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etadata" sheetId="1" state="visible" r:id="rId2"/>
    <sheet name="extended" sheetId="2" state="visible" r:id="rId3"/>
    <sheet name="Sheet1" sheetId="3" state="visible" r:id="rId4"/>
  </sheets>
  <externalReferences>
    <externalReference r:id="rId5"/>
  </externalReferences>
  <definedNames>
    <definedName function="false" hidden="true" localSheetId="1" name="_xlnm._FilterDatabase" vbProcedure="false">extended!$A$1:$AQ$3082</definedName>
    <definedName function="false" hidden="false" localSheetId="0" name="_xlnm._FilterDatabase" vbProcedure="false">metadata!$A$1:$Z$451</definedName>
    <definedName function="false" hidden="false" localSheetId="1" name="_xlnm._FilterDatabase" vbProcedure="false">extended!$A$1:$AQ$3082</definedName>
    <definedName function="false" hidden="false" localSheetId="1" name="_xlnm._FilterDatabase_0" vbProcedure="false">extended!$A$1:$AQ$3082</definedName>
    <definedName function="false" hidden="false" localSheetId="1" name="_xlnm._FilterDatabase_0_0" vbProcedure="false">extended!$A$1:$AQ$3082</definedName>
    <definedName function="false" hidden="false" localSheetId="1" name="_xlnm._FilterDatabase_0_0_0" vbProcedure="false">extended!$A$1:$AQ$3082</definedName>
    <definedName function="false" hidden="false" localSheetId="1" name="_xlnm._FilterDatabase_0_0_0_0" vbProcedure="false">extended!$A$1:$AQ$3082</definedName>
    <definedName function="false" hidden="false" localSheetId="1" name="_xlnm._FilterDatabase_0_0_0_0_0" vbProcedure="false">extended!$A$1:$AH$3082</definedName>
    <definedName function="false" hidden="false" localSheetId="1" name="_xlnm._FilterDatabase_0_0_0_0_0_0" vbProcedure="false">extended!$A$1:$AH$3082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T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Jens:
</t>
        </r>
        <r>
          <rPr>
            <sz val="9"/>
            <color rgb="FF000000"/>
            <rFont val="Tahoma"/>
            <family val="2"/>
            <charset val="1"/>
          </rPr>
          <t xml:space="preserve">uses pop average, or, if unavailable, global average
</t>
        </r>
      </text>
    </comment>
    <comment ref="U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Jens:
</t>
        </r>
        <r>
          <rPr>
            <sz val="9"/>
            <color rgb="FF000000"/>
            <rFont val="Tahoma"/>
            <family val="2"/>
            <charset val="1"/>
          </rPr>
          <t xml:space="preserve">acc = accurate
pop average = 
global average = mean over all populations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V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Jens:
</t>
        </r>
        <r>
          <rPr>
            <sz val="9"/>
            <color rgb="FF000000"/>
            <rFont val="Tahoma"/>
            <family val="2"/>
            <charset val="1"/>
          </rPr>
          <t xml:space="preserve">uses pop average, or, if unavailable, global average
</t>
        </r>
      </text>
    </comment>
    <comment ref="W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Jens:
</t>
        </r>
        <r>
          <rPr>
            <sz val="9"/>
            <color rgb="FF000000"/>
            <rFont val="Tahoma"/>
            <family val="2"/>
            <charset val="1"/>
          </rPr>
          <t xml:space="preserve">acc = accurate
pop average = 
global average = mean over all populations</t>
        </r>
      </text>
    </comment>
  </commentList>
</comments>
</file>

<file path=xl/sharedStrings.xml><?xml version="1.0" encoding="utf-8"?>
<sst xmlns="http://schemas.openxmlformats.org/spreadsheetml/2006/main" count="4878" uniqueCount="59">
  <si>
    <t xml:space="preserve">ID</t>
  </si>
  <si>
    <t xml:space="preserve">line-ID</t>
  </si>
  <si>
    <t xml:space="preserve">AU</t>
  </si>
  <si>
    <t xml:space="preserve">TI</t>
  </si>
  <si>
    <t xml:space="preserve">DI</t>
  </si>
  <si>
    <t xml:space="preserve">usable</t>
  </si>
  <si>
    <t xml:space="preserve">animal</t>
  </si>
  <si>
    <t xml:space="preserve">vertebrate</t>
  </si>
  <si>
    <t xml:space="preserve">pops_with_Dia</t>
  </si>
  <si>
    <t xml:space="preserve">n_dls</t>
  </si>
  <si>
    <t xml:space="preserve">access</t>
  </si>
  <si>
    <t xml:space="preserve">spec</t>
  </si>
  <si>
    <t xml:space="preserve">order</t>
  </si>
  <si>
    <t xml:space="preserve">pop</t>
  </si>
  <si>
    <t xml:space="preserve">degN</t>
  </si>
  <si>
    <t xml:space="preserve">degE</t>
  </si>
  <si>
    <t xml:space="preserve">acc_coord</t>
  </si>
  <si>
    <t xml:space="preserve">alt</t>
  </si>
  <si>
    <t xml:space="preserve">acc_alt</t>
  </si>
  <si>
    <t xml:space="preserve">N_per_dl+pop</t>
  </si>
  <si>
    <t xml:space="preserve">nmethod</t>
  </si>
  <si>
    <t xml:space="preserve">block</t>
  </si>
  <si>
    <t xml:space="preserve">pic</t>
  </si>
  <si>
    <t xml:space="preserve">required_cor</t>
  </si>
  <si>
    <t xml:space="preserve">d_stage</t>
  </si>
  <si>
    <t xml:space="preserve">notes</t>
  </si>
  <si>
    <t xml:space="preserve">helpercolumn</t>
  </si>
  <si>
    <t xml:space="preserve">repme</t>
  </si>
  <si>
    <t xml:space="preserve">helper2</t>
  </si>
  <si>
    <t xml:space="preserve">dl</t>
  </si>
  <si>
    <t xml:space="preserve">perc</t>
  </si>
  <si>
    <t xml:space="preserve">N</t>
  </si>
  <si>
    <t xml:space="preserve">n2</t>
  </si>
  <si>
    <t xml:space="preserve">dl2</t>
  </si>
  <si>
    <t xml:space="preserve">py</t>
  </si>
  <si>
    <t xml:space="preserve">cdl</t>
  </si>
  <si>
    <t xml:space="preserve">slope</t>
  </si>
  <si>
    <t xml:space="preserve">x</t>
  </si>
  <si>
    <t xml:space="preserve">n</t>
  </si>
  <si>
    <t xml:space="preserve">data lankinen</t>
  </si>
  <si>
    <t xml:space="preserve">CDL</t>
  </si>
  <si>
    <t xml:space="preserve">SE for CDL</t>
  </si>
  <si>
    <t xml:space="preserve">b parameter</t>
  </si>
  <si>
    <t xml:space="preserve">offs</t>
  </si>
  <si>
    <t xml:space="preserve">Pelkosenniemi</t>
  </si>
  <si>
    <t xml:space="preserve">Oulanka</t>
  </si>
  <si>
    <t xml:space="preserve">Kemi</t>
  </si>
  <si>
    <t xml:space="preserve">Pudasjärvi</t>
  </si>
  <si>
    <t xml:space="preserve">Paltamo</t>
  </si>
  <si>
    <t xml:space="preserve">Jyväskylä</t>
  </si>
  <si>
    <t xml:space="preserve">Lahti</t>
  </si>
  <si>
    <t xml:space="preserve">I</t>
  </si>
  <si>
    <t xml:space="preserve">Nezara viridula</t>
  </si>
  <si>
    <t xml:space="preserve">heteroptera</t>
  </si>
  <si>
    <t xml:space="preserve">image distorted, but raw data was available-&gt;2 wrong vals deleted</t>
  </si>
  <si>
    <t xml:space="preserve">- all -</t>
  </si>
  <si>
    <t xml:space="preserve">Count - ID</t>
  </si>
  <si>
    <t xml:space="preserve">6b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</si>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</sst>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imes New Roman"/>
      <family val="1"/>
      <charset val="1"/>
    </font>
    <font>
      <sz val="10"/>
      <color rgb="FF00000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g01-metaanalysis/02studies/00raw/filtered_lis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vedrecs"/>
      <sheetName val="metadata"/>
      <sheetName val="extended"/>
    </sheetNames>
    <sheetDataSet>
      <sheetData sheetId="0"/>
      <sheetData sheetId="1">
        <row r="2">
          <cell r="A2">
            <v>1</v>
          </cell>
          <cell r="B2" t="str">
            <v>1-el_paso</v>
          </cell>
          <cell r="C2" t="str">
            <v>ANKERSMIT, GW; ADKISSON, PL</v>
          </cell>
          <cell r="D2" t="str">
            <v>PHOTOPERIODIC RESPONSES OF CERTAIN GEOGRAPHICAL STRAINS OF PECTINOPHORA GOSSYPIELLA (LEPIDOPTERA)</v>
          </cell>
          <cell r="E2" t="str">
            <v>10.1016/0022-1910(67)90067-4</v>
          </cell>
          <cell r="F2" t="str">
            <v>y</v>
          </cell>
          <cell r="G2" t="str">
            <v>a</v>
          </cell>
          <cell r="H2" t="str">
            <v>i</v>
          </cell>
          <cell r="I2">
            <v>3</v>
          </cell>
          <cell r="J2">
            <v>5</v>
          </cell>
        </row>
        <row r="2">
          <cell r="L2" t="str">
            <v>Pectinophora gossypiella</v>
          </cell>
          <cell r="M2" t="str">
            <v>lepidoptera</v>
          </cell>
          <cell r="N2" t="str">
            <v>el_paso</v>
          </cell>
          <cell r="O2">
            <v>31.779</v>
          </cell>
          <cell r="P2">
            <v>-106.478</v>
          </cell>
          <cell r="Q2">
            <v>1</v>
          </cell>
        </row>
        <row r="2">
          <cell r="T2">
            <v>275</v>
          </cell>
          <cell r="U2" t="str">
            <v>pop average</v>
          </cell>
        </row>
        <row r="2">
          <cell r="W2" t="str">
            <v>1_1</v>
          </cell>
        </row>
        <row r="2">
          <cell r="Y2" t="str">
            <v>larval</v>
          </cell>
        </row>
        <row r="3">
          <cell r="A3">
            <v>1</v>
          </cell>
          <cell r="B3" t="str">
            <v>1-port_lavaca</v>
          </cell>
          <cell r="C3" t="str">
            <v>ANKERSMIT, GW; ADKISSON, PL</v>
          </cell>
          <cell r="D3" t="str">
            <v>PHOTOPERIODIC RESPONSES OF CERTAIN GEOGRAPHICAL STRAINS OF PECTINOPHORA GOSSYPIELLA (LEPIDOPTERA)</v>
          </cell>
          <cell r="E3" t="str">
            <v>10.1016/0022-1910(67)90067-4</v>
          </cell>
          <cell r="F3" t="str">
            <v>y</v>
          </cell>
          <cell r="G3" t="str">
            <v>a</v>
          </cell>
          <cell r="H3" t="str">
            <v>i</v>
          </cell>
          <cell r="I3">
            <v>3</v>
          </cell>
          <cell r="J3">
            <v>6</v>
          </cell>
        </row>
        <row r="3">
          <cell r="L3" t="str">
            <v>Pectinophora gossypiella</v>
          </cell>
          <cell r="M3" t="str">
            <v>lepidoptera</v>
          </cell>
          <cell r="N3" t="str">
            <v>port_lavaca</v>
          </cell>
          <cell r="O3">
            <v>28.61</v>
          </cell>
          <cell r="P3">
            <v>-96.629</v>
          </cell>
          <cell r="Q3">
            <v>1</v>
          </cell>
        </row>
        <row r="3">
          <cell r="T3">
            <v>275</v>
          </cell>
          <cell r="U3" t="str">
            <v>pop average</v>
          </cell>
        </row>
        <row r="3">
          <cell r="W3" t="str">
            <v>1_2</v>
          </cell>
        </row>
        <row r="3">
          <cell r="Y3" t="str">
            <v>larval</v>
          </cell>
        </row>
        <row r="4">
          <cell r="A4">
            <v>1</v>
          </cell>
          <cell r="B4" t="str">
            <v>1-virgin_is</v>
          </cell>
          <cell r="C4" t="str">
            <v>ANKERSMIT, GW; ADKISSON, PL</v>
          </cell>
          <cell r="D4" t="str">
            <v>PHOTOPERIODIC RESPONSES OF CERTAIN GEOGRAPHICAL STRAINS OF PECTINOPHORA GOSSYPIELLA (LEPIDOPTERA)</v>
          </cell>
          <cell r="E4" t="str">
            <v>10.1016/0022-1910(67)90067-4</v>
          </cell>
          <cell r="F4" t="str">
            <v>y</v>
          </cell>
          <cell r="G4" t="str">
            <v>a</v>
          </cell>
          <cell r="H4" t="str">
            <v>i</v>
          </cell>
          <cell r="I4">
            <v>3</v>
          </cell>
          <cell r="J4">
            <v>4</v>
          </cell>
        </row>
        <row r="4">
          <cell r="L4" t="str">
            <v>Pectinophora gossypiella</v>
          </cell>
          <cell r="M4" t="str">
            <v>lepidoptera</v>
          </cell>
          <cell r="N4" t="str">
            <v>virgin_is</v>
          </cell>
          <cell r="O4">
            <v>18.333</v>
          </cell>
          <cell r="P4">
            <v>-64.75</v>
          </cell>
          <cell r="Q4">
            <v>1</v>
          </cell>
        </row>
        <row r="4">
          <cell r="T4">
            <v>175</v>
          </cell>
          <cell r="U4" t="str">
            <v>pop average</v>
          </cell>
        </row>
        <row r="4">
          <cell r="W4" t="str">
            <v>1_3</v>
          </cell>
        </row>
        <row r="4">
          <cell r="Y4" t="str">
            <v>larval</v>
          </cell>
        </row>
        <row r="5">
          <cell r="A5">
            <v>2</v>
          </cell>
          <cell r="B5" t="str">
            <v>2-</v>
          </cell>
          <cell r="C5" t="str">
            <v>BRADSHAW, WE</v>
          </cell>
          <cell r="D5" t="str">
            <v>GEOGRAPHY OF PHOTOPERIODIC RESPONSE IN DIAPAUSING MOSQUITO</v>
          </cell>
          <cell r="E5" t="str">
            <v>10.1038/262384b0</v>
          </cell>
          <cell r="F5" t="str">
            <v>y-askfordata</v>
          </cell>
          <cell r="G5" t="str">
            <v>a</v>
          </cell>
          <cell r="H5" t="str">
            <v>i</v>
          </cell>
          <cell r="I5">
            <v>22</v>
          </cell>
          <cell r="J5">
            <v>16</v>
          </cell>
        </row>
        <row r="5">
          <cell r="L5" t="str">
            <v>Wyeomyia smithii</v>
          </cell>
          <cell r="M5" t="str">
            <v>diptera</v>
          </cell>
        </row>
        <row r="6">
          <cell r="A6">
            <v>2</v>
          </cell>
          <cell r="B6" t="str">
            <v>2-</v>
          </cell>
          <cell r="C6" t="str">
            <v>BRADSHAW, WE</v>
          </cell>
          <cell r="D6" t="str">
            <v>GEOGRAPHY OF PHOTOPERIODIC RESPONSE IN DIAPAUSING MOSQUITO</v>
          </cell>
          <cell r="E6" t="str">
            <v>10.1038/262384b0</v>
          </cell>
          <cell r="F6" t="str">
            <v>y-askfordata</v>
          </cell>
          <cell r="G6" t="str">
            <v>a</v>
          </cell>
          <cell r="H6" t="str">
            <v>i</v>
          </cell>
          <cell r="I6">
            <v>22</v>
          </cell>
          <cell r="J6">
            <v>16</v>
          </cell>
        </row>
        <row r="7">
          <cell r="A7">
            <v>2</v>
          </cell>
          <cell r="B7" t="str">
            <v>2-</v>
          </cell>
          <cell r="C7" t="str">
            <v>BRADSHAW, WE</v>
          </cell>
          <cell r="D7" t="str">
            <v>GEOGRAPHY OF PHOTOPERIODIC RESPONSE IN DIAPAUSING MOSQUITO</v>
          </cell>
          <cell r="E7" t="str">
            <v>10.1038/262384b0</v>
          </cell>
          <cell r="F7" t="str">
            <v>y-askfordata</v>
          </cell>
          <cell r="G7" t="str">
            <v>a</v>
          </cell>
          <cell r="H7" t="str">
            <v>i</v>
          </cell>
          <cell r="I7">
            <v>22</v>
          </cell>
          <cell r="J7">
            <v>16</v>
          </cell>
        </row>
        <row r="8">
          <cell r="A8">
            <v>2</v>
          </cell>
          <cell r="B8" t="str">
            <v>2-</v>
          </cell>
          <cell r="C8" t="str">
            <v>BRADSHAW, WE</v>
          </cell>
          <cell r="D8" t="str">
            <v>GEOGRAPHY OF PHOTOPERIODIC RESPONSE IN DIAPAUSING MOSQUITO</v>
          </cell>
          <cell r="E8" t="str">
            <v>10.1038/262384b0</v>
          </cell>
          <cell r="F8" t="str">
            <v>y-askfordata</v>
          </cell>
          <cell r="G8" t="str">
            <v>a</v>
          </cell>
          <cell r="H8" t="str">
            <v>i</v>
          </cell>
          <cell r="I8">
            <v>22</v>
          </cell>
          <cell r="J8">
            <v>16</v>
          </cell>
        </row>
        <row r="9">
          <cell r="A9">
            <v>2</v>
          </cell>
          <cell r="B9" t="str">
            <v>2-</v>
          </cell>
          <cell r="C9" t="str">
            <v>BRADSHAW, WE</v>
          </cell>
          <cell r="D9" t="str">
            <v>GEOGRAPHY OF PHOTOPERIODIC RESPONSE IN DIAPAUSING MOSQUITO</v>
          </cell>
          <cell r="E9" t="str">
            <v>10.1038/262384b0</v>
          </cell>
          <cell r="F9" t="str">
            <v>y-askfordata</v>
          </cell>
          <cell r="G9" t="str">
            <v>a</v>
          </cell>
          <cell r="H9" t="str">
            <v>i</v>
          </cell>
          <cell r="I9">
            <v>22</v>
          </cell>
          <cell r="J9">
            <v>16</v>
          </cell>
        </row>
        <row r="10">
          <cell r="A10">
            <v>2</v>
          </cell>
          <cell r="B10" t="str">
            <v>2-</v>
          </cell>
          <cell r="C10" t="str">
            <v>BRADSHAW, WE</v>
          </cell>
          <cell r="D10" t="str">
            <v>GEOGRAPHY OF PHOTOPERIODIC RESPONSE IN DIAPAUSING MOSQUITO</v>
          </cell>
          <cell r="E10" t="str">
            <v>10.1038/262384b0</v>
          </cell>
          <cell r="F10" t="str">
            <v>y-askfordata</v>
          </cell>
          <cell r="G10" t="str">
            <v>a</v>
          </cell>
          <cell r="H10" t="str">
            <v>i</v>
          </cell>
          <cell r="I10">
            <v>22</v>
          </cell>
          <cell r="J10">
            <v>16</v>
          </cell>
        </row>
        <row r="11">
          <cell r="A11">
            <v>2</v>
          </cell>
          <cell r="B11" t="str">
            <v>2-</v>
          </cell>
          <cell r="C11" t="str">
            <v>BRADSHAW, WE</v>
          </cell>
          <cell r="D11" t="str">
            <v>GEOGRAPHY OF PHOTOPERIODIC RESPONSE IN DIAPAUSING MOSQUITO</v>
          </cell>
          <cell r="E11" t="str">
            <v>10.1038/262384b0</v>
          </cell>
          <cell r="F11" t="str">
            <v>y-askfordata</v>
          </cell>
          <cell r="G11" t="str">
            <v>a</v>
          </cell>
          <cell r="H11" t="str">
            <v>i</v>
          </cell>
          <cell r="I11">
            <v>22</v>
          </cell>
          <cell r="J11">
            <v>16</v>
          </cell>
        </row>
        <row r="12">
          <cell r="A12">
            <v>2</v>
          </cell>
          <cell r="B12" t="str">
            <v>2-</v>
          </cell>
          <cell r="C12" t="str">
            <v>BRADSHAW, WE</v>
          </cell>
          <cell r="D12" t="str">
            <v>GEOGRAPHY OF PHOTOPERIODIC RESPONSE IN DIAPAUSING MOSQUITO</v>
          </cell>
          <cell r="E12" t="str">
            <v>10.1038/262384b0</v>
          </cell>
          <cell r="F12" t="str">
            <v>y-askfordata</v>
          </cell>
          <cell r="G12" t="str">
            <v>a</v>
          </cell>
          <cell r="H12" t="str">
            <v>i</v>
          </cell>
          <cell r="I12">
            <v>22</v>
          </cell>
          <cell r="J12">
            <v>16</v>
          </cell>
        </row>
        <row r="13">
          <cell r="A13">
            <v>2</v>
          </cell>
          <cell r="B13" t="str">
            <v>2-</v>
          </cell>
          <cell r="C13" t="str">
            <v>BRADSHAW, WE</v>
          </cell>
          <cell r="D13" t="str">
            <v>GEOGRAPHY OF PHOTOPERIODIC RESPONSE IN DIAPAUSING MOSQUITO</v>
          </cell>
          <cell r="E13" t="str">
            <v>10.1038/262384b0</v>
          </cell>
          <cell r="F13" t="str">
            <v>y-askfordata</v>
          </cell>
          <cell r="G13" t="str">
            <v>a</v>
          </cell>
          <cell r="H13" t="str">
            <v>i</v>
          </cell>
          <cell r="I13">
            <v>22</v>
          </cell>
          <cell r="J13">
            <v>16</v>
          </cell>
        </row>
        <row r="14">
          <cell r="A14">
            <v>2</v>
          </cell>
          <cell r="B14" t="str">
            <v>2-</v>
          </cell>
          <cell r="C14" t="str">
            <v>BRADSHAW, WE</v>
          </cell>
          <cell r="D14" t="str">
            <v>GEOGRAPHY OF PHOTOPERIODIC RESPONSE IN DIAPAUSING MOSQUITO</v>
          </cell>
          <cell r="E14" t="str">
            <v>10.1038/262384b0</v>
          </cell>
          <cell r="F14" t="str">
            <v>y-askfordata</v>
          </cell>
          <cell r="G14" t="str">
            <v>a</v>
          </cell>
          <cell r="H14" t="str">
            <v>i</v>
          </cell>
          <cell r="I14">
            <v>22</v>
          </cell>
          <cell r="J14">
            <v>16</v>
          </cell>
        </row>
        <row r="15">
          <cell r="A15">
            <v>2</v>
          </cell>
          <cell r="B15" t="str">
            <v>2-</v>
          </cell>
          <cell r="C15" t="str">
            <v>BRADSHAW, WE</v>
          </cell>
          <cell r="D15" t="str">
            <v>GEOGRAPHY OF PHOTOPERIODIC RESPONSE IN DIAPAUSING MOSQUITO</v>
          </cell>
          <cell r="E15" t="str">
            <v>10.1038/262384b0</v>
          </cell>
          <cell r="F15" t="str">
            <v>y-askfordata</v>
          </cell>
          <cell r="G15" t="str">
            <v>a</v>
          </cell>
          <cell r="H15" t="str">
            <v>i</v>
          </cell>
          <cell r="I15">
            <v>22</v>
          </cell>
          <cell r="J15">
            <v>16</v>
          </cell>
        </row>
        <row r="16">
          <cell r="A16">
            <v>2</v>
          </cell>
          <cell r="B16" t="str">
            <v>2-</v>
          </cell>
          <cell r="C16" t="str">
            <v>BRADSHAW, WE</v>
          </cell>
          <cell r="D16" t="str">
            <v>GEOGRAPHY OF PHOTOPERIODIC RESPONSE IN DIAPAUSING MOSQUITO</v>
          </cell>
          <cell r="E16" t="str">
            <v>10.1038/262384b0</v>
          </cell>
          <cell r="F16" t="str">
            <v>y-askfordata</v>
          </cell>
          <cell r="G16" t="str">
            <v>a</v>
          </cell>
          <cell r="H16" t="str">
            <v>i</v>
          </cell>
          <cell r="I16">
            <v>22</v>
          </cell>
          <cell r="J16">
            <v>16</v>
          </cell>
        </row>
        <row r="17">
          <cell r="A17">
            <v>2</v>
          </cell>
          <cell r="B17" t="str">
            <v>2-</v>
          </cell>
          <cell r="C17" t="str">
            <v>BRADSHAW, WE</v>
          </cell>
          <cell r="D17" t="str">
            <v>GEOGRAPHY OF PHOTOPERIODIC RESPONSE IN DIAPAUSING MOSQUITO</v>
          </cell>
          <cell r="E17" t="str">
            <v>10.1038/262384b0</v>
          </cell>
          <cell r="F17" t="str">
            <v>y-askfordata</v>
          </cell>
          <cell r="G17" t="str">
            <v>a</v>
          </cell>
          <cell r="H17" t="str">
            <v>i</v>
          </cell>
          <cell r="I17">
            <v>22</v>
          </cell>
          <cell r="J17">
            <v>16</v>
          </cell>
        </row>
        <row r="18">
          <cell r="A18">
            <v>2</v>
          </cell>
          <cell r="B18" t="str">
            <v>2-</v>
          </cell>
          <cell r="C18" t="str">
            <v>BRADSHAW, WE</v>
          </cell>
          <cell r="D18" t="str">
            <v>GEOGRAPHY OF PHOTOPERIODIC RESPONSE IN DIAPAUSING MOSQUITO</v>
          </cell>
          <cell r="E18" t="str">
            <v>10.1038/262384b0</v>
          </cell>
          <cell r="F18" t="str">
            <v>y-askfordata</v>
          </cell>
          <cell r="G18" t="str">
            <v>a</v>
          </cell>
          <cell r="H18" t="str">
            <v>i</v>
          </cell>
          <cell r="I18">
            <v>22</v>
          </cell>
          <cell r="J18">
            <v>16</v>
          </cell>
        </row>
        <row r="19">
          <cell r="A19">
            <v>2</v>
          </cell>
          <cell r="B19" t="str">
            <v>2-</v>
          </cell>
          <cell r="C19" t="str">
            <v>BRADSHAW, WE</v>
          </cell>
          <cell r="D19" t="str">
            <v>GEOGRAPHY OF PHOTOPERIODIC RESPONSE IN DIAPAUSING MOSQUITO</v>
          </cell>
          <cell r="E19" t="str">
            <v>10.1038/262384b0</v>
          </cell>
          <cell r="F19" t="str">
            <v>y-askfordata</v>
          </cell>
          <cell r="G19" t="str">
            <v>a</v>
          </cell>
          <cell r="H19" t="str">
            <v>i</v>
          </cell>
          <cell r="I19">
            <v>22</v>
          </cell>
          <cell r="J19">
            <v>16</v>
          </cell>
        </row>
        <row r="20">
          <cell r="A20">
            <v>2</v>
          </cell>
          <cell r="B20" t="str">
            <v>2-</v>
          </cell>
          <cell r="C20" t="str">
            <v>BRADSHAW, WE</v>
          </cell>
          <cell r="D20" t="str">
            <v>GEOGRAPHY OF PHOTOPERIODIC RESPONSE IN DIAPAUSING MOSQUITO</v>
          </cell>
          <cell r="E20" t="str">
            <v>10.1038/262384b0</v>
          </cell>
          <cell r="F20" t="str">
            <v>y-askfordata</v>
          </cell>
          <cell r="G20" t="str">
            <v>a</v>
          </cell>
          <cell r="H20" t="str">
            <v>i</v>
          </cell>
          <cell r="I20">
            <v>22</v>
          </cell>
          <cell r="J20">
            <v>16</v>
          </cell>
        </row>
        <row r="21">
          <cell r="A21">
            <v>2</v>
          </cell>
          <cell r="B21" t="str">
            <v>2-</v>
          </cell>
          <cell r="C21" t="str">
            <v>BRADSHAW, WE</v>
          </cell>
          <cell r="D21" t="str">
            <v>GEOGRAPHY OF PHOTOPERIODIC RESPONSE IN DIAPAUSING MOSQUITO</v>
          </cell>
          <cell r="E21" t="str">
            <v>10.1038/262384b0</v>
          </cell>
          <cell r="F21" t="str">
            <v>y-askfordata</v>
          </cell>
          <cell r="G21" t="str">
            <v>a</v>
          </cell>
          <cell r="H21" t="str">
            <v>i</v>
          </cell>
          <cell r="I21">
            <v>22</v>
          </cell>
          <cell r="J21">
            <v>16</v>
          </cell>
        </row>
        <row r="22">
          <cell r="A22">
            <v>2</v>
          </cell>
          <cell r="B22" t="str">
            <v>2-</v>
          </cell>
          <cell r="C22" t="str">
            <v>BRADSHAW, WE</v>
          </cell>
          <cell r="D22" t="str">
            <v>GEOGRAPHY OF PHOTOPERIODIC RESPONSE IN DIAPAUSING MOSQUITO</v>
          </cell>
          <cell r="E22" t="str">
            <v>10.1038/262384b0</v>
          </cell>
          <cell r="F22" t="str">
            <v>y-askfordata</v>
          </cell>
          <cell r="G22" t="str">
            <v>a</v>
          </cell>
          <cell r="H22" t="str">
            <v>i</v>
          </cell>
          <cell r="I22">
            <v>22</v>
          </cell>
          <cell r="J22">
            <v>16</v>
          </cell>
        </row>
        <row r="23">
          <cell r="A23">
            <v>2</v>
          </cell>
          <cell r="B23" t="str">
            <v>2-</v>
          </cell>
          <cell r="C23" t="str">
            <v>BRADSHAW, WE</v>
          </cell>
          <cell r="D23" t="str">
            <v>GEOGRAPHY OF PHOTOPERIODIC RESPONSE IN DIAPAUSING MOSQUITO</v>
          </cell>
          <cell r="E23" t="str">
            <v>10.1038/262384b0</v>
          </cell>
          <cell r="F23" t="str">
            <v>y-askfordata</v>
          </cell>
          <cell r="G23" t="str">
            <v>a</v>
          </cell>
          <cell r="H23" t="str">
            <v>i</v>
          </cell>
          <cell r="I23">
            <v>22</v>
          </cell>
          <cell r="J23">
            <v>16</v>
          </cell>
        </row>
        <row r="24">
          <cell r="A24">
            <v>2</v>
          </cell>
          <cell r="B24" t="str">
            <v>2-</v>
          </cell>
          <cell r="C24" t="str">
            <v>BRADSHAW, WE</v>
          </cell>
          <cell r="D24" t="str">
            <v>GEOGRAPHY OF PHOTOPERIODIC RESPONSE IN DIAPAUSING MOSQUITO</v>
          </cell>
          <cell r="E24" t="str">
            <v>10.1038/262384b0</v>
          </cell>
          <cell r="F24" t="str">
            <v>y-askfordata</v>
          </cell>
          <cell r="G24" t="str">
            <v>a</v>
          </cell>
          <cell r="H24" t="str">
            <v>i</v>
          </cell>
          <cell r="I24">
            <v>22</v>
          </cell>
          <cell r="J24">
            <v>16</v>
          </cell>
        </row>
        <row r="25">
          <cell r="A25">
            <v>2</v>
          </cell>
          <cell r="B25" t="str">
            <v>2-</v>
          </cell>
          <cell r="C25" t="str">
            <v>BRADSHAW, WE</v>
          </cell>
          <cell r="D25" t="str">
            <v>GEOGRAPHY OF PHOTOPERIODIC RESPONSE IN DIAPAUSING MOSQUITO</v>
          </cell>
          <cell r="E25" t="str">
            <v>10.1038/262384b0</v>
          </cell>
          <cell r="F25" t="str">
            <v>y-askfordata</v>
          </cell>
          <cell r="G25" t="str">
            <v>a</v>
          </cell>
          <cell r="H25" t="str">
            <v>i</v>
          </cell>
          <cell r="I25">
            <v>22</v>
          </cell>
          <cell r="J25">
            <v>16</v>
          </cell>
        </row>
        <row r="26">
          <cell r="A26">
            <v>2</v>
          </cell>
          <cell r="B26" t="str">
            <v>2-</v>
          </cell>
          <cell r="C26" t="str">
            <v>BRADSHAW, WE</v>
          </cell>
          <cell r="D26" t="str">
            <v>GEOGRAPHY OF PHOTOPERIODIC RESPONSE IN DIAPAUSING MOSQUITO</v>
          </cell>
          <cell r="E26" t="str">
            <v>10.1038/262384b0</v>
          </cell>
          <cell r="F26" t="str">
            <v>y-askfordata</v>
          </cell>
          <cell r="G26" t="str">
            <v>a</v>
          </cell>
          <cell r="H26" t="str">
            <v>i</v>
          </cell>
          <cell r="I26">
            <v>22</v>
          </cell>
          <cell r="J26">
            <v>16</v>
          </cell>
        </row>
        <row r="27">
          <cell r="A27">
            <v>3</v>
          </cell>
          <cell r="B27" t="str">
            <v>3-valence</v>
          </cell>
          <cell r="C27" t="str">
            <v>BUES, R; TOUBON, JF; POITOUT, HS</v>
          </cell>
          <cell r="D27" t="str">
            <v>ECOPHYSIOLOGICAL AND ENZYMATIC VARIABILITY OF CYDIA-POMONELLA L ACCORDING TO GEOGRAPHICAL ORIGIN AND HOST-PLANT</v>
          </cell>
          <cell r="E27" t="str">
            <v>10.1051/agro:19950306</v>
          </cell>
          <cell r="F27" t="str">
            <v>y</v>
          </cell>
          <cell r="G27" t="str">
            <v>a</v>
          </cell>
          <cell r="H27" t="str">
            <v>i</v>
          </cell>
          <cell r="I27">
            <v>7</v>
          </cell>
          <cell r="J27">
            <v>3</v>
          </cell>
        </row>
        <row r="27">
          <cell r="L27" t="str">
            <v>Cydia pomonella</v>
          </cell>
          <cell r="M27" t="str">
            <v>lepidoptera</v>
          </cell>
          <cell r="N27" t="str">
            <v>valence</v>
          </cell>
          <cell r="O27">
            <v>44.9325</v>
          </cell>
          <cell r="P27">
            <v>4.891111</v>
          </cell>
          <cell r="Q27" t="str">
            <v>NA</v>
          </cell>
        </row>
        <row r="27">
          <cell r="T27">
            <v>752</v>
          </cell>
          <cell r="U27" t="str">
            <v>acc</v>
          </cell>
        </row>
        <row r="27">
          <cell r="W27" t="str">
            <v>t3</v>
          </cell>
        </row>
        <row r="28">
          <cell r="A28">
            <v>3</v>
          </cell>
          <cell r="B28" t="str">
            <v>3-Saint-marcellin</v>
          </cell>
          <cell r="C28" t="str">
            <v>BUES, R; TOUBON, JF; POITOUT, HS</v>
          </cell>
          <cell r="D28" t="str">
            <v>ECOPHYSIOLOGICAL AND ENZYMATIC VARIABILITY OF CYDIA-POMONELLA L ACCORDING TO GEOGRAPHICAL ORIGIN AND HOST-PLANT</v>
          </cell>
          <cell r="E28" t="str">
            <v>10.1051/agro:19950306</v>
          </cell>
          <cell r="F28" t="str">
            <v>y</v>
          </cell>
          <cell r="G28" t="str">
            <v>a</v>
          </cell>
          <cell r="H28" t="str">
            <v>i</v>
          </cell>
          <cell r="I28">
            <v>7</v>
          </cell>
          <cell r="J28">
            <v>3</v>
          </cell>
        </row>
        <row r="28">
          <cell r="L28" t="str">
            <v>Cydia pomonella</v>
          </cell>
          <cell r="M28" t="str">
            <v>lepidoptera</v>
          </cell>
          <cell r="N28" t="str">
            <v>Saint-marcellin</v>
          </cell>
          <cell r="O28">
            <v>45.153889</v>
          </cell>
          <cell r="P28">
            <v>5.320556</v>
          </cell>
          <cell r="Q28" t="str">
            <v>NA</v>
          </cell>
        </row>
        <row r="28">
          <cell r="T28">
            <v>236</v>
          </cell>
          <cell r="U28" t="str">
            <v>acc</v>
          </cell>
        </row>
        <row r="28">
          <cell r="W28" t="str">
            <v>t3</v>
          </cell>
        </row>
        <row r="29">
          <cell r="A29">
            <v>3</v>
          </cell>
          <cell r="B29" t="str">
            <v>3-Avignon1</v>
          </cell>
          <cell r="C29" t="str">
            <v>BUES, R; TOUBON, JF; POITOUT, HS</v>
          </cell>
          <cell r="D29" t="str">
            <v>ECOPHYSIOLOGICAL AND ENZYMATIC VARIABILITY OF CYDIA-POMONELLA L ACCORDING TO GEOGRAPHICAL ORIGIN AND HOST-PLANT</v>
          </cell>
          <cell r="E29" t="str">
            <v>10.1051/agro:19950306</v>
          </cell>
          <cell r="F29" t="str">
            <v>y</v>
          </cell>
          <cell r="G29" t="str">
            <v>a</v>
          </cell>
          <cell r="H29" t="str">
            <v>i</v>
          </cell>
          <cell r="I29">
            <v>7</v>
          </cell>
          <cell r="J29">
            <v>3</v>
          </cell>
        </row>
        <row r="29">
          <cell r="L29" t="str">
            <v>Cydia pomonella</v>
          </cell>
          <cell r="M29" t="str">
            <v>lepidoptera</v>
          </cell>
          <cell r="N29" t="str">
            <v>Avignon1</v>
          </cell>
          <cell r="O29">
            <v>43.948611</v>
          </cell>
          <cell r="P29">
            <v>4.808333</v>
          </cell>
          <cell r="Q29" t="str">
            <v>NA</v>
          </cell>
        </row>
        <row r="29">
          <cell r="T29">
            <v>265</v>
          </cell>
          <cell r="U29" t="str">
            <v>acc</v>
          </cell>
        </row>
        <row r="29">
          <cell r="W29" t="str">
            <v>t3</v>
          </cell>
        </row>
        <row r="30">
          <cell r="A30">
            <v>3</v>
          </cell>
          <cell r="B30" t="str">
            <v>3-Avignon2</v>
          </cell>
          <cell r="C30" t="str">
            <v>BUES, R; TOUBON, JF; POITOUT, HS</v>
          </cell>
          <cell r="D30" t="str">
            <v>ECOPHYSIOLOGICAL AND ENZYMATIC VARIABILITY OF CYDIA-POMONELLA L ACCORDING TO GEOGRAPHICAL ORIGIN AND HOST-PLANT</v>
          </cell>
          <cell r="E30" t="str">
            <v>10.1051/agro:19950306</v>
          </cell>
          <cell r="F30" t="str">
            <v>y</v>
          </cell>
          <cell r="G30" t="str">
            <v>a</v>
          </cell>
          <cell r="H30" t="str">
            <v>i</v>
          </cell>
          <cell r="I30">
            <v>7</v>
          </cell>
          <cell r="J30">
            <v>3</v>
          </cell>
        </row>
        <row r="30">
          <cell r="L30" t="str">
            <v>Cydia pomonella</v>
          </cell>
          <cell r="M30" t="str">
            <v>lepidoptera</v>
          </cell>
          <cell r="N30" t="str">
            <v>Avignon2</v>
          </cell>
          <cell r="O30">
            <v>43.948611</v>
          </cell>
          <cell r="P30">
            <v>4.808333</v>
          </cell>
          <cell r="Q30" t="str">
            <v>NA</v>
          </cell>
        </row>
        <row r="30">
          <cell r="T30">
            <v>1380</v>
          </cell>
          <cell r="U30" t="str">
            <v>acc</v>
          </cell>
        </row>
        <row r="30">
          <cell r="W30" t="str">
            <v>t3</v>
          </cell>
        </row>
        <row r="31">
          <cell r="A31">
            <v>3</v>
          </cell>
          <cell r="B31" t="str">
            <v>3-Manosque</v>
          </cell>
          <cell r="C31" t="str">
            <v>BUES, R; TOUBON, JF; POITOUT, HS</v>
          </cell>
          <cell r="D31" t="str">
            <v>ECOPHYSIOLOGICAL AND ENZYMATIC VARIABILITY OF CYDIA-POMONELLA L ACCORDING TO GEOGRAPHICAL ORIGIN AND HOST-PLANT</v>
          </cell>
          <cell r="E31" t="str">
            <v>10.1051/agro:19950306</v>
          </cell>
          <cell r="F31" t="str">
            <v>y</v>
          </cell>
          <cell r="G31" t="str">
            <v>a</v>
          </cell>
          <cell r="H31" t="str">
            <v>i</v>
          </cell>
          <cell r="I31">
            <v>7</v>
          </cell>
          <cell r="J31">
            <v>3</v>
          </cell>
        </row>
        <row r="31">
          <cell r="L31" t="str">
            <v>Cydia pomonella</v>
          </cell>
          <cell r="M31" t="str">
            <v>lepidoptera</v>
          </cell>
          <cell r="N31" t="str">
            <v>Manosque</v>
          </cell>
          <cell r="O31">
            <v>43.833333</v>
          </cell>
          <cell r="P31">
            <v>5.783056</v>
          </cell>
          <cell r="Q31" t="str">
            <v>NA</v>
          </cell>
        </row>
        <row r="31">
          <cell r="T31">
            <v>286</v>
          </cell>
          <cell r="U31" t="str">
            <v>acc</v>
          </cell>
        </row>
        <row r="31">
          <cell r="W31" t="str">
            <v>t3</v>
          </cell>
        </row>
        <row r="32">
          <cell r="A32">
            <v>3</v>
          </cell>
          <cell r="B32" t="str">
            <v>3-Rennes</v>
          </cell>
          <cell r="C32" t="str">
            <v>BUES, R; TOUBON, JF; POITOUT, HS</v>
          </cell>
          <cell r="D32" t="str">
            <v>ECOPHYSIOLOGICAL AND ENZYMATIC VARIABILITY OF CYDIA-POMONELLA L ACCORDING TO GEOGRAPHICAL ORIGIN AND HOST-PLANT</v>
          </cell>
          <cell r="E32" t="str">
            <v>10.1051/agro:19950306</v>
          </cell>
          <cell r="F32" t="str">
            <v>y</v>
          </cell>
          <cell r="G32" t="str">
            <v>a</v>
          </cell>
          <cell r="H32" t="str">
            <v>i</v>
          </cell>
          <cell r="I32">
            <v>7</v>
          </cell>
          <cell r="J32">
            <v>3</v>
          </cell>
        </row>
        <row r="32">
          <cell r="L32" t="str">
            <v>Cydia pomonella</v>
          </cell>
          <cell r="M32" t="str">
            <v>lepidoptera</v>
          </cell>
          <cell r="N32" t="str">
            <v>Rennes</v>
          </cell>
          <cell r="O32">
            <v>48.114167</v>
          </cell>
          <cell r="P32">
            <v>-1.680833</v>
          </cell>
          <cell r="Q32" t="str">
            <v>NA</v>
          </cell>
        </row>
        <row r="32">
          <cell r="T32">
            <v>174</v>
          </cell>
          <cell r="U32" t="str">
            <v>acc</v>
          </cell>
        </row>
        <row r="32">
          <cell r="W32" t="str">
            <v>t3</v>
          </cell>
        </row>
        <row r="33">
          <cell r="A33">
            <v>3</v>
          </cell>
          <cell r="B33" t="str">
            <v>3-Chambery</v>
          </cell>
          <cell r="C33" t="str">
            <v>BUES, R; TOUBON, JF; POITOUT, HS</v>
          </cell>
          <cell r="D33" t="str">
            <v>ECOPHYSIOLOGICAL AND ENZYMATIC VARIABILITY OF CYDIA-POMONELLA L ACCORDING TO GEOGRAPHICAL ORIGIN AND HOST-PLANT</v>
          </cell>
          <cell r="E33" t="str">
            <v>10.1051/agro:19950306</v>
          </cell>
          <cell r="F33" t="str">
            <v>y</v>
          </cell>
          <cell r="G33" t="str">
            <v>a</v>
          </cell>
          <cell r="H33" t="str">
            <v>i</v>
          </cell>
          <cell r="I33">
            <v>7</v>
          </cell>
          <cell r="J33">
            <v>3</v>
          </cell>
        </row>
        <row r="33">
          <cell r="L33" t="str">
            <v>Cydia pomonella</v>
          </cell>
          <cell r="M33" t="str">
            <v>lepidoptera</v>
          </cell>
          <cell r="N33" t="str">
            <v>Chambery</v>
          </cell>
          <cell r="O33">
            <v>45.566389</v>
          </cell>
          <cell r="P33">
            <v>5.920833</v>
          </cell>
          <cell r="Q33" t="str">
            <v>NA</v>
          </cell>
        </row>
        <row r="33">
          <cell r="T33">
            <v>213</v>
          </cell>
          <cell r="U33" t="str">
            <v>acc</v>
          </cell>
        </row>
        <row r="33">
          <cell r="W33" t="str">
            <v>t3</v>
          </cell>
        </row>
        <row r="34">
          <cell r="A34">
            <v>4</v>
          </cell>
          <cell r="B34" t="str">
            <v>4-</v>
          </cell>
          <cell r="C34" t="str">
            <v>CAMPBELL, MD; BRADSHAW, WE</v>
          </cell>
          <cell r="D34" t="str">
            <v>GENETIC COORDINATION OF DIAPAUSE IN THE PITCHERPLANT MOSQUITO, WYEOMYIA-SMITHII (DIPTERA, CULICIDAE)</v>
          </cell>
          <cell r="E34" t="str">
            <v>10.1093/aesa/85.4.445</v>
          </cell>
          <cell r="F34" t="str">
            <v>y-askfordata</v>
          </cell>
          <cell r="G34" t="str">
            <v>a</v>
          </cell>
          <cell r="H34" t="str">
            <v>i</v>
          </cell>
          <cell r="I34">
            <v>6</v>
          </cell>
        </row>
        <row r="34">
          <cell r="K34" t="str">
            <v>n</v>
          </cell>
          <cell r="L34" t="str">
            <v>Wyeomyia smithii</v>
          </cell>
          <cell r="M34" t="str">
            <v>diptera</v>
          </cell>
        </row>
        <row r="35">
          <cell r="A35">
            <v>4</v>
          </cell>
          <cell r="B35" t="str">
            <v>4-</v>
          </cell>
          <cell r="C35" t="str">
            <v>CAMPBELL, MD; BRADSHAW, WE</v>
          </cell>
          <cell r="D35" t="str">
            <v>GENETIC COORDINATION OF DIAPAUSE IN THE PITCHERPLANT MOSQUITO, WYEOMYIA-SMITHII (DIPTERA, CULICIDAE)</v>
          </cell>
          <cell r="E35" t="str">
            <v>10.1093/aesa/85.4.445</v>
          </cell>
          <cell r="F35" t="str">
            <v>y-askfordata</v>
          </cell>
          <cell r="G35" t="str">
            <v>a</v>
          </cell>
          <cell r="H35" t="str">
            <v>i</v>
          </cell>
        </row>
        <row r="36">
          <cell r="A36">
            <v>4</v>
          </cell>
          <cell r="B36" t="str">
            <v>4-</v>
          </cell>
          <cell r="C36" t="str">
            <v>CAMPBELL, MD; BRADSHAW, WE</v>
          </cell>
          <cell r="D36" t="str">
            <v>GENETIC COORDINATION OF DIAPAUSE IN THE PITCHERPLANT MOSQUITO, WYEOMYIA-SMITHII (DIPTERA, CULICIDAE)</v>
          </cell>
          <cell r="E36" t="str">
            <v>10.1093/aesa/85.4.445</v>
          </cell>
          <cell r="F36" t="str">
            <v>y-askfordata</v>
          </cell>
          <cell r="G36" t="str">
            <v>a</v>
          </cell>
          <cell r="H36" t="str">
            <v>i</v>
          </cell>
        </row>
        <row r="37">
          <cell r="A37">
            <v>4</v>
          </cell>
          <cell r="B37" t="str">
            <v>4-</v>
          </cell>
          <cell r="C37" t="str">
            <v>CAMPBELL, MD; BRADSHAW, WE</v>
          </cell>
          <cell r="D37" t="str">
            <v>GENETIC COORDINATION OF DIAPAUSE IN THE PITCHERPLANT MOSQUITO, WYEOMYIA-SMITHII (DIPTERA, CULICIDAE)</v>
          </cell>
          <cell r="E37" t="str">
            <v>10.1093/aesa/85.4.445</v>
          </cell>
          <cell r="F37" t="str">
            <v>y-askfordata</v>
          </cell>
          <cell r="G37" t="str">
            <v>a</v>
          </cell>
          <cell r="H37" t="str">
            <v>i</v>
          </cell>
        </row>
        <row r="38">
          <cell r="A38">
            <v>4</v>
          </cell>
          <cell r="B38" t="str">
            <v>4-</v>
          </cell>
          <cell r="C38" t="str">
            <v>CAMPBELL, MD; BRADSHAW, WE</v>
          </cell>
          <cell r="D38" t="str">
            <v>GENETIC COORDINATION OF DIAPAUSE IN THE PITCHERPLANT MOSQUITO, WYEOMYIA-SMITHII (DIPTERA, CULICIDAE)</v>
          </cell>
          <cell r="E38" t="str">
            <v>10.1093/aesa/85.4.445</v>
          </cell>
          <cell r="F38" t="str">
            <v>y-askfordata</v>
          </cell>
        </row>
        <row r="39">
          <cell r="A39">
            <v>4</v>
          </cell>
          <cell r="B39" t="str">
            <v>4-</v>
          </cell>
          <cell r="C39" t="str">
            <v>CAMPBELL, MD; BRADSHAW, WE</v>
          </cell>
          <cell r="D39" t="str">
            <v>GENETIC COORDINATION OF DIAPAUSE IN THE PITCHERPLANT MOSQUITO, WYEOMYIA-SMITHII (DIPTERA, CULICIDAE)</v>
          </cell>
          <cell r="E39" t="str">
            <v>10.1093/aesa/85.4.445</v>
          </cell>
          <cell r="F39" t="str">
            <v>y-askfordata</v>
          </cell>
        </row>
        <row r="40">
          <cell r="A40">
            <v>5</v>
          </cell>
          <cell r="B40" t="str">
            <v>5-Guangzhou</v>
          </cell>
          <cell r="C40" t="str">
            <v>Chen, YS; Chen, C; He, HM; Xia, QW; Xue, FS</v>
          </cell>
          <cell r="D40" t="str">
            <v>Geographic variation in diapause induction and termination of the cotton bollworm, Helicoverpa armigera Hubner (Lepidoptera: Noctuidae)</v>
          </cell>
          <cell r="E40" t="str">
            <v>10.1016/j.jinsphys.2013.06.002</v>
          </cell>
          <cell r="F40" t="str">
            <v>y</v>
          </cell>
          <cell r="G40" t="str">
            <v>a</v>
          </cell>
          <cell r="H40" t="str">
            <v>i</v>
          </cell>
          <cell r="I40">
            <v>5</v>
          </cell>
          <cell r="J40">
            <v>6</v>
          </cell>
        </row>
        <row r="40">
          <cell r="L40" t="str">
            <v>Helicoverpa armigera</v>
          </cell>
          <cell r="M40" t="str">
            <v>lepidoptera</v>
          </cell>
          <cell r="N40" t="str">
            <v>Guangzhou</v>
          </cell>
          <cell r="O40">
            <v>23.08</v>
          </cell>
          <cell r="P40">
            <v>113.14</v>
          </cell>
          <cell r="Q40">
            <v>0.01</v>
          </cell>
        </row>
        <row r="40">
          <cell r="T40">
            <v>71.5</v>
          </cell>
          <cell r="U40" t="str">
            <v>global average</v>
          </cell>
        </row>
        <row r="40">
          <cell r="W40">
            <v>5</v>
          </cell>
        </row>
        <row r="40">
          <cell r="Y40" t="str">
            <v>pupal</v>
          </cell>
        </row>
        <row r="41">
          <cell r="A41">
            <v>5</v>
          </cell>
          <cell r="B41" t="str">
            <v>5-Yongxiu</v>
          </cell>
          <cell r="C41" t="str">
            <v>Chen, YS; Chen, C; He, HM; Xia, QW; Xue, FS</v>
          </cell>
          <cell r="D41" t="str">
            <v>Geographic variation in diapause induction and termination of the cotton bollworm, Helicoverpa armigera Hubner (Lepidoptera: Noctuidae)</v>
          </cell>
          <cell r="E41" t="str">
            <v>10.1016/j.jinsphys.2013.06.002</v>
          </cell>
          <cell r="F41" t="str">
            <v>y</v>
          </cell>
          <cell r="G41" t="str">
            <v>a</v>
          </cell>
          <cell r="H41" t="str">
            <v>i</v>
          </cell>
          <cell r="I41">
            <v>5</v>
          </cell>
          <cell r="J41">
            <v>6</v>
          </cell>
        </row>
        <row r="41">
          <cell r="L41" t="str">
            <v>Helicoverpa armigera</v>
          </cell>
          <cell r="M41" t="str">
            <v>lepidoptera</v>
          </cell>
          <cell r="N41" t="str">
            <v>Yongxiu</v>
          </cell>
          <cell r="O41">
            <v>29.04</v>
          </cell>
          <cell r="P41">
            <v>116.82</v>
          </cell>
          <cell r="Q41">
            <v>0.01</v>
          </cell>
        </row>
        <row r="41">
          <cell r="T41">
            <v>71.5</v>
          </cell>
          <cell r="U41" t="str">
            <v>global average</v>
          </cell>
        </row>
        <row r="41">
          <cell r="W41">
            <v>5</v>
          </cell>
        </row>
        <row r="41">
          <cell r="Y41" t="str">
            <v>pupal</v>
          </cell>
        </row>
        <row r="42">
          <cell r="A42">
            <v>5</v>
          </cell>
          <cell r="B42" t="str">
            <v>5-Taian</v>
          </cell>
          <cell r="C42" t="str">
            <v>Chen, YS; Chen, C; He, HM; Xia, QW; Xue, FS</v>
          </cell>
          <cell r="D42" t="str">
            <v>Geographic variation in diapause induction and termination of the cotton bollworm, Helicoverpa armigera Hubner (Lepidoptera: Noctuidae)</v>
          </cell>
          <cell r="E42" t="str">
            <v>10.1016/j.jinsphys.2013.06.002</v>
          </cell>
          <cell r="F42" t="str">
            <v>y</v>
          </cell>
          <cell r="G42" t="str">
            <v>a</v>
          </cell>
          <cell r="H42" t="str">
            <v>i</v>
          </cell>
          <cell r="I42">
            <v>5</v>
          </cell>
          <cell r="J42">
            <v>6</v>
          </cell>
        </row>
        <row r="42">
          <cell r="L42" t="str">
            <v>Helicoverpa armigera</v>
          </cell>
          <cell r="M42" t="str">
            <v>lepidoptera</v>
          </cell>
          <cell r="N42" t="str">
            <v>Taian</v>
          </cell>
          <cell r="O42">
            <v>36.15</v>
          </cell>
          <cell r="P42">
            <v>116.59</v>
          </cell>
          <cell r="Q42">
            <v>0.01</v>
          </cell>
        </row>
        <row r="42">
          <cell r="T42">
            <v>71.5</v>
          </cell>
          <cell r="U42" t="str">
            <v>global average</v>
          </cell>
        </row>
        <row r="42">
          <cell r="W42">
            <v>5</v>
          </cell>
        </row>
        <row r="42">
          <cell r="Y42" t="str">
            <v>pupal</v>
          </cell>
        </row>
        <row r="43">
          <cell r="A43">
            <v>5</v>
          </cell>
          <cell r="B43" t="str">
            <v>5-Langfang</v>
          </cell>
          <cell r="C43" t="str">
            <v>Chen, YS; Chen, C; He, HM; Xia, QW; Xue, FS</v>
          </cell>
          <cell r="D43" t="str">
            <v>Geographic variation in diapause induction and termination of the cotton bollworm, Helicoverpa armigera Hubner (Lepidoptera: Noctuidae)</v>
          </cell>
          <cell r="E43" t="str">
            <v>10.1016/j.jinsphys.2013.06.002</v>
          </cell>
          <cell r="F43" t="str">
            <v>y</v>
          </cell>
          <cell r="G43" t="str">
            <v>a</v>
          </cell>
          <cell r="H43" t="str">
            <v>i</v>
          </cell>
          <cell r="I43">
            <v>5</v>
          </cell>
          <cell r="J43">
            <v>6</v>
          </cell>
        </row>
        <row r="43">
          <cell r="L43" t="str">
            <v>Helicoverpa armigera</v>
          </cell>
          <cell r="M43" t="str">
            <v>lepidoptera</v>
          </cell>
          <cell r="N43" t="str">
            <v>Langfang</v>
          </cell>
          <cell r="O43">
            <v>39.31</v>
          </cell>
          <cell r="P43">
            <v>116.42</v>
          </cell>
          <cell r="Q43">
            <v>0.01</v>
          </cell>
        </row>
        <row r="43">
          <cell r="T43">
            <v>71.5</v>
          </cell>
          <cell r="U43" t="str">
            <v>global average</v>
          </cell>
        </row>
        <row r="43">
          <cell r="W43">
            <v>5</v>
          </cell>
        </row>
        <row r="43">
          <cell r="Y43" t="str">
            <v>pupal</v>
          </cell>
        </row>
        <row r="44">
          <cell r="A44">
            <v>5</v>
          </cell>
          <cell r="B44" t="str">
            <v>5-Kazuo</v>
          </cell>
          <cell r="C44" t="str">
            <v>Chen, YS; Chen, C; He, HM; Xia, QW; Xue, FS</v>
          </cell>
          <cell r="D44" t="str">
            <v>Geographic variation in diapause induction and termination of the cotton bollworm, Helicoverpa armigera Hubner (Lepidoptera: Noctuidae)</v>
          </cell>
          <cell r="E44" t="str">
            <v>10.1016/j.jinsphys.2013.06.002</v>
          </cell>
          <cell r="F44" t="str">
            <v>y</v>
          </cell>
          <cell r="G44" t="str">
            <v>a</v>
          </cell>
          <cell r="H44" t="str">
            <v>i</v>
          </cell>
          <cell r="I44">
            <v>5</v>
          </cell>
          <cell r="J44">
            <v>6</v>
          </cell>
        </row>
        <row r="44">
          <cell r="L44" t="str">
            <v>Helicoverpa armigera</v>
          </cell>
          <cell r="M44" t="str">
            <v>lepidoptera</v>
          </cell>
          <cell r="N44" t="str">
            <v>Kazuo</v>
          </cell>
          <cell r="O44">
            <v>41.34</v>
          </cell>
          <cell r="P44">
            <v>120.27</v>
          </cell>
          <cell r="Q44">
            <v>0.01</v>
          </cell>
        </row>
        <row r="44">
          <cell r="T44">
            <v>71.5</v>
          </cell>
          <cell r="U44" t="str">
            <v>global average</v>
          </cell>
        </row>
        <row r="44">
          <cell r="W44">
            <v>5</v>
          </cell>
        </row>
        <row r="44">
          <cell r="Y44" t="str">
            <v>pupal</v>
          </cell>
        </row>
        <row r="45">
          <cell r="A45">
            <v>6</v>
          </cell>
          <cell r="B45" t="str">
            <v>6-KO</v>
          </cell>
          <cell r="C45" t="str">
            <v>KIMURA, MT</v>
          </cell>
          <cell r="D45" t="str">
            <v>Geographic variation of reproductive diapause in the Drosophila auraria complex (Diptera: Drosophilidae)</v>
          </cell>
          <cell r="E45" t="str">
            <v>10.1111/j.1365-3032.1984.tb00784.x</v>
          </cell>
          <cell r="F45" t="str">
            <v>y</v>
          </cell>
          <cell r="G45" t="str">
            <v>a</v>
          </cell>
          <cell r="H45" t="str">
            <v>i</v>
          </cell>
          <cell r="I45">
            <v>10</v>
          </cell>
          <cell r="J45">
            <v>7</v>
          </cell>
          <cell r="K45" t="str">
            <v>n</v>
          </cell>
          <cell r="L45" t="str">
            <v>Drosophila auraria</v>
          </cell>
          <cell r="M45" t="str">
            <v>diptera</v>
          </cell>
          <cell r="N45" t="str">
            <v>KO</v>
          </cell>
          <cell r="O45">
            <v>44.774361</v>
          </cell>
          <cell r="P45">
            <v>142.254389</v>
          </cell>
          <cell r="Q45">
            <v>0.1</v>
          </cell>
        </row>
        <row r="45">
          <cell r="T45">
            <v>110</v>
          </cell>
          <cell r="U45" t="str">
            <v>global average</v>
          </cell>
        </row>
        <row r="45">
          <cell r="W45">
            <v>6</v>
          </cell>
        </row>
        <row r="46">
          <cell r="A46">
            <v>6</v>
          </cell>
          <cell r="B46" t="str">
            <v>6-SP</v>
          </cell>
          <cell r="C46" t="str">
            <v>KIMURA, MT</v>
          </cell>
          <cell r="D46" t="str">
            <v>Geographic variation of reproductive diapause in the Drosophila auraria complex (Diptera: Drosophilidae)</v>
          </cell>
          <cell r="E46" t="str">
            <v>10.1111/j.1365-3032.1984.tb00784.x</v>
          </cell>
          <cell r="F46" t="str">
            <v>y</v>
          </cell>
          <cell r="G46" t="str">
            <v>a</v>
          </cell>
          <cell r="H46" t="str">
            <v>i</v>
          </cell>
          <cell r="I46">
            <v>10</v>
          </cell>
          <cell r="J46">
            <v>5</v>
          </cell>
          <cell r="K46" t="str">
            <v>n</v>
          </cell>
          <cell r="L46" t="str">
            <v>Drosophila auraria</v>
          </cell>
          <cell r="M46" t="str">
            <v>diptera</v>
          </cell>
          <cell r="N46" t="str">
            <v>SP</v>
          </cell>
          <cell r="O46">
            <v>43.06861</v>
          </cell>
          <cell r="P46">
            <v>141.35078</v>
          </cell>
          <cell r="Q46">
            <v>0.1</v>
          </cell>
        </row>
        <row r="46">
          <cell r="T46">
            <v>110</v>
          </cell>
          <cell r="U46" t="str">
            <v>global average</v>
          </cell>
        </row>
        <row r="46">
          <cell r="W46">
            <v>6</v>
          </cell>
        </row>
        <row r="47">
          <cell r="A47">
            <v>6</v>
          </cell>
          <cell r="B47" t="str">
            <v>6-ON</v>
          </cell>
          <cell r="C47" t="str">
            <v>KIMURA, MT</v>
          </cell>
          <cell r="D47" t="str">
            <v>Geographic variation of reproductive diapause in the Drosophila auraria complex (Diptera: Drosophilidae)</v>
          </cell>
          <cell r="E47" t="str">
            <v>10.1111/j.1365-3032.1984.tb00784.x</v>
          </cell>
          <cell r="F47" t="str">
            <v>y</v>
          </cell>
          <cell r="G47" t="str">
            <v>a</v>
          </cell>
          <cell r="H47" t="str">
            <v>i</v>
          </cell>
          <cell r="I47">
            <v>10</v>
          </cell>
          <cell r="J47">
            <v>7</v>
          </cell>
          <cell r="K47" t="str">
            <v>n</v>
          </cell>
          <cell r="L47" t="str">
            <v>Drosophila auraria</v>
          </cell>
          <cell r="M47" t="str">
            <v>diptera</v>
          </cell>
          <cell r="N47" t="str">
            <v>ON</v>
          </cell>
          <cell r="O47">
            <v>41.972</v>
          </cell>
          <cell r="P47">
            <v>140.6691</v>
          </cell>
          <cell r="Q47">
            <v>0.1</v>
          </cell>
        </row>
        <row r="47">
          <cell r="T47">
            <v>110</v>
          </cell>
          <cell r="U47" t="str">
            <v>global average</v>
          </cell>
        </row>
        <row r="47">
          <cell r="W47">
            <v>6</v>
          </cell>
        </row>
        <row r="48">
          <cell r="A48">
            <v>6</v>
          </cell>
          <cell r="B48" t="str">
            <v>6-SM</v>
          </cell>
          <cell r="C48" t="str">
            <v>KIMURA, MT</v>
          </cell>
          <cell r="D48" t="str">
            <v>Geographic variation of reproductive diapause in the Drosophila auraria complex (Diptera: Drosophilidae)</v>
          </cell>
          <cell r="E48" t="str">
            <v>10.1111/j.1365-3032.1984.tb00784.x</v>
          </cell>
          <cell r="F48" t="str">
            <v>y</v>
          </cell>
          <cell r="G48" t="str">
            <v>a</v>
          </cell>
          <cell r="H48" t="str">
            <v>i</v>
          </cell>
          <cell r="I48">
            <v>10</v>
          </cell>
          <cell r="J48">
            <v>5</v>
          </cell>
          <cell r="K48" t="str">
            <v>n</v>
          </cell>
          <cell r="L48" t="str">
            <v>Drosophila auraria</v>
          </cell>
          <cell r="M48" t="str">
            <v>diptera</v>
          </cell>
          <cell r="N48" t="str">
            <v>SM</v>
          </cell>
          <cell r="O48">
            <v>40.599028</v>
          </cell>
          <cell r="P48">
            <v>141.397611</v>
          </cell>
          <cell r="Q48">
            <v>0.1</v>
          </cell>
        </row>
        <row r="48">
          <cell r="T48">
            <v>110</v>
          </cell>
          <cell r="U48" t="str">
            <v>global average</v>
          </cell>
        </row>
        <row r="48">
          <cell r="W48">
            <v>6</v>
          </cell>
        </row>
        <row r="49">
          <cell r="A49">
            <v>6</v>
          </cell>
          <cell r="B49" t="str">
            <v>6-KT</v>
          </cell>
          <cell r="C49" t="str">
            <v>KIMURA, MT</v>
          </cell>
          <cell r="D49" t="str">
            <v>Geographic variation of reproductive diapause in the Drosophila auraria complex (Diptera: Drosophilidae)</v>
          </cell>
          <cell r="E49" t="str">
            <v>10.1111/j.1365-3032.1984.tb00784.x</v>
          </cell>
          <cell r="F49" t="str">
            <v>y</v>
          </cell>
          <cell r="G49" t="str">
            <v>a</v>
          </cell>
          <cell r="H49" t="str">
            <v>i</v>
          </cell>
          <cell r="I49">
            <v>10</v>
          </cell>
          <cell r="J49">
            <v>4</v>
          </cell>
          <cell r="K49" t="str">
            <v>n</v>
          </cell>
          <cell r="L49" t="str">
            <v>Drosophila auraria</v>
          </cell>
          <cell r="M49" t="str">
            <v>diptera</v>
          </cell>
          <cell r="N49" t="str">
            <v>KT</v>
          </cell>
          <cell r="O49">
            <v>39.28675</v>
          </cell>
          <cell r="P49">
            <v>141.113222</v>
          </cell>
          <cell r="Q49">
            <v>0.1</v>
          </cell>
        </row>
        <row r="49">
          <cell r="T49">
            <v>110</v>
          </cell>
          <cell r="U49" t="str">
            <v>global average</v>
          </cell>
        </row>
        <row r="49">
          <cell r="W49">
            <v>6</v>
          </cell>
        </row>
        <row r="50">
          <cell r="A50">
            <v>6</v>
          </cell>
          <cell r="B50" t="str">
            <v>6-IW</v>
          </cell>
          <cell r="C50" t="str">
            <v>KIMURA, MT</v>
          </cell>
          <cell r="D50" t="str">
            <v>Geographic variation of reproductive diapause in the Drosophila auraria complex (Diptera: Drosophilidae)</v>
          </cell>
          <cell r="E50" t="str">
            <v>10.1111/j.1365-3032.1984.tb00784.x</v>
          </cell>
          <cell r="F50" t="str">
            <v>y</v>
          </cell>
          <cell r="G50" t="str">
            <v>a</v>
          </cell>
          <cell r="H50" t="str">
            <v>i</v>
          </cell>
          <cell r="I50">
            <v>10</v>
          </cell>
          <cell r="J50">
            <v>8</v>
          </cell>
          <cell r="K50" t="str">
            <v>n</v>
          </cell>
          <cell r="L50" t="str">
            <v>Drosophila auraria</v>
          </cell>
          <cell r="M50" t="str">
            <v>diptera</v>
          </cell>
          <cell r="N50" t="str">
            <v>IW</v>
          </cell>
          <cell r="O50">
            <v>38.104278</v>
          </cell>
          <cell r="P50">
            <v>140.87016</v>
          </cell>
          <cell r="Q50">
            <v>0.1</v>
          </cell>
        </row>
        <row r="50">
          <cell r="T50">
            <v>110</v>
          </cell>
          <cell r="U50" t="str">
            <v>global average</v>
          </cell>
        </row>
        <row r="50">
          <cell r="W50">
            <v>6</v>
          </cell>
        </row>
        <row r="51">
          <cell r="A51">
            <v>6</v>
          </cell>
          <cell r="B51" t="str">
            <v>6-TS</v>
          </cell>
          <cell r="C51" t="str">
            <v>KIMURA, MT</v>
          </cell>
          <cell r="D51" t="str">
            <v>Geographic variation of reproductive diapause in the Drosophila auraria complex (Diptera: Drosophilidae)</v>
          </cell>
          <cell r="E51" t="str">
            <v>10.1111/j.1365-3032.1984.tb00784.x</v>
          </cell>
          <cell r="F51" t="str">
            <v>y</v>
          </cell>
          <cell r="G51" t="str">
            <v>a</v>
          </cell>
          <cell r="H51" t="str">
            <v>i</v>
          </cell>
          <cell r="I51">
            <v>10</v>
          </cell>
          <cell r="J51">
            <v>8</v>
          </cell>
          <cell r="K51" t="str">
            <v>n</v>
          </cell>
          <cell r="L51" t="str">
            <v>Drosophila auraria</v>
          </cell>
          <cell r="M51" t="str">
            <v>diptera</v>
          </cell>
          <cell r="N51" t="str">
            <v>TS</v>
          </cell>
          <cell r="O51">
            <v>36.321889</v>
          </cell>
          <cell r="P51">
            <v>139.003278</v>
          </cell>
          <cell r="Q51">
            <v>0.1</v>
          </cell>
        </row>
        <row r="51">
          <cell r="T51">
            <v>110</v>
          </cell>
          <cell r="U51" t="str">
            <v>global average</v>
          </cell>
        </row>
        <row r="51">
          <cell r="W51">
            <v>6</v>
          </cell>
        </row>
        <row r="52">
          <cell r="A52">
            <v>6</v>
          </cell>
          <cell r="B52" t="str">
            <v>6-TK</v>
          </cell>
          <cell r="C52" t="str">
            <v>KIMURA, MT</v>
          </cell>
          <cell r="D52" t="str">
            <v>Geographic variation of reproductive diapause in the Drosophila auraria complex (Diptera: Drosophilidae)</v>
          </cell>
          <cell r="E52" t="str">
            <v>10.1111/j.1365-3032.1984.tb00784.x</v>
          </cell>
          <cell r="F52" t="str">
            <v>y</v>
          </cell>
          <cell r="G52" t="str">
            <v>a</v>
          </cell>
          <cell r="H52" t="str">
            <v>i</v>
          </cell>
          <cell r="I52">
            <v>10</v>
          </cell>
          <cell r="J52">
            <v>5</v>
          </cell>
          <cell r="K52" t="str">
            <v>n</v>
          </cell>
          <cell r="L52" t="str">
            <v>Drosophila auraria</v>
          </cell>
          <cell r="M52" t="str">
            <v>diptera</v>
          </cell>
          <cell r="N52" t="str">
            <v>TK</v>
          </cell>
          <cell r="O52">
            <v>34.35</v>
          </cell>
          <cell r="P52">
            <v>134.05</v>
          </cell>
          <cell r="Q52">
            <v>0.1</v>
          </cell>
        </row>
        <row r="52">
          <cell r="T52">
            <v>110</v>
          </cell>
          <cell r="U52" t="str">
            <v>global average</v>
          </cell>
        </row>
        <row r="52">
          <cell r="W52">
            <v>6</v>
          </cell>
        </row>
        <row r="53">
          <cell r="A53">
            <v>6</v>
          </cell>
          <cell r="B53" t="str">
            <v>6-OI</v>
          </cell>
          <cell r="C53" t="str">
            <v>KIMURA, MT</v>
          </cell>
          <cell r="D53" t="str">
            <v>Geographic variation of reproductive diapause in the Drosophila auraria complex (Diptera: Drosophilidae)</v>
          </cell>
          <cell r="E53" t="str">
            <v>10.1111/j.1365-3032.1984.tb00784.x</v>
          </cell>
          <cell r="F53" t="str">
            <v>y</v>
          </cell>
          <cell r="G53" t="str">
            <v>a</v>
          </cell>
          <cell r="H53" t="str">
            <v>i</v>
          </cell>
          <cell r="I53">
            <v>10</v>
          </cell>
          <cell r="J53">
            <v>7</v>
          </cell>
          <cell r="K53" t="str">
            <v>n</v>
          </cell>
          <cell r="L53" t="str">
            <v>Drosophila auraria</v>
          </cell>
          <cell r="M53" t="str">
            <v>diptera</v>
          </cell>
          <cell r="N53" t="str">
            <v>OI</v>
          </cell>
          <cell r="O53">
            <v>33.233333</v>
          </cell>
          <cell r="P53">
            <v>131.606667</v>
          </cell>
          <cell r="Q53">
            <v>0.1</v>
          </cell>
        </row>
        <row r="53">
          <cell r="T53">
            <v>110</v>
          </cell>
          <cell r="U53" t="str">
            <v>global average</v>
          </cell>
        </row>
        <row r="53">
          <cell r="W53">
            <v>6</v>
          </cell>
        </row>
        <row r="54">
          <cell r="A54">
            <v>6</v>
          </cell>
          <cell r="B54" t="str">
            <v>6-MY</v>
          </cell>
          <cell r="C54" t="str">
            <v>KIMURA, MT</v>
          </cell>
          <cell r="D54" t="str">
            <v>Geographic variation of reproductive diapause in the Drosophila auraria complex (Diptera: Drosophilidae)</v>
          </cell>
          <cell r="E54" t="str">
            <v>10.1111/j.1365-3032.1984.tb00784.x</v>
          </cell>
          <cell r="F54" t="str">
            <v>y</v>
          </cell>
          <cell r="G54" t="str">
            <v>a</v>
          </cell>
          <cell r="H54" t="str">
            <v>i</v>
          </cell>
          <cell r="I54">
            <v>10</v>
          </cell>
          <cell r="J54">
            <v>7</v>
          </cell>
          <cell r="K54" t="str">
            <v>n</v>
          </cell>
          <cell r="L54" t="str">
            <v>Drosophila auraria</v>
          </cell>
          <cell r="M54" t="str">
            <v>diptera</v>
          </cell>
          <cell r="N54" t="str">
            <v>MY</v>
          </cell>
          <cell r="O54">
            <v>31.916667</v>
          </cell>
          <cell r="P54">
            <v>131.416667</v>
          </cell>
          <cell r="Q54">
            <v>0.1</v>
          </cell>
        </row>
        <row r="54">
          <cell r="T54">
            <v>110</v>
          </cell>
          <cell r="U54" t="str">
            <v>global average</v>
          </cell>
        </row>
        <row r="54">
          <cell r="W54">
            <v>6</v>
          </cell>
        </row>
        <row r="55">
          <cell r="A55" t="str">
            <v>6b</v>
          </cell>
          <cell r="B55" t="str">
            <v>6b-ON</v>
          </cell>
          <cell r="C55" t="str">
            <v>KIMURA, MT</v>
          </cell>
          <cell r="D55" t="str">
            <v>Geographic variation of reproductive diapause in the Drosophila auraria complex (Diptera: Drosophilidae)</v>
          </cell>
          <cell r="E55" t="str">
            <v>10.1111/j.1365-3032.1984.tb00784.x</v>
          </cell>
          <cell r="F55" t="str">
            <v>y</v>
          </cell>
          <cell r="G55" t="str">
            <v>a</v>
          </cell>
          <cell r="H55" t="str">
            <v>i</v>
          </cell>
          <cell r="I55">
            <v>7</v>
          </cell>
          <cell r="J55">
            <v>6</v>
          </cell>
          <cell r="K55" t="str">
            <v>n</v>
          </cell>
          <cell r="L55" t="str">
            <v>Drosophila triauraria</v>
          </cell>
          <cell r="M55" t="str">
            <v>diptera</v>
          </cell>
          <cell r="N55" t="str">
            <v>ON</v>
          </cell>
          <cell r="O55">
            <v>41.972</v>
          </cell>
          <cell r="P55">
            <v>140.6691</v>
          </cell>
          <cell r="Q55">
            <v>0.1</v>
          </cell>
        </row>
        <row r="55">
          <cell r="T55">
            <v>110</v>
          </cell>
          <cell r="U55" t="str">
            <v>global average</v>
          </cell>
        </row>
        <row r="55">
          <cell r="W55">
            <v>6</v>
          </cell>
        </row>
        <row r="56">
          <cell r="A56" t="str">
            <v>6b</v>
          </cell>
          <cell r="B56" t="str">
            <v>6b-KT</v>
          </cell>
          <cell r="C56" t="str">
            <v>KIMURA, MT</v>
          </cell>
          <cell r="D56" t="str">
            <v>Geographic variation of reproductive diapause in the Drosophila auraria complex (Diptera: Drosophilidae)</v>
          </cell>
          <cell r="E56" t="str">
            <v>10.1111/j.1365-3032.1984.tb00784.x</v>
          </cell>
          <cell r="F56" t="str">
            <v>y</v>
          </cell>
          <cell r="G56" t="str">
            <v>a</v>
          </cell>
          <cell r="H56" t="str">
            <v>i</v>
          </cell>
          <cell r="I56">
            <v>7</v>
          </cell>
          <cell r="J56">
            <v>4</v>
          </cell>
          <cell r="K56" t="str">
            <v>n</v>
          </cell>
          <cell r="L56" t="str">
            <v>Drosophila triauraria</v>
          </cell>
          <cell r="M56" t="str">
            <v>diptera</v>
          </cell>
          <cell r="N56" t="str">
            <v>KT</v>
          </cell>
          <cell r="O56">
            <v>39.28675</v>
          </cell>
          <cell r="P56">
            <v>141.113222</v>
          </cell>
          <cell r="Q56">
            <v>0.1</v>
          </cell>
        </row>
        <row r="56">
          <cell r="T56">
            <v>110</v>
          </cell>
          <cell r="U56" t="str">
            <v>global average</v>
          </cell>
        </row>
        <row r="56">
          <cell r="W56">
            <v>6</v>
          </cell>
        </row>
        <row r="57">
          <cell r="A57" t="str">
            <v>6b</v>
          </cell>
          <cell r="B57" t="str">
            <v>6b-IW</v>
          </cell>
          <cell r="C57" t="str">
            <v>KIMURA, MT</v>
          </cell>
          <cell r="D57" t="str">
            <v>Geographic variation of reproductive diapause in the Drosophila auraria complex (Diptera: Drosophilidae)</v>
          </cell>
          <cell r="E57" t="str">
            <v>10.1111/j.1365-3032.1984.tb00784.x</v>
          </cell>
          <cell r="F57" t="str">
            <v>y</v>
          </cell>
          <cell r="G57" t="str">
            <v>a</v>
          </cell>
          <cell r="H57" t="str">
            <v>i</v>
          </cell>
          <cell r="I57">
            <v>7</v>
          </cell>
          <cell r="J57">
            <v>7</v>
          </cell>
          <cell r="K57" t="str">
            <v>n</v>
          </cell>
          <cell r="L57" t="str">
            <v>Drosophila triauraria</v>
          </cell>
          <cell r="M57" t="str">
            <v>diptera</v>
          </cell>
          <cell r="N57" t="str">
            <v>IW</v>
          </cell>
          <cell r="O57">
            <v>38.104278</v>
          </cell>
          <cell r="P57">
            <v>140.87016</v>
          </cell>
          <cell r="Q57">
            <v>0.1</v>
          </cell>
        </row>
        <row r="57">
          <cell r="T57">
            <v>110</v>
          </cell>
          <cell r="U57" t="str">
            <v>global average</v>
          </cell>
        </row>
        <row r="57">
          <cell r="W57">
            <v>6</v>
          </cell>
        </row>
        <row r="58">
          <cell r="A58" t="str">
            <v>6b</v>
          </cell>
          <cell r="B58" t="str">
            <v>6b-TB</v>
          </cell>
          <cell r="C58" t="str">
            <v>KIMURA, MT</v>
          </cell>
          <cell r="D58" t="str">
            <v>Geographic variation of reproductive diapause in the Drosophila auraria complex (Diptera: Drosophilidae)</v>
          </cell>
          <cell r="E58" t="str">
            <v>10.1111/j.1365-3032.1984.tb00784.x</v>
          </cell>
          <cell r="F58" t="str">
            <v>y</v>
          </cell>
          <cell r="G58" t="str">
            <v>a</v>
          </cell>
          <cell r="H58" t="str">
            <v>i</v>
          </cell>
          <cell r="I58">
            <v>7</v>
          </cell>
          <cell r="J58">
            <v>4</v>
          </cell>
          <cell r="K58" t="str">
            <v>n</v>
          </cell>
          <cell r="L58" t="str">
            <v>Drosophila triauraria</v>
          </cell>
          <cell r="M58" t="str">
            <v>diptera</v>
          </cell>
          <cell r="N58" t="str">
            <v>TB</v>
          </cell>
          <cell r="O58">
            <v>36.083472</v>
          </cell>
          <cell r="P58">
            <v>140.076444</v>
          </cell>
          <cell r="Q58">
            <v>0.1</v>
          </cell>
        </row>
        <row r="58">
          <cell r="T58">
            <v>110</v>
          </cell>
          <cell r="U58" t="str">
            <v>global average</v>
          </cell>
        </row>
        <row r="58">
          <cell r="W58">
            <v>6</v>
          </cell>
        </row>
        <row r="59">
          <cell r="A59" t="str">
            <v>6b</v>
          </cell>
          <cell r="B59" t="str">
            <v>6b-OI</v>
          </cell>
          <cell r="C59" t="str">
            <v>KIMURA, MT</v>
          </cell>
          <cell r="D59" t="str">
            <v>Geographic variation of reproductive diapause in the Drosophila auraria complex (Diptera: Drosophilidae)</v>
          </cell>
          <cell r="E59" t="str">
            <v>10.1111/j.1365-3032.1984.tb00784.x</v>
          </cell>
          <cell r="F59" t="str">
            <v>y</v>
          </cell>
          <cell r="G59" t="str">
            <v>a</v>
          </cell>
          <cell r="H59" t="str">
            <v>i</v>
          </cell>
          <cell r="I59">
            <v>7</v>
          </cell>
          <cell r="J59">
            <v>8</v>
          </cell>
          <cell r="K59" t="str">
            <v>n</v>
          </cell>
          <cell r="L59" t="str">
            <v>Drosophila triauraria</v>
          </cell>
          <cell r="M59" t="str">
            <v>diptera</v>
          </cell>
          <cell r="N59" t="str">
            <v>OI</v>
          </cell>
          <cell r="O59">
            <v>33.233333</v>
          </cell>
          <cell r="P59">
            <v>131.606667</v>
          </cell>
          <cell r="Q59">
            <v>0.1</v>
          </cell>
        </row>
        <row r="59">
          <cell r="T59">
            <v>110</v>
          </cell>
          <cell r="U59" t="str">
            <v>global average</v>
          </cell>
        </row>
        <row r="59">
          <cell r="W59">
            <v>6</v>
          </cell>
        </row>
        <row r="60">
          <cell r="A60" t="str">
            <v>6b</v>
          </cell>
          <cell r="B60" t="str">
            <v>6b-KG</v>
          </cell>
          <cell r="C60" t="str">
            <v>KIMURA, MT</v>
          </cell>
          <cell r="D60" t="str">
            <v>Geographic variation of reproductive diapause in the Drosophila auraria complex (Diptera: Drosophilidae)</v>
          </cell>
          <cell r="E60" t="str">
            <v>10.1111/j.1365-3032.1984.tb00784.x</v>
          </cell>
          <cell r="F60" t="str">
            <v>y</v>
          </cell>
          <cell r="G60" t="str">
            <v>a</v>
          </cell>
          <cell r="H60" t="str">
            <v>i</v>
          </cell>
          <cell r="I60">
            <v>7</v>
          </cell>
          <cell r="J60">
            <v>8</v>
          </cell>
          <cell r="K60" t="str">
            <v>n</v>
          </cell>
          <cell r="L60" t="str">
            <v>Drosophila triauraria</v>
          </cell>
          <cell r="M60" t="str">
            <v>diptera</v>
          </cell>
          <cell r="N60" t="str">
            <v>KG</v>
          </cell>
          <cell r="O60">
            <v>31.6</v>
          </cell>
          <cell r="P60">
            <v>130.55</v>
          </cell>
          <cell r="Q60">
            <v>0.1</v>
          </cell>
        </row>
        <row r="60">
          <cell r="T60">
            <v>110</v>
          </cell>
          <cell r="U60" t="str">
            <v>global average</v>
          </cell>
        </row>
        <row r="60">
          <cell r="W60">
            <v>6</v>
          </cell>
        </row>
        <row r="61">
          <cell r="A61" t="str">
            <v>6b</v>
          </cell>
          <cell r="B61" t="str">
            <v>6b-YK</v>
          </cell>
          <cell r="C61" t="str">
            <v>KIMURA, MT</v>
          </cell>
          <cell r="D61" t="str">
            <v>Geographic variation of reproductive diapause in the Drosophila auraria complex (Diptera: Drosophilidae)</v>
          </cell>
          <cell r="E61" t="str">
            <v>10.1111/j.1365-3032.1984.tb00784.x</v>
          </cell>
          <cell r="F61" t="str">
            <v>y</v>
          </cell>
          <cell r="G61" t="str">
            <v>a</v>
          </cell>
          <cell r="H61" t="str">
            <v>i</v>
          </cell>
          <cell r="I61">
            <v>7</v>
          </cell>
          <cell r="J61">
            <v>7</v>
          </cell>
          <cell r="K61" t="str">
            <v>n</v>
          </cell>
          <cell r="L61" t="str">
            <v>Drosophila triauraria</v>
          </cell>
          <cell r="M61" t="str">
            <v>diptera</v>
          </cell>
          <cell r="N61" t="str">
            <v>YK</v>
          </cell>
          <cell r="O61">
            <v>30.358611</v>
          </cell>
          <cell r="P61">
            <v>130.528611</v>
          </cell>
          <cell r="Q61">
            <v>0.1</v>
          </cell>
        </row>
        <row r="61">
          <cell r="T61">
            <v>110</v>
          </cell>
          <cell r="U61" t="str">
            <v>global average</v>
          </cell>
        </row>
        <row r="61">
          <cell r="W61">
            <v>6</v>
          </cell>
        </row>
        <row r="62">
          <cell r="A62" t="str">
            <v>6b</v>
          </cell>
          <cell r="B62" t="str">
            <v>6b-KO</v>
          </cell>
          <cell r="C62" t="str">
            <v>KIMURA, MT</v>
          </cell>
          <cell r="D62" t="str">
            <v>Geographic variation of reproductive diapause in the Drosophila auraria complex (Diptera: Drosophilidae)</v>
          </cell>
          <cell r="E62" t="str">
            <v>10.1111/j.1365-3032.1984.tb00784.x</v>
          </cell>
          <cell r="F62" t="str">
            <v>y</v>
          </cell>
          <cell r="G62" t="str">
            <v>a</v>
          </cell>
          <cell r="H62" t="str">
            <v>i</v>
          </cell>
          <cell r="I62">
            <v>5</v>
          </cell>
          <cell r="J62">
            <v>4</v>
          </cell>
          <cell r="K62" t="str">
            <v>n</v>
          </cell>
          <cell r="L62" t="str">
            <v>Drosophila subauraria</v>
          </cell>
          <cell r="M62" t="str">
            <v>diptera</v>
          </cell>
          <cell r="N62" t="str">
            <v>KO</v>
          </cell>
          <cell r="O62">
            <v>44.774361</v>
          </cell>
          <cell r="P62">
            <v>142.254389</v>
          </cell>
          <cell r="Q62">
            <v>0.1</v>
          </cell>
        </row>
        <row r="62">
          <cell r="T62">
            <v>110</v>
          </cell>
          <cell r="U62" t="str">
            <v>global average</v>
          </cell>
        </row>
        <row r="62">
          <cell r="W62">
            <v>6</v>
          </cell>
        </row>
        <row r="63">
          <cell r="A63" t="str">
            <v>6b</v>
          </cell>
          <cell r="B63" t="str">
            <v>6b-ON</v>
          </cell>
          <cell r="C63" t="str">
            <v>KIMURA, MT</v>
          </cell>
          <cell r="D63" t="str">
            <v>Geographic variation of reproductive diapause in the Drosophila auraria complex (Diptera: Drosophilidae)</v>
          </cell>
          <cell r="E63" t="str">
            <v>10.1111/j.1365-3032.1984.tb00784.x</v>
          </cell>
          <cell r="F63" t="str">
            <v>y</v>
          </cell>
          <cell r="G63" t="str">
            <v>a</v>
          </cell>
          <cell r="H63" t="str">
            <v>i</v>
          </cell>
          <cell r="I63">
            <v>6</v>
          </cell>
          <cell r="J63">
            <v>7</v>
          </cell>
          <cell r="K63" t="str">
            <v>n</v>
          </cell>
          <cell r="L63" t="str">
            <v>Drosophila subauraria</v>
          </cell>
          <cell r="M63" t="str">
            <v>diptera</v>
          </cell>
          <cell r="N63" t="str">
            <v>ON</v>
          </cell>
          <cell r="O63">
            <v>41.972</v>
          </cell>
          <cell r="P63">
            <v>140.6691</v>
          </cell>
          <cell r="Q63">
            <v>0.1</v>
          </cell>
        </row>
        <row r="63">
          <cell r="T63">
            <v>110</v>
          </cell>
          <cell r="U63" t="str">
            <v>global average</v>
          </cell>
        </row>
        <row r="63">
          <cell r="W63">
            <v>6</v>
          </cell>
        </row>
        <row r="64">
          <cell r="A64" t="str">
            <v>6b</v>
          </cell>
          <cell r="B64" t="str">
            <v>6b-SM</v>
          </cell>
          <cell r="C64" t="str">
            <v>KIMURA, MT</v>
          </cell>
          <cell r="D64" t="str">
            <v>Geographic variation of reproductive diapause in the Drosophila auraria complex (Diptera: Drosophilidae)</v>
          </cell>
          <cell r="E64" t="str">
            <v>10.1111/j.1365-3032.1984.tb00784.x</v>
          </cell>
          <cell r="F64" t="str">
            <v>y</v>
          </cell>
          <cell r="G64" t="str">
            <v>a</v>
          </cell>
          <cell r="H64" t="str">
            <v>i</v>
          </cell>
          <cell r="I64">
            <v>7</v>
          </cell>
          <cell r="J64">
            <v>6</v>
          </cell>
          <cell r="K64" t="str">
            <v>n</v>
          </cell>
          <cell r="L64" t="str">
            <v>Drosophila subauraria</v>
          </cell>
          <cell r="M64" t="str">
            <v>diptera</v>
          </cell>
          <cell r="N64" t="str">
            <v>SM</v>
          </cell>
          <cell r="O64">
            <v>40.599028</v>
          </cell>
          <cell r="P64">
            <v>141.397611</v>
          </cell>
          <cell r="Q64">
            <v>0.1</v>
          </cell>
        </row>
        <row r="64">
          <cell r="T64">
            <v>110</v>
          </cell>
          <cell r="U64" t="str">
            <v>global average</v>
          </cell>
        </row>
        <row r="64">
          <cell r="W64">
            <v>6</v>
          </cell>
        </row>
        <row r="65">
          <cell r="A65" t="str">
            <v>6b</v>
          </cell>
          <cell r="B65" t="str">
            <v>6b-KT</v>
          </cell>
          <cell r="C65" t="str">
            <v>KIMURA, MT</v>
          </cell>
          <cell r="D65" t="str">
            <v>Geographic variation of reproductive diapause in the Drosophila auraria complex (Diptera: Drosophilidae)</v>
          </cell>
          <cell r="E65" t="str">
            <v>10.1111/j.1365-3032.1984.tb00784.x</v>
          </cell>
          <cell r="F65" t="str">
            <v>y</v>
          </cell>
          <cell r="G65" t="str">
            <v>a</v>
          </cell>
          <cell r="H65" t="str">
            <v>i</v>
          </cell>
          <cell r="I65">
            <v>8</v>
          </cell>
          <cell r="J65">
            <v>7</v>
          </cell>
          <cell r="K65" t="str">
            <v>n</v>
          </cell>
          <cell r="L65" t="str">
            <v>Drosophila subauraria</v>
          </cell>
          <cell r="M65" t="str">
            <v>diptera</v>
          </cell>
          <cell r="N65" t="str">
            <v>KT</v>
          </cell>
          <cell r="O65">
            <v>39.28675</v>
          </cell>
          <cell r="P65">
            <v>141.113222</v>
          </cell>
          <cell r="Q65">
            <v>0.1</v>
          </cell>
        </row>
        <row r="65">
          <cell r="T65">
            <v>110</v>
          </cell>
          <cell r="U65" t="str">
            <v>global average</v>
          </cell>
        </row>
        <row r="65">
          <cell r="W65">
            <v>6</v>
          </cell>
        </row>
        <row r="66">
          <cell r="A66" t="str">
            <v>6b</v>
          </cell>
          <cell r="B66" t="str">
            <v>6b-IW</v>
          </cell>
          <cell r="C66" t="str">
            <v>KIMURA, MT</v>
          </cell>
          <cell r="D66" t="str">
            <v>Geographic variation of reproductive diapause in the Drosophila auraria complex (Diptera: Drosophilidae)</v>
          </cell>
          <cell r="E66" t="str">
            <v>10.1111/j.1365-3032.1984.tb00784.x</v>
          </cell>
          <cell r="F66" t="str">
            <v>y</v>
          </cell>
          <cell r="G66" t="str">
            <v>a</v>
          </cell>
          <cell r="H66" t="str">
            <v>i</v>
          </cell>
          <cell r="I66">
            <v>9</v>
          </cell>
          <cell r="J66">
            <v>7</v>
          </cell>
          <cell r="K66" t="str">
            <v>n</v>
          </cell>
          <cell r="L66" t="str">
            <v>Drosophila subauraria</v>
          </cell>
          <cell r="M66" t="str">
            <v>diptera</v>
          </cell>
          <cell r="N66" t="str">
            <v>IW</v>
          </cell>
          <cell r="O66">
            <v>38.104278</v>
          </cell>
          <cell r="P66">
            <v>140.87016</v>
          </cell>
          <cell r="Q66">
            <v>0.1</v>
          </cell>
        </row>
        <row r="66">
          <cell r="T66">
            <v>110</v>
          </cell>
          <cell r="U66" t="str">
            <v>global average</v>
          </cell>
        </row>
        <row r="66">
          <cell r="W66">
            <v>6</v>
          </cell>
        </row>
        <row r="67">
          <cell r="A67">
            <v>7</v>
          </cell>
          <cell r="B67" t="str">
            <v>7-</v>
          </cell>
          <cell r="C67" t="str">
            <v>Gomi, T</v>
          </cell>
          <cell r="D67" t="str">
            <v>Geographic variation in critical photoperiod for diapause induction and its temperature dependence in Hyphantria cunea Drury (Lepidoptera: Arctiidae)</v>
          </cell>
          <cell r="E67" t="str">
            <v>10.1007/s004420050220</v>
          </cell>
          <cell r="F67" t="str">
            <v>y-ask</v>
          </cell>
          <cell r="G67" t="str">
            <v>a</v>
          </cell>
          <cell r="H67" t="str">
            <v>i</v>
          </cell>
          <cell r="I67">
            <v>12</v>
          </cell>
        </row>
        <row r="68">
          <cell r="A68">
            <v>7</v>
          </cell>
          <cell r="B68" t="str">
            <v>7-</v>
          </cell>
          <cell r="C68" t="str">
            <v>Gomi, T</v>
          </cell>
          <cell r="D68" t="str">
            <v>Geographic variation in critical photoperiod for diapause induction and its temperature dependence in Hyphantria cunea Drury (Lepidoptera: Arctiidae)</v>
          </cell>
          <cell r="E68" t="str">
            <v>10.1007/s004420050220</v>
          </cell>
          <cell r="F68" t="str">
            <v>y-ask</v>
          </cell>
        </row>
        <row r="69">
          <cell r="A69">
            <v>7</v>
          </cell>
          <cell r="B69" t="str">
            <v>7-</v>
          </cell>
          <cell r="C69" t="str">
            <v>Gomi, T</v>
          </cell>
          <cell r="D69" t="str">
            <v>Geographic variation in critical photoperiod for diapause induction and its temperature dependence in Hyphantria cunea Drury (Lepidoptera: Arctiidae)</v>
          </cell>
          <cell r="E69" t="str">
            <v>10.1007/s004420050220</v>
          </cell>
          <cell r="F69" t="str">
            <v>y-ask</v>
          </cell>
        </row>
        <row r="70">
          <cell r="A70">
            <v>7</v>
          </cell>
          <cell r="B70" t="str">
            <v>7-</v>
          </cell>
          <cell r="C70" t="str">
            <v>Gomi, T</v>
          </cell>
          <cell r="D70" t="str">
            <v>Geographic variation in critical photoperiod for diapause induction and its temperature dependence in Hyphantria cunea Drury (Lepidoptera: Arctiidae)</v>
          </cell>
          <cell r="E70" t="str">
            <v>10.1007/s004420050220</v>
          </cell>
          <cell r="F70" t="str">
            <v>y-ask</v>
          </cell>
        </row>
        <row r="71">
          <cell r="A71">
            <v>7</v>
          </cell>
          <cell r="B71" t="str">
            <v>7-</v>
          </cell>
          <cell r="C71" t="str">
            <v>Gomi, T</v>
          </cell>
          <cell r="D71" t="str">
            <v>Geographic variation in critical photoperiod for diapause induction and its temperature dependence in Hyphantria cunea Drury (Lepidoptera: Arctiidae)</v>
          </cell>
          <cell r="E71" t="str">
            <v>10.1007/s004420050220</v>
          </cell>
          <cell r="F71" t="str">
            <v>y-ask</v>
          </cell>
        </row>
        <row r="72">
          <cell r="A72">
            <v>7</v>
          </cell>
          <cell r="B72" t="str">
            <v>7-</v>
          </cell>
          <cell r="C72" t="str">
            <v>Gomi, T</v>
          </cell>
          <cell r="D72" t="str">
            <v>Geographic variation in critical photoperiod for diapause induction and its temperature dependence in Hyphantria cunea Drury (Lepidoptera: Arctiidae)</v>
          </cell>
          <cell r="E72" t="str">
            <v>10.1007/s004420050220</v>
          </cell>
          <cell r="F72" t="str">
            <v>y-ask</v>
          </cell>
        </row>
        <row r="73">
          <cell r="A73">
            <v>7</v>
          </cell>
          <cell r="B73" t="str">
            <v>7-</v>
          </cell>
          <cell r="C73" t="str">
            <v>Gomi, T</v>
          </cell>
          <cell r="D73" t="str">
            <v>Geographic variation in critical photoperiod for diapause induction and its temperature dependence in Hyphantria cunea Drury (Lepidoptera: Arctiidae)</v>
          </cell>
          <cell r="E73" t="str">
            <v>10.1007/s004420050220</v>
          </cell>
          <cell r="F73" t="str">
            <v>y-ask</v>
          </cell>
        </row>
        <row r="74">
          <cell r="A74">
            <v>7</v>
          </cell>
          <cell r="B74" t="str">
            <v>7-</v>
          </cell>
          <cell r="C74" t="str">
            <v>Gomi, T</v>
          </cell>
          <cell r="D74" t="str">
            <v>Geographic variation in critical photoperiod for diapause induction and its temperature dependence in Hyphantria cunea Drury (Lepidoptera: Arctiidae)</v>
          </cell>
          <cell r="E74" t="str">
            <v>10.1007/s004420050220</v>
          </cell>
          <cell r="F74" t="str">
            <v>y-ask</v>
          </cell>
        </row>
        <row r="75">
          <cell r="A75">
            <v>7</v>
          </cell>
          <cell r="B75" t="str">
            <v>7-</v>
          </cell>
          <cell r="C75" t="str">
            <v>Gomi, T</v>
          </cell>
          <cell r="D75" t="str">
            <v>Geographic variation in critical photoperiod for diapause induction and its temperature dependence in Hyphantria cunea Drury (Lepidoptera: Arctiidae)</v>
          </cell>
          <cell r="E75" t="str">
            <v>10.1007/s004420050220</v>
          </cell>
          <cell r="F75" t="str">
            <v>y-ask</v>
          </cell>
        </row>
        <row r="76">
          <cell r="A76">
            <v>7</v>
          </cell>
          <cell r="B76" t="str">
            <v>7-</v>
          </cell>
          <cell r="C76" t="str">
            <v>Gomi, T</v>
          </cell>
          <cell r="D76" t="str">
            <v>Geographic variation in critical photoperiod for diapause induction and its temperature dependence in Hyphantria cunea Drury (Lepidoptera: Arctiidae)</v>
          </cell>
          <cell r="E76" t="str">
            <v>10.1007/s004420050220</v>
          </cell>
          <cell r="F76" t="str">
            <v>y-ask</v>
          </cell>
        </row>
        <row r="77">
          <cell r="A77">
            <v>7</v>
          </cell>
          <cell r="B77" t="str">
            <v>7-</v>
          </cell>
          <cell r="C77" t="str">
            <v>Gomi, T</v>
          </cell>
          <cell r="D77" t="str">
            <v>Geographic variation in critical photoperiod for diapause induction and its temperature dependence in Hyphantria cunea Drury (Lepidoptera: Arctiidae)</v>
          </cell>
          <cell r="E77" t="str">
            <v>10.1007/s004420050220</v>
          </cell>
          <cell r="F77" t="str">
            <v>y-ask</v>
          </cell>
        </row>
        <row r="78">
          <cell r="A78">
            <v>7</v>
          </cell>
          <cell r="B78" t="str">
            <v>7-</v>
          </cell>
          <cell r="C78" t="str">
            <v>Gomi, T</v>
          </cell>
          <cell r="D78" t="str">
            <v>Geographic variation in critical photoperiod for diapause induction and its temperature dependence in Hyphantria cunea Drury (Lepidoptera: Arctiidae)</v>
          </cell>
          <cell r="E78" t="str">
            <v>10.1007/s004420050220</v>
          </cell>
          <cell r="F78" t="str">
            <v>y-ask</v>
          </cell>
        </row>
        <row r="79">
          <cell r="A79">
            <v>8</v>
          </cell>
          <cell r="B79" t="str">
            <v>8-takaoka</v>
          </cell>
          <cell r="C79" t="str">
            <v>Gomi, T; Adachi, K; Shimizu, A; Tanimoto, K; Kawabata, E; Takeda, M</v>
          </cell>
          <cell r="D79" t="str">
            <v>Northerly shift in voltinism watershed in Hyphantria cunea (Drury) (Lepidoptera: Arctiidae) along the Japan Sea coast: Evidence of global warming?</v>
          </cell>
          <cell r="E79" t="str">
            <v>10.1303/aez.2009.357</v>
          </cell>
          <cell r="F79" t="str">
            <v>y</v>
          </cell>
          <cell r="G79" t="str">
            <v>a</v>
          </cell>
          <cell r="H79" t="str">
            <v>i</v>
          </cell>
          <cell r="I79">
            <v>3</v>
          </cell>
          <cell r="J79">
            <v>5</v>
          </cell>
        </row>
        <row r="79">
          <cell r="L79" t="str">
            <v>Hyphantria cunea</v>
          </cell>
          <cell r="M79" t="str">
            <v>lepidoptera</v>
          </cell>
          <cell r="N79" t="str">
            <v>takaoka</v>
          </cell>
          <cell r="O79">
            <v>36.75</v>
          </cell>
          <cell r="P79">
            <v>137.016666666667</v>
          </cell>
          <cell r="Q79">
            <v>0.01</v>
          </cell>
        </row>
        <row r="79">
          <cell r="T79">
            <v>298</v>
          </cell>
          <cell r="U79" t="str">
            <v>pop average</v>
          </cell>
        </row>
        <row r="79">
          <cell r="W79">
            <v>8</v>
          </cell>
        </row>
        <row r="79">
          <cell r="Y79" t="str">
            <v>pupal</v>
          </cell>
        </row>
        <row r="80">
          <cell r="A80">
            <v>8</v>
          </cell>
          <cell r="B80" t="str">
            <v>8-kanazawa</v>
          </cell>
          <cell r="C80" t="str">
            <v>Gomi, T; Adachi, K; Shimizu, A; Tanimoto, K; Kawabata, E; Takeda, M</v>
          </cell>
          <cell r="D80" t="str">
            <v>Northerly shift in voltinism watershed in Hyphantria cunea (Drury) (Lepidoptera: Arctiidae) along the Japan Sea coast: Evidence of global warming?</v>
          </cell>
          <cell r="E80" t="str">
            <v>10.1303/aez.2009.357</v>
          </cell>
          <cell r="F80" t="str">
            <v>y</v>
          </cell>
          <cell r="G80" t="str">
            <v>a</v>
          </cell>
          <cell r="H80" t="str">
            <v>i</v>
          </cell>
          <cell r="I80">
            <v>3</v>
          </cell>
          <cell r="J80">
            <v>6</v>
          </cell>
        </row>
        <row r="80">
          <cell r="L80" t="str">
            <v>Hyphantria cunea</v>
          </cell>
          <cell r="M80" t="str">
            <v>lepidoptera</v>
          </cell>
          <cell r="N80" t="str">
            <v>kanazawa</v>
          </cell>
          <cell r="O80">
            <v>36.5666666666667</v>
          </cell>
          <cell r="P80">
            <v>136.65</v>
          </cell>
          <cell r="Q80">
            <v>0.01</v>
          </cell>
        </row>
        <row r="80">
          <cell r="T80">
            <v>312.6</v>
          </cell>
          <cell r="U80" t="str">
            <v>pop average</v>
          </cell>
        </row>
        <row r="80">
          <cell r="W80">
            <v>8</v>
          </cell>
        </row>
        <row r="80">
          <cell r="Y80" t="str">
            <v>pupal</v>
          </cell>
        </row>
        <row r="81">
          <cell r="A81">
            <v>8</v>
          </cell>
          <cell r="B81" t="str">
            <v>8-fukui</v>
          </cell>
          <cell r="C81" t="str">
            <v>Gomi, T; Adachi, K; Shimizu, A; Tanimoto, K; Kawabata, E; Takeda, M</v>
          </cell>
          <cell r="D81" t="str">
            <v>Northerly shift in voltinism watershed in Hyphantria cunea (Drury) (Lepidoptera: Arctiidae) along the Japan Sea coast: Evidence of global warming?</v>
          </cell>
          <cell r="E81" t="str">
            <v>10.1303/aez.2009.357</v>
          </cell>
          <cell r="F81" t="str">
            <v>y</v>
          </cell>
          <cell r="G81" t="str">
            <v>a</v>
          </cell>
          <cell r="H81" t="str">
            <v>i</v>
          </cell>
          <cell r="I81">
            <v>3</v>
          </cell>
          <cell r="J81">
            <v>4</v>
          </cell>
        </row>
        <row r="81">
          <cell r="L81" t="str">
            <v>Hyphantria cunea</v>
          </cell>
          <cell r="M81" t="str">
            <v>lepidoptera</v>
          </cell>
          <cell r="N81" t="str">
            <v>fukui</v>
          </cell>
          <cell r="O81">
            <v>36.0666666666667</v>
          </cell>
          <cell r="P81">
            <v>136.216666666667</v>
          </cell>
          <cell r="Q81">
            <v>0.01</v>
          </cell>
        </row>
        <row r="81">
          <cell r="T81">
            <v>296</v>
          </cell>
          <cell r="U81" t="str">
            <v>pop average</v>
          </cell>
        </row>
        <row r="81">
          <cell r="W81">
            <v>8</v>
          </cell>
        </row>
        <row r="81">
          <cell r="Y81" t="str">
            <v>pupal</v>
          </cell>
        </row>
        <row r="82">
          <cell r="A82">
            <v>9</v>
          </cell>
          <cell r="B82" t="str">
            <v>9-AT</v>
          </cell>
          <cell r="C82" t="str">
            <v>Gomi, T; Takeda, M</v>
          </cell>
          <cell r="D82" t="str">
            <v>Changes in life-history traits in the Fall Webworm within half a century of introduction to Japan</v>
          </cell>
          <cell r="E82" t="str">
            <v>10.2307/2390287</v>
          </cell>
          <cell r="F82" t="str">
            <v>y</v>
          </cell>
          <cell r="G82" t="str">
            <v>a</v>
          </cell>
          <cell r="H82" t="str">
            <v>i</v>
          </cell>
          <cell r="I82">
            <v>7</v>
          </cell>
          <cell r="J82">
            <v>5</v>
          </cell>
        </row>
        <row r="82">
          <cell r="L82" t="str">
            <v>Hyphantria cunea</v>
          </cell>
          <cell r="M82" t="str">
            <v>lepidoptera</v>
          </cell>
          <cell r="N82" t="str">
            <v>AT</v>
          </cell>
          <cell r="O82">
            <v>39.7</v>
          </cell>
          <cell r="P82">
            <v>140.1</v>
          </cell>
          <cell r="Q82">
            <v>0.01</v>
          </cell>
          <cell r="R82">
            <v>9.4</v>
          </cell>
        </row>
        <row r="82">
          <cell r="T82">
            <v>770</v>
          </cell>
          <cell r="U82" t="str">
            <v>global average</v>
          </cell>
        </row>
        <row r="82">
          <cell r="W82">
            <v>9</v>
          </cell>
        </row>
        <row r="82">
          <cell r="Y82" t="str">
            <v>pupal</v>
          </cell>
        </row>
        <row r="83">
          <cell r="A83">
            <v>9</v>
          </cell>
          <cell r="B83" t="str">
            <v>9-UM</v>
          </cell>
          <cell r="C83" t="str">
            <v>Gomi, T; Takeda, M</v>
          </cell>
          <cell r="D83" t="str">
            <v>Changes in life-history traits in the Fall Webworm within half a century of introduction to Japan</v>
          </cell>
          <cell r="E83" t="str">
            <v>10.2307/2390287</v>
          </cell>
          <cell r="F83" t="str">
            <v>y</v>
          </cell>
          <cell r="G83" t="str">
            <v>a</v>
          </cell>
          <cell r="H83" t="str">
            <v>i</v>
          </cell>
          <cell r="I83">
            <v>7</v>
          </cell>
          <cell r="J83">
            <v>3</v>
          </cell>
        </row>
        <row r="83">
          <cell r="L83" t="str">
            <v>Hyphantria cunea</v>
          </cell>
          <cell r="M83" t="str">
            <v>lepidoptera</v>
          </cell>
          <cell r="N83" t="str">
            <v>UM</v>
          </cell>
          <cell r="O83">
            <v>36.6</v>
          </cell>
          <cell r="P83">
            <v>139.9</v>
          </cell>
          <cell r="Q83">
            <v>0.01</v>
          </cell>
          <cell r="R83">
            <v>118.9</v>
          </cell>
        </row>
        <row r="83">
          <cell r="T83">
            <v>770</v>
          </cell>
          <cell r="U83" t="str">
            <v>global average</v>
          </cell>
        </row>
        <row r="83">
          <cell r="W83">
            <v>9</v>
          </cell>
        </row>
        <row r="83">
          <cell r="Y83" t="str">
            <v>pupal</v>
          </cell>
        </row>
        <row r="84">
          <cell r="A84">
            <v>9</v>
          </cell>
          <cell r="B84" t="str">
            <v>9-MB</v>
          </cell>
          <cell r="C84" t="str">
            <v>Gomi, T; Takeda, M</v>
          </cell>
          <cell r="D84" t="str">
            <v>Changes in life-history traits in the Fall Webworm within half a century of introduction to Japan</v>
          </cell>
          <cell r="E84" t="str">
            <v>10.2307/2390287</v>
          </cell>
          <cell r="F84" t="str">
            <v>y</v>
          </cell>
          <cell r="G84" t="str">
            <v>a</v>
          </cell>
          <cell r="H84" t="str">
            <v>i</v>
          </cell>
          <cell r="I84">
            <v>7</v>
          </cell>
          <cell r="J84">
            <v>4</v>
          </cell>
        </row>
        <row r="84">
          <cell r="L84" t="str">
            <v>Hyphantria cunea</v>
          </cell>
          <cell r="M84" t="str">
            <v>lepidoptera</v>
          </cell>
          <cell r="N84" t="str">
            <v>MB</v>
          </cell>
          <cell r="O84">
            <v>36.4</v>
          </cell>
          <cell r="P84">
            <v>139.1</v>
          </cell>
          <cell r="Q84">
            <v>0.01</v>
          </cell>
          <cell r="R84">
            <v>112.2</v>
          </cell>
        </row>
        <row r="84">
          <cell r="T84">
            <v>770</v>
          </cell>
          <cell r="U84" t="str">
            <v>global average</v>
          </cell>
        </row>
        <row r="84">
          <cell r="W84">
            <v>9</v>
          </cell>
        </row>
        <row r="84">
          <cell r="Y84" t="str">
            <v>pupal</v>
          </cell>
        </row>
        <row r="85">
          <cell r="A85">
            <v>9</v>
          </cell>
          <cell r="B85" t="str">
            <v>9-FI</v>
          </cell>
          <cell r="C85" t="str">
            <v>Gomi, T; Takeda, M</v>
          </cell>
          <cell r="D85" t="str">
            <v>Changes in life-history traits in the Fall Webworm within half a century of introduction to Japan</v>
          </cell>
          <cell r="E85" t="str">
            <v>10.2307/2390287</v>
          </cell>
          <cell r="F85" t="str">
            <v>y</v>
          </cell>
          <cell r="G85" t="str">
            <v>a</v>
          </cell>
          <cell r="H85" t="str">
            <v>i</v>
          </cell>
          <cell r="I85">
            <v>7</v>
          </cell>
          <cell r="J85">
            <v>4</v>
          </cell>
        </row>
        <row r="85">
          <cell r="L85" t="str">
            <v>Hyphantria cunea</v>
          </cell>
          <cell r="M85" t="str">
            <v>lepidoptera</v>
          </cell>
          <cell r="N85" t="str">
            <v>FI</v>
          </cell>
          <cell r="O85">
            <v>36.1</v>
          </cell>
          <cell r="P85">
            <v>136.2</v>
          </cell>
          <cell r="Q85">
            <v>0.01</v>
          </cell>
          <cell r="R85">
            <v>9.1</v>
          </cell>
        </row>
        <row r="85">
          <cell r="T85">
            <v>770</v>
          </cell>
          <cell r="U85" t="str">
            <v>global average</v>
          </cell>
        </row>
        <row r="85">
          <cell r="W85">
            <v>9</v>
          </cell>
        </row>
        <row r="85">
          <cell r="Y85" t="str">
            <v>pupal</v>
          </cell>
        </row>
        <row r="86">
          <cell r="A86">
            <v>9</v>
          </cell>
          <cell r="B86" t="str">
            <v>9-UW</v>
          </cell>
          <cell r="C86" t="str">
            <v>Gomi, T; Takeda, M</v>
          </cell>
          <cell r="D86" t="str">
            <v>Changes in life-history traits in the Fall Webworm within half a century of introduction to Japan</v>
          </cell>
          <cell r="E86" t="str">
            <v>10.2307/2390287</v>
          </cell>
          <cell r="F86" t="str">
            <v>y</v>
          </cell>
          <cell r="G86" t="str">
            <v>a</v>
          </cell>
          <cell r="H86" t="str">
            <v>i</v>
          </cell>
          <cell r="I86">
            <v>7</v>
          </cell>
          <cell r="J86">
            <v>4</v>
          </cell>
        </row>
        <row r="86">
          <cell r="L86" t="str">
            <v>Hyphantria cunea</v>
          </cell>
          <cell r="M86" t="str">
            <v>lepidoptera</v>
          </cell>
          <cell r="N86" t="str">
            <v>UW</v>
          </cell>
          <cell r="O86">
            <v>35.9</v>
          </cell>
          <cell r="P86">
            <v>139.7</v>
          </cell>
          <cell r="Q86">
            <v>0.01</v>
          </cell>
          <cell r="R86">
            <v>8</v>
          </cell>
        </row>
        <row r="86">
          <cell r="T86">
            <v>770</v>
          </cell>
          <cell r="U86" t="str">
            <v>global average</v>
          </cell>
        </row>
        <row r="86">
          <cell r="W86">
            <v>9</v>
          </cell>
        </row>
        <row r="86">
          <cell r="Y86" t="str">
            <v>pupal</v>
          </cell>
        </row>
        <row r="87">
          <cell r="A87">
            <v>9</v>
          </cell>
          <cell r="B87" t="str">
            <v>9-KT</v>
          </cell>
          <cell r="C87" t="str">
            <v>Gomi, T; Takeda, M</v>
          </cell>
          <cell r="D87" t="str">
            <v>Changes in life-history traits in the Fall Webworm within half a century of introduction to Japan</v>
          </cell>
          <cell r="E87" t="str">
            <v>10.2307/2390287</v>
          </cell>
          <cell r="F87" t="str">
            <v>y</v>
          </cell>
          <cell r="G87" t="str">
            <v>a</v>
          </cell>
          <cell r="H87" t="str">
            <v>i</v>
          </cell>
          <cell r="I87">
            <v>7</v>
          </cell>
          <cell r="J87">
            <v>3</v>
          </cell>
        </row>
        <row r="87">
          <cell r="L87" t="str">
            <v>Hyphantria cunea</v>
          </cell>
          <cell r="M87" t="str">
            <v>lepidoptera</v>
          </cell>
          <cell r="N87" t="str">
            <v>KT</v>
          </cell>
          <cell r="O87">
            <v>35</v>
          </cell>
          <cell r="P87">
            <v>135.8</v>
          </cell>
          <cell r="Q87">
            <v>0.01</v>
          </cell>
          <cell r="R87">
            <v>41.4</v>
          </cell>
        </row>
        <row r="87">
          <cell r="T87">
            <v>770</v>
          </cell>
          <cell r="U87" t="str">
            <v>global average</v>
          </cell>
        </row>
        <row r="87">
          <cell r="W87">
            <v>9</v>
          </cell>
        </row>
        <row r="87">
          <cell r="Y87" t="str">
            <v>pupal</v>
          </cell>
        </row>
        <row r="88">
          <cell r="A88">
            <v>9</v>
          </cell>
          <cell r="B88" t="str">
            <v>9-SO</v>
          </cell>
          <cell r="C88" t="str">
            <v>Gomi, T; Takeda, M</v>
          </cell>
          <cell r="D88" t="str">
            <v>Changes in life-history traits in the Fall Webworm within half a century of introduction to Japan</v>
          </cell>
          <cell r="E88" t="str">
            <v>10.2307/2390287</v>
          </cell>
          <cell r="F88" t="str">
            <v>y</v>
          </cell>
          <cell r="G88" t="str">
            <v>a</v>
          </cell>
          <cell r="H88" t="str">
            <v>i</v>
          </cell>
          <cell r="I88">
            <v>7</v>
          </cell>
          <cell r="J88">
            <v>3</v>
          </cell>
        </row>
        <row r="88">
          <cell r="L88" t="str">
            <v>Hyphantria cunea</v>
          </cell>
          <cell r="M88" t="str">
            <v>lepidoptera</v>
          </cell>
          <cell r="N88" t="str">
            <v>SO</v>
          </cell>
          <cell r="O88">
            <v>35</v>
          </cell>
          <cell r="P88">
            <v>138.4</v>
          </cell>
          <cell r="Q88">
            <v>0.01</v>
          </cell>
          <cell r="R88">
            <v>14.1</v>
          </cell>
        </row>
        <row r="88">
          <cell r="T88">
            <v>770</v>
          </cell>
          <cell r="U88" t="str">
            <v>global average</v>
          </cell>
        </row>
        <row r="88">
          <cell r="W88">
            <v>9</v>
          </cell>
        </row>
        <row r="88">
          <cell r="Y88" t="str">
            <v>pupal</v>
          </cell>
        </row>
        <row r="89">
          <cell r="A89">
            <v>10</v>
          </cell>
          <cell r="B89" t="str">
            <v>10-SD</v>
          </cell>
          <cell r="C89" t="str">
            <v>GOMI, T; TAKEDA, M</v>
          </cell>
          <cell r="D89" t="str">
            <v>GEOGRAPHIC-VARIATION IN PHOTOPERIODIC RESPONSES IN AN INTRODUCED INSECT, HYPHANTRIA-CUNEA DRURY (LEPIDOPTERA, ARCTIIDAE) IN JAPAN</v>
          </cell>
          <cell r="E89" t="str">
            <v>10.1303/aez.26.357</v>
          </cell>
          <cell r="F89" t="str">
            <v>y</v>
          </cell>
          <cell r="G89" t="str">
            <v>a</v>
          </cell>
          <cell r="H89" t="str">
            <v>i</v>
          </cell>
          <cell r="I89">
            <v>6</v>
          </cell>
          <cell r="J89">
            <v>3</v>
          </cell>
        </row>
        <row r="89">
          <cell r="L89" t="str">
            <v>Hyphantria cunea</v>
          </cell>
          <cell r="M89" t="str">
            <v>lepidoptera</v>
          </cell>
          <cell r="N89" t="str">
            <v>SD</v>
          </cell>
          <cell r="O89">
            <v>38.2666666666667</v>
          </cell>
          <cell r="P89">
            <v>140.9</v>
          </cell>
          <cell r="Q89">
            <v>0.01</v>
          </cell>
          <cell r="R89">
            <v>38.9</v>
          </cell>
        </row>
        <row r="89">
          <cell r="T89">
            <v>179.5</v>
          </cell>
          <cell r="U89" t="str">
            <v>acc</v>
          </cell>
        </row>
        <row r="89">
          <cell r="W89">
            <v>10</v>
          </cell>
        </row>
        <row r="89">
          <cell r="Y89" t="str">
            <v>pupal</v>
          </cell>
        </row>
        <row r="90">
          <cell r="A90">
            <v>10</v>
          </cell>
          <cell r="B90" t="str">
            <v>10-NG</v>
          </cell>
          <cell r="C90" t="str">
            <v>GOMI, T; TAKEDA, M</v>
          </cell>
          <cell r="D90" t="str">
            <v>GEOGRAPHIC-VARIATION IN PHOTOPERIODIC RESPONSES IN AN INTRODUCED INSECT, HYPHANTRIA-CUNEA DRURY (LEPIDOPTERA, ARCTIIDAE) IN JAPAN</v>
          </cell>
          <cell r="E90" t="str">
            <v>10.1303/aez.26.357</v>
          </cell>
          <cell r="F90" t="str">
            <v>y</v>
          </cell>
          <cell r="G90" t="str">
            <v>a</v>
          </cell>
          <cell r="H90" t="str">
            <v>i</v>
          </cell>
          <cell r="I90">
            <v>6</v>
          </cell>
          <cell r="J90">
            <v>3</v>
          </cell>
        </row>
        <row r="90">
          <cell r="L90" t="str">
            <v>Hyphantria cunea</v>
          </cell>
          <cell r="M90" t="str">
            <v>lepidoptera</v>
          </cell>
          <cell r="N90" t="str">
            <v>NG</v>
          </cell>
          <cell r="O90">
            <v>37.9166666666667</v>
          </cell>
          <cell r="P90">
            <v>139.05</v>
          </cell>
          <cell r="Q90">
            <v>0.01</v>
          </cell>
          <cell r="R90">
            <v>1.9</v>
          </cell>
        </row>
        <row r="90">
          <cell r="T90">
            <v>289</v>
          </cell>
          <cell r="U90" t="str">
            <v>acc</v>
          </cell>
        </row>
        <row r="90">
          <cell r="W90">
            <v>10</v>
          </cell>
        </row>
        <row r="90">
          <cell r="Y90" t="str">
            <v>pupal</v>
          </cell>
        </row>
        <row r="91">
          <cell r="A91">
            <v>10</v>
          </cell>
          <cell r="B91" t="str">
            <v>10-FS</v>
          </cell>
          <cell r="C91" t="str">
            <v>GOMI, T; TAKEDA, M</v>
          </cell>
          <cell r="D91" t="str">
            <v>GEOGRAPHIC-VARIATION IN PHOTOPERIODIC RESPONSES IN AN INTRODUCED INSECT, HYPHANTRIA-CUNEA DRURY (LEPIDOPTERA, ARCTIIDAE) IN JAPAN</v>
          </cell>
          <cell r="E91" t="str">
            <v>10.1303/aez.26.357</v>
          </cell>
          <cell r="F91" t="str">
            <v>y</v>
          </cell>
          <cell r="G91" t="str">
            <v>a</v>
          </cell>
          <cell r="H91" t="str">
            <v>i</v>
          </cell>
          <cell r="I91">
            <v>6</v>
          </cell>
          <cell r="J91">
            <v>3</v>
          </cell>
        </row>
        <row r="91">
          <cell r="L91" t="str">
            <v>Hyphantria cunea</v>
          </cell>
          <cell r="M91" t="str">
            <v>lepidoptera</v>
          </cell>
          <cell r="N91" t="str">
            <v>FS</v>
          </cell>
          <cell r="O91">
            <v>37.75</v>
          </cell>
          <cell r="P91">
            <v>140.466666666667</v>
          </cell>
          <cell r="Q91">
            <v>0.01</v>
          </cell>
          <cell r="R91">
            <v>67.4</v>
          </cell>
        </row>
        <row r="91">
          <cell r="T91">
            <v>30</v>
          </cell>
          <cell r="U91" t="str">
            <v>acc</v>
          </cell>
        </row>
        <row r="91">
          <cell r="W91">
            <v>10</v>
          </cell>
        </row>
        <row r="91">
          <cell r="Y91" t="str">
            <v>pupal</v>
          </cell>
        </row>
        <row r="92">
          <cell r="A92">
            <v>10</v>
          </cell>
          <cell r="B92" t="str">
            <v>10-MM</v>
          </cell>
          <cell r="C92" t="str">
            <v>GOMI, T; TAKEDA, M</v>
          </cell>
          <cell r="D92" t="str">
            <v>GEOGRAPHIC-VARIATION IN PHOTOPERIODIC RESPONSES IN AN INTRODUCED INSECT, HYPHANTRIA-CUNEA DRURY (LEPIDOPTERA, ARCTIIDAE) IN JAPAN</v>
          </cell>
          <cell r="E92" t="str">
            <v>10.1303/aez.26.357</v>
          </cell>
          <cell r="F92" t="str">
            <v>y</v>
          </cell>
          <cell r="G92" t="str">
            <v>a</v>
          </cell>
          <cell r="H92" t="str">
            <v>i</v>
          </cell>
          <cell r="I92">
            <v>6</v>
          </cell>
          <cell r="J92">
            <v>3</v>
          </cell>
        </row>
        <row r="92">
          <cell r="L92" t="str">
            <v>Hyphantria cunea</v>
          </cell>
          <cell r="M92" t="str">
            <v>lepidoptera</v>
          </cell>
          <cell r="N92" t="str">
            <v>MM</v>
          </cell>
          <cell r="O92">
            <v>36.25</v>
          </cell>
          <cell r="P92">
            <v>137.966666666667</v>
          </cell>
          <cell r="Q92">
            <v>0.01</v>
          </cell>
          <cell r="R92">
            <v>610</v>
          </cell>
        </row>
        <row r="92">
          <cell r="T92">
            <v>66.5</v>
          </cell>
          <cell r="U92" t="str">
            <v>acc</v>
          </cell>
        </row>
        <row r="92">
          <cell r="W92">
            <v>10</v>
          </cell>
        </row>
        <row r="92">
          <cell r="Y92" t="str">
            <v>pupal</v>
          </cell>
        </row>
        <row r="93">
          <cell r="A93">
            <v>10</v>
          </cell>
          <cell r="B93" t="str">
            <v>10-KB</v>
          </cell>
          <cell r="C93" t="str">
            <v>GOMI, T; TAKEDA, M</v>
          </cell>
          <cell r="D93" t="str">
            <v>GEOGRAPHIC-VARIATION IN PHOTOPERIODIC RESPONSES IN AN INTRODUCED INSECT, HYPHANTRIA-CUNEA DRURY (LEPIDOPTERA, ARCTIIDAE) IN JAPAN</v>
          </cell>
          <cell r="E93" t="str">
            <v>10.1303/aez.26.357</v>
          </cell>
          <cell r="F93" t="str">
            <v>y</v>
          </cell>
          <cell r="G93" t="str">
            <v>a</v>
          </cell>
          <cell r="H93" t="str">
            <v>i</v>
          </cell>
          <cell r="I93">
            <v>6</v>
          </cell>
          <cell r="J93">
            <v>5</v>
          </cell>
        </row>
        <row r="93">
          <cell r="L93" t="str">
            <v>Hyphantria cunea</v>
          </cell>
          <cell r="M93" t="str">
            <v>lepidoptera</v>
          </cell>
          <cell r="N93" t="str">
            <v>KB</v>
          </cell>
          <cell r="O93">
            <v>34.6833333333333</v>
          </cell>
          <cell r="P93">
            <v>136.183333333333</v>
          </cell>
          <cell r="Q93">
            <v>0.01</v>
          </cell>
          <cell r="R93">
            <v>57.5</v>
          </cell>
        </row>
        <row r="93">
          <cell r="T93">
            <v>162.5</v>
          </cell>
          <cell r="U93" t="str">
            <v>acc</v>
          </cell>
        </row>
        <row r="93">
          <cell r="W93">
            <v>10</v>
          </cell>
        </row>
        <row r="93">
          <cell r="Y93" t="str">
            <v>pupal</v>
          </cell>
        </row>
        <row r="94">
          <cell r="A94">
            <v>10</v>
          </cell>
          <cell r="B94" t="str">
            <v>10-WY</v>
          </cell>
          <cell r="C94" t="str">
            <v>GOMI, T; TAKEDA, M</v>
          </cell>
          <cell r="D94" t="str">
            <v>GEOGRAPHIC-VARIATION IN PHOTOPERIODIC RESPONSES IN AN INTRODUCED INSECT, HYPHANTRIA-CUNEA DRURY (LEPIDOPTERA, ARCTIIDAE) IN JAPAN</v>
          </cell>
          <cell r="E94" t="str">
            <v>10.1303/aez.26.357</v>
          </cell>
          <cell r="F94" t="str">
            <v>y</v>
          </cell>
          <cell r="G94" t="str">
            <v>a</v>
          </cell>
          <cell r="H94" t="str">
            <v>i</v>
          </cell>
          <cell r="I94">
            <v>6</v>
          </cell>
          <cell r="J94">
            <v>3</v>
          </cell>
        </row>
        <row r="94">
          <cell r="L94" t="str">
            <v>Hyphantria cunea</v>
          </cell>
          <cell r="M94" t="str">
            <v>lepidoptera</v>
          </cell>
          <cell r="N94" t="str">
            <v>WY</v>
          </cell>
          <cell r="O94">
            <v>34.2333333333333</v>
          </cell>
          <cell r="P94">
            <v>135.166666666667</v>
          </cell>
          <cell r="Q94">
            <v>0.01</v>
          </cell>
          <cell r="R94">
            <v>13.9</v>
          </cell>
        </row>
        <row r="94">
          <cell r="T94">
            <v>28.5</v>
          </cell>
          <cell r="U94" t="str">
            <v>acc</v>
          </cell>
        </row>
        <row r="94">
          <cell r="W94">
            <v>10</v>
          </cell>
        </row>
        <row r="94">
          <cell r="Y94" t="str">
            <v>pupal</v>
          </cell>
        </row>
        <row r="95">
          <cell r="A95">
            <v>11</v>
          </cell>
          <cell r="B95" t="str">
            <v>11-Iwamizawa</v>
          </cell>
          <cell r="C95" t="str">
            <v>Hashimoto, K; Iijima, K; Ogawa, K</v>
          </cell>
          <cell r="D95" t="str">
            <v>Geographic Variation in Photoperiodic Response for the Induction of Pupal Diapause in the White Cabbage Butterfly, Pieris rapae crucivora Boisuduval (Lepidoptera: Pieridae)</v>
          </cell>
          <cell r="E95" t="str">
            <v>10.1303/jjaez.2008.201</v>
          </cell>
          <cell r="F95" t="str">
            <v>y</v>
          </cell>
          <cell r="G95" t="str">
            <v>a</v>
          </cell>
          <cell r="H95" t="str">
            <v>i</v>
          </cell>
          <cell r="I95">
            <v>7</v>
          </cell>
          <cell r="J95">
            <v>8</v>
          </cell>
        </row>
        <row r="95">
          <cell r="L95" t="str">
            <v>Pieris rapae</v>
          </cell>
          <cell r="M95" t="str">
            <v>lepidoptera</v>
          </cell>
          <cell r="N95" t="str">
            <v>Iwamizawa</v>
          </cell>
          <cell r="O95">
            <v>43.1666666666667</v>
          </cell>
          <cell r="P95">
            <v>141.77575</v>
          </cell>
          <cell r="Q95">
            <v>0.05</v>
          </cell>
        </row>
        <row r="95">
          <cell r="T95">
            <v>37.5</v>
          </cell>
          <cell r="U95" t="str">
            <v>global average</v>
          </cell>
        </row>
        <row r="95">
          <cell r="W95" t="str">
            <v>11_1</v>
          </cell>
        </row>
        <row r="96">
          <cell r="A96">
            <v>11</v>
          </cell>
          <cell r="B96" t="str">
            <v>11-Sendai</v>
          </cell>
          <cell r="C96" t="str">
            <v>Hashimoto, K; Iijima, K; Ogawa, K</v>
          </cell>
          <cell r="D96" t="str">
            <v>Geographic Variation in Photoperiodic Response for the Induction of Pupal Diapause in the White Cabbage Butterfly, Pieris rapae crucivora Boisuduval (Lepidoptera: Pieridae)</v>
          </cell>
          <cell r="E96" t="str">
            <v>10.1303/jjaez.2008.202</v>
          </cell>
          <cell r="F96" t="str">
            <v>y</v>
          </cell>
          <cell r="G96" t="str">
            <v>a</v>
          </cell>
          <cell r="H96" t="str">
            <v>i</v>
          </cell>
          <cell r="I96">
            <v>7</v>
          </cell>
          <cell r="J96">
            <v>5</v>
          </cell>
        </row>
        <row r="96">
          <cell r="L96" t="str">
            <v>Pieris rapae</v>
          </cell>
          <cell r="M96" t="str">
            <v>lepidoptera</v>
          </cell>
          <cell r="N96" t="str">
            <v>Sendai</v>
          </cell>
          <cell r="O96">
            <v>38.25</v>
          </cell>
          <cell r="P96">
            <v>140.869444</v>
          </cell>
          <cell r="Q96">
            <v>0.05</v>
          </cell>
        </row>
        <row r="96">
          <cell r="T96">
            <v>37.5</v>
          </cell>
          <cell r="U96" t="str">
            <v>global average</v>
          </cell>
        </row>
        <row r="96">
          <cell r="W96" t="str">
            <v>11_2</v>
          </cell>
        </row>
        <row r="97">
          <cell r="A97">
            <v>11</v>
          </cell>
          <cell r="B97" t="str">
            <v>11-Nagaoka</v>
          </cell>
          <cell r="C97" t="str">
            <v>Hashimoto, K; Iijima, K; Ogawa, K</v>
          </cell>
          <cell r="D97" t="str">
            <v>Geographic Variation in Photoperiodic Response for the Induction of Pupal Diapause in the White Cabbage Butterfly, Pieris rapae crucivora Boisuduval (Lepidoptera: Pieridae)</v>
          </cell>
          <cell r="E97" t="str">
            <v>10.1303/jjaez.2008.203</v>
          </cell>
          <cell r="F97" t="str">
            <v>y</v>
          </cell>
          <cell r="G97" t="str">
            <v>a</v>
          </cell>
          <cell r="H97" t="str">
            <v>i</v>
          </cell>
          <cell r="I97">
            <v>7</v>
          </cell>
          <cell r="J97">
            <v>5</v>
          </cell>
        </row>
        <row r="97">
          <cell r="L97" t="str">
            <v>Pieris rapae</v>
          </cell>
          <cell r="M97" t="str">
            <v>lepidoptera</v>
          </cell>
          <cell r="N97" t="str">
            <v>Nagaoka</v>
          </cell>
          <cell r="O97">
            <v>37.3833333333333</v>
          </cell>
          <cell r="P97">
            <v>138.838889</v>
          </cell>
          <cell r="Q97">
            <v>0.05</v>
          </cell>
        </row>
        <row r="97">
          <cell r="T97">
            <v>37.5</v>
          </cell>
          <cell r="U97" t="str">
            <v>global average</v>
          </cell>
        </row>
        <row r="97">
          <cell r="W97" t="str">
            <v>11_3</v>
          </cell>
        </row>
        <row r="98">
          <cell r="A98">
            <v>11</v>
          </cell>
          <cell r="B98" t="str">
            <v>11-Okayama</v>
          </cell>
          <cell r="C98" t="str">
            <v>Hashimoto, K; Iijima, K; Ogawa, K</v>
          </cell>
          <cell r="D98" t="str">
            <v>Geographic Variation in Photoperiodic Response for the Induction of Pupal Diapause in the White Cabbage Butterfly, Pieris rapae crucivora Boisuduval (Lepidoptera: Pieridae)</v>
          </cell>
          <cell r="E98" t="str">
            <v>10.1303/jjaez.2008.204</v>
          </cell>
          <cell r="F98" t="str">
            <v>y</v>
          </cell>
          <cell r="G98" t="str">
            <v>a</v>
          </cell>
          <cell r="H98" t="str">
            <v>i</v>
          </cell>
          <cell r="I98">
            <v>7</v>
          </cell>
          <cell r="J98">
            <v>5</v>
          </cell>
        </row>
        <row r="98">
          <cell r="L98" t="str">
            <v>Pieris rapae</v>
          </cell>
          <cell r="M98" t="str">
            <v>lepidoptera</v>
          </cell>
          <cell r="N98" t="str">
            <v>Okayama</v>
          </cell>
          <cell r="O98">
            <v>34.655278</v>
          </cell>
          <cell r="P98">
            <v>133.919444</v>
          </cell>
          <cell r="Q98">
            <v>0.05</v>
          </cell>
        </row>
        <row r="98">
          <cell r="T98">
            <v>37.5</v>
          </cell>
          <cell r="U98" t="str">
            <v>global average</v>
          </cell>
        </row>
        <row r="98">
          <cell r="W98" t="str">
            <v>11_3</v>
          </cell>
        </row>
        <row r="99">
          <cell r="A99">
            <v>11</v>
          </cell>
          <cell r="B99" t="str">
            <v>11-Matsuyama</v>
          </cell>
          <cell r="C99" t="str">
            <v>Hashimoto, K; Iijima, K; Ogawa, K</v>
          </cell>
          <cell r="D99" t="str">
            <v>Geographic Variation in Photoperiodic Response for the Induction of Pupal Diapause in the White Cabbage Butterfly, Pieris rapae crucivora Boisuduval (Lepidoptera: Pieridae)</v>
          </cell>
          <cell r="E99" t="str">
            <v>10.1303/jjaez.2008.205</v>
          </cell>
          <cell r="F99" t="str">
            <v>y</v>
          </cell>
          <cell r="G99" t="str">
            <v>a</v>
          </cell>
          <cell r="H99" t="str">
            <v>i</v>
          </cell>
          <cell r="I99">
            <v>7</v>
          </cell>
          <cell r="J99">
            <v>6</v>
          </cell>
        </row>
        <row r="99">
          <cell r="L99" t="str">
            <v>Pieris rapae</v>
          </cell>
          <cell r="M99" t="str">
            <v>lepidoptera</v>
          </cell>
          <cell r="N99" t="str">
            <v>Matsuyama</v>
          </cell>
          <cell r="O99">
            <v>33.839167</v>
          </cell>
          <cell r="P99">
            <v>132.765556</v>
          </cell>
          <cell r="Q99">
            <v>0.05</v>
          </cell>
        </row>
        <row r="99">
          <cell r="T99">
            <v>37.5</v>
          </cell>
          <cell r="U99" t="str">
            <v>global average</v>
          </cell>
        </row>
        <row r="99">
          <cell r="W99" t="str">
            <v>11_1</v>
          </cell>
        </row>
        <row r="100">
          <cell r="A100">
            <v>11</v>
          </cell>
          <cell r="B100" t="str">
            <v>11-Kagoshima</v>
          </cell>
          <cell r="C100" t="str">
            <v>Hashimoto, K; Iijima, K; Ogawa, K</v>
          </cell>
          <cell r="D100" t="str">
            <v>Geographic Variation in Photoperiodic Response for the Induction of Pupal Diapause in the White Cabbage Butterfly, Pieris rapae crucivora Boisuduval (Lepidoptera: Pieridae)</v>
          </cell>
          <cell r="E100" t="str">
            <v>10.1303/jjaez.2008.206</v>
          </cell>
          <cell r="F100" t="str">
            <v>y</v>
          </cell>
          <cell r="G100" t="str">
            <v>a</v>
          </cell>
          <cell r="H100" t="str">
            <v>i</v>
          </cell>
          <cell r="I100">
            <v>7</v>
          </cell>
          <cell r="J100">
            <v>6</v>
          </cell>
        </row>
        <row r="100">
          <cell r="L100" t="str">
            <v>Pieris rapae</v>
          </cell>
          <cell r="M100" t="str">
            <v>lepidoptera</v>
          </cell>
          <cell r="N100" t="str">
            <v>Kagoshima</v>
          </cell>
          <cell r="O100">
            <v>31.596536</v>
          </cell>
          <cell r="P100">
            <v>130.557117</v>
          </cell>
          <cell r="Q100">
            <v>0.05</v>
          </cell>
        </row>
        <row r="100">
          <cell r="T100">
            <v>37.5</v>
          </cell>
          <cell r="U100" t="str">
            <v>global average</v>
          </cell>
        </row>
        <row r="100">
          <cell r="W100" t="str">
            <v>11_2</v>
          </cell>
        </row>
        <row r="101">
          <cell r="A101">
            <v>11</v>
          </cell>
          <cell r="B101" t="str">
            <v>11-Naze</v>
          </cell>
          <cell r="C101" t="str">
            <v>Hashimoto, K; Iijima, K; Ogawa, K</v>
          </cell>
          <cell r="D101" t="str">
            <v>Geographic Variation in Photoperiodic Response for the Induction of Pupal Diapause in the White Cabbage Butterfly, Pieris rapae crucivora Boisuduval (Lepidoptera: Pieridae)</v>
          </cell>
          <cell r="E101" t="str">
            <v>10.1303/jjaez.2008.207</v>
          </cell>
          <cell r="F101" t="str">
            <v>y</v>
          </cell>
          <cell r="G101" t="str">
            <v>a</v>
          </cell>
          <cell r="H101" t="str">
            <v>i</v>
          </cell>
          <cell r="I101">
            <v>7</v>
          </cell>
          <cell r="J101">
            <v>5</v>
          </cell>
        </row>
        <row r="101">
          <cell r="L101" t="str">
            <v>Pieris rapae</v>
          </cell>
          <cell r="M101" t="str">
            <v>lepidoptera</v>
          </cell>
          <cell r="N101" t="str">
            <v>Naze</v>
          </cell>
          <cell r="O101">
            <v>28.377247</v>
          </cell>
          <cell r="P101">
            <v>129.493742</v>
          </cell>
          <cell r="Q101">
            <v>0.05</v>
          </cell>
        </row>
        <row r="101">
          <cell r="T101">
            <v>37.5</v>
          </cell>
          <cell r="U101" t="str">
            <v>global average</v>
          </cell>
        </row>
        <row r="101">
          <cell r="W101" t="str">
            <v>11_3</v>
          </cell>
        </row>
        <row r="102">
          <cell r="A102">
            <v>12</v>
          </cell>
          <cell r="B102" t="str">
            <v>12-</v>
          </cell>
          <cell r="C102" t="str">
            <v>He, ZQ; Wang, XY; Liu, YQ; Li, K</v>
          </cell>
          <cell r="D102" t="str">
            <v>Seasonal and geographical adaption of two field crickets in China ( Orthoptera: Grylloidea: Gryllidae: Gryllinae: Teleogryllus)</v>
          </cell>
          <cell r="E102" t="str">
            <v>10.11646/zootaxa.4338.2.11</v>
          </cell>
          <cell r="F102" t="str">
            <v>y?</v>
          </cell>
          <cell r="G102" t="str">
            <v>a</v>
          </cell>
          <cell r="H102" t="str">
            <v>i</v>
          </cell>
        </row>
        <row r="102">
          <cell r="K102" t="str">
            <v>req</v>
          </cell>
        </row>
        <row r="103">
          <cell r="A103">
            <v>13</v>
          </cell>
          <cell r="B103" t="str">
            <v>13-</v>
          </cell>
          <cell r="C103" t="str">
            <v>HEGDEKAR, BM</v>
          </cell>
          <cell r="D103" t="str">
            <v>EFFECT OF LATITUDE ON THE CRITICAL PHOTOPERIOD FOR DIAPAUSE INDUCTION IN THE BERTHA ARMYWORM, MAMESTRA-CONFIGURATA (LEPIDOPTERA, NOCTUIDAE)</v>
          </cell>
          <cell r="E103" t="str">
            <v>10.4039/Ent1151039-8</v>
          </cell>
          <cell r="F103" t="str">
            <v>y-no_acc</v>
          </cell>
          <cell r="G103" t="str">
            <v>a</v>
          </cell>
          <cell r="H103" t="str">
            <v>i</v>
          </cell>
          <cell r="I103">
            <v>3</v>
          </cell>
        </row>
        <row r="103">
          <cell r="K103" t="str">
            <v>n</v>
          </cell>
        </row>
        <row r="104">
          <cell r="A104">
            <v>13</v>
          </cell>
          <cell r="B104" t="str">
            <v>13-</v>
          </cell>
          <cell r="C104" t="str">
            <v>HEGDEKAR, BM</v>
          </cell>
          <cell r="D104" t="str">
            <v>EFFECT OF LATITUDE ON THE CRITICAL PHOTOPERIOD FOR DIAPAUSE INDUCTION IN THE BERTHA ARMYWORM, MAMESTRA-CONFIGURATA (LEPIDOPTERA, NOCTUIDAE)</v>
          </cell>
          <cell r="E104" t="str">
            <v>10.4039/Ent1151039-8</v>
          </cell>
          <cell r="F104" t="str">
            <v>y-no_acc</v>
          </cell>
        </row>
        <row r="105">
          <cell r="A105">
            <v>13</v>
          </cell>
          <cell r="B105" t="str">
            <v>13-</v>
          </cell>
          <cell r="C105" t="str">
            <v>HEGDEKAR, BM</v>
          </cell>
          <cell r="D105" t="str">
            <v>EFFECT OF LATITUDE ON THE CRITICAL PHOTOPERIOD FOR DIAPAUSE INDUCTION IN THE BERTHA ARMYWORM, MAMESTRA-CONFIGURATA (LEPIDOPTERA, NOCTUIDAE)</v>
          </cell>
          <cell r="E105" t="str">
            <v>10.4039/Ent1151039-8</v>
          </cell>
          <cell r="F105" t="str">
            <v>y-no_acc</v>
          </cell>
        </row>
        <row r="106">
          <cell r="A106">
            <v>14</v>
          </cell>
          <cell r="B106" t="str">
            <v>14-AH</v>
          </cell>
          <cell r="C106" t="str">
            <v>Zeng, Y; Zhu, DH</v>
          </cell>
          <cell r="D106" t="str">
            <v>Geographical Variation in Body Size, Development Time, and Wing Dimorphism in the Cricket Velarifictorus micado (Orthoptera: Gryllidae)</v>
          </cell>
          <cell r="E106" t="str">
            <v>10.1603/AN14040</v>
          </cell>
          <cell r="F106" t="str">
            <v>y-askcoordinates</v>
          </cell>
          <cell r="G106" t="str">
            <v>a</v>
          </cell>
          <cell r="H106" t="str">
            <v>i</v>
          </cell>
          <cell r="I106">
            <v>5</v>
          </cell>
          <cell r="J106">
            <v>4</v>
          </cell>
          <cell r="K106" t="str">
            <v>n</v>
          </cell>
          <cell r="L106" t="str">
            <v>Velarifictorus micado</v>
          </cell>
          <cell r="M106" t="str">
            <v>orthoptera</v>
          </cell>
          <cell r="N106" t="str">
            <v>AH</v>
          </cell>
        </row>
        <row r="106">
          <cell r="T106">
            <v>85.5</v>
          </cell>
          <cell r="U106" t="str">
            <v>global average</v>
          </cell>
        </row>
        <row r="106">
          <cell r="W106">
            <v>14</v>
          </cell>
        </row>
        <row r="106">
          <cell r="Y106" t="str">
            <v>macroptery</v>
          </cell>
        </row>
        <row r="107">
          <cell r="A107">
            <v>14</v>
          </cell>
          <cell r="B107" t="str">
            <v>14-SD</v>
          </cell>
          <cell r="C107" t="str">
            <v>Zeng, Y; Zhu, DH</v>
          </cell>
          <cell r="D107" t="str">
            <v>Geographical Variation in Body Size, Development Time, and Wing Dimorphism in the Cricket Velarifictorus micado (Orthoptera: Gryllidae)</v>
          </cell>
          <cell r="E107" t="str">
            <v>10.1603/AN14040</v>
          </cell>
          <cell r="F107" t="str">
            <v>y-askcoordinates</v>
          </cell>
          <cell r="G107" t="str">
            <v>a</v>
          </cell>
          <cell r="H107" t="str">
            <v>i</v>
          </cell>
          <cell r="I107">
            <v>5</v>
          </cell>
          <cell r="J107">
            <v>4</v>
          </cell>
          <cell r="K107" t="str">
            <v>n</v>
          </cell>
          <cell r="L107" t="str">
            <v>Velarifictorus micado</v>
          </cell>
          <cell r="M107" t="str">
            <v>orthoptera</v>
          </cell>
          <cell r="N107" t="str">
            <v>SD</v>
          </cell>
        </row>
        <row r="107">
          <cell r="T107">
            <v>85.5</v>
          </cell>
          <cell r="U107" t="str">
            <v>global average</v>
          </cell>
        </row>
        <row r="107">
          <cell r="W107">
            <v>14</v>
          </cell>
        </row>
        <row r="107">
          <cell r="Y107" t="str">
            <v>macroptery</v>
          </cell>
        </row>
        <row r="108">
          <cell r="A108">
            <v>14</v>
          </cell>
          <cell r="B108" t="str">
            <v>14-HB</v>
          </cell>
          <cell r="C108" t="str">
            <v>Zeng, Y; Zhu, DH</v>
          </cell>
          <cell r="D108" t="str">
            <v>Geographical Variation in Body Size, Development Time, and Wing Dimorphism in the Cricket Velarifictorus micado (Orthoptera: Gryllidae)</v>
          </cell>
          <cell r="E108" t="str">
            <v>10.1603/AN14040</v>
          </cell>
          <cell r="F108" t="str">
            <v>y-askcoordinates</v>
          </cell>
          <cell r="G108" t="str">
            <v>a</v>
          </cell>
          <cell r="H108" t="str">
            <v>i</v>
          </cell>
          <cell r="I108">
            <v>5</v>
          </cell>
          <cell r="J108">
            <v>4</v>
          </cell>
          <cell r="K108" t="str">
            <v>n</v>
          </cell>
          <cell r="L108" t="str">
            <v>Velarifictorus micado</v>
          </cell>
          <cell r="M108" t="str">
            <v>orthoptera</v>
          </cell>
          <cell r="N108" t="str">
            <v>HB</v>
          </cell>
        </row>
        <row r="108">
          <cell r="T108">
            <v>85.5</v>
          </cell>
          <cell r="U108" t="str">
            <v>global average</v>
          </cell>
        </row>
        <row r="108">
          <cell r="W108">
            <v>14</v>
          </cell>
        </row>
        <row r="108">
          <cell r="Y108" t="str">
            <v>macroptery</v>
          </cell>
        </row>
        <row r="109">
          <cell r="A109">
            <v>14</v>
          </cell>
          <cell r="B109" t="str">
            <v>14-LN</v>
          </cell>
          <cell r="C109" t="str">
            <v>Zeng, Y; Zhu, DH</v>
          </cell>
          <cell r="D109" t="str">
            <v>Geographical Variation in Body Size, Development Time, and Wing Dimorphism in the Cricket Velarifictorus micado (Orthoptera: Gryllidae)</v>
          </cell>
          <cell r="E109" t="str">
            <v>10.1603/AN14040</v>
          </cell>
          <cell r="F109" t="str">
            <v>y-askcoordinates</v>
          </cell>
          <cell r="G109" t="str">
            <v>a</v>
          </cell>
          <cell r="H109" t="str">
            <v>i</v>
          </cell>
          <cell r="I109">
            <v>5</v>
          </cell>
          <cell r="J109">
            <v>4</v>
          </cell>
          <cell r="K109" t="str">
            <v>n</v>
          </cell>
          <cell r="L109" t="str">
            <v>Velarifictorus micado</v>
          </cell>
          <cell r="M109" t="str">
            <v>orthoptera</v>
          </cell>
          <cell r="N109" t="str">
            <v>LN</v>
          </cell>
        </row>
        <row r="109">
          <cell r="T109">
            <v>85.5</v>
          </cell>
          <cell r="U109" t="str">
            <v>global average</v>
          </cell>
        </row>
        <row r="109">
          <cell r="W109">
            <v>14</v>
          </cell>
        </row>
        <row r="109">
          <cell r="Y109" t="str">
            <v>macroptery</v>
          </cell>
        </row>
        <row r="110">
          <cell r="A110">
            <v>14</v>
          </cell>
          <cell r="B110" t="str">
            <v>14-JL</v>
          </cell>
          <cell r="C110" t="str">
            <v>Zeng, Y; Zhu, DH</v>
          </cell>
          <cell r="D110" t="str">
            <v>Geographical Variation in Body Size, Development Time, and Wing Dimorphism in the Cricket Velarifictorus micado (Orthoptera: Gryllidae)</v>
          </cell>
          <cell r="E110" t="str">
            <v>10.1603/AN14040</v>
          </cell>
          <cell r="F110" t="str">
            <v>y-askcoordinates</v>
          </cell>
          <cell r="G110" t="str">
            <v>a</v>
          </cell>
          <cell r="H110" t="str">
            <v>i</v>
          </cell>
          <cell r="I110">
            <v>5</v>
          </cell>
          <cell r="J110">
            <v>4</v>
          </cell>
          <cell r="K110" t="str">
            <v>n</v>
          </cell>
          <cell r="L110" t="str">
            <v>Velarifictorus micado</v>
          </cell>
          <cell r="M110" t="str">
            <v>orthoptera</v>
          </cell>
          <cell r="N110" t="str">
            <v>JL</v>
          </cell>
          <cell r="O110" t="str">
            <v>"43°88' "</v>
          </cell>
        </row>
        <row r="110">
          <cell r="T110">
            <v>85.5</v>
          </cell>
          <cell r="U110" t="str">
            <v>global average</v>
          </cell>
        </row>
        <row r="110">
          <cell r="W110">
            <v>14</v>
          </cell>
        </row>
        <row r="110">
          <cell r="Y110" t="str">
            <v>macroptery</v>
          </cell>
        </row>
        <row r="111">
          <cell r="A111">
            <v>15</v>
          </cell>
          <cell r="B111" t="str">
            <v>15-HN</v>
          </cell>
          <cell r="C111" t="str">
            <v>Hou, YY; Xu, LZ; Wu, Y; Wang, P; Shi, JJ; Zhai, BP</v>
          </cell>
          <cell r="D111" t="str">
            <v>Geographic Variation of Diapause and Sensitive Stages of Photoperiodic Response in Laodelphax striatellus Fallen (Hemiptera: Delphacidae)</v>
          </cell>
          <cell r="E111" t="str">
            <v>10.1093/jisesa/iev161</v>
          </cell>
          <cell r="F111" t="str">
            <v>y</v>
          </cell>
          <cell r="G111" t="str">
            <v>a</v>
          </cell>
          <cell r="H111" t="str">
            <v>i</v>
          </cell>
          <cell r="I111">
            <v>3</v>
          </cell>
          <cell r="J111">
            <v>4</v>
          </cell>
        </row>
        <row r="111">
          <cell r="L111" t="str">
            <v>Laodelphax striatellus</v>
          </cell>
          <cell r="M111" t="str">
            <v>hemiptera</v>
          </cell>
          <cell r="N111" t="str">
            <v>HN</v>
          </cell>
          <cell r="O111">
            <v>21.02</v>
          </cell>
          <cell r="P111">
            <v>105.85</v>
          </cell>
          <cell r="Q111">
            <v>0.01</v>
          </cell>
          <cell r="R111">
            <v>10</v>
          </cell>
        </row>
        <row r="111">
          <cell r="T111">
            <v>244.5</v>
          </cell>
          <cell r="U111" t="str">
            <v>global average</v>
          </cell>
        </row>
        <row r="111">
          <cell r="W111">
            <v>15</v>
          </cell>
        </row>
        <row r="111">
          <cell r="Y111" t="str">
            <v>nymph</v>
          </cell>
        </row>
        <row r="112">
          <cell r="A112">
            <v>15</v>
          </cell>
          <cell r="B112" t="str">
            <v>15-JY</v>
          </cell>
          <cell r="C112" t="str">
            <v>Hou, YY; Xu, LZ; Wu, Y; Wang, P; Shi, JJ; Zhai, BP</v>
          </cell>
          <cell r="D112" t="str">
            <v>Geographic Variation of Diapause and Sensitive Stages of Photoperiodic Response in Laodelphax striatellus Fallen (Hemiptera: Delphacidae)</v>
          </cell>
          <cell r="E112" t="str">
            <v>10.1093/jisesa/iev161</v>
          </cell>
          <cell r="F112" t="str">
            <v>y</v>
          </cell>
          <cell r="G112" t="str">
            <v>a</v>
          </cell>
          <cell r="H112" t="str">
            <v>i</v>
          </cell>
          <cell r="I112">
            <v>3</v>
          </cell>
          <cell r="J112">
            <v>4</v>
          </cell>
        </row>
        <row r="112">
          <cell r="L112" t="str">
            <v>Laodelphax striatellus</v>
          </cell>
          <cell r="M112" t="str">
            <v>hemiptera</v>
          </cell>
          <cell r="N112" t="str">
            <v>JY</v>
          </cell>
          <cell r="O112">
            <v>32.51</v>
          </cell>
          <cell r="P112">
            <v>120.15</v>
          </cell>
          <cell r="Q112">
            <v>0.01</v>
          </cell>
          <cell r="R112">
            <v>3</v>
          </cell>
        </row>
        <row r="112">
          <cell r="T112">
            <v>244.5</v>
          </cell>
          <cell r="U112" t="str">
            <v>global average</v>
          </cell>
        </row>
        <row r="112">
          <cell r="W112">
            <v>15</v>
          </cell>
        </row>
        <row r="112">
          <cell r="Y112" t="str">
            <v>nymph</v>
          </cell>
        </row>
        <row r="113">
          <cell r="A113">
            <v>15</v>
          </cell>
          <cell r="B113" t="str">
            <v>15-CC</v>
          </cell>
          <cell r="C113" t="str">
            <v>Hou, YY; Xu, LZ; Wu, Y; Wang, P; Shi, JJ; Zhai, BP</v>
          </cell>
          <cell r="D113" t="str">
            <v>Geographic Variation of Diapause and Sensitive Stages of Photoperiodic Response in Laodelphax striatellus Fallen (Hemiptera: Delphacidae)</v>
          </cell>
          <cell r="E113" t="str">
            <v>10.1093/jisesa/iev161</v>
          </cell>
          <cell r="F113" t="str">
            <v>y</v>
          </cell>
          <cell r="G113" t="str">
            <v>a</v>
          </cell>
          <cell r="H113" t="str">
            <v>i</v>
          </cell>
          <cell r="I113">
            <v>3</v>
          </cell>
          <cell r="J113">
            <v>4</v>
          </cell>
        </row>
        <row r="113">
          <cell r="L113" t="str">
            <v>Laodelphax striatellus</v>
          </cell>
          <cell r="M113" t="str">
            <v>hemiptera</v>
          </cell>
          <cell r="N113" t="str">
            <v>CC</v>
          </cell>
          <cell r="O113">
            <v>43.89</v>
          </cell>
          <cell r="P113">
            <v>125.32</v>
          </cell>
          <cell r="Q113">
            <v>0.01</v>
          </cell>
          <cell r="R113">
            <v>236</v>
          </cell>
        </row>
        <row r="113">
          <cell r="T113">
            <v>244.5</v>
          </cell>
          <cell r="U113" t="str">
            <v>global average</v>
          </cell>
        </row>
        <row r="113">
          <cell r="W113">
            <v>15</v>
          </cell>
        </row>
        <row r="113">
          <cell r="Y113" t="str">
            <v>nymph</v>
          </cell>
        </row>
        <row r="114">
          <cell r="A114">
            <v>16</v>
          </cell>
          <cell r="B114" t="str">
            <v>16-Aomori</v>
          </cell>
          <cell r="C114" t="str">
            <v>Ishihara, M; Shimada, M</v>
          </cell>
          <cell r="D114" t="str">
            <v>Geographical variation in photoperiodic response for diapause induction between univoltine and multivoltine populations of Kytorhinus sharpianus (Coleoptera : Bruchidae)</v>
          </cell>
          <cell r="E114" t="str">
            <v>10.1093/ee/28.2.195</v>
          </cell>
          <cell r="F114" t="str">
            <v>y</v>
          </cell>
          <cell r="G114" t="str">
            <v>a</v>
          </cell>
          <cell r="H114" t="str">
            <v>i</v>
          </cell>
          <cell r="I114">
            <v>4</v>
          </cell>
          <cell r="J114">
            <v>3</v>
          </cell>
          <cell r="K114" t="str">
            <v>n</v>
          </cell>
          <cell r="L114" t="str">
            <v>Kytorhinus sharpianus</v>
          </cell>
          <cell r="M114" t="str">
            <v>coleoptera</v>
          </cell>
          <cell r="N114" t="str">
            <v>Aomori</v>
          </cell>
          <cell r="O114">
            <v>40.822228</v>
          </cell>
          <cell r="P114">
            <v>140.747425</v>
          </cell>
          <cell r="Q114">
            <v>0.05</v>
          </cell>
        </row>
        <row r="114">
          <cell r="T114">
            <v>84</v>
          </cell>
          <cell r="U114" t="str">
            <v>global average</v>
          </cell>
        </row>
        <row r="114">
          <cell r="W114">
            <v>16</v>
          </cell>
        </row>
        <row r="114">
          <cell r="Y114" t="str">
            <v>larval</v>
          </cell>
        </row>
        <row r="115">
          <cell r="A115">
            <v>16</v>
          </cell>
          <cell r="B115" t="str">
            <v>16-Obanazawa</v>
          </cell>
          <cell r="C115" t="str">
            <v>Ishihara, M; Shimada, M</v>
          </cell>
          <cell r="D115" t="str">
            <v>Geographical variation in photoperiodic response for diapause induction between univoltine and multivoltine populations of Kytorhinus sharpianus (Coleoptera : Bruchidae)</v>
          </cell>
          <cell r="E115" t="str">
            <v>10.1093/ee/28.2.195</v>
          </cell>
          <cell r="F115" t="str">
            <v>y</v>
          </cell>
          <cell r="G115" t="str">
            <v>a</v>
          </cell>
          <cell r="H115" t="str">
            <v>i</v>
          </cell>
          <cell r="I115">
            <v>4</v>
          </cell>
          <cell r="J115">
            <v>3</v>
          </cell>
          <cell r="K115" t="str">
            <v>n</v>
          </cell>
          <cell r="L115" t="str">
            <v>Kytorhinus sharpianus</v>
          </cell>
          <cell r="M115" t="str">
            <v>coleoptera</v>
          </cell>
          <cell r="N115" t="str">
            <v>Obanazawa</v>
          </cell>
          <cell r="O115">
            <v>38.600619</v>
          </cell>
          <cell r="P115">
            <v>140.405689</v>
          </cell>
          <cell r="Q115">
            <v>0.05</v>
          </cell>
        </row>
        <row r="115">
          <cell r="T115">
            <v>84</v>
          </cell>
          <cell r="U115" t="str">
            <v>global average</v>
          </cell>
        </row>
        <row r="115">
          <cell r="W115">
            <v>16</v>
          </cell>
        </row>
        <row r="115">
          <cell r="Y115" t="str">
            <v>larval</v>
          </cell>
        </row>
        <row r="116">
          <cell r="A116">
            <v>16</v>
          </cell>
          <cell r="B116" t="str">
            <v>16-Kujiranami</v>
          </cell>
          <cell r="C116" t="str">
            <v>Ishihara, M; Shimada, M</v>
          </cell>
          <cell r="D116" t="str">
            <v>Geographical variation in photoperiodic response for diapause induction between univoltine and multivoltine populations of Kytorhinus sharpianus (Coleoptera : Bruchidae)</v>
          </cell>
          <cell r="E116" t="str">
            <v>10.1093/ee/28.2.195</v>
          </cell>
          <cell r="F116" t="str">
            <v>y</v>
          </cell>
          <cell r="G116" t="str">
            <v>a</v>
          </cell>
          <cell r="H116" t="str">
            <v>i</v>
          </cell>
          <cell r="I116">
            <v>4</v>
          </cell>
          <cell r="J116">
            <v>3</v>
          </cell>
          <cell r="K116" t="str">
            <v>n</v>
          </cell>
          <cell r="L116" t="str">
            <v>Kytorhinus sharpianus</v>
          </cell>
          <cell r="M116" t="str">
            <v>coleoptera</v>
          </cell>
          <cell r="N116" t="str">
            <v>Kujiranami</v>
          </cell>
          <cell r="O116">
            <v>37.3558</v>
          </cell>
          <cell r="P116">
            <v>138.5174</v>
          </cell>
          <cell r="Q116">
            <v>0.05</v>
          </cell>
        </row>
        <row r="116">
          <cell r="T116">
            <v>84</v>
          </cell>
          <cell r="U116" t="str">
            <v>global average</v>
          </cell>
        </row>
        <row r="116">
          <cell r="W116">
            <v>16</v>
          </cell>
        </row>
        <row r="116">
          <cell r="Y116" t="str">
            <v>larval</v>
          </cell>
        </row>
        <row r="117">
          <cell r="A117">
            <v>16</v>
          </cell>
          <cell r="B117" t="str">
            <v>16-Mitsuma</v>
          </cell>
          <cell r="C117" t="str">
            <v>Ishihara, M; Shimada, M</v>
          </cell>
          <cell r="D117" t="str">
            <v>Geographical variation in photoperiodic response for diapause induction between univoltine and multivoltine populations of Kytorhinus sharpianus (Coleoptera : Bruchidae)</v>
          </cell>
          <cell r="E117" t="str">
            <v>10.1093/ee/28.2.195</v>
          </cell>
          <cell r="F117" t="str">
            <v>y</v>
          </cell>
          <cell r="G117" t="str">
            <v>a</v>
          </cell>
          <cell r="H117" t="str">
            <v>i</v>
          </cell>
          <cell r="I117">
            <v>4</v>
          </cell>
          <cell r="J117">
            <v>3</v>
          </cell>
          <cell r="K117" t="str">
            <v>n</v>
          </cell>
          <cell r="L117" t="str">
            <v>Kytorhinus sharpianus</v>
          </cell>
          <cell r="M117" t="str">
            <v>coleoptera</v>
          </cell>
          <cell r="N117" t="str">
            <v>Mitsuma</v>
          </cell>
          <cell r="O117">
            <v>36.0735</v>
          </cell>
          <cell r="P117">
            <v>139.9831</v>
          </cell>
          <cell r="Q117">
            <v>0.01</v>
          </cell>
        </row>
        <row r="117">
          <cell r="T117">
            <v>84</v>
          </cell>
          <cell r="U117" t="str">
            <v>global average</v>
          </cell>
        </row>
        <row r="117">
          <cell r="W117">
            <v>16</v>
          </cell>
        </row>
        <row r="117">
          <cell r="Y117" t="str">
            <v>larval</v>
          </cell>
        </row>
        <row r="118">
          <cell r="A118">
            <v>17</v>
          </cell>
          <cell r="B118" t="str">
            <v>17-WA</v>
          </cell>
          <cell r="C118" t="str">
            <v>Ito, K; Nakata, T</v>
          </cell>
          <cell r="D118" t="str">
            <v>Geographical variation of photoperiodic response in the females of a predatory bug, Orius sauteri (Poppius) (Heteroptera : Anthocoridae) from northern Japan</v>
          </cell>
          <cell r="E118" t="str">
            <v>10.1303/aez.2000.101</v>
          </cell>
          <cell r="F118" t="str">
            <v>y</v>
          </cell>
          <cell r="G118" t="str">
            <v>a</v>
          </cell>
          <cell r="H118" t="str">
            <v>i</v>
          </cell>
          <cell r="I118">
            <v>8</v>
          </cell>
          <cell r="J118">
            <v>8</v>
          </cell>
        </row>
        <row r="118">
          <cell r="L118" t="str">
            <v>Orius sauteri</v>
          </cell>
          <cell r="M118" t="str">
            <v>heteroptera</v>
          </cell>
          <cell r="N118" t="str">
            <v>WA</v>
          </cell>
          <cell r="O118">
            <v>45.3975</v>
          </cell>
          <cell r="P118">
            <v>141.700881</v>
          </cell>
          <cell r="Q118">
            <v>0.05</v>
          </cell>
        </row>
        <row r="118">
          <cell r="T118">
            <v>38.75</v>
          </cell>
          <cell r="U118" t="str">
            <v>acc</v>
          </cell>
        </row>
        <row r="118">
          <cell r="W118">
            <v>17</v>
          </cell>
        </row>
        <row r="119">
          <cell r="A119">
            <v>17</v>
          </cell>
          <cell r="B119" t="str">
            <v>17-EN</v>
          </cell>
          <cell r="C119" t="str">
            <v>Ito, K; Nakata, T</v>
          </cell>
          <cell r="D119" t="str">
            <v>Geographical variation of photoperiodic response in the females of a predatory bug, Orius sauteri (Poppius) (Heteroptera : Anthocoridae) from northern Japan</v>
          </cell>
          <cell r="E119" t="str">
            <v>10.1303/aez.2000.101</v>
          </cell>
          <cell r="F119" t="str">
            <v>y</v>
          </cell>
          <cell r="G119" t="str">
            <v>a</v>
          </cell>
          <cell r="H119" t="str">
            <v>i</v>
          </cell>
          <cell r="I119">
            <v>8</v>
          </cell>
          <cell r="J119">
            <v>6</v>
          </cell>
        </row>
        <row r="119">
          <cell r="L119" t="str">
            <v>Orius sauteri</v>
          </cell>
          <cell r="M119" t="str">
            <v>heteroptera</v>
          </cell>
          <cell r="N119" t="str">
            <v>EN</v>
          </cell>
          <cell r="O119">
            <v>44.066667</v>
          </cell>
          <cell r="P119">
            <v>143.533333</v>
          </cell>
          <cell r="Q119">
            <v>0.05</v>
          </cell>
        </row>
        <row r="119">
          <cell r="T119">
            <v>39.3</v>
          </cell>
          <cell r="U119" t="str">
            <v>acc</v>
          </cell>
        </row>
        <row r="119">
          <cell r="W119">
            <v>17</v>
          </cell>
        </row>
        <row r="120">
          <cell r="A120">
            <v>17</v>
          </cell>
          <cell r="B120" t="str">
            <v>17-KU</v>
          </cell>
          <cell r="C120" t="str">
            <v>Ito, K; Nakata, T</v>
          </cell>
          <cell r="D120" t="str">
            <v>Geographical variation of photoperiodic response in the females of a predatory bug, Orius sauteri (Poppius) (Heteroptera : Anthocoridae) from northern Japan</v>
          </cell>
          <cell r="E120" t="str">
            <v>10.1303/aez.2000.101</v>
          </cell>
          <cell r="F120" t="str">
            <v>y</v>
          </cell>
          <cell r="G120" t="str">
            <v>a</v>
          </cell>
          <cell r="H120" t="str">
            <v>i</v>
          </cell>
          <cell r="I120">
            <v>8</v>
          </cell>
          <cell r="J120">
            <v>6</v>
          </cell>
        </row>
        <row r="120">
          <cell r="L120" t="str">
            <v>Orius sauteri</v>
          </cell>
          <cell r="M120" t="str">
            <v>heteroptera</v>
          </cell>
          <cell r="N120" t="str">
            <v>KU</v>
          </cell>
          <cell r="O120">
            <v>43.733333</v>
          </cell>
          <cell r="P120">
            <v>143.733333</v>
          </cell>
          <cell r="Q120">
            <v>0.05</v>
          </cell>
        </row>
        <row r="120">
          <cell r="T120">
            <v>34</v>
          </cell>
          <cell r="U120" t="str">
            <v>acc</v>
          </cell>
        </row>
        <row r="120">
          <cell r="W120">
            <v>17</v>
          </cell>
        </row>
        <row r="121">
          <cell r="A121">
            <v>17</v>
          </cell>
          <cell r="B121" t="str">
            <v>17-SA</v>
          </cell>
          <cell r="C121" t="str">
            <v>Ito, K; Nakata, T</v>
          </cell>
          <cell r="D121" t="str">
            <v>Geographical variation of photoperiodic response in the females of a predatory bug, Orius sauteri (Poppius) (Heteroptera : Anthocoridae) from northern Japan</v>
          </cell>
          <cell r="E121" t="str">
            <v>10.1303/aez.2000.101</v>
          </cell>
          <cell r="F121" t="str">
            <v>y</v>
          </cell>
          <cell r="G121" t="str">
            <v>a</v>
          </cell>
          <cell r="H121" t="str">
            <v>i</v>
          </cell>
          <cell r="I121">
            <v>8</v>
          </cell>
          <cell r="J121">
            <v>7</v>
          </cell>
        </row>
        <row r="121">
          <cell r="L121" t="str">
            <v>Orius sauteri</v>
          </cell>
          <cell r="M121" t="str">
            <v>heteroptera</v>
          </cell>
          <cell r="N121" t="str">
            <v>SA</v>
          </cell>
          <cell r="O121">
            <v>43.061944</v>
          </cell>
          <cell r="P121">
            <v>141.354167</v>
          </cell>
          <cell r="Q121">
            <v>0.05</v>
          </cell>
        </row>
        <row r="121">
          <cell r="T121">
            <v>44.8</v>
          </cell>
          <cell r="U121" t="str">
            <v>acc</v>
          </cell>
        </row>
        <row r="121">
          <cell r="W121">
            <v>17</v>
          </cell>
        </row>
        <row r="122">
          <cell r="A122">
            <v>17</v>
          </cell>
          <cell r="B122" t="str">
            <v>17-ME</v>
          </cell>
          <cell r="C122" t="str">
            <v>Ito, K; Nakata, T</v>
          </cell>
          <cell r="D122" t="str">
            <v>Geographical variation of photoperiodic response in the females of a predatory bug, Orius sauteri (Poppius) (Heteroptera : Anthocoridae) from northern Japan</v>
          </cell>
          <cell r="E122" t="str">
            <v>10.1303/aez.2000.101</v>
          </cell>
          <cell r="F122" t="str">
            <v>y</v>
          </cell>
          <cell r="G122" t="str">
            <v>a</v>
          </cell>
          <cell r="H122" t="str">
            <v>i</v>
          </cell>
          <cell r="I122">
            <v>8</v>
          </cell>
          <cell r="J122">
            <v>6</v>
          </cell>
        </row>
        <row r="122">
          <cell r="L122" t="str">
            <v>Orius sauteri</v>
          </cell>
          <cell r="M122" t="str">
            <v>heteroptera</v>
          </cell>
          <cell r="N122" t="str">
            <v>ME</v>
          </cell>
          <cell r="O122">
            <v>42.916667</v>
          </cell>
          <cell r="P122">
            <v>143.05</v>
          </cell>
          <cell r="Q122">
            <v>0.05</v>
          </cell>
        </row>
        <row r="122">
          <cell r="T122">
            <v>38</v>
          </cell>
          <cell r="U122" t="str">
            <v>acc</v>
          </cell>
        </row>
        <row r="122">
          <cell r="W122">
            <v>17</v>
          </cell>
        </row>
        <row r="123">
          <cell r="A123">
            <v>17</v>
          </cell>
          <cell r="B123" t="str">
            <v>17-MO</v>
          </cell>
          <cell r="C123" t="str">
            <v>Ito, K; Nakata, T</v>
          </cell>
          <cell r="D123" t="str">
            <v>Geographical variation of photoperiodic response in the females of a predatory bug, Orius sauteri (Poppius) (Heteroptera : Anthocoridae) from northern Japan</v>
          </cell>
          <cell r="E123" t="str">
            <v>10.1303/aez.2000.101</v>
          </cell>
          <cell r="F123" t="str">
            <v>y</v>
          </cell>
          <cell r="G123" t="str">
            <v>a</v>
          </cell>
          <cell r="H123" t="str">
            <v>i</v>
          </cell>
          <cell r="I123">
            <v>8</v>
          </cell>
          <cell r="J123">
            <v>6</v>
          </cell>
        </row>
        <row r="123">
          <cell r="L123" t="str">
            <v>Orius sauteri</v>
          </cell>
          <cell r="M123" t="str">
            <v>heteroptera</v>
          </cell>
          <cell r="N123" t="str">
            <v>MO</v>
          </cell>
          <cell r="O123">
            <v>42.1</v>
          </cell>
          <cell r="P123">
            <v>140.583333</v>
          </cell>
          <cell r="Q123">
            <v>0.05</v>
          </cell>
        </row>
        <row r="123">
          <cell r="T123">
            <v>34.6</v>
          </cell>
          <cell r="U123" t="str">
            <v>acc</v>
          </cell>
        </row>
        <row r="123">
          <cell r="W123">
            <v>17</v>
          </cell>
        </row>
        <row r="124">
          <cell r="A124">
            <v>17</v>
          </cell>
          <cell r="B124" t="str">
            <v>17-HA</v>
          </cell>
          <cell r="C124" t="str">
            <v>Ito, K; Nakata, T</v>
          </cell>
          <cell r="D124" t="str">
            <v>Geographical variation of photoperiodic response in the females of a predatory bug, Orius sauteri (Poppius) (Heteroptera : Anthocoridae) from northern Japan</v>
          </cell>
          <cell r="E124" t="str">
            <v>10.1303/aez.2000.101</v>
          </cell>
          <cell r="F124" t="str">
            <v>y</v>
          </cell>
          <cell r="G124" t="str">
            <v>a</v>
          </cell>
          <cell r="H124" t="str">
            <v>i</v>
          </cell>
          <cell r="I124">
            <v>8</v>
          </cell>
          <cell r="J124">
            <v>7</v>
          </cell>
        </row>
        <row r="124">
          <cell r="L124" t="str">
            <v>Orius sauteri</v>
          </cell>
          <cell r="M124" t="str">
            <v>heteroptera</v>
          </cell>
          <cell r="N124" t="str">
            <v>HA</v>
          </cell>
          <cell r="O124">
            <v>39.388611</v>
          </cell>
          <cell r="P124">
            <v>141.116944</v>
          </cell>
          <cell r="Q124">
            <v>0.05</v>
          </cell>
        </row>
        <row r="124">
          <cell r="T124">
            <v>40.1</v>
          </cell>
          <cell r="U124" t="str">
            <v>acc</v>
          </cell>
        </row>
        <row r="124">
          <cell r="W124">
            <v>17</v>
          </cell>
        </row>
        <row r="125">
          <cell r="A125">
            <v>17</v>
          </cell>
          <cell r="B125" t="str">
            <v>17-TU</v>
          </cell>
          <cell r="C125" t="str">
            <v>Ito, K; Nakata, T</v>
          </cell>
          <cell r="D125" t="str">
            <v>Geographical variation of photoperiodic response in the females of a predatory bug, Orius sauteri (Poppius) (Heteroptera : Anthocoridae) from northern Japan</v>
          </cell>
          <cell r="E125" t="str">
            <v>10.1303/aez.2000.101</v>
          </cell>
          <cell r="F125" t="str">
            <v>y</v>
          </cell>
          <cell r="G125" t="str">
            <v>a</v>
          </cell>
          <cell r="H125" t="str">
            <v>i</v>
          </cell>
          <cell r="I125">
            <v>8</v>
          </cell>
          <cell r="J125">
            <v>7</v>
          </cell>
        </row>
        <row r="125">
          <cell r="L125" t="str">
            <v>Orius sauteri</v>
          </cell>
          <cell r="M125" t="str">
            <v>heteroptera</v>
          </cell>
          <cell r="N125" t="str">
            <v>TU</v>
          </cell>
          <cell r="O125">
            <v>36.080556</v>
          </cell>
          <cell r="P125">
            <v>140.114722</v>
          </cell>
          <cell r="Q125">
            <v>0.05</v>
          </cell>
        </row>
        <row r="125">
          <cell r="T125">
            <v>43.3</v>
          </cell>
          <cell r="U125" t="str">
            <v>acc</v>
          </cell>
        </row>
        <row r="125">
          <cell r="W125">
            <v>17</v>
          </cell>
        </row>
        <row r="126">
          <cell r="A126">
            <v>18</v>
          </cell>
          <cell r="B126" t="str">
            <v>18-Mt. Palomar</v>
          </cell>
          <cell r="C126" t="str">
            <v>JORDAN, RG; BRADSHAW, WE</v>
          </cell>
          <cell r="D126" t="str">
            <v>GEOGRAPHIC VARIATION IN PHOTOPERIODIC RESPONSE OF WESTERN TREE-HOLE MOSQUITO, AEDES-SIERRENSIS</v>
          </cell>
          <cell r="E126" t="str">
            <v>10.1093/aesa/71.4.487</v>
          </cell>
          <cell r="F126" t="str">
            <v>y</v>
          </cell>
          <cell r="G126" t="str">
            <v>a</v>
          </cell>
          <cell r="H126" t="str">
            <v>i</v>
          </cell>
          <cell r="I126">
            <v>5</v>
          </cell>
          <cell r="J126">
            <v>7</v>
          </cell>
          <cell r="K126" t="str">
            <v>n</v>
          </cell>
          <cell r="L126" t="str">
            <v>Aedes sierrensis</v>
          </cell>
          <cell r="M126" t="str">
            <v>diptera</v>
          </cell>
          <cell r="N126" t="str">
            <v>Mt. Palomar</v>
          </cell>
          <cell r="O126">
            <v>33.363484</v>
          </cell>
          <cell r="P126">
            <v>-116.836394</v>
          </cell>
          <cell r="Q126">
            <v>0.1</v>
          </cell>
          <cell r="R126">
            <v>1400</v>
          </cell>
          <cell r="S126">
            <v>400</v>
          </cell>
          <cell r="T126">
            <v>20</v>
          </cell>
          <cell r="U126" t="str">
            <v>acc</v>
          </cell>
        </row>
        <row r="126">
          <cell r="W126">
            <v>18</v>
          </cell>
        </row>
        <row r="127">
          <cell r="A127">
            <v>18</v>
          </cell>
          <cell r="B127" t="str">
            <v>18-Lockwood</v>
          </cell>
          <cell r="C127" t="str">
            <v>JORDAN, RG; BRADSHAW, WE</v>
          </cell>
          <cell r="D127" t="str">
            <v>GEOGRAPHIC VARIATION IN PHOTOPERIODIC RESPONSE OF WESTERN TREE-HOLE MOSQUITO, AEDES-SIERRENSIS</v>
          </cell>
          <cell r="E127" t="str">
            <v>10.1093/aesa/71.4.487</v>
          </cell>
          <cell r="F127" t="str">
            <v>y</v>
          </cell>
          <cell r="G127" t="str">
            <v>a</v>
          </cell>
          <cell r="H127" t="str">
            <v>i</v>
          </cell>
          <cell r="I127">
            <v>5</v>
          </cell>
          <cell r="J127">
            <v>6</v>
          </cell>
          <cell r="K127" t="str">
            <v>n</v>
          </cell>
          <cell r="L127" t="str">
            <v>Aedes sierrensis</v>
          </cell>
          <cell r="M127" t="str">
            <v>diptera</v>
          </cell>
          <cell r="N127" t="str">
            <v>Lockwood</v>
          </cell>
          <cell r="O127">
            <v>35.944167</v>
          </cell>
          <cell r="P127">
            <v>-121.083333</v>
          </cell>
          <cell r="Q127">
            <v>0.1</v>
          </cell>
        </row>
        <row r="127">
          <cell r="T127">
            <v>20</v>
          </cell>
          <cell r="U127" t="str">
            <v>acc</v>
          </cell>
        </row>
        <row r="127">
          <cell r="W127">
            <v>18</v>
          </cell>
        </row>
        <row r="128">
          <cell r="A128">
            <v>18</v>
          </cell>
          <cell r="B128" t="str">
            <v>18-Auburn</v>
          </cell>
          <cell r="C128" t="str">
            <v>JORDAN, RG; BRADSHAW, WE</v>
          </cell>
          <cell r="D128" t="str">
            <v>GEOGRAPHIC VARIATION IN PHOTOPERIODIC RESPONSE OF WESTERN TREE-HOLE MOSQUITO, AEDES-SIERRENSIS</v>
          </cell>
          <cell r="E128" t="str">
            <v>10.1093/aesa/71.4.487</v>
          </cell>
          <cell r="F128" t="str">
            <v>y</v>
          </cell>
          <cell r="G128" t="str">
            <v>a</v>
          </cell>
          <cell r="H128" t="str">
            <v>i</v>
          </cell>
          <cell r="I128">
            <v>5</v>
          </cell>
          <cell r="J128">
            <v>4</v>
          </cell>
          <cell r="K128" t="str">
            <v>n</v>
          </cell>
          <cell r="L128" t="str">
            <v>Aedes sierrensis</v>
          </cell>
          <cell r="M128" t="str">
            <v>diptera</v>
          </cell>
          <cell r="N128" t="str">
            <v>Auburn</v>
          </cell>
          <cell r="O128">
            <v>38.89</v>
          </cell>
          <cell r="P128">
            <v>-121.08</v>
          </cell>
          <cell r="Q128">
            <v>0.1</v>
          </cell>
        </row>
        <row r="128">
          <cell r="T128">
            <v>20</v>
          </cell>
          <cell r="U128" t="str">
            <v>acc</v>
          </cell>
        </row>
        <row r="128">
          <cell r="W128">
            <v>18</v>
          </cell>
        </row>
        <row r="129">
          <cell r="A129">
            <v>18</v>
          </cell>
          <cell r="B129" t="str">
            <v>18-Yreka</v>
          </cell>
          <cell r="C129" t="str">
            <v>JORDAN, RG; BRADSHAW, WE</v>
          </cell>
          <cell r="D129" t="str">
            <v>GEOGRAPHIC VARIATION IN PHOTOPERIODIC RESPONSE OF WESTERN TREE-HOLE MOSQUITO, AEDES-SIERRENSIS</v>
          </cell>
          <cell r="E129" t="str">
            <v>10.1093/aesa/71.4.487</v>
          </cell>
          <cell r="F129" t="str">
            <v>y</v>
          </cell>
          <cell r="G129" t="str">
            <v>a</v>
          </cell>
          <cell r="H129" t="str">
            <v>i</v>
          </cell>
          <cell r="I129">
            <v>5</v>
          </cell>
          <cell r="J129">
            <v>7</v>
          </cell>
          <cell r="K129" t="str">
            <v>n</v>
          </cell>
          <cell r="L129" t="str">
            <v>Aedes sierrensis</v>
          </cell>
          <cell r="M129" t="str">
            <v>diptera</v>
          </cell>
          <cell r="N129" t="str">
            <v>Yreka</v>
          </cell>
          <cell r="O129">
            <v>41.726667</v>
          </cell>
          <cell r="P129">
            <v>-122.6375</v>
          </cell>
          <cell r="Q129">
            <v>0.1</v>
          </cell>
        </row>
        <row r="129">
          <cell r="T129">
            <v>20</v>
          </cell>
          <cell r="U129" t="str">
            <v>acc</v>
          </cell>
        </row>
        <row r="129">
          <cell r="W129">
            <v>18</v>
          </cell>
        </row>
        <row r="130">
          <cell r="A130">
            <v>18</v>
          </cell>
          <cell r="B130" t="str">
            <v>18-Halsey</v>
          </cell>
          <cell r="C130" t="str">
            <v>JORDAN, RG; BRADSHAW, WE</v>
          </cell>
          <cell r="D130" t="str">
            <v>GEOGRAPHIC VARIATION IN PHOTOPERIODIC RESPONSE OF WESTERN TREE-HOLE MOSQUITO, AEDES-SIERRENSIS</v>
          </cell>
          <cell r="E130" t="str">
            <v>10.1093/aesa/71.4.487</v>
          </cell>
          <cell r="F130" t="str">
            <v>y</v>
          </cell>
          <cell r="G130" t="str">
            <v>a</v>
          </cell>
          <cell r="H130" t="str">
            <v>i</v>
          </cell>
          <cell r="I130">
            <v>5</v>
          </cell>
          <cell r="J130">
            <v>4</v>
          </cell>
          <cell r="K130" t="str">
            <v>n</v>
          </cell>
          <cell r="L130" t="str">
            <v>Aedes sierrensis</v>
          </cell>
          <cell r="M130" t="str">
            <v>diptera</v>
          </cell>
          <cell r="N130" t="str">
            <v>Halsey</v>
          </cell>
          <cell r="O130">
            <v>44.384444</v>
          </cell>
          <cell r="P130">
            <v>-123.110278</v>
          </cell>
          <cell r="Q130">
            <v>0.1</v>
          </cell>
        </row>
        <row r="130">
          <cell r="T130">
            <v>20</v>
          </cell>
          <cell r="U130" t="str">
            <v>acc</v>
          </cell>
        </row>
        <row r="130">
          <cell r="W130">
            <v>18</v>
          </cell>
        </row>
        <row r="131">
          <cell r="A131">
            <v>19</v>
          </cell>
          <cell r="B131" t="str">
            <v>19-Yamagata</v>
          </cell>
          <cell r="C131" t="str">
            <v>Kato, Y</v>
          </cell>
          <cell r="D131" t="str">
            <v>Geographic variation in photoperiodic response for the induction of pupal diapause in the Aristolochia-feeding butterfly Atrophaneura alcinous</v>
          </cell>
          <cell r="E131" t="str">
            <v>10.1303/aez.2005.347</v>
          </cell>
          <cell r="F131" t="str">
            <v>y</v>
          </cell>
          <cell r="G131" t="str">
            <v>a</v>
          </cell>
          <cell r="H131" t="str">
            <v>i</v>
          </cell>
          <cell r="I131">
            <v>7</v>
          </cell>
          <cell r="J131">
            <v>5</v>
          </cell>
        </row>
        <row r="131">
          <cell r="L131" t="str">
            <v>Atrophaneura alcinous</v>
          </cell>
          <cell r="M131" t="str">
            <v>lepidoptera</v>
          </cell>
          <cell r="N131" t="str">
            <v>Yamagata</v>
          </cell>
          <cell r="O131">
            <v>38.255556</v>
          </cell>
          <cell r="P131">
            <v>140.339722</v>
          </cell>
          <cell r="Q131">
            <v>0.05</v>
          </cell>
          <cell r="R131">
            <v>150</v>
          </cell>
        </row>
        <row r="131">
          <cell r="T131">
            <v>25</v>
          </cell>
          <cell r="U131" t="str">
            <v>global average</v>
          </cell>
        </row>
        <row r="131">
          <cell r="W131">
            <v>19</v>
          </cell>
        </row>
        <row r="132">
          <cell r="A132">
            <v>19</v>
          </cell>
          <cell r="B132" t="str">
            <v>19- Fuchu</v>
          </cell>
          <cell r="C132" t="str">
            <v>Kato, Y</v>
          </cell>
          <cell r="D132" t="str">
            <v>Geographic variation in photoperiodic response for the induction of pupal diapause in the Aristolochia-feeding butterfly Atrophaneura alcinous</v>
          </cell>
          <cell r="E132" t="str">
            <v>10.1303/aez.2005.347</v>
          </cell>
          <cell r="F132" t="str">
            <v>y</v>
          </cell>
          <cell r="G132" t="str">
            <v>a</v>
          </cell>
          <cell r="H132" t="str">
            <v>i</v>
          </cell>
          <cell r="I132">
            <v>7</v>
          </cell>
          <cell r="J132">
            <v>5</v>
          </cell>
        </row>
        <row r="132">
          <cell r="L132" t="str">
            <v>Atrophaneura alcinous</v>
          </cell>
          <cell r="M132" t="str">
            <v>lepidoptera</v>
          </cell>
          <cell r="N132" t="str">
            <v>Fuchu</v>
          </cell>
          <cell r="O132">
            <v>35.668969</v>
          </cell>
          <cell r="P132">
            <v>139.477669</v>
          </cell>
          <cell r="Q132">
            <v>0.05</v>
          </cell>
          <cell r="R132">
            <v>50</v>
          </cell>
        </row>
        <row r="132">
          <cell r="T132">
            <v>25</v>
          </cell>
          <cell r="U132" t="str">
            <v>global average</v>
          </cell>
        </row>
        <row r="132">
          <cell r="W132">
            <v>19</v>
          </cell>
        </row>
        <row r="133">
          <cell r="A133">
            <v>19</v>
          </cell>
          <cell r="B133" t="str">
            <v>19- Yokosuka</v>
          </cell>
          <cell r="C133" t="str">
            <v>Kato, Y</v>
          </cell>
          <cell r="D133" t="str">
            <v>Geographic variation in photoperiodic response for the induction of pupal diapause in the Aristolochia-feeding butterfly Atrophaneura alcinous</v>
          </cell>
          <cell r="E133" t="str">
            <v>10.1303/aez.2005.347</v>
          </cell>
          <cell r="F133" t="str">
            <v>y</v>
          </cell>
          <cell r="G133" t="str">
            <v>a</v>
          </cell>
          <cell r="H133" t="str">
            <v>i</v>
          </cell>
          <cell r="I133">
            <v>7</v>
          </cell>
          <cell r="J133">
            <v>5</v>
          </cell>
        </row>
        <row r="133">
          <cell r="L133" t="str">
            <v>Atrophaneura alcinous</v>
          </cell>
          <cell r="M133" t="str">
            <v>lepidoptera</v>
          </cell>
          <cell r="N133" t="str">
            <v>Yokosuka</v>
          </cell>
          <cell r="O133">
            <v>35.281389</v>
          </cell>
          <cell r="P133">
            <v>139.671944</v>
          </cell>
          <cell r="Q133">
            <v>0.05</v>
          </cell>
          <cell r="R133">
            <v>150</v>
          </cell>
        </row>
        <row r="133">
          <cell r="T133">
            <v>25</v>
          </cell>
          <cell r="U133" t="str">
            <v>global average</v>
          </cell>
        </row>
        <row r="133">
          <cell r="W133">
            <v>19</v>
          </cell>
        </row>
        <row r="134">
          <cell r="A134">
            <v>19</v>
          </cell>
          <cell r="B134" t="str">
            <v>19- Gotemba</v>
          </cell>
          <cell r="C134" t="str">
            <v>Kato, Y</v>
          </cell>
          <cell r="D134" t="str">
            <v>Geographic variation in photoperiodic response for the induction of pupal diapause in the Aristolochia-feeding butterfly Atrophaneura alcinous</v>
          </cell>
          <cell r="E134" t="str">
            <v>10.1303/aez.2005.347</v>
          </cell>
          <cell r="F134" t="str">
            <v>y</v>
          </cell>
          <cell r="G134" t="str">
            <v>a</v>
          </cell>
          <cell r="H134" t="str">
            <v>i</v>
          </cell>
          <cell r="I134">
            <v>7</v>
          </cell>
          <cell r="J134">
            <v>5</v>
          </cell>
        </row>
        <row r="134">
          <cell r="L134" t="str">
            <v>Atrophaneura alcinous</v>
          </cell>
          <cell r="M134" t="str">
            <v>lepidoptera</v>
          </cell>
          <cell r="N134" t="str">
            <v>Gotemba</v>
          </cell>
          <cell r="O134">
            <v>35.308611</v>
          </cell>
          <cell r="P134">
            <v>138.934722</v>
          </cell>
          <cell r="Q134">
            <v>0.05</v>
          </cell>
          <cell r="R134" t="str">
            <v>NA</v>
          </cell>
        </row>
        <row r="134">
          <cell r="T134">
            <v>25</v>
          </cell>
          <cell r="U134" t="str">
            <v>global average</v>
          </cell>
        </row>
        <row r="134">
          <cell r="W134">
            <v>19</v>
          </cell>
        </row>
        <row r="135">
          <cell r="A135">
            <v>19</v>
          </cell>
          <cell r="B135" t="str">
            <v>19- Kashihara</v>
          </cell>
          <cell r="C135" t="str">
            <v>Kato, Y</v>
          </cell>
          <cell r="D135" t="str">
            <v>Geographic variation in photoperiodic response for the induction of pupal diapause in the Aristolochia-feeding butterfly Atrophaneura alcinous</v>
          </cell>
          <cell r="E135" t="str">
            <v>10.1303/aez.2005.347</v>
          </cell>
          <cell r="F135" t="str">
            <v>y</v>
          </cell>
          <cell r="G135" t="str">
            <v>a</v>
          </cell>
          <cell r="H135" t="str">
            <v>i</v>
          </cell>
          <cell r="I135">
            <v>7</v>
          </cell>
          <cell r="J135">
            <v>5</v>
          </cell>
        </row>
        <row r="135">
          <cell r="L135" t="str">
            <v>Atrophaneura alcinous</v>
          </cell>
          <cell r="M135" t="str">
            <v>lepidoptera</v>
          </cell>
          <cell r="N135" t="str">
            <v>Kashihara</v>
          </cell>
          <cell r="O135">
            <v>34.509444</v>
          </cell>
          <cell r="P135">
            <v>135.7925</v>
          </cell>
          <cell r="Q135">
            <v>0.05</v>
          </cell>
          <cell r="R135">
            <v>50</v>
          </cell>
        </row>
        <row r="135">
          <cell r="T135">
            <v>25</v>
          </cell>
          <cell r="U135" t="str">
            <v>global average</v>
          </cell>
        </row>
        <row r="135">
          <cell r="W135">
            <v>19</v>
          </cell>
        </row>
        <row r="136">
          <cell r="A136">
            <v>19</v>
          </cell>
          <cell r="B136" t="str">
            <v>19- Kiire</v>
          </cell>
          <cell r="C136" t="str">
            <v>Kato, Y</v>
          </cell>
          <cell r="D136" t="str">
            <v>Geographic variation in photoperiodic response for the induction of pupal diapause in the Aristolochia-feeding butterfly Atrophaneura alcinous</v>
          </cell>
          <cell r="E136" t="str">
            <v>10.1303/aez.2005.347</v>
          </cell>
          <cell r="F136" t="str">
            <v>y</v>
          </cell>
          <cell r="G136" t="str">
            <v>a</v>
          </cell>
          <cell r="H136" t="str">
            <v>i</v>
          </cell>
          <cell r="I136">
            <v>7</v>
          </cell>
          <cell r="J136">
            <v>5</v>
          </cell>
        </row>
        <row r="136">
          <cell r="L136" t="str">
            <v>Atrophaneura alcinous</v>
          </cell>
          <cell r="M136" t="str">
            <v>lepidoptera</v>
          </cell>
          <cell r="N136" t="str">
            <v>Kiire</v>
          </cell>
          <cell r="O136">
            <v>31.6</v>
          </cell>
          <cell r="P136">
            <v>130.55</v>
          </cell>
          <cell r="Q136">
            <v>0.05</v>
          </cell>
          <cell r="R136">
            <v>720</v>
          </cell>
        </row>
        <row r="136">
          <cell r="T136">
            <v>25</v>
          </cell>
          <cell r="U136" t="str">
            <v>global average</v>
          </cell>
        </row>
        <row r="136">
          <cell r="W136">
            <v>19</v>
          </cell>
        </row>
        <row r="137">
          <cell r="A137">
            <v>19</v>
          </cell>
          <cell r="B137" t="str">
            <v>19- Ishigaki</v>
          </cell>
          <cell r="C137" t="str">
            <v>Kato, Y</v>
          </cell>
          <cell r="D137" t="str">
            <v>Geographic variation in photoperiodic response for the induction of pupal diapause in the Aristolochia-feeding butterfly Atrophaneura alcinous</v>
          </cell>
          <cell r="E137" t="str">
            <v>10.1303/aez.2005.347</v>
          </cell>
          <cell r="F137" t="str">
            <v>y</v>
          </cell>
          <cell r="G137" t="str">
            <v>a</v>
          </cell>
          <cell r="H137" t="str">
            <v>i</v>
          </cell>
          <cell r="I137">
            <v>7</v>
          </cell>
          <cell r="J137">
            <v>5</v>
          </cell>
        </row>
        <row r="137">
          <cell r="L137" t="str">
            <v>Atrophaneura alcinous</v>
          </cell>
          <cell r="M137" t="str">
            <v>lepidoptera</v>
          </cell>
          <cell r="N137" t="str">
            <v>Ishigaki</v>
          </cell>
          <cell r="O137">
            <v>24.340556</v>
          </cell>
          <cell r="P137">
            <v>124.155556</v>
          </cell>
          <cell r="Q137">
            <v>0.05</v>
          </cell>
          <cell r="R137">
            <v>40</v>
          </cell>
        </row>
        <row r="137">
          <cell r="T137">
            <v>25</v>
          </cell>
          <cell r="U137" t="str">
            <v>global average</v>
          </cell>
        </row>
        <row r="137">
          <cell r="W137">
            <v>19</v>
          </cell>
        </row>
        <row r="138">
          <cell r="A138">
            <v>20</v>
          </cell>
          <cell r="B138" t="str">
            <v>20-SN</v>
          </cell>
          <cell r="C138" t="str">
            <v>KIMURA, MT; OHTSU, T; YOSHIDA, T; AWASAKI, T; LIN, FJ</v>
          </cell>
          <cell r="D138" t="str">
            <v>CLIMATIC ADAPTATIONS AND DISTRIBUTIONS IN THE DROSOPHILA-TAKAHASHII SPECIES SUBGROUP (DIPTERA, DROSOPHILIDAE)</v>
          </cell>
          <cell r="E138" t="str">
            <v>10.1080/00222939400770181</v>
          </cell>
          <cell r="F138" t="str">
            <v>y</v>
          </cell>
          <cell r="G138" t="str">
            <v>a</v>
          </cell>
          <cell r="H138" t="str">
            <v>i</v>
          </cell>
          <cell r="I138">
            <v>5</v>
          </cell>
          <cell r="J138">
            <v>4</v>
          </cell>
          <cell r="K138" t="str">
            <v>n</v>
          </cell>
          <cell r="L138" t="str">
            <v>Drosophila lutescens</v>
          </cell>
          <cell r="M138" t="str">
            <v>diptera</v>
          </cell>
          <cell r="N138" t="str">
            <v>SN</v>
          </cell>
          <cell r="O138">
            <v>38.268333</v>
          </cell>
          <cell r="P138">
            <v>140.869444</v>
          </cell>
          <cell r="Q138">
            <v>0.05</v>
          </cell>
        </row>
        <row r="138">
          <cell r="T138">
            <v>40</v>
          </cell>
          <cell r="U138" t="str">
            <v>global average</v>
          </cell>
        </row>
        <row r="138">
          <cell r="W138">
            <v>20</v>
          </cell>
        </row>
        <row r="139">
          <cell r="A139">
            <v>20</v>
          </cell>
          <cell r="B139" t="str">
            <v>20-CH</v>
          </cell>
          <cell r="C139" t="str">
            <v>KIMURA, MT; OHTSU, T; YOSHIDA, T; AWASAKI, T; LIN, FJ</v>
          </cell>
          <cell r="D139" t="str">
            <v>CLIMATIC ADAPTATIONS AND DISTRIBUTIONS IN THE DROSOPHILA-TAKAHASHII SPECIES SUBGROUP (DIPTERA, DROSOPHILIDAE)</v>
          </cell>
          <cell r="E139" t="str">
            <v>10.1080/00222939400770181</v>
          </cell>
          <cell r="F139" t="str">
            <v>y</v>
          </cell>
          <cell r="G139" t="str">
            <v>a</v>
          </cell>
          <cell r="H139" t="str">
            <v>i</v>
          </cell>
          <cell r="I139">
            <v>5</v>
          </cell>
          <cell r="J139">
            <v>4</v>
          </cell>
          <cell r="K139" t="str">
            <v>n</v>
          </cell>
          <cell r="L139" t="str">
            <v>Drosophila lutescens</v>
          </cell>
          <cell r="M139" t="str">
            <v>diptera</v>
          </cell>
          <cell r="N139" t="str">
            <v>CH</v>
          </cell>
          <cell r="O139">
            <v>35.607325</v>
          </cell>
          <cell r="P139">
            <v>140.106386</v>
          </cell>
          <cell r="Q139">
            <v>0.05</v>
          </cell>
        </row>
        <row r="139">
          <cell r="T139">
            <v>40</v>
          </cell>
          <cell r="U139" t="str">
            <v>global average</v>
          </cell>
        </row>
        <row r="139">
          <cell r="W139">
            <v>20</v>
          </cell>
        </row>
        <row r="140">
          <cell r="A140">
            <v>20</v>
          </cell>
          <cell r="B140" t="str">
            <v>20-FT</v>
          </cell>
          <cell r="C140" t="str">
            <v>KIMURA, MT; OHTSU, T; YOSHIDA, T; AWASAKI, T; LIN, FJ</v>
          </cell>
          <cell r="D140" t="str">
            <v>CLIMATIC ADAPTATIONS AND DISTRIBUTIONS IN THE DROSOPHILA-TAKAHASHII SPECIES SUBGROUP (DIPTERA, DROSOPHILIDAE)</v>
          </cell>
          <cell r="E140" t="str">
            <v>10.1080/00222939400770181</v>
          </cell>
          <cell r="F140" t="str">
            <v>y</v>
          </cell>
          <cell r="G140" t="str">
            <v>a</v>
          </cell>
          <cell r="H140" t="str">
            <v>i</v>
          </cell>
          <cell r="I140">
            <v>5</v>
          </cell>
          <cell r="J140">
            <v>4</v>
          </cell>
          <cell r="K140" t="str">
            <v>n</v>
          </cell>
          <cell r="L140" t="str">
            <v>Drosophila lutescens</v>
          </cell>
          <cell r="M140" t="str">
            <v>diptera</v>
          </cell>
          <cell r="N140" t="str">
            <v>FT</v>
          </cell>
          <cell r="O140">
            <v>33.495079</v>
          </cell>
          <cell r="P140">
            <v>130.5186</v>
          </cell>
          <cell r="Q140">
            <v>0.05</v>
          </cell>
        </row>
        <row r="140">
          <cell r="T140">
            <v>40</v>
          </cell>
          <cell r="U140" t="str">
            <v>global average</v>
          </cell>
        </row>
        <row r="140">
          <cell r="W140">
            <v>20</v>
          </cell>
        </row>
        <row r="141">
          <cell r="A141">
            <v>20</v>
          </cell>
          <cell r="B141" t="str">
            <v>20-KS</v>
          </cell>
          <cell r="C141" t="str">
            <v>KIMURA, MT; OHTSU, T; YOSHIDA, T; AWASAKI, T; LIN, FJ</v>
          </cell>
          <cell r="D141" t="str">
            <v>CLIMATIC ADAPTATIONS AND DISTRIBUTIONS IN THE DROSOPHILA-TAKAHASHII SPECIES SUBGROUP (DIPTERA, DROSOPHILIDAE)</v>
          </cell>
          <cell r="E141" t="str">
            <v>10.1080/00222939400770181</v>
          </cell>
          <cell r="F141" t="str">
            <v>y</v>
          </cell>
          <cell r="G141" t="str">
            <v>a</v>
          </cell>
          <cell r="H141" t="str">
            <v>i</v>
          </cell>
          <cell r="I141">
            <v>5</v>
          </cell>
          <cell r="J141">
            <v>4</v>
          </cell>
          <cell r="K141" t="str">
            <v>n</v>
          </cell>
          <cell r="L141" t="str">
            <v>Drosophila lutescens</v>
          </cell>
          <cell r="M141" t="str">
            <v>diptera</v>
          </cell>
          <cell r="N141" t="str">
            <v>KS</v>
          </cell>
          <cell r="O141">
            <v>31.766667</v>
          </cell>
          <cell r="P141">
            <v>129.8</v>
          </cell>
          <cell r="Q141">
            <v>0.05</v>
          </cell>
        </row>
        <row r="141">
          <cell r="T141">
            <v>40</v>
          </cell>
          <cell r="U141" t="str">
            <v>global average</v>
          </cell>
        </row>
        <row r="141">
          <cell r="W141">
            <v>20</v>
          </cell>
        </row>
        <row r="142">
          <cell r="A142">
            <v>20</v>
          </cell>
          <cell r="B142" t="str">
            <v>20-KG</v>
          </cell>
          <cell r="C142" t="str">
            <v>KIMURA, MT; OHTSU, T; YOSHIDA, T; AWASAKI, T; LIN, FJ</v>
          </cell>
          <cell r="D142" t="str">
            <v>CLIMATIC ADAPTATIONS AND DISTRIBUTIONS IN THE DROSOPHILA-TAKAHASHII SPECIES SUBGROUP (DIPTERA, DROSOPHILIDAE)</v>
          </cell>
          <cell r="E142" t="str">
            <v>10.1080/00222939400770181</v>
          </cell>
          <cell r="F142" t="str">
            <v>y</v>
          </cell>
          <cell r="G142" t="str">
            <v>a</v>
          </cell>
          <cell r="H142" t="str">
            <v>i</v>
          </cell>
          <cell r="I142">
            <v>5</v>
          </cell>
          <cell r="J142">
            <v>4</v>
          </cell>
          <cell r="K142" t="str">
            <v>n</v>
          </cell>
          <cell r="L142" t="str">
            <v>Drosophila lutescens</v>
          </cell>
          <cell r="M142" t="str">
            <v>diptera</v>
          </cell>
          <cell r="N142" t="str">
            <v>KG</v>
          </cell>
          <cell r="O142">
            <v>31.596536</v>
          </cell>
          <cell r="P142">
            <v>130.557117</v>
          </cell>
          <cell r="Q142">
            <v>0.05</v>
          </cell>
        </row>
        <row r="142">
          <cell r="T142">
            <v>40</v>
          </cell>
          <cell r="U142" t="str">
            <v>global average</v>
          </cell>
        </row>
        <row r="142">
          <cell r="W142">
            <v>20</v>
          </cell>
        </row>
        <row r="143">
          <cell r="A143">
            <v>21</v>
          </cell>
          <cell r="B143" t="str">
            <v>21-leningrad</v>
          </cell>
          <cell r="C143" t="str">
            <v>KOVEOS, DS; KROON, A; VEERMAN, A</v>
          </cell>
          <cell r="D143" t="str">
            <v>THE SAME PHOTOPERIODIC CLOCK MAY CONTROL INDUCTION AND MAINTENANCE OF DIAPAUSE IN THE SPIDER-MITE TETRANCHUS-URTICAE</v>
          </cell>
          <cell r="E143" t="str">
            <v>10.1177/074873049300800401</v>
          </cell>
          <cell r="F143" t="str">
            <v>y</v>
          </cell>
          <cell r="G143" t="str">
            <v>a</v>
          </cell>
          <cell r="H143" t="str">
            <v>i</v>
          </cell>
          <cell r="I143">
            <v>8</v>
          </cell>
          <cell r="J143">
            <v>15</v>
          </cell>
          <cell r="K143" t="str">
            <v>n</v>
          </cell>
          <cell r="L143" t="str">
            <v>Tetranychus urticae</v>
          </cell>
          <cell r="M143" t="str">
            <v>Tetranychidae</v>
          </cell>
          <cell r="N143" t="str">
            <v>leningrad</v>
          </cell>
          <cell r="O143">
            <v>59.933333</v>
          </cell>
          <cell r="P143">
            <v>30.266667</v>
          </cell>
          <cell r="Q143">
            <v>0.05</v>
          </cell>
        </row>
        <row r="143">
          <cell r="T143">
            <v>250</v>
          </cell>
          <cell r="U143" t="str">
            <v>global average</v>
          </cell>
        </row>
        <row r="143">
          <cell r="W143">
            <v>21</v>
          </cell>
        </row>
        <row r="144">
          <cell r="A144">
            <v>21</v>
          </cell>
          <cell r="B144" t="str">
            <v>21-padua</v>
          </cell>
          <cell r="C144" t="str">
            <v>KOVEOS, DS; KROON, A; VEERMAN, A</v>
          </cell>
          <cell r="D144" t="str">
            <v>THE SAME PHOTOPERIODIC CLOCK MAY CONTROL INDUCTION AND MAINTENANCE OF DIAPAUSE IN THE SPIDER-MITE TETRANCHUS-URTICAE</v>
          </cell>
          <cell r="E144" t="str">
            <v>10.1177/074873049300800401</v>
          </cell>
          <cell r="F144" t="str">
            <v>y</v>
          </cell>
          <cell r="G144" t="str">
            <v>a</v>
          </cell>
          <cell r="H144" t="str">
            <v>i</v>
          </cell>
          <cell r="I144">
            <v>8</v>
          </cell>
          <cell r="J144">
            <v>7</v>
          </cell>
        </row>
        <row r="144">
          <cell r="L144" t="str">
            <v>Tetranychus urticae</v>
          </cell>
          <cell r="M144" t="str">
            <v>Tetranychidae</v>
          </cell>
          <cell r="N144" t="str">
            <v>padua</v>
          </cell>
          <cell r="O144">
            <v>45.408056</v>
          </cell>
          <cell r="P144">
            <v>11.872222</v>
          </cell>
          <cell r="Q144">
            <v>0.05</v>
          </cell>
        </row>
        <row r="144">
          <cell r="T144">
            <v>250</v>
          </cell>
          <cell r="U144" t="str">
            <v>global average</v>
          </cell>
        </row>
        <row r="144">
          <cell r="W144">
            <v>21</v>
          </cell>
        </row>
        <row r="145">
          <cell r="A145">
            <v>21</v>
          </cell>
          <cell r="B145" t="str">
            <v>21-warsaw</v>
          </cell>
          <cell r="C145" t="str">
            <v>KOVEOS, DS; KROON, A; VEERMAN, A</v>
          </cell>
          <cell r="D145" t="str">
            <v>THE SAME PHOTOPERIODIC CLOCK MAY CONTROL INDUCTION AND MAINTENANCE OF DIAPAUSE IN THE SPIDER-MITE TETRANCHUS-URTICAE</v>
          </cell>
          <cell r="E145" t="str">
            <v>10.1177/074873049300800401</v>
          </cell>
          <cell r="F145" t="str">
            <v>y</v>
          </cell>
          <cell r="G145" t="str">
            <v>a</v>
          </cell>
          <cell r="H145" t="str">
            <v>i</v>
          </cell>
          <cell r="I145">
            <v>8</v>
          </cell>
          <cell r="J145">
            <v>7</v>
          </cell>
        </row>
        <row r="145">
          <cell r="L145" t="str">
            <v>Tetranychus urticae</v>
          </cell>
          <cell r="M145" t="str">
            <v>Tetranychidae</v>
          </cell>
          <cell r="N145" t="str">
            <v>warsaw</v>
          </cell>
          <cell r="O145">
            <v>52.216667</v>
          </cell>
          <cell r="P145">
            <v>21.033333</v>
          </cell>
          <cell r="Q145">
            <v>0.05</v>
          </cell>
        </row>
        <row r="145">
          <cell r="T145">
            <v>250</v>
          </cell>
          <cell r="U145" t="str">
            <v>global average</v>
          </cell>
        </row>
        <row r="145">
          <cell r="W145">
            <v>21</v>
          </cell>
        </row>
        <row r="146">
          <cell r="A146">
            <v>21</v>
          </cell>
          <cell r="B146" t="str">
            <v>21- Aile-froide</v>
          </cell>
          <cell r="C146" t="str">
            <v>KOVEOS, DS; KROON, A; VEERMAN, A</v>
          </cell>
          <cell r="D146" t="str">
            <v>THE SAME PHOTOPERIODIC CLOCK MAY CONTROL INDUCTION AND MAINTENANCE OF DIAPAUSE IN THE SPIDER-MITE TETRANCHUS-URTICAE</v>
          </cell>
          <cell r="E146" t="str">
            <v>10.1177/074873049300800401</v>
          </cell>
          <cell r="F146" t="str">
            <v>y</v>
          </cell>
          <cell r="G146" t="str">
            <v>a</v>
          </cell>
          <cell r="H146" t="str">
            <v>i</v>
          </cell>
          <cell r="I146">
            <v>8</v>
          </cell>
          <cell r="J146">
            <v>8</v>
          </cell>
        </row>
        <row r="146">
          <cell r="L146" t="str">
            <v>Tetranychus urticae</v>
          </cell>
          <cell r="M146" t="str">
            <v>Tetranychidae</v>
          </cell>
          <cell r="N146" t="str">
            <v>Aile-froide</v>
          </cell>
          <cell r="O146">
            <v>44.885</v>
          </cell>
          <cell r="P146">
            <v>6.356111</v>
          </cell>
          <cell r="Q146">
            <v>0.05</v>
          </cell>
          <cell r="R146">
            <v>1515</v>
          </cell>
        </row>
        <row r="146">
          <cell r="T146">
            <v>250</v>
          </cell>
          <cell r="U146" t="str">
            <v>global average</v>
          </cell>
        </row>
        <row r="146">
          <cell r="W146">
            <v>21</v>
          </cell>
        </row>
        <row r="147">
          <cell r="A147">
            <v>21</v>
          </cell>
          <cell r="B147" t="str">
            <v>21-Voorne</v>
          </cell>
          <cell r="C147" t="str">
            <v>KOVEOS, DS; KROON, A; VEERMAN, A</v>
          </cell>
          <cell r="D147" t="str">
            <v>THE SAME PHOTOPERIODIC CLOCK MAY CONTROL INDUCTION AND MAINTENANCE OF DIAPAUSE IN THE SPIDER-MITE TETRANCHUS-URTICAE</v>
          </cell>
          <cell r="E147" t="str">
            <v>10.1177/074873049300800401</v>
          </cell>
          <cell r="F147" t="str">
            <v>y</v>
          </cell>
          <cell r="G147" t="str">
            <v>a</v>
          </cell>
          <cell r="H147" t="str">
            <v>i</v>
          </cell>
          <cell r="I147">
            <v>8</v>
          </cell>
          <cell r="J147">
            <v>10</v>
          </cell>
        </row>
        <row r="147">
          <cell r="L147" t="str">
            <v>Tetranychus urticae</v>
          </cell>
          <cell r="M147" t="str">
            <v>Tetranychidae</v>
          </cell>
          <cell r="N147" t="str">
            <v>Voorne</v>
          </cell>
          <cell r="O147">
            <v>51.816667</v>
          </cell>
          <cell r="P147">
            <v>4.183333</v>
          </cell>
          <cell r="Q147">
            <v>0.05</v>
          </cell>
        </row>
        <row r="147">
          <cell r="T147">
            <v>250</v>
          </cell>
          <cell r="U147" t="str">
            <v>global average</v>
          </cell>
        </row>
        <row r="147">
          <cell r="W147">
            <v>21</v>
          </cell>
        </row>
        <row r="148">
          <cell r="A148">
            <v>21</v>
          </cell>
          <cell r="B148" t="str">
            <v>21-Thessaloniki1</v>
          </cell>
          <cell r="C148" t="str">
            <v>KOVEOS, DS; KROON, A; VEERMAN, A</v>
          </cell>
          <cell r="D148" t="str">
            <v>THE SAME PHOTOPERIODIC CLOCK MAY CONTROL INDUCTION AND MAINTENANCE OF DIAPAUSE IN THE SPIDER-MITE TETRANCHUS-URTICAE</v>
          </cell>
          <cell r="E148" t="str">
            <v>10.1177/074873049300800401</v>
          </cell>
          <cell r="F148" t="str">
            <v>y</v>
          </cell>
          <cell r="G148" t="str">
            <v>a</v>
          </cell>
          <cell r="H148" t="str">
            <v>i</v>
          </cell>
          <cell r="I148">
            <v>8</v>
          </cell>
          <cell r="J148">
            <v>7</v>
          </cell>
        </row>
        <row r="148">
          <cell r="L148" t="str">
            <v>Tetranychus urticae</v>
          </cell>
          <cell r="M148" t="str">
            <v>Tetranychidae</v>
          </cell>
          <cell r="N148" t="str">
            <v>Thessaloniki1</v>
          </cell>
          <cell r="O148">
            <v>40.647222</v>
          </cell>
          <cell r="P148">
            <v>22.963889</v>
          </cell>
          <cell r="Q148">
            <v>0.05</v>
          </cell>
        </row>
        <row r="148">
          <cell r="T148">
            <v>250</v>
          </cell>
          <cell r="U148" t="str">
            <v>global average</v>
          </cell>
        </row>
        <row r="148">
          <cell r="W148">
            <v>21</v>
          </cell>
        </row>
        <row r="149">
          <cell r="A149">
            <v>21</v>
          </cell>
          <cell r="B149" t="str">
            <v>21- Susch</v>
          </cell>
          <cell r="C149" t="str">
            <v>KOVEOS, DS; KROON, A; VEERMAN, A</v>
          </cell>
          <cell r="D149" t="str">
            <v>THE SAME PHOTOPERIODIC CLOCK MAY CONTROL INDUCTION AND MAINTENANCE OF DIAPAUSE IN THE SPIDER-MITE TETRANCHUS-URTICAE</v>
          </cell>
          <cell r="E149" t="str">
            <v>10.1177/074873049300800401</v>
          </cell>
          <cell r="F149" t="str">
            <v>y</v>
          </cell>
          <cell r="G149" t="str">
            <v>a</v>
          </cell>
          <cell r="H149" t="str">
            <v>i</v>
          </cell>
          <cell r="I149">
            <v>8</v>
          </cell>
          <cell r="J149">
            <v>7</v>
          </cell>
        </row>
        <row r="149">
          <cell r="L149" t="str">
            <v>Tetranychus urticae</v>
          </cell>
          <cell r="M149" t="str">
            <v>Tetranychidae</v>
          </cell>
          <cell r="N149" t="str">
            <v>Susch</v>
          </cell>
          <cell r="O149">
            <v>46.749995</v>
          </cell>
          <cell r="P149">
            <v>10.066666</v>
          </cell>
          <cell r="Q149">
            <v>0.05</v>
          </cell>
          <cell r="R149">
            <v>1450</v>
          </cell>
        </row>
        <row r="149">
          <cell r="T149">
            <v>250</v>
          </cell>
          <cell r="U149" t="str">
            <v>global average</v>
          </cell>
        </row>
        <row r="149">
          <cell r="W149">
            <v>21</v>
          </cell>
        </row>
        <row r="150">
          <cell r="A150">
            <v>21</v>
          </cell>
          <cell r="B150" t="str">
            <v>21-Thessaloniki2</v>
          </cell>
          <cell r="C150" t="str">
            <v>KOVEOS, DS; KROON, A; VEERMAN, A</v>
          </cell>
          <cell r="D150" t="str">
            <v>THE SAME PHOTOPERIODIC CLOCK MAY CONTROL INDUCTION AND MAINTENANCE OF DIAPAUSE IN THE SPIDER-MITE TETRANCHUS-URTICAE</v>
          </cell>
          <cell r="E150" t="str">
            <v>10.1177/074873049300800401</v>
          </cell>
          <cell r="F150" t="str">
            <v>y</v>
          </cell>
          <cell r="G150" t="str">
            <v>a</v>
          </cell>
          <cell r="H150" t="str">
            <v>i</v>
          </cell>
          <cell r="I150">
            <v>8</v>
          </cell>
          <cell r="J150">
            <v>12</v>
          </cell>
        </row>
        <row r="150">
          <cell r="L150" t="str">
            <v>Tetranychus urticae</v>
          </cell>
          <cell r="M150" t="str">
            <v>Tetranychidae</v>
          </cell>
          <cell r="N150" t="str">
            <v>Thessaloniki2</v>
          </cell>
          <cell r="O150">
            <v>40.647222</v>
          </cell>
          <cell r="P150">
            <v>22.963889</v>
          </cell>
          <cell r="Q150">
            <v>0.05</v>
          </cell>
        </row>
        <row r="150">
          <cell r="T150">
            <v>250</v>
          </cell>
          <cell r="U150" t="str">
            <v>global average</v>
          </cell>
        </row>
        <row r="150">
          <cell r="W150">
            <v>21</v>
          </cell>
        </row>
        <row r="151">
          <cell r="A151">
            <v>22</v>
          </cell>
          <cell r="B151" t="str">
            <v>22- Sagamihara</v>
          </cell>
          <cell r="C151" t="str">
            <v>Kurota, H; Shimada, M</v>
          </cell>
          <cell r="D151" t="str">
            <v>Geographical variation in photoperiodic induction of larval diapause in the bruchid beetle, Bruchidius dorsalis: polymorphism in overwintering stages</v>
          </cell>
          <cell r="E151" t="str">
            <v>10.1046/j.1570-7458.2003.00033.x</v>
          </cell>
          <cell r="F151" t="str">
            <v>y</v>
          </cell>
          <cell r="G151" t="str">
            <v>a</v>
          </cell>
          <cell r="H151" t="str">
            <v>i</v>
          </cell>
          <cell r="I151">
            <v>3</v>
          </cell>
          <cell r="J151">
            <v>5</v>
          </cell>
        </row>
        <row r="151">
          <cell r="L151" t="str">
            <v>Bruchidius dorsalis</v>
          </cell>
          <cell r="M151" t="str">
            <v>coleoptera</v>
          </cell>
          <cell r="N151" t="str">
            <v>Sagamihara</v>
          </cell>
          <cell r="O151">
            <v>35.571389</v>
          </cell>
          <cell r="P151">
            <v>139.373333</v>
          </cell>
          <cell r="Q151">
            <v>0.05</v>
          </cell>
          <cell r="R151">
            <v>60</v>
          </cell>
        </row>
        <row r="151">
          <cell r="T151">
            <v>60</v>
          </cell>
          <cell r="U151" t="str">
            <v>acc</v>
          </cell>
        </row>
        <row r="151">
          <cell r="W151">
            <v>22</v>
          </cell>
        </row>
        <row r="152">
          <cell r="A152">
            <v>22</v>
          </cell>
          <cell r="B152" t="str">
            <v>22- Tatsuno</v>
          </cell>
          <cell r="C152" t="str">
            <v>Kurota, H; Shimada, M</v>
          </cell>
          <cell r="D152" t="str">
            <v>Geographical variation in photoperiodic induction of larval diapause in the bruchid beetle, Bruchidius dorsalis: polymorphism in overwintering stages</v>
          </cell>
          <cell r="E152" t="str">
            <v>10.1046/j.1570-7458.2003.00033.x</v>
          </cell>
          <cell r="F152" t="str">
            <v>y</v>
          </cell>
          <cell r="G152" t="str">
            <v>a</v>
          </cell>
          <cell r="H152" t="str">
            <v>i</v>
          </cell>
          <cell r="I152">
            <v>3</v>
          </cell>
          <cell r="J152">
            <v>5</v>
          </cell>
        </row>
        <row r="152">
          <cell r="L152" t="str">
            <v>Bruchidius dorsalis</v>
          </cell>
          <cell r="M152" t="str">
            <v>coleoptera</v>
          </cell>
          <cell r="N152" t="str">
            <v>Tatsuno</v>
          </cell>
          <cell r="O152">
            <v>34.85</v>
          </cell>
          <cell r="P152">
            <v>134.533333</v>
          </cell>
          <cell r="Q152">
            <v>0.05</v>
          </cell>
          <cell r="R152">
            <v>740</v>
          </cell>
        </row>
        <row r="152">
          <cell r="T152">
            <v>40</v>
          </cell>
          <cell r="U152" t="str">
            <v>acc</v>
          </cell>
        </row>
        <row r="152">
          <cell r="W152">
            <v>22</v>
          </cell>
        </row>
        <row r="153">
          <cell r="A153">
            <v>22</v>
          </cell>
          <cell r="B153" t="str">
            <v>22- Ninohe</v>
          </cell>
          <cell r="C153" t="str">
            <v>Kurota, H; Shimada, M</v>
          </cell>
          <cell r="D153" t="str">
            <v>Geographical variation in photoperiodic induction of larval diapause in the bruchid beetle, Bruchidius dorsalis: polymorphism in overwintering stages</v>
          </cell>
          <cell r="E153" t="str">
            <v>10.1046/j.1570-7458.2003.00033.x</v>
          </cell>
          <cell r="F153" t="str">
            <v>y</v>
          </cell>
          <cell r="G153" t="str">
            <v>a</v>
          </cell>
          <cell r="H153" t="str">
            <v>i</v>
          </cell>
          <cell r="I153">
            <v>3</v>
          </cell>
          <cell r="J153">
            <v>5</v>
          </cell>
        </row>
        <row r="153">
          <cell r="L153" t="str">
            <v>Bruchidius dorsalis</v>
          </cell>
          <cell r="M153" t="str">
            <v>coleoptera</v>
          </cell>
          <cell r="N153" t="str">
            <v>Ninohe</v>
          </cell>
          <cell r="O153">
            <v>40.271111</v>
          </cell>
          <cell r="P153">
            <v>141.305</v>
          </cell>
          <cell r="Q153">
            <v>0.05</v>
          </cell>
          <cell r="R153">
            <v>110</v>
          </cell>
        </row>
        <row r="153">
          <cell r="T153">
            <v>60</v>
          </cell>
          <cell r="U153" t="str">
            <v>acc</v>
          </cell>
        </row>
        <row r="153">
          <cell r="W153">
            <v>22</v>
          </cell>
        </row>
        <row r="154">
          <cell r="A154">
            <v>23</v>
          </cell>
          <cell r="B154" t="str">
            <v>23-himeji</v>
          </cell>
          <cell r="C154" t="str">
            <v>KUWANA, Y</v>
          </cell>
          <cell r="D154" t="str">
            <v>ORIGIN OF LEUKOMA-CANDIDA (STAUDINGER) IN JAPAN AS INFERRED FROM GEOGRAPHICAL VARIATION IN PHOTOPERIODIC RESPONSE</v>
          </cell>
        </row>
        <row r="154">
          <cell r="F154" t="str">
            <v>y</v>
          </cell>
          <cell r="G154" t="str">
            <v>a</v>
          </cell>
          <cell r="H154" t="str">
            <v>i</v>
          </cell>
          <cell r="I154">
            <v>4</v>
          </cell>
          <cell r="J154">
            <v>5</v>
          </cell>
          <cell r="K154" t="str">
            <v>yes, but japanese</v>
          </cell>
          <cell r="L154" t="str">
            <v>Leucoma candida</v>
          </cell>
          <cell r="M154" t="str">
            <v>lepidoptera</v>
          </cell>
          <cell r="N154" t="str">
            <v>himeji</v>
          </cell>
          <cell r="O154">
            <v>34.815278</v>
          </cell>
          <cell r="P154">
            <v>134.685278</v>
          </cell>
        </row>
        <row r="154">
          <cell r="T154">
            <v>100</v>
          </cell>
          <cell r="U154" t="str">
            <v>global average</v>
          </cell>
        </row>
        <row r="154">
          <cell r="W154">
            <v>23</v>
          </cell>
        </row>
        <row r="154">
          <cell r="Y154" t="str">
            <v>larval</v>
          </cell>
        </row>
        <row r="155">
          <cell r="A155">
            <v>23</v>
          </cell>
          <cell r="B155" t="str">
            <v>23-kurashiki</v>
          </cell>
          <cell r="C155" t="str">
            <v>KUWANA, Y</v>
          </cell>
          <cell r="D155" t="str">
            <v>ORIGIN OF LEUKOMA-CANDIDA (STAUDINGER) IN JAPAN AS INFERRED FROM GEOGRAPHICAL VARIATION IN PHOTOPERIODIC RESPONSE</v>
          </cell>
        </row>
        <row r="155">
          <cell r="F155" t="str">
            <v>y</v>
          </cell>
          <cell r="G155" t="str">
            <v>a</v>
          </cell>
          <cell r="H155" t="str">
            <v>i</v>
          </cell>
          <cell r="I155">
            <v>4</v>
          </cell>
          <cell r="J155">
            <v>5</v>
          </cell>
        </row>
        <row r="155">
          <cell r="L155" t="str">
            <v>Leucoma candida</v>
          </cell>
          <cell r="M155" t="str">
            <v>lepidoptera</v>
          </cell>
          <cell r="N155" t="str">
            <v>kurashiki</v>
          </cell>
          <cell r="O155">
            <v>34.585</v>
          </cell>
          <cell r="P155">
            <v>133.771944</v>
          </cell>
        </row>
        <row r="155">
          <cell r="T155">
            <v>100</v>
          </cell>
          <cell r="U155" t="str">
            <v>global average</v>
          </cell>
        </row>
        <row r="155">
          <cell r="W155">
            <v>23</v>
          </cell>
        </row>
        <row r="155">
          <cell r="Y155" t="str">
            <v>larval</v>
          </cell>
        </row>
        <row r="156">
          <cell r="A156">
            <v>23</v>
          </cell>
          <cell r="B156" t="str">
            <v>23-okayama</v>
          </cell>
          <cell r="C156" t="str">
            <v>KUWANA, Y</v>
          </cell>
          <cell r="D156" t="str">
            <v>ORIGIN OF LEUKOMA-CANDIDA (STAUDINGER) IN JAPAN AS INFERRED FROM GEOGRAPHICAL VARIATION IN PHOTOPERIODIC RESPONSE</v>
          </cell>
        </row>
        <row r="156">
          <cell r="F156" t="str">
            <v>y</v>
          </cell>
          <cell r="G156" t="str">
            <v>a</v>
          </cell>
          <cell r="H156" t="str">
            <v>i</v>
          </cell>
          <cell r="I156">
            <v>4</v>
          </cell>
          <cell r="J156">
            <v>5</v>
          </cell>
        </row>
        <row r="156">
          <cell r="L156" t="str">
            <v>Leucoma candida</v>
          </cell>
          <cell r="M156" t="str">
            <v>lepidoptera</v>
          </cell>
          <cell r="N156" t="str">
            <v>okayama</v>
          </cell>
          <cell r="O156">
            <v>34.655278</v>
          </cell>
          <cell r="P156">
            <v>133.919444</v>
          </cell>
        </row>
        <row r="156">
          <cell r="T156">
            <v>100</v>
          </cell>
          <cell r="U156" t="str">
            <v>global average</v>
          </cell>
        </row>
        <row r="156">
          <cell r="W156">
            <v>23</v>
          </cell>
        </row>
        <row r="156">
          <cell r="Y156" t="str">
            <v>larval</v>
          </cell>
        </row>
        <row r="157">
          <cell r="A157">
            <v>23</v>
          </cell>
          <cell r="B157" t="str">
            <v>23-matsumoto</v>
          </cell>
          <cell r="C157" t="str">
            <v>KUWANA, Y</v>
          </cell>
          <cell r="D157" t="str">
            <v>ORIGIN OF LEUKOMA-CANDIDA (STAUDINGER) IN JAPAN AS INFERRED FROM GEOGRAPHICAL VARIATION IN PHOTOPERIODIC RESPONSE</v>
          </cell>
        </row>
        <row r="157">
          <cell r="F157" t="str">
            <v>y</v>
          </cell>
          <cell r="G157" t="str">
            <v>a</v>
          </cell>
          <cell r="H157" t="str">
            <v>i</v>
          </cell>
          <cell r="I157">
            <v>4</v>
          </cell>
          <cell r="J157">
            <v>5</v>
          </cell>
        </row>
        <row r="157">
          <cell r="L157" t="str">
            <v>Leucoma candida</v>
          </cell>
          <cell r="M157" t="str">
            <v>lepidoptera</v>
          </cell>
          <cell r="N157" t="str">
            <v>matsumoto</v>
          </cell>
          <cell r="O157">
            <v>36.238047</v>
          </cell>
          <cell r="P157">
            <v>137.971983</v>
          </cell>
        </row>
        <row r="157">
          <cell r="T157">
            <v>100</v>
          </cell>
          <cell r="U157" t="str">
            <v>global average</v>
          </cell>
        </row>
        <row r="157">
          <cell r="W157">
            <v>23</v>
          </cell>
        </row>
        <row r="157">
          <cell r="Y157" t="str">
            <v>larval</v>
          </cell>
        </row>
        <row r="158">
          <cell r="A158">
            <v>24</v>
          </cell>
          <cell r="B158" t="str">
            <v>24-Oulu1</v>
          </cell>
          <cell r="C158" t="str">
            <v>LANKINEN, P</v>
          </cell>
          <cell r="D158" t="str">
            <v>GEOGRAPHICAL VARIATION IN CIRCADIAN ECLOSION RHYTHM AND PHOTOPERIODIC ADULT DIAPAUSE IN DROSOPHILA-LITTORALIS</v>
          </cell>
          <cell r="E158" t="str">
            <v>10.1007/BF00612503</v>
          </cell>
          <cell r="F158" t="str">
            <v>y</v>
          </cell>
          <cell r="G158" t="str">
            <v>a</v>
          </cell>
          <cell r="H158" t="str">
            <v>i</v>
          </cell>
        </row>
        <row r="158">
          <cell r="J158">
            <v>9</v>
          </cell>
          <cell r="K158" t="str">
            <v>n</v>
          </cell>
          <cell r="L158" t="str">
            <v>drosophila littoralis</v>
          </cell>
          <cell r="M158" t="str">
            <v>diptera</v>
          </cell>
          <cell r="N158" t="str">
            <v>Oulu1</v>
          </cell>
          <cell r="O158">
            <v>65</v>
          </cell>
          <cell r="P158">
            <v>25.4166666666667</v>
          </cell>
          <cell r="Q158">
            <v>0.001</v>
          </cell>
        </row>
        <row r="158">
          <cell r="T158">
            <v>30</v>
          </cell>
          <cell r="U158" t="str">
            <v>global average</v>
          </cell>
        </row>
        <row r="158">
          <cell r="W158">
            <v>24</v>
          </cell>
        </row>
        <row r="158">
          <cell r="Y158" t="str">
            <v>adult</v>
          </cell>
        </row>
        <row r="159">
          <cell r="A159">
            <v>24</v>
          </cell>
          <cell r="B159" t="str">
            <v>24-Oulu7</v>
          </cell>
          <cell r="C159" t="str">
            <v>LANKINEN, P</v>
          </cell>
          <cell r="D159" t="str">
            <v>GEOGRAPHICAL VARIATION IN CIRCADIAN ECLOSION RHYTHM AND PHOTOPERIODIC ADULT DIAPAUSE IN DROSOPHILA-LITTORALIS</v>
          </cell>
          <cell r="E159" t="str">
            <v>10.1007/BF00612503</v>
          </cell>
          <cell r="F159" t="str">
            <v>y</v>
          </cell>
          <cell r="G159" t="str">
            <v>a</v>
          </cell>
          <cell r="H159" t="str">
            <v>i</v>
          </cell>
        </row>
        <row r="159">
          <cell r="J159">
            <v>8</v>
          </cell>
        </row>
        <row r="159">
          <cell r="L159" t="str">
            <v>drosophila littoralis</v>
          </cell>
          <cell r="M159" t="str">
            <v>diptera</v>
          </cell>
          <cell r="N159" t="str">
            <v>Oulu7</v>
          </cell>
          <cell r="O159">
            <v>65</v>
          </cell>
          <cell r="P159">
            <v>25.4166666666667</v>
          </cell>
          <cell r="Q159">
            <v>0.001</v>
          </cell>
        </row>
        <row r="159">
          <cell r="T159">
            <v>30</v>
          </cell>
          <cell r="U159" t="str">
            <v>global average</v>
          </cell>
        </row>
        <row r="159">
          <cell r="W159">
            <v>24</v>
          </cell>
        </row>
        <row r="159">
          <cell r="Y159" t="str">
            <v>adult</v>
          </cell>
        </row>
        <row r="160">
          <cell r="A160">
            <v>24</v>
          </cell>
          <cell r="B160" t="str">
            <v>24-Oulu8</v>
          </cell>
          <cell r="C160" t="str">
            <v>LANKINEN, P</v>
          </cell>
          <cell r="D160" t="str">
            <v>GEOGRAPHICAL VARIATION IN CIRCADIAN ECLOSION RHYTHM AND PHOTOPERIODIC ADULT DIAPAUSE IN DROSOPHILA-LITTORALIS</v>
          </cell>
          <cell r="E160" t="str">
            <v>10.1007/BF00612503</v>
          </cell>
          <cell r="F160" t="str">
            <v>y</v>
          </cell>
          <cell r="G160" t="str">
            <v>a</v>
          </cell>
          <cell r="H160" t="str">
            <v>i</v>
          </cell>
        </row>
        <row r="160">
          <cell r="J160">
            <v>5</v>
          </cell>
        </row>
        <row r="160">
          <cell r="L160" t="str">
            <v>drosophila littoralis</v>
          </cell>
          <cell r="M160" t="str">
            <v>diptera</v>
          </cell>
          <cell r="N160" t="str">
            <v>Oulu8</v>
          </cell>
          <cell r="O160">
            <v>65</v>
          </cell>
          <cell r="P160">
            <v>25.4166666666667</v>
          </cell>
          <cell r="Q160">
            <v>0.001</v>
          </cell>
        </row>
        <row r="160">
          <cell r="T160">
            <v>30</v>
          </cell>
          <cell r="U160" t="str">
            <v>global average</v>
          </cell>
        </row>
        <row r="160">
          <cell r="W160">
            <v>24</v>
          </cell>
        </row>
        <row r="160">
          <cell r="Y160" t="str">
            <v>adult</v>
          </cell>
        </row>
        <row r="161">
          <cell r="A161">
            <v>24</v>
          </cell>
          <cell r="B161" t="str">
            <v>24-paltamo1</v>
          </cell>
          <cell r="C161" t="str">
            <v>LANKINEN, P</v>
          </cell>
          <cell r="D161" t="str">
            <v>GEOGRAPHICAL VARIATION IN CIRCADIAN ECLOSION RHYTHM AND PHOTOPERIODIC ADULT DIAPAUSE IN DROSOPHILA-LITTORALIS</v>
          </cell>
          <cell r="E161" t="str">
            <v>10.1007/BF00612503</v>
          </cell>
          <cell r="F161" t="str">
            <v>y</v>
          </cell>
          <cell r="G161" t="str">
            <v>a</v>
          </cell>
          <cell r="H161" t="str">
            <v>i</v>
          </cell>
        </row>
        <row r="161">
          <cell r="J161">
            <v>8</v>
          </cell>
        </row>
        <row r="161">
          <cell r="L161" t="str">
            <v>drosophila littoralis</v>
          </cell>
          <cell r="M161" t="str">
            <v>diptera</v>
          </cell>
          <cell r="N161" t="str">
            <v>paltamo1</v>
          </cell>
          <cell r="O161">
            <v>64.3333333333333</v>
          </cell>
          <cell r="P161">
            <v>27.8333333333333</v>
          </cell>
        </row>
        <row r="161">
          <cell r="T161">
            <v>30</v>
          </cell>
          <cell r="U161" t="str">
            <v>global average</v>
          </cell>
        </row>
        <row r="161">
          <cell r="W161">
            <v>24</v>
          </cell>
        </row>
        <row r="161">
          <cell r="Y161" t="str">
            <v>adult</v>
          </cell>
        </row>
        <row r="162">
          <cell r="A162">
            <v>24</v>
          </cell>
          <cell r="B162" t="str">
            <v>24-Kuoio3</v>
          </cell>
          <cell r="C162" t="str">
            <v>LANKINEN, P</v>
          </cell>
          <cell r="D162" t="str">
            <v>GEOGRAPHICAL VARIATION IN CIRCADIAN ECLOSION RHYTHM AND PHOTOPERIODIC ADULT DIAPAUSE IN DROSOPHILA-LITTORALIS</v>
          </cell>
          <cell r="E162" t="str">
            <v>10.1007/BF00612503</v>
          </cell>
          <cell r="F162" t="str">
            <v>y</v>
          </cell>
          <cell r="G162" t="str">
            <v>a</v>
          </cell>
          <cell r="H162" t="str">
            <v>i</v>
          </cell>
        </row>
        <row r="162">
          <cell r="J162">
            <v>8</v>
          </cell>
        </row>
        <row r="162">
          <cell r="L162" t="str">
            <v>drosophila littoralis</v>
          </cell>
          <cell r="M162" t="str">
            <v>diptera</v>
          </cell>
          <cell r="N162" t="str">
            <v>Kuoio3</v>
          </cell>
          <cell r="O162">
            <v>62.9166666666667</v>
          </cell>
          <cell r="P162">
            <v>27.75</v>
          </cell>
        </row>
        <row r="162">
          <cell r="T162">
            <v>30</v>
          </cell>
          <cell r="U162" t="str">
            <v>global average</v>
          </cell>
        </row>
        <row r="162">
          <cell r="W162">
            <v>24</v>
          </cell>
        </row>
        <row r="162">
          <cell r="Y162" t="str">
            <v>adult</v>
          </cell>
        </row>
        <row r="163">
          <cell r="A163">
            <v>24</v>
          </cell>
          <cell r="B163" t="str">
            <v>24- Hollola1</v>
          </cell>
          <cell r="C163" t="str">
            <v>LANKINEN, P</v>
          </cell>
          <cell r="D163" t="str">
            <v>GEOGRAPHICAL VARIATION IN CIRCADIAN ECLOSION RHYTHM AND PHOTOPERIODIC ADULT DIAPAUSE IN DROSOPHILA-LITTORALIS</v>
          </cell>
          <cell r="E163" t="str">
            <v>10.1007/BF00612503</v>
          </cell>
          <cell r="F163" t="str">
            <v>y</v>
          </cell>
          <cell r="G163" t="str">
            <v>a</v>
          </cell>
          <cell r="H163" t="str">
            <v>i</v>
          </cell>
        </row>
        <row r="163">
          <cell r="J163">
            <v>8</v>
          </cell>
        </row>
        <row r="163">
          <cell r="L163" t="str">
            <v>drosophila littoralis</v>
          </cell>
          <cell r="M163" t="str">
            <v>diptera</v>
          </cell>
          <cell r="N163" t="str">
            <v>Hollola1</v>
          </cell>
          <cell r="O163">
            <v>61.0833333333333</v>
          </cell>
          <cell r="P163">
            <v>25.4166666666667</v>
          </cell>
        </row>
        <row r="163">
          <cell r="T163">
            <v>30</v>
          </cell>
          <cell r="U163" t="str">
            <v>global average</v>
          </cell>
        </row>
        <row r="163">
          <cell r="W163">
            <v>24</v>
          </cell>
        </row>
        <row r="163">
          <cell r="Y163" t="str">
            <v>adult</v>
          </cell>
        </row>
        <row r="164">
          <cell r="A164">
            <v>24</v>
          </cell>
          <cell r="B164" t="str">
            <v>24- Moscow2</v>
          </cell>
          <cell r="C164" t="str">
            <v>LANKINEN, P</v>
          </cell>
          <cell r="D164" t="str">
            <v>GEOGRAPHICAL VARIATION IN CIRCADIAN ECLOSION RHYTHM AND PHOTOPERIODIC ADULT DIAPAUSE IN DROSOPHILA-LITTORALIS</v>
          </cell>
          <cell r="E164" t="str">
            <v>10.1007/BF00612503</v>
          </cell>
          <cell r="F164" t="str">
            <v>y</v>
          </cell>
          <cell r="G164" t="str">
            <v>a</v>
          </cell>
          <cell r="H164" t="str">
            <v>i</v>
          </cell>
        </row>
        <row r="164">
          <cell r="J164">
            <v>8</v>
          </cell>
        </row>
        <row r="164">
          <cell r="L164" t="str">
            <v>drosophila littoralis</v>
          </cell>
          <cell r="M164" t="str">
            <v>diptera</v>
          </cell>
          <cell r="N164" t="str">
            <v>Moscow2</v>
          </cell>
          <cell r="O164">
            <v>55.75</v>
          </cell>
          <cell r="P164">
            <v>37.5</v>
          </cell>
        </row>
        <row r="164">
          <cell r="T164">
            <v>30</v>
          </cell>
          <cell r="U164" t="str">
            <v>global average</v>
          </cell>
        </row>
        <row r="164">
          <cell r="W164">
            <v>24</v>
          </cell>
        </row>
        <row r="164">
          <cell r="Y164" t="str">
            <v>adult</v>
          </cell>
        </row>
        <row r="165">
          <cell r="A165">
            <v>24</v>
          </cell>
          <cell r="B165" t="str">
            <v>24- Dietikon1</v>
          </cell>
          <cell r="C165" t="str">
            <v>LANKINEN, P</v>
          </cell>
          <cell r="D165" t="str">
            <v>GEOGRAPHICAL VARIATION IN CIRCADIAN ECLOSION RHYTHM AND PHOTOPERIODIC ADULT DIAPAUSE IN DROSOPHILA-LITTORALIS</v>
          </cell>
          <cell r="E165" t="str">
            <v>10.1007/BF00612503</v>
          </cell>
          <cell r="F165" t="str">
            <v>y</v>
          </cell>
          <cell r="G165" t="str">
            <v>a</v>
          </cell>
          <cell r="H165" t="str">
            <v>i</v>
          </cell>
        </row>
        <row r="165">
          <cell r="J165">
            <v>8</v>
          </cell>
        </row>
        <row r="165">
          <cell r="L165" t="str">
            <v>drosophila littoralis</v>
          </cell>
          <cell r="M165" t="str">
            <v>diptera</v>
          </cell>
          <cell r="N165" t="str">
            <v>Dietikon1</v>
          </cell>
          <cell r="O165">
            <v>47.4166666666667</v>
          </cell>
          <cell r="P165">
            <v>8.5</v>
          </cell>
        </row>
        <row r="165">
          <cell r="T165">
            <v>30</v>
          </cell>
          <cell r="U165" t="str">
            <v>global average</v>
          </cell>
        </row>
        <row r="165">
          <cell r="W165">
            <v>24</v>
          </cell>
        </row>
        <row r="165">
          <cell r="Y165" t="str">
            <v>adult</v>
          </cell>
        </row>
        <row r="166">
          <cell r="A166">
            <v>24</v>
          </cell>
          <cell r="B166" t="str">
            <v>24- Dietikon2</v>
          </cell>
          <cell r="C166" t="str">
            <v>LANKINEN, P</v>
          </cell>
          <cell r="D166" t="str">
            <v>GEOGRAPHICAL VARIATION IN CIRCADIAN ECLOSION RHYTHM AND PHOTOPERIODIC ADULT DIAPAUSE IN DROSOPHILA-LITTORALIS</v>
          </cell>
          <cell r="E166" t="str">
            <v>10.1007/BF00612503</v>
          </cell>
          <cell r="F166" t="str">
            <v>y</v>
          </cell>
          <cell r="G166" t="str">
            <v>a</v>
          </cell>
          <cell r="H166" t="str">
            <v>i</v>
          </cell>
        </row>
        <row r="166">
          <cell r="J166">
            <v>9</v>
          </cell>
        </row>
        <row r="166">
          <cell r="L166" t="str">
            <v>drosophila littoralis</v>
          </cell>
          <cell r="M166" t="str">
            <v>diptera</v>
          </cell>
          <cell r="N166" t="str">
            <v>Dietikon2</v>
          </cell>
          <cell r="O166">
            <v>47.4166666666667</v>
          </cell>
          <cell r="P166">
            <v>8.5</v>
          </cell>
        </row>
        <row r="166">
          <cell r="T166">
            <v>30</v>
          </cell>
          <cell r="U166" t="str">
            <v>global average</v>
          </cell>
        </row>
        <row r="166">
          <cell r="W166">
            <v>24</v>
          </cell>
        </row>
        <row r="166">
          <cell r="Y166" t="str">
            <v>adult</v>
          </cell>
        </row>
        <row r="167">
          <cell r="A167">
            <v>24</v>
          </cell>
          <cell r="B167" t="str">
            <v>24- Ticino4</v>
          </cell>
          <cell r="C167" t="str">
            <v>LANKINEN, P</v>
          </cell>
          <cell r="D167" t="str">
            <v>GEOGRAPHICAL VARIATION IN CIRCADIAN ECLOSION RHYTHM AND PHOTOPERIODIC ADULT DIAPAUSE IN DROSOPHILA-LITTORALIS</v>
          </cell>
          <cell r="E167" t="str">
            <v>10.1007/BF00612503</v>
          </cell>
          <cell r="F167" t="str">
            <v>y</v>
          </cell>
          <cell r="G167" t="str">
            <v>a</v>
          </cell>
          <cell r="H167" t="str">
            <v>i</v>
          </cell>
        </row>
        <row r="167">
          <cell r="J167">
            <v>9</v>
          </cell>
        </row>
        <row r="167">
          <cell r="L167" t="str">
            <v>drosophila littoralis</v>
          </cell>
          <cell r="M167" t="str">
            <v>diptera</v>
          </cell>
          <cell r="N167" t="str">
            <v>Ticino4</v>
          </cell>
          <cell r="O167">
            <v>46.1666666666667</v>
          </cell>
          <cell r="P167">
            <v>8.83333333333333</v>
          </cell>
        </row>
        <row r="167">
          <cell r="T167">
            <v>30</v>
          </cell>
          <cell r="U167" t="str">
            <v>global average</v>
          </cell>
        </row>
        <row r="167">
          <cell r="W167">
            <v>24</v>
          </cell>
        </row>
        <row r="167">
          <cell r="Y167" t="str">
            <v>adult</v>
          </cell>
        </row>
        <row r="168">
          <cell r="A168">
            <v>24</v>
          </cell>
          <cell r="B168" t="str">
            <v>24- Ticino2</v>
          </cell>
          <cell r="C168" t="str">
            <v>LANKINEN, P</v>
          </cell>
          <cell r="D168" t="str">
            <v>GEOGRAPHICAL VARIATION IN CIRCADIAN ECLOSION RHYTHM AND PHOTOPERIODIC ADULT DIAPAUSE IN DROSOPHILA-LITTORALIS</v>
          </cell>
          <cell r="E168" t="str">
            <v>10.1007/BF00612503</v>
          </cell>
          <cell r="F168" t="str">
            <v>y</v>
          </cell>
          <cell r="G168" t="str">
            <v>a</v>
          </cell>
          <cell r="H168" t="str">
            <v>i</v>
          </cell>
        </row>
        <row r="168">
          <cell r="J168">
            <v>9</v>
          </cell>
        </row>
        <row r="168">
          <cell r="L168" t="str">
            <v>drosophila littoralis</v>
          </cell>
          <cell r="M168" t="str">
            <v>diptera</v>
          </cell>
          <cell r="N168" t="str">
            <v>Ticino2</v>
          </cell>
          <cell r="O168">
            <v>46.1666666666667</v>
          </cell>
          <cell r="P168">
            <v>8.83333333333333</v>
          </cell>
        </row>
        <row r="168">
          <cell r="T168">
            <v>30</v>
          </cell>
          <cell r="U168" t="str">
            <v>global average</v>
          </cell>
        </row>
        <row r="168">
          <cell r="W168">
            <v>24</v>
          </cell>
        </row>
        <row r="168">
          <cell r="Y168" t="str">
            <v>adult</v>
          </cell>
        </row>
        <row r="169">
          <cell r="A169">
            <v>24</v>
          </cell>
          <cell r="B169" t="str">
            <v>24- Biograd</v>
          </cell>
          <cell r="C169" t="str">
            <v>LANKINEN, P</v>
          </cell>
          <cell r="D169" t="str">
            <v>GEOGRAPHICAL VARIATION IN CIRCADIAN ECLOSION RHYTHM AND PHOTOPERIODIC ADULT DIAPAUSE IN DROSOPHILA-LITTORALIS</v>
          </cell>
          <cell r="E169" t="str">
            <v>10.1007/BF00612503</v>
          </cell>
          <cell r="F169" t="str">
            <v>y</v>
          </cell>
          <cell r="G169" t="str">
            <v>a</v>
          </cell>
          <cell r="H169" t="str">
            <v>i</v>
          </cell>
        </row>
        <row r="169">
          <cell r="J169">
            <v>7</v>
          </cell>
        </row>
        <row r="169">
          <cell r="L169" t="str">
            <v>drosophila littoralis</v>
          </cell>
          <cell r="M169" t="str">
            <v>diptera</v>
          </cell>
          <cell r="N169" t="str">
            <v>Biograd</v>
          </cell>
          <cell r="O169">
            <v>43.9166666666667</v>
          </cell>
          <cell r="P169">
            <v>16</v>
          </cell>
        </row>
        <row r="169">
          <cell r="T169">
            <v>30</v>
          </cell>
          <cell r="U169" t="str">
            <v>global average</v>
          </cell>
        </row>
        <row r="169">
          <cell r="W169">
            <v>24</v>
          </cell>
        </row>
        <row r="169">
          <cell r="Y169" t="str">
            <v>adult</v>
          </cell>
        </row>
        <row r="170">
          <cell r="A170">
            <v>24</v>
          </cell>
          <cell r="B170" t="str">
            <v>24- Krasnodar</v>
          </cell>
          <cell r="C170" t="str">
            <v>LANKINEN, P</v>
          </cell>
          <cell r="D170" t="str">
            <v>GEOGRAPHICAL VARIATION IN CIRCADIAN ECLOSION RHYTHM AND PHOTOPERIODIC ADULT DIAPAUSE IN DROSOPHILA-LITTORALIS</v>
          </cell>
          <cell r="E170" t="str">
            <v>10.1007/BF00612503</v>
          </cell>
          <cell r="F170" t="str">
            <v>y</v>
          </cell>
          <cell r="G170" t="str">
            <v>a</v>
          </cell>
          <cell r="H170" t="str">
            <v>i</v>
          </cell>
        </row>
        <row r="170">
          <cell r="J170">
            <v>9</v>
          </cell>
        </row>
        <row r="170">
          <cell r="L170" t="str">
            <v>drosophila littoralis</v>
          </cell>
          <cell r="M170" t="str">
            <v>diptera</v>
          </cell>
          <cell r="N170" t="str">
            <v>Krasnodar</v>
          </cell>
          <cell r="O170">
            <v>44.6666666666667</v>
          </cell>
          <cell r="P170">
            <v>39.5</v>
          </cell>
        </row>
        <row r="170">
          <cell r="T170">
            <v>30</v>
          </cell>
          <cell r="U170" t="str">
            <v>global average</v>
          </cell>
        </row>
        <row r="170">
          <cell r="W170">
            <v>24</v>
          </cell>
        </row>
        <row r="170">
          <cell r="Y170" t="str">
            <v>adult</v>
          </cell>
        </row>
        <row r="171">
          <cell r="A171">
            <v>24</v>
          </cell>
          <cell r="B171" t="str">
            <v>24- Kutaisi2</v>
          </cell>
          <cell r="C171" t="str">
            <v>LANKINEN, P</v>
          </cell>
          <cell r="D171" t="str">
            <v>GEOGRAPHICAL VARIATION IN CIRCADIAN ECLOSION RHYTHM AND PHOTOPERIODIC ADULT DIAPAUSE IN DROSOPHILA-LITTORALIS</v>
          </cell>
          <cell r="E171" t="str">
            <v>10.1007/BF00612503</v>
          </cell>
          <cell r="F171" t="str">
            <v>y</v>
          </cell>
          <cell r="G171" t="str">
            <v>a</v>
          </cell>
          <cell r="H171" t="str">
            <v>i</v>
          </cell>
        </row>
        <row r="171">
          <cell r="J171">
            <v>9</v>
          </cell>
        </row>
        <row r="171">
          <cell r="L171" t="str">
            <v>drosophila littoralis</v>
          </cell>
          <cell r="M171" t="str">
            <v>diptera</v>
          </cell>
          <cell r="N171" t="str">
            <v>Kutaisi2</v>
          </cell>
          <cell r="O171">
            <v>42.3333333333333</v>
          </cell>
          <cell r="P171">
            <v>42.6666666666667</v>
          </cell>
        </row>
        <row r="171">
          <cell r="T171">
            <v>30</v>
          </cell>
          <cell r="U171" t="str">
            <v>global average</v>
          </cell>
        </row>
        <row r="171">
          <cell r="W171">
            <v>24</v>
          </cell>
        </row>
        <row r="171">
          <cell r="Y171" t="str">
            <v>adult</v>
          </cell>
        </row>
        <row r="172">
          <cell r="A172">
            <v>24</v>
          </cell>
          <cell r="B172" t="str">
            <v>24- Kutaisi4</v>
          </cell>
          <cell r="C172" t="str">
            <v>LANKINEN, P</v>
          </cell>
          <cell r="D172" t="str">
            <v>GEOGRAPHICAL VARIATION IN CIRCADIAN ECLOSION RHYTHM AND PHOTOPERIODIC ADULT DIAPAUSE IN DROSOPHILA-LITTORALIS</v>
          </cell>
          <cell r="E172" t="str">
            <v>10.1007/BF00612503</v>
          </cell>
          <cell r="F172" t="str">
            <v>y</v>
          </cell>
          <cell r="G172" t="str">
            <v>a</v>
          </cell>
          <cell r="H172" t="str">
            <v>i</v>
          </cell>
        </row>
        <row r="172">
          <cell r="J172">
            <v>7</v>
          </cell>
        </row>
        <row r="172">
          <cell r="L172" t="str">
            <v>drosophila littoralis</v>
          </cell>
          <cell r="M172" t="str">
            <v>diptera</v>
          </cell>
          <cell r="N172" t="str">
            <v>Kutaisi4</v>
          </cell>
          <cell r="O172">
            <v>42.3333333333333</v>
          </cell>
          <cell r="P172">
            <v>42.6666666666667</v>
          </cell>
        </row>
        <row r="172">
          <cell r="T172">
            <v>30</v>
          </cell>
          <cell r="U172" t="str">
            <v>global average</v>
          </cell>
        </row>
        <row r="172">
          <cell r="W172">
            <v>24</v>
          </cell>
        </row>
        <row r="172">
          <cell r="Y172" t="str">
            <v>adult</v>
          </cell>
        </row>
        <row r="173">
          <cell r="A173">
            <v>24</v>
          </cell>
          <cell r="B173" t="str">
            <v>24- Kutais5</v>
          </cell>
          <cell r="C173" t="str">
            <v>LANKINEN, P</v>
          </cell>
          <cell r="D173" t="str">
            <v>GEOGRAPHICAL VARIATION IN CIRCADIAN ECLOSION RHYTHM AND PHOTOPERIODIC ADULT DIAPAUSE IN DROSOPHILA-LITTORALIS</v>
          </cell>
          <cell r="E173" t="str">
            <v>10.1007/BF00612503</v>
          </cell>
          <cell r="F173" t="str">
            <v>y</v>
          </cell>
          <cell r="G173" t="str">
            <v>a</v>
          </cell>
          <cell r="H173" t="str">
            <v>i</v>
          </cell>
        </row>
        <row r="173">
          <cell r="J173">
            <v>9</v>
          </cell>
        </row>
        <row r="173">
          <cell r="L173" t="str">
            <v>drosophila littoralis</v>
          </cell>
          <cell r="M173" t="str">
            <v>diptera</v>
          </cell>
          <cell r="N173" t="str">
            <v>Kutais5</v>
          </cell>
          <cell r="O173">
            <v>42.3333333333333</v>
          </cell>
          <cell r="P173">
            <v>42.6666666666667</v>
          </cell>
        </row>
        <row r="173">
          <cell r="T173">
            <v>30</v>
          </cell>
          <cell r="U173" t="str">
            <v>global average</v>
          </cell>
        </row>
        <row r="173">
          <cell r="W173">
            <v>24</v>
          </cell>
        </row>
        <row r="173">
          <cell r="Y173" t="str">
            <v>adult</v>
          </cell>
        </row>
        <row r="174">
          <cell r="A174">
            <v>24</v>
          </cell>
          <cell r="B174" t="str">
            <v>24- Kutaisi7</v>
          </cell>
          <cell r="C174" t="str">
            <v>LANKINEN, P</v>
          </cell>
          <cell r="D174" t="str">
            <v>GEOGRAPHICAL VARIATION IN CIRCADIAN ECLOSION RHYTHM AND PHOTOPERIODIC ADULT DIAPAUSE IN DROSOPHILA-LITTORALIS</v>
          </cell>
          <cell r="E174" t="str">
            <v>10.1007/BF00612503</v>
          </cell>
          <cell r="F174" t="str">
            <v>y</v>
          </cell>
          <cell r="G174" t="str">
            <v>a</v>
          </cell>
          <cell r="H174" t="str">
            <v>i</v>
          </cell>
        </row>
        <row r="174">
          <cell r="J174">
            <v>9</v>
          </cell>
        </row>
        <row r="174">
          <cell r="L174" t="str">
            <v>drosophila littoralis</v>
          </cell>
          <cell r="M174" t="str">
            <v>diptera</v>
          </cell>
          <cell r="N174" t="str">
            <v>Kutaisi7</v>
          </cell>
          <cell r="O174">
            <v>42.3333333333333</v>
          </cell>
          <cell r="P174">
            <v>42.6666666666667</v>
          </cell>
        </row>
        <row r="174">
          <cell r="T174">
            <v>30</v>
          </cell>
          <cell r="U174" t="str">
            <v>global average</v>
          </cell>
        </row>
        <row r="174">
          <cell r="W174">
            <v>24</v>
          </cell>
        </row>
        <row r="174">
          <cell r="Y174" t="str">
            <v>adult</v>
          </cell>
        </row>
        <row r="175">
          <cell r="A175">
            <v>24</v>
          </cell>
          <cell r="B175" t="str">
            <v>24- Tbilisi</v>
          </cell>
          <cell r="C175" t="str">
            <v>LANKINEN, P</v>
          </cell>
          <cell r="D175" t="str">
            <v>GEOGRAPHICAL VARIATION IN CIRCADIAN ECLOSION RHYTHM AND PHOTOPERIODIC ADULT DIAPAUSE IN DROSOPHILA-LITTORALIS</v>
          </cell>
          <cell r="E175" t="str">
            <v>10.1007/BF00612503</v>
          </cell>
          <cell r="F175" t="str">
            <v>y</v>
          </cell>
          <cell r="G175" t="str">
            <v>a</v>
          </cell>
          <cell r="H175" t="str">
            <v>i</v>
          </cell>
        </row>
        <row r="175">
          <cell r="J175">
            <v>9</v>
          </cell>
        </row>
        <row r="175">
          <cell r="L175" t="str">
            <v>drosophila littoralis</v>
          </cell>
          <cell r="M175" t="str">
            <v>diptera</v>
          </cell>
          <cell r="N175" t="str">
            <v>Tbilisi</v>
          </cell>
          <cell r="O175">
            <v>41.8333333333333</v>
          </cell>
          <cell r="P175">
            <v>44.5</v>
          </cell>
        </row>
        <row r="175">
          <cell r="T175">
            <v>30</v>
          </cell>
          <cell r="U175" t="str">
            <v>global average</v>
          </cell>
        </row>
        <row r="175">
          <cell r="W175">
            <v>24</v>
          </cell>
        </row>
        <row r="175">
          <cell r="Y175" t="str">
            <v>adult</v>
          </cell>
        </row>
        <row r="176">
          <cell r="A176">
            <v>25</v>
          </cell>
          <cell r="B176" t="str">
            <v>25-</v>
          </cell>
          <cell r="C176" t="str">
            <v>LANKINEN, P; RIIHIMAA, AJ</v>
          </cell>
          <cell r="D176" t="str">
            <v>WEAK CIRCADIAN ECLOSION RHYTHMICITY IN CHYMOMYZA-COSTATA (DIPTERA, DROSOPHILIDAE), AND ITS INDEPENDENCE OF DIAPAUSE TYPE</v>
          </cell>
          <cell r="E176" t="str">
            <v>10.1016/0022-1910(92)90033-A</v>
          </cell>
          <cell r="F176" t="str">
            <v>y-askfordata</v>
          </cell>
          <cell r="G176" t="str">
            <v>a</v>
          </cell>
          <cell r="H176" t="str">
            <v>i</v>
          </cell>
          <cell r="I176">
            <v>12</v>
          </cell>
        </row>
        <row r="177">
          <cell r="A177">
            <v>25</v>
          </cell>
          <cell r="B177" t="str">
            <v>25-</v>
          </cell>
          <cell r="C177" t="str">
            <v>LANKINEN, P; RIIHIMAA, AJ</v>
          </cell>
          <cell r="D177" t="str">
            <v>WEAK CIRCADIAN ECLOSION RHYTHMICITY IN CHYMOMYZA-COSTATA (DIPTERA, DROSOPHILIDAE), AND ITS INDEPENDENCE OF DIAPAUSE TYPE</v>
          </cell>
          <cell r="E177" t="str">
            <v>10.1016/0022-1910(92)90033-A</v>
          </cell>
          <cell r="F177" t="str">
            <v>y-askfordata</v>
          </cell>
        </row>
        <row r="178">
          <cell r="A178">
            <v>25</v>
          </cell>
          <cell r="B178" t="str">
            <v>25-</v>
          </cell>
          <cell r="C178" t="str">
            <v>LANKINEN, P; RIIHIMAA, AJ</v>
          </cell>
          <cell r="D178" t="str">
            <v>WEAK CIRCADIAN ECLOSION RHYTHMICITY IN CHYMOMYZA-COSTATA (DIPTERA, DROSOPHILIDAE), AND ITS INDEPENDENCE OF DIAPAUSE TYPE</v>
          </cell>
          <cell r="E178" t="str">
            <v>10.1016/0022-1910(92)90033-A</v>
          </cell>
          <cell r="F178" t="str">
            <v>y-askfordata</v>
          </cell>
        </row>
        <row r="179">
          <cell r="A179">
            <v>25</v>
          </cell>
          <cell r="B179" t="str">
            <v>25-</v>
          </cell>
          <cell r="C179" t="str">
            <v>LANKINEN, P; RIIHIMAA, AJ</v>
          </cell>
          <cell r="D179" t="str">
            <v>WEAK CIRCADIAN ECLOSION RHYTHMICITY IN CHYMOMYZA-COSTATA (DIPTERA, DROSOPHILIDAE), AND ITS INDEPENDENCE OF DIAPAUSE TYPE</v>
          </cell>
          <cell r="E179" t="str">
            <v>10.1016/0022-1910(92)90033-A</v>
          </cell>
          <cell r="F179" t="str">
            <v>y-askfordata</v>
          </cell>
        </row>
        <row r="180">
          <cell r="A180">
            <v>25</v>
          </cell>
          <cell r="B180" t="str">
            <v>25-</v>
          </cell>
          <cell r="C180" t="str">
            <v>LANKINEN, P; RIIHIMAA, AJ</v>
          </cell>
          <cell r="D180" t="str">
            <v>WEAK CIRCADIAN ECLOSION RHYTHMICITY IN CHYMOMYZA-COSTATA (DIPTERA, DROSOPHILIDAE), AND ITS INDEPENDENCE OF DIAPAUSE TYPE</v>
          </cell>
          <cell r="E180" t="str">
            <v>10.1016/0022-1910(92)90033-A</v>
          </cell>
          <cell r="F180" t="str">
            <v>y-askfordata</v>
          </cell>
        </row>
        <row r="181">
          <cell r="A181">
            <v>25</v>
          </cell>
          <cell r="B181" t="str">
            <v>25-</v>
          </cell>
          <cell r="C181" t="str">
            <v>LANKINEN, P; RIIHIMAA, AJ</v>
          </cell>
          <cell r="D181" t="str">
            <v>WEAK CIRCADIAN ECLOSION RHYTHMICITY IN CHYMOMYZA-COSTATA (DIPTERA, DROSOPHILIDAE), AND ITS INDEPENDENCE OF DIAPAUSE TYPE</v>
          </cell>
          <cell r="E181" t="str">
            <v>10.1016/0022-1910(92)90033-A</v>
          </cell>
          <cell r="F181" t="str">
            <v>y-askfordata</v>
          </cell>
        </row>
        <row r="182">
          <cell r="A182">
            <v>25</v>
          </cell>
          <cell r="B182" t="str">
            <v>25-</v>
          </cell>
          <cell r="C182" t="str">
            <v>LANKINEN, P; RIIHIMAA, AJ</v>
          </cell>
          <cell r="D182" t="str">
            <v>WEAK CIRCADIAN ECLOSION RHYTHMICITY IN CHYMOMYZA-COSTATA (DIPTERA, DROSOPHILIDAE), AND ITS INDEPENDENCE OF DIAPAUSE TYPE</v>
          </cell>
          <cell r="E182" t="str">
            <v>10.1016/0022-1910(92)90033-A</v>
          </cell>
          <cell r="F182" t="str">
            <v>y-askfordata</v>
          </cell>
        </row>
        <row r="183">
          <cell r="A183">
            <v>25</v>
          </cell>
          <cell r="B183" t="str">
            <v>25-</v>
          </cell>
          <cell r="C183" t="str">
            <v>LANKINEN, P; RIIHIMAA, AJ</v>
          </cell>
          <cell r="D183" t="str">
            <v>WEAK CIRCADIAN ECLOSION RHYTHMICITY IN CHYMOMYZA-COSTATA (DIPTERA, DROSOPHILIDAE), AND ITS INDEPENDENCE OF DIAPAUSE TYPE</v>
          </cell>
          <cell r="E183" t="str">
            <v>10.1016/0022-1910(92)90033-A</v>
          </cell>
          <cell r="F183" t="str">
            <v>y-askfordata</v>
          </cell>
        </row>
        <row r="184">
          <cell r="A184">
            <v>25</v>
          </cell>
          <cell r="B184" t="str">
            <v>25-</v>
          </cell>
          <cell r="C184" t="str">
            <v>LANKINEN, P; RIIHIMAA, AJ</v>
          </cell>
          <cell r="D184" t="str">
            <v>WEAK CIRCADIAN ECLOSION RHYTHMICITY IN CHYMOMYZA-COSTATA (DIPTERA, DROSOPHILIDAE), AND ITS INDEPENDENCE OF DIAPAUSE TYPE</v>
          </cell>
          <cell r="E184" t="str">
            <v>10.1016/0022-1910(92)90033-A</v>
          </cell>
          <cell r="F184" t="str">
            <v>y-askfordata</v>
          </cell>
        </row>
        <row r="185">
          <cell r="A185">
            <v>25</v>
          </cell>
          <cell r="B185" t="str">
            <v>25-</v>
          </cell>
          <cell r="C185" t="str">
            <v>LANKINEN, P; RIIHIMAA, AJ</v>
          </cell>
          <cell r="D185" t="str">
            <v>WEAK CIRCADIAN ECLOSION RHYTHMICITY IN CHYMOMYZA-COSTATA (DIPTERA, DROSOPHILIDAE), AND ITS INDEPENDENCE OF DIAPAUSE TYPE</v>
          </cell>
          <cell r="E185" t="str">
            <v>10.1016/0022-1910(92)90033-A</v>
          </cell>
          <cell r="F185" t="str">
            <v>y-askfordata</v>
          </cell>
        </row>
        <row r="186">
          <cell r="A186">
            <v>25</v>
          </cell>
          <cell r="B186" t="str">
            <v>25-</v>
          </cell>
          <cell r="C186" t="str">
            <v>LANKINEN, P; RIIHIMAA, AJ</v>
          </cell>
          <cell r="D186" t="str">
            <v>WEAK CIRCADIAN ECLOSION RHYTHMICITY IN CHYMOMYZA-COSTATA (DIPTERA, DROSOPHILIDAE), AND ITS INDEPENDENCE OF DIAPAUSE TYPE</v>
          </cell>
          <cell r="E186" t="str">
            <v>10.1016/0022-1910(92)90033-A</v>
          </cell>
          <cell r="F186" t="str">
            <v>y-askfordata</v>
          </cell>
        </row>
        <row r="187">
          <cell r="A187">
            <v>25</v>
          </cell>
          <cell r="B187" t="str">
            <v>25-</v>
          </cell>
          <cell r="C187" t="str">
            <v>LANKINEN, P; RIIHIMAA, AJ</v>
          </cell>
          <cell r="D187" t="str">
            <v>WEAK CIRCADIAN ECLOSION RHYTHMICITY IN CHYMOMYZA-COSTATA (DIPTERA, DROSOPHILIDAE), AND ITS INDEPENDENCE OF DIAPAUSE TYPE</v>
          </cell>
          <cell r="E187" t="str">
            <v>10.1016/0022-1910(92)90033-A</v>
          </cell>
          <cell r="F187" t="str">
            <v>y-askfordata</v>
          </cell>
        </row>
        <row r="188">
          <cell r="A188">
            <v>26</v>
          </cell>
          <cell r="B188" t="str">
            <v>26-Pelkosenniemi</v>
          </cell>
          <cell r="C188" t="str">
            <v>Lankinen, P; Tyukmaeva, VI; Hoikkala, A</v>
          </cell>
          <cell r="D188" t="str">
            <v>Northern Drosophila montana flies show variation both within and between cline populations in the critical day length evoking reproductive diapause</v>
          </cell>
          <cell r="E188" t="str">
            <v>10.1016/j.jinsphys.2013.05.006</v>
          </cell>
          <cell r="F188" t="str">
            <v>y</v>
          </cell>
          <cell r="G188" t="str">
            <v>a</v>
          </cell>
          <cell r="H188" t="str">
            <v>i</v>
          </cell>
          <cell r="I188">
            <v>105</v>
          </cell>
          <cell r="J188">
            <v>14</v>
          </cell>
        </row>
        <row r="188">
          <cell r="L188" t="str">
            <v>drosophila montana</v>
          </cell>
          <cell r="M188" t="str">
            <v>diptera</v>
          </cell>
          <cell r="N188" t="str">
            <v>Pelkosenniemi</v>
          </cell>
          <cell r="O188" t="str">
            <v>67.1N</v>
          </cell>
          <cell r="P188" t="str">
            <v>27.3E</v>
          </cell>
        </row>
        <row r="188">
          <cell r="T188">
            <v>100</v>
          </cell>
          <cell r="U188" t="str">
            <v>global average</v>
          </cell>
          <cell r="V188">
            <v>14</v>
          </cell>
          <cell r="W188" t="str">
            <v>t26</v>
          </cell>
          <cell r="X188">
            <v>21</v>
          </cell>
          <cell r="Y188" t="str">
            <v>adult</v>
          </cell>
        </row>
        <row r="189">
          <cell r="A189">
            <v>26</v>
          </cell>
          <cell r="B189" t="str">
            <v>26-Oulanka</v>
          </cell>
          <cell r="C189" t="str">
            <v>Lankinen, P; Tyukmaeva, VI; Hoikkala, A</v>
          </cell>
          <cell r="D189" t="str">
            <v>Northern Drosophila montana flies show variation both within and between cline populations in the critical day length evoking reproductive diapause</v>
          </cell>
          <cell r="E189" t="str">
            <v>10.1016/j.jinsphys.2013.05.006</v>
          </cell>
          <cell r="F189" t="str">
            <v>y</v>
          </cell>
          <cell r="G189" t="str">
            <v>a</v>
          </cell>
          <cell r="H189" t="str">
            <v>i</v>
          </cell>
          <cell r="I189">
            <v>105</v>
          </cell>
          <cell r="J189">
            <v>44</v>
          </cell>
        </row>
        <row r="189">
          <cell r="L189" t="str">
            <v>drosophila montana</v>
          </cell>
          <cell r="M189" t="str">
            <v>diptera</v>
          </cell>
          <cell r="N189" t="str">
            <v>Oulanka</v>
          </cell>
          <cell r="O189" t="str">
            <v>66.4N</v>
          </cell>
          <cell r="P189" t="str">
            <v>29.2E</v>
          </cell>
        </row>
        <row r="189">
          <cell r="T189">
            <v>100</v>
          </cell>
          <cell r="U189" t="str">
            <v>global average</v>
          </cell>
          <cell r="V189">
            <v>44</v>
          </cell>
          <cell r="W189" t="str">
            <v>t26</v>
          </cell>
          <cell r="X189">
            <v>21</v>
          </cell>
          <cell r="Y189" t="str">
            <v>adult</v>
          </cell>
        </row>
        <row r="190">
          <cell r="A190">
            <v>26</v>
          </cell>
          <cell r="B190" t="str">
            <v>26-Kemi</v>
          </cell>
          <cell r="C190" t="str">
            <v>Lankinen, P; Tyukmaeva, VI; Hoikkala, A</v>
          </cell>
          <cell r="D190" t="str">
            <v>Northern Drosophila montana flies show variation both within and between cline populations in the critical day length evoking reproductive diapause</v>
          </cell>
          <cell r="E190" t="str">
            <v>10.1016/j.jinsphys.2013.05.006</v>
          </cell>
          <cell r="F190" t="str">
            <v>y</v>
          </cell>
          <cell r="G190" t="str">
            <v>a</v>
          </cell>
          <cell r="H190" t="str">
            <v>i</v>
          </cell>
          <cell r="I190">
            <v>105</v>
          </cell>
          <cell r="J190">
            <v>7</v>
          </cell>
        </row>
        <row r="190">
          <cell r="L190" t="str">
            <v>drosophila montana</v>
          </cell>
          <cell r="M190" t="str">
            <v>diptera</v>
          </cell>
          <cell r="N190" t="str">
            <v>Kemi</v>
          </cell>
          <cell r="O190" t="str">
            <v>65.7N</v>
          </cell>
          <cell r="P190" t="str">
            <v>24.7E</v>
          </cell>
        </row>
        <row r="190">
          <cell r="T190">
            <v>100</v>
          </cell>
          <cell r="U190" t="str">
            <v>global average</v>
          </cell>
          <cell r="V190">
            <v>7</v>
          </cell>
          <cell r="W190" t="str">
            <v>t26</v>
          </cell>
          <cell r="X190">
            <v>21</v>
          </cell>
          <cell r="Y190" t="str">
            <v>adult</v>
          </cell>
        </row>
        <row r="191">
          <cell r="A191">
            <v>26</v>
          </cell>
          <cell r="B191" t="str">
            <v>26-Pudasjärvi</v>
          </cell>
          <cell r="C191" t="str">
            <v>Lankinen, P; Tyukmaeva, VI; Hoikkala, A</v>
          </cell>
          <cell r="D191" t="str">
            <v>Northern Drosophila montana flies show variation both within and between cline populations in the critical day length evoking reproductive diapause</v>
          </cell>
          <cell r="E191" t="str">
            <v>10.1016/j.jinsphys.2013.05.006</v>
          </cell>
          <cell r="F191" t="str">
            <v>y</v>
          </cell>
          <cell r="G191" t="str">
            <v>a</v>
          </cell>
          <cell r="H191" t="str">
            <v>i</v>
          </cell>
          <cell r="I191">
            <v>105</v>
          </cell>
          <cell r="J191">
            <v>15</v>
          </cell>
        </row>
        <row r="191">
          <cell r="L191" t="str">
            <v>drosophila montana</v>
          </cell>
          <cell r="M191" t="str">
            <v>diptera</v>
          </cell>
          <cell r="N191" t="str">
            <v>Pudasjärvi</v>
          </cell>
          <cell r="O191" t="str">
            <v>65.4N</v>
          </cell>
          <cell r="P191" t="str">
            <v>27.0E</v>
          </cell>
        </row>
        <row r="191">
          <cell r="T191">
            <v>100</v>
          </cell>
          <cell r="U191" t="str">
            <v>global average</v>
          </cell>
          <cell r="V191">
            <v>15</v>
          </cell>
          <cell r="W191" t="str">
            <v>t26</v>
          </cell>
          <cell r="X191">
            <v>21</v>
          </cell>
          <cell r="Y191" t="str">
            <v>adult</v>
          </cell>
        </row>
        <row r="192">
          <cell r="A192">
            <v>26</v>
          </cell>
          <cell r="B192" t="str">
            <v>26-Paltamo</v>
          </cell>
          <cell r="C192" t="str">
            <v>Lankinen, P; Tyukmaeva, VI; Hoikkala, A</v>
          </cell>
          <cell r="D192" t="str">
            <v>Northern Drosophila montana flies show variation both within and between cline populations in the critical day length evoking reproductive diapause</v>
          </cell>
          <cell r="E192" t="str">
            <v>10.1016/j.jinsphys.2013.05.006</v>
          </cell>
          <cell r="F192" t="str">
            <v>y</v>
          </cell>
          <cell r="G192" t="str">
            <v>a</v>
          </cell>
          <cell r="H192" t="str">
            <v>i</v>
          </cell>
          <cell r="I192">
            <v>105</v>
          </cell>
          <cell r="J192">
            <v>6</v>
          </cell>
        </row>
        <row r="192">
          <cell r="L192" t="str">
            <v>drosophila montana</v>
          </cell>
          <cell r="M192" t="str">
            <v>diptera</v>
          </cell>
          <cell r="N192" t="str">
            <v>Paltamo</v>
          </cell>
          <cell r="O192" t="str">
            <v>64.3N</v>
          </cell>
          <cell r="P192" t="str">
            <v>27.9E</v>
          </cell>
        </row>
        <row r="192">
          <cell r="T192">
            <v>100</v>
          </cell>
          <cell r="U192" t="str">
            <v>global average</v>
          </cell>
          <cell r="V192">
            <v>6</v>
          </cell>
          <cell r="W192" t="str">
            <v>t26</v>
          </cell>
          <cell r="X192">
            <v>21</v>
          </cell>
          <cell r="Y192" t="str">
            <v>adult</v>
          </cell>
        </row>
        <row r="193">
          <cell r="A193">
            <v>26</v>
          </cell>
          <cell r="B193" t="str">
            <v>26-Jyväskylä</v>
          </cell>
          <cell r="C193" t="str">
            <v>Lankinen, P; Tyukmaeva, VI; Hoikkala, A</v>
          </cell>
          <cell r="D193" t="str">
            <v>Northern Drosophila montana flies show variation both within and between cline populations in the critical day length evoking reproductive diapause</v>
          </cell>
          <cell r="E193" t="str">
            <v>10.1016/j.jinsphys.2013.05.006</v>
          </cell>
          <cell r="F193" t="str">
            <v>y</v>
          </cell>
          <cell r="G193" t="str">
            <v>a</v>
          </cell>
          <cell r="H193" t="str">
            <v>i</v>
          </cell>
          <cell r="I193">
            <v>105</v>
          </cell>
          <cell r="J193">
            <v>7</v>
          </cell>
        </row>
        <row r="193">
          <cell r="L193" t="str">
            <v>drosophila montana</v>
          </cell>
          <cell r="M193" t="str">
            <v>diptera</v>
          </cell>
          <cell r="N193" t="str">
            <v>Jyväskylä</v>
          </cell>
          <cell r="O193" t="str">
            <v>62.2N</v>
          </cell>
          <cell r="P193" t="str">
            <v>25.7E</v>
          </cell>
        </row>
        <row r="193">
          <cell r="T193">
            <v>100</v>
          </cell>
          <cell r="U193" t="str">
            <v>global average</v>
          </cell>
          <cell r="V193">
            <v>7</v>
          </cell>
          <cell r="W193" t="str">
            <v>t26</v>
          </cell>
          <cell r="X193">
            <v>21</v>
          </cell>
          <cell r="Y193" t="str">
            <v>adult</v>
          </cell>
        </row>
        <row r="194">
          <cell r="A194">
            <v>26</v>
          </cell>
          <cell r="B194" t="str">
            <v>26-Lahti</v>
          </cell>
          <cell r="C194" t="str">
            <v>Lankinen, P; Tyukmaeva, VI; Hoikkala, A</v>
          </cell>
          <cell r="D194" t="str">
            <v>Northern Drosophila montana flies show variation both within and between cline populations in the critical day length evoking reproductive diapause</v>
          </cell>
          <cell r="E194" t="str">
            <v>10.1016/j.jinsphys.2013.05.006</v>
          </cell>
          <cell r="F194" t="str">
            <v>y</v>
          </cell>
          <cell r="G194" t="str">
            <v>a</v>
          </cell>
          <cell r="H194" t="str">
            <v>i</v>
          </cell>
          <cell r="I194">
            <v>105</v>
          </cell>
          <cell r="J194">
            <v>12</v>
          </cell>
        </row>
        <row r="194">
          <cell r="L194" t="str">
            <v>drosophila montana</v>
          </cell>
          <cell r="M194" t="str">
            <v>diptera</v>
          </cell>
          <cell r="N194" t="str">
            <v>Lahti</v>
          </cell>
          <cell r="O194">
            <v>61.1</v>
          </cell>
          <cell r="P194" t="str">
            <v>25.7E</v>
          </cell>
        </row>
        <row r="194">
          <cell r="T194">
            <v>100</v>
          </cell>
          <cell r="U194" t="str">
            <v>global average</v>
          </cell>
          <cell r="V194">
            <v>12</v>
          </cell>
          <cell r="W194" t="str">
            <v>t26</v>
          </cell>
          <cell r="X194">
            <v>21</v>
          </cell>
          <cell r="Y194" t="str">
            <v>adult</v>
          </cell>
        </row>
        <row r="195">
          <cell r="A195">
            <v>27</v>
          </cell>
          <cell r="B195" t="str">
            <v>27-Padua_A</v>
          </cell>
          <cell r="C195" t="str">
            <v>Lehmann, P; Lyytinen, A; Piiroinen, S; Lindstrom, L</v>
          </cell>
          <cell r="D195" t="str">
            <v>Latitudinal differences in diapause related photoperiodic responses of European Colorado potato beetles (Leptinotarsa decemlineata)</v>
          </cell>
          <cell r="E195" t="str">
            <v>10.1007/s10682-015-9755-x</v>
          </cell>
          <cell r="F195" t="str">
            <v>y</v>
          </cell>
          <cell r="G195" t="str">
            <v>a</v>
          </cell>
          <cell r="H195" t="str">
            <v>i</v>
          </cell>
          <cell r="I195">
            <v>6</v>
          </cell>
          <cell r="J195">
            <v>6</v>
          </cell>
        </row>
        <row r="195">
          <cell r="L195" t="str">
            <v>leptinotarsa decemlineata</v>
          </cell>
          <cell r="M195" t="str">
            <v>coleoptera</v>
          </cell>
          <cell r="N195" t="str">
            <v>Padua_A</v>
          </cell>
          <cell r="O195">
            <v>45.8</v>
          </cell>
          <cell r="P195">
            <v>12.1166666666667</v>
          </cell>
        </row>
        <row r="195">
          <cell r="T195">
            <v>25.6</v>
          </cell>
          <cell r="U195" t="str">
            <v>acc</v>
          </cell>
        </row>
        <row r="195">
          <cell r="W195" t="str">
            <v>27_1</v>
          </cell>
        </row>
        <row r="195">
          <cell r="Y195" t="str">
            <v>adult</v>
          </cell>
        </row>
        <row r="196">
          <cell r="A196">
            <v>27</v>
          </cell>
          <cell r="B196" t="str">
            <v>27-Emmen</v>
          </cell>
          <cell r="C196" t="str">
            <v>Lehmann, P; Lyytinen, A; Piiroinen, S; Lindstrom, L</v>
          </cell>
          <cell r="D196" t="str">
            <v>Latitudinal differences in diapause related photoperiodic responses of European Colorado potato beetles (Leptinotarsa decemlineata)</v>
          </cell>
          <cell r="E196" t="str">
            <v>10.1007/s10682-015-9755-x</v>
          </cell>
          <cell r="F196" t="str">
            <v>y</v>
          </cell>
          <cell r="G196" t="str">
            <v>a</v>
          </cell>
          <cell r="H196" t="str">
            <v>i</v>
          </cell>
          <cell r="I196">
            <v>6</v>
          </cell>
          <cell r="J196">
            <v>6</v>
          </cell>
        </row>
        <row r="196">
          <cell r="L196" t="str">
            <v>leptinotarsa decemlineata</v>
          </cell>
          <cell r="M196" t="str">
            <v>coleoptera</v>
          </cell>
          <cell r="N196" t="str">
            <v>Emmen</v>
          </cell>
          <cell r="O196">
            <v>52.9</v>
          </cell>
          <cell r="P196">
            <v>6.85</v>
          </cell>
        </row>
        <row r="196">
          <cell r="T196">
            <v>29.6666666666667</v>
          </cell>
          <cell r="U196" t="str">
            <v>acc</v>
          </cell>
        </row>
        <row r="196">
          <cell r="W196" t="str">
            <v>27_1</v>
          </cell>
        </row>
        <row r="196">
          <cell r="Y196" t="str">
            <v>adult</v>
          </cell>
        </row>
        <row r="197">
          <cell r="A197">
            <v>27</v>
          </cell>
          <cell r="B197" t="str">
            <v>27-petroskoi_E</v>
          </cell>
          <cell r="C197" t="str">
            <v>Lehmann, P; Lyytinen, A; Piiroinen, S; Lindstrom, L</v>
          </cell>
          <cell r="D197" t="str">
            <v>Latitudinal differences in diapause related photoperiodic responses of European Colorado potato beetles (Leptinotarsa decemlineata)</v>
          </cell>
          <cell r="E197" t="str">
            <v>10.1007/s10682-015-9755-x</v>
          </cell>
          <cell r="F197" t="str">
            <v>y</v>
          </cell>
          <cell r="G197" t="str">
            <v>a</v>
          </cell>
          <cell r="H197" t="str">
            <v>i</v>
          </cell>
          <cell r="I197">
            <v>6</v>
          </cell>
          <cell r="J197">
            <v>6</v>
          </cell>
        </row>
        <row r="197">
          <cell r="L197" t="str">
            <v>leptinotarsa decemlineata</v>
          </cell>
          <cell r="M197" t="str">
            <v>coleoptera</v>
          </cell>
          <cell r="N197" t="str">
            <v>petroskoi_E</v>
          </cell>
          <cell r="O197">
            <v>61.8166666666667</v>
          </cell>
          <cell r="P197">
            <v>34.1666666666667</v>
          </cell>
        </row>
        <row r="197">
          <cell r="T197">
            <v>28.8333333333333</v>
          </cell>
          <cell r="U197" t="str">
            <v>acc</v>
          </cell>
        </row>
        <row r="197">
          <cell r="W197" t="str">
            <v>27_1</v>
          </cell>
        </row>
        <row r="197">
          <cell r="Y197" t="str">
            <v>adult</v>
          </cell>
        </row>
        <row r="198">
          <cell r="A198">
            <v>27</v>
          </cell>
          <cell r="B198" t="str">
            <v>27-padua_B</v>
          </cell>
          <cell r="C198" t="str">
            <v>Lehmann, P; Lyytinen, A; Piiroinen, S; Lindstrom, L</v>
          </cell>
          <cell r="D198" t="str">
            <v>Latitudinal differences in diapause related photoperiodic responses of European Colorado potato beetles (Leptinotarsa decemlineata)</v>
          </cell>
          <cell r="E198" t="str">
            <v>10.1007/s10682-015-9755-x</v>
          </cell>
          <cell r="F198" t="str">
            <v>y</v>
          </cell>
          <cell r="G198" t="str">
            <v>a</v>
          </cell>
          <cell r="H198" t="str">
            <v>i</v>
          </cell>
          <cell r="I198">
            <v>6</v>
          </cell>
          <cell r="J198">
            <v>6</v>
          </cell>
        </row>
        <row r="198">
          <cell r="L198" t="str">
            <v>leptinotarsa decemlineata</v>
          </cell>
          <cell r="M198" t="str">
            <v>coleoptera</v>
          </cell>
          <cell r="N198" t="str">
            <v>padua_B</v>
          </cell>
          <cell r="O198">
            <v>45.8</v>
          </cell>
          <cell r="P198">
            <v>12.1166666666667</v>
          </cell>
        </row>
        <row r="198">
          <cell r="T198">
            <v>22.3333333333333</v>
          </cell>
          <cell r="U198" t="str">
            <v>acc</v>
          </cell>
        </row>
        <row r="198">
          <cell r="W198" t="str">
            <v>27_2</v>
          </cell>
        </row>
        <row r="198">
          <cell r="Y198" t="str">
            <v>adult</v>
          </cell>
        </row>
        <row r="199">
          <cell r="A199">
            <v>27</v>
          </cell>
          <cell r="B199" t="str">
            <v>27-Belchow</v>
          </cell>
          <cell r="C199" t="str">
            <v>Lehmann, P; Lyytinen, A; Piiroinen, S; Lindstrom, L</v>
          </cell>
          <cell r="D199" t="str">
            <v>Latitudinal differences in diapause related photoperiodic responses of European Colorado potato beetles (Leptinotarsa decemlineata)</v>
          </cell>
          <cell r="E199" t="str">
            <v>10.1007/s10682-015-9755-x</v>
          </cell>
          <cell r="F199" t="str">
            <v>y</v>
          </cell>
          <cell r="G199" t="str">
            <v>a</v>
          </cell>
          <cell r="H199" t="str">
            <v>i</v>
          </cell>
          <cell r="I199">
            <v>6</v>
          </cell>
          <cell r="J199">
            <v>6</v>
          </cell>
        </row>
        <row r="199">
          <cell r="L199" t="str">
            <v>leptinotarsa decemlineata</v>
          </cell>
          <cell r="M199" t="str">
            <v>coleoptera</v>
          </cell>
          <cell r="N199" t="str">
            <v>Belchow</v>
          </cell>
          <cell r="O199">
            <v>52.0166666666667</v>
          </cell>
          <cell r="P199">
            <v>20.5666666666667</v>
          </cell>
        </row>
        <row r="199">
          <cell r="T199">
            <v>26.6666666666667</v>
          </cell>
          <cell r="U199" t="str">
            <v>acc</v>
          </cell>
        </row>
        <row r="199">
          <cell r="W199" t="str">
            <v>27_2</v>
          </cell>
        </row>
        <row r="199">
          <cell r="Y199" t="str">
            <v>adult</v>
          </cell>
        </row>
        <row r="200">
          <cell r="A200">
            <v>27</v>
          </cell>
          <cell r="B200" t="str">
            <v>27-petroskoi_F</v>
          </cell>
          <cell r="C200" t="str">
            <v>Lehmann, P; Lyytinen, A; Piiroinen, S; Lindstrom, L</v>
          </cell>
          <cell r="D200" t="str">
            <v>Latitudinal differences in diapause related photoperiodic responses of European Colorado potato beetles (Leptinotarsa decemlineata)</v>
          </cell>
          <cell r="E200" t="str">
            <v>10.1007/s10682-015-9755-x</v>
          </cell>
          <cell r="F200" t="str">
            <v>y</v>
          </cell>
          <cell r="G200" t="str">
            <v>a</v>
          </cell>
          <cell r="H200" t="str">
            <v>i</v>
          </cell>
          <cell r="I200">
            <v>6</v>
          </cell>
          <cell r="J200">
            <v>6</v>
          </cell>
        </row>
        <row r="200">
          <cell r="L200" t="str">
            <v>leptinotarsa decemlineata</v>
          </cell>
          <cell r="M200" t="str">
            <v>coleoptera</v>
          </cell>
          <cell r="N200" t="str">
            <v>petroskoi_F</v>
          </cell>
          <cell r="O200">
            <v>59.9833333333333</v>
          </cell>
          <cell r="P200">
            <v>30.5</v>
          </cell>
        </row>
        <row r="200">
          <cell r="T200">
            <v>39</v>
          </cell>
          <cell r="U200" t="str">
            <v>acc</v>
          </cell>
        </row>
        <row r="200">
          <cell r="W200" t="str">
            <v>27_2</v>
          </cell>
        </row>
        <row r="200">
          <cell r="Y200" t="str">
            <v>adult</v>
          </cell>
        </row>
        <row r="201">
          <cell r="A201">
            <v>28</v>
          </cell>
          <cell r="B201" t="str">
            <v>28-</v>
          </cell>
          <cell r="C201" t="str">
            <v>Leisnham, PT; Towler, L; Juliano, SA</v>
          </cell>
          <cell r="D201" t="str">
            <v>Geographic Variation of Photoperiodic Diapause but Not Adult Survival or Reproduction of the Invasive Mosquito Aedes albopictus (Diptera: Culicidae) in North America</v>
          </cell>
          <cell r="E201" t="str">
            <v>10.1603/AN11032</v>
          </cell>
          <cell r="F201" t="str">
            <v>n</v>
          </cell>
          <cell r="G201" t="str">
            <v>a</v>
          </cell>
          <cell r="H201" t="str">
            <v>i</v>
          </cell>
          <cell r="I201">
            <v>6</v>
          </cell>
          <cell r="J201">
            <v>2</v>
          </cell>
          <cell r="K201" t="str">
            <v>n</v>
          </cell>
        </row>
        <row r="202">
          <cell r="A202">
            <v>29</v>
          </cell>
          <cell r="B202" t="str">
            <v>29- T</v>
          </cell>
          <cell r="C202" t="str">
            <v>LUMME, J; OIKARINEN, A</v>
          </cell>
          <cell r="D202" t="str">
            <v>GENETIC BASIS OF GEOGRAPHICALLY VARIABLE PHOTOPERIODIC DIAPAUSE IN DROSOPHILA-LITTORALIS</v>
          </cell>
        </row>
        <row r="202">
          <cell r="F202" t="str">
            <v>y</v>
          </cell>
          <cell r="G202" t="str">
            <v>a</v>
          </cell>
          <cell r="H202" t="str">
            <v>i</v>
          </cell>
          <cell r="I202">
            <v>8</v>
          </cell>
          <cell r="J202">
            <v>7</v>
          </cell>
        </row>
        <row r="202">
          <cell r="L202" t="str">
            <v>drosophila littoralis</v>
          </cell>
          <cell r="M202" t="str">
            <v>diptera</v>
          </cell>
          <cell r="N202" t="str">
            <v>T</v>
          </cell>
          <cell r="O202">
            <v>46.10596</v>
          </cell>
          <cell r="P202">
            <v>8.9385</v>
          </cell>
        </row>
        <row r="202">
          <cell r="T202">
            <v>128</v>
          </cell>
          <cell r="U202" t="str">
            <v>global average</v>
          </cell>
        </row>
        <row r="202">
          <cell r="W202">
            <v>29</v>
          </cell>
        </row>
        <row r="202">
          <cell r="Y202" t="str">
            <v>adult</v>
          </cell>
        </row>
        <row r="203">
          <cell r="A203">
            <v>29</v>
          </cell>
          <cell r="B203" t="str">
            <v>29-C</v>
          </cell>
          <cell r="C203" t="str">
            <v>LUMME, J; OIKARINEN, A</v>
          </cell>
          <cell r="D203" t="str">
            <v>GENETIC BASIS OF GEOGRAPHICALLY VARIABLE PHOTOPERIODIC DIAPAUSE IN DROSOPHILA-LITTORALIS</v>
          </cell>
        </row>
        <row r="203">
          <cell r="F203" t="str">
            <v>y</v>
          </cell>
          <cell r="G203" t="str">
            <v>a</v>
          </cell>
          <cell r="H203" t="str">
            <v>i</v>
          </cell>
          <cell r="I203">
            <v>8</v>
          </cell>
          <cell r="J203">
            <v>7</v>
          </cell>
        </row>
        <row r="203">
          <cell r="L203" t="str">
            <v>drosophila littoralis</v>
          </cell>
          <cell r="M203" t="str">
            <v>diptera</v>
          </cell>
          <cell r="N203" t="str">
            <v>C</v>
          </cell>
          <cell r="O203">
            <v>42.35</v>
          </cell>
          <cell r="P203">
            <v>44.691667</v>
          </cell>
        </row>
        <row r="203">
          <cell r="T203">
            <v>128</v>
          </cell>
          <cell r="U203" t="str">
            <v>global average</v>
          </cell>
        </row>
        <row r="203">
          <cell r="W203">
            <v>29</v>
          </cell>
        </row>
        <row r="203">
          <cell r="Y203" t="str">
            <v>adult</v>
          </cell>
        </row>
        <row r="204">
          <cell r="A204">
            <v>29</v>
          </cell>
          <cell r="B204" t="str">
            <v>29-Z</v>
          </cell>
          <cell r="C204" t="str">
            <v>LUMME, J; OIKARINEN, A</v>
          </cell>
          <cell r="D204" t="str">
            <v>GENETIC BASIS OF GEOGRAPHICALLY VARIABLE PHOTOPERIODIC DIAPAUSE IN DROSOPHILA-LITTORALIS</v>
          </cell>
        </row>
        <row r="204">
          <cell r="F204" t="str">
            <v>y</v>
          </cell>
          <cell r="G204" t="str">
            <v>a</v>
          </cell>
          <cell r="H204" t="str">
            <v>i</v>
          </cell>
          <cell r="I204">
            <v>8</v>
          </cell>
          <cell r="J204">
            <v>11</v>
          </cell>
        </row>
        <row r="204">
          <cell r="L204" t="str">
            <v>drosophila littoralis</v>
          </cell>
          <cell r="M204" t="str">
            <v>diptera</v>
          </cell>
          <cell r="N204" t="str">
            <v>Z</v>
          </cell>
          <cell r="O204">
            <v>47.37174</v>
          </cell>
          <cell r="P204">
            <v>8.54226</v>
          </cell>
        </row>
        <row r="204">
          <cell r="T204">
            <v>128</v>
          </cell>
          <cell r="U204" t="str">
            <v>global average</v>
          </cell>
        </row>
        <row r="204">
          <cell r="W204">
            <v>29</v>
          </cell>
        </row>
        <row r="204">
          <cell r="Y204" t="str">
            <v>adult</v>
          </cell>
        </row>
        <row r="205">
          <cell r="A205">
            <v>29</v>
          </cell>
          <cell r="B205" t="str">
            <v>29-Ku</v>
          </cell>
          <cell r="C205" t="str">
            <v>LUMME, J; OIKARINEN, A</v>
          </cell>
          <cell r="D205" t="str">
            <v>GENETIC BASIS OF GEOGRAPHICALLY VARIABLE PHOTOPERIODIC DIAPAUSE IN DROSOPHILA-LITTORALIS</v>
          </cell>
        </row>
        <row r="205">
          <cell r="F205" t="str">
            <v>y</v>
          </cell>
          <cell r="G205" t="str">
            <v>a</v>
          </cell>
          <cell r="H205" t="str">
            <v>i</v>
          </cell>
          <cell r="I205">
            <v>8</v>
          </cell>
          <cell r="J205">
            <v>8</v>
          </cell>
        </row>
        <row r="205">
          <cell r="L205" t="str">
            <v>drosophila littoralis</v>
          </cell>
          <cell r="M205" t="str">
            <v>diptera</v>
          </cell>
          <cell r="N205" t="str">
            <v>Ku</v>
          </cell>
          <cell r="O205">
            <v>47.37174</v>
          </cell>
          <cell r="P205">
            <v>27.683056</v>
          </cell>
        </row>
        <row r="205">
          <cell r="T205">
            <v>128</v>
          </cell>
          <cell r="U205" t="str">
            <v>global average</v>
          </cell>
        </row>
        <row r="205">
          <cell r="W205">
            <v>29</v>
          </cell>
        </row>
        <row r="205">
          <cell r="Y205" t="str">
            <v>adult</v>
          </cell>
        </row>
        <row r="206">
          <cell r="A206">
            <v>29</v>
          </cell>
          <cell r="B206" t="str">
            <v>29-P</v>
          </cell>
          <cell r="C206" t="str">
            <v>LUMME, J; OIKARINEN, A</v>
          </cell>
          <cell r="D206" t="str">
            <v>GENETIC BASIS OF GEOGRAPHICALLY VARIABLE PHOTOPERIODIC DIAPAUSE IN DROSOPHILA-LITTORALIS</v>
          </cell>
        </row>
        <row r="206">
          <cell r="F206" t="str">
            <v>y</v>
          </cell>
          <cell r="G206" t="str">
            <v>a</v>
          </cell>
          <cell r="H206" t="str">
            <v>i</v>
          </cell>
          <cell r="I206">
            <v>8</v>
          </cell>
          <cell r="J206">
            <v>8</v>
          </cell>
        </row>
        <row r="206">
          <cell r="L206" t="str">
            <v>drosophila littoralis</v>
          </cell>
          <cell r="M206" t="str">
            <v>diptera</v>
          </cell>
          <cell r="N206" t="str">
            <v>P</v>
          </cell>
          <cell r="O206">
            <v>64.416667</v>
          </cell>
          <cell r="P206">
            <v>27.833056</v>
          </cell>
        </row>
        <row r="206">
          <cell r="T206">
            <v>128</v>
          </cell>
          <cell r="U206" t="str">
            <v>global average</v>
          </cell>
        </row>
        <row r="206">
          <cell r="W206">
            <v>29</v>
          </cell>
        </row>
        <row r="206">
          <cell r="Y206" t="str">
            <v>adult</v>
          </cell>
        </row>
        <row r="207">
          <cell r="A207">
            <v>29</v>
          </cell>
          <cell r="B207" t="str">
            <v>29-R</v>
          </cell>
          <cell r="C207" t="str">
            <v>LUMME, J; OIKARINEN, A</v>
          </cell>
          <cell r="D207" t="str">
            <v>GENETIC BASIS OF GEOGRAPHICALLY VARIABLE PHOTOPERIODIC DIAPAUSE IN DROSOPHILA-LITTORALIS</v>
          </cell>
        </row>
        <row r="207">
          <cell r="F207" t="str">
            <v>y</v>
          </cell>
          <cell r="G207" t="str">
            <v>a</v>
          </cell>
          <cell r="H207" t="str">
            <v>i</v>
          </cell>
          <cell r="I207">
            <v>8</v>
          </cell>
          <cell r="J207">
            <v>8</v>
          </cell>
        </row>
        <row r="207">
          <cell r="L207" t="str">
            <v>drosophila littoralis</v>
          </cell>
          <cell r="M207" t="str">
            <v>diptera</v>
          </cell>
          <cell r="N207" t="str">
            <v>R</v>
          </cell>
          <cell r="O207">
            <v>66.5</v>
          </cell>
          <cell r="P207">
            <v>25.716667</v>
          </cell>
        </row>
        <row r="207">
          <cell r="T207">
            <v>128</v>
          </cell>
          <cell r="U207" t="str">
            <v>global average</v>
          </cell>
        </row>
        <row r="207">
          <cell r="W207">
            <v>29</v>
          </cell>
        </row>
        <row r="207">
          <cell r="Y207" t="str">
            <v>adult</v>
          </cell>
        </row>
        <row r="208">
          <cell r="A208">
            <v>29</v>
          </cell>
          <cell r="B208" t="str">
            <v>29-Ki</v>
          </cell>
          <cell r="C208" t="str">
            <v>LUMME, J; OIKARINEN, A</v>
          </cell>
          <cell r="D208" t="str">
            <v>GENETIC BASIS OF GEOGRAPHICALLY VARIABLE PHOTOPERIODIC DIAPAUSE IN DROSOPHILA-LITTORALIS</v>
          </cell>
        </row>
        <row r="208">
          <cell r="F208" t="str">
            <v>y</v>
          </cell>
          <cell r="G208" t="str">
            <v>a</v>
          </cell>
          <cell r="H208" t="str">
            <v>i</v>
          </cell>
          <cell r="I208">
            <v>8</v>
          </cell>
          <cell r="J208">
            <v>8</v>
          </cell>
        </row>
        <row r="208">
          <cell r="L208" t="str">
            <v>drosophila littoralis</v>
          </cell>
          <cell r="M208" t="str">
            <v>diptera</v>
          </cell>
          <cell r="N208" t="str">
            <v>Ki</v>
          </cell>
          <cell r="O208">
            <v>69.049167</v>
          </cell>
          <cell r="P208">
            <v>20.794444</v>
          </cell>
        </row>
        <row r="208">
          <cell r="T208">
            <v>128</v>
          </cell>
          <cell r="U208" t="str">
            <v>global average</v>
          </cell>
        </row>
        <row r="208">
          <cell r="W208">
            <v>29</v>
          </cell>
        </row>
        <row r="208">
          <cell r="Y208" t="str">
            <v>adult</v>
          </cell>
        </row>
        <row r="209">
          <cell r="A209">
            <v>29</v>
          </cell>
          <cell r="B209" t="str">
            <v>29-O</v>
          </cell>
          <cell r="C209" t="str">
            <v>LUMME, J; OIKARINEN, A</v>
          </cell>
          <cell r="D209" t="str">
            <v>GENETIC BASIS OF GEOGRAPHICALLY VARIABLE PHOTOPERIODIC DIAPAUSE IN DROSOPHILA-LITTORALIS</v>
          </cell>
        </row>
        <row r="209">
          <cell r="F209" t="str">
            <v>y</v>
          </cell>
          <cell r="G209" t="str">
            <v>a</v>
          </cell>
          <cell r="H209" t="str">
            <v>i</v>
          </cell>
          <cell r="I209">
            <v>8</v>
          </cell>
          <cell r="J209">
            <v>8</v>
          </cell>
        </row>
        <row r="209">
          <cell r="L209" t="str">
            <v>drosophila littoralis</v>
          </cell>
          <cell r="M209" t="str">
            <v>diptera</v>
          </cell>
          <cell r="N209" t="str">
            <v>O</v>
          </cell>
          <cell r="O209">
            <v>65.013333</v>
          </cell>
          <cell r="P209">
            <v>25.4725</v>
          </cell>
        </row>
        <row r="209">
          <cell r="T209">
            <v>128</v>
          </cell>
          <cell r="U209" t="str">
            <v>global average</v>
          </cell>
        </row>
        <row r="209">
          <cell r="W209">
            <v>29</v>
          </cell>
        </row>
        <row r="209">
          <cell r="Y209" t="str">
            <v>adult</v>
          </cell>
        </row>
        <row r="210">
          <cell r="A210">
            <v>30</v>
          </cell>
          <cell r="B210" t="str">
            <v>30-N</v>
          </cell>
          <cell r="C210" t="str">
            <v>Lushai, G; Hardie, J; Harrington, R</v>
          </cell>
          <cell r="D210" t="str">
            <v>Inheritance of photoperiodic response in the bird cherry aphid, Rhopalosiphum padi</v>
          </cell>
          <cell r="E210" t="str">
            <v>10.1111/j.1365-3032.1996.tb00868.x</v>
          </cell>
          <cell r="F210" t="str">
            <v>y</v>
          </cell>
          <cell r="G210" t="str">
            <v>a</v>
          </cell>
          <cell r="H210" t="str">
            <v>i</v>
          </cell>
          <cell r="I210">
            <v>3</v>
          </cell>
          <cell r="J210">
            <v>11</v>
          </cell>
          <cell r="K210" t="str">
            <v>n</v>
          </cell>
          <cell r="L210" t="str">
            <v>rhopalosiphum padi</v>
          </cell>
          <cell r="M210" t="str">
            <v>hemiptera</v>
          </cell>
          <cell r="N210" t="str">
            <v>N</v>
          </cell>
          <cell r="O210">
            <v>56.5</v>
          </cell>
          <cell r="P210">
            <v>-3.1</v>
          </cell>
        </row>
        <row r="210">
          <cell r="T210">
            <v>21</v>
          </cell>
          <cell r="U210" t="str">
            <v>approx</v>
          </cell>
        </row>
        <row r="210">
          <cell r="W210">
            <v>30</v>
          </cell>
        </row>
        <row r="210">
          <cell r="Y210" t="str">
            <v>adult</v>
          </cell>
        </row>
        <row r="211">
          <cell r="A211">
            <v>30</v>
          </cell>
          <cell r="B211" t="str">
            <v>30-C</v>
          </cell>
          <cell r="C211" t="str">
            <v>Lushai, G; Hardie, J; Harrington, R</v>
          </cell>
          <cell r="D211" t="str">
            <v>Inheritance of photoperiodic response in the bird cherry aphid, Rhopalosiphum padi</v>
          </cell>
          <cell r="E211" t="str">
            <v>10.1111/j.1365-3032.1996.tb00868.x</v>
          </cell>
          <cell r="F211" t="str">
            <v>y</v>
          </cell>
          <cell r="G211" t="str">
            <v>a</v>
          </cell>
          <cell r="H211" t="str">
            <v>i</v>
          </cell>
          <cell r="I211">
            <v>3</v>
          </cell>
          <cell r="J211">
            <v>11</v>
          </cell>
        </row>
        <row r="211">
          <cell r="L211" t="str">
            <v>rhopalosiphum padi</v>
          </cell>
          <cell r="M211" t="str">
            <v>hemiptera</v>
          </cell>
          <cell r="N211" t="str">
            <v>C</v>
          </cell>
          <cell r="O211">
            <v>53.5</v>
          </cell>
          <cell r="P211">
            <v>-1.4</v>
          </cell>
        </row>
        <row r="211">
          <cell r="T211">
            <v>21</v>
          </cell>
          <cell r="U211" t="str">
            <v>approx</v>
          </cell>
        </row>
        <row r="211">
          <cell r="W211">
            <v>30</v>
          </cell>
        </row>
        <row r="211">
          <cell r="Y211" t="str">
            <v>adult</v>
          </cell>
        </row>
        <row r="212">
          <cell r="A212">
            <v>30</v>
          </cell>
          <cell r="B212" t="str">
            <v>30-S</v>
          </cell>
          <cell r="C212" t="str">
            <v>Lushai, G; Hardie, J; Harrington, R</v>
          </cell>
          <cell r="D212" t="str">
            <v>Inheritance of photoperiodic response in the bird cherry aphid, Rhopalosiphum padi</v>
          </cell>
          <cell r="E212" t="str">
            <v>10.1111/j.1365-3032.1996.tb00868.x</v>
          </cell>
          <cell r="F212" t="str">
            <v>y</v>
          </cell>
          <cell r="G212" t="str">
            <v>a</v>
          </cell>
          <cell r="H212" t="str">
            <v>i</v>
          </cell>
          <cell r="I212">
            <v>3</v>
          </cell>
          <cell r="J212">
            <v>11</v>
          </cell>
        </row>
        <row r="212">
          <cell r="L212" t="str">
            <v>rhopalosiphum padi</v>
          </cell>
          <cell r="M212" t="str">
            <v>hemiptera</v>
          </cell>
          <cell r="N212" t="str">
            <v>S</v>
          </cell>
          <cell r="O212">
            <v>50.4</v>
          </cell>
          <cell r="P212">
            <v>-3.3</v>
          </cell>
        </row>
        <row r="212">
          <cell r="T212">
            <v>21</v>
          </cell>
          <cell r="U212" t="str">
            <v>approx</v>
          </cell>
        </row>
        <row r="212">
          <cell r="W212">
            <v>30</v>
          </cell>
        </row>
        <row r="212">
          <cell r="Y212" t="str">
            <v>adult</v>
          </cell>
        </row>
        <row r="213">
          <cell r="A213">
            <v>31</v>
          </cell>
          <cell r="B213" t="str">
            <v>31- Sapporo</v>
          </cell>
          <cell r="C213" t="str">
            <v>MINAMI, N; KIMURA, MT</v>
          </cell>
          <cell r="D213" t="str">
            <v>GEOGRAPHICAL VARIATION OF PHOTOPERIODIC ADULT DIAPAUSE IN DROSOPHILA-AURARIA</v>
          </cell>
          <cell r="E213" t="str">
            <v>10.1266/jjg.55.319</v>
          </cell>
          <cell r="F213" t="str">
            <v>y</v>
          </cell>
          <cell r="G213" t="str">
            <v>a</v>
          </cell>
          <cell r="H213" t="str">
            <v>i</v>
          </cell>
          <cell r="I213">
            <v>6</v>
          </cell>
          <cell r="J213">
            <v>3</v>
          </cell>
        </row>
        <row r="213">
          <cell r="L213" t="str">
            <v>drosophila auraria</v>
          </cell>
          <cell r="M213" t="str">
            <v>diptera</v>
          </cell>
          <cell r="N213" t="str">
            <v>Sapporo</v>
          </cell>
          <cell r="O213">
            <v>43.061944</v>
          </cell>
          <cell r="P213">
            <v>141.354167</v>
          </cell>
        </row>
        <row r="213">
          <cell r="T213">
            <v>30</v>
          </cell>
          <cell r="U213" t="str">
            <v>approx</v>
          </cell>
        </row>
        <row r="213">
          <cell r="W213">
            <v>31</v>
          </cell>
        </row>
        <row r="214">
          <cell r="A214">
            <v>31</v>
          </cell>
          <cell r="B214" t="str">
            <v>31- Akita</v>
          </cell>
          <cell r="C214" t="str">
            <v>MINAMI, N; KIMURA, MT</v>
          </cell>
          <cell r="D214" t="str">
            <v>GEOGRAPHICAL VARIATION OF PHOTOPERIODIC ADULT DIAPAUSE IN DROSOPHILA-AURARIA</v>
          </cell>
          <cell r="E214" t="str">
            <v>10.1266/jjg.55.319</v>
          </cell>
          <cell r="F214" t="str">
            <v>y</v>
          </cell>
          <cell r="G214" t="str">
            <v>a</v>
          </cell>
          <cell r="H214" t="str">
            <v>i</v>
          </cell>
          <cell r="I214">
            <v>6</v>
          </cell>
          <cell r="J214">
            <v>3</v>
          </cell>
        </row>
        <row r="214">
          <cell r="L214" t="str">
            <v>drosophila auraria</v>
          </cell>
          <cell r="M214" t="str">
            <v>diptera</v>
          </cell>
          <cell r="N214" t="str">
            <v>Akita</v>
          </cell>
          <cell r="O214">
            <v>39.72</v>
          </cell>
          <cell r="P214">
            <v>140.1025</v>
          </cell>
        </row>
        <row r="214">
          <cell r="T214">
            <v>30</v>
          </cell>
          <cell r="U214" t="str">
            <v>approx</v>
          </cell>
        </row>
        <row r="214">
          <cell r="W214">
            <v>31</v>
          </cell>
        </row>
        <row r="215">
          <cell r="A215">
            <v>31</v>
          </cell>
          <cell r="B215" t="str">
            <v>31- Urawa</v>
          </cell>
          <cell r="C215" t="str">
            <v>MINAMI, N; KIMURA, MT</v>
          </cell>
          <cell r="D215" t="str">
            <v>GEOGRAPHICAL VARIATION OF PHOTOPERIODIC ADULT DIAPAUSE IN DROSOPHILA-AURARIA</v>
          </cell>
          <cell r="E215" t="str">
            <v>10.1266/jjg.55.319</v>
          </cell>
          <cell r="F215" t="str">
            <v>y</v>
          </cell>
          <cell r="G215" t="str">
            <v>a</v>
          </cell>
          <cell r="H215" t="str">
            <v>i</v>
          </cell>
          <cell r="I215">
            <v>6</v>
          </cell>
          <cell r="J215">
            <v>3</v>
          </cell>
        </row>
        <row r="215">
          <cell r="L215" t="str">
            <v>drosophila auraria</v>
          </cell>
          <cell r="M215" t="str">
            <v>diptera</v>
          </cell>
          <cell r="N215" t="str">
            <v>Urawa</v>
          </cell>
          <cell r="O215">
            <v>35.861389</v>
          </cell>
          <cell r="P215">
            <v>139.645556</v>
          </cell>
        </row>
        <row r="215">
          <cell r="T215">
            <v>30</v>
          </cell>
          <cell r="U215" t="str">
            <v>approx</v>
          </cell>
        </row>
        <row r="215">
          <cell r="W215">
            <v>31</v>
          </cell>
        </row>
        <row r="216">
          <cell r="A216">
            <v>31</v>
          </cell>
          <cell r="B216" t="str">
            <v>31- Chiba</v>
          </cell>
          <cell r="C216" t="str">
            <v>MINAMI, N; KIMURA, MT</v>
          </cell>
          <cell r="D216" t="str">
            <v>GEOGRAPHICAL VARIATION OF PHOTOPERIODIC ADULT DIAPAUSE IN DROSOPHILA-AURARIA</v>
          </cell>
          <cell r="E216" t="str">
            <v>10.1266/jjg.55.319</v>
          </cell>
          <cell r="F216" t="str">
            <v>y</v>
          </cell>
          <cell r="G216" t="str">
            <v>a</v>
          </cell>
          <cell r="H216" t="str">
            <v>i</v>
          </cell>
          <cell r="I216">
            <v>6</v>
          </cell>
          <cell r="J216">
            <v>3</v>
          </cell>
        </row>
        <row r="216">
          <cell r="L216" t="str">
            <v>drosophila auraria</v>
          </cell>
          <cell r="M216" t="str">
            <v>diptera</v>
          </cell>
          <cell r="N216" t="str">
            <v>Chiba</v>
          </cell>
          <cell r="O216">
            <v>35.607325</v>
          </cell>
          <cell r="P216">
            <v>140.106386</v>
          </cell>
        </row>
        <row r="216">
          <cell r="T216">
            <v>30</v>
          </cell>
          <cell r="U216" t="str">
            <v>approx</v>
          </cell>
        </row>
        <row r="216">
          <cell r="W216">
            <v>31</v>
          </cell>
        </row>
        <row r="217">
          <cell r="A217">
            <v>31</v>
          </cell>
          <cell r="B217" t="str">
            <v>31-Matsuyama2</v>
          </cell>
          <cell r="C217" t="str">
            <v>MINAMI, N; KIMURA, MT</v>
          </cell>
          <cell r="D217" t="str">
            <v>GEOGRAPHICAL VARIATION OF PHOTOPERIODIC ADULT DIAPAUSE IN DROSOPHILA-AURARIA</v>
          </cell>
          <cell r="E217" t="str">
            <v>10.1266/jjg.55.319</v>
          </cell>
          <cell r="F217" t="str">
            <v>y</v>
          </cell>
          <cell r="G217" t="str">
            <v>a</v>
          </cell>
          <cell r="H217" t="str">
            <v>i</v>
          </cell>
          <cell r="I217">
            <v>6</v>
          </cell>
          <cell r="J217">
            <v>3</v>
          </cell>
        </row>
        <row r="217">
          <cell r="L217" t="str">
            <v>drosophila auraria</v>
          </cell>
          <cell r="M217" t="str">
            <v>diptera</v>
          </cell>
          <cell r="N217" t="str">
            <v>Matsuyama2</v>
          </cell>
          <cell r="O217">
            <v>33.839167</v>
          </cell>
          <cell r="P217">
            <v>132.765556</v>
          </cell>
        </row>
        <row r="217">
          <cell r="T217">
            <v>30</v>
          </cell>
          <cell r="U217" t="str">
            <v>approx</v>
          </cell>
        </row>
        <row r="217">
          <cell r="W217">
            <v>31</v>
          </cell>
        </row>
        <row r="218">
          <cell r="A218">
            <v>31</v>
          </cell>
          <cell r="B218" t="str">
            <v>31-Matsuyama1</v>
          </cell>
          <cell r="C218" t="str">
            <v>MINAMI, N; KIMURA, MT</v>
          </cell>
          <cell r="D218" t="str">
            <v>GEOGRAPHICAL VARIATION OF PHOTOPERIODIC ADULT DIAPAUSE IN DROSOPHILA-AURARIA</v>
          </cell>
          <cell r="E218" t="str">
            <v>10.1266/jjg.55.319</v>
          </cell>
          <cell r="F218" t="str">
            <v>y</v>
          </cell>
          <cell r="G218" t="str">
            <v>a</v>
          </cell>
          <cell r="H218" t="str">
            <v>i</v>
          </cell>
          <cell r="I218">
            <v>6</v>
          </cell>
          <cell r="J218">
            <v>3</v>
          </cell>
        </row>
        <row r="218">
          <cell r="L218" t="str">
            <v>drosophila auraria</v>
          </cell>
          <cell r="M218" t="str">
            <v>diptera</v>
          </cell>
          <cell r="N218" t="str">
            <v>Matsuyama1</v>
          </cell>
          <cell r="O218">
            <v>33.839167</v>
          </cell>
          <cell r="P218">
            <v>132.765556</v>
          </cell>
        </row>
        <row r="218">
          <cell r="T218">
            <v>30</v>
          </cell>
          <cell r="U218" t="str">
            <v>approx</v>
          </cell>
        </row>
        <row r="218">
          <cell r="W218">
            <v>31</v>
          </cell>
        </row>
        <row r="219">
          <cell r="A219">
            <v>32</v>
          </cell>
          <cell r="B219" t="str">
            <v>32-He</v>
          </cell>
          <cell r="C219" t="str">
            <v>MUONA, O; LUMME, J</v>
          </cell>
          <cell r="D219" t="str">
            <v>GEOGRAPHICAL VARIATION IN THE REPRODUCTIVE-CYCLE AND PHOTOPERIODIC DIAPAUSE OF DROSOPHILA-PHALERATA AND DROSOPHILA-TRANSVERSA (DROSOPHILIDAE, DIPTERA)</v>
          </cell>
          <cell r="E219" t="str">
            <v>10.1111/j.1558-5646.1981.tb04868.x</v>
          </cell>
          <cell r="F219" t="str">
            <v>y-askfordata</v>
          </cell>
          <cell r="G219" t="str">
            <v>a</v>
          </cell>
          <cell r="H219" t="str">
            <v>i</v>
          </cell>
          <cell r="I219">
            <v>9</v>
          </cell>
        </row>
        <row r="219">
          <cell r="L219" t="str">
            <v>drosophila transversa</v>
          </cell>
          <cell r="M219" t="str">
            <v>diptera</v>
          </cell>
          <cell r="N219" t="str">
            <v>He</v>
          </cell>
          <cell r="O219">
            <v>60.1666666666667</v>
          </cell>
          <cell r="P219">
            <v>24.95</v>
          </cell>
          <cell r="Q219" t="str">
            <v>1'</v>
          </cell>
          <cell r="R219">
            <v>10</v>
          </cell>
        </row>
        <row r="219">
          <cell r="T219">
            <v>80</v>
          </cell>
          <cell r="U219" t="str">
            <v>global average</v>
          </cell>
        </row>
        <row r="220">
          <cell r="A220">
            <v>32</v>
          </cell>
          <cell r="B220" t="str">
            <v>32-Ku</v>
          </cell>
          <cell r="C220" t="str">
            <v>MUONA, O; LUMME, J</v>
          </cell>
          <cell r="D220" t="str">
            <v>GEOGRAPHICAL VARIATION IN THE REPRODUCTIVE-CYCLE AND PHOTOPERIODIC DIAPAUSE OF DROSOPHILA-PHALERATA AND DROSOPHILA-TRANSVERSA (DROSOPHILIDAE, DIPTERA)</v>
          </cell>
          <cell r="E220" t="str">
            <v>10.1111/j.1558-5646.1981.tb04868.x</v>
          </cell>
          <cell r="F220" t="str">
            <v>y-askfordata</v>
          </cell>
        </row>
        <row r="220">
          <cell r="N220" t="str">
            <v>Ku</v>
          </cell>
          <cell r="O220">
            <v>66.3666666666667</v>
          </cell>
          <cell r="P220">
            <v>29.35</v>
          </cell>
        </row>
        <row r="220">
          <cell r="R220">
            <v>100</v>
          </cell>
        </row>
        <row r="220">
          <cell r="T220">
            <v>80</v>
          </cell>
          <cell r="U220" t="str">
            <v>global average</v>
          </cell>
        </row>
        <row r="221">
          <cell r="A221">
            <v>32</v>
          </cell>
          <cell r="B221" t="str">
            <v>32-Ou</v>
          </cell>
          <cell r="C221" t="str">
            <v>MUONA, O; LUMME, J</v>
          </cell>
          <cell r="D221" t="str">
            <v>GEOGRAPHICAL VARIATION IN THE REPRODUCTIVE-CYCLE AND PHOTOPERIODIC DIAPAUSE OF DROSOPHILA-PHALERATA AND DROSOPHILA-TRANSVERSA (DROSOPHILIDAE, DIPTERA)</v>
          </cell>
          <cell r="E221" t="str">
            <v>10.1111/j.1558-5646.1981.tb04868.x</v>
          </cell>
          <cell r="F221" t="str">
            <v>y-askfordata</v>
          </cell>
        </row>
        <row r="221">
          <cell r="N221" t="str">
            <v>Ou</v>
          </cell>
          <cell r="O221">
            <v>65.0166666666667</v>
          </cell>
          <cell r="P221">
            <v>25.5</v>
          </cell>
        </row>
        <row r="221">
          <cell r="R221">
            <v>5</v>
          </cell>
        </row>
        <row r="221">
          <cell r="T221">
            <v>80</v>
          </cell>
          <cell r="U221" t="str">
            <v>global average</v>
          </cell>
        </row>
        <row r="222">
          <cell r="A222">
            <v>32</v>
          </cell>
          <cell r="B222" t="str">
            <v>32-IV</v>
          </cell>
          <cell r="C222" t="str">
            <v>MUONA, O; LUMME, J</v>
          </cell>
          <cell r="D222" t="str">
            <v>GEOGRAPHICAL VARIATION IN THE REPRODUCTIVE-CYCLE AND PHOTOPERIODIC DIAPAUSE OF DROSOPHILA-PHALERATA AND DROSOPHILA-TRANSVERSA (DROSOPHILIDAE, DIPTERA)</v>
          </cell>
          <cell r="E222" t="str">
            <v>10.1111/j.1558-5646.1981.tb04868.x</v>
          </cell>
          <cell r="F222" t="str">
            <v>y-askfordata</v>
          </cell>
        </row>
        <row r="222">
          <cell r="N222" t="str">
            <v>IV</v>
          </cell>
          <cell r="O222">
            <v>68.6333333333333</v>
          </cell>
          <cell r="P222">
            <v>27.6333333333333</v>
          </cell>
        </row>
        <row r="222">
          <cell r="R222">
            <v>130</v>
          </cell>
        </row>
        <row r="222">
          <cell r="T222">
            <v>80</v>
          </cell>
          <cell r="U222" t="str">
            <v>global average</v>
          </cell>
        </row>
        <row r="223">
          <cell r="A223">
            <v>32</v>
          </cell>
          <cell r="B223" t="str">
            <v>32-HA</v>
          </cell>
          <cell r="C223" t="str">
            <v>MUONA, O; LUMME, J</v>
          </cell>
          <cell r="D223" t="str">
            <v>GEOGRAPHICAL VARIATION IN THE REPRODUCTIVE-CYCLE AND PHOTOPERIODIC DIAPAUSE OF DROSOPHILA-PHALERATA AND DROSOPHILA-TRANSVERSA (DROSOPHILIDAE, DIPTERA)</v>
          </cell>
          <cell r="E223" t="str">
            <v>10.1111/j.1558-5646.1981.tb04868.x</v>
          </cell>
          <cell r="F223" t="str">
            <v>y-askfordata</v>
          </cell>
        </row>
        <row r="223">
          <cell r="N223" t="str">
            <v>HA</v>
          </cell>
          <cell r="O223">
            <v>61.1333333333333</v>
          </cell>
          <cell r="P223">
            <v>24.35</v>
          </cell>
        </row>
        <row r="223">
          <cell r="R223">
            <v>80</v>
          </cell>
        </row>
        <row r="223">
          <cell r="T223">
            <v>80</v>
          </cell>
          <cell r="U223" t="str">
            <v>global average</v>
          </cell>
        </row>
        <row r="224">
          <cell r="A224">
            <v>32</v>
          </cell>
          <cell r="B224" t="str">
            <v>32-VA</v>
          </cell>
          <cell r="C224" t="str">
            <v>MUONA, O; LUMME, J</v>
          </cell>
          <cell r="D224" t="str">
            <v>GEOGRAPHICAL VARIATION IN THE REPRODUCTIVE-CYCLE AND PHOTOPERIODIC DIAPAUSE OF DROSOPHILA-PHALERATA AND DROSOPHILA-TRANSVERSA (DROSOPHILIDAE, DIPTERA)</v>
          </cell>
          <cell r="E224" t="str">
            <v>10.1111/j.1558-5646.1981.tb04868.x</v>
          </cell>
          <cell r="F224" t="str">
            <v>y-askfordata</v>
          </cell>
        </row>
        <row r="224">
          <cell r="N224" t="str">
            <v>VA</v>
          </cell>
          <cell r="O224">
            <v>63</v>
          </cell>
          <cell r="P224">
            <v>27.8333333333333</v>
          </cell>
        </row>
        <row r="224">
          <cell r="R224">
            <v>80</v>
          </cell>
        </row>
        <row r="224">
          <cell r="T224">
            <v>80</v>
          </cell>
          <cell r="U224" t="str">
            <v>global average</v>
          </cell>
        </row>
        <row r="225">
          <cell r="A225">
            <v>32</v>
          </cell>
          <cell r="B225" t="str">
            <v>32-Ze</v>
          </cell>
          <cell r="C225" t="str">
            <v>MUONA, O; LUMME, J</v>
          </cell>
          <cell r="D225" t="str">
            <v>GEOGRAPHICAL VARIATION IN THE REPRODUCTIVE-CYCLE AND PHOTOPERIODIC DIAPAUSE OF DROSOPHILA-PHALERATA AND DROSOPHILA-TRANSVERSA (DROSOPHILIDAE, DIPTERA)</v>
          </cell>
          <cell r="E225" t="str">
            <v>10.1111/j.1558-5646.1981.tb04868.x</v>
          </cell>
          <cell r="F225" t="str">
            <v>y-askfordata</v>
          </cell>
        </row>
        <row r="225">
          <cell r="N225" t="str">
            <v>Ze</v>
          </cell>
          <cell r="O225">
            <v>46.7166666666667</v>
          </cell>
          <cell r="P225">
            <v>10.1</v>
          </cell>
        </row>
        <row r="225">
          <cell r="R225">
            <v>1500</v>
          </cell>
        </row>
        <row r="225">
          <cell r="T225">
            <v>80</v>
          </cell>
          <cell r="U225" t="str">
            <v>global average</v>
          </cell>
        </row>
        <row r="226">
          <cell r="A226">
            <v>32</v>
          </cell>
          <cell r="B226" t="str">
            <v>32-Ro</v>
          </cell>
          <cell r="C226" t="str">
            <v>MUONA, O; LUMME, J</v>
          </cell>
          <cell r="D226" t="str">
            <v>GEOGRAPHICAL VARIATION IN THE REPRODUCTIVE-CYCLE AND PHOTOPERIODIC DIAPAUSE OF DROSOPHILA-PHALERATA AND DROSOPHILA-TRANSVERSA (DROSOPHILIDAE, DIPTERA)</v>
          </cell>
          <cell r="E226" t="str">
            <v>10.1111/j.1558-5646.1981.tb04868.x</v>
          </cell>
          <cell r="F226" t="str">
            <v>y-askfordata</v>
          </cell>
        </row>
        <row r="226">
          <cell r="N226" t="str">
            <v>Ro</v>
          </cell>
          <cell r="O226">
            <v>48.3833333333333</v>
          </cell>
          <cell r="P226">
            <v>15.5</v>
          </cell>
        </row>
        <row r="226">
          <cell r="R226">
            <v>220</v>
          </cell>
        </row>
        <row r="226">
          <cell r="T226">
            <v>80</v>
          </cell>
          <cell r="U226" t="str">
            <v>global average</v>
          </cell>
        </row>
        <row r="227">
          <cell r="A227">
            <v>32</v>
          </cell>
          <cell r="B227" t="str">
            <v>32-Bu</v>
          </cell>
          <cell r="C227" t="str">
            <v>MUONA, O; LUMME, J</v>
          </cell>
          <cell r="D227" t="str">
            <v>GEOGRAPHICAL VARIATION IN THE REPRODUCTIVE-CYCLE AND PHOTOPERIODIC DIAPAUSE OF DROSOPHILA-PHALERATA AND DROSOPHILA-TRANSVERSA (DROSOPHILIDAE, DIPTERA)</v>
          </cell>
          <cell r="E227" t="str">
            <v>10.1111/j.1558-5646.1981.tb04868.x</v>
          </cell>
          <cell r="F227" t="str">
            <v>y-askfordata</v>
          </cell>
        </row>
        <row r="227">
          <cell r="N227" t="str">
            <v>Bu</v>
          </cell>
          <cell r="O227">
            <v>47.5</v>
          </cell>
          <cell r="P227">
            <v>19.05</v>
          </cell>
        </row>
        <row r="227">
          <cell r="R227">
            <v>150</v>
          </cell>
        </row>
        <row r="227">
          <cell r="T227">
            <v>80</v>
          </cell>
          <cell r="U227" t="str">
            <v>global average</v>
          </cell>
        </row>
        <row r="228">
          <cell r="A228">
            <v>33</v>
          </cell>
          <cell r="B228" t="str">
            <v>33-Okinawa</v>
          </cell>
          <cell r="C228" t="str">
            <v>Musolin, DL; Tougou, D; Fujisaki, K</v>
          </cell>
          <cell r="D228" t="str">
            <v>Photoperiodic response in the subtropical and warm-temperate zone populations of the southern green stink bug Nezara viridula: why does it not fit the common latitudinal trend?</v>
          </cell>
          <cell r="E228" t="str">
            <v>10.1111/j.1365-3032.2011.00797.x</v>
          </cell>
          <cell r="F228" t="str">
            <v>y</v>
          </cell>
          <cell r="G228" t="str">
            <v>a</v>
          </cell>
          <cell r="H228" t="str">
            <v>i</v>
          </cell>
          <cell r="I228">
            <v>5</v>
          </cell>
          <cell r="J228">
            <v>7</v>
          </cell>
        </row>
        <row r="228">
          <cell r="L228" t="str">
            <v>Nezara viridula</v>
          </cell>
          <cell r="M228" t="str">
            <v>heteroptera</v>
          </cell>
          <cell r="N228" t="str">
            <v>Okinawa</v>
          </cell>
          <cell r="O228">
            <v>26.4</v>
          </cell>
          <cell r="P228">
            <v>127.4</v>
          </cell>
          <cell r="Q228">
            <v>0.1</v>
          </cell>
        </row>
        <row r="228">
          <cell r="T228">
            <v>32.6</v>
          </cell>
          <cell r="U228" t="str">
            <v>acc</v>
          </cell>
        </row>
        <row r="228">
          <cell r="W228">
            <v>33</v>
          </cell>
        </row>
        <row r="229">
          <cell r="A229">
            <v>33</v>
          </cell>
          <cell r="B229" t="str">
            <v>33-Amami</v>
          </cell>
          <cell r="C229" t="str">
            <v>Musolin, DL; Tougou, D; Fujisaki, K</v>
          </cell>
          <cell r="D229" t="str">
            <v>Photoperiodic response in the subtropical and warm-temperate zone populations of the southern green stink bug Nezara viridula: why does it not fit the common latitudinal trend?</v>
          </cell>
          <cell r="E229" t="str">
            <v>10.1111/j.1365-3032.2011.00797.x</v>
          </cell>
          <cell r="F229" t="str">
            <v>y</v>
          </cell>
          <cell r="G229" t="str">
            <v>a</v>
          </cell>
          <cell r="H229" t="str">
            <v>i</v>
          </cell>
          <cell r="I229">
            <v>5</v>
          </cell>
          <cell r="J229">
            <v>7</v>
          </cell>
        </row>
        <row r="229">
          <cell r="N229" t="str">
            <v>Amami</v>
          </cell>
          <cell r="O229">
            <v>28.4</v>
          </cell>
          <cell r="P229">
            <v>129.3</v>
          </cell>
          <cell r="Q229">
            <v>0.1</v>
          </cell>
        </row>
        <row r="229">
          <cell r="T229">
            <v>22</v>
          </cell>
          <cell r="U229" t="str">
            <v>acc</v>
          </cell>
        </row>
        <row r="229">
          <cell r="W229">
            <v>33</v>
          </cell>
        </row>
        <row r="230">
          <cell r="A230">
            <v>33</v>
          </cell>
          <cell r="B230" t="str">
            <v>33-Kochi</v>
          </cell>
          <cell r="C230" t="str">
            <v>Musolin, DL; Tougou, D; Fujisaki, K</v>
          </cell>
          <cell r="D230" t="str">
            <v>Photoperiodic response in the subtropical and warm-temperate zone populations of the southern green stink bug Nezara viridula: why does it not fit the common latitudinal trend?</v>
          </cell>
          <cell r="E230" t="str">
            <v>10.1111/j.1365-3032.2011.00797.x</v>
          </cell>
          <cell r="F230" t="str">
            <v>y</v>
          </cell>
          <cell r="G230" t="str">
            <v>a</v>
          </cell>
          <cell r="H230" t="str">
            <v>i</v>
          </cell>
          <cell r="I230">
            <v>5</v>
          </cell>
          <cell r="J230">
            <v>8</v>
          </cell>
        </row>
        <row r="230">
          <cell r="N230" t="str">
            <v>Kochi</v>
          </cell>
          <cell r="O230">
            <v>33.6</v>
          </cell>
          <cell r="P230">
            <v>133.6</v>
          </cell>
          <cell r="Q230">
            <v>0.1</v>
          </cell>
        </row>
        <row r="230">
          <cell r="T230">
            <v>36.4</v>
          </cell>
          <cell r="U230" t="str">
            <v>acc</v>
          </cell>
        </row>
        <row r="230">
          <cell r="W230">
            <v>33</v>
          </cell>
        </row>
        <row r="231">
          <cell r="A231">
            <v>33</v>
          </cell>
          <cell r="B231" t="str">
            <v>33-Wakayama</v>
          </cell>
          <cell r="C231" t="str">
            <v>Musolin, DL; Tougou, D; Fujisaki, K</v>
          </cell>
          <cell r="D231" t="str">
            <v>Photoperiodic response in the subtropical and warm-temperate zone populations of the southern green stink bug Nezara viridula: why does it not fit the common latitudinal trend?</v>
          </cell>
          <cell r="E231" t="str">
            <v>10.1111/j.1365-3032.2011.00797.x</v>
          </cell>
          <cell r="F231" t="str">
            <v>y</v>
          </cell>
          <cell r="G231" t="str">
            <v>a</v>
          </cell>
          <cell r="H231" t="str">
            <v>i</v>
          </cell>
          <cell r="I231">
            <v>5</v>
          </cell>
          <cell r="J231">
            <v>6</v>
          </cell>
        </row>
        <row r="231">
          <cell r="N231" t="str">
            <v>Wakayama</v>
          </cell>
          <cell r="O231">
            <v>33.7</v>
          </cell>
          <cell r="P231">
            <v>135.7</v>
          </cell>
          <cell r="Q231">
            <v>0.1</v>
          </cell>
        </row>
        <row r="231">
          <cell r="T231">
            <v>37</v>
          </cell>
          <cell r="U231" t="str">
            <v>acc</v>
          </cell>
        </row>
        <row r="231">
          <cell r="W231">
            <v>33</v>
          </cell>
        </row>
        <row r="232">
          <cell r="A232">
            <v>33</v>
          </cell>
          <cell r="B232" t="str">
            <v>33-Osaka</v>
          </cell>
          <cell r="C232" t="str">
            <v>Musolin, DL; Tougou, D; Fujisaki, K</v>
          </cell>
          <cell r="D232" t="str">
            <v>Photoperiodic response in the subtropical and warm-temperate zone populations of the southern green stink bug Nezara viridula: why does it not fit the common latitudinal trend?</v>
          </cell>
          <cell r="E232" t="str">
            <v>10.1111/j.1365-3032.2011.00797.x</v>
          </cell>
          <cell r="F232" t="str">
            <v>y</v>
          </cell>
          <cell r="G232" t="str">
            <v>a</v>
          </cell>
          <cell r="H232" t="str">
            <v>i</v>
          </cell>
          <cell r="I232">
            <v>5</v>
          </cell>
          <cell r="J232">
            <v>5</v>
          </cell>
        </row>
        <row r="232">
          <cell r="N232" t="str">
            <v>Osaka</v>
          </cell>
          <cell r="O232">
            <v>34.7</v>
          </cell>
          <cell r="P232">
            <v>135.5</v>
          </cell>
          <cell r="Q232">
            <v>0.1</v>
          </cell>
        </row>
        <row r="232">
          <cell r="T232">
            <v>65.8</v>
          </cell>
          <cell r="U232" t="str">
            <v>acc</v>
          </cell>
        </row>
        <row r="232">
          <cell r="W232">
            <v>33</v>
          </cell>
        </row>
        <row r="232">
          <cell r="Z232" t="str">
            <v>other study</v>
          </cell>
        </row>
        <row r="233">
          <cell r="A233">
            <v>34</v>
          </cell>
          <cell r="B233" t="str">
            <v>34-</v>
          </cell>
          <cell r="C233" t="str">
            <v>Nakao, S</v>
          </cell>
          <cell r="D233" t="str">
            <v>Geographical variation of photoperiodic wing form determination and genetic background of reproductive diapause in arrhenotokous populations of Thrips nigropilosus Uzel (Thysanoptera: Thripidae) in Japan</v>
          </cell>
          <cell r="E233" t="str">
            <v>10.1007/s13355-010-0016-8</v>
          </cell>
          <cell r="F233" t="str">
            <v>y-reqested</v>
          </cell>
          <cell r="G233" t="str">
            <v>a</v>
          </cell>
          <cell r="H233" t="str">
            <v>i</v>
          </cell>
          <cell r="I233">
            <v>5</v>
          </cell>
        </row>
        <row r="233">
          <cell r="W233">
            <v>34</v>
          </cell>
        </row>
        <row r="233">
          <cell r="Y233" t="str">
            <v>macroptery</v>
          </cell>
          <cell r="Z233" t="str">
            <v>4 pops come from other study</v>
          </cell>
        </row>
        <row r="234">
          <cell r="A234">
            <v>34</v>
          </cell>
          <cell r="B234" t="str">
            <v>34-</v>
          </cell>
          <cell r="C234" t="str">
            <v>Nakao, S</v>
          </cell>
          <cell r="D234" t="str">
            <v>Geographical variation of photoperiodic wing form determination and genetic background of reproductive diapause in arrhenotokous populations of Thrips nigropilosus Uzel (Thysanoptera: Thripidae) in Japan</v>
          </cell>
          <cell r="E234" t="str">
            <v>10.1007/s13355-010-0016-8</v>
          </cell>
          <cell r="F234" t="str">
            <v>y-reqested</v>
          </cell>
        </row>
        <row r="235">
          <cell r="A235">
            <v>34</v>
          </cell>
          <cell r="B235" t="str">
            <v>34-</v>
          </cell>
          <cell r="C235" t="str">
            <v>Nakao, S</v>
          </cell>
          <cell r="D235" t="str">
            <v>Geographical variation of photoperiodic wing form determination and genetic background of reproductive diapause in arrhenotokous populations of Thrips nigropilosus Uzel (Thysanoptera: Thripidae) in Japan</v>
          </cell>
          <cell r="E235" t="str">
            <v>10.1007/s13355-010-0016-8</v>
          </cell>
          <cell r="F235" t="str">
            <v>y-reqested</v>
          </cell>
        </row>
        <row r="236">
          <cell r="A236">
            <v>34</v>
          </cell>
          <cell r="B236" t="str">
            <v>34-</v>
          </cell>
          <cell r="C236" t="str">
            <v>Nakao, S</v>
          </cell>
          <cell r="D236" t="str">
            <v>Geographical variation of photoperiodic wing form determination and genetic background of reproductive diapause in arrhenotokous populations of Thrips nigropilosus Uzel (Thysanoptera: Thripidae) in Japan</v>
          </cell>
          <cell r="E236" t="str">
            <v>10.1007/s13355-010-0016-8</v>
          </cell>
          <cell r="F236" t="str">
            <v>y-reqested</v>
          </cell>
        </row>
        <row r="237">
          <cell r="A237">
            <v>34</v>
          </cell>
          <cell r="B237" t="str">
            <v>34-</v>
          </cell>
          <cell r="C237" t="str">
            <v>Nakao, S</v>
          </cell>
          <cell r="D237" t="str">
            <v>Geographical variation of photoperiodic wing form determination and genetic background of reproductive diapause in arrhenotokous populations of Thrips nigropilosus Uzel (Thysanoptera: Thripidae) in Japan</v>
          </cell>
          <cell r="E237" t="str">
            <v>10.1007/s13355-010-0016-8</v>
          </cell>
          <cell r="F237" t="str">
            <v>y-reqested</v>
          </cell>
        </row>
        <row r="238">
          <cell r="A238">
            <v>35</v>
          </cell>
          <cell r="B238" t="str">
            <v>35-Kamikawa</v>
          </cell>
          <cell r="C238" t="str">
            <v>NODA, H</v>
          </cell>
          <cell r="D238" t="str">
            <v>GEOGRAPHIC-VARIATION OF NYMPHAL DIAPAUSE IN THE SMALL BROWN PLANTHOPPER IN JAPAN</v>
          </cell>
        </row>
        <row r="238">
          <cell r="F238" t="str">
            <v>y</v>
          </cell>
          <cell r="G238" t="str">
            <v>a</v>
          </cell>
          <cell r="H238" t="str">
            <v>i</v>
          </cell>
          <cell r="I238">
            <v>8</v>
          </cell>
          <cell r="J238">
            <v>7</v>
          </cell>
        </row>
        <row r="238">
          <cell r="L238" t="str">
            <v>laodelphax striatellus</v>
          </cell>
          <cell r="M238" t="str">
            <v>homoptera</v>
          </cell>
          <cell r="N238" t="str">
            <v>Kamikawa</v>
          </cell>
          <cell r="O238">
            <v>43.847186</v>
          </cell>
          <cell r="P238">
            <v>142.770428</v>
          </cell>
        </row>
        <row r="238">
          <cell r="T238">
            <v>1</v>
          </cell>
          <cell r="U238" t="str">
            <v>not described</v>
          </cell>
        </row>
        <row r="238">
          <cell r="W238">
            <v>35</v>
          </cell>
        </row>
        <row r="238">
          <cell r="Y238" t="str">
            <v>nymphal</v>
          </cell>
        </row>
        <row r="239">
          <cell r="A239">
            <v>35</v>
          </cell>
          <cell r="B239" t="str">
            <v>35-Sendai</v>
          </cell>
          <cell r="C239" t="str">
            <v>NODA, H</v>
          </cell>
          <cell r="D239" t="str">
            <v>GEOGRAPHIC-VARIATION OF NYMPHAL DIAPAUSE IN THE SMALL BROWN PLANTHOPPER IN JAPAN</v>
          </cell>
        </row>
        <row r="239">
          <cell r="F239" t="str">
            <v>y</v>
          </cell>
          <cell r="G239" t="str">
            <v>a</v>
          </cell>
          <cell r="H239" t="str">
            <v>i</v>
          </cell>
          <cell r="I239">
            <v>8</v>
          </cell>
          <cell r="J239">
            <v>7</v>
          </cell>
        </row>
        <row r="239">
          <cell r="L239" t="str">
            <v>laodelphax striatellus</v>
          </cell>
          <cell r="M239" t="str">
            <v>homoptera</v>
          </cell>
          <cell r="N239" t="str">
            <v>Sendai</v>
          </cell>
          <cell r="O239">
            <v>38.268333</v>
          </cell>
          <cell r="P239">
            <v>140.869444</v>
          </cell>
        </row>
        <row r="239">
          <cell r="T239">
            <v>1</v>
          </cell>
          <cell r="U239" t="str">
            <v>not described</v>
          </cell>
        </row>
        <row r="239">
          <cell r="W239">
            <v>35</v>
          </cell>
        </row>
        <row r="239">
          <cell r="Y239" t="str">
            <v>nymphal</v>
          </cell>
        </row>
        <row r="240">
          <cell r="A240">
            <v>35</v>
          </cell>
          <cell r="B240" t="str">
            <v>35-Tsukuba</v>
          </cell>
          <cell r="C240" t="str">
            <v>NODA, H</v>
          </cell>
          <cell r="D240" t="str">
            <v>GEOGRAPHIC-VARIATION OF NYMPHAL DIAPAUSE IN THE SMALL BROWN PLANTHOPPER IN JAPAN</v>
          </cell>
        </row>
        <row r="240">
          <cell r="F240" t="str">
            <v>y</v>
          </cell>
          <cell r="G240" t="str">
            <v>a</v>
          </cell>
          <cell r="H240" t="str">
            <v>i</v>
          </cell>
          <cell r="I240">
            <v>8</v>
          </cell>
          <cell r="J240">
            <v>7</v>
          </cell>
        </row>
        <row r="240">
          <cell r="L240" t="str">
            <v>laodelphax striatellus</v>
          </cell>
          <cell r="M240" t="str">
            <v>homoptera</v>
          </cell>
          <cell r="N240" t="str">
            <v>Tsukuba</v>
          </cell>
          <cell r="O240">
            <v>36.080556</v>
          </cell>
          <cell r="P240">
            <v>140.114722</v>
          </cell>
        </row>
        <row r="240">
          <cell r="T240">
            <v>1</v>
          </cell>
          <cell r="U240" t="str">
            <v>not described</v>
          </cell>
        </row>
        <row r="240">
          <cell r="W240">
            <v>35</v>
          </cell>
        </row>
        <row r="240">
          <cell r="Y240" t="str">
            <v>nymphal</v>
          </cell>
        </row>
        <row r="241">
          <cell r="A241">
            <v>35</v>
          </cell>
          <cell r="B241" t="str">
            <v>35-Odawara</v>
          </cell>
          <cell r="C241" t="str">
            <v>NODA, H</v>
          </cell>
          <cell r="D241" t="str">
            <v>GEOGRAPHIC-VARIATION OF NYMPHAL DIAPAUSE IN THE SMALL BROWN PLANTHOPPER IN JAPAN</v>
          </cell>
        </row>
        <row r="241">
          <cell r="F241" t="str">
            <v>y</v>
          </cell>
          <cell r="G241" t="str">
            <v>a</v>
          </cell>
          <cell r="H241" t="str">
            <v>i</v>
          </cell>
          <cell r="I241">
            <v>8</v>
          </cell>
          <cell r="J241">
            <v>7</v>
          </cell>
        </row>
        <row r="241">
          <cell r="L241" t="str">
            <v>laodelphax striatellus</v>
          </cell>
          <cell r="M241" t="str">
            <v>homoptera</v>
          </cell>
          <cell r="N241" t="str">
            <v>Odawara</v>
          </cell>
          <cell r="O241">
            <v>35.264636</v>
          </cell>
          <cell r="P241">
            <v>139.152311</v>
          </cell>
        </row>
        <row r="241">
          <cell r="T241">
            <v>1</v>
          </cell>
          <cell r="U241" t="str">
            <v>not described</v>
          </cell>
        </row>
        <row r="241">
          <cell r="W241">
            <v>35</v>
          </cell>
        </row>
        <row r="241">
          <cell r="Y241" t="str">
            <v>nymphal</v>
          </cell>
        </row>
        <row r="242">
          <cell r="A242">
            <v>35</v>
          </cell>
          <cell r="B242" t="str">
            <v>35-Tsu</v>
          </cell>
          <cell r="C242" t="str">
            <v>NODA, H</v>
          </cell>
          <cell r="D242" t="str">
            <v>GEOGRAPHIC-VARIATION OF NYMPHAL DIAPAUSE IN THE SMALL BROWN PLANTHOPPER IN JAPAN</v>
          </cell>
        </row>
        <row r="242">
          <cell r="F242" t="str">
            <v>y</v>
          </cell>
          <cell r="G242" t="str">
            <v>a</v>
          </cell>
          <cell r="H242" t="str">
            <v>i</v>
          </cell>
          <cell r="I242">
            <v>8</v>
          </cell>
          <cell r="J242">
            <v>6</v>
          </cell>
        </row>
        <row r="242">
          <cell r="L242" t="str">
            <v>laodelphax striatellus</v>
          </cell>
          <cell r="M242" t="str">
            <v>homoptera</v>
          </cell>
          <cell r="N242" t="str">
            <v>Tsu</v>
          </cell>
          <cell r="O242">
            <v>34.718611</v>
          </cell>
          <cell r="P242">
            <v>136.505556</v>
          </cell>
        </row>
        <row r="242">
          <cell r="T242">
            <v>1</v>
          </cell>
          <cell r="U242" t="str">
            <v>not described</v>
          </cell>
        </row>
        <row r="242">
          <cell r="W242">
            <v>35</v>
          </cell>
        </row>
        <row r="242">
          <cell r="Y242" t="str">
            <v>nymphal</v>
          </cell>
        </row>
        <row r="243">
          <cell r="A243">
            <v>35</v>
          </cell>
          <cell r="B243" t="str">
            <v>35-Izumu</v>
          </cell>
          <cell r="C243" t="str">
            <v>NODA, H</v>
          </cell>
          <cell r="D243" t="str">
            <v>GEOGRAPHIC-VARIATION OF NYMPHAL DIAPAUSE IN THE SMALL BROWN PLANTHOPPER IN JAPAN</v>
          </cell>
        </row>
        <row r="243">
          <cell r="F243" t="str">
            <v>y</v>
          </cell>
          <cell r="G243" t="str">
            <v>a</v>
          </cell>
          <cell r="H243" t="str">
            <v>i</v>
          </cell>
          <cell r="I243">
            <v>8</v>
          </cell>
          <cell r="J243">
            <v>6</v>
          </cell>
        </row>
        <row r="243">
          <cell r="L243" t="str">
            <v>laodelphax striatellus</v>
          </cell>
          <cell r="M243" t="str">
            <v>homoptera</v>
          </cell>
          <cell r="N243" t="str">
            <v>Izumu</v>
          </cell>
          <cell r="O243">
            <v>35.368611</v>
          </cell>
          <cell r="P243">
            <v>132.755</v>
          </cell>
        </row>
        <row r="243">
          <cell r="T243">
            <v>1</v>
          </cell>
          <cell r="U243" t="str">
            <v>not described</v>
          </cell>
        </row>
        <row r="243">
          <cell r="W243">
            <v>35</v>
          </cell>
        </row>
        <row r="243">
          <cell r="Y243" t="str">
            <v>nymphal</v>
          </cell>
        </row>
        <row r="244">
          <cell r="A244">
            <v>35</v>
          </cell>
          <cell r="B244" t="str">
            <v>35-Kagoshima</v>
          </cell>
          <cell r="C244" t="str">
            <v>NODA, H</v>
          </cell>
          <cell r="D244" t="str">
            <v>GEOGRAPHIC-VARIATION OF NYMPHAL DIAPAUSE IN THE SMALL BROWN PLANTHOPPER IN JAPAN</v>
          </cell>
        </row>
        <row r="244">
          <cell r="F244" t="str">
            <v>y</v>
          </cell>
          <cell r="G244" t="str">
            <v>a</v>
          </cell>
          <cell r="H244" t="str">
            <v>i</v>
          </cell>
          <cell r="I244">
            <v>8</v>
          </cell>
          <cell r="J244">
            <v>8</v>
          </cell>
        </row>
        <row r="244">
          <cell r="L244" t="str">
            <v>laodelphax striatellus</v>
          </cell>
          <cell r="M244" t="str">
            <v>homoptera</v>
          </cell>
          <cell r="N244" t="str">
            <v>Kagoshima</v>
          </cell>
          <cell r="O244">
            <v>31.596536</v>
          </cell>
          <cell r="P244">
            <v>130.557117</v>
          </cell>
        </row>
        <row r="244">
          <cell r="T244">
            <v>1</v>
          </cell>
          <cell r="U244" t="str">
            <v>not described</v>
          </cell>
        </row>
        <row r="244">
          <cell r="W244">
            <v>35</v>
          </cell>
        </row>
        <row r="244">
          <cell r="Y244" t="str">
            <v>nymphal</v>
          </cell>
        </row>
        <row r="245">
          <cell r="A245">
            <v>35</v>
          </cell>
          <cell r="B245" t="str">
            <v>35-Ishigaki</v>
          </cell>
          <cell r="C245" t="str">
            <v>NODA, H</v>
          </cell>
          <cell r="D245" t="str">
            <v>GEOGRAPHIC-VARIATION OF NYMPHAL DIAPAUSE IN THE SMALL BROWN PLANTHOPPER IN JAPAN</v>
          </cell>
        </row>
        <row r="245">
          <cell r="F245" t="str">
            <v>y</v>
          </cell>
          <cell r="G245" t="str">
            <v>a</v>
          </cell>
          <cell r="H245" t="str">
            <v>i</v>
          </cell>
          <cell r="I245">
            <v>8</v>
          </cell>
          <cell r="J245">
            <v>7</v>
          </cell>
        </row>
        <row r="245">
          <cell r="L245" t="str">
            <v>laodelphax striatellus</v>
          </cell>
          <cell r="M245" t="str">
            <v>homoptera</v>
          </cell>
          <cell r="N245" t="str">
            <v>Ishigaki</v>
          </cell>
          <cell r="O245">
            <v>24.340556</v>
          </cell>
          <cell r="P245">
            <v>124.155556</v>
          </cell>
        </row>
        <row r="245">
          <cell r="T245">
            <v>1</v>
          </cell>
          <cell r="U245" t="str">
            <v>not described</v>
          </cell>
        </row>
        <row r="245">
          <cell r="W245">
            <v>35</v>
          </cell>
        </row>
        <row r="245">
          <cell r="Y245" t="str">
            <v>nymphal</v>
          </cell>
        </row>
        <row r="246">
          <cell r="A246">
            <v>36</v>
          </cell>
          <cell r="B246" t="str">
            <v>36-Kyoto</v>
          </cell>
          <cell r="C246" t="str">
            <v>Noriyuki, S; Akiyama, K; Nishida, T</v>
          </cell>
          <cell r="D246" t="str">
            <v>Life-history traits related to diapause in univoltine and bivoltine populations of Ypthima multistriata (Lepidoptera: Satyridae) inhabiting similar latitudes</v>
          </cell>
          <cell r="E246" t="str">
            <v>10.1111/j.1479-8298.2011.00447.x</v>
          </cell>
          <cell r="F246" t="str">
            <v>y</v>
          </cell>
          <cell r="G246" t="str">
            <v>a</v>
          </cell>
          <cell r="H246" t="str">
            <v>i</v>
          </cell>
          <cell r="I246">
            <v>4</v>
          </cell>
          <cell r="J246">
            <v>3</v>
          </cell>
        </row>
        <row r="246">
          <cell r="L246" t="str">
            <v>Ypthima multistriata</v>
          </cell>
          <cell r="M246" t="str">
            <v>lepidoptera</v>
          </cell>
          <cell r="N246" t="str">
            <v>Kyoto</v>
          </cell>
          <cell r="O246">
            <v>34.75</v>
          </cell>
          <cell r="P246">
            <v>135.819</v>
          </cell>
        </row>
        <row r="246">
          <cell r="T246">
            <v>66</v>
          </cell>
          <cell r="U246" t="str">
            <v>acc</v>
          </cell>
        </row>
        <row r="246">
          <cell r="W246">
            <v>36</v>
          </cell>
        </row>
        <row r="246">
          <cell r="Y246" t="str">
            <v>larval</v>
          </cell>
        </row>
        <row r="247">
          <cell r="A247">
            <v>36</v>
          </cell>
          <cell r="B247" t="str">
            <v>36-Ieshima Is.</v>
          </cell>
          <cell r="C247" t="str">
            <v>Noriyuki, S; Akiyama, K; Nishida, T</v>
          </cell>
          <cell r="D247" t="str">
            <v>Life-history traits related to diapause in univoltine and bivoltine populations of Ypthima multistriata (Lepidoptera: Satyridae) inhabiting similar latitudes</v>
          </cell>
          <cell r="E247" t="str">
            <v>10.1111/j.1479-8298.2011.00447.x</v>
          </cell>
          <cell r="F247" t="str">
            <v>y</v>
          </cell>
          <cell r="G247" t="str">
            <v>a</v>
          </cell>
          <cell r="H247" t="str">
            <v>i</v>
          </cell>
          <cell r="I247">
            <v>4</v>
          </cell>
          <cell r="J247">
            <v>3</v>
          </cell>
        </row>
        <row r="247">
          <cell r="L247" t="str">
            <v>Ypthima multistriata</v>
          </cell>
          <cell r="M247" t="str">
            <v>lepidoptera</v>
          </cell>
          <cell r="N247" t="str">
            <v>Ieshima Is.</v>
          </cell>
          <cell r="O247">
            <v>34.667</v>
          </cell>
          <cell r="P247">
            <v>134.526</v>
          </cell>
        </row>
        <row r="247">
          <cell r="T247">
            <v>13</v>
          </cell>
          <cell r="U247" t="str">
            <v>acc</v>
          </cell>
        </row>
        <row r="247">
          <cell r="W247">
            <v>36</v>
          </cell>
        </row>
        <row r="247">
          <cell r="Y247" t="str">
            <v>larval</v>
          </cell>
        </row>
        <row r="248">
          <cell r="A248">
            <v>36</v>
          </cell>
          <cell r="B248" t="str">
            <v>36-Tangashima Is.</v>
          </cell>
          <cell r="C248" t="str">
            <v>Noriyuki, S; Akiyama, K; Nishida, T</v>
          </cell>
          <cell r="D248" t="str">
            <v>Life-history traits related to diapause in univoltine and bivoltine populations of Ypthima multistriata (Lepidoptera: Satyridae) inhabiting similar latitudes</v>
          </cell>
          <cell r="E248" t="str">
            <v>10.1111/j.1479-8298.2011.00447.x</v>
          </cell>
          <cell r="F248" t="str">
            <v>y</v>
          </cell>
          <cell r="G248" t="str">
            <v>a</v>
          </cell>
          <cell r="H248" t="str">
            <v>i</v>
          </cell>
          <cell r="I248">
            <v>4</v>
          </cell>
          <cell r="J248">
            <v>3</v>
          </cell>
        </row>
        <row r="248">
          <cell r="L248" t="str">
            <v>Ypthima multistriata</v>
          </cell>
          <cell r="M248" t="str">
            <v>lepidoptera</v>
          </cell>
          <cell r="N248" t="str">
            <v>Tangashima Is.</v>
          </cell>
          <cell r="O248">
            <v>34.657</v>
          </cell>
          <cell r="P248">
            <v>134.576</v>
          </cell>
        </row>
        <row r="248">
          <cell r="T248">
            <v>34.6</v>
          </cell>
          <cell r="U248" t="str">
            <v>acc</v>
          </cell>
        </row>
        <row r="248">
          <cell r="W248">
            <v>36</v>
          </cell>
        </row>
        <row r="248">
          <cell r="Y248" t="str">
            <v>larval</v>
          </cell>
        </row>
        <row r="249">
          <cell r="A249">
            <v>36</v>
          </cell>
          <cell r="B249" t="str">
            <v>36-Bouzeshima Is.</v>
          </cell>
          <cell r="C249" t="str">
            <v>Noriyuki, S; Akiyama, K; Nishida, T</v>
          </cell>
          <cell r="D249" t="str">
            <v>Life-history traits related to diapause in univoltine and bivoltine populations of Ypthima multistriata (Lepidoptera: Satyridae) inhabiting similar latitudes</v>
          </cell>
          <cell r="E249" t="str">
            <v>10.1111/j.1479-8298.2011.00447.x</v>
          </cell>
          <cell r="F249" t="str">
            <v>y</v>
          </cell>
          <cell r="G249" t="str">
            <v>a</v>
          </cell>
          <cell r="H249" t="str">
            <v>i</v>
          </cell>
          <cell r="I249">
            <v>4</v>
          </cell>
          <cell r="J249">
            <v>3</v>
          </cell>
        </row>
        <row r="249">
          <cell r="L249" t="str">
            <v>Ypthima multistriata</v>
          </cell>
          <cell r="M249" t="str">
            <v>lepidoptera</v>
          </cell>
          <cell r="N249" t="str">
            <v>Bouzeshima Is.</v>
          </cell>
          <cell r="O249">
            <v>34.652</v>
          </cell>
          <cell r="P249">
            <v>134.512</v>
          </cell>
        </row>
        <row r="249">
          <cell r="T249">
            <v>37.6</v>
          </cell>
          <cell r="U249" t="str">
            <v>acc</v>
          </cell>
        </row>
        <row r="249">
          <cell r="W249">
            <v>36</v>
          </cell>
        </row>
        <row r="249">
          <cell r="Y249" t="str">
            <v>larval</v>
          </cell>
        </row>
        <row r="250">
          <cell r="A250">
            <v>37</v>
          </cell>
          <cell r="B250" t="str">
            <v>37- OUL</v>
          </cell>
          <cell r="C250" t="str">
            <v>Paolucci, S; van de Zande, L; Beukeboom, LW</v>
          </cell>
          <cell r="D250" t="str">
            <v>Adaptive latitudinal cline of photoperiodic diapause induction in the parasitoid Nasonia vitripennis in Europe</v>
          </cell>
          <cell r="E250" t="str">
            <v>10.1111/jeb.12113</v>
          </cell>
          <cell r="F250" t="str">
            <v>y-ask</v>
          </cell>
          <cell r="G250" t="str">
            <v>a</v>
          </cell>
          <cell r="H250" t="str">
            <v>i</v>
          </cell>
          <cell r="I250">
            <v>7</v>
          </cell>
          <cell r="J250">
            <v>8</v>
          </cell>
        </row>
        <row r="250">
          <cell r="L250" t="str">
            <v>Nasonia vitripennis</v>
          </cell>
          <cell r="M250" t="str">
            <v>hymenoptera</v>
          </cell>
          <cell r="N250" t="str">
            <v>OUL</v>
          </cell>
          <cell r="O250">
            <v>65.0611555555556</v>
          </cell>
          <cell r="P250">
            <v>25.528</v>
          </cell>
        </row>
        <row r="250">
          <cell r="T250">
            <v>26</v>
          </cell>
          <cell r="U250" t="str">
            <v>pop level/ask</v>
          </cell>
        </row>
        <row r="250">
          <cell r="W250">
            <v>37</v>
          </cell>
        </row>
        <row r="250">
          <cell r="Y250" t="str">
            <v>larval</v>
          </cell>
          <cell r="Z250" t="str">
            <v>26 lines with 15 replicates each</v>
          </cell>
        </row>
        <row r="251">
          <cell r="A251">
            <v>37</v>
          </cell>
          <cell r="B251" t="str">
            <v>37- TUR</v>
          </cell>
          <cell r="C251" t="str">
            <v>Paolucci, S; van de Zande, L; Beukeboom, LW</v>
          </cell>
          <cell r="D251" t="str">
            <v>Adaptive latitudinal cline of photoperiodic diapause induction in the parasitoid Nasonia vitripennis in Europe</v>
          </cell>
          <cell r="E251" t="str">
            <v>10.1111/jeb.12113</v>
          </cell>
          <cell r="F251" t="str">
            <v>y-ask</v>
          </cell>
          <cell r="G251" t="str">
            <v>a</v>
          </cell>
          <cell r="H251" t="str">
            <v>i</v>
          </cell>
          <cell r="I251">
            <v>7</v>
          </cell>
          <cell r="J251">
            <v>8</v>
          </cell>
        </row>
        <row r="251">
          <cell r="L251" t="str">
            <v>Nasonia vitripennis</v>
          </cell>
          <cell r="M251" t="str">
            <v>hymenoptera</v>
          </cell>
          <cell r="N251" t="str">
            <v>TUR</v>
          </cell>
          <cell r="O251">
            <v>61.2612583333333</v>
          </cell>
          <cell r="P251">
            <v>22.2233222222222</v>
          </cell>
        </row>
        <row r="251">
          <cell r="T251">
            <v>21</v>
          </cell>
          <cell r="U251" t="str">
            <v>pop level/ask</v>
          </cell>
        </row>
        <row r="251">
          <cell r="W251">
            <v>37</v>
          </cell>
        </row>
        <row r="251">
          <cell r="Y251" t="str">
            <v>larval</v>
          </cell>
        </row>
        <row r="252">
          <cell r="A252">
            <v>37</v>
          </cell>
          <cell r="B252" t="str">
            <v>37- LAT</v>
          </cell>
          <cell r="C252" t="str">
            <v>Paolucci, S; van de Zande, L; Beukeboom, LW</v>
          </cell>
          <cell r="D252" t="str">
            <v>Adaptive latitudinal cline of photoperiodic diapause induction in the parasitoid Nasonia vitripennis in Europe</v>
          </cell>
          <cell r="E252" t="str">
            <v>10.1111/jeb.12113</v>
          </cell>
          <cell r="F252" t="str">
            <v>y-ask</v>
          </cell>
          <cell r="G252" t="str">
            <v>a</v>
          </cell>
          <cell r="H252" t="str">
            <v>i</v>
          </cell>
          <cell r="I252">
            <v>7</v>
          </cell>
          <cell r="J252">
            <v>8</v>
          </cell>
        </row>
        <row r="252">
          <cell r="L252" t="str">
            <v>Nasonia vitripennis</v>
          </cell>
          <cell r="M252" t="str">
            <v>hymenoptera</v>
          </cell>
          <cell r="N252" t="str">
            <v>LAT</v>
          </cell>
          <cell r="O252">
            <v>56.8562666666667</v>
          </cell>
          <cell r="P252">
            <v>25.2003833333333</v>
          </cell>
        </row>
        <row r="252">
          <cell r="T252">
            <v>26</v>
          </cell>
          <cell r="U252" t="str">
            <v>pop level/ask</v>
          </cell>
        </row>
        <row r="252">
          <cell r="W252">
            <v>37</v>
          </cell>
        </row>
        <row r="252">
          <cell r="Y252" t="str">
            <v>larval</v>
          </cell>
        </row>
        <row r="253">
          <cell r="A253">
            <v>37</v>
          </cell>
          <cell r="B253" t="str">
            <v>37- HAM</v>
          </cell>
          <cell r="C253" t="str">
            <v>Paolucci, S; van de Zande, L; Beukeboom, LW</v>
          </cell>
          <cell r="D253" t="str">
            <v>Adaptive latitudinal cline of photoperiodic diapause induction in the parasitoid Nasonia vitripennis in Europe</v>
          </cell>
          <cell r="E253" t="str">
            <v>10.1111/jeb.12113</v>
          </cell>
          <cell r="F253" t="str">
            <v>y-ask</v>
          </cell>
          <cell r="G253" t="str">
            <v>a</v>
          </cell>
          <cell r="H253" t="str">
            <v>i</v>
          </cell>
          <cell r="I253">
            <v>7</v>
          </cell>
          <cell r="J253">
            <v>8</v>
          </cell>
        </row>
        <row r="253">
          <cell r="L253" t="str">
            <v>Nasonia vitripennis</v>
          </cell>
          <cell r="M253" t="str">
            <v>hymenoptera</v>
          </cell>
          <cell r="N253" t="str">
            <v>HAM</v>
          </cell>
          <cell r="O253">
            <v>53.6065611111111</v>
          </cell>
          <cell r="P253">
            <v>10.1715944444444</v>
          </cell>
        </row>
        <row r="253">
          <cell r="T253">
            <v>26</v>
          </cell>
          <cell r="U253" t="str">
            <v>pop level/ask</v>
          </cell>
        </row>
        <row r="253">
          <cell r="W253">
            <v>37</v>
          </cell>
        </row>
        <row r="253">
          <cell r="Y253" t="str">
            <v>larval</v>
          </cell>
        </row>
        <row r="254">
          <cell r="A254">
            <v>37</v>
          </cell>
          <cell r="B254" t="str">
            <v>37- SCH</v>
          </cell>
          <cell r="C254" t="str">
            <v>Paolucci, S; van de Zande, L; Beukeboom, LW</v>
          </cell>
          <cell r="D254" t="str">
            <v>Adaptive latitudinal cline of photoperiodic diapause induction in the parasitoid Nasonia vitripennis in Europe</v>
          </cell>
          <cell r="E254" t="str">
            <v>10.1111/jeb.12113</v>
          </cell>
          <cell r="F254" t="str">
            <v>y-ask</v>
          </cell>
          <cell r="G254" t="str">
            <v>a</v>
          </cell>
          <cell r="H254" t="str">
            <v>i</v>
          </cell>
          <cell r="I254">
            <v>7</v>
          </cell>
          <cell r="J254">
            <v>8</v>
          </cell>
        </row>
        <row r="254">
          <cell r="L254" t="str">
            <v>Nasonia vitripennis</v>
          </cell>
          <cell r="M254" t="str">
            <v>hymenoptera</v>
          </cell>
          <cell r="N254" t="str">
            <v>SCH</v>
          </cell>
          <cell r="O254">
            <v>50.33225</v>
          </cell>
          <cell r="P254">
            <v>9.51305555555556</v>
          </cell>
        </row>
        <row r="254">
          <cell r="T254">
            <v>22</v>
          </cell>
          <cell r="U254" t="str">
            <v>pop level/ask</v>
          </cell>
        </row>
        <row r="254">
          <cell r="W254">
            <v>37</v>
          </cell>
        </row>
        <row r="254">
          <cell r="Y254" t="str">
            <v>larval</v>
          </cell>
        </row>
        <row r="255">
          <cell r="A255">
            <v>37</v>
          </cell>
          <cell r="B255" t="str">
            <v>37- SWI</v>
          </cell>
          <cell r="C255" t="str">
            <v>Paolucci, S; van de Zande, L; Beukeboom, LW</v>
          </cell>
          <cell r="D255" t="str">
            <v>Adaptive latitudinal cline of photoperiodic diapause induction in the parasitoid Nasonia vitripennis in Europe</v>
          </cell>
          <cell r="E255" t="str">
            <v>10.1111/jeb.12113</v>
          </cell>
          <cell r="F255" t="str">
            <v>y-ask</v>
          </cell>
          <cell r="G255" t="str">
            <v>a</v>
          </cell>
          <cell r="H255" t="str">
            <v>i</v>
          </cell>
          <cell r="I255">
            <v>7</v>
          </cell>
          <cell r="J255">
            <v>8</v>
          </cell>
        </row>
        <row r="255">
          <cell r="L255" t="str">
            <v>Nasonia vitripennis</v>
          </cell>
          <cell r="M255" t="str">
            <v>hymenoptera</v>
          </cell>
          <cell r="N255" t="str">
            <v>SWI</v>
          </cell>
          <cell r="O255">
            <v>46.7358722222222</v>
          </cell>
          <cell r="P255">
            <v>7.11592777777778</v>
          </cell>
        </row>
        <row r="255">
          <cell r="T255">
            <v>26</v>
          </cell>
          <cell r="U255" t="str">
            <v>pop level/ask</v>
          </cell>
        </row>
        <row r="255">
          <cell r="W255">
            <v>37</v>
          </cell>
        </row>
        <row r="255">
          <cell r="Y255" t="str">
            <v>larval</v>
          </cell>
        </row>
        <row r="256">
          <cell r="A256">
            <v>37</v>
          </cell>
          <cell r="B256" t="str">
            <v>37- COR</v>
          </cell>
          <cell r="C256" t="str">
            <v>Paolucci, S; van de Zande, L; Beukeboom, LW</v>
          </cell>
          <cell r="D256" t="str">
            <v>Adaptive latitudinal cline of photoperiodic diapause induction in the parasitoid Nasonia vitripennis in Europe</v>
          </cell>
          <cell r="E256" t="str">
            <v>10.1111/jeb.12113</v>
          </cell>
          <cell r="F256" t="str">
            <v>y-ask</v>
          </cell>
          <cell r="G256" t="str">
            <v>a</v>
          </cell>
          <cell r="H256" t="str">
            <v>i</v>
          </cell>
          <cell r="I256">
            <v>7</v>
          </cell>
          <cell r="J256">
            <v>8</v>
          </cell>
        </row>
        <row r="256">
          <cell r="L256" t="str">
            <v>Nasonia vitripennis</v>
          </cell>
          <cell r="M256" t="str">
            <v>hymenoptera</v>
          </cell>
          <cell r="N256" t="str">
            <v>COR</v>
          </cell>
          <cell r="O256">
            <v>42.3752222222222</v>
          </cell>
          <cell r="P256">
            <v>8.748</v>
          </cell>
        </row>
        <row r="256">
          <cell r="T256">
            <v>25</v>
          </cell>
          <cell r="U256" t="str">
            <v>pop level/ask</v>
          </cell>
        </row>
        <row r="256">
          <cell r="W256">
            <v>37</v>
          </cell>
        </row>
        <row r="256">
          <cell r="Y256" t="str">
            <v>larval</v>
          </cell>
        </row>
        <row r="257">
          <cell r="A257">
            <v>38</v>
          </cell>
          <cell r="B257" t="str">
            <v>38-Sp22</v>
          </cell>
          <cell r="C257" t="str">
            <v>Pegoraro, M; Zonato, V; Tyler, ER; Fedele, G; Kyriacou, CP; Tauber, E</v>
          </cell>
          <cell r="D257" t="str">
            <v>Geographical analysis of diapause inducibility in European Drosophila melanogaster populations</v>
          </cell>
          <cell r="E257" t="str">
            <v>10.1016/j.jinsphys.2017.01.015</v>
          </cell>
          <cell r="F257" t="str">
            <v>y</v>
          </cell>
          <cell r="G257" t="str">
            <v>a</v>
          </cell>
          <cell r="H257" t="str">
            <v>i</v>
          </cell>
          <cell r="I257">
            <v>6</v>
          </cell>
          <cell r="J257">
            <v>6</v>
          </cell>
        </row>
        <row r="257">
          <cell r="L257" t="str">
            <v>Drosophila melanogaster</v>
          </cell>
          <cell r="M257" t="str">
            <v>diptera</v>
          </cell>
          <cell r="N257" t="str">
            <v>Sp22</v>
          </cell>
          <cell r="O257">
            <v>36.97</v>
          </cell>
          <cell r="P257">
            <v>-2.12</v>
          </cell>
          <cell r="Q257">
            <v>0.01</v>
          </cell>
          <cell r="R257">
            <v>345</v>
          </cell>
        </row>
        <row r="257">
          <cell r="T257">
            <v>6</v>
          </cell>
          <cell r="U257" t="str">
            <v>acc</v>
          </cell>
        </row>
        <row r="257">
          <cell r="W257">
            <v>38</v>
          </cell>
        </row>
        <row r="257">
          <cell r="Y257" t="str">
            <v>adult</v>
          </cell>
        </row>
        <row r="258">
          <cell r="A258">
            <v>38</v>
          </cell>
          <cell r="B258" t="str">
            <v>38-MREN</v>
          </cell>
          <cell r="C258" t="str">
            <v>Pegoraro, M; Zonato, V; Tyler, ER; Fedele, G; Kyriacou, CP; Tauber, E</v>
          </cell>
          <cell r="D258" t="str">
            <v>Geographical analysis of diapause inducibility in European Drosophila melanogaster populations</v>
          </cell>
          <cell r="E258" t="str">
            <v>10.1016/j.jinsphys.2017.01.015</v>
          </cell>
          <cell r="F258" t="str">
            <v>y</v>
          </cell>
          <cell r="G258" t="str">
            <v>a</v>
          </cell>
          <cell r="H258" t="str">
            <v>i</v>
          </cell>
          <cell r="I258">
            <v>6</v>
          </cell>
          <cell r="J258">
            <v>6</v>
          </cell>
        </row>
        <row r="258">
          <cell r="L258" t="str">
            <v>Drosophila melanogaster</v>
          </cell>
          <cell r="M258" t="str">
            <v>diptera</v>
          </cell>
          <cell r="N258" t="str">
            <v>MREN</v>
          </cell>
          <cell r="O258">
            <v>39.2</v>
          </cell>
          <cell r="P258">
            <v>16.11</v>
          </cell>
          <cell r="Q258">
            <v>0.01</v>
          </cell>
          <cell r="R258">
            <v>480</v>
          </cell>
        </row>
        <row r="258">
          <cell r="T258">
            <v>6</v>
          </cell>
          <cell r="U258" t="str">
            <v>acc</v>
          </cell>
        </row>
        <row r="258">
          <cell r="W258">
            <v>38</v>
          </cell>
        </row>
        <row r="258">
          <cell r="Y258" t="str">
            <v>adult</v>
          </cell>
        </row>
        <row r="259">
          <cell r="A259">
            <v>38</v>
          </cell>
          <cell r="B259" t="str">
            <v>38-SAL</v>
          </cell>
          <cell r="C259" t="str">
            <v>Pegoraro, M; Zonato, V; Tyler, ER; Fedele, G; Kyriacou, CP; Tauber, E</v>
          </cell>
          <cell r="D259" t="str">
            <v>Geographical analysis of diapause inducibility in European Drosophila melanogaster populations</v>
          </cell>
          <cell r="E259" t="str">
            <v>10.1016/j.jinsphys.2017.01.015</v>
          </cell>
          <cell r="F259" t="str">
            <v>y</v>
          </cell>
          <cell r="G259" t="str">
            <v>a</v>
          </cell>
          <cell r="H259" t="str">
            <v>i</v>
          </cell>
          <cell r="I259">
            <v>6</v>
          </cell>
          <cell r="J259">
            <v>6</v>
          </cell>
        </row>
        <row r="259">
          <cell r="L259" t="str">
            <v>Drosophila melanogaster</v>
          </cell>
          <cell r="M259" t="str">
            <v>diptera</v>
          </cell>
          <cell r="N259" t="str">
            <v>SAL</v>
          </cell>
          <cell r="O259">
            <v>40.38</v>
          </cell>
          <cell r="P259">
            <v>17.97</v>
          </cell>
          <cell r="Q259">
            <v>0.01</v>
          </cell>
          <cell r="R259">
            <v>79</v>
          </cell>
        </row>
        <row r="259">
          <cell r="T259">
            <v>6</v>
          </cell>
          <cell r="U259" t="str">
            <v>acc</v>
          </cell>
        </row>
        <row r="259">
          <cell r="W259">
            <v>38</v>
          </cell>
        </row>
        <row r="259">
          <cell r="Y259" t="str">
            <v>adult</v>
          </cell>
        </row>
        <row r="260">
          <cell r="A260">
            <v>38</v>
          </cell>
          <cell r="B260" t="str">
            <v>38-BOL</v>
          </cell>
          <cell r="C260" t="str">
            <v>Pegoraro, M; Zonato, V; Tyler, ER; Fedele, G; Kyriacou, CP; Tauber, E</v>
          </cell>
          <cell r="D260" t="str">
            <v>Geographical analysis of diapause inducibility in European Drosophila melanogaster populations</v>
          </cell>
          <cell r="E260" t="str">
            <v>10.1016/j.jinsphys.2017.01.015</v>
          </cell>
          <cell r="F260" t="str">
            <v>y</v>
          </cell>
          <cell r="G260" t="str">
            <v>a</v>
          </cell>
          <cell r="H260" t="str">
            <v>i</v>
          </cell>
          <cell r="I260">
            <v>6</v>
          </cell>
          <cell r="J260">
            <v>6</v>
          </cell>
        </row>
        <row r="260">
          <cell r="L260" t="str">
            <v>Drosophila melanogaster</v>
          </cell>
          <cell r="M260" t="str">
            <v>diptera</v>
          </cell>
          <cell r="N260" t="str">
            <v>BOL</v>
          </cell>
          <cell r="O260">
            <v>46.3</v>
          </cell>
          <cell r="P260">
            <v>11.22</v>
          </cell>
          <cell r="Q260">
            <v>0.01</v>
          </cell>
          <cell r="R260">
            <v>262</v>
          </cell>
        </row>
        <row r="260">
          <cell r="T260">
            <v>6</v>
          </cell>
          <cell r="U260" t="str">
            <v>acc</v>
          </cell>
        </row>
        <row r="260">
          <cell r="W260">
            <v>38</v>
          </cell>
        </row>
        <row r="260">
          <cell r="Y260" t="str">
            <v>adult</v>
          </cell>
        </row>
        <row r="261">
          <cell r="A261">
            <v>38</v>
          </cell>
          <cell r="B261" t="str">
            <v>38-HU</v>
          </cell>
          <cell r="C261" t="str">
            <v>Pegoraro, M; Zonato, V; Tyler, ER; Fedele, G; Kyriacou, CP; Tauber, E</v>
          </cell>
          <cell r="D261" t="str">
            <v>Geographical analysis of diapause inducibility in European Drosophila melanogaster populations</v>
          </cell>
          <cell r="E261" t="str">
            <v>10.1016/j.jinsphys.2017.01.015</v>
          </cell>
          <cell r="F261" t="str">
            <v>y</v>
          </cell>
          <cell r="G261" t="str">
            <v>a</v>
          </cell>
          <cell r="H261" t="str">
            <v>i</v>
          </cell>
          <cell r="I261">
            <v>6</v>
          </cell>
          <cell r="J261">
            <v>6</v>
          </cell>
        </row>
        <row r="261">
          <cell r="L261" t="str">
            <v>Drosophila melanogaster</v>
          </cell>
          <cell r="M261" t="str">
            <v>diptera</v>
          </cell>
          <cell r="N261" t="str">
            <v>HU</v>
          </cell>
          <cell r="O261">
            <v>52.03</v>
          </cell>
          <cell r="P261">
            <v>5.17</v>
          </cell>
          <cell r="Q261">
            <v>0.01</v>
          </cell>
          <cell r="R261">
            <v>2</v>
          </cell>
        </row>
        <row r="261">
          <cell r="T261">
            <v>6</v>
          </cell>
          <cell r="U261" t="str">
            <v>acc</v>
          </cell>
        </row>
        <row r="261">
          <cell r="W261">
            <v>38</v>
          </cell>
        </row>
        <row r="261">
          <cell r="Y261" t="str">
            <v>adult</v>
          </cell>
        </row>
        <row r="262">
          <cell r="A262">
            <v>38</v>
          </cell>
          <cell r="B262" t="str">
            <v>38-KOR</v>
          </cell>
          <cell r="C262" t="str">
            <v>Pegoraro, M; Zonato, V; Tyler, ER; Fedele, G; Kyriacou, CP; Tauber, E</v>
          </cell>
          <cell r="D262" t="str">
            <v>Geographical analysis of diapause inducibility in European Drosophila melanogaster populations</v>
          </cell>
          <cell r="E262" t="str">
            <v>10.1016/j.jinsphys.2017.01.015</v>
          </cell>
          <cell r="F262" t="str">
            <v>y</v>
          </cell>
          <cell r="G262" t="str">
            <v>a</v>
          </cell>
          <cell r="H262" t="str">
            <v>i</v>
          </cell>
          <cell r="I262">
            <v>6</v>
          </cell>
          <cell r="J262">
            <v>6</v>
          </cell>
        </row>
        <row r="262">
          <cell r="L262" t="str">
            <v>Drosophila melanogaster</v>
          </cell>
          <cell r="M262" t="str">
            <v>diptera</v>
          </cell>
          <cell r="N262" t="str">
            <v>KOR</v>
          </cell>
          <cell r="O262">
            <v>62.01</v>
          </cell>
          <cell r="P262">
            <v>25.33</v>
          </cell>
          <cell r="Q262">
            <v>0.01</v>
          </cell>
          <cell r="R262">
            <v>120</v>
          </cell>
        </row>
        <row r="262">
          <cell r="T262">
            <v>6</v>
          </cell>
          <cell r="U262" t="str">
            <v>acc</v>
          </cell>
        </row>
        <row r="262">
          <cell r="W262">
            <v>38</v>
          </cell>
        </row>
        <row r="262">
          <cell r="Y262" t="str">
            <v>adult</v>
          </cell>
        </row>
        <row r="263">
          <cell r="A263">
            <v>39</v>
          </cell>
          <cell r="B263" t="str">
            <v>39-</v>
          </cell>
          <cell r="C263" t="str">
            <v>Pivarciova, L; Vaneckova, H; Provaznik, J; Wu, BCH; Pivarci, M; Peckova, O; Bazalova, O; Cada, S; Kment, P; Kotwica-Rolinska, J; Dolezel, D</v>
          </cell>
          <cell r="D263" t="str">
            <v>Unexpected Geographic Variability of the Free Running Period in the Linden Bug Pyrrhocoris apterus</v>
          </cell>
          <cell r="E263" t="str">
            <v>10.1177/0748730416671213</v>
          </cell>
          <cell r="F263" t="str">
            <v>no but ask</v>
          </cell>
          <cell r="G263" t="str">
            <v>a</v>
          </cell>
          <cell r="H263" t="str">
            <v>i</v>
          </cell>
        </row>
        <row r="264">
          <cell r="A264">
            <v>40</v>
          </cell>
          <cell r="B264" t="str">
            <v>40- Ishigaki</v>
          </cell>
          <cell r="C264" t="str">
            <v>Qureshi, MF; Murai, T; Yoshida, H; Tsumuki, H</v>
          </cell>
          <cell r="D264" t="str">
            <v>Populational variation in diapause-induction and -termination of Helicoverpa armigera (Lepidoptera : Noctuidae)</v>
          </cell>
          <cell r="E264" t="str">
            <v>10.1303/aez.2000.357</v>
          </cell>
          <cell r="F264" t="str">
            <v>y</v>
          </cell>
          <cell r="G264" t="str">
            <v>a</v>
          </cell>
          <cell r="H264" t="str">
            <v>i</v>
          </cell>
          <cell r="I264">
            <v>3</v>
          </cell>
          <cell r="J264">
            <v>6</v>
          </cell>
        </row>
        <row r="264">
          <cell r="L264" t="str">
            <v>helicoverpa armigera</v>
          </cell>
          <cell r="M264" t="str">
            <v>lepidoptera</v>
          </cell>
          <cell r="N264" t="str">
            <v>Ishigaki</v>
          </cell>
          <cell r="O264">
            <v>24.3</v>
          </cell>
          <cell r="P264">
            <v>124.2</v>
          </cell>
        </row>
        <row r="264">
          <cell r="T264">
            <v>65</v>
          </cell>
          <cell r="U264" t="str">
            <v>global average</v>
          </cell>
        </row>
        <row r="264">
          <cell r="W264">
            <v>40</v>
          </cell>
        </row>
        <row r="265">
          <cell r="A265">
            <v>40</v>
          </cell>
          <cell r="B265" t="str">
            <v>40- Okayama</v>
          </cell>
          <cell r="C265" t="str">
            <v>Qureshi, MF; Murai, T; Yoshida, H; Tsumuki, H</v>
          </cell>
          <cell r="D265" t="str">
            <v>Populational variation in diapause-induction and -termination of Helicoverpa armigera (Lepidoptera : Noctuidae)</v>
          </cell>
          <cell r="E265" t="str">
            <v>10.1303/aez.2000.357</v>
          </cell>
          <cell r="F265" t="str">
            <v>y</v>
          </cell>
          <cell r="G265" t="str">
            <v>a</v>
          </cell>
          <cell r="H265" t="str">
            <v>i</v>
          </cell>
          <cell r="I265">
            <v>3</v>
          </cell>
          <cell r="J265">
            <v>6</v>
          </cell>
        </row>
        <row r="265">
          <cell r="L265" t="str">
            <v>helicoverpa armigera</v>
          </cell>
          <cell r="M265" t="str">
            <v>lepidoptera</v>
          </cell>
          <cell r="N265" t="str">
            <v>Okayama</v>
          </cell>
          <cell r="O265">
            <v>34.6</v>
          </cell>
          <cell r="P265">
            <v>134.1</v>
          </cell>
        </row>
        <row r="265">
          <cell r="T265">
            <v>65</v>
          </cell>
          <cell r="U265" t="str">
            <v>global average</v>
          </cell>
        </row>
        <row r="265">
          <cell r="W265">
            <v>40</v>
          </cell>
        </row>
        <row r="266">
          <cell r="A266">
            <v>40</v>
          </cell>
          <cell r="B266" t="str">
            <v>40-  Kanazawa</v>
          </cell>
          <cell r="C266" t="str">
            <v>Qureshi, MF; Murai, T; Yoshida, H; Tsumuki, H</v>
          </cell>
          <cell r="D266" t="str">
            <v>Populational variation in diapause-induction and -termination of Helicoverpa armigera (Lepidoptera : Noctuidae)</v>
          </cell>
          <cell r="E266" t="str">
            <v>10.1303/aez.2000.357</v>
          </cell>
          <cell r="F266" t="str">
            <v>y</v>
          </cell>
          <cell r="G266" t="str">
            <v>a</v>
          </cell>
          <cell r="H266" t="str">
            <v>i</v>
          </cell>
          <cell r="I266">
            <v>3</v>
          </cell>
          <cell r="J266">
            <v>6</v>
          </cell>
        </row>
        <row r="266">
          <cell r="L266" t="str">
            <v>helicoverpa armigera</v>
          </cell>
          <cell r="M266" t="str">
            <v>lepidoptera</v>
          </cell>
          <cell r="N266" t="str">
            <v>Kanazawa</v>
          </cell>
          <cell r="O266">
            <v>36.6</v>
          </cell>
          <cell r="P266">
            <v>136.7</v>
          </cell>
        </row>
        <row r="266">
          <cell r="T266">
            <v>65</v>
          </cell>
          <cell r="U266" t="str">
            <v>global average</v>
          </cell>
        </row>
        <row r="266">
          <cell r="W266">
            <v>40</v>
          </cell>
        </row>
        <row r="267">
          <cell r="A267">
            <v>41</v>
          </cell>
          <cell r="B267" t="str">
            <v>41- PAR</v>
          </cell>
          <cell r="C267" t="str">
            <v>Reznik, SY; Dolgovskaya, MY; Ovchinnikov, AN; Belyakova, NA</v>
          </cell>
          <cell r="D267" t="str">
            <v>Weak photoperiodic response facilitates the biological invasion of the harlequin ladybird Harmonia axyridis (Pallas) (Coleoptera: Coccinellidae)</v>
          </cell>
          <cell r="E267" t="str">
            <v>10.1111/jen.12158</v>
          </cell>
          <cell r="F267" t="str">
            <v>y</v>
          </cell>
          <cell r="G267" t="str">
            <v>a</v>
          </cell>
          <cell r="H267" t="str">
            <v>i</v>
          </cell>
          <cell r="I267">
            <v>4</v>
          </cell>
          <cell r="J267">
            <v>5</v>
          </cell>
        </row>
        <row r="267">
          <cell r="L267" t="str">
            <v>Harmonia axyridis</v>
          </cell>
          <cell r="M267" t="str">
            <v>coleoptera</v>
          </cell>
          <cell r="N267" t="str">
            <v>PAR</v>
          </cell>
          <cell r="O267">
            <v>50</v>
          </cell>
          <cell r="P267">
            <v>15.8</v>
          </cell>
        </row>
        <row r="267">
          <cell r="T267">
            <v>6</v>
          </cell>
          <cell r="U267" t="str">
            <v>global average</v>
          </cell>
        </row>
        <row r="267">
          <cell r="W267" t="str">
            <v>41_3</v>
          </cell>
        </row>
        <row r="267">
          <cell r="Z267" t="str">
            <v>6 cohorts with 10 individuals each</v>
          </cell>
        </row>
        <row r="268">
          <cell r="A268">
            <v>41</v>
          </cell>
          <cell r="B268" t="str">
            <v>41- SOT</v>
          </cell>
          <cell r="C268" t="str">
            <v>Reznik, SY; Dolgovskaya, MY; Ovchinnikov, AN; Belyakova, NA</v>
          </cell>
          <cell r="D268" t="str">
            <v>Weak photoperiodic response facilitates the biological invasion of the harlequin ladybird Harmonia axyridis (Pallas) (Coleoptera: Coccinellidae)</v>
          </cell>
          <cell r="E268" t="str">
            <v>10.1111/jen.12158</v>
          </cell>
          <cell r="F268" t="str">
            <v>y</v>
          </cell>
          <cell r="G268" t="str">
            <v>a</v>
          </cell>
          <cell r="H268" t="str">
            <v>i</v>
          </cell>
          <cell r="I268">
            <v>4</v>
          </cell>
          <cell r="J268">
            <v>5</v>
          </cell>
        </row>
        <row r="268">
          <cell r="L268" t="str">
            <v>Harmonia axyridis</v>
          </cell>
          <cell r="M268" t="str">
            <v>coleoptera</v>
          </cell>
          <cell r="N268" t="str">
            <v>SOT</v>
          </cell>
          <cell r="O268">
            <v>43.6</v>
          </cell>
          <cell r="P268">
            <v>39.6</v>
          </cell>
        </row>
        <row r="268">
          <cell r="T268">
            <v>6</v>
          </cell>
          <cell r="U268" t="str">
            <v>global average</v>
          </cell>
        </row>
        <row r="268">
          <cell r="W268" t="str">
            <v>41_4</v>
          </cell>
        </row>
        <row r="269">
          <cell r="A269">
            <v>41</v>
          </cell>
          <cell r="B269" t="str">
            <v>41- Daegu</v>
          </cell>
          <cell r="C269" t="str">
            <v>Reznik, SY; Dolgovskaya, MY; Ovchinnikov, AN; Belyakova, NA</v>
          </cell>
          <cell r="D269" t="str">
            <v>Weak photoperiodic response facilitates the biological invasion of the harlequin ladybird Harmonia axyridis (Pallas) (Coleoptera: Coccinellidae)</v>
          </cell>
          <cell r="E269" t="str">
            <v>10.1111/jen.12158</v>
          </cell>
          <cell r="F269" t="str">
            <v>y</v>
          </cell>
          <cell r="G269" t="str">
            <v>a</v>
          </cell>
          <cell r="H269" t="str">
            <v>i</v>
          </cell>
          <cell r="I269">
            <v>4</v>
          </cell>
          <cell r="J269">
            <v>5</v>
          </cell>
        </row>
        <row r="269">
          <cell r="L269" t="str">
            <v>Harmonia axyridis</v>
          </cell>
          <cell r="M269" t="str">
            <v>coleoptera</v>
          </cell>
          <cell r="N269" t="str">
            <v>Daegu</v>
          </cell>
          <cell r="O269">
            <v>35.9</v>
          </cell>
          <cell r="P269">
            <v>128.6</v>
          </cell>
        </row>
        <row r="269">
          <cell r="T269">
            <v>6</v>
          </cell>
          <cell r="U269" t="str">
            <v>global average</v>
          </cell>
        </row>
        <row r="269">
          <cell r="W269" t="str">
            <v>41_1</v>
          </cell>
        </row>
        <row r="270">
          <cell r="A270">
            <v>41</v>
          </cell>
          <cell r="B270" t="str">
            <v>41- Irkutsk</v>
          </cell>
          <cell r="C270" t="str">
            <v>Reznik, SY; Dolgovskaya, MY; Ovchinnikov, AN; Belyakova, NA</v>
          </cell>
          <cell r="D270" t="str">
            <v>Weak photoperiodic response facilitates the biological invasion of the harlequin ladybird Harmonia axyridis (Pallas) (Coleoptera: Coccinellidae)</v>
          </cell>
          <cell r="E270" t="str">
            <v>10.1111/jen.12158</v>
          </cell>
          <cell r="F270" t="str">
            <v>y</v>
          </cell>
          <cell r="G270" t="str">
            <v>a</v>
          </cell>
          <cell r="H270" t="str">
            <v>i</v>
          </cell>
          <cell r="I270">
            <v>4</v>
          </cell>
          <cell r="J270">
            <v>5</v>
          </cell>
        </row>
        <row r="270">
          <cell r="L270" t="str">
            <v>Harmonia axyridis</v>
          </cell>
          <cell r="M270" t="str">
            <v>coleoptera</v>
          </cell>
          <cell r="N270" t="str">
            <v>Irkutsk</v>
          </cell>
          <cell r="O270">
            <v>52.3</v>
          </cell>
          <cell r="P270">
            <v>104.3</v>
          </cell>
        </row>
        <row r="270">
          <cell r="T270">
            <v>6</v>
          </cell>
          <cell r="U270" t="str">
            <v>global average</v>
          </cell>
        </row>
        <row r="270">
          <cell r="W270" t="str">
            <v>41_2</v>
          </cell>
        </row>
        <row r="271">
          <cell r="A271">
            <v>42</v>
          </cell>
          <cell r="B271" t="str">
            <v>42- Ivalo1</v>
          </cell>
          <cell r="C271" t="str">
            <v>Riihimaa, A; Kimura, MT; Lumme, J; Lakovaara, S</v>
          </cell>
          <cell r="D271" t="str">
            <v>Geographical variation in the larval diapause of Chymomyza costata (Diptera; Drosophilidae)</v>
          </cell>
          <cell r="E271" t="str">
            <v>10.1111/j.1601-5223.1996.00151.x</v>
          </cell>
          <cell r="F271" t="str">
            <v>y</v>
          </cell>
          <cell r="G271" t="str">
            <v>a</v>
          </cell>
          <cell r="H271" t="str">
            <v>i</v>
          </cell>
          <cell r="I271">
            <v>14</v>
          </cell>
          <cell r="J271">
            <v>8</v>
          </cell>
        </row>
        <row r="271">
          <cell r="L271" t="str">
            <v>Chymomyza costata</v>
          </cell>
          <cell r="M271" t="str">
            <v>diptera</v>
          </cell>
          <cell r="N271" t="str">
            <v>Ivalo1</v>
          </cell>
          <cell r="O271">
            <v>68.65</v>
          </cell>
          <cell r="P271">
            <v>27.55</v>
          </cell>
        </row>
        <row r="271">
          <cell r="T271">
            <v>443</v>
          </cell>
          <cell r="U271" t="str">
            <v>global average</v>
          </cell>
        </row>
        <row r="271">
          <cell r="W271" t="str">
            <v>42_1</v>
          </cell>
        </row>
        <row r="272">
          <cell r="A272">
            <v>42</v>
          </cell>
          <cell r="B272" t="str">
            <v>42- Ivalo2</v>
          </cell>
          <cell r="C272" t="str">
            <v>Riihimaa, A; Kimura, MT; Lumme, J; Lakovaara, S</v>
          </cell>
          <cell r="D272" t="str">
            <v>Geographical variation in the larval diapause of Chymomyza costata (Diptera; Drosophilidae)</v>
          </cell>
          <cell r="E272" t="str">
            <v>10.1111/j.1601-5223.1996.00151.x</v>
          </cell>
          <cell r="F272" t="str">
            <v>y</v>
          </cell>
          <cell r="G272" t="str">
            <v>a</v>
          </cell>
          <cell r="H272" t="str">
            <v>i</v>
          </cell>
          <cell r="I272">
            <v>14</v>
          </cell>
          <cell r="J272">
            <v>8</v>
          </cell>
        </row>
        <row r="272">
          <cell r="L272" t="str">
            <v>Chymomyza costata</v>
          </cell>
          <cell r="M272" t="str">
            <v>diptera</v>
          </cell>
          <cell r="N272" t="str">
            <v>Ivalo2</v>
          </cell>
          <cell r="O272">
            <v>68.65</v>
          </cell>
          <cell r="P272">
            <v>27.55</v>
          </cell>
        </row>
        <row r="272">
          <cell r="T272">
            <v>443</v>
          </cell>
          <cell r="U272" t="str">
            <v>global average</v>
          </cell>
        </row>
        <row r="272">
          <cell r="W272" t="str">
            <v>42_1</v>
          </cell>
        </row>
        <row r="273">
          <cell r="A273">
            <v>42</v>
          </cell>
          <cell r="B273" t="str">
            <v>42- Sodankyla</v>
          </cell>
          <cell r="C273" t="str">
            <v>Riihimaa, A; Kimura, MT; Lumme, J; Lakovaara, S</v>
          </cell>
          <cell r="D273" t="str">
            <v>Geographical variation in the larval diapause of Chymomyza costata (Diptera; Drosophilidae)</v>
          </cell>
          <cell r="E273" t="str">
            <v>10.1111/j.1601-5223.1996.00151.x</v>
          </cell>
          <cell r="F273" t="str">
            <v>y</v>
          </cell>
          <cell r="G273" t="str">
            <v>a</v>
          </cell>
          <cell r="H273" t="str">
            <v>i</v>
          </cell>
          <cell r="I273">
            <v>14</v>
          </cell>
          <cell r="J273">
            <v>8</v>
          </cell>
        </row>
        <row r="273">
          <cell r="L273" t="str">
            <v>Chymomyza costata</v>
          </cell>
          <cell r="M273" t="str">
            <v>diptera</v>
          </cell>
          <cell r="N273" t="str">
            <v>Sodankyla</v>
          </cell>
          <cell r="O273">
            <v>67.416667</v>
          </cell>
          <cell r="P273">
            <v>26.6</v>
          </cell>
        </row>
        <row r="273">
          <cell r="T273">
            <v>443</v>
          </cell>
          <cell r="U273" t="str">
            <v>global average</v>
          </cell>
        </row>
        <row r="273">
          <cell r="W273" t="str">
            <v>42_1</v>
          </cell>
        </row>
        <row r="274">
          <cell r="A274">
            <v>42</v>
          </cell>
          <cell r="B274" t="str">
            <v>42- Oulo1</v>
          </cell>
          <cell r="C274" t="str">
            <v>Riihimaa, A; Kimura, MT; Lumme, J; Lakovaara, S</v>
          </cell>
          <cell r="D274" t="str">
            <v>Geographical variation in the larval diapause of Chymomyza costata (Diptera; Drosophilidae)</v>
          </cell>
          <cell r="E274" t="str">
            <v>10.1111/j.1601-5223.1996.00151.x</v>
          </cell>
          <cell r="F274" t="str">
            <v>y</v>
          </cell>
          <cell r="G274" t="str">
            <v>a</v>
          </cell>
          <cell r="H274" t="str">
            <v>i</v>
          </cell>
          <cell r="I274">
            <v>14</v>
          </cell>
          <cell r="J274">
            <v>8</v>
          </cell>
        </row>
        <row r="274">
          <cell r="L274" t="str">
            <v>Chymomyza costata</v>
          </cell>
          <cell r="M274" t="str">
            <v>diptera</v>
          </cell>
          <cell r="N274" t="str">
            <v>Oulo1</v>
          </cell>
          <cell r="O274">
            <v>65.013333</v>
          </cell>
          <cell r="P274">
            <v>25.4725</v>
          </cell>
        </row>
        <row r="274">
          <cell r="T274">
            <v>443</v>
          </cell>
          <cell r="U274" t="str">
            <v>global average</v>
          </cell>
        </row>
        <row r="274">
          <cell r="W274" t="str">
            <v>42_1</v>
          </cell>
        </row>
        <row r="275">
          <cell r="A275">
            <v>42</v>
          </cell>
          <cell r="B275" t="str">
            <v>42- Oulo2</v>
          </cell>
          <cell r="C275" t="str">
            <v>Riihimaa, A; Kimura, MT; Lumme, J; Lakovaara, S</v>
          </cell>
          <cell r="D275" t="str">
            <v>Geographical variation in the larval diapause of Chymomyza costata (Diptera; Drosophilidae)</v>
          </cell>
          <cell r="E275" t="str">
            <v>10.1111/j.1601-5223.1996.00151.x</v>
          </cell>
          <cell r="F275" t="str">
            <v>y</v>
          </cell>
          <cell r="G275" t="str">
            <v>a</v>
          </cell>
          <cell r="H275" t="str">
            <v>i</v>
          </cell>
          <cell r="I275">
            <v>14</v>
          </cell>
          <cell r="J275">
            <v>8</v>
          </cell>
        </row>
        <row r="275">
          <cell r="L275" t="str">
            <v>Chymomyza costata</v>
          </cell>
          <cell r="M275" t="str">
            <v>diptera</v>
          </cell>
          <cell r="N275" t="str">
            <v>Oulo2</v>
          </cell>
          <cell r="O275">
            <v>65.013333</v>
          </cell>
          <cell r="P275">
            <v>25.4725</v>
          </cell>
        </row>
        <row r="275">
          <cell r="T275">
            <v>443</v>
          </cell>
          <cell r="U275" t="str">
            <v>global average</v>
          </cell>
        </row>
        <row r="275">
          <cell r="W275" t="str">
            <v>42_1</v>
          </cell>
        </row>
        <row r="276">
          <cell r="A276">
            <v>42</v>
          </cell>
          <cell r="B276" t="str">
            <v>42- Kuopio</v>
          </cell>
          <cell r="C276" t="str">
            <v>Riihimaa, A; Kimura, MT; Lumme, J; Lakovaara, S</v>
          </cell>
          <cell r="D276" t="str">
            <v>Geographical variation in the larval diapause of Chymomyza costata (Diptera; Drosophilidae)</v>
          </cell>
          <cell r="E276" t="str">
            <v>10.1111/j.1601-5223.1996.00151.x</v>
          </cell>
          <cell r="F276" t="str">
            <v>y</v>
          </cell>
          <cell r="G276" t="str">
            <v>a</v>
          </cell>
          <cell r="H276" t="str">
            <v>i</v>
          </cell>
          <cell r="I276">
            <v>14</v>
          </cell>
          <cell r="J276">
            <v>8</v>
          </cell>
        </row>
        <row r="276">
          <cell r="L276" t="str">
            <v>Chymomyza costata</v>
          </cell>
          <cell r="M276" t="str">
            <v>diptera</v>
          </cell>
          <cell r="N276" t="str">
            <v>Kuopio</v>
          </cell>
          <cell r="O276">
            <v>62.899722</v>
          </cell>
          <cell r="P276">
            <v>27.683056</v>
          </cell>
        </row>
        <row r="276">
          <cell r="T276">
            <v>443</v>
          </cell>
          <cell r="U276" t="str">
            <v>global average</v>
          </cell>
        </row>
        <row r="276">
          <cell r="W276" t="str">
            <v>42_1</v>
          </cell>
        </row>
        <row r="277">
          <cell r="A277">
            <v>42</v>
          </cell>
          <cell r="B277" t="str">
            <v>42- Varkaus</v>
          </cell>
          <cell r="C277" t="str">
            <v>Riihimaa, A; Kimura, MT; Lumme, J; Lakovaara, S</v>
          </cell>
          <cell r="D277" t="str">
            <v>Geographical variation in the larval diapause of Chymomyza costata (Diptera; Drosophilidae)</v>
          </cell>
          <cell r="E277" t="str">
            <v>10.1111/j.1601-5223.1996.00151.x</v>
          </cell>
          <cell r="F277" t="str">
            <v>y</v>
          </cell>
          <cell r="G277" t="str">
            <v>a</v>
          </cell>
          <cell r="H277" t="str">
            <v>i</v>
          </cell>
          <cell r="I277">
            <v>14</v>
          </cell>
          <cell r="J277">
            <v>8</v>
          </cell>
        </row>
        <row r="277">
          <cell r="L277" t="str">
            <v>Chymomyza costata</v>
          </cell>
          <cell r="M277" t="str">
            <v>diptera</v>
          </cell>
          <cell r="N277" t="str">
            <v>Varkaus</v>
          </cell>
          <cell r="O277">
            <v>62.316667</v>
          </cell>
          <cell r="P277">
            <v>27.916667</v>
          </cell>
        </row>
        <row r="277">
          <cell r="T277">
            <v>443</v>
          </cell>
          <cell r="U277" t="str">
            <v>global average</v>
          </cell>
        </row>
        <row r="277">
          <cell r="W277" t="str">
            <v>42_1</v>
          </cell>
        </row>
        <row r="278">
          <cell r="A278">
            <v>42</v>
          </cell>
          <cell r="B278" t="str">
            <v>42- Sapporo</v>
          </cell>
          <cell r="C278" t="str">
            <v>Riihimaa, A; Kimura, MT; Lumme, J; Lakovaara, S</v>
          </cell>
          <cell r="D278" t="str">
            <v>Geographical variation in the larval diapause of Chymomyza costata (Diptera; Drosophilidae)</v>
          </cell>
          <cell r="E278" t="str">
            <v>10.1111/j.1601-5223.1996.00151.x</v>
          </cell>
          <cell r="F278" t="str">
            <v>y</v>
          </cell>
          <cell r="G278" t="str">
            <v>a</v>
          </cell>
          <cell r="H278" t="str">
            <v>i</v>
          </cell>
          <cell r="I278">
            <v>14</v>
          </cell>
          <cell r="J278">
            <v>6</v>
          </cell>
        </row>
        <row r="278">
          <cell r="L278" t="str">
            <v>Chymomyza costata</v>
          </cell>
          <cell r="M278" t="str">
            <v>diptera</v>
          </cell>
          <cell r="N278" t="str">
            <v>Sapporo</v>
          </cell>
          <cell r="O278">
            <v>43.061944</v>
          </cell>
          <cell r="P278">
            <v>141.354167</v>
          </cell>
        </row>
        <row r="278">
          <cell r="T278">
            <v>443</v>
          </cell>
          <cell r="U278" t="str">
            <v>global average</v>
          </cell>
        </row>
        <row r="278">
          <cell r="W278" t="str">
            <v>42_1</v>
          </cell>
        </row>
        <row r="279">
          <cell r="A279">
            <v>42</v>
          </cell>
          <cell r="B279" t="str">
            <v>42-Kuusamo1</v>
          </cell>
          <cell r="C279" t="str">
            <v>Riihimaa, A; Kimura, MT; Lumme, J; Lakovaara, S</v>
          </cell>
          <cell r="D279" t="str">
            <v>Geographical variation in the larval diapause of Chymomyza costata (Diptera; Drosophilidae)</v>
          </cell>
          <cell r="E279" t="str">
            <v>10.1111/j.1601-5223.1996.00151.x</v>
          </cell>
          <cell r="F279" t="str">
            <v>y</v>
          </cell>
          <cell r="G279" t="str">
            <v>a</v>
          </cell>
          <cell r="H279" t="str">
            <v>i</v>
          </cell>
          <cell r="I279">
            <v>14</v>
          </cell>
          <cell r="J279">
            <v>7</v>
          </cell>
        </row>
        <row r="279">
          <cell r="L279" t="str">
            <v>Chymomyza costata</v>
          </cell>
          <cell r="M279" t="str">
            <v>diptera</v>
          </cell>
          <cell r="N279" t="str">
            <v>Kuusamo1</v>
          </cell>
          <cell r="O279">
            <v>65.966667</v>
          </cell>
          <cell r="P279">
            <v>29.166667</v>
          </cell>
        </row>
        <row r="279">
          <cell r="T279">
            <v>221</v>
          </cell>
          <cell r="U279" t="str">
            <v>global average</v>
          </cell>
        </row>
        <row r="279">
          <cell r="W279" t="str">
            <v>42_2</v>
          </cell>
        </row>
        <row r="280">
          <cell r="A280">
            <v>42</v>
          </cell>
          <cell r="B280" t="str">
            <v>42-Kuusamo2</v>
          </cell>
          <cell r="C280" t="str">
            <v>Riihimaa, A; Kimura, MT; Lumme, J; Lakovaara, S</v>
          </cell>
          <cell r="D280" t="str">
            <v>Geographical variation in the larval diapause of Chymomyza costata (Diptera; Drosophilidae)</v>
          </cell>
          <cell r="E280" t="str">
            <v>10.1111/j.1601-5223.1996.00151.x</v>
          </cell>
          <cell r="F280" t="str">
            <v>y</v>
          </cell>
          <cell r="G280" t="str">
            <v>a</v>
          </cell>
          <cell r="H280" t="str">
            <v>i</v>
          </cell>
          <cell r="I280">
            <v>14</v>
          </cell>
          <cell r="J280">
            <v>7</v>
          </cell>
        </row>
        <row r="280">
          <cell r="L280" t="str">
            <v>Chymomyza costata</v>
          </cell>
          <cell r="M280" t="str">
            <v>diptera</v>
          </cell>
          <cell r="N280" t="str">
            <v>Kuusamo2</v>
          </cell>
          <cell r="O280">
            <v>65.966667</v>
          </cell>
          <cell r="P280">
            <v>29.166667</v>
          </cell>
        </row>
        <row r="280">
          <cell r="T280">
            <v>221</v>
          </cell>
          <cell r="U280" t="str">
            <v>global average</v>
          </cell>
        </row>
        <row r="280">
          <cell r="W280" t="str">
            <v>42_2</v>
          </cell>
        </row>
        <row r="281">
          <cell r="A281">
            <v>42</v>
          </cell>
          <cell r="B281" t="str">
            <v>42-Kuusamo3</v>
          </cell>
          <cell r="C281" t="str">
            <v>Riihimaa, A; Kimura, MT; Lumme, J; Lakovaara, S</v>
          </cell>
          <cell r="D281" t="str">
            <v>Geographical variation in the larval diapause of Chymomyza costata (Diptera; Drosophilidae)</v>
          </cell>
          <cell r="E281" t="str">
            <v>10.1111/j.1601-5223.1996.00151.x</v>
          </cell>
          <cell r="F281" t="str">
            <v>y</v>
          </cell>
          <cell r="G281" t="str">
            <v>a</v>
          </cell>
          <cell r="H281" t="str">
            <v>i</v>
          </cell>
          <cell r="I281">
            <v>14</v>
          </cell>
          <cell r="J281">
            <v>7</v>
          </cell>
        </row>
        <row r="281">
          <cell r="L281" t="str">
            <v>Chymomyza costata</v>
          </cell>
          <cell r="M281" t="str">
            <v>diptera</v>
          </cell>
          <cell r="N281" t="str">
            <v>Kuusamo3</v>
          </cell>
          <cell r="O281">
            <v>65.966667</v>
          </cell>
          <cell r="P281">
            <v>29.166667</v>
          </cell>
        </row>
        <row r="281">
          <cell r="T281">
            <v>221</v>
          </cell>
          <cell r="U281" t="str">
            <v>global average</v>
          </cell>
        </row>
        <row r="281">
          <cell r="W281" t="str">
            <v>42_2</v>
          </cell>
        </row>
        <row r="282">
          <cell r="A282">
            <v>42</v>
          </cell>
          <cell r="B282" t="str">
            <v>42-Kuusamo4</v>
          </cell>
          <cell r="C282" t="str">
            <v>Riihimaa, A; Kimura, MT; Lumme, J; Lakovaara, S</v>
          </cell>
          <cell r="D282" t="str">
            <v>Geographical variation in the larval diapause of Chymomyza costata (Diptera; Drosophilidae)</v>
          </cell>
          <cell r="E282" t="str">
            <v>10.1111/j.1601-5223.1996.00151.x</v>
          </cell>
          <cell r="F282" t="str">
            <v>y</v>
          </cell>
          <cell r="G282" t="str">
            <v>a</v>
          </cell>
          <cell r="H282" t="str">
            <v>i</v>
          </cell>
          <cell r="I282">
            <v>14</v>
          </cell>
          <cell r="J282">
            <v>7</v>
          </cell>
        </row>
        <row r="282">
          <cell r="L282" t="str">
            <v>Chymomyza costata</v>
          </cell>
          <cell r="M282" t="str">
            <v>diptera</v>
          </cell>
          <cell r="N282" t="str">
            <v>Kuusamo4</v>
          </cell>
          <cell r="O282">
            <v>65.966667</v>
          </cell>
          <cell r="P282">
            <v>29.166667</v>
          </cell>
        </row>
        <row r="282">
          <cell r="T282">
            <v>221</v>
          </cell>
          <cell r="U282" t="str">
            <v>global average</v>
          </cell>
        </row>
        <row r="282">
          <cell r="W282" t="str">
            <v>42_2</v>
          </cell>
        </row>
        <row r="283">
          <cell r="A283">
            <v>42</v>
          </cell>
          <cell r="B283" t="str">
            <v>42-Kuusamo5</v>
          </cell>
          <cell r="C283" t="str">
            <v>Riihimaa, A; Kimura, MT; Lumme, J; Lakovaara, S</v>
          </cell>
          <cell r="D283" t="str">
            <v>Geographical variation in the larval diapause of Chymomyza costata (Diptera; Drosophilidae)</v>
          </cell>
          <cell r="E283" t="str">
            <v>10.1111/j.1601-5223.1996.00151.x</v>
          </cell>
          <cell r="F283" t="str">
            <v>y</v>
          </cell>
          <cell r="G283" t="str">
            <v>a</v>
          </cell>
          <cell r="H283" t="str">
            <v>i</v>
          </cell>
          <cell r="I283">
            <v>14</v>
          </cell>
          <cell r="J283">
            <v>7</v>
          </cell>
        </row>
        <row r="283">
          <cell r="L283" t="str">
            <v>Chymomyza costata</v>
          </cell>
          <cell r="M283" t="str">
            <v>diptera</v>
          </cell>
          <cell r="N283" t="str">
            <v>Kuusamo5</v>
          </cell>
          <cell r="O283">
            <v>65.966667</v>
          </cell>
          <cell r="P283">
            <v>29.166667</v>
          </cell>
        </row>
        <row r="283">
          <cell r="T283">
            <v>221</v>
          </cell>
          <cell r="U283" t="str">
            <v>global average</v>
          </cell>
        </row>
        <row r="283">
          <cell r="W283" t="str">
            <v>42_2</v>
          </cell>
        </row>
        <row r="284">
          <cell r="A284">
            <v>42</v>
          </cell>
          <cell r="B284" t="str">
            <v>42- Punkaharju</v>
          </cell>
          <cell r="C284" t="str">
            <v>Riihimaa, A; Kimura, MT; Lumme, J; Lakovaara, S</v>
          </cell>
          <cell r="D284" t="str">
            <v>Geographical variation in the larval diapause of Chymomyza costata (Diptera; Drosophilidae)</v>
          </cell>
          <cell r="E284" t="str">
            <v>10.1111/j.1601-5223.1996.00151.x</v>
          </cell>
          <cell r="F284" t="str">
            <v>y</v>
          </cell>
          <cell r="G284" t="str">
            <v>a</v>
          </cell>
          <cell r="H284" t="str">
            <v>i</v>
          </cell>
          <cell r="I284">
            <v>14</v>
          </cell>
          <cell r="J284">
            <v>7</v>
          </cell>
        </row>
        <row r="284">
          <cell r="L284" t="str">
            <v>Chymomyza costata</v>
          </cell>
          <cell r="M284" t="str">
            <v>diptera</v>
          </cell>
          <cell r="N284" t="str">
            <v>Punkaharju</v>
          </cell>
          <cell r="O284">
            <v>61.75</v>
          </cell>
          <cell r="P284">
            <v>29.4</v>
          </cell>
        </row>
        <row r="284">
          <cell r="T284">
            <v>221</v>
          </cell>
          <cell r="U284" t="str">
            <v>global average</v>
          </cell>
        </row>
        <row r="284">
          <cell r="W284" t="str">
            <v>42_2</v>
          </cell>
        </row>
        <row r="285">
          <cell r="A285">
            <v>43</v>
          </cell>
          <cell r="B285" t="str">
            <v>43-Owani</v>
          </cell>
          <cell r="C285" t="str">
            <v>Sadakiyo, S; Ishihara, M</v>
          </cell>
          <cell r="D285" t="str">
            <v>Rapid seasonal adaptation of an alien bruchid after introduction: geographic variation in life cycle synchronization and critical photoperiod for diapause induction</v>
          </cell>
          <cell r="E285" t="str">
            <v>10.1111/j.1570-7458.2011.01136.x</v>
          </cell>
          <cell r="F285" t="str">
            <v>y</v>
          </cell>
          <cell r="G285" t="str">
            <v>a</v>
          </cell>
          <cell r="H285" t="str">
            <v>i</v>
          </cell>
          <cell r="I285">
            <v>3</v>
          </cell>
          <cell r="J285">
            <v>4</v>
          </cell>
        </row>
        <row r="285">
          <cell r="L285" t="str">
            <v>Acanthoscelides pallidipennis</v>
          </cell>
          <cell r="M285" t="str">
            <v>coleoptera</v>
          </cell>
          <cell r="N285" t="str">
            <v>Owani</v>
          </cell>
          <cell r="O285">
            <v>40.51</v>
          </cell>
          <cell r="P285">
            <v>140.61</v>
          </cell>
        </row>
        <row r="285">
          <cell r="R285">
            <v>107</v>
          </cell>
        </row>
        <row r="285">
          <cell r="T285">
            <v>99</v>
          </cell>
          <cell r="U285" t="str">
            <v>global average</v>
          </cell>
        </row>
        <row r="285">
          <cell r="W285">
            <v>43</v>
          </cell>
        </row>
        <row r="286">
          <cell r="A286">
            <v>43</v>
          </cell>
          <cell r="B286" t="str">
            <v>43-Itakura</v>
          </cell>
          <cell r="C286" t="str">
            <v>Sadakiyo, S; Ishihara, M</v>
          </cell>
          <cell r="D286" t="str">
            <v>Rapid seasonal adaptation of an alien bruchid after introduction: geographic variation in life cycle synchronization and critical photoperiod for diapause induction</v>
          </cell>
          <cell r="E286" t="str">
            <v>10.1111/j.1570-7458.2011.01136.x</v>
          </cell>
          <cell r="F286" t="str">
            <v>y</v>
          </cell>
          <cell r="G286" t="str">
            <v>a</v>
          </cell>
          <cell r="H286" t="str">
            <v>i</v>
          </cell>
          <cell r="I286">
            <v>3</v>
          </cell>
          <cell r="J286">
            <v>4</v>
          </cell>
        </row>
        <row r="286">
          <cell r="L286" t="str">
            <v>Acanthoscelides pallidipennis</v>
          </cell>
          <cell r="M286" t="str">
            <v>coleoptera</v>
          </cell>
          <cell r="N286" t="str">
            <v>Itakura</v>
          </cell>
          <cell r="O286">
            <v>36.21</v>
          </cell>
          <cell r="P286">
            <v>139.66</v>
          </cell>
        </row>
        <row r="286">
          <cell r="R286">
            <v>15</v>
          </cell>
        </row>
        <row r="286">
          <cell r="T286">
            <v>99</v>
          </cell>
          <cell r="U286" t="str">
            <v>global average</v>
          </cell>
        </row>
        <row r="286">
          <cell r="W286">
            <v>43</v>
          </cell>
        </row>
        <row r="287">
          <cell r="A287">
            <v>43</v>
          </cell>
          <cell r="B287" t="str">
            <v>43-Kobe</v>
          </cell>
          <cell r="C287" t="str">
            <v>Sadakiyo, S; Ishihara, M</v>
          </cell>
          <cell r="D287" t="str">
            <v>Rapid seasonal adaptation of an alien bruchid after introduction: geographic variation in life cycle synchronization and critical photoperiod for diapause induction</v>
          </cell>
          <cell r="E287" t="str">
            <v>10.1111/j.1570-7458.2011.01136.x</v>
          </cell>
          <cell r="F287" t="str">
            <v>y</v>
          </cell>
          <cell r="G287" t="str">
            <v>a</v>
          </cell>
          <cell r="H287" t="str">
            <v>i</v>
          </cell>
          <cell r="I287">
            <v>3</v>
          </cell>
          <cell r="J287">
            <v>4</v>
          </cell>
        </row>
        <row r="287">
          <cell r="L287" t="str">
            <v>Acanthoscelides pallidipennis</v>
          </cell>
          <cell r="M287" t="str">
            <v>coleoptera</v>
          </cell>
          <cell r="N287" t="str">
            <v>Kobe</v>
          </cell>
          <cell r="O287">
            <v>34.75</v>
          </cell>
          <cell r="P287">
            <v>135.13</v>
          </cell>
        </row>
        <row r="287">
          <cell r="R287">
            <v>280</v>
          </cell>
        </row>
        <row r="287">
          <cell r="T287">
            <v>99</v>
          </cell>
          <cell r="U287" t="str">
            <v>global average</v>
          </cell>
        </row>
        <row r="287">
          <cell r="W287">
            <v>43</v>
          </cell>
        </row>
        <row r="288">
          <cell r="A288">
            <v>44</v>
          </cell>
          <cell r="B288" t="str">
            <v>44-Asa</v>
          </cell>
          <cell r="C288" t="str">
            <v>Schroeder, M; Dalin, P</v>
          </cell>
          <cell r="D288" t="str">
            <v>Differences in photoperiod-induced diapause plasticity among different populations of the bark beetle Ips typographus and its predator Thanasimus formicarius</v>
          </cell>
          <cell r="E288" t="str">
            <v>10.1111/afe.12189</v>
          </cell>
          <cell r="F288" t="str">
            <v>y</v>
          </cell>
          <cell r="G288" t="str">
            <v>a</v>
          </cell>
          <cell r="H288" t="str">
            <v>i</v>
          </cell>
          <cell r="I288">
            <v>4</v>
          </cell>
          <cell r="J288">
            <v>5</v>
          </cell>
        </row>
        <row r="288">
          <cell r="L288" t="str">
            <v>Ips typographus</v>
          </cell>
          <cell r="M288" t="str">
            <v>coleoptera</v>
          </cell>
          <cell r="N288" t="str">
            <v>Asa</v>
          </cell>
          <cell r="O288">
            <v>57.1666666666667</v>
          </cell>
          <cell r="P288">
            <v>14.7833333333333</v>
          </cell>
          <cell r="Q288" t="str">
            <v>1'</v>
          </cell>
          <cell r="R288">
            <v>200</v>
          </cell>
        </row>
        <row r="288">
          <cell r="T288">
            <v>50.8</v>
          </cell>
          <cell r="U288" t="str">
            <v>acc</v>
          </cell>
        </row>
        <row r="288">
          <cell r="W288">
            <v>44</v>
          </cell>
        </row>
        <row r="289">
          <cell r="A289">
            <v>44</v>
          </cell>
          <cell r="B289" t="str">
            <v>44-Uppland</v>
          </cell>
          <cell r="C289" t="str">
            <v>Schroeder, M; Dalin, P</v>
          </cell>
          <cell r="D289" t="str">
            <v>Differences in photoperiod-induced diapause plasticity among different populations of the bark beetle Ips typographus and its predator Thanasimus formicarius</v>
          </cell>
          <cell r="E289" t="str">
            <v>10.1111/afe.12189</v>
          </cell>
          <cell r="F289" t="str">
            <v>y</v>
          </cell>
          <cell r="G289" t="str">
            <v>a</v>
          </cell>
          <cell r="H289" t="str">
            <v>i</v>
          </cell>
          <cell r="I289">
            <v>4</v>
          </cell>
          <cell r="J289">
            <v>5</v>
          </cell>
        </row>
        <row r="289">
          <cell r="L289" t="str">
            <v>Ips typographus</v>
          </cell>
          <cell r="M289" t="str">
            <v>coleoptera</v>
          </cell>
          <cell r="N289" t="str">
            <v>Uppland</v>
          </cell>
          <cell r="O289">
            <v>60.25</v>
          </cell>
          <cell r="P289">
            <v>18.5333333333333</v>
          </cell>
          <cell r="Q289" t="str">
            <v>1'</v>
          </cell>
          <cell r="R289">
            <v>50</v>
          </cell>
        </row>
        <row r="289">
          <cell r="T289">
            <v>46.4</v>
          </cell>
          <cell r="U289" t="str">
            <v>acc</v>
          </cell>
        </row>
        <row r="289">
          <cell r="W289">
            <v>44</v>
          </cell>
        </row>
        <row r="290">
          <cell r="A290">
            <v>44</v>
          </cell>
          <cell r="B290" t="str">
            <v>44-Vindeln</v>
          </cell>
          <cell r="C290" t="str">
            <v>Schroeder, M; Dalin, P</v>
          </cell>
          <cell r="D290" t="str">
            <v>Differences in photoperiod-induced diapause plasticity among different populations of the bark beetle Ips typographus and its predator Thanasimus formicarius</v>
          </cell>
          <cell r="E290" t="str">
            <v>10.1111/afe.12189</v>
          </cell>
          <cell r="F290" t="str">
            <v>y</v>
          </cell>
          <cell r="G290" t="str">
            <v>a</v>
          </cell>
          <cell r="H290" t="str">
            <v>i</v>
          </cell>
          <cell r="I290">
            <v>4</v>
          </cell>
          <cell r="J290">
            <v>5</v>
          </cell>
        </row>
        <row r="290">
          <cell r="L290" t="str">
            <v>Ips typographus</v>
          </cell>
          <cell r="M290" t="str">
            <v>coleoptera</v>
          </cell>
          <cell r="N290" t="str">
            <v>Vindeln</v>
          </cell>
          <cell r="O290">
            <v>64.1666666666667</v>
          </cell>
          <cell r="P290">
            <v>19.75</v>
          </cell>
          <cell r="Q290" t="str">
            <v>1'</v>
          </cell>
          <cell r="R290">
            <v>200</v>
          </cell>
        </row>
        <row r="290">
          <cell r="T290">
            <v>50.6</v>
          </cell>
          <cell r="U290" t="str">
            <v>acc</v>
          </cell>
        </row>
        <row r="290">
          <cell r="W290">
            <v>44</v>
          </cell>
        </row>
        <row r="291">
          <cell r="A291">
            <v>44</v>
          </cell>
          <cell r="B291" t="str">
            <v>44-Kalix</v>
          </cell>
          <cell r="C291" t="str">
            <v>Schroeder, M; Dalin, P</v>
          </cell>
          <cell r="D291" t="str">
            <v>Differences in photoperiod-induced diapause plasticity among different populations of the bark beetle Ips typographus and its predator Thanasimus formicarius</v>
          </cell>
          <cell r="E291" t="str">
            <v>10.1111/afe.12189</v>
          </cell>
          <cell r="F291" t="str">
            <v>y</v>
          </cell>
          <cell r="G291" t="str">
            <v>a</v>
          </cell>
          <cell r="H291" t="str">
            <v>i</v>
          </cell>
          <cell r="I291">
            <v>4</v>
          </cell>
          <cell r="J291">
            <v>5</v>
          </cell>
        </row>
        <row r="291">
          <cell r="L291" t="str">
            <v>Ips typographus</v>
          </cell>
          <cell r="M291" t="str">
            <v>coleoptera</v>
          </cell>
          <cell r="N291" t="str">
            <v>Kalix</v>
          </cell>
          <cell r="O291">
            <v>65.9166666666667</v>
          </cell>
          <cell r="P291">
            <v>23.25</v>
          </cell>
          <cell r="Q291" t="str">
            <v>1'</v>
          </cell>
          <cell r="R291">
            <v>100</v>
          </cell>
        </row>
        <row r="291">
          <cell r="T291">
            <v>51.2</v>
          </cell>
          <cell r="U291" t="str">
            <v>acc</v>
          </cell>
        </row>
        <row r="291">
          <cell r="W291">
            <v>44</v>
          </cell>
        </row>
        <row r="292">
          <cell r="A292">
            <v>45</v>
          </cell>
          <cell r="B292" t="str">
            <v>45-OBH</v>
          </cell>
          <cell r="C292" t="str">
            <v>Shimizu, T; Kawasaki, K</v>
          </cell>
          <cell r="D292" t="str">
            <v>Geographic variability in diapause response of Japanese Orius species</v>
          </cell>
          <cell r="E292" t="str">
            <v>10.1046/j.1570-7458.2001.00787.x</v>
          </cell>
          <cell r="F292" t="str">
            <v>y</v>
          </cell>
          <cell r="G292" t="str">
            <v>a</v>
          </cell>
          <cell r="H292" t="str">
            <v>i</v>
          </cell>
          <cell r="I292">
            <v>5</v>
          </cell>
          <cell r="J292">
            <v>7</v>
          </cell>
        </row>
        <row r="292">
          <cell r="L292" t="str">
            <v>Orius Sauteri</v>
          </cell>
          <cell r="M292" t="str">
            <v>hemiptera</v>
          </cell>
          <cell r="N292" t="str">
            <v>OBH</v>
          </cell>
          <cell r="O292">
            <v>42.923961</v>
          </cell>
          <cell r="P292">
            <v>143.196156</v>
          </cell>
        </row>
      </sheetData>
      <sheetData sheetId="2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50">
  <cacheSource type="worksheet">
    <worksheetSource ref="A1:Z451" sheet="metadata"/>
  </cacheSource>
  <cacheFields count="26">
    <cacheField name="ID" numFmtId="0">
      <sharedItems count="63" containsMixedTypes="1" containsSemiMixedTypes="1" containsString="1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s v="6b"/>
      </sharedItems>
    </cacheField>
    <cacheField name="line-ID" numFmtId="0">
      <sharedItems count="393" containsMixedTypes="0" containsSemiMixedTypes="0" containsString="1" containsNumber="0">
        <s v="1-el_paso"/>
        <s v="1-port_lavaca"/>
        <s v="1-virgin_is"/>
        <s v="10-FS"/>
        <s v="10-KB"/>
        <s v="10-MM"/>
        <s v="10-NG"/>
        <s v="10-SD"/>
        <s v="10-WY"/>
        <s v="11-Iwamizawa"/>
        <s v="11-Kagoshima"/>
        <s v="11-Matsuyama"/>
        <s v="11-Nagaoka"/>
        <s v="11-Naze"/>
        <s v="11-Okayama"/>
        <s v="11-Sendai"/>
        <s v="12-"/>
        <s v="13-"/>
        <s v="14-AH"/>
        <s v="14-HB"/>
        <s v="14-JL"/>
        <s v="14-LN"/>
        <s v="14-SD"/>
        <s v="15-CC"/>
        <s v="15-HN"/>
        <s v="15-JY"/>
        <s v="16-Aomori"/>
        <s v="16-Kujiranami"/>
        <s v="16-Mitsuma"/>
        <s v="16-Obanazawa"/>
        <s v="17-EN"/>
        <s v="17-HA"/>
        <s v="17-KU"/>
        <s v="17-ME"/>
        <s v="17-MO"/>
        <s v="17-SA"/>
        <s v="17-TU"/>
        <s v="17-WA"/>
        <s v="18-Auburn"/>
        <s v="18-Halsey"/>
        <s v="18-Lockwood"/>
        <s v="18-Mt. Palomar"/>
        <s v="18-Yreka"/>
        <s v="19- Fuchu"/>
        <s v="19- Gotemba"/>
        <s v="19- Ishigaki"/>
        <s v="19- Kashihara"/>
        <s v="19- Kiire"/>
        <s v="19- Yokosuka"/>
        <s v="19-Yamagata"/>
        <s v="2-"/>
        <s v="20-CH"/>
        <s v="20-FT"/>
        <s v="20-KG"/>
        <s v="20-KS"/>
        <s v="20-SN"/>
        <s v="21- Aile-froide"/>
        <s v="21- Susch"/>
        <s v="21-leningrad"/>
        <s v="21-padua"/>
        <s v="21-Thessaloniki1"/>
        <s v="21-Thessaloniki2"/>
        <s v="21-Voorne"/>
        <s v="21-warsaw"/>
        <s v="22- Ninohe"/>
        <s v="22- Sagamihara"/>
        <s v="22- Tatsuno"/>
        <s v="23-himeji"/>
        <s v="23-kurashiki"/>
        <s v="23-matsumoto"/>
        <s v="23-okayama"/>
        <s v="24- Biograd"/>
        <s v="24- Dietikon1"/>
        <s v="24- Dietikon2"/>
        <s v="24- Hollola1"/>
        <s v="24- Krasnodar"/>
        <s v="24- Kutais5"/>
        <s v="24- Kutaisi2"/>
        <s v="24- Kutaisi4"/>
        <s v="24- Kutaisi7"/>
        <s v="24- Moscow2"/>
        <s v="24- Tbilisi"/>
        <s v="24- Ticino2"/>
        <s v="24- Ticino4"/>
        <s v="24-Kuoio3"/>
        <s v="24-Oulu1"/>
        <s v="24-Oulu7"/>
        <s v="24-Oulu8"/>
        <s v="24-paltamo1"/>
        <s v="25-"/>
        <s v="26-Jyväskylä"/>
        <s v="26-Kemi"/>
        <s v="26-Lahti"/>
        <s v="26-Oulanka"/>
        <s v="26-Paltamo"/>
        <s v="26-Pelkosenniemi"/>
        <s v="26-Pudasjärvi"/>
        <s v="27-Belchow"/>
        <s v="27-Emmen"/>
        <s v="27-Padua_A"/>
        <s v="27-padua_B"/>
        <s v="27-petroskoi_E"/>
        <s v="27-petroskoi_F"/>
        <s v="28-"/>
        <s v="29- T"/>
        <s v="29-C"/>
        <s v="29-Ki"/>
        <s v="29-Ku"/>
        <s v="29-O"/>
        <s v="29-P"/>
        <s v="29-R"/>
        <s v="29-Z"/>
        <s v="3-Avignon1"/>
        <s v="3-Avignon2"/>
        <s v="3-Chambery"/>
        <s v="3-Manosque"/>
        <s v="3-Rennes"/>
        <s v="3-Saint-marcellin"/>
        <s v="3-valence"/>
        <s v="30-C"/>
        <s v="30-N"/>
        <s v="30-S"/>
        <s v="31- Akita"/>
        <s v="31- Chiba"/>
        <s v="31- Sapporo"/>
        <s v="31- Urawa"/>
        <s v="31-Matsuyama1"/>
        <s v="31-Matsuyama2"/>
        <s v="32-Bu"/>
        <s v="32-HA"/>
        <s v="32-He"/>
        <s v="32-IV"/>
        <s v="32-Ku"/>
        <s v="32-Ou"/>
        <s v="32-Ro"/>
        <s v="32-VA"/>
        <s v="32-Ze"/>
        <s v="33-Amami"/>
        <s v="33-Kochi"/>
        <s v="33-Okinawa"/>
        <s v="33-Osaka"/>
        <s v="33-Wakayama"/>
        <s v="34-"/>
        <s v="35-Ishigaki"/>
        <s v="35-Izumu"/>
        <s v="35-Kagoshima"/>
        <s v="35-Kamikawa"/>
        <s v="35-Odawara"/>
        <s v="35-Sendai"/>
        <s v="35-Tsu"/>
        <s v="35-Tsukuba"/>
        <s v="36-Bouzeshima Is."/>
        <s v="36-Ieshima Is."/>
        <s v="36-Kyoto"/>
        <s v="36-Tangashima Is."/>
        <s v="37- COR"/>
        <s v="37- HAM"/>
        <s v="37- LAT"/>
        <s v="37- OUL"/>
        <s v="37- SCH"/>
        <s v="37- SWI"/>
        <s v="37- TUR"/>
        <s v="38-BOL"/>
        <s v="38-HU"/>
        <s v="38-KOR"/>
        <s v="38-MREN"/>
        <s v="38-SAL"/>
        <s v="38-Sp22"/>
        <s v="39-"/>
        <s v="4-"/>
        <s v="40-  Kanazawa"/>
        <s v="40- Ishigaki"/>
        <s v="40- Okayama"/>
        <s v="41- Daegu"/>
        <s v="41- Irkutsk"/>
        <s v="41- PAR"/>
        <s v="41- SOT"/>
        <s v="42- Ivalo1"/>
        <s v="42- Ivalo2"/>
        <s v="42- Kuopio"/>
        <s v="42- Oulo1"/>
        <s v="42- Oulo2"/>
        <s v="42- Punkaharju"/>
        <s v="42- Sapporo"/>
        <s v="42- Sodankyla"/>
        <s v="42- Varkaus"/>
        <s v="42-Kuusamo1"/>
        <s v="42-Kuusamo2"/>
        <s v="42-Kuusamo3"/>
        <s v="42-Kuusamo4"/>
        <s v="42-Kuusamo5"/>
        <s v="43-Itakura"/>
        <s v="43-Kobe"/>
        <s v="43-Owani"/>
        <s v="44-Asa"/>
        <s v="44-Kalix"/>
        <s v="44-Uppland"/>
        <s v="44-Vindeln"/>
        <s v="45-HRS"/>
        <s v="45-KCH"/>
        <s v="45-OBH"/>
        <s v="45-SPR"/>
        <s v="45-TKB"/>
        <s v="46-Hatsukari"/>
        <s v="46-Hatsukari2"/>
        <s v="46-Komoro"/>
        <s v="46-Matsumoto"/>
        <s v="46-Minakami"/>
        <s v="46-Nirasaki"/>
        <s v="46-Nirasaki2"/>
        <s v="46-Nirasaki3"/>
        <s v="46-Sagamihara"/>
        <s v="46-Tsunan"/>
        <s v="46-Yokokawa"/>
        <s v="47- Ayabe"/>
        <s v="47- Ino"/>
        <s v="47- Naze"/>
        <s v="47-Akita"/>
        <s v="48- Alabama"/>
        <s v="48- BURDETTE"/>
        <s v="48- KRAMERI"/>
        <s v="48- ORONOIII"/>
        <s v="48- TOPSY"/>
        <s v="48- UNDERCIV"/>
        <s v="48- WALTON"/>
        <s v="49- A"/>
        <s v="49- F"/>
        <s v="49- KA"/>
        <s v="49- KY"/>
        <s v="49- O"/>
        <s v="5-Guangzhou"/>
        <s v="5-Kazuo"/>
        <s v="5-Langfang"/>
        <s v="5-Taian"/>
        <s v="5-Yongxiu"/>
        <s v="50- Kagoshima"/>
        <s v="50- Mino"/>
        <s v="50- Wakayama"/>
        <s v="50-Naze"/>
        <s v="51-1"/>
        <s v="51-10"/>
        <s v="51-11"/>
        <s v="51-12"/>
        <s v="51-13"/>
        <s v="51-14"/>
        <s v="51-15"/>
        <s v="51-16"/>
        <s v="51-17"/>
        <s v="51-18"/>
        <s v="51-19"/>
        <s v="51-2"/>
        <s v="51-20"/>
        <s v="51-21"/>
        <s v="51-22"/>
        <s v="51-23"/>
        <s v="51-24"/>
        <s v="51-25"/>
        <s v="51-26"/>
        <s v="51-27"/>
        <s v="51-28"/>
        <s v="51-29"/>
        <s v="51-3"/>
        <s v="51-30"/>
        <s v="51-31"/>
        <s v="51-32"/>
        <s v="51-4"/>
        <s v="51-5"/>
        <s v="51-6"/>
        <s v="51-7"/>
        <s v="51-8"/>
        <s v="51-9"/>
        <s v="52-Hirosaki"/>
        <s v="52-Ibusuki1"/>
        <s v="52-Kanazawa"/>
        <s v="52-Ogi"/>
        <s v="52-Tomakomai2"/>
        <s v="52-Tsukuba"/>
        <s v="52-Ueda"/>
        <s v="53-Jyväskylä1"/>
        <s v="53-Jyväskylä2"/>
        <s v="53-Jyväskylä3"/>
        <s v="53-Jyväskylä4"/>
        <s v="53-Lahti1"/>
        <s v="53-Lahti2"/>
        <s v="53-Lahti3"/>
        <s v="53-Lahti4"/>
        <s v="53-Oulanka1"/>
        <s v="53-Oulanka2"/>
        <s v="53-Oulanka3"/>
        <s v="53-Oulanka4"/>
        <s v="53-Paltamo1"/>
        <s v="53-Paltamo2"/>
        <s v="53-Paltamo3"/>
        <s v="53-Paltamo4"/>
        <s v="53-Pelkosenniemi1"/>
        <s v="53-Pelkosenniemi2"/>
        <s v="53-Pelkosenniemi3"/>
        <s v="53-Pelkosenniemi4"/>
        <s v="53-Pudasjärvi1"/>
        <s v="53-Pudasjärvi2"/>
        <s v="53-Pudasjärvi3"/>
        <s v="53-Pudasjärvi4"/>
        <s v="54-Amagi"/>
        <s v="54-Asahikawa"/>
        <s v="54-Hamamatsu"/>
        <s v="54-Nimi"/>
        <s v="54-Suzaka"/>
        <s v="55-AIZ"/>
        <s v="55-BER"/>
        <s v="55-BRU"/>
        <s v="55-FAY"/>
        <s v="55-HIR"/>
        <s v="55-JACK"/>
        <s v="55-KAG"/>
        <s v="55-KHO"/>
        <s v="55-MAN"/>
        <s v="55-MEL"/>
        <s v="55-NEW"/>
        <s v="55-NVA"/>
        <s v="55-OAK"/>
        <s v="55-OKI"/>
        <s v="55-SAK"/>
        <s v="55-SHI"/>
        <s v="55-TAN"/>
        <s v="55-TOK"/>
        <s v="55-UTS"/>
        <s v="55-WAV"/>
        <s v="55-ZIO"/>
        <s v="56-A"/>
        <s v="56-K"/>
        <s v="56-L"/>
        <s v="56-P"/>
        <s v="56-S1"/>
        <s v="56-S2"/>
        <s v="56-T1"/>
        <s v="56-T2"/>
        <s v="56-V"/>
        <s v="56-W"/>
        <s v="57- JMS"/>
        <s v="57-BJ"/>
        <s v="57-FX"/>
        <s v="57-HH"/>
        <s v="57-WH"/>
        <s v="57-ZB"/>
        <s v="58-"/>
        <s v="59-"/>
        <s v="6-IW"/>
        <s v="6-KO"/>
        <s v="6-KT"/>
        <s v="6-MY"/>
        <s v="6-OI"/>
        <s v="6-ON"/>
        <s v="6-SM"/>
        <s v="6-SP"/>
        <s v="6-TK"/>
        <s v="6-TS"/>
        <s v="60-oita"/>
        <s v="60-onuma"/>
        <s v="60-yakushima"/>
        <s v="61-hakodate"/>
        <s v="61-kikonai"/>
        <s v="61-matsumae"/>
        <s v="61-Minmaya"/>
        <s v="61-miyako"/>
        <s v="61-Oma"/>
        <s v="61-onishica"/>
        <s v="61-rikuchunakano"/>
        <s v="61-sapporo"/>
        <s v="61-togatta"/>
        <s v="61-wakkanai"/>
        <s v="61-yakumo"/>
        <s v="61-yugashima"/>
        <s v="62-Ste_anne"/>
        <s v="6b-IW"/>
        <s v="6b-KG"/>
        <s v="6b-KO"/>
        <s v="6b-KT"/>
        <s v="6b-OI"/>
        <s v="6b-ON"/>
        <s v="6b-SM"/>
        <s v="6b-TB"/>
        <s v="6b-YK"/>
        <s v="7-"/>
        <s v="8-fukui"/>
        <s v="8-kanazawa"/>
        <s v="8-takaoka"/>
        <s v="9-AT"/>
        <s v="9-FI"/>
        <s v="9-KT"/>
        <s v="9-MB"/>
        <s v="9-SO"/>
        <s v="9-UM"/>
        <s v="9-UW"/>
      </sharedItems>
    </cacheField>
    <cacheField name="AU" numFmtId="0">
      <sharedItems count="61" containsMixedTypes="0" containsSemiMixedTypes="0" containsString="1" containsNumber="0">
        <s v="ANKERSMIT, GW; ADKISSON, PL"/>
        <s v="BRADSHAW, WE"/>
        <s v="BUES, R; TOUBON, JF; POITOUT, HS"/>
        <s v="CAMPBELL, MD; BRADSHAW, WE"/>
        <s v="Chen, YS; Chen, C; He, HM; Xia, QW; Xue, FS"/>
        <s v="EERTMOED, GE"/>
        <s v="Gomi, T"/>
        <s v="Gomi, T; Adachi, K; Shimizu, A; Tanimoto, K; Kawabata, E; Takeda, M"/>
        <s v="Gomi, T; Takeda, M"/>
        <s v="Hashimoto, K; Iijima, K; Ogawa, K"/>
        <s v="He, ZQ; Wang, XY; Liu, YQ; Li, K"/>
        <s v="HEGDEKAR, BM"/>
        <s v="Hou, YY; Xu, LZ; Wu, Y; Wang, P; Shi, JJ; Zhai, BP"/>
        <s v="ichijo, N"/>
        <s v="Ishihara, M; Shimada, M"/>
        <s v="Ito, K; Nakata, T"/>
        <s v="JORDAN, RG; BRADSHAW, WE"/>
        <s v="Kato, Y"/>
        <s v="KIMURA, MT"/>
        <s v="KIMURA, MT; OHTSU, T; YOSHIDA, T; AWASAKI, T; LIN, FJ"/>
        <s v="KOVEOS, DS; KROON, A; VEERMAN, A"/>
        <s v="Kurota, H; Shimada, M"/>
        <s v="KUWANA, Y"/>
        <s v="LANKINEN, P"/>
        <s v="LANKINEN, P; RIIHIMAA, AJ"/>
        <s v="Lankinen, P; Tyukmaeva, VI; Hoikkala, A"/>
        <s v="Lehmann, P; Lyytinen, A; Piiroinen, S; Lindstrom, L"/>
        <s v="Leisnham, PT; Towler, L; Juliano, SA"/>
        <s v="LUMME, J; OIKARINEN, A"/>
        <s v="Lushai, G; Hardie, J; Harrington, R"/>
        <s v="MINAMI, N; KIMURA, MT"/>
        <s v="MUONA, O; LUMME, J"/>
        <s v="Musolin, DL; Tougou, D; Fujisaki, K"/>
        <s v="Nakao, S"/>
        <s v="NODA, H"/>
        <s v="Noriyuki, S; Akiyama, K; Nishida, T"/>
        <s v="Paolucci, S; van de Zande, L; Beukeboom, LW"/>
        <s v="Pegoraro, M; Zonato, V; Tyler, ER; Fedele, G; Kyriacou, CP; Tauber, E"/>
        <s v="Pivarciova, L; Vaneckova, H; Provaznik, J; Wu, BCH; Pivarci, M; Peckova, O; Bazalova, O; Cada, S; Kment, P; Kotwica-Rolinska, J; Dolezel, D"/>
        <s v="Qureshi, MF; Murai, T; Yoshida, H; Tsumuki, H"/>
        <s v="Reznik, SY; Dolgovskaya, MY; Ovchinnikov, AN; Belyakova, NA"/>
        <s v="Riihimaa, A; Kimura, MT; Lumme, J; Lakovaara, S"/>
        <s v="Sadakiyo, S; Ishihara, M"/>
        <s v="Schroeder, M; Dalin, P"/>
        <s v="Shimizu, T; Kawasaki, K"/>
        <s v="Shintani, Y; Ishikawa, Y"/>
        <s v="Shintani, Y; Tatsuki, S; Ishikawa, Y"/>
        <s v="SHROYER, DA; CRAIG, GB"/>
        <s v="SO, PM; TAKAFUJI, A"/>
        <s v="Suwa, A; Gotoh, T"/>
        <s v="Tanaka, K; Murata, K"/>
        <s v="Tyukmaeva, VI; Salminen, TS; Kankare, M; Knott, KE; Hoikkala, A"/>
        <s v="UJIYE, T"/>
        <s v="Urbanski, J; Mogi, M; O'Donnell, D; DeCotiis, M; Toma, T; Armbruster, P"/>
        <s v="VAZNUNES, M; KOVEOS, DS; VEERMAN, A"/>
        <s v="Wang, XP; Yang, QS; Dalin, P; Zhou, XM; Luo, ZW; Lei, CL"/>
        <s v="Wegis, MC; Bradshaw, WE; Davison, TE; Holzapfel, CM"/>
        <s v="Yee, DA; Juliano, SA; Vamosi, SM"/>
        <s v="YOSHIDA, T; KIMURA, MT"/>
        <s v="Yoshio, M; Ishii, M"/>
        <s v="Zeng, Y; Zhu, DH"/>
      </sharedItems>
    </cacheField>
    <cacheField name="TI" numFmtId="0">
      <sharedItems count="62" containsMixedTypes="0" containsSemiMixedTypes="0" containsString="1" containsNumber="0">
        <s v="Adaptation to a seasonally varying environment: a strong latitudinal cline in reproductive diapause combined with high gene flow in Drosophila montana"/>
        <s v="Adaptive latitudinal cline of photoperiodic diapause induction in the parasitoid Nasonia vitripennis in Europe"/>
        <s v="Changes in life-history traits in the Fall Webworm within half a century of introduction to Japan"/>
        <s v="CLIMATIC ADAPTATIONS AND DISTRIBUTIONS IN THE DROSOPHILA-TAKAHASHII SPECIES SUBGROUP (DIPTERA, DROSOPHILIDAE)"/>
        <s v="Differences in photoperiod-induced diapause plasticity among different populations of the bark beetle Ips typographus and its predator Thanasimus formicarius"/>
        <s v="DISJUNCTIVE CLINE OF CRITICAL PHOTOPERIOD IN THE REPRODUCTIVE DIAPAUSE OF DROSOPHILA LACERTOSA"/>
        <s v="ECOPHYSIOLOGICAL AND ENZYMATIC VARIABILITY OF CYDIA-POMONELLA L ACCORDING TO GEOGRAPHICAL ORIGIN AND HOST-PLANT"/>
        <s v="EFFECT OF LATITUDE ON THE CRITICAL PHOTOPERIOD FOR DIAPAUSE INDUCTION IN THE BERTHA ARMYWORM, MAMESTRA-CONFIGURATA (LEPIDOPTERA, NOCTUIDAE)"/>
        <s v="EGG DIAPAUSE IN AEDES-TRISERIATUS (DIPTERA, CULICIDAE) - GEOGRAPHIC-VARIATION IN PHOTOPERIODIC RESPONSE AND FACTORS INFLUENCING DIAPAUSE TERMINATION"/>
        <s v="EMBRYONIC DIAPAUSE IN PSOCID, PERIPSOCUS-QUADRIFASCIATUS - PHOTOPERIOD, TEMPERATURE, ONTOGENY AND GEOGRAPHIC VARIATION"/>
        <s v="GENETIC BASIS OF GEOGRAPHICALLY VARIABLE PHOTOPERIODIC DIAPAUSE IN DROSOPHILA-LITTORALIS"/>
        <s v="GENETIC COORDINATION OF DIAPAUSE IN THE PITCHERPLANT MOSQUITO, WYEOMYIA-SMITHII (DIPTERA, CULICIDAE)"/>
        <s v="Geographic variability in diapause response of Japanese Orius species"/>
        <s v="Geographic variation in critical photoperiod for diapause induction and its temperature dependence in Hyphantria cunea Drury (Lepidoptera: Arctiidae)"/>
        <s v="Geographic variation in diapause induction and mode of diapause inheritance in Tetranychus pueraricola"/>
        <s v="Geographic variation in diapause induction and termination of the cotton bollworm, Helicoverpa armigera Hubner (Lepidoptera: Noctuidae)"/>
        <s v="Geographic variation in photoperiodic diapause induction and diapause intensity in Sericinus montelus (Lepidoptera: Papilionidae)"/>
        <s v="Geographic variation in photoperiodic response for the induction of pupal diapause in the Aristolochia-feeding butterfly Atrophaneura alcinous"/>
        <s v="Geographic Variation in Photoperiodic Response for the Induction of Pupal Diapause in the White Cabbage Butterfly, Pieris rapae crucivora Boisuduval (Lepidoptera: Pieridae)"/>
        <s v="GEOGRAPHIC VARIATION IN PHOTOPERIODIC RESPONSE OF WESTERN TREE-HOLE MOSQUITO, AEDES-SIERRENSIS"/>
        <s v="Geographic Variation of Diapause and Sensitive Stages of Photoperiodic Response in Laodelphax striatellus Fallen (Hemiptera: Delphacidae)"/>
        <s v="Geographic Variation of Photoperiodic Diapause but Not Adult Survival or Reproduction of the Invasive Mosquito Aedes albopictus (Diptera: Culicidae) in North America"/>
        <s v="Geographic variation of photoperiodic response in larval development of the yellow-spotted longicorn beetle, Psacothea hilaris (PASCOE) (Coleoptera: Cerambycidae)"/>
        <s v="Geographic variation of reproductive diapause in the Drosophila auraria complex (Diptera: Drosophilidae)"/>
        <s v="GEOGRAPHIC-VARIATION IN PHOTOPERIODIC RESPONSES IN AN INTRODUCED INSECT, HYPHANTRIA-CUNEA DRURY (LEPIDOPTERA, ARCTIIDAE) IN JAPAN"/>
        <s v="GEOGRAPHIC-VARIATION OF NYMPHAL DIAPAUSE IN THE SMALL BROWN PLANTHOPPER IN JAPAN"/>
        <s v="Geographical analysis of diapause inducibility in European Drosophila melanogaster populations"/>
        <s v="Geographical Variation in Body Size, Development Time, and Wing Dimorphism in the Cricket Velarifictorus micado (Orthoptera: Gryllidae)"/>
        <s v="GEOGRAPHICAL VARIATION IN CIRCADIAN ECLOSION RHYTHM AND PHOTOPERIODIC ADULT DIAPAUSE IN DROSOPHILA-LITTORALIS"/>
        <s v="GEOGRAPHICAL VARIATION IN PHOTOPERIODIC INDUCTION OF DIAPAUSE IN THE SPIDER-MITE (TETRANYCHUS-URTICAE) - A CAUSAL RELATION BETWEEN CRITICAL NIGHT-LENGTH AND CIRCADIAN PERIOD"/>
        <s v="Geographical variation in photoperiodic induction of larval diapause in the bruchid beetle, Bruchidius dorsalis: polymorphism in overwintering stages"/>
        <s v="Geographical variation in photoperiodic response for diapause induction between univoltine and multivoltine populations of Kytorhinus sharpianus (Coleoptera : Bruchidae)"/>
        <s v="Geographical variation in the larval diapause of Chymomyza costata (Diptera; Drosophilidae)"/>
        <s v="GEOGRAPHICAL VARIATION IN THE REPRODUCTIVE-CYCLE AND PHOTOPERIODIC DIAPAUSE OF DROSOPHILA-PHALERATA AND DROSOPHILA-TRANSVERSA (DROSOPHILIDAE, DIPTERA)"/>
        <s v="GEOGRAPHICAL VARIATION OF PHOTOPERIODIC ADULT DIAPAUSE IN DROSOPHILA-AURARIA"/>
        <s v="Geographical variation of photoperiodic response in the females of a predatory bug, Orius sauteri (Poppius) (Heteroptera : Anthocoridae) from northern Japan"/>
        <s v="Geographical variation of photoperiodic wing form determination and genetic background of reproductive diapause in arrhenotokous populations of Thrips nigropilosus Uzel (Thysanoptera: Thripidae) in Japan"/>
        <s v="Geographical variation of pupal diapause in the great mormon butterfly, Papilio memnon L (Lepidoptera : Papilionidae), in western Japan"/>
        <s v="GEOGRAPHY OF PHOTOPERIODIC RESPONSE IN DIAPAUSING MOSQUITO"/>
        <s v="Inheritance of photoperiodic response in the bird cherry aphid, Rhopalosiphum padi"/>
        <s v="Latitudinal differences in diapause related photoperiodic responses of European Colorado potato beetles (Leptinotarsa decemlineata)"/>
        <s v="Life-history traits related to diapause in univoltine and bivoltine populations of Ypthima multistriata (Lepidoptera: Satyridae) inhabiting similar latitudes"/>
        <s v="LOCAL VARIATION IN DIAPAUSE CHARACTERISTICS OF TETRANYCHUS-URTICAE KOCH (ACARINA, TETRANYCHIDAE)"/>
        <s v="Northerly shift in voltinism watershed in Hyphantria cunea (Drury) (Lepidoptera: Arctiidae) along the Japan Sea coast: Evidence of global warming?"/>
        <s v="Northern Drosophila montana flies show variation both within and between cline populations in the critical day length evoking reproductive diapause"/>
        <s v="ORIGIN OF LEUKOMA-CANDIDA (STAUDINGER) IN JAPAN AS INFERRED FROM GEOGRAPHICAL VARIATION IN PHOTOPERIODIC RESPONSE"/>
        <s v="Photoperiodic response in the subtropical and warm-temperate zone populations of the southern green stink bug Nezara viridula: why does it not fit the common latitudinal trend?"/>
        <s v="PHOTOPERIODIC RESPONSES OF CERTAIN GEOGRAPHICAL STRAINS OF PECTINOPHORA GOSSYPIELLA (LEPIDOPTERA)"/>
        <s v="Populational variation in diapause-induction and -termination of Helicoverpa armigera (Lepidoptera : Noctuidae)"/>
        <s v="Rapid Adaptive Evolution of Photoperiodic Response during Invasion and Range Expansion across a Climatic Gradient"/>
        <s v="Rapid evolution of photoperiodic response in a recently introduced insect Ophraella communa along geographic gradients"/>
        <s v="Rapid seasonal adaptation of an alien bruchid after introduction: geographic variation in life cycle synchronization and critical photoperiod for diapause induction"/>
        <s v="RELATION OF THE CIRCADIAN SYSTEM TO THE PHOTOPERIODIC CLOCK IN DROSOPHILA-TRIAURARIA (DIPTERA, DROSOPHILIDAE) - AN APPROACH FROM ANALYSIS OF GEOGRAPHIC-VARIATION"/>
        <s v="Rhythmic components of photoperiodic time measurement in the pitcher-plant mosquito, Wyeomyia smithii"/>
        <s v="Seasonal and geographical adaption of two field crickets in China ( Orthoptera: Grylloidea: Gryllidae: Gryllinae: Teleogryllus)"/>
        <s v="Seasonal Photoperiods Alter Developmental Time and Mass of an Invasive Mosquito, Aedes albopictus (Diptera: Culicidae), Across Its North-South Range in the United States"/>
        <s v="STUDIES ON THE DIAPAUSE OF THE APPLE LEAF MINER, PHYLLONORYCTER-RINGONIELLA (MATSUMURA) (LEPIDOPTERA, GRACILLARIIDAE) .3. THE GEOGRAPHICAL VARIATION IN THE PHOTOPERIODIC RESPONSES ON THE INDUCTION OF DIAPAUSE"/>
        <s v="THE SAME PHOTOPERIODIC CLOCK MAY CONTROL INDUCTION AND MAINTENANCE OF DIAPAUSE IN THE SPIDER-MITE TETRANCHUS-URTICAE"/>
        <s v="Transition of diapause attributes in the hybrid zone of the two morphological types of Psacothea hilaris (Coleoptera : Cerambycidae)"/>
        <s v="Unexpected Geographic Variability of the Free Running Period in the Linden Bug Pyrrhocoris apterus"/>
        <s v="WEAK CIRCADIAN ECLOSION RHYTHMICITY IN CHYMOMYZA-COSTATA (DIPTERA, DROSOPHILIDAE), AND ITS INDEPENDENCE OF DIAPAUSE TYPE"/>
        <s v="Weak photoperiodic response facilitates the biological invasion of the harlequin ladybird Harmonia axyridis (Pallas) (Coleoptera: Coccinellidae)"/>
      </sharedItems>
    </cacheField>
    <cacheField name="DI" numFmtId="0">
      <sharedItems count="65" containsMixedTypes="0" containsSemiMixedTypes="0" containsString="1" containsNumber="0">
        <s v=""/>
        <s v="10.1002/ece3.14"/>
        <s v="10.1007/BF00317185"/>
        <s v="10.1007/BF00612503"/>
        <s v="10.1007/s004420050130"/>
        <s v="10.1007/s004420050220"/>
        <s v="10.1007/s10682-015-9755-x"/>
        <s v="10.1007/s13355-010-0016-8"/>
        <s v="10.1016/0022-1910(67)90067-4"/>
        <s v="10.1016/0022-1910(92)90033-A"/>
        <s v="10.1016/j.jinsphys.2013.05.006"/>
        <s v="10.1016/j.jinsphys.2013.06.002"/>
        <s v="10.1016/j.jinsphys.2017.01.015"/>
        <s v="10.1038/262384b0"/>
        <s v="10.1046/j.1570-7458.2001.00787.x"/>
        <s v="10.1046/j.1570-7458.2003.00033.x"/>
        <s v="10.1051/agro:19950306"/>
        <s v="10.1080/00222939400770181"/>
        <s v="10.1086/664709"/>
        <s v="10.1093/aesa/71.4.487"/>
        <s v="10.1093/aesa/85.4.445"/>
        <s v="10.1093/ee/28.2.195"/>
        <s v="10.1093/ee/28.4.690"/>
        <s v="10.1093/jisesa/iev161"/>
        <s v="10.1093/jmedent/20.6.601"/>
        <s v="10.1111/afe.12189"/>
        <s v="10.1111/ens.12200"/>
        <s v="10.1111/j.1365-3032.1978.tb00149.x"/>
        <s v="10.1111/j.1365-3032.1984.tb00784.x"/>
        <s v="10.1111/j.1365-3032.1996.tb00868.x"/>
        <s v="10.1111/j.1365-3032.2011.00797.x"/>
        <s v="10.1111/j.1439-0418.2006.01050.x"/>
        <s v="10.1111/j.1479-8298.2011.00447.x"/>
        <s v="10.1111/j.1558-5646.1981.tb04868.x"/>
        <s v="10.1111/j.1570-7458.2011.01136.x"/>
        <s v="10.1111/j.1601-5223.1996.00151.x"/>
        <s v="10.1111/j.1744-7917.2011.01473.x"/>
        <s v="10.1111/jeb.12113"/>
        <s v="10.1111/jen.12158"/>
        <s v="10.11646/zootaxa.4338.2.11"/>
        <s v="10.1177/0748730416671213"/>
        <s v="10.1177/074873049000500105"/>
        <s v="10.1177/074873049300800401"/>
        <s v="10.1266/jjg.55.319"/>
        <s v="10.1303/aez.2000.101"/>
        <s v="10.1303/aez.2000.357"/>
        <s v="10.1303/aez.2005.347"/>
        <s v="10.1303/aez.2009.357"/>
        <s v="10.1303/aez.26.357"/>
        <s v="10.1303/aez.29.499"/>
        <s v="10.1303/aez.31.495"/>
        <s v="10.1303/aez.33.281"/>
        <s v="10.1303/jjaez.2008.201"/>
        <s v="10.1303/jjaez.2008.202"/>
        <s v="10.1303/jjaez.2008.203"/>
        <s v="10.1303/jjaez.2008.204"/>
        <s v="10.1303/jjaez.2008.205"/>
        <s v="10.1303/jjaez.2008.206"/>
        <s v="10.1303/jjaez.2008.207"/>
        <s v="10.1603/AN11032"/>
        <s v="10.1603/AN14040"/>
        <s v="10.1603/ME11132"/>
        <s v="10.2307/2390287"/>
        <s v="10.4039/Ent1151039-8"/>
        <s v="http://onlinelibrary.wiley.com/doi/10.1111/j.1558-5646.1986.tb00482.x/epdf"/>
      </sharedItems>
    </cacheField>
    <cacheField name="usable" numFmtId="0">
      <sharedItems count="10" containsMixedTypes="0" containsSemiMixedTypes="0" containsString="1" containsNumber="0">
        <s v="n"/>
        <s v="no but ask"/>
        <s v="y"/>
        <s v="y-ask"/>
        <s v="y-askcoordinates"/>
        <s v="y-askfordata"/>
        <s v="y-butreplicate"/>
        <s v="y-no_acc"/>
        <s v="y-reqested"/>
        <s v="y?"/>
      </sharedItems>
    </cacheField>
    <cacheField name="animal" numFmtId="0">
      <sharedItems count="2" containsMixedTypes="0" containsSemiMixedTypes="0" containsString="1" containsNumber="0">
        <s v=""/>
        <s v="a"/>
      </sharedItems>
    </cacheField>
    <cacheField name="vertebrate" numFmtId="0">
      <sharedItems count="2" containsMixedTypes="0" containsSemiMixedTypes="0" containsString="1" containsNumber="0">
        <s v=""/>
        <s v="i"/>
      </sharedItems>
    </cacheField>
    <cacheField name="pops_with_Dia" numFmtId="0">
      <sharedItems count="18" containsMixedTypes="1" containsSemiMixedTypes="1" containsString="1" containsNumber="1">
        <n v="3"/>
        <n v="4"/>
        <n v="5"/>
        <n v="6"/>
        <n v="7"/>
        <n v="8"/>
        <n v="9"/>
        <n v="10"/>
        <n v="11"/>
        <n v="12"/>
        <n v="13"/>
        <n v="14"/>
        <n v="15"/>
        <n v="21"/>
        <n v="22"/>
        <n v="32"/>
        <n v="105"/>
        <s v=""/>
      </sharedItems>
    </cacheField>
    <cacheField name="n_dls" numFmtId="0">
      <sharedItems count="16" containsMixedTypes="0" containsSemiMixedTypes="0" containsString="0" containsNumber="1">
        <n v="0"/>
        <n v="2"/>
        <n v="3"/>
        <n v="4"/>
        <n v="5"/>
        <n v="6"/>
        <n v="7"/>
        <n v="8"/>
        <n v="9"/>
        <n v="10"/>
        <n v="11"/>
        <n v="12"/>
        <n v="14"/>
        <n v="15"/>
        <n v="16"/>
        <n v="44"/>
      </sharedItems>
    </cacheField>
    <cacheField name="access" numFmtId="0">
      <sharedItems count="4" containsMixedTypes="0" containsSemiMixedTypes="0" containsString="1" containsNumber="0">
        <s v=""/>
        <s v="n"/>
        <s v="req"/>
        <s v="yes, but japanese"/>
      </sharedItems>
    </cacheField>
    <cacheField name="spec" numFmtId="0">
      <sharedItems count="43" containsMixedTypes="0" containsSemiMixedTypes="0" containsString="1" containsNumber="0">
        <s v=""/>
        <s v="Acanthoscelides pallidipennis"/>
        <s v="Aedes albopictus"/>
        <s v="Aedes sierrensis"/>
        <s v="Aedes triseratius"/>
        <s v="Atrophaneura alcinous"/>
        <s v="Bruchidius dorsalis"/>
        <s v="Chymomyza costata"/>
        <s v="Cydia pomonella"/>
        <s v="drosophila auraria"/>
        <s v="Drosophila lacertosa"/>
        <s v="drosophila littoralis"/>
        <s v="Drosophila lutescens"/>
        <s v="Drosophila melanogaster"/>
        <s v="Drosophila montana"/>
        <s v="Drosophila subauraria"/>
        <s v="drosophila transversa"/>
        <s v="Drosophila triauraria"/>
        <s v="Harmonia axyridis"/>
        <s v="helicoverpa armigera"/>
        <s v="Hyphantria cunea"/>
        <s v="Ips typographus"/>
        <s v="Kytorhinus sharpianus"/>
        <s v="Laodelphax striatellus"/>
        <s v="leptinotarsa decemlineata"/>
        <s v="Leucoma candida"/>
        <s v="Nasonia vitripennis"/>
        <s v="Nezara viridula"/>
        <s v="Ophraella communa"/>
        <s v="Orius sauteri"/>
        <s v="Papilio memnon"/>
        <s v="Pectinophora gossypiella"/>
        <s v="Peripsocus quadrifasciatus"/>
        <s v="phyllonorycter ringoniella"/>
        <s v="Pieris rapae"/>
        <s v="Psacothea hilaris"/>
        <s v="rhopalosiphum padi"/>
        <s v="Sericinus montelus"/>
        <s v="Tetranychus pueraricola"/>
        <s v="Tetranychus urticae"/>
        <s v="Velarifictorus micado"/>
        <s v="Wyeomyia smithii"/>
        <s v="Ypthima multistriata"/>
      </sharedItems>
    </cacheField>
    <cacheField name="order" numFmtId="0">
      <sharedItems count="12" containsMixedTypes="0" containsSemiMixedTypes="0" containsString="1" containsNumber="0">
        <s v=""/>
        <s v="coleoptera"/>
        <s v="diptera"/>
        <s v="hemiptera"/>
        <s v="heteroptera"/>
        <s v="homoptera"/>
        <s v="hymenoptera"/>
        <s v="lepidoptera"/>
        <s v="orthoptera"/>
        <s v="psocoptera"/>
        <s v="Tetranychidae"/>
        <s v="Trombidiformes"/>
      </sharedItems>
    </cacheField>
    <cacheField name="pop" numFmtId="0">
      <sharedItems count="348" containsMixedTypes="1" containsSemiMixedTypes="1" containsString="1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s v=""/>
        <s v="A"/>
        <s v="AH"/>
        <s v="Aile-froide"/>
        <s v="AIZ"/>
        <s v="Akita"/>
        <s v="Alabama"/>
        <s v="Amagi"/>
        <s v="Amami"/>
        <s v="Aomori"/>
        <s v="Asa"/>
        <s v="Asahikawa"/>
        <s v="AT"/>
        <s v="Auburn"/>
        <s v="Avignon1"/>
        <s v="Avignon2"/>
        <s v="Ayabe"/>
        <s v="Belchow"/>
        <s v="BER"/>
        <s v="Biograd"/>
        <s v="BJ"/>
        <s v="BOL"/>
        <s v="Bouzeshima Is."/>
        <s v="BRU"/>
        <s v="Bu"/>
        <s v="BURDETTE"/>
        <s v="C"/>
        <s v="CC"/>
        <s v="CH"/>
        <s v="Chambery"/>
        <s v="Chiba"/>
        <s v="COR"/>
        <s v="Daegu"/>
        <s v="Dietikon1"/>
        <s v="Dietikon2"/>
        <s v="el_paso"/>
        <s v="Emmen"/>
        <s v="EN"/>
        <s v="F"/>
        <s v="FAY"/>
        <s v="FI"/>
        <s v="FS"/>
        <s v="FT"/>
        <s v="Fuchu"/>
        <s v="fukui"/>
        <s v="FX"/>
        <s v="Gotemba"/>
        <s v="Guangzhou"/>
        <s v="HA"/>
        <s v="hakodate"/>
        <s v="Halsey"/>
        <s v="HAM"/>
        <s v="Hamamatsu"/>
        <s v="Hatsukari"/>
        <s v="Hatsukari2"/>
        <s v="HB"/>
        <s v="He"/>
        <s v="HH"/>
        <s v="himeji"/>
        <s v="HIR"/>
        <s v="Hirosaki"/>
        <s v="HN"/>
        <s v="Hollola1"/>
        <s v="HRS"/>
        <s v="HU"/>
        <s v="Ibusuki1"/>
        <s v="Ieshima Is."/>
        <s v="Ino"/>
        <s v="Irkutsk"/>
        <s v="Ishigaki"/>
        <s v="Itakura"/>
        <s v="IV"/>
        <s v="Ivalo1"/>
        <s v="Ivalo2"/>
        <s v="IW"/>
        <s v="Iwamizawa"/>
        <s v="Izumu"/>
        <s v="JACK"/>
        <s v="JL"/>
        <s v="JMS"/>
        <s v="JY"/>
        <s v="Jyväskylä"/>
        <s v="Jyväskylä1"/>
        <s v="Jyväskylä2"/>
        <s v="Jyväskylä3"/>
        <s v="Jyväskylä4"/>
        <s v="K"/>
        <s v="KA"/>
        <s v="KAG"/>
        <s v="Kagoshima"/>
        <s v="Kalix"/>
        <s v="Kamikawa"/>
        <s v="Kanazawa"/>
        <s v="Kashihara"/>
        <s v="Kazuo"/>
        <s v="KB"/>
        <s v="KCH"/>
        <s v="Kemi"/>
        <s v="KG"/>
        <s v="KHO"/>
        <s v="Ki"/>
        <s v="Kiire"/>
        <s v="kikonai"/>
        <s v="KO"/>
        <s v="Kobe"/>
        <s v="Kochi"/>
        <s v="Komoro"/>
        <s v="KOR"/>
        <s v="KRAMERI"/>
        <s v="Krasnodar"/>
        <s v="KS"/>
        <s v="KT"/>
        <s v="Ku"/>
        <s v="Kujiranami"/>
        <s v="Kuoio3"/>
        <s v="Kuopio"/>
        <s v="kurashiki"/>
        <s v="Kutais5"/>
        <s v="Kutaisi2"/>
        <s v="Kutaisi4"/>
        <s v="Kutaisi7"/>
        <s v="Kuusamo1"/>
        <s v="Kuusamo2"/>
        <s v="Kuusamo3"/>
        <s v="Kuusamo4"/>
        <s v="Kuusamo5"/>
        <s v="KY"/>
        <s v="Kyoto"/>
        <s v="L"/>
        <s v="Lahti"/>
        <s v="Lahti1"/>
        <s v="Lahti2"/>
        <s v="Lahti3"/>
        <s v="Lahti4"/>
        <s v="Langfang"/>
        <s v="LAT"/>
        <s v="leningrad"/>
        <s v="LN"/>
        <s v="Lockwood"/>
        <s v="MAN"/>
        <s v="Manosque"/>
        <s v="matsumae"/>
        <s v="Matsumoto"/>
        <s v="Matsuyama"/>
        <s v="Matsuyama1"/>
        <s v="Matsuyama2"/>
        <s v="MB"/>
        <s v="ME"/>
        <s v="MEL"/>
        <s v="Minakami"/>
        <s v="Minmaya"/>
        <s v="Mino"/>
        <s v="Mitsuma"/>
        <s v="miyako"/>
        <s v="MM"/>
        <s v="MO"/>
        <s v="Moscow2"/>
        <s v="MREN"/>
        <s v="Mt. Palomar"/>
        <s v="MY"/>
        <s v="N"/>
        <s v="Nagaoka"/>
        <s v="Naze"/>
        <s v="NEW"/>
        <s v="NG"/>
        <s v="Nimi"/>
        <s v="Ninohe"/>
        <s v="Nirasaki"/>
        <s v="Nirasaki2"/>
        <s v="Nirasaki3"/>
        <s v="NVA"/>
        <s v="O"/>
        <s v="OAK"/>
        <s v="Obanazawa"/>
        <s v="OBH"/>
        <s v="Odawara"/>
        <s v="Ogi"/>
        <s v="OI"/>
        <s v="oita"/>
        <s v="okayama"/>
        <s v="OKI"/>
        <s v="Okinawa"/>
        <s v="Oma"/>
        <s v="ON"/>
        <s v="onishica"/>
        <s v="onuma"/>
        <s v="ORONOIII"/>
        <s v="Osaka"/>
        <s v="Ou"/>
        <s v="OUL"/>
        <s v="Oulanka"/>
        <s v="Oulanka1"/>
        <s v="Oulanka2"/>
        <s v="Oulanka3"/>
        <s v="Oulanka4"/>
        <s v="Oulo1"/>
        <s v="Oulo2"/>
        <s v="Oulu1"/>
        <s v="Oulu7"/>
        <s v="Oulu8"/>
        <s v="Owani"/>
        <s v="P"/>
        <s v="padua"/>
        <s v="Padua_A"/>
        <s v="padua_B"/>
        <s v="Paltamo"/>
        <s v="paltamo1"/>
        <s v="Paltamo2"/>
        <s v="Paltamo3"/>
        <s v="Paltamo4"/>
        <s v="PAR"/>
        <s v="Pelkosenniemi"/>
        <s v="Pelkosenniemi1"/>
        <s v="Pelkosenniemi2"/>
        <s v="Pelkosenniemi3"/>
        <s v="Pelkosenniemi4"/>
        <s v="petroskoi_E"/>
        <s v="petroskoi_F"/>
        <s v="port_lavaca"/>
        <s v="Pudasjärvi"/>
        <s v="Pudasjärvi1"/>
        <s v="Pudasjärvi2"/>
        <s v="Pudasjärvi3"/>
        <s v="Pudasjärvi4"/>
        <s v="Punkaharju"/>
        <s v="R"/>
        <s v="Rennes"/>
        <s v="rikuchunakano"/>
        <s v="Ro"/>
        <s v="S"/>
        <s v="S1"/>
        <s v="S2"/>
        <s v="SA"/>
        <s v="Sagamihara"/>
        <s v="Saint-marcellin"/>
        <s v="SAK"/>
        <s v="SAL"/>
        <s v="Sapporo"/>
        <s v="SCH"/>
        <s v="SD"/>
        <s v="Sendai"/>
        <s v="SHI"/>
        <s v="SM"/>
        <s v="SN"/>
        <s v="SO"/>
        <s v="Sodankyla"/>
        <s v="SOT"/>
        <s v="SP"/>
        <s v="Sp22"/>
        <s v="SPR"/>
        <s v="Ste_anne"/>
        <s v="Susch"/>
        <s v="Suzaka"/>
        <s v="SWI"/>
        <s v="T"/>
        <s v="T1"/>
        <s v="T2"/>
        <s v="Taian"/>
        <s v="takaoka"/>
        <s v="TAN"/>
        <s v="Tangashima Is."/>
        <s v="Tatsuno"/>
        <s v="TB"/>
        <s v="Tbilisi"/>
        <s v="Thessaloniki1"/>
        <s v="Thessaloniki2"/>
        <s v="Ticino2"/>
        <s v="Ticino4"/>
        <s v="TK"/>
        <s v="TKB"/>
        <s v="togatta"/>
        <s v="TOK"/>
        <s v="Tomakomai2"/>
        <s v="TOPSY"/>
        <s v="TS"/>
        <s v="Tsu"/>
        <s v="Tsukuba"/>
        <s v="Tsunan"/>
        <s v="TU"/>
        <s v="TUR"/>
        <s v="Ueda"/>
        <s v="UM"/>
        <s v="UNDERCIV"/>
        <s v="Uppland"/>
        <s v="Urawa"/>
        <s v="UTS"/>
        <s v="UW"/>
        <s v="V"/>
        <s v="VA"/>
        <s v="valence"/>
        <s v="Varkaus"/>
        <s v="Vindeln"/>
        <s v="virgin_is"/>
        <s v="Voorne"/>
        <s v="W"/>
        <s v="WA"/>
        <s v="Wakayama"/>
        <s v="wakkanai"/>
        <s v="WALTON"/>
        <s v="warsaw"/>
        <s v="WAV"/>
        <s v="WH"/>
        <s v="WY"/>
        <s v="yakumo"/>
        <s v="yakushima"/>
        <s v="Yamagata"/>
        <s v="YK"/>
        <s v="Yokokawa"/>
        <s v="Yokosuka"/>
        <s v="Yongxiu"/>
        <s v="Yreka"/>
        <s v="yugashima"/>
        <s v="Z"/>
        <s v="ZB"/>
        <s v="Ze"/>
        <s v="ZIO"/>
      </sharedItems>
    </cacheField>
    <cacheField name="degN" numFmtId="0">
      <sharedItems count="287" containsMixedTypes="1" containsSemiMixedTypes="1" containsString="1" containsNumber="1">
        <n v="18.333"/>
        <n v="21.02"/>
        <n v="23.08"/>
        <n v="24.3"/>
        <n v="24.340556"/>
        <n v="26.2166666666667"/>
        <n v="26.4"/>
        <n v="27.55"/>
        <n v="27.5666666666667"/>
        <n v="28.377247"/>
        <n v="28.4"/>
        <n v="28.61"/>
        <n v="28.85"/>
        <n v="29.04"/>
        <n v="30.280278"/>
        <n v="30.3166666666667"/>
        <n v="30.340287"/>
        <n v="30.358611"/>
        <n v="30.3833333333333"/>
        <n v="30.4166666666667"/>
        <n v="30.55"/>
        <n v="30.7166666666667"/>
        <n v="31.1166666666667"/>
        <n v="31.1833333333333"/>
        <n v="31.55"/>
        <n v="31.596536"/>
        <n v="31.6"/>
        <n v="31.766667"/>
        <n v="31.779"/>
        <n v="31.916667"/>
        <n v="32.51"/>
        <n v="32.6"/>
        <n v="32.6833333333333"/>
        <n v="32.791667"/>
        <n v="32.8"/>
        <n v="32.85"/>
        <n v="33.1666666666667"/>
        <n v="33.2"/>
        <n v="33.2166666666667"/>
        <n v="33.233333"/>
        <n v="33.239444"/>
        <n v="33.25"/>
        <n v="33.3"/>
        <n v="33.363484"/>
        <n v="33.423411"/>
        <n v="33.495079"/>
        <n v="33.55"/>
        <n v="33.558889"/>
        <n v="33.6"/>
        <n v="33.6333333333333"/>
        <n v="33.7"/>
        <n v="33.75"/>
        <n v="33.8166666666667"/>
        <n v="33.839167"/>
        <n v="33.9"/>
        <n v="33.9333333333333"/>
        <n v="34.0166666666667"/>
        <n v="34.230519"/>
        <n v="34.2333333333333"/>
        <n v="34.35"/>
        <n v="34.3666666666667"/>
        <n v="34.3833333333333"/>
        <n v="34.4"/>
        <n v="34.4166666666667"/>
        <n v="34.509444"/>
        <n v="34.5166666666667"/>
        <n v="34.516667"/>
        <n v="34.585"/>
        <n v="34.596667"/>
        <n v="34.6"/>
        <n v="34.6166666666667"/>
        <n v="34.65"/>
        <n v="34.652"/>
        <n v="34.655278"/>
        <n v="34.657"/>
        <n v="34.667"/>
        <n v="34.6833333333333"/>
        <n v="34.7"/>
        <n v="34.710892"/>
        <n v="34.718611"/>
        <n v="34.75"/>
        <n v="34.815278"/>
        <n v="34.826933"/>
        <n v="34.8333333333333"/>
        <n v="34.85"/>
        <n v="34.8930555555556"/>
        <n v="34.97388"/>
        <n v="35"/>
        <n v="35.011667"/>
        <n v="35.0166666666667"/>
        <n v="35.264636"/>
        <n v="35.281389"/>
        <n v="35.3"/>
        <n v="35.308611"/>
        <n v="35.368611"/>
        <n v="35.571389"/>
        <n v="35.607325"/>
        <n v="35.610556"/>
        <n v="35.6333333333333"/>
        <n v="35.668969"/>
        <n v="35.708889"/>
        <n v="35.861389"/>
        <n v="35.9"/>
        <n v="35.944167"/>
        <n v="36.0333333333333"/>
        <n v="36.0666666666667"/>
        <n v="36.0735"/>
        <n v="36.080556"/>
        <n v="36.083472"/>
        <n v="36.1"/>
        <n v="36.15"/>
        <n v="36.21"/>
        <n v="36.238047"/>
        <n v="36.25"/>
        <n v="36.321889"/>
        <n v="36.323889"/>
        <n v="36.324"/>
        <n v="36.35"/>
        <n v="36.4"/>
        <n v="36.5333333333333"/>
        <n v="36.55"/>
        <n v="36.5666666666667"/>
        <n v="36.6"/>
        <n v="36.647778"/>
        <n v="36.678556"/>
        <n v="36.7166666666667"/>
        <n v="36.75"/>
        <n v="36.8"/>
        <n v="36.97"/>
        <n v="37.014278"/>
        <n v="37.0333333333333"/>
        <n v="37.3558"/>
        <n v="37.3666666666667"/>
        <n v="37.3833333333333"/>
        <n v="37.4666666666667"/>
        <n v="37.75"/>
        <n v="37.9166666666667"/>
        <n v="38.104278"/>
        <n v="38.1251041666667"/>
        <n v="38.25"/>
        <n v="38.255556"/>
        <n v="38.2666666666667"/>
        <n v="38.268333"/>
        <n v="38.600619"/>
        <n v="38.6166666666667"/>
        <n v="38.7166666666667"/>
        <n v="38.89"/>
        <n v="38.9166666666667"/>
        <n v="38.9666666666667"/>
        <n v="39.2"/>
        <n v="39.28675"/>
        <n v="39.31"/>
        <n v="39.388611"/>
        <n v="39.641389"/>
        <n v="39.7"/>
        <n v="39.72"/>
        <n v="39.75"/>
        <n v="39.7666666666667"/>
        <n v="39.9666666666667"/>
        <n v="40.25"/>
        <n v="40.271111"/>
        <n v="40.3049"/>
        <n v="40.38"/>
        <n v="40.51"/>
        <n v="40.599028"/>
        <n v="40.6"/>
        <n v="40.603153"/>
        <n v="40.647222"/>
        <n v="40.7166666666667"/>
        <n v="40.822228"/>
        <n v="41.197028"/>
        <n v="41.34"/>
        <n v="41.429167"/>
        <n v="41.52675"/>
        <n v="41.613333"/>
        <n v="41.683333"/>
        <n v="41.726667"/>
        <n v="41.768819"/>
        <n v="41.8333333333333"/>
        <n v="41.972"/>
        <n v="42.1"/>
        <n v="42.25"/>
        <n v="42.3333333333333"/>
        <n v="42.35"/>
        <n v="42.3752222222222"/>
        <n v="42.6666666666667"/>
        <n v="42.916667"/>
        <n v="42.923961"/>
        <n v="43.061944"/>
        <n v="43.06861"/>
        <n v="43.1666666666667"/>
        <n v="43.6"/>
        <n v="43.733333"/>
        <n v="43.770819"/>
        <n v="43.833333"/>
        <n v="43.847186"/>
        <n v="43.89"/>
        <n v="43.9166666666667"/>
        <n v="43.948611"/>
        <n v="44.066667"/>
        <n v="44.1666666666667"/>
        <n v="44.384444"/>
        <n v="44.6666666666667"/>
        <n v="44.774361"/>
        <n v="44.883"/>
        <n v="44.885"/>
        <n v="44.9325"/>
        <n v="45.153889"/>
        <n v="45.3975"/>
        <n v="45.408056"/>
        <n v="45.566389"/>
        <n v="45.8"/>
        <n v="46.10596"/>
        <n v="46.154722"/>
        <n v="46.1666666666667"/>
        <n v="46.3"/>
        <n v="46.6166666666667"/>
        <n v="46.7166666666667"/>
        <n v="46.7358722222222"/>
        <n v="46.749995"/>
        <n v="47.37174"/>
        <n v="47.4166666666667"/>
        <n v="47.5"/>
        <n v="48.114167"/>
        <n v="48.3833333333333"/>
        <n v="50"/>
        <n v="50.33225"/>
        <n v="50.4"/>
        <n v="51.103333"/>
        <n v="51.816667"/>
        <n v="51.866667"/>
        <n v="52.0166666666667"/>
        <n v="52.03"/>
        <n v="52.216667"/>
        <n v="52.23333"/>
        <n v="52.3"/>
        <n v="52.9"/>
        <n v="53.5"/>
        <n v="53.6065611111111"/>
        <n v="55.75"/>
        <n v="56.5"/>
        <n v="56.8562666666667"/>
        <n v="57.1666666666667"/>
        <n v="59.933333"/>
        <n v="59.9833333333333"/>
        <n v="60.1666666666667"/>
        <n v="60.25"/>
        <n v="60.9833333333333"/>
        <n v="61.0833333333333"/>
        <n v="61.1"/>
        <n v="61.1333333333333"/>
        <n v="61.2333333333333"/>
        <n v="61.2612583333333"/>
        <n v="61.75"/>
        <n v="61.8166666666667"/>
        <n v="62.01"/>
        <n v="62.316667"/>
        <n v="62.899722"/>
        <n v="62.9166666666667"/>
        <n v="63"/>
        <n v="64.1666666666667"/>
        <n v="64.3333333333333"/>
        <n v="64.4"/>
        <n v="64.416667"/>
        <n v="65"/>
        <n v="65.013333"/>
        <n v="65.0166666666667"/>
        <n v="65.0611555555556"/>
        <n v="65.35"/>
        <n v="65.9166666666667"/>
        <n v="65.966667"/>
        <n v="66.3666666666667"/>
        <n v="66.5"/>
        <n v="67.1"/>
        <n v="67.416667"/>
        <n v="68.6333333333333"/>
        <n v="68.65"/>
        <n v="69.049167"/>
        <s v=""/>
        <s v="&quot;43°88' &quot;"/>
        <s v="62.2N"/>
        <s v="64.3N"/>
        <s v="65.4N"/>
        <s v="65.7N"/>
        <s v="66.4N"/>
        <s v="67.1N"/>
        <s v="NA"/>
      </sharedItems>
    </cacheField>
    <cacheField name="degE" numFmtId="0">
      <sharedItems count="289" containsMixedTypes="1" containsSemiMixedTypes="1" containsString="1" containsNumber="1">
        <n v="-123.110278"/>
        <n v="-122.6375"/>
        <n v="-121.083333"/>
        <n v="-121.08"/>
        <n v="-116.836394"/>
        <n v="-106.478"/>
        <n v="-96.629"/>
        <n v="-93.360833"/>
        <n v="-89.385278"/>
        <n v="-86.830833"/>
        <n v="-86.2475"/>
        <n v="-81.7833333333333"/>
        <n v="-81.4666666666667"/>
        <n v="-80.85"/>
        <n v="-80.3666666666667"/>
        <n v="-80.0333333333333"/>
        <n v="-78.3666666666667"/>
        <n v="-78.0833333333333"/>
        <n v="-77.4166666666667"/>
        <n v="-77.1166666666667"/>
        <n v="-74.9833333333333"/>
        <n v="-74.0666666666667"/>
        <n v="-68.672"/>
        <n v="-64.75"/>
        <n v="-3.3"/>
        <n v="-3.1"/>
        <n v="-2.12"/>
        <n v="-1.680833"/>
        <n v="-1.4"/>
        <n v="2.654722"/>
        <n v="4.166667"/>
        <n v="4.183333"/>
        <n v="4.808333"/>
        <n v="4.891111"/>
        <n v="5.17"/>
        <n v="5.320556"/>
        <n v="5.783056"/>
        <n v="5.920833"/>
        <n v="6.356111"/>
        <n v="6.85"/>
        <n v="7.11592777777778"/>
        <n v="8.5"/>
        <n v="8.54226"/>
        <n v="8.748"/>
        <n v="8.83333333333333"/>
        <n v="8.9385"/>
        <n v="9.51305555555556"/>
        <n v="10.066666"/>
        <n v="10.1"/>
        <n v="10.1715944444444"/>
        <n v="11.22"/>
        <n v="11.872222"/>
        <n v="12.1166666666667"/>
        <n v="14.7833333333333"/>
        <n v="15.5"/>
        <n v="15.8"/>
        <n v="16"/>
        <n v="16.11"/>
        <n v="17.97"/>
        <n v="18.5333333333333"/>
        <n v="19.05"/>
        <n v="19.75"/>
        <n v="20.5666666666667"/>
        <n v="20.794444"/>
        <n v="21.016667"/>
        <n v="21.033333"/>
        <n v="22.2233222222222"/>
        <n v="22.963889"/>
        <n v="23.25"/>
        <n v="24.35"/>
        <n v="24.95"/>
        <n v="25.2003833333333"/>
        <n v="25.33"/>
        <n v="25.4166666666667"/>
        <n v="25.4725"/>
        <n v="25.5"/>
        <n v="25.528"/>
        <n v="25.65"/>
        <n v="25.716667"/>
        <n v="25.7333333333333"/>
        <n v="26.6"/>
        <n v="26.9833333333333"/>
        <n v="27.5"/>
        <n v="27.55"/>
        <n v="27.6333333333333"/>
        <n v="27.683056"/>
        <n v="27.75"/>
        <n v="27.833056"/>
        <n v="27.8333333333333"/>
        <n v="27.916667"/>
        <n v="29.166667"/>
        <n v="29.3333333333333"/>
        <n v="29.35"/>
        <n v="29.4"/>
        <n v="30.266667"/>
        <n v="30.5"/>
        <n v="34.1666666666667"/>
        <n v="37.5"/>
        <n v="39.5"/>
        <n v="39.6"/>
        <n v="42.6666666666667"/>
        <n v="44.5"/>
        <n v="44.691667"/>
        <n v="104.3"/>
        <n v="105.85"/>
        <n v="109.966666666667"/>
        <n v="110.7"/>
        <n v="113.14"/>
        <n v="114.316666666667"/>
        <n v="115.083333333333"/>
        <n v="116.42"/>
        <n v="116.59"/>
        <n v="116.82"/>
        <n v="118.05"/>
        <n v="120.15"/>
        <n v="120.27"/>
        <n v="124.155556"/>
        <n v="124.2"/>
        <n v="125.32"/>
        <n v="127.4"/>
        <n v="127.916666666667"/>
        <n v="128.6"/>
        <n v="129.3"/>
        <n v="129.493742"/>
        <n v="129.716666666667"/>
        <n v="129.8"/>
        <n v="130.166666666667"/>
        <n v="130.366666666667"/>
        <n v="130.416666666667"/>
        <n v="130.5186"/>
        <n v="130.522385"/>
        <n v="130.528611"/>
        <n v="130.55"/>
        <n v="130.557117"/>
        <n v="130.566666666667"/>
        <n v="130.665569"/>
        <n v="130.783333333333"/>
        <n v="130.916666666667"/>
        <n v="130.933333333333"/>
        <n v="130.966666666667"/>
        <n v="130.983333333333"/>
        <n v="131"/>
        <n v="131.416667"/>
        <n v="131.606667"/>
        <n v="131.609167"/>
        <n v="132.466666666667"/>
        <n v="132.483333333333"/>
        <n v="132.516666666667"/>
        <n v="132.566666666667"/>
        <n v="132.733333333333"/>
        <n v="132.755"/>
        <n v="132.765556"/>
        <n v="133.05"/>
        <n v="133.133333333333"/>
        <n v="133.2"/>
        <n v="133.283333333333"/>
        <n v="133.433333"/>
        <n v="133.47305"/>
        <n v="133.516666666667"/>
        <n v="133.531111"/>
        <n v="133.6"/>
        <n v="133.771944"/>
        <n v="133.783333333333"/>
        <n v="133.883333333333"/>
        <n v="133.916666666667"/>
        <n v="133.919444"/>
        <n v="134.05"/>
        <n v="134.1"/>
        <n v="134.483333333333"/>
        <n v="134.512"/>
        <n v="134.526"/>
        <n v="134.533333"/>
        <n v="134.576"/>
        <n v="134.685278"/>
        <n v="135.13"/>
        <n v="135.166666666667"/>
        <n v="135.170811"/>
        <n v="135.266667"/>
        <n v="135.470461"/>
        <n v="135.5"/>
        <n v="135.7"/>
        <n v="135.733333333333"/>
        <n v="135.768333"/>
        <n v="135.7925"/>
        <n v="135.8"/>
        <n v="135.819"/>
        <n v="135.8375"/>
        <n v="135.85"/>
        <n v="136.183333333333"/>
        <n v="136.2"/>
        <n v="136.216666666667"/>
        <n v="136.505556"/>
        <n v="136.65"/>
        <n v="136.7"/>
        <n v="137.016666666667"/>
        <n v="137.25"/>
        <n v="137.726086"/>
        <n v="137.966666666667"/>
        <n v="137.971983"/>
        <n v="137.983333333333"/>
        <n v="138.166666666667"/>
        <n v="138.2"/>
        <n v="138.309722"/>
        <n v="138.4"/>
        <n v="138.429167"/>
        <n v="138.446111"/>
        <n v="138.5174"/>
        <n v="138.652528"/>
        <n v="138.7236"/>
        <n v="138.838889"/>
        <n v="138.930555555556"/>
        <n v="138.934722"/>
        <n v="138.94"/>
        <n v="138.999139"/>
        <n v="139.003278"/>
        <n v="139.008333333333"/>
        <n v="139.05"/>
        <n v="139.1"/>
        <n v="139.152311"/>
        <n v="139.316666666667"/>
        <n v="139.373333"/>
        <n v="139.477669"/>
        <n v="139.633333333333"/>
        <n v="139.645556"/>
        <n v="139.66"/>
        <n v="139.671944"/>
        <n v="139.7"/>
        <n v="139.816666666667"/>
        <n v="139.866666666667"/>
        <n v="139.9"/>
        <n v="139.933333333333"/>
        <n v="139.9831"/>
        <n v="140.076444"/>
        <n v="140.1"/>
        <n v="140.1025"/>
        <n v="140.106386"/>
        <n v="140.111111"/>
        <n v="140.114722"/>
        <n v="140.116666666667"/>
        <n v="140.266667"/>
        <n v="140.339722"/>
        <n v="140.366666666667"/>
        <n v="140.405689"/>
        <n v="140.429889"/>
        <n v="140.433333"/>
        <n v="140.45"/>
        <n v="140.463789"/>
        <n v="140.466666666667"/>
        <n v="140.566666666667"/>
        <n v="140.572222222222"/>
        <n v="140.583333"/>
        <n v="140.61"/>
        <n v="140.6691"/>
        <n v="140.683333333333"/>
        <n v="140.728831"/>
        <n v="140.747425"/>
        <n v="140.869444"/>
        <n v="140.87016"/>
        <n v="140.9"/>
        <n v="140.907333"/>
        <n v="140.933333333333"/>
        <n v="141.113222"/>
        <n v="141.116944"/>
        <n v="141.183333333333"/>
        <n v="141.305"/>
        <n v="141.35078"/>
        <n v="141.354167"/>
        <n v="141.397611"/>
        <n v="141.65"/>
        <n v="141.662758"/>
        <n v="141.700881"/>
        <n v="141.77575"/>
        <n v="141.7877"/>
        <n v="141.957222"/>
        <n v="142.254389"/>
        <n v="142.364969"/>
        <n v="142.770428"/>
        <n v="143.05"/>
        <n v="143.196156"/>
        <n v="143.533333"/>
        <n v="143.733333"/>
        <s v=""/>
        <s v="24.7E"/>
        <s v="25.7E"/>
        <s v="27.0E"/>
        <s v="27.3E"/>
        <s v="27.9E"/>
        <s v="29.2E"/>
        <s v="NA"/>
      </sharedItems>
    </cacheField>
    <cacheField name="acc_coord" numFmtId="0">
      <sharedItems count="10" containsMixedTypes="1" containsSemiMixedTypes="1" containsString="1" containsNumber="1">
        <n v="0.001"/>
        <n v="0.01"/>
        <n v="0.05"/>
        <n v="0.1"/>
        <n v="0.2"/>
        <n v="1"/>
        <s v=""/>
        <s v="1'"/>
        <s v="1°"/>
        <s v="NA"/>
      </sharedItems>
    </cacheField>
    <cacheField name="alt" numFmtId="0">
      <sharedItems count="56" containsMixedTypes="1" containsSemiMixedTypes="1" containsString="1" containsNumber="1">
        <n v="1.9"/>
        <n v="2"/>
        <n v="3"/>
        <n v="5"/>
        <n v="8"/>
        <n v="9.1"/>
        <n v="9.4"/>
        <n v="10"/>
        <n v="11"/>
        <n v="12"/>
        <n v="13.9"/>
        <n v="14.1"/>
        <n v="15"/>
        <n v="20"/>
        <n v="25"/>
        <n v="28"/>
        <n v="30"/>
        <n v="38.9"/>
        <n v="40"/>
        <n v="41.4"/>
        <n v="50"/>
        <n v="57.5"/>
        <n v="60"/>
        <n v="67.4"/>
        <n v="79"/>
        <n v="80"/>
        <n v="100"/>
        <n v="107"/>
        <n v="110"/>
        <n v="112.2"/>
        <n v="118.9"/>
        <n v="120"/>
        <n v="130"/>
        <n v="150"/>
        <n v="200"/>
        <n v="220"/>
        <n v="230"/>
        <n v="236"/>
        <n v="262"/>
        <n v="280"/>
        <n v="300"/>
        <n v="345"/>
        <n v="400"/>
        <n v="419"/>
        <n v="480"/>
        <n v="610"/>
        <n v="720"/>
        <n v="740"/>
        <n v="1400"/>
        <n v="1450"/>
        <n v="1500"/>
        <n v="1515"/>
        <s v=""/>
        <s v="&lt;100"/>
        <s v="&lt;50"/>
        <s v="NA"/>
      </sharedItems>
    </cacheField>
    <cacheField name="acc_alt" numFmtId="0">
      <sharedItems count="2" containsMixedTypes="1" containsSemiMixedTypes="1" containsString="1" containsNumber="1">
        <n v="400"/>
        <s v=""/>
      </sharedItems>
    </cacheField>
    <cacheField name="N_per_dl+pop" numFmtId="0">
      <sharedItems count="102" containsMixedTypes="1" containsSemiMixedTypes="1" containsString="1" containsNumber="1">
        <n v="1"/>
        <n v="6"/>
        <n v="12"/>
        <n v="13"/>
        <n v="20"/>
        <n v="21"/>
        <n v="22"/>
        <n v="22.3333333333333"/>
        <n v="25"/>
        <n v="25.6"/>
        <n v="26"/>
        <n v="26.6666666666667"/>
        <n v="28.5"/>
        <n v="28.8333333333333"/>
        <n v="29.6666666666667"/>
        <n v="30"/>
        <n v="32.6"/>
        <n v="34"/>
        <n v="34.6"/>
        <n v="36.4"/>
        <n v="37"/>
        <n v="37.5"/>
        <n v="37.6"/>
        <n v="38"/>
        <n v="38.75"/>
        <n v="39"/>
        <n v="39.3"/>
        <n v="40"/>
        <n v="40.1"/>
        <n v="43.3"/>
        <n v="44.8"/>
        <n v="46.4"/>
        <n v="48.3"/>
        <n v="49.66"/>
        <n v="50"/>
        <n v="50.6"/>
        <n v="50.8"/>
        <n v="51"/>
        <n v="51.2"/>
        <n v="53.6"/>
        <n v="58"/>
        <n v="59.66"/>
        <n v="60"/>
        <n v="65"/>
        <n v="65.8"/>
        <n v="66"/>
        <n v="66.5"/>
        <n v="71.5"/>
        <n v="75"/>
        <n v="80"/>
        <n v="84"/>
        <n v="85.5"/>
        <n v="90"/>
        <n v="99"/>
        <n v="100"/>
        <n v="110"/>
        <n v="115"/>
        <n v="128"/>
        <n v="162.5"/>
        <n v="174"/>
        <n v="175"/>
        <n v="179.5"/>
        <n v="200"/>
        <n v="213"/>
        <n v="221"/>
        <n v="236"/>
        <n v="240"/>
        <n v="244.5"/>
        <n v="250"/>
        <n v="265"/>
        <n v="275"/>
        <n v="286"/>
        <n v="289"/>
        <n v="296"/>
        <n v="298"/>
        <n v="312.6"/>
        <n v="386.5"/>
        <n v="398.5"/>
        <n v="410.5"/>
        <n v="422.5"/>
        <n v="434.5"/>
        <n v="443"/>
        <n v="446.5"/>
        <n v="458.5"/>
        <n v="470.5"/>
        <n v="482.5"/>
        <n v="494.5"/>
        <n v="506.5"/>
        <n v="518.5"/>
        <n v="530.5"/>
        <n v="542.5"/>
        <n v="554.5"/>
        <n v="566.5"/>
        <n v="578.5"/>
        <n v="590.5"/>
        <n v="602.5"/>
        <n v="614.5"/>
        <n v="626.5"/>
        <n v="752"/>
        <n v="770"/>
        <n v="1380"/>
        <s v=""/>
      </sharedItems>
    </cacheField>
    <cacheField name="nmethod" numFmtId="0">
      <sharedItems count="8" containsMixedTypes="0" containsSemiMixedTypes="0" containsString="1" containsNumber="0">
        <s v=""/>
        <s v="acc"/>
        <s v="approx"/>
        <s v="global average"/>
        <s v="not described"/>
        <s v="not translated"/>
        <s v="pop average"/>
        <s v="pop level/ask"/>
      </sharedItems>
    </cacheField>
    <cacheField name="block" numFmtId="0">
      <sharedItems count="7" containsMixedTypes="1" containsSemiMixedTypes="1" containsString="1" containsNumber="1">
        <n v="6"/>
        <n v="7"/>
        <n v="12"/>
        <n v="14"/>
        <n v="15"/>
        <n v="44"/>
        <s v=""/>
      </sharedItems>
    </cacheField>
    <cacheField name="pic" numFmtId="0">
      <sharedItems count="84" containsMixedTypes="1" containsSemiMixedTypes="1" containsString="1" containsNumber="1">
        <n v="5"/>
        <n v="6"/>
        <n v="8"/>
        <n v="9"/>
        <n v="10"/>
        <n v="14"/>
        <n v="15"/>
        <n v="16"/>
        <n v="17"/>
        <n v="18"/>
        <n v="19"/>
        <n v="20"/>
        <n v="21"/>
        <n v="22"/>
        <n v="23"/>
        <n v="24"/>
        <n v="29"/>
        <n v="30"/>
        <n v="31"/>
        <n v="33"/>
        <n v="34"/>
        <n v="35"/>
        <n v="36"/>
        <n v="37"/>
        <n v="38"/>
        <n v="40"/>
        <n v="43"/>
        <n v="44"/>
        <n v="46"/>
        <n v="47"/>
        <n v="48"/>
        <n v="49"/>
        <n v="50"/>
        <n v="54"/>
        <n v="57"/>
        <n v="60"/>
        <s v=""/>
        <s v="1_1"/>
        <s v="1_2"/>
        <s v="1_3"/>
        <s v="11_1"/>
        <s v="11_2"/>
        <s v="11_3"/>
        <s v="27_1"/>
        <s v="27_2"/>
        <s v="41_1"/>
        <s v="41_2"/>
        <s v="41_3"/>
        <s v="41_4"/>
        <s v="42_1"/>
        <s v="42_2"/>
        <s v="45_2"/>
        <s v="53-1"/>
        <s v="53-2"/>
        <s v="53-3"/>
        <s v="54_1"/>
        <s v="55-1"/>
        <s v="55-10"/>
        <s v="55-11"/>
        <s v="55-12"/>
        <s v="55-13"/>
        <s v="55-14"/>
        <s v="55-15"/>
        <s v="55-16"/>
        <s v="55-17"/>
        <s v="55-18"/>
        <s v="55-19"/>
        <s v="55-2"/>
        <s v="55-20"/>
        <s v="55-21"/>
        <s v="55-3"/>
        <s v="55-4"/>
        <s v="55-5"/>
        <s v="55-6"/>
        <s v="55-7"/>
        <s v="55-8"/>
        <s v="55-9"/>
        <s v="56-1"/>
        <s v="56-2"/>
        <s v="56-3"/>
        <s v="t-51"/>
        <s v="t-52"/>
        <s v="t26"/>
        <s v="t3"/>
      </sharedItems>
    </cacheField>
    <cacheField name="required_cor" numFmtId="0">
      <sharedItems count="2" containsMixedTypes="1" containsSemiMixedTypes="1" containsString="1" containsNumber="1">
        <n v="21"/>
        <s v=""/>
      </sharedItems>
    </cacheField>
    <cacheField name="d_stage" numFmtId="0">
      <sharedItems count="8" containsMixedTypes="0" containsSemiMixedTypes="0" containsString="1" containsNumber="0">
        <s v=""/>
        <s v="adult"/>
        <s v="egg"/>
        <s v="larval"/>
        <s v="macroptery"/>
        <s v="nymph"/>
        <s v="nymphal"/>
        <s v="pupal"/>
      </sharedItems>
    </cacheField>
    <cacheField name="notes" numFmtId="0">
      <sharedItems count="9" containsMixedTypes="1" containsSemiMixedTypes="1" containsString="1" containsNumber="0">
        <s v=""/>
        <s v="26 lines with 15 replicates each"/>
        <s v="4 pops come from other study"/>
        <s v="6 cohorts with 10 individuals each"/>
        <s v="by hand"/>
        <s v="other study"/>
        <s v="several locations with that name, but nearest is 30' away"/>
        <s v="uses cited °N but °E from obira (coastline is parallel to E)"/>
        <e v="Err:50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0">
  <r>
    <x v="0"/>
    <x v="0"/>
    <x v="0"/>
    <x v="47"/>
    <x v="8"/>
    <x v="2"/>
    <x v="1"/>
    <x v="1"/>
    <x v="0"/>
    <x v="4"/>
    <x v="0"/>
    <x v="31"/>
    <x v="7"/>
    <x v="67"/>
    <x v="28"/>
    <x v="5"/>
    <x v="5"/>
    <x v="52"/>
    <x v="1"/>
    <x v="70"/>
    <x v="6"/>
    <x v="6"/>
    <x v="37"/>
    <x v="1"/>
    <x v="3"/>
    <x v="0"/>
  </r>
  <r>
    <x v="0"/>
    <x v="1"/>
    <x v="0"/>
    <x v="47"/>
    <x v="8"/>
    <x v="2"/>
    <x v="1"/>
    <x v="1"/>
    <x v="0"/>
    <x v="5"/>
    <x v="0"/>
    <x v="31"/>
    <x v="7"/>
    <x v="250"/>
    <x v="11"/>
    <x v="6"/>
    <x v="5"/>
    <x v="52"/>
    <x v="1"/>
    <x v="70"/>
    <x v="6"/>
    <x v="6"/>
    <x v="38"/>
    <x v="1"/>
    <x v="3"/>
    <x v="0"/>
  </r>
  <r>
    <x v="0"/>
    <x v="2"/>
    <x v="0"/>
    <x v="47"/>
    <x v="8"/>
    <x v="2"/>
    <x v="1"/>
    <x v="1"/>
    <x v="0"/>
    <x v="3"/>
    <x v="0"/>
    <x v="31"/>
    <x v="7"/>
    <x v="324"/>
    <x v="0"/>
    <x v="23"/>
    <x v="5"/>
    <x v="52"/>
    <x v="1"/>
    <x v="60"/>
    <x v="6"/>
    <x v="6"/>
    <x v="39"/>
    <x v="1"/>
    <x v="3"/>
    <x v="0"/>
  </r>
  <r>
    <x v="1"/>
    <x v="50"/>
    <x v="1"/>
    <x v="38"/>
    <x v="13"/>
    <x v="5"/>
    <x v="1"/>
    <x v="1"/>
    <x v="14"/>
    <x v="14"/>
    <x v="0"/>
    <x v="41"/>
    <x v="2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1"/>
    <x v="50"/>
    <x v="1"/>
    <x v="38"/>
    <x v="13"/>
    <x v="5"/>
    <x v="1"/>
    <x v="1"/>
    <x v="14"/>
    <x v="14"/>
    <x v="0"/>
    <x v="0"/>
    <x v="0"/>
    <x v="32"/>
    <x v="278"/>
    <x v="281"/>
    <x v="6"/>
    <x v="52"/>
    <x v="1"/>
    <x v="101"/>
    <x v="0"/>
    <x v="6"/>
    <x v="36"/>
    <x v="1"/>
    <x v="0"/>
    <x v="0"/>
  </r>
  <r>
    <x v="2"/>
    <x v="118"/>
    <x v="2"/>
    <x v="6"/>
    <x v="16"/>
    <x v="2"/>
    <x v="1"/>
    <x v="1"/>
    <x v="4"/>
    <x v="2"/>
    <x v="0"/>
    <x v="8"/>
    <x v="7"/>
    <x v="321"/>
    <x v="206"/>
    <x v="33"/>
    <x v="9"/>
    <x v="52"/>
    <x v="1"/>
    <x v="98"/>
    <x v="1"/>
    <x v="6"/>
    <x v="83"/>
    <x v="1"/>
    <x v="0"/>
    <x v="0"/>
  </r>
  <r>
    <x v="2"/>
    <x v="117"/>
    <x v="2"/>
    <x v="6"/>
    <x v="16"/>
    <x v="2"/>
    <x v="1"/>
    <x v="1"/>
    <x v="4"/>
    <x v="2"/>
    <x v="0"/>
    <x v="8"/>
    <x v="7"/>
    <x v="266"/>
    <x v="207"/>
    <x v="35"/>
    <x v="9"/>
    <x v="52"/>
    <x v="1"/>
    <x v="65"/>
    <x v="1"/>
    <x v="6"/>
    <x v="83"/>
    <x v="1"/>
    <x v="0"/>
    <x v="0"/>
  </r>
  <r>
    <x v="2"/>
    <x v="112"/>
    <x v="2"/>
    <x v="6"/>
    <x v="16"/>
    <x v="2"/>
    <x v="1"/>
    <x v="1"/>
    <x v="4"/>
    <x v="2"/>
    <x v="0"/>
    <x v="8"/>
    <x v="7"/>
    <x v="46"/>
    <x v="198"/>
    <x v="32"/>
    <x v="9"/>
    <x v="52"/>
    <x v="1"/>
    <x v="69"/>
    <x v="1"/>
    <x v="6"/>
    <x v="83"/>
    <x v="1"/>
    <x v="0"/>
    <x v="0"/>
  </r>
  <r>
    <x v="2"/>
    <x v="113"/>
    <x v="2"/>
    <x v="6"/>
    <x v="16"/>
    <x v="2"/>
    <x v="1"/>
    <x v="1"/>
    <x v="4"/>
    <x v="2"/>
    <x v="0"/>
    <x v="8"/>
    <x v="7"/>
    <x v="47"/>
    <x v="198"/>
    <x v="32"/>
    <x v="9"/>
    <x v="52"/>
    <x v="1"/>
    <x v="100"/>
    <x v="1"/>
    <x v="6"/>
    <x v="83"/>
    <x v="1"/>
    <x v="0"/>
    <x v="0"/>
  </r>
  <r>
    <x v="2"/>
    <x v="115"/>
    <x v="2"/>
    <x v="6"/>
    <x v="16"/>
    <x v="2"/>
    <x v="1"/>
    <x v="1"/>
    <x v="4"/>
    <x v="2"/>
    <x v="0"/>
    <x v="8"/>
    <x v="7"/>
    <x v="172"/>
    <x v="194"/>
    <x v="36"/>
    <x v="9"/>
    <x v="52"/>
    <x v="1"/>
    <x v="71"/>
    <x v="1"/>
    <x v="6"/>
    <x v="83"/>
    <x v="1"/>
    <x v="0"/>
    <x v="0"/>
  </r>
  <r>
    <x v="2"/>
    <x v="116"/>
    <x v="2"/>
    <x v="6"/>
    <x v="16"/>
    <x v="2"/>
    <x v="1"/>
    <x v="1"/>
    <x v="4"/>
    <x v="2"/>
    <x v="0"/>
    <x v="8"/>
    <x v="7"/>
    <x v="258"/>
    <x v="223"/>
    <x v="27"/>
    <x v="9"/>
    <x v="52"/>
    <x v="1"/>
    <x v="59"/>
    <x v="1"/>
    <x v="6"/>
    <x v="83"/>
    <x v="1"/>
    <x v="0"/>
    <x v="0"/>
  </r>
  <r>
    <x v="2"/>
    <x v="114"/>
    <x v="2"/>
    <x v="6"/>
    <x v="16"/>
    <x v="2"/>
    <x v="1"/>
    <x v="1"/>
    <x v="4"/>
    <x v="2"/>
    <x v="0"/>
    <x v="8"/>
    <x v="7"/>
    <x v="61"/>
    <x v="210"/>
    <x v="37"/>
    <x v="9"/>
    <x v="52"/>
    <x v="1"/>
    <x v="63"/>
    <x v="1"/>
    <x v="6"/>
    <x v="83"/>
    <x v="1"/>
    <x v="0"/>
    <x v="0"/>
  </r>
  <r>
    <x v="3"/>
    <x v="169"/>
    <x v="3"/>
    <x v="11"/>
    <x v="20"/>
    <x v="5"/>
    <x v="1"/>
    <x v="1"/>
    <x v="3"/>
    <x v="0"/>
    <x v="1"/>
    <x v="41"/>
    <x v="2"/>
    <x v="32"/>
    <x v="278"/>
    <x v="281"/>
    <x v="6"/>
    <x v="52"/>
    <x v="1"/>
    <x v="101"/>
    <x v="0"/>
    <x v="6"/>
    <x v="36"/>
    <x v="1"/>
    <x v="0"/>
    <x v="0"/>
  </r>
  <r>
    <x v="3"/>
    <x v="169"/>
    <x v="3"/>
    <x v="11"/>
    <x v="20"/>
    <x v="5"/>
    <x v="1"/>
    <x v="1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3"/>
    <x v="169"/>
    <x v="3"/>
    <x v="11"/>
    <x v="20"/>
    <x v="5"/>
    <x v="1"/>
    <x v="1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3"/>
    <x v="169"/>
    <x v="3"/>
    <x v="11"/>
    <x v="20"/>
    <x v="5"/>
    <x v="1"/>
    <x v="1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3"/>
    <x v="169"/>
    <x v="3"/>
    <x v="11"/>
    <x v="20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3"/>
    <x v="169"/>
    <x v="3"/>
    <x v="11"/>
    <x v="20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4"/>
    <x v="230"/>
    <x v="4"/>
    <x v="15"/>
    <x v="11"/>
    <x v="2"/>
    <x v="1"/>
    <x v="1"/>
    <x v="2"/>
    <x v="5"/>
    <x v="0"/>
    <x v="19"/>
    <x v="7"/>
    <x v="79"/>
    <x v="2"/>
    <x v="107"/>
    <x v="1"/>
    <x v="52"/>
    <x v="1"/>
    <x v="47"/>
    <x v="3"/>
    <x v="6"/>
    <x v="0"/>
    <x v="1"/>
    <x v="7"/>
    <x v="0"/>
  </r>
  <r>
    <x v="4"/>
    <x v="234"/>
    <x v="4"/>
    <x v="15"/>
    <x v="11"/>
    <x v="2"/>
    <x v="1"/>
    <x v="1"/>
    <x v="2"/>
    <x v="5"/>
    <x v="0"/>
    <x v="19"/>
    <x v="7"/>
    <x v="341"/>
    <x v="13"/>
    <x v="112"/>
    <x v="1"/>
    <x v="52"/>
    <x v="1"/>
    <x v="47"/>
    <x v="3"/>
    <x v="6"/>
    <x v="0"/>
    <x v="1"/>
    <x v="7"/>
    <x v="0"/>
  </r>
  <r>
    <x v="4"/>
    <x v="233"/>
    <x v="4"/>
    <x v="15"/>
    <x v="11"/>
    <x v="2"/>
    <x v="1"/>
    <x v="1"/>
    <x v="2"/>
    <x v="5"/>
    <x v="0"/>
    <x v="19"/>
    <x v="7"/>
    <x v="289"/>
    <x v="110"/>
    <x v="111"/>
    <x v="1"/>
    <x v="52"/>
    <x v="1"/>
    <x v="47"/>
    <x v="3"/>
    <x v="6"/>
    <x v="0"/>
    <x v="1"/>
    <x v="7"/>
    <x v="0"/>
  </r>
  <r>
    <x v="4"/>
    <x v="232"/>
    <x v="4"/>
    <x v="15"/>
    <x v="11"/>
    <x v="2"/>
    <x v="1"/>
    <x v="1"/>
    <x v="2"/>
    <x v="5"/>
    <x v="0"/>
    <x v="19"/>
    <x v="7"/>
    <x v="166"/>
    <x v="151"/>
    <x v="110"/>
    <x v="1"/>
    <x v="52"/>
    <x v="1"/>
    <x v="47"/>
    <x v="3"/>
    <x v="6"/>
    <x v="0"/>
    <x v="1"/>
    <x v="7"/>
    <x v="0"/>
  </r>
  <r>
    <x v="4"/>
    <x v="231"/>
    <x v="4"/>
    <x v="15"/>
    <x v="11"/>
    <x v="2"/>
    <x v="1"/>
    <x v="1"/>
    <x v="2"/>
    <x v="5"/>
    <x v="0"/>
    <x v="19"/>
    <x v="7"/>
    <x v="126"/>
    <x v="171"/>
    <x v="115"/>
    <x v="1"/>
    <x v="52"/>
    <x v="1"/>
    <x v="47"/>
    <x v="3"/>
    <x v="6"/>
    <x v="0"/>
    <x v="1"/>
    <x v="7"/>
    <x v="0"/>
  </r>
  <r>
    <x v="5"/>
    <x v="347"/>
    <x v="18"/>
    <x v="23"/>
    <x v="28"/>
    <x v="2"/>
    <x v="1"/>
    <x v="1"/>
    <x v="7"/>
    <x v="6"/>
    <x v="1"/>
    <x v="9"/>
    <x v="2"/>
    <x v="135"/>
    <x v="203"/>
    <x v="274"/>
    <x v="3"/>
    <x v="52"/>
    <x v="1"/>
    <x v="55"/>
    <x v="3"/>
    <x v="6"/>
    <x v="1"/>
    <x v="1"/>
    <x v="0"/>
    <x v="0"/>
  </r>
  <r>
    <x v="5"/>
    <x v="353"/>
    <x v="18"/>
    <x v="23"/>
    <x v="28"/>
    <x v="2"/>
    <x v="1"/>
    <x v="1"/>
    <x v="7"/>
    <x v="4"/>
    <x v="1"/>
    <x v="9"/>
    <x v="2"/>
    <x v="279"/>
    <x v="189"/>
    <x v="265"/>
    <x v="3"/>
    <x v="52"/>
    <x v="1"/>
    <x v="55"/>
    <x v="3"/>
    <x v="6"/>
    <x v="1"/>
    <x v="1"/>
    <x v="0"/>
    <x v="0"/>
  </r>
  <r>
    <x v="5"/>
    <x v="351"/>
    <x v="18"/>
    <x v="23"/>
    <x v="28"/>
    <x v="2"/>
    <x v="1"/>
    <x v="1"/>
    <x v="7"/>
    <x v="6"/>
    <x v="1"/>
    <x v="9"/>
    <x v="2"/>
    <x v="215"/>
    <x v="179"/>
    <x v="252"/>
    <x v="3"/>
    <x v="52"/>
    <x v="1"/>
    <x v="55"/>
    <x v="3"/>
    <x v="6"/>
    <x v="1"/>
    <x v="1"/>
    <x v="0"/>
    <x v="0"/>
  </r>
  <r>
    <x v="5"/>
    <x v="352"/>
    <x v="18"/>
    <x v="23"/>
    <x v="28"/>
    <x v="2"/>
    <x v="1"/>
    <x v="1"/>
    <x v="7"/>
    <x v="4"/>
    <x v="1"/>
    <x v="9"/>
    <x v="2"/>
    <x v="274"/>
    <x v="164"/>
    <x v="267"/>
    <x v="3"/>
    <x v="52"/>
    <x v="1"/>
    <x v="55"/>
    <x v="3"/>
    <x v="6"/>
    <x v="1"/>
    <x v="1"/>
    <x v="0"/>
    <x v="0"/>
  </r>
  <r>
    <x v="5"/>
    <x v="348"/>
    <x v="18"/>
    <x v="23"/>
    <x v="28"/>
    <x v="2"/>
    <x v="1"/>
    <x v="1"/>
    <x v="7"/>
    <x v="3"/>
    <x v="1"/>
    <x v="9"/>
    <x v="2"/>
    <x v="143"/>
    <x v="150"/>
    <x v="261"/>
    <x v="3"/>
    <x v="52"/>
    <x v="1"/>
    <x v="55"/>
    <x v="3"/>
    <x v="6"/>
    <x v="1"/>
    <x v="1"/>
    <x v="0"/>
    <x v="0"/>
  </r>
  <r>
    <x v="5"/>
    <x v="346"/>
    <x v="18"/>
    <x v="23"/>
    <x v="28"/>
    <x v="2"/>
    <x v="1"/>
    <x v="1"/>
    <x v="7"/>
    <x v="7"/>
    <x v="1"/>
    <x v="9"/>
    <x v="2"/>
    <x v="106"/>
    <x v="137"/>
    <x v="257"/>
    <x v="3"/>
    <x v="52"/>
    <x v="1"/>
    <x v="55"/>
    <x v="3"/>
    <x v="6"/>
    <x v="1"/>
    <x v="1"/>
    <x v="0"/>
    <x v="0"/>
  </r>
  <r>
    <x v="5"/>
    <x v="355"/>
    <x v="18"/>
    <x v="23"/>
    <x v="28"/>
    <x v="2"/>
    <x v="1"/>
    <x v="1"/>
    <x v="7"/>
    <x v="7"/>
    <x v="1"/>
    <x v="9"/>
    <x v="2"/>
    <x v="306"/>
    <x v="114"/>
    <x v="214"/>
    <x v="3"/>
    <x v="52"/>
    <x v="1"/>
    <x v="55"/>
    <x v="3"/>
    <x v="6"/>
    <x v="1"/>
    <x v="1"/>
    <x v="0"/>
    <x v="0"/>
  </r>
  <r>
    <x v="5"/>
    <x v="354"/>
    <x v="18"/>
    <x v="23"/>
    <x v="28"/>
    <x v="2"/>
    <x v="1"/>
    <x v="1"/>
    <x v="7"/>
    <x v="4"/>
    <x v="1"/>
    <x v="9"/>
    <x v="2"/>
    <x v="300"/>
    <x v="59"/>
    <x v="166"/>
    <x v="3"/>
    <x v="52"/>
    <x v="1"/>
    <x v="55"/>
    <x v="3"/>
    <x v="6"/>
    <x v="1"/>
    <x v="1"/>
    <x v="0"/>
    <x v="0"/>
  </r>
  <r>
    <x v="5"/>
    <x v="350"/>
    <x v="18"/>
    <x v="23"/>
    <x v="28"/>
    <x v="2"/>
    <x v="1"/>
    <x v="1"/>
    <x v="7"/>
    <x v="6"/>
    <x v="1"/>
    <x v="9"/>
    <x v="2"/>
    <x v="209"/>
    <x v="39"/>
    <x v="143"/>
    <x v="3"/>
    <x v="52"/>
    <x v="1"/>
    <x v="55"/>
    <x v="3"/>
    <x v="6"/>
    <x v="1"/>
    <x v="1"/>
    <x v="0"/>
    <x v="0"/>
  </r>
  <r>
    <x v="5"/>
    <x v="349"/>
    <x v="18"/>
    <x v="23"/>
    <x v="28"/>
    <x v="2"/>
    <x v="1"/>
    <x v="1"/>
    <x v="7"/>
    <x v="6"/>
    <x v="1"/>
    <x v="9"/>
    <x v="2"/>
    <x v="191"/>
    <x v="29"/>
    <x v="142"/>
    <x v="3"/>
    <x v="52"/>
    <x v="1"/>
    <x v="55"/>
    <x v="3"/>
    <x v="6"/>
    <x v="1"/>
    <x v="1"/>
    <x v="0"/>
    <x v="0"/>
  </r>
  <r>
    <x v="62"/>
    <x v="378"/>
    <x v="18"/>
    <x v="23"/>
    <x v="28"/>
    <x v="2"/>
    <x v="1"/>
    <x v="1"/>
    <x v="4"/>
    <x v="5"/>
    <x v="1"/>
    <x v="17"/>
    <x v="2"/>
    <x v="215"/>
    <x v="179"/>
    <x v="252"/>
    <x v="3"/>
    <x v="52"/>
    <x v="1"/>
    <x v="55"/>
    <x v="3"/>
    <x v="6"/>
    <x v="1"/>
    <x v="1"/>
    <x v="0"/>
    <x v="0"/>
  </r>
  <r>
    <x v="62"/>
    <x v="376"/>
    <x v="18"/>
    <x v="23"/>
    <x v="28"/>
    <x v="2"/>
    <x v="1"/>
    <x v="1"/>
    <x v="4"/>
    <x v="3"/>
    <x v="1"/>
    <x v="17"/>
    <x v="2"/>
    <x v="143"/>
    <x v="150"/>
    <x v="261"/>
    <x v="3"/>
    <x v="52"/>
    <x v="1"/>
    <x v="55"/>
    <x v="3"/>
    <x v="6"/>
    <x v="1"/>
    <x v="1"/>
    <x v="0"/>
    <x v="0"/>
  </r>
  <r>
    <x v="62"/>
    <x v="373"/>
    <x v="18"/>
    <x v="23"/>
    <x v="28"/>
    <x v="2"/>
    <x v="1"/>
    <x v="1"/>
    <x v="4"/>
    <x v="6"/>
    <x v="1"/>
    <x v="17"/>
    <x v="2"/>
    <x v="106"/>
    <x v="137"/>
    <x v="257"/>
    <x v="3"/>
    <x v="52"/>
    <x v="1"/>
    <x v="55"/>
    <x v="3"/>
    <x v="6"/>
    <x v="1"/>
    <x v="1"/>
    <x v="0"/>
    <x v="0"/>
  </r>
  <r>
    <x v="62"/>
    <x v="380"/>
    <x v="18"/>
    <x v="23"/>
    <x v="28"/>
    <x v="2"/>
    <x v="1"/>
    <x v="1"/>
    <x v="4"/>
    <x v="3"/>
    <x v="1"/>
    <x v="17"/>
    <x v="2"/>
    <x v="294"/>
    <x v="108"/>
    <x v="232"/>
    <x v="3"/>
    <x v="52"/>
    <x v="1"/>
    <x v="55"/>
    <x v="3"/>
    <x v="6"/>
    <x v="1"/>
    <x v="1"/>
    <x v="0"/>
    <x v="0"/>
  </r>
  <r>
    <x v="62"/>
    <x v="377"/>
    <x v="18"/>
    <x v="23"/>
    <x v="28"/>
    <x v="2"/>
    <x v="1"/>
    <x v="1"/>
    <x v="4"/>
    <x v="7"/>
    <x v="1"/>
    <x v="17"/>
    <x v="2"/>
    <x v="209"/>
    <x v="39"/>
    <x v="143"/>
    <x v="3"/>
    <x v="52"/>
    <x v="1"/>
    <x v="55"/>
    <x v="3"/>
    <x v="6"/>
    <x v="1"/>
    <x v="1"/>
    <x v="0"/>
    <x v="0"/>
  </r>
  <r>
    <x v="62"/>
    <x v="374"/>
    <x v="18"/>
    <x v="23"/>
    <x v="28"/>
    <x v="2"/>
    <x v="1"/>
    <x v="1"/>
    <x v="4"/>
    <x v="7"/>
    <x v="1"/>
    <x v="17"/>
    <x v="2"/>
    <x v="130"/>
    <x v="26"/>
    <x v="132"/>
    <x v="3"/>
    <x v="52"/>
    <x v="1"/>
    <x v="55"/>
    <x v="3"/>
    <x v="6"/>
    <x v="1"/>
    <x v="1"/>
    <x v="0"/>
    <x v="0"/>
  </r>
  <r>
    <x v="62"/>
    <x v="381"/>
    <x v="18"/>
    <x v="23"/>
    <x v="28"/>
    <x v="2"/>
    <x v="1"/>
    <x v="1"/>
    <x v="4"/>
    <x v="6"/>
    <x v="1"/>
    <x v="17"/>
    <x v="2"/>
    <x v="338"/>
    <x v="17"/>
    <x v="131"/>
    <x v="3"/>
    <x v="52"/>
    <x v="1"/>
    <x v="55"/>
    <x v="3"/>
    <x v="6"/>
    <x v="1"/>
    <x v="1"/>
    <x v="0"/>
    <x v="0"/>
  </r>
  <r>
    <x v="62"/>
    <x v="375"/>
    <x v="18"/>
    <x v="23"/>
    <x v="28"/>
    <x v="2"/>
    <x v="1"/>
    <x v="1"/>
    <x v="2"/>
    <x v="3"/>
    <x v="1"/>
    <x v="15"/>
    <x v="2"/>
    <x v="135"/>
    <x v="203"/>
    <x v="274"/>
    <x v="3"/>
    <x v="52"/>
    <x v="1"/>
    <x v="55"/>
    <x v="3"/>
    <x v="6"/>
    <x v="1"/>
    <x v="1"/>
    <x v="0"/>
    <x v="0"/>
  </r>
  <r>
    <x v="62"/>
    <x v="378"/>
    <x v="18"/>
    <x v="23"/>
    <x v="28"/>
    <x v="2"/>
    <x v="1"/>
    <x v="1"/>
    <x v="3"/>
    <x v="6"/>
    <x v="1"/>
    <x v="15"/>
    <x v="2"/>
    <x v="215"/>
    <x v="179"/>
    <x v="252"/>
    <x v="3"/>
    <x v="52"/>
    <x v="1"/>
    <x v="55"/>
    <x v="3"/>
    <x v="6"/>
    <x v="1"/>
    <x v="1"/>
    <x v="0"/>
    <x v="0"/>
  </r>
  <r>
    <x v="62"/>
    <x v="379"/>
    <x v="18"/>
    <x v="23"/>
    <x v="28"/>
    <x v="2"/>
    <x v="1"/>
    <x v="1"/>
    <x v="4"/>
    <x v="5"/>
    <x v="1"/>
    <x v="15"/>
    <x v="2"/>
    <x v="274"/>
    <x v="164"/>
    <x v="267"/>
    <x v="3"/>
    <x v="52"/>
    <x v="1"/>
    <x v="55"/>
    <x v="3"/>
    <x v="6"/>
    <x v="1"/>
    <x v="1"/>
    <x v="0"/>
    <x v="0"/>
  </r>
  <r>
    <x v="62"/>
    <x v="376"/>
    <x v="18"/>
    <x v="23"/>
    <x v="28"/>
    <x v="2"/>
    <x v="1"/>
    <x v="1"/>
    <x v="5"/>
    <x v="6"/>
    <x v="1"/>
    <x v="15"/>
    <x v="2"/>
    <x v="143"/>
    <x v="150"/>
    <x v="261"/>
    <x v="3"/>
    <x v="52"/>
    <x v="1"/>
    <x v="55"/>
    <x v="3"/>
    <x v="6"/>
    <x v="1"/>
    <x v="1"/>
    <x v="0"/>
    <x v="0"/>
  </r>
  <r>
    <x v="62"/>
    <x v="373"/>
    <x v="18"/>
    <x v="23"/>
    <x v="28"/>
    <x v="2"/>
    <x v="1"/>
    <x v="1"/>
    <x v="6"/>
    <x v="6"/>
    <x v="1"/>
    <x v="15"/>
    <x v="2"/>
    <x v="106"/>
    <x v="137"/>
    <x v="257"/>
    <x v="3"/>
    <x v="52"/>
    <x v="1"/>
    <x v="55"/>
    <x v="3"/>
    <x v="6"/>
    <x v="1"/>
    <x v="1"/>
    <x v="0"/>
    <x v="0"/>
  </r>
  <r>
    <x v="6"/>
    <x v="382"/>
    <x v="6"/>
    <x v="13"/>
    <x v="5"/>
    <x v="3"/>
    <x v="1"/>
    <x v="1"/>
    <x v="9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6"/>
    <x v="382"/>
    <x v="6"/>
    <x v="13"/>
    <x v="5"/>
    <x v="3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6"/>
    <x v="382"/>
    <x v="6"/>
    <x v="13"/>
    <x v="5"/>
    <x v="3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6"/>
    <x v="382"/>
    <x v="6"/>
    <x v="13"/>
    <x v="5"/>
    <x v="3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6"/>
    <x v="382"/>
    <x v="6"/>
    <x v="13"/>
    <x v="5"/>
    <x v="3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6"/>
    <x v="382"/>
    <x v="6"/>
    <x v="13"/>
    <x v="5"/>
    <x v="3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6"/>
    <x v="382"/>
    <x v="6"/>
    <x v="13"/>
    <x v="5"/>
    <x v="3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6"/>
    <x v="382"/>
    <x v="6"/>
    <x v="13"/>
    <x v="5"/>
    <x v="3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6"/>
    <x v="382"/>
    <x v="6"/>
    <x v="13"/>
    <x v="5"/>
    <x v="3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6"/>
    <x v="382"/>
    <x v="6"/>
    <x v="13"/>
    <x v="5"/>
    <x v="3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6"/>
    <x v="382"/>
    <x v="6"/>
    <x v="13"/>
    <x v="5"/>
    <x v="3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6"/>
    <x v="382"/>
    <x v="6"/>
    <x v="13"/>
    <x v="5"/>
    <x v="3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7"/>
    <x v="385"/>
    <x v="7"/>
    <x v="43"/>
    <x v="47"/>
    <x v="2"/>
    <x v="1"/>
    <x v="1"/>
    <x v="0"/>
    <x v="4"/>
    <x v="0"/>
    <x v="20"/>
    <x v="7"/>
    <x v="290"/>
    <x v="126"/>
    <x v="194"/>
    <x v="1"/>
    <x v="52"/>
    <x v="1"/>
    <x v="74"/>
    <x v="6"/>
    <x v="6"/>
    <x v="2"/>
    <x v="1"/>
    <x v="7"/>
    <x v="0"/>
  </r>
  <r>
    <x v="7"/>
    <x v="384"/>
    <x v="7"/>
    <x v="43"/>
    <x v="47"/>
    <x v="2"/>
    <x v="1"/>
    <x v="1"/>
    <x v="0"/>
    <x v="5"/>
    <x v="0"/>
    <x v="20"/>
    <x v="7"/>
    <x v="124"/>
    <x v="121"/>
    <x v="192"/>
    <x v="1"/>
    <x v="52"/>
    <x v="1"/>
    <x v="75"/>
    <x v="6"/>
    <x v="6"/>
    <x v="2"/>
    <x v="1"/>
    <x v="7"/>
    <x v="0"/>
  </r>
  <r>
    <x v="7"/>
    <x v="383"/>
    <x v="7"/>
    <x v="43"/>
    <x v="47"/>
    <x v="2"/>
    <x v="1"/>
    <x v="1"/>
    <x v="0"/>
    <x v="3"/>
    <x v="0"/>
    <x v="20"/>
    <x v="7"/>
    <x v="76"/>
    <x v="105"/>
    <x v="190"/>
    <x v="1"/>
    <x v="52"/>
    <x v="1"/>
    <x v="73"/>
    <x v="6"/>
    <x v="6"/>
    <x v="2"/>
    <x v="1"/>
    <x v="7"/>
    <x v="0"/>
  </r>
  <r>
    <x v="8"/>
    <x v="386"/>
    <x v="8"/>
    <x v="2"/>
    <x v="62"/>
    <x v="2"/>
    <x v="1"/>
    <x v="1"/>
    <x v="4"/>
    <x v="4"/>
    <x v="0"/>
    <x v="20"/>
    <x v="7"/>
    <x v="44"/>
    <x v="154"/>
    <x v="233"/>
    <x v="1"/>
    <x v="6"/>
    <x v="1"/>
    <x v="99"/>
    <x v="3"/>
    <x v="6"/>
    <x v="3"/>
    <x v="1"/>
    <x v="7"/>
    <x v="0"/>
  </r>
  <r>
    <x v="8"/>
    <x v="391"/>
    <x v="8"/>
    <x v="2"/>
    <x v="62"/>
    <x v="2"/>
    <x v="1"/>
    <x v="1"/>
    <x v="4"/>
    <x v="2"/>
    <x v="0"/>
    <x v="20"/>
    <x v="7"/>
    <x v="313"/>
    <x v="122"/>
    <x v="229"/>
    <x v="1"/>
    <x v="30"/>
    <x v="1"/>
    <x v="99"/>
    <x v="3"/>
    <x v="6"/>
    <x v="3"/>
    <x v="1"/>
    <x v="7"/>
    <x v="0"/>
  </r>
  <r>
    <x v="8"/>
    <x v="389"/>
    <x v="8"/>
    <x v="2"/>
    <x v="62"/>
    <x v="2"/>
    <x v="1"/>
    <x v="1"/>
    <x v="4"/>
    <x v="3"/>
    <x v="0"/>
    <x v="20"/>
    <x v="7"/>
    <x v="178"/>
    <x v="118"/>
    <x v="217"/>
    <x v="1"/>
    <x v="29"/>
    <x v="1"/>
    <x v="99"/>
    <x v="3"/>
    <x v="6"/>
    <x v="3"/>
    <x v="1"/>
    <x v="7"/>
    <x v="0"/>
  </r>
  <r>
    <x v="8"/>
    <x v="387"/>
    <x v="8"/>
    <x v="2"/>
    <x v="62"/>
    <x v="2"/>
    <x v="1"/>
    <x v="1"/>
    <x v="4"/>
    <x v="3"/>
    <x v="0"/>
    <x v="20"/>
    <x v="7"/>
    <x v="72"/>
    <x v="109"/>
    <x v="189"/>
    <x v="1"/>
    <x v="5"/>
    <x v="1"/>
    <x v="99"/>
    <x v="3"/>
    <x v="6"/>
    <x v="3"/>
    <x v="1"/>
    <x v="7"/>
    <x v="0"/>
  </r>
  <r>
    <x v="8"/>
    <x v="392"/>
    <x v="8"/>
    <x v="2"/>
    <x v="62"/>
    <x v="2"/>
    <x v="1"/>
    <x v="1"/>
    <x v="4"/>
    <x v="3"/>
    <x v="0"/>
    <x v="20"/>
    <x v="7"/>
    <x v="318"/>
    <x v="102"/>
    <x v="226"/>
    <x v="1"/>
    <x v="4"/>
    <x v="1"/>
    <x v="99"/>
    <x v="3"/>
    <x v="6"/>
    <x v="3"/>
    <x v="1"/>
    <x v="7"/>
    <x v="0"/>
  </r>
  <r>
    <x v="8"/>
    <x v="388"/>
    <x v="8"/>
    <x v="2"/>
    <x v="62"/>
    <x v="2"/>
    <x v="1"/>
    <x v="1"/>
    <x v="4"/>
    <x v="2"/>
    <x v="0"/>
    <x v="20"/>
    <x v="7"/>
    <x v="143"/>
    <x v="87"/>
    <x v="184"/>
    <x v="1"/>
    <x v="19"/>
    <x v="1"/>
    <x v="99"/>
    <x v="3"/>
    <x v="6"/>
    <x v="3"/>
    <x v="1"/>
    <x v="7"/>
    <x v="0"/>
  </r>
  <r>
    <x v="8"/>
    <x v="390"/>
    <x v="8"/>
    <x v="2"/>
    <x v="62"/>
    <x v="2"/>
    <x v="1"/>
    <x v="1"/>
    <x v="4"/>
    <x v="2"/>
    <x v="0"/>
    <x v="20"/>
    <x v="7"/>
    <x v="276"/>
    <x v="87"/>
    <x v="203"/>
    <x v="1"/>
    <x v="11"/>
    <x v="1"/>
    <x v="99"/>
    <x v="3"/>
    <x v="6"/>
    <x v="3"/>
    <x v="1"/>
    <x v="7"/>
    <x v="0"/>
  </r>
  <r>
    <x v="9"/>
    <x v="7"/>
    <x v="8"/>
    <x v="24"/>
    <x v="48"/>
    <x v="2"/>
    <x v="1"/>
    <x v="1"/>
    <x v="3"/>
    <x v="2"/>
    <x v="0"/>
    <x v="20"/>
    <x v="7"/>
    <x v="271"/>
    <x v="141"/>
    <x v="258"/>
    <x v="1"/>
    <x v="17"/>
    <x v="1"/>
    <x v="61"/>
    <x v="1"/>
    <x v="6"/>
    <x v="4"/>
    <x v="1"/>
    <x v="7"/>
    <x v="0"/>
  </r>
  <r>
    <x v="9"/>
    <x v="6"/>
    <x v="8"/>
    <x v="24"/>
    <x v="48"/>
    <x v="2"/>
    <x v="1"/>
    <x v="1"/>
    <x v="3"/>
    <x v="2"/>
    <x v="0"/>
    <x v="20"/>
    <x v="7"/>
    <x v="196"/>
    <x v="136"/>
    <x v="216"/>
    <x v="1"/>
    <x v="0"/>
    <x v="1"/>
    <x v="72"/>
    <x v="1"/>
    <x v="6"/>
    <x v="4"/>
    <x v="1"/>
    <x v="7"/>
    <x v="0"/>
  </r>
  <r>
    <x v="9"/>
    <x v="3"/>
    <x v="8"/>
    <x v="24"/>
    <x v="48"/>
    <x v="2"/>
    <x v="1"/>
    <x v="1"/>
    <x v="3"/>
    <x v="2"/>
    <x v="0"/>
    <x v="20"/>
    <x v="7"/>
    <x v="73"/>
    <x v="135"/>
    <x v="247"/>
    <x v="1"/>
    <x v="23"/>
    <x v="1"/>
    <x v="15"/>
    <x v="1"/>
    <x v="6"/>
    <x v="4"/>
    <x v="1"/>
    <x v="7"/>
    <x v="0"/>
  </r>
  <r>
    <x v="9"/>
    <x v="5"/>
    <x v="8"/>
    <x v="24"/>
    <x v="48"/>
    <x v="2"/>
    <x v="1"/>
    <x v="1"/>
    <x v="3"/>
    <x v="2"/>
    <x v="0"/>
    <x v="20"/>
    <x v="7"/>
    <x v="186"/>
    <x v="113"/>
    <x v="197"/>
    <x v="1"/>
    <x v="45"/>
    <x v="1"/>
    <x v="46"/>
    <x v="1"/>
    <x v="6"/>
    <x v="4"/>
    <x v="1"/>
    <x v="7"/>
    <x v="0"/>
  </r>
  <r>
    <x v="9"/>
    <x v="4"/>
    <x v="8"/>
    <x v="24"/>
    <x v="48"/>
    <x v="2"/>
    <x v="1"/>
    <x v="1"/>
    <x v="3"/>
    <x v="4"/>
    <x v="0"/>
    <x v="20"/>
    <x v="7"/>
    <x v="127"/>
    <x v="76"/>
    <x v="188"/>
    <x v="1"/>
    <x v="21"/>
    <x v="1"/>
    <x v="58"/>
    <x v="1"/>
    <x v="6"/>
    <x v="4"/>
    <x v="1"/>
    <x v="7"/>
    <x v="0"/>
  </r>
  <r>
    <x v="9"/>
    <x v="8"/>
    <x v="8"/>
    <x v="24"/>
    <x v="48"/>
    <x v="2"/>
    <x v="1"/>
    <x v="1"/>
    <x v="3"/>
    <x v="2"/>
    <x v="0"/>
    <x v="20"/>
    <x v="7"/>
    <x v="334"/>
    <x v="58"/>
    <x v="175"/>
    <x v="1"/>
    <x v="10"/>
    <x v="1"/>
    <x v="12"/>
    <x v="1"/>
    <x v="6"/>
    <x v="4"/>
    <x v="1"/>
    <x v="7"/>
    <x v="0"/>
  </r>
  <r>
    <x v="10"/>
    <x v="9"/>
    <x v="9"/>
    <x v="18"/>
    <x v="52"/>
    <x v="2"/>
    <x v="1"/>
    <x v="1"/>
    <x v="4"/>
    <x v="7"/>
    <x v="0"/>
    <x v="34"/>
    <x v="7"/>
    <x v="107"/>
    <x v="190"/>
    <x v="271"/>
    <x v="2"/>
    <x v="52"/>
    <x v="1"/>
    <x v="21"/>
    <x v="3"/>
    <x v="6"/>
    <x v="40"/>
    <x v="1"/>
    <x v="0"/>
    <x v="0"/>
  </r>
  <r>
    <x v="10"/>
    <x v="15"/>
    <x v="9"/>
    <x v="18"/>
    <x v="53"/>
    <x v="2"/>
    <x v="1"/>
    <x v="1"/>
    <x v="4"/>
    <x v="4"/>
    <x v="0"/>
    <x v="34"/>
    <x v="7"/>
    <x v="272"/>
    <x v="139"/>
    <x v="256"/>
    <x v="2"/>
    <x v="52"/>
    <x v="1"/>
    <x v="21"/>
    <x v="3"/>
    <x v="6"/>
    <x v="41"/>
    <x v="1"/>
    <x v="0"/>
    <x v="0"/>
  </r>
  <r>
    <x v="10"/>
    <x v="12"/>
    <x v="9"/>
    <x v="18"/>
    <x v="54"/>
    <x v="2"/>
    <x v="1"/>
    <x v="1"/>
    <x v="4"/>
    <x v="4"/>
    <x v="0"/>
    <x v="34"/>
    <x v="7"/>
    <x v="193"/>
    <x v="133"/>
    <x v="209"/>
    <x v="2"/>
    <x v="52"/>
    <x v="1"/>
    <x v="21"/>
    <x v="3"/>
    <x v="6"/>
    <x v="42"/>
    <x v="1"/>
    <x v="0"/>
    <x v="0"/>
  </r>
  <r>
    <x v="10"/>
    <x v="14"/>
    <x v="9"/>
    <x v="18"/>
    <x v="55"/>
    <x v="2"/>
    <x v="1"/>
    <x v="1"/>
    <x v="4"/>
    <x v="4"/>
    <x v="0"/>
    <x v="34"/>
    <x v="7"/>
    <x v="211"/>
    <x v="73"/>
    <x v="165"/>
    <x v="2"/>
    <x v="52"/>
    <x v="1"/>
    <x v="21"/>
    <x v="3"/>
    <x v="6"/>
    <x v="42"/>
    <x v="1"/>
    <x v="0"/>
    <x v="0"/>
  </r>
  <r>
    <x v="10"/>
    <x v="11"/>
    <x v="9"/>
    <x v="18"/>
    <x v="56"/>
    <x v="2"/>
    <x v="1"/>
    <x v="1"/>
    <x v="4"/>
    <x v="5"/>
    <x v="0"/>
    <x v="34"/>
    <x v="7"/>
    <x v="175"/>
    <x v="53"/>
    <x v="151"/>
    <x v="2"/>
    <x v="52"/>
    <x v="1"/>
    <x v="21"/>
    <x v="3"/>
    <x v="6"/>
    <x v="40"/>
    <x v="1"/>
    <x v="0"/>
    <x v="0"/>
  </r>
  <r>
    <x v="10"/>
    <x v="10"/>
    <x v="9"/>
    <x v="18"/>
    <x v="57"/>
    <x v="2"/>
    <x v="1"/>
    <x v="1"/>
    <x v="4"/>
    <x v="5"/>
    <x v="0"/>
    <x v="34"/>
    <x v="7"/>
    <x v="121"/>
    <x v="25"/>
    <x v="133"/>
    <x v="2"/>
    <x v="52"/>
    <x v="1"/>
    <x v="21"/>
    <x v="3"/>
    <x v="6"/>
    <x v="41"/>
    <x v="1"/>
    <x v="0"/>
    <x v="0"/>
  </r>
  <r>
    <x v="10"/>
    <x v="13"/>
    <x v="9"/>
    <x v="18"/>
    <x v="58"/>
    <x v="2"/>
    <x v="1"/>
    <x v="1"/>
    <x v="4"/>
    <x v="4"/>
    <x v="0"/>
    <x v="34"/>
    <x v="7"/>
    <x v="194"/>
    <x v="9"/>
    <x v="123"/>
    <x v="2"/>
    <x v="52"/>
    <x v="1"/>
    <x v="21"/>
    <x v="3"/>
    <x v="6"/>
    <x v="42"/>
    <x v="1"/>
    <x v="0"/>
    <x v="0"/>
  </r>
  <r>
    <x v="11"/>
    <x v="16"/>
    <x v="10"/>
    <x v="54"/>
    <x v="39"/>
    <x v="9"/>
    <x v="1"/>
    <x v="1"/>
    <x v="17"/>
    <x v="0"/>
    <x v="2"/>
    <x v="0"/>
    <x v="0"/>
    <x v="32"/>
    <x v="278"/>
    <x v="281"/>
    <x v="6"/>
    <x v="52"/>
    <x v="1"/>
    <x v="101"/>
    <x v="0"/>
    <x v="6"/>
    <x v="36"/>
    <x v="1"/>
    <x v="0"/>
    <x v="0"/>
  </r>
  <r>
    <x v="12"/>
    <x v="17"/>
    <x v="11"/>
    <x v="7"/>
    <x v="63"/>
    <x v="7"/>
    <x v="1"/>
    <x v="1"/>
    <x v="0"/>
    <x v="0"/>
    <x v="1"/>
    <x v="0"/>
    <x v="0"/>
    <x v="32"/>
    <x v="278"/>
    <x v="281"/>
    <x v="6"/>
    <x v="52"/>
    <x v="1"/>
    <x v="101"/>
    <x v="0"/>
    <x v="6"/>
    <x v="36"/>
    <x v="1"/>
    <x v="0"/>
    <x v="0"/>
  </r>
  <r>
    <x v="12"/>
    <x v="17"/>
    <x v="11"/>
    <x v="7"/>
    <x v="63"/>
    <x v="7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12"/>
    <x v="17"/>
    <x v="11"/>
    <x v="7"/>
    <x v="63"/>
    <x v="7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13"/>
    <x v="18"/>
    <x v="60"/>
    <x v="27"/>
    <x v="60"/>
    <x v="4"/>
    <x v="1"/>
    <x v="1"/>
    <x v="2"/>
    <x v="3"/>
    <x v="1"/>
    <x v="40"/>
    <x v="8"/>
    <x v="34"/>
    <x v="278"/>
    <x v="281"/>
    <x v="6"/>
    <x v="52"/>
    <x v="1"/>
    <x v="51"/>
    <x v="3"/>
    <x v="6"/>
    <x v="5"/>
    <x v="1"/>
    <x v="4"/>
    <x v="0"/>
  </r>
  <r>
    <x v="13"/>
    <x v="22"/>
    <x v="60"/>
    <x v="27"/>
    <x v="60"/>
    <x v="4"/>
    <x v="1"/>
    <x v="1"/>
    <x v="2"/>
    <x v="3"/>
    <x v="1"/>
    <x v="40"/>
    <x v="8"/>
    <x v="271"/>
    <x v="278"/>
    <x v="281"/>
    <x v="6"/>
    <x v="52"/>
    <x v="1"/>
    <x v="51"/>
    <x v="3"/>
    <x v="6"/>
    <x v="5"/>
    <x v="1"/>
    <x v="4"/>
    <x v="0"/>
  </r>
  <r>
    <x v="13"/>
    <x v="19"/>
    <x v="60"/>
    <x v="27"/>
    <x v="60"/>
    <x v="4"/>
    <x v="1"/>
    <x v="1"/>
    <x v="2"/>
    <x v="3"/>
    <x v="1"/>
    <x v="40"/>
    <x v="8"/>
    <x v="87"/>
    <x v="278"/>
    <x v="281"/>
    <x v="6"/>
    <x v="52"/>
    <x v="1"/>
    <x v="51"/>
    <x v="3"/>
    <x v="6"/>
    <x v="5"/>
    <x v="1"/>
    <x v="4"/>
    <x v="0"/>
  </r>
  <r>
    <x v="13"/>
    <x v="21"/>
    <x v="60"/>
    <x v="27"/>
    <x v="60"/>
    <x v="4"/>
    <x v="1"/>
    <x v="1"/>
    <x v="2"/>
    <x v="3"/>
    <x v="1"/>
    <x v="40"/>
    <x v="8"/>
    <x v="169"/>
    <x v="278"/>
    <x v="281"/>
    <x v="6"/>
    <x v="52"/>
    <x v="1"/>
    <x v="51"/>
    <x v="3"/>
    <x v="6"/>
    <x v="5"/>
    <x v="1"/>
    <x v="4"/>
    <x v="0"/>
  </r>
  <r>
    <x v="13"/>
    <x v="20"/>
    <x v="60"/>
    <x v="27"/>
    <x v="60"/>
    <x v="4"/>
    <x v="1"/>
    <x v="1"/>
    <x v="2"/>
    <x v="3"/>
    <x v="1"/>
    <x v="40"/>
    <x v="8"/>
    <x v="110"/>
    <x v="279"/>
    <x v="281"/>
    <x v="6"/>
    <x v="52"/>
    <x v="1"/>
    <x v="51"/>
    <x v="3"/>
    <x v="6"/>
    <x v="5"/>
    <x v="1"/>
    <x v="4"/>
    <x v="0"/>
  </r>
  <r>
    <x v="14"/>
    <x v="24"/>
    <x v="12"/>
    <x v="20"/>
    <x v="23"/>
    <x v="2"/>
    <x v="1"/>
    <x v="1"/>
    <x v="0"/>
    <x v="3"/>
    <x v="0"/>
    <x v="23"/>
    <x v="3"/>
    <x v="93"/>
    <x v="1"/>
    <x v="104"/>
    <x v="1"/>
    <x v="7"/>
    <x v="1"/>
    <x v="67"/>
    <x v="3"/>
    <x v="6"/>
    <x v="6"/>
    <x v="1"/>
    <x v="5"/>
    <x v="0"/>
  </r>
  <r>
    <x v="14"/>
    <x v="25"/>
    <x v="12"/>
    <x v="20"/>
    <x v="23"/>
    <x v="2"/>
    <x v="1"/>
    <x v="1"/>
    <x v="0"/>
    <x v="3"/>
    <x v="0"/>
    <x v="23"/>
    <x v="3"/>
    <x v="112"/>
    <x v="30"/>
    <x v="114"/>
    <x v="1"/>
    <x v="2"/>
    <x v="1"/>
    <x v="67"/>
    <x v="3"/>
    <x v="6"/>
    <x v="6"/>
    <x v="1"/>
    <x v="5"/>
    <x v="0"/>
  </r>
  <r>
    <x v="14"/>
    <x v="23"/>
    <x v="12"/>
    <x v="20"/>
    <x v="23"/>
    <x v="2"/>
    <x v="1"/>
    <x v="1"/>
    <x v="0"/>
    <x v="3"/>
    <x v="0"/>
    <x v="23"/>
    <x v="3"/>
    <x v="59"/>
    <x v="196"/>
    <x v="118"/>
    <x v="1"/>
    <x v="37"/>
    <x v="1"/>
    <x v="67"/>
    <x v="3"/>
    <x v="6"/>
    <x v="6"/>
    <x v="1"/>
    <x v="5"/>
    <x v="0"/>
  </r>
  <r>
    <x v="15"/>
    <x v="26"/>
    <x v="14"/>
    <x v="31"/>
    <x v="21"/>
    <x v="2"/>
    <x v="1"/>
    <x v="1"/>
    <x v="1"/>
    <x v="2"/>
    <x v="1"/>
    <x v="22"/>
    <x v="1"/>
    <x v="41"/>
    <x v="169"/>
    <x v="255"/>
    <x v="2"/>
    <x v="52"/>
    <x v="1"/>
    <x v="50"/>
    <x v="3"/>
    <x v="6"/>
    <x v="7"/>
    <x v="1"/>
    <x v="3"/>
    <x v="0"/>
  </r>
  <r>
    <x v="15"/>
    <x v="29"/>
    <x v="14"/>
    <x v="31"/>
    <x v="21"/>
    <x v="2"/>
    <x v="1"/>
    <x v="1"/>
    <x v="1"/>
    <x v="2"/>
    <x v="1"/>
    <x v="22"/>
    <x v="1"/>
    <x v="205"/>
    <x v="143"/>
    <x v="242"/>
    <x v="2"/>
    <x v="52"/>
    <x v="1"/>
    <x v="50"/>
    <x v="3"/>
    <x v="6"/>
    <x v="7"/>
    <x v="1"/>
    <x v="3"/>
    <x v="0"/>
  </r>
  <r>
    <x v="15"/>
    <x v="27"/>
    <x v="14"/>
    <x v="31"/>
    <x v="21"/>
    <x v="2"/>
    <x v="1"/>
    <x v="1"/>
    <x v="1"/>
    <x v="2"/>
    <x v="1"/>
    <x v="22"/>
    <x v="1"/>
    <x v="145"/>
    <x v="131"/>
    <x v="206"/>
    <x v="2"/>
    <x v="52"/>
    <x v="1"/>
    <x v="50"/>
    <x v="3"/>
    <x v="6"/>
    <x v="7"/>
    <x v="1"/>
    <x v="3"/>
    <x v="0"/>
  </r>
  <r>
    <x v="15"/>
    <x v="28"/>
    <x v="14"/>
    <x v="31"/>
    <x v="21"/>
    <x v="2"/>
    <x v="1"/>
    <x v="1"/>
    <x v="1"/>
    <x v="2"/>
    <x v="1"/>
    <x v="22"/>
    <x v="1"/>
    <x v="184"/>
    <x v="106"/>
    <x v="231"/>
    <x v="1"/>
    <x v="52"/>
    <x v="1"/>
    <x v="50"/>
    <x v="3"/>
    <x v="6"/>
    <x v="7"/>
    <x v="1"/>
    <x v="3"/>
    <x v="0"/>
  </r>
  <r>
    <x v="16"/>
    <x v="37"/>
    <x v="15"/>
    <x v="35"/>
    <x v="44"/>
    <x v="2"/>
    <x v="1"/>
    <x v="1"/>
    <x v="5"/>
    <x v="7"/>
    <x v="0"/>
    <x v="29"/>
    <x v="4"/>
    <x v="327"/>
    <x v="208"/>
    <x v="270"/>
    <x v="2"/>
    <x v="52"/>
    <x v="1"/>
    <x v="24"/>
    <x v="1"/>
    <x v="6"/>
    <x v="8"/>
    <x v="1"/>
    <x v="0"/>
    <x v="0"/>
  </r>
  <r>
    <x v="16"/>
    <x v="30"/>
    <x v="15"/>
    <x v="35"/>
    <x v="44"/>
    <x v="2"/>
    <x v="1"/>
    <x v="1"/>
    <x v="5"/>
    <x v="5"/>
    <x v="0"/>
    <x v="29"/>
    <x v="4"/>
    <x v="69"/>
    <x v="199"/>
    <x v="279"/>
    <x v="2"/>
    <x v="52"/>
    <x v="1"/>
    <x v="26"/>
    <x v="1"/>
    <x v="6"/>
    <x v="8"/>
    <x v="1"/>
    <x v="0"/>
    <x v="0"/>
  </r>
  <r>
    <x v="16"/>
    <x v="32"/>
    <x v="15"/>
    <x v="35"/>
    <x v="44"/>
    <x v="2"/>
    <x v="1"/>
    <x v="1"/>
    <x v="5"/>
    <x v="5"/>
    <x v="0"/>
    <x v="29"/>
    <x v="4"/>
    <x v="144"/>
    <x v="192"/>
    <x v="280"/>
    <x v="2"/>
    <x v="52"/>
    <x v="1"/>
    <x v="17"/>
    <x v="1"/>
    <x v="6"/>
    <x v="8"/>
    <x v="1"/>
    <x v="0"/>
    <x v="0"/>
  </r>
  <r>
    <x v="16"/>
    <x v="35"/>
    <x v="15"/>
    <x v="35"/>
    <x v="44"/>
    <x v="2"/>
    <x v="1"/>
    <x v="1"/>
    <x v="5"/>
    <x v="6"/>
    <x v="0"/>
    <x v="29"/>
    <x v="4"/>
    <x v="264"/>
    <x v="188"/>
    <x v="266"/>
    <x v="2"/>
    <x v="52"/>
    <x v="1"/>
    <x v="30"/>
    <x v="1"/>
    <x v="6"/>
    <x v="8"/>
    <x v="1"/>
    <x v="0"/>
    <x v="0"/>
  </r>
  <r>
    <x v="16"/>
    <x v="33"/>
    <x v="15"/>
    <x v="35"/>
    <x v="44"/>
    <x v="2"/>
    <x v="1"/>
    <x v="1"/>
    <x v="5"/>
    <x v="5"/>
    <x v="0"/>
    <x v="29"/>
    <x v="4"/>
    <x v="179"/>
    <x v="186"/>
    <x v="277"/>
    <x v="2"/>
    <x v="52"/>
    <x v="1"/>
    <x v="23"/>
    <x v="1"/>
    <x v="6"/>
    <x v="8"/>
    <x v="1"/>
    <x v="0"/>
    <x v="0"/>
  </r>
  <r>
    <x v="16"/>
    <x v="34"/>
    <x v="15"/>
    <x v="35"/>
    <x v="44"/>
    <x v="2"/>
    <x v="1"/>
    <x v="1"/>
    <x v="5"/>
    <x v="5"/>
    <x v="0"/>
    <x v="29"/>
    <x v="4"/>
    <x v="187"/>
    <x v="180"/>
    <x v="250"/>
    <x v="2"/>
    <x v="52"/>
    <x v="1"/>
    <x v="18"/>
    <x v="1"/>
    <x v="6"/>
    <x v="8"/>
    <x v="1"/>
    <x v="0"/>
    <x v="0"/>
  </r>
  <r>
    <x v="16"/>
    <x v="31"/>
    <x v="15"/>
    <x v="35"/>
    <x v="44"/>
    <x v="2"/>
    <x v="1"/>
    <x v="1"/>
    <x v="5"/>
    <x v="6"/>
    <x v="0"/>
    <x v="29"/>
    <x v="4"/>
    <x v="80"/>
    <x v="152"/>
    <x v="262"/>
    <x v="2"/>
    <x v="52"/>
    <x v="1"/>
    <x v="28"/>
    <x v="1"/>
    <x v="6"/>
    <x v="8"/>
    <x v="1"/>
    <x v="0"/>
    <x v="0"/>
  </r>
  <r>
    <x v="16"/>
    <x v="36"/>
    <x v="15"/>
    <x v="35"/>
    <x v="44"/>
    <x v="2"/>
    <x v="1"/>
    <x v="1"/>
    <x v="5"/>
    <x v="6"/>
    <x v="0"/>
    <x v="29"/>
    <x v="4"/>
    <x v="310"/>
    <x v="107"/>
    <x v="237"/>
    <x v="2"/>
    <x v="52"/>
    <x v="1"/>
    <x v="29"/>
    <x v="1"/>
    <x v="6"/>
    <x v="8"/>
    <x v="1"/>
    <x v="0"/>
    <x v="0"/>
  </r>
  <r>
    <x v="17"/>
    <x v="41"/>
    <x v="16"/>
    <x v="19"/>
    <x v="19"/>
    <x v="2"/>
    <x v="1"/>
    <x v="1"/>
    <x v="2"/>
    <x v="6"/>
    <x v="1"/>
    <x v="3"/>
    <x v="2"/>
    <x v="190"/>
    <x v="43"/>
    <x v="4"/>
    <x v="3"/>
    <x v="48"/>
    <x v="0"/>
    <x v="4"/>
    <x v="1"/>
    <x v="6"/>
    <x v="9"/>
    <x v="1"/>
    <x v="0"/>
    <x v="8"/>
  </r>
  <r>
    <x v="17"/>
    <x v="40"/>
    <x v="16"/>
    <x v="19"/>
    <x v="19"/>
    <x v="2"/>
    <x v="1"/>
    <x v="1"/>
    <x v="2"/>
    <x v="5"/>
    <x v="1"/>
    <x v="3"/>
    <x v="2"/>
    <x v="170"/>
    <x v="103"/>
    <x v="2"/>
    <x v="3"/>
    <x v="52"/>
    <x v="1"/>
    <x v="4"/>
    <x v="1"/>
    <x v="6"/>
    <x v="9"/>
    <x v="1"/>
    <x v="0"/>
    <x v="0"/>
  </r>
  <r>
    <x v="17"/>
    <x v="38"/>
    <x v="16"/>
    <x v="19"/>
    <x v="19"/>
    <x v="2"/>
    <x v="1"/>
    <x v="1"/>
    <x v="2"/>
    <x v="3"/>
    <x v="1"/>
    <x v="3"/>
    <x v="2"/>
    <x v="45"/>
    <x v="146"/>
    <x v="3"/>
    <x v="3"/>
    <x v="52"/>
    <x v="1"/>
    <x v="4"/>
    <x v="1"/>
    <x v="6"/>
    <x v="9"/>
    <x v="1"/>
    <x v="0"/>
    <x v="0"/>
  </r>
  <r>
    <x v="17"/>
    <x v="42"/>
    <x v="16"/>
    <x v="19"/>
    <x v="19"/>
    <x v="2"/>
    <x v="1"/>
    <x v="1"/>
    <x v="2"/>
    <x v="6"/>
    <x v="1"/>
    <x v="3"/>
    <x v="2"/>
    <x v="342"/>
    <x v="176"/>
    <x v="1"/>
    <x v="3"/>
    <x v="52"/>
    <x v="1"/>
    <x v="4"/>
    <x v="1"/>
    <x v="6"/>
    <x v="9"/>
    <x v="1"/>
    <x v="0"/>
    <x v="0"/>
  </r>
  <r>
    <x v="17"/>
    <x v="39"/>
    <x v="16"/>
    <x v="19"/>
    <x v="19"/>
    <x v="2"/>
    <x v="1"/>
    <x v="1"/>
    <x v="2"/>
    <x v="3"/>
    <x v="1"/>
    <x v="3"/>
    <x v="2"/>
    <x v="82"/>
    <x v="201"/>
    <x v="0"/>
    <x v="3"/>
    <x v="52"/>
    <x v="1"/>
    <x v="4"/>
    <x v="1"/>
    <x v="6"/>
    <x v="9"/>
    <x v="1"/>
    <x v="0"/>
    <x v="0"/>
  </r>
  <r>
    <x v="18"/>
    <x v="49"/>
    <x v="17"/>
    <x v="17"/>
    <x v="46"/>
    <x v="2"/>
    <x v="1"/>
    <x v="1"/>
    <x v="4"/>
    <x v="4"/>
    <x v="0"/>
    <x v="5"/>
    <x v="7"/>
    <x v="337"/>
    <x v="140"/>
    <x v="240"/>
    <x v="2"/>
    <x v="33"/>
    <x v="1"/>
    <x v="8"/>
    <x v="3"/>
    <x v="6"/>
    <x v="10"/>
    <x v="1"/>
    <x v="0"/>
    <x v="0"/>
  </r>
  <r>
    <x v="18"/>
    <x v="43"/>
    <x v="17"/>
    <x v="17"/>
    <x v="46"/>
    <x v="2"/>
    <x v="1"/>
    <x v="1"/>
    <x v="4"/>
    <x v="4"/>
    <x v="0"/>
    <x v="5"/>
    <x v="7"/>
    <x v="75"/>
    <x v="99"/>
    <x v="221"/>
    <x v="2"/>
    <x v="20"/>
    <x v="1"/>
    <x v="8"/>
    <x v="3"/>
    <x v="6"/>
    <x v="10"/>
    <x v="1"/>
    <x v="0"/>
    <x v="0"/>
  </r>
  <r>
    <x v="18"/>
    <x v="48"/>
    <x v="17"/>
    <x v="17"/>
    <x v="46"/>
    <x v="2"/>
    <x v="1"/>
    <x v="1"/>
    <x v="4"/>
    <x v="4"/>
    <x v="0"/>
    <x v="5"/>
    <x v="7"/>
    <x v="340"/>
    <x v="91"/>
    <x v="225"/>
    <x v="2"/>
    <x v="33"/>
    <x v="1"/>
    <x v="8"/>
    <x v="3"/>
    <x v="6"/>
    <x v="10"/>
    <x v="1"/>
    <x v="0"/>
    <x v="0"/>
  </r>
  <r>
    <x v="18"/>
    <x v="44"/>
    <x v="17"/>
    <x v="17"/>
    <x v="46"/>
    <x v="2"/>
    <x v="1"/>
    <x v="1"/>
    <x v="4"/>
    <x v="4"/>
    <x v="0"/>
    <x v="5"/>
    <x v="7"/>
    <x v="78"/>
    <x v="93"/>
    <x v="211"/>
    <x v="2"/>
    <x v="55"/>
    <x v="1"/>
    <x v="8"/>
    <x v="3"/>
    <x v="6"/>
    <x v="10"/>
    <x v="1"/>
    <x v="0"/>
    <x v="0"/>
  </r>
  <r>
    <x v="18"/>
    <x v="46"/>
    <x v="17"/>
    <x v="17"/>
    <x v="46"/>
    <x v="2"/>
    <x v="1"/>
    <x v="1"/>
    <x v="4"/>
    <x v="4"/>
    <x v="0"/>
    <x v="5"/>
    <x v="7"/>
    <x v="125"/>
    <x v="64"/>
    <x v="183"/>
    <x v="2"/>
    <x v="20"/>
    <x v="1"/>
    <x v="8"/>
    <x v="3"/>
    <x v="6"/>
    <x v="10"/>
    <x v="1"/>
    <x v="0"/>
    <x v="0"/>
  </r>
  <r>
    <x v="18"/>
    <x v="47"/>
    <x v="17"/>
    <x v="17"/>
    <x v="46"/>
    <x v="2"/>
    <x v="1"/>
    <x v="1"/>
    <x v="4"/>
    <x v="4"/>
    <x v="0"/>
    <x v="5"/>
    <x v="7"/>
    <x v="133"/>
    <x v="26"/>
    <x v="132"/>
    <x v="2"/>
    <x v="46"/>
    <x v="1"/>
    <x v="8"/>
    <x v="3"/>
    <x v="6"/>
    <x v="10"/>
    <x v="1"/>
    <x v="0"/>
    <x v="0"/>
  </r>
  <r>
    <x v="18"/>
    <x v="45"/>
    <x v="17"/>
    <x v="17"/>
    <x v="46"/>
    <x v="2"/>
    <x v="1"/>
    <x v="1"/>
    <x v="4"/>
    <x v="4"/>
    <x v="0"/>
    <x v="5"/>
    <x v="7"/>
    <x v="101"/>
    <x v="4"/>
    <x v="116"/>
    <x v="2"/>
    <x v="18"/>
    <x v="1"/>
    <x v="8"/>
    <x v="3"/>
    <x v="6"/>
    <x v="10"/>
    <x v="1"/>
    <x v="0"/>
    <x v="0"/>
  </r>
  <r>
    <x v="19"/>
    <x v="55"/>
    <x v="19"/>
    <x v="3"/>
    <x v="17"/>
    <x v="2"/>
    <x v="1"/>
    <x v="1"/>
    <x v="2"/>
    <x v="3"/>
    <x v="1"/>
    <x v="12"/>
    <x v="2"/>
    <x v="275"/>
    <x v="142"/>
    <x v="256"/>
    <x v="2"/>
    <x v="52"/>
    <x v="1"/>
    <x v="27"/>
    <x v="3"/>
    <x v="6"/>
    <x v="11"/>
    <x v="1"/>
    <x v="0"/>
    <x v="0"/>
  </r>
  <r>
    <x v="19"/>
    <x v="51"/>
    <x v="19"/>
    <x v="3"/>
    <x v="17"/>
    <x v="2"/>
    <x v="1"/>
    <x v="1"/>
    <x v="2"/>
    <x v="3"/>
    <x v="1"/>
    <x v="12"/>
    <x v="2"/>
    <x v="60"/>
    <x v="96"/>
    <x v="235"/>
    <x v="2"/>
    <x v="52"/>
    <x v="1"/>
    <x v="27"/>
    <x v="3"/>
    <x v="6"/>
    <x v="11"/>
    <x v="1"/>
    <x v="0"/>
    <x v="0"/>
  </r>
  <r>
    <x v="19"/>
    <x v="52"/>
    <x v="19"/>
    <x v="3"/>
    <x v="17"/>
    <x v="2"/>
    <x v="1"/>
    <x v="1"/>
    <x v="2"/>
    <x v="3"/>
    <x v="1"/>
    <x v="12"/>
    <x v="2"/>
    <x v="74"/>
    <x v="45"/>
    <x v="129"/>
    <x v="2"/>
    <x v="52"/>
    <x v="1"/>
    <x v="27"/>
    <x v="3"/>
    <x v="6"/>
    <x v="11"/>
    <x v="1"/>
    <x v="0"/>
    <x v="0"/>
  </r>
  <r>
    <x v="19"/>
    <x v="54"/>
    <x v="19"/>
    <x v="3"/>
    <x v="17"/>
    <x v="2"/>
    <x v="1"/>
    <x v="1"/>
    <x v="2"/>
    <x v="3"/>
    <x v="1"/>
    <x v="12"/>
    <x v="2"/>
    <x v="142"/>
    <x v="27"/>
    <x v="125"/>
    <x v="2"/>
    <x v="52"/>
    <x v="1"/>
    <x v="27"/>
    <x v="3"/>
    <x v="6"/>
    <x v="11"/>
    <x v="1"/>
    <x v="0"/>
    <x v="0"/>
  </r>
  <r>
    <x v="19"/>
    <x v="53"/>
    <x v="19"/>
    <x v="3"/>
    <x v="17"/>
    <x v="2"/>
    <x v="1"/>
    <x v="1"/>
    <x v="2"/>
    <x v="3"/>
    <x v="1"/>
    <x v="12"/>
    <x v="2"/>
    <x v="130"/>
    <x v="25"/>
    <x v="133"/>
    <x v="2"/>
    <x v="52"/>
    <x v="1"/>
    <x v="27"/>
    <x v="3"/>
    <x v="6"/>
    <x v="11"/>
    <x v="1"/>
    <x v="0"/>
    <x v="0"/>
  </r>
  <r>
    <x v="20"/>
    <x v="58"/>
    <x v="20"/>
    <x v="57"/>
    <x v="42"/>
    <x v="2"/>
    <x v="1"/>
    <x v="1"/>
    <x v="5"/>
    <x v="13"/>
    <x v="1"/>
    <x v="39"/>
    <x v="10"/>
    <x v="168"/>
    <x v="243"/>
    <x v="94"/>
    <x v="2"/>
    <x v="52"/>
    <x v="1"/>
    <x v="68"/>
    <x v="3"/>
    <x v="6"/>
    <x v="12"/>
    <x v="1"/>
    <x v="0"/>
    <x v="0"/>
  </r>
  <r>
    <x v="20"/>
    <x v="59"/>
    <x v="20"/>
    <x v="57"/>
    <x v="42"/>
    <x v="2"/>
    <x v="1"/>
    <x v="1"/>
    <x v="5"/>
    <x v="6"/>
    <x v="0"/>
    <x v="39"/>
    <x v="10"/>
    <x v="234"/>
    <x v="209"/>
    <x v="51"/>
    <x v="2"/>
    <x v="52"/>
    <x v="1"/>
    <x v="68"/>
    <x v="3"/>
    <x v="6"/>
    <x v="12"/>
    <x v="1"/>
    <x v="0"/>
    <x v="0"/>
  </r>
  <r>
    <x v="20"/>
    <x v="63"/>
    <x v="20"/>
    <x v="57"/>
    <x v="42"/>
    <x v="2"/>
    <x v="1"/>
    <x v="1"/>
    <x v="5"/>
    <x v="6"/>
    <x v="0"/>
    <x v="39"/>
    <x v="10"/>
    <x v="331"/>
    <x v="233"/>
    <x v="65"/>
    <x v="2"/>
    <x v="52"/>
    <x v="1"/>
    <x v="68"/>
    <x v="3"/>
    <x v="6"/>
    <x v="12"/>
    <x v="1"/>
    <x v="0"/>
    <x v="0"/>
  </r>
  <r>
    <x v="20"/>
    <x v="56"/>
    <x v="20"/>
    <x v="57"/>
    <x v="42"/>
    <x v="2"/>
    <x v="1"/>
    <x v="1"/>
    <x v="5"/>
    <x v="7"/>
    <x v="0"/>
    <x v="39"/>
    <x v="10"/>
    <x v="35"/>
    <x v="205"/>
    <x v="38"/>
    <x v="2"/>
    <x v="51"/>
    <x v="1"/>
    <x v="68"/>
    <x v="3"/>
    <x v="6"/>
    <x v="12"/>
    <x v="1"/>
    <x v="0"/>
    <x v="0"/>
  </r>
  <r>
    <x v="20"/>
    <x v="62"/>
    <x v="20"/>
    <x v="57"/>
    <x v="42"/>
    <x v="2"/>
    <x v="1"/>
    <x v="1"/>
    <x v="5"/>
    <x v="9"/>
    <x v="0"/>
    <x v="39"/>
    <x v="10"/>
    <x v="325"/>
    <x v="229"/>
    <x v="31"/>
    <x v="2"/>
    <x v="52"/>
    <x v="1"/>
    <x v="68"/>
    <x v="3"/>
    <x v="6"/>
    <x v="12"/>
    <x v="1"/>
    <x v="0"/>
    <x v="0"/>
  </r>
  <r>
    <x v="20"/>
    <x v="60"/>
    <x v="20"/>
    <x v="57"/>
    <x v="42"/>
    <x v="2"/>
    <x v="1"/>
    <x v="1"/>
    <x v="5"/>
    <x v="6"/>
    <x v="0"/>
    <x v="39"/>
    <x v="10"/>
    <x v="296"/>
    <x v="167"/>
    <x v="67"/>
    <x v="2"/>
    <x v="52"/>
    <x v="1"/>
    <x v="68"/>
    <x v="3"/>
    <x v="6"/>
    <x v="12"/>
    <x v="1"/>
    <x v="0"/>
    <x v="0"/>
  </r>
  <r>
    <x v="20"/>
    <x v="57"/>
    <x v="20"/>
    <x v="57"/>
    <x v="42"/>
    <x v="2"/>
    <x v="1"/>
    <x v="1"/>
    <x v="5"/>
    <x v="6"/>
    <x v="0"/>
    <x v="39"/>
    <x v="10"/>
    <x v="283"/>
    <x v="219"/>
    <x v="47"/>
    <x v="2"/>
    <x v="49"/>
    <x v="1"/>
    <x v="68"/>
    <x v="3"/>
    <x v="6"/>
    <x v="12"/>
    <x v="1"/>
    <x v="0"/>
    <x v="0"/>
  </r>
  <r>
    <x v="20"/>
    <x v="61"/>
    <x v="20"/>
    <x v="57"/>
    <x v="42"/>
    <x v="2"/>
    <x v="1"/>
    <x v="1"/>
    <x v="5"/>
    <x v="11"/>
    <x v="0"/>
    <x v="39"/>
    <x v="10"/>
    <x v="297"/>
    <x v="167"/>
    <x v="67"/>
    <x v="2"/>
    <x v="52"/>
    <x v="1"/>
    <x v="68"/>
    <x v="3"/>
    <x v="6"/>
    <x v="12"/>
    <x v="1"/>
    <x v="0"/>
    <x v="0"/>
  </r>
  <r>
    <x v="21"/>
    <x v="65"/>
    <x v="21"/>
    <x v="30"/>
    <x v="15"/>
    <x v="2"/>
    <x v="1"/>
    <x v="1"/>
    <x v="0"/>
    <x v="4"/>
    <x v="0"/>
    <x v="6"/>
    <x v="1"/>
    <x v="265"/>
    <x v="95"/>
    <x v="220"/>
    <x v="2"/>
    <x v="22"/>
    <x v="1"/>
    <x v="42"/>
    <x v="1"/>
    <x v="6"/>
    <x v="13"/>
    <x v="1"/>
    <x v="0"/>
    <x v="0"/>
  </r>
  <r>
    <x v="21"/>
    <x v="66"/>
    <x v="21"/>
    <x v="30"/>
    <x v="15"/>
    <x v="2"/>
    <x v="1"/>
    <x v="1"/>
    <x v="0"/>
    <x v="4"/>
    <x v="0"/>
    <x v="6"/>
    <x v="1"/>
    <x v="293"/>
    <x v="84"/>
    <x v="171"/>
    <x v="2"/>
    <x v="47"/>
    <x v="1"/>
    <x v="27"/>
    <x v="1"/>
    <x v="6"/>
    <x v="13"/>
    <x v="1"/>
    <x v="0"/>
    <x v="0"/>
  </r>
  <r>
    <x v="21"/>
    <x v="64"/>
    <x v="21"/>
    <x v="30"/>
    <x v="15"/>
    <x v="2"/>
    <x v="1"/>
    <x v="1"/>
    <x v="0"/>
    <x v="4"/>
    <x v="0"/>
    <x v="6"/>
    <x v="1"/>
    <x v="198"/>
    <x v="160"/>
    <x v="264"/>
    <x v="2"/>
    <x v="28"/>
    <x v="1"/>
    <x v="42"/>
    <x v="1"/>
    <x v="6"/>
    <x v="13"/>
    <x v="1"/>
    <x v="0"/>
    <x v="0"/>
  </r>
  <r>
    <x v="22"/>
    <x v="67"/>
    <x v="22"/>
    <x v="45"/>
    <x v="0"/>
    <x v="2"/>
    <x v="1"/>
    <x v="1"/>
    <x v="1"/>
    <x v="4"/>
    <x v="3"/>
    <x v="25"/>
    <x v="7"/>
    <x v="90"/>
    <x v="81"/>
    <x v="173"/>
    <x v="6"/>
    <x v="52"/>
    <x v="1"/>
    <x v="54"/>
    <x v="3"/>
    <x v="6"/>
    <x v="14"/>
    <x v="1"/>
    <x v="3"/>
    <x v="0"/>
  </r>
  <r>
    <x v="22"/>
    <x v="68"/>
    <x v="22"/>
    <x v="45"/>
    <x v="0"/>
    <x v="2"/>
    <x v="1"/>
    <x v="1"/>
    <x v="1"/>
    <x v="4"/>
    <x v="0"/>
    <x v="25"/>
    <x v="7"/>
    <x v="148"/>
    <x v="67"/>
    <x v="161"/>
    <x v="6"/>
    <x v="52"/>
    <x v="1"/>
    <x v="54"/>
    <x v="3"/>
    <x v="6"/>
    <x v="14"/>
    <x v="1"/>
    <x v="3"/>
    <x v="0"/>
  </r>
  <r>
    <x v="22"/>
    <x v="70"/>
    <x v="22"/>
    <x v="45"/>
    <x v="0"/>
    <x v="2"/>
    <x v="1"/>
    <x v="1"/>
    <x v="1"/>
    <x v="4"/>
    <x v="0"/>
    <x v="25"/>
    <x v="7"/>
    <x v="211"/>
    <x v="73"/>
    <x v="165"/>
    <x v="6"/>
    <x v="52"/>
    <x v="1"/>
    <x v="54"/>
    <x v="3"/>
    <x v="6"/>
    <x v="14"/>
    <x v="1"/>
    <x v="3"/>
    <x v="0"/>
  </r>
  <r>
    <x v="22"/>
    <x v="69"/>
    <x v="22"/>
    <x v="45"/>
    <x v="0"/>
    <x v="2"/>
    <x v="1"/>
    <x v="1"/>
    <x v="1"/>
    <x v="4"/>
    <x v="0"/>
    <x v="25"/>
    <x v="7"/>
    <x v="174"/>
    <x v="112"/>
    <x v="198"/>
    <x v="6"/>
    <x v="52"/>
    <x v="1"/>
    <x v="54"/>
    <x v="3"/>
    <x v="6"/>
    <x v="14"/>
    <x v="1"/>
    <x v="3"/>
    <x v="0"/>
  </r>
  <r>
    <x v="23"/>
    <x v="85"/>
    <x v="23"/>
    <x v="28"/>
    <x v="3"/>
    <x v="2"/>
    <x v="1"/>
    <x v="1"/>
    <x v="17"/>
    <x v="8"/>
    <x v="1"/>
    <x v="11"/>
    <x v="2"/>
    <x v="229"/>
    <x v="264"/>
    <x v="73"/>
    <x v="0"/>
    <x v="52"/>
    <x v="1"/>
    <x v="15"/>
    <x v="3"/>
    <x v="6"/>
    <x v="15"/>
    <x v="1"/>
    <x v="1"/>
    <x v="0"/>
  </r>
  <r>
    <x v="23"/>
    <x v="86"/>
    <x v="23"/>
    <x v="28"/>
    <x v="3"/>
    <x v="2"/>
    <x v="1"/>
    <x v="1"/>
    <x v="17"/>
    <x v="7"/>
    <x v="0"/>
    <x v="11"/>
    <x v="2"/>
    <x v="230"/>
    <x v="264"/>
    <x v="73"/>
    <x v="0"/>
    <x v="52"/>
    <x v="1"/>
    <x v="15"/>
    <x v="3"/>
    <x v="6"/>
    <x v="15"/>
    <x v="1"/>
    <x v="1"/>
    <x v="0"/>
  </r>
  <r>
    <x v="23"/>
    <x v="87"/>
    <x v="23"/>
    <x v="28"/>
    <x v="3"/>
    <x v="2"/>
    <x v="1"/>
    <x v="1"/>
    <x v="17"/>
    <x v="4"/>
    <x v="0"/>
    <x v="11"/>
    <x v="2"/>
    <x v="231"/>
    <x v="264"/>
    <x v="73"/>
    <x v="0"/>
    <x v="52"/>
    <x v="1"/>
    <x v="15"/>
    <x v="3"/>
    <x v="6"/>
    <x v="15"/>
    <x v="1"/>
    <x v="1"/>
    <x v="0"/>
  </r>
  <r>
    <x v="23"/>
    <x v="88"/>
    <x v="23"/>
    <x v="28"/>
    <x v="3"/>
    <x v="2"/>
    <x v="1"/>
    <x v="1"/>
    <x v="17"/>
    <x v="7"/>
    <x v="0"/>
    <x v="11"/>
    <x v="2"/>
    <x v="238"/>
    <x v="261"/>
    <x v="88"/>
    <x v="6"/>
    <x v="52"/>
    <x v="1"/>
    <x v="15"/>
    <x v="3"/>
    <x v="6"/>
    <x v="15"/>
    <x v="1"/>
    <x v="1"/>
    <x v="0"/>
  </r>
  <r>
    <x v="23"/>
    <x v="84"/>
    <x v="23"/>
    <x v="28"/>
    <x v="3"/>
    <x v="2"/>
    <x v="1"/>
    <x v="1"/>
    <x v="17"/>
    <x v="7"/>
    <x v="0"/>
    <x v="11"/>
    <x v="2"/>
    <x v="146"/>
    <x v="258"/>
    <x v="86"/>
    <x v="6"/>
    <x v="52"/>
    <x v="1"/>
    <x v="15"/>
    <x v="3"/>
    <x v="6"/>
    <x v="15"/>
    <x v="1"/>
    <x v="1"/>
    <x v="0"/>
  </r>
  <r>
    <x v="23"/>
    <x v="74"/>
    <x v="23"/>
    <x v="28"/>
    <x v="3"/>
    <x v="2"/>
    <x v="1"/>
    <x v="1"/>
    <x v="17"/>
    <x v="7"/>
    <x v="0"/>
    <x v="11"/>
    <x v="2"/>
    <x v="94"/>
    <x v="248"/>
    <x v="73"/>
    <x v="6"/>
    <x v="52"/>
    <x v="1"/>
    <x v="15"/>
    <x v="3"/>
    <x v="6"/>
    <x v="15"/>
    <x v="1"/>
    <x v="1"/>
    <x v="0"/>
  </r>
  <r>
    <x v="23"/>
    <x v="80"/>
    <x v="23"/>
    <x v="28"/>
    <x v="3"/>
    <x v="2"/>
    <x v="1"/>
    <x v="1"/>
    <x v="17"/>
    <x v="7"/>
    <x v="0"/>
    <x v="11"/>
    <x v="2"/>
    <x v="188"/>
    <x v="239"/>
    <x v="97"/>
    <x v="6"/>
    <x v="52"/>
    <x v="1"/>
    <x v="15"/>
    <x v="3"/>
    <x v="6"/>
    <x v="15"/>
    <x v="1"/>
    <x v="1"/>
    <x v="0"/>
  </r>
  <r>
    <x v="23"/>
    <x v="72"/>
    <x v="23"/>
    <x v="28"/>
    <x v="3"/>
    <x v="2"/>
    <x v="1"/>
    <x v="1"/>
    <x v="17"/>
    <x v="7"/>
    <x v="0"/>
    <x v="11"/>
    <x v="2"/>
    <x v="65"/>
    <x v="221"/>
    <x v="41"/>
    <x v="6"/>
    <x v="52"/>
    <x v="1"/>
    <x v="15"/>
    <x v="3"/>
    <x v="6"/>
    <x v="15"/>
    <x v="1"/>
    <x v="1"/>
    <x v="0"/>
  </r>
  <r>
    <x v="23"/>
    <x v="73"/>
    <x v="23"/>
    <x v="28"/>
    <x v="3"/>
    <x v="2"/>
    <x v="1"/>
    <x v="1"/>
    <x v="17"/>
    <x v="8"/>
    <x v="0"/>
    <x v="11"/>
    <x v="2"/>
    <x v="66"/>
    <x v="221"/>
    <x v="41"/>
    <x v="6"/>
    <x v="52"/>
    <x v="1"/>
    <x v="15"/>
    <x v="3"/>
    <x v="6"/>
    <x v="15"/>
    <x v="1"/>
    <x v="1"/>
    <x v="0"/>
  </r>
  <r>
    <x v="23"/>
    <x v="83"/>
    <x v="23"/>
    <x v="28"/>
    <x v="3"/>
    <x v="2"/>
    <x v="1"/>
    <x v="1"/>
    <x v="17"/>
    <x v="8"/>
    <x v="0"/>
    <x v="11"/>
    <x v="2"/>
    <x v="299"/>
    <x v="214"/>
    <x v="44"/>
    <x v="6"/>
    <x v="52"/>
    <x v="1"/>
    <x v="15"/>
    <x v="3"/>
    <x v="6"/>
    <x v="15"/>
    <x v="1"/>
    <x v="1"/>
    <x v="0"/>
  </r>
  <r>
    <x v="23"/>
    <x v="82"/>
    <x v="23"/>
    <x v="28"/>
    <x v="3"/>
    <x v="2"/>
    <x v="1"/>
    <x v="1"/>
    <x v="17"/>
    <x v="8"/>
    <x v="0"/>
    <x v="11"/>
    <x v="2"/>
    <x v="298"/>
    <x v="214"/>
    <x v="44"/>
    <x v="6"/>
    <x v="52"/>
    <x v="1"/>
    <x v="15"/>
    <x v="3"/>
    <x v="6"/>
    <x v="15"/>
    <x v="1"/>
    <x v="1"/>
    <x v="0"/>
  </r>
  <r>
    <x v="23"/>
    <x v="71"/>
    <x v="23"/>
    <x v="28"/>
    <x v="3"/>
    <x v="2"/>
    <x v="1"/>
    <x v="1"/>
    <x v="17"/>
    <x v="6"/>
    <x v="0"/>
    <x v="11"/>
    <x v="2"/>
    <x v="51"/>
    <x v="197"/>
    <x v="56"/>
    <x v="6"/>
    <x v="52"/>
    <x v="1"/>
    <x v="15"/>
    <x v="3"/>
    <x v="6"/>
    <x v="15"/>
    <x v="1"/>
    <x v="1"/>
    <x v="0"/>
  </r>
  <r>
    <x v="23"/>
    <x v="75"/>
    <x v="23"/>
    <x v="28"/>
    <x v="3"/>
    <x v="2"/>
    <x v="1"/>
    <x v="1"/>
    <x v="17"/>
    <x v="8"/>
    <x v="0"/>
    <x v="11"/>
    <x v="2"/>
    <x v="141"/>
    <x v="202"/>
    <x v="98"/>
    <x v="6"/>
    <x v="52"/>
    <x v="1"/>
    <x v="15"/>
    <x v="3"/>
    <x v="6"/>
    <x v="15"/>
    <x v="1"/>
    <x v="1"/>
    <x v="0"/>
  </r>
  <r>
    <x v="23"/>
    <x v="77"/>
    <x v="23"/>
    <x v="28"/>
    <x v="3"/>
    <x v="2"/>
    <x v="1"/>
    <x v="1"/>
    <x v="17"/>
    <x v="8"/>
    <x v="0"/>
    <x v="11"/>
    <x v="2"/>
    <x v="150"/>
    <x v="182"/>
    <x v="100"/>
    <x v="6"/>
    <x v="52"/>
    <x v="1"/>
    <x v="15"/>
    <x v="3"/>
    <x v="6"/>
    <x v="15"/>
    <x v="1"/>
    <x v="1"/>
    <x v="0"/>
  </r>
  <r>
    <x v="23"/>
    <x v="78"/>
    <x v="23"/>
    <x v="28"/>
    <x v="3"/>
    <x v="2"/>
    <x v="1"/>
    <x v="1"/>
    <x v="17"/>
    <x v="6"/>
    <x v="0"/>
    <x v="11"/>
    <x v="2"/>
    <x v="151"/>
    <x v="182"/>
    <x v="100"/>
    <x v="6"/>
    <x v="52"/>
    <x v="1"/>
    <x v="15"/>
    <x v="3"/>
    <x v="6"/>
    <x v="15"/>
    <x v="1"/>
    <x v="1"/>
    <x v="0"/>
  </r>
  <r>
    <x v="23"/>
    <x v="76"/>
    <x v="23"/>
    <x v="28"/>
    <x v="3"/>
    <x v="2"/>
    <x v="1"/>
    <x v="1"/>
    <x v="17"/>
    <x v="8"/>
    <x v="0"/>
    <x v="11"/>
    <x v="2"/>
    <x v="149"/>
    <x v="182"/>
    <x v="100"/>
    <x v="6"/>
    <x v="52"/>
    <x v="1"/>
    <x v="15"/>
    <x v="3"/>
    <x v="6"/>
    <x v="15"/>
    <x v="1"/>
    <x v="1"/>
    <x v="0"/>
  </r>
  <r>
    <x v="23"/>
    <x v="79"/>
    <x v="23"/>
    <x v="28"/>
    <x v="3"/>
    <x v="2"/>
    <x v="1"/>
    <x v="1"/>
    <x v="17"/>
    <x v="8"/>
    <x v="0"/>
    <x v="11"/>
    <x v="2"/>
    <x v="152"/>
    <x v="182"/>
    <x v="100"/>
    <x v="6"/>
    <x v="52"/>
    <x v="1"/>
    <x v="15"/>
    <x v="3"/>
    <x v="6"/>
    <x v="15"/>
    <x v="1"/>
    <x v="1"/>
    <x v="0"/>
  </r>
  <r>
    <x v="23"/>
    <x v="81"/>
    <x v="23"/>
    <x v="28"/>
    <x v="3"/>
    <x v="2"/>
    <x v="1"/>
    <x v="1"/>
    <x v="17"/>
    <x v="8"/>
    <x v="0"/>
    <x v="11"/>
    <x v="2"/>
    <x v="295"/>
    <x v="178"/>
    <x v="101"/>
    <x v="6"/>
    <x v="52"/>
    <x v="1"/>
    <x v="15"/>
    <x v="3"/>
    <x v="6"/>
    <x v="15"/>
    <x v="1"/>
    <x v="1"/>
    <x v="0"/>
  </r>
  <r>
    <x v="24"/>
    <x v="89"/>
    <x v="24"/>
    <x v="60"/>
    <x v="9"/>
    <x v="5"/>
    <x v="1"/>
    <x v="1"/>
    <x v="9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4"/>
    <x v="89"/>
    <x v="24"/>
    <x v="60"/>
    <x v="9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4"/>
    <x v="89"/>
    <x v="24"/>
    <x v="60"/>
    <x v="9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4"/>
    <x v="89"/>
    <x v="24"/>
    <x v="60"/>
    <x v="9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4"/>
    <x v="89"/>
    <x v="24"/>
    <x v="60"/>
    <x v="9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4"/>
    <x v="89"/>
    <x v="24"/>
    <x v="60"/>
    <x v="9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4"/>
    <x v="89"/>
    <x v="24"/>
    <x v="60"/>
    <x v="9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4"/>
    <x v="89"/>
    <x v="24"/>
    <x v="60"/>
    <x v="9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4"/>
    <x v="89"/>
    <x v="24"/>
    <x v="60"/>
    <x v="9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4"/>
    <x v="89"/>
    <x v="24"/>
    <x v="60"/>
    <x v="9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4"/>
    <x v="89"/>
    <x v="24"/>
    <x v="60"/>
    <x v="9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4"/>
    <x v="89"/>
    <x v="24"/>
    <x v="60"/>
    <x v="9"/>
    <x v="5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25"/>
    <x v="95"/>
    <x v="25"/>
    <x v="44"/>
    <x v="10"/>
    <x v="2"/>
    <x v="1"/>
    <x v="1"/>
    <x v="16"/>
    <x v="12"/>
    <x v="0"/>
    <x v="14"/>
    <x v="2"/>
    <x v="243"/>
    <x v="285"/>
    <x v="285"/>
    <x v="6"/>
    <x v="52"/>
    <x v="1"/>
    <x v="54"/>
    <x v="3"/>
    <x v="3"/>
    <x v="82"/>
    <x v="0"/>
    <x v="1"/>
    <x v="0"/>
  </r>
  <r>
    <x v="25"/>
    <x v="93"/>
    <x v="25"/>
    <x v="44"/>
    <x v="10"/>
    <x v="2"/>
    <x v="1"/>
    <x v="1"/>
    <x v="16"/>
    <x v="15"/>
    <x v="0"/>
    <x v="14"/>
    <x v="2"/>
    <x v="222"/>
    <x v="284"/>
    <x v="287"/>
    <x v="6"/>
    <x v="52"/>
    <x v="1"/>
    <x v="54"/>
    <x v="3"/>
    <x v="5"/>
    <x v="82"/>
    <x v="0"/>
    <x v="1"/>
    <x v="0"/>
  </r>
  <r>
    <x v="25"/>
    <x v="91"/>
    <x v="25"/>
    <x v="44"/>
    <x v="10"/>
    <x v="2"/>
    <x v="1"/>
    <x v="1"/>
    <x v="16"/>
    <x v="6"/>
    <x v="0"/>
    <x v="14"/>
    <x v="2"/>
    <x v="129"/>
    <x v="283"/>
    <x v="282"/>
    <x v="6"/>
    <x v="52"/>
    <x v="1"/>
    <x v="54"/>
    <x v="3"/>
    <x v="1"/>
    <x v="82"/>
    <x v="0"/>
    <x v="1"/>
    <x v="0"/>
  </r>
  <r>
    <x v="25"/>
    <x v="96"/>
    <x v="25"/>
    <x v="44"/>
    <x v="10"/>
    <x v="2"/>
    <x v="1"/>
    <x v="1"/>
    <x v="16"/>
    <x v="13"/>
    <x v="0"/>
    <x v="14"/>
    <x v="2"/>
    <x v="251"/>
    <x v="282"/>
    <x v="284"/>
    <x v="6"/>
    <x v="52"/>
    <x v="1"/>
    <x v="54"/>
    <x v="3"/>
    <x v="4"/>
    <x v="82"/>
    <x v="0"/>
    <x v="1"/>
    <x v="0"/>
  </r>
  <r>
    <x v="25"/>
    <x v="94"/>
    <x v="25"/>
    <x v="44"/>
    <x v="10"/>
    <x v="2"/>
    <x v="1"/>
    <x v="1"/>
    <x v="16"/>
    <x v="5"/>
    <x v="0"/>
    <x v="14"/>
    <x v="2"/>
    <x v="237"/>
    <x v="281"/>
    <x v="286"/>
    <x v="6"/>
    <x v="52"/>
    <x v="1"/>
    <x v="54"/>
    <x v="3"/>
    <x v="0"/>
    <x v="82"/>
    <x v="0"/>
    <x v="1"/>
    <x v="0"/>
  </r>
  <r>
    <x v="25"/>
    <x v="90"/>
    <x v="25"/>
    <x v="44"/>
    <x v="10"/>
    <x v="2"/>
    <x v="1"/>
    <x v="1"/>
    <x v="16"/>
    <x v="6"/>
    <x v="0"/>
    <x v="14"/>
    <x v="2"/>
    <x v="113"/>
    <x v="280"/>
    <x v="283"/>
    <x v="6"/>
    <x v="52"/>
    <x v="1"/>
    <x v="54"/>
    <x v="3"/>
    <x v="1"/>
    <x v="82"/>
    <x v="0"/>
    <x v="1"/>
    <x v="0"/>
  </r>
  <r>
    <x v="25"/>
    <x v="92"/>
    <x v="25"/>
    <x v="44"/>
    <x v="10"/>
    <x v="2"/>
    <x v="1"/>
    <x v="1"/>
    <x v="16"/>
    <x v="11"/>
    <x v="0"/>
    <x v="14"/>
    <x v="2"/>
    <x v="161"/>
    <x v="249"/>
    <x v="283"/>
    <x v="6"/>
    <x v="52"/>
    <x v="1"/>
    <x v="54"/>
    <x v="3"/>
    <x v="2"/>
    <x v="82"/>
    <x v="0"/>
    <x v="1"/>
    <x v="0"/>
  </r>
  <r>
    <x v="26"/>
    <x v="99"/>
    <x v="26"/>
    <x v="40"/>
    <x v="6"/>
    <x v="2"/>
    <x v="1"/>
    <x v="1"/>
    <x v="3"/>
    <x v="5"/>
    <x v="0"/>
    <x v="24"/>
    <x v="1"/>
    <x v="235"/>
    <x v="211"/>
    <x v="52"/>
    <x v="6"/>
    <x v="52"/>
    <x v="1"/>
    <x v="9"/>
    <x v="1"/>
    <x v="6"/>
    <x v="43"/>
    <x v="1"/>
    <x v="1"/>
    <x v="0"/>
  </r>
  <r>
    <x v="26"/>
    <x v="98"/>
    <x v="26"/>
    <x v="40"/>
    <x v="6"/>
    <x v="2"/>
    <x v="1"/>
    <x v="1"/>
    <x v="3"/>
    <x v="5"/>
    <x v="0"/>
    <x v="24"/>
    <x v="1"/>
    <x v="68"/>
    <x v="236"/>
    <x v="39"/>
    <x v="6"/>
    <x v="52"/>
    <x v="1"/>
    <x v="14"/>
    <x v="1"/>
    <x v="6"/>
    <x v="43"/>
    <x v="1"/>
    <x v="1"/>
    <x v="0"/>
  </r>
  <r>
    <x v="26"/>
    <x v="101"/>
    <x v="26"/>
    <x v="40"/>
    <x v="6"/>
    <x v="2"/>
    <x v="1"/>
    <x v="1"/>
    <x v="3"/>
    <x v="5"/>
    <x v="0"/>
    <x v="24"/>
    <x v="1"/>
    <x v="248"/>
    <x v="254"/>
    <x v="96"/>
    <x v="6"/>
    <x v="52"/>
    <x v="1"/>
    <x v="13"/>
    <x v="1"/>
    <x v="6"/>
    <x v="43"/>
    <x v="1"/>
    <x v="1"/>
    <x v="0"/>
  </r>
  <r>
    <x v="26"/>
    <x v="100"/>
    <x v="26"/>
    <x v="40"/>
    <x v="6"/>
    <x v="2"/>
    <x v="1"/>
    <x v="1"/>
    <x v="3"/>
    <x v="5"/>
    <x v="0"/>
    <x v="24"/>
    <x v="1"/>
    <x v="236"/>
    <x v="211"/>
    <x v="52"/>
    <x v="6"/>
    <x v="52"/>
    <x v="1"/>
    <x v="7"/>
    <x v="1"/>
    <x v="6"/>
    <x v="44"/>
    <x v="1"/>
    <x v="1"/>
    <x v="0"/>
  </r>
  <r>
    <x v="26"/>
    <x v="97"/>
    <x v="26"/>
    <x v="40"/>
    <x v="6"/>
    <x v="2"/>
    <x v="1"/>
    <x v="1"/>
    <x v="3"/>
    <x v="5"/>
    <x v="0"/>
    <x v="24"/>
    <x v="1"/>
    <x v="49"/>
    <x v="231"/>
    <x v="62"/>
    <x v="6"/>
    <x v="52"/>
    <x v="1"/>
    <x v="11"/>
    <x v="1"/>
    <x v="6"/>
    <x v="44"/>
    <x v="1"/>
    <x v="1"/>
    <x v="0"/>
  </r>
  <r>
    <x v="26"/>
    <x v="102"/>
    <x v="26"/>
    <x v="40"/>
    <x v="6"/>
    <x v="2"/>
    <x v="1"/>
    <x v="1"/>
    <x v="3"/>
    <x v="5"/>
    <x v="0"/>
    <x v="24"/>
    <x v="1"/>
    <x v="249"/>
    <x v="244"/>
    <x v="95"/>
    <x v="6"/>
    <x v="52"/>
    <x v="1"/>
    <x v="25"/>
    <x v="1"/>
    <x v="6"/>
    <x v="44"/>
    <x v="1"/>
    <x v="1"/>
    <x v="0"/>
  </r>
  <r>
    <x v="27"/>
    <x v="103"/>
    <x v="27"/>
    <x v="21"/>
    <x v="59"/>
    <x v="0"/>
    <x v="1"/>
    <x v="1"/>
    <x v="3"/>
    <x v="1"/>
    <x v="1"/>
    <x v="0"/>
    <x v="0"/>
    <x v="32"/>
    <x v="278"/>
    <x v="281"/>
    <x v="6"/>
    <x v="52"/>
    <x v="1"/>
    <x v="101"/>
    <x v="0"/>
    <x v="6"/>
    <x v="36"/>
    <x v="1"/>
    <x v="0"/>
    <x v="0"/>
  </r>
  <r>
    <x v="28"/>
    <x v="104"/>
    <x v="28"/>
    <x v="10"/>
    <x v="0"/>
    <x v="2"/>
    <x v="1"/>
    <x v="1"/>
    <x v="5"/>
    <x v="6"/>
    <x v="0"/>
    <x v="11"/>
    <x v="2"/>
    <x v="286"/>
    <x v="212"/>
    <x v="45"/>
    <x v="6"/>
    <x v="52"/>
    <x v="1"/>
    <x v="57"/>
    <x v="3"/>
    <x v="6"/>
    <x v="16"/>
    <x v="1"/>
    <x v="1"/>
    <x v="0"/>
  </r>
  <r>
    <x v="28"/>
    <x v="105"/>
    <x v="28"/>
    <x v="10"/>
    <x v="0"/>
    <x v="2"/>
    <x v="1"/>
    <x v="1"/>
    <x v="5"/>
    <x v="6"/>
    <x v="0"/>
    <x v="11"/>
    <x v="2"/>
    <x v="58"/>
    <x v="183"/>
    <x v="102"/>
    <x v="6"/>
    <x v="52"/>
    <x v="1"/>
    <x v="57"/>
    <x v="3"/>
    <x v="6"/>
    <x v="16"/>
    <x v="1"/>
    <x v="1"/>
    <x v="0"/>
  </r>
  <r>
    <x v="28"/>
    <x v="111"/>
    <x v="28"/>
    <x v="10"/>
    <x v="0"/>
    <x v="2"/>
    <x v="1"/>
    <x v="1"/>
    <x v="5"/>
    <x v="10"/>
    <x v="0"/>
    <x v="11"/>
    <x v="2"/>
    <x v="344"/>
    <x v="220"/>
    <x v="42"/>
    <x v="6"/>
    <x v="52"/>
    <x v="1"/>
    <x v="57"/>
    <x v="3"/>
    <x v="6"/>
    <x v="16"/>
    <x v="1"/>
    <x v="1"/>
    <x v="0"/>
  </r>
  <r>
    <x v="28"/>
    <x v="107"/>
    <x v="28"/>
    <x v="10"/>
    <x v="0"/>
    <x v="2"/>
    <x v="1"/>
    <x v="1"/>
    <x v="5"/>
    <x v="7"/>
    <x v="0"/>
    <x v="11"/>
    <x v="2"/>
    <x v="144"/>
    <x v="220"/>
    <x v="85"/>
    <x v="6"/>
    <x v="52"/>
    <x v="1"/>
    <x v="57"/>
    <x v="3"/>
    <x v="6"/>
    <x v="16"/>
    <x v="1"/>
    <x v="1"/>
    <x v="0"/>
  </r>
  <r>
    <x v="28"/>
    <x v="109"/>
    <x v="28"/>
    <x v="10"/>
    <x v="0"/>
    <x v="2"/>
    <x v="1"/>
    <x v="1"/>
    <x v="5"/>
    <x v="7"/>
    <x v="0"/>
    <x v="11"/>
    <x v="2"/>
    <x v="233"/>
    <x v="263"/>
    <x v="87"/>
    <x v="6"/>
    <x v="52"/>
    <x v="1"/>
    <x v="57"/>
    <x v="3"/>
    <x v="6"/>
    <x v="16"/>
    <x v="1"/>
    <x v="1"/>
    <x v="0"/>
  </r>
  <r>
    <x v="28"/>
    <x v="110"/>
    <x v="28"/>
    <x v="10"/>
    <x v="0"/>
    <x v="2"/>
    <x v="1"/>
    <x v="1"/>
    <x v="5"/>
    <x v="7"/>
    <x v="0"/>
    <x v="11"/>
    <x v="2"/>
    <x v="257"/>
    <x v="272"/>
    <x v="78"/>
    <x v="6"/>
    <x v="52"/>
    <x v="1"/>
    <x v="57"/>
    <x v="3"/>
    <x v="6"/>
    <x v="16"/>
    <x v="1"/>
    <x v="1"/>
    <x v="0"/>
  </r>
  <r>
    <x v="28"/>
    <x v="106"/>
    <x v="28"/>
    <x v="10"/>
    <x v="0"/>
    <x v="2"/>
    <x v="1"/>
    <x v="1"/>
    <x v="5"/>
    <x v="7"/>
    <x v="0"/>
    <x v="11"/>
    <x v="2"/>
    <x v="132"/>
    <x v="277"/>
    <x v="63"/>
    <x v="6"/>
    <x v="52"/>
    <x v="1"/>
    <x v="57"/>
    <x v="3"/>
    <x v="6"/>
    <x v="16"/>
    <x v="1"/>
    <x v="1"/>
    <x v="0"/>
  </r>
  <r>
    <x v="28"/>
    <x v="108"/>
    <x v="28"/>
    <x v="10"/>
    <x v="0"/>
    <x v="2"/>
    <x v="1"/>
    <x v="1"/>
    <x v="5"/>
    <x v="7"/>
    <x v="0"/>
    <x v="11"/>
    <x v="2"/>
    <x v="203"/>
    <x v="265"/>
    <x v="74"/>
    <x v="6"/>
    <x v="52"/>
    <x v="1"/>
    <x v="57"/>
    <x v="3"/>
    <x v="6"/>
    <x v="16"/>
    <x v="1"/>
    <x v="1"/>
    <x v="0"/>
  </r>
  <r>
    <x v="29"/>
    <x v="120"/>
    <x v="29"/>
    <x v="39"/>
    <x v="29"/>
    <x v="2"/>
    <x v="1"/>
    <x v="1"/>
    <x v="0"/>
    <x v="10"/>
    <x v="1"/>
    <x v="36"/>
    <x v="3"/>
    <x v="192"/>
    <x v="240"/>
    <x v="25"/>
    <x v="6"/>
    <x v="52"/>
    <x v="1"/>
    <x v="5"/>
    <x v="2"/>
    <x v="6"/>
    <x v="17"/>
    <x v="1"/>
    <x v="1"/>
    <x v="0"/>
  </r>
  <r>
    <x v="29"/>
    <x v="119"/>
    <x v="29"/>
    <x v="39"/>
    <x v="29"/>
    <x v="2"/>
    <x v="1"/>
    <x v="1"/>
    <x v="0"/>
    <x v="10"/>
    <x v="0"/>
    <x v="36"/>
    <x v="3"/>
    <x v="58"/>
    <x v="237"/>
    <x v="28"/>
    <x v="6"/>
    <x v="52"/>
    <x v="1"/>
    <x v="5"/>
    <x v="2"/>
    <x v="6"/>
    <x v="17"/>
    <x v="1"/>
    <x v="1"/>
    <x v="0"/>
  </r>
  <r>
    <x v="29"/>
    <x v="121"/>
    <x v="29"/>
    <x v="39"/>
    <x v="29"/>
    <x v="2"/>
    <x v="1"/>
    <x v="1"/>
    <x v="0"/>
    <x v="10"/>
    <x v="0"/>
    <x v="36"/>
    <x v="3"/>
    <x v="261"/>
    <x v="227"/>
    <x v="24"/>
    <x v="6"/>
    <x v="52"/>
    <x v="1"/>
    <x v="5"/>
    <x v="2"/>
    <x v="6"/>
    <x v="17"/>
    <x v="1"/>
    <x v="1"/>
    <x v="0"/>
  </r>
  <r>
    <x v="30"/>
    <x v="124"/>
    <x v="30"/>
    <x v="34"/>
    <x v="43"/>
    <x v="2"/>
    <x v="1"/>
    <x v="1"/>
    <x v="3"/>
    <x v="2"/>
    <x v="0"/>
    <x v="9"/>
    <x v="2"/>
    <x v="269"/>
    <x v="188"/>
    <x v="266"/>
    <x v="6"/>
    <x v="52"/>
    <x v="1"/>
    <x v="15"/>
    <x v="2"/>
    <x v="6"/>
    <x v="18"/>
    <x v="1"/>
    <x v="0"/>
    <x v="0"/>
  </r>
  <r>
    <x v="30"/>
    <x v="122"/>
    <x v="30"/>
    <x v="34"/>
    <x v="43"/>
    <x v="2"/>
    <x v="1"/>
    <x v="1"/>
    <x v="3"/>
    <x v="2"/>
    <x v="0"/>
    <x v="9"/>
    <x v="2"/>
    <x v="37"/>
    <x v="155"/>
    <x v="234"/>
    <x v="6"/>
    <x v="52"/>
    <x v="1"/>
    <x v="15"/>
    <x v="2"/>
    <x v="6"/>
    <x v="18"/>
    <x v="1"/>
    <x v="0"/>
    <x v="0"/>
  </r>
  <r>
    <x v="30"/>
    <x v="125"/>
    <x v="30"/>
    <x v="34"/>
    <x v="43"/>
    <x v="2"/>
    <x v="1"/>
    <x v="1"/>
    <x v="3"/>
    <x v="2"/>
    <x v="0"/>
    <x v="9"/>
    <x v="2"/>
    <x v="316"/>
    <x v="101"/>
    <x v="223"/>
    <x v="6"/>
    <x v="52"/>
    <x v="1"/>
    <x v="15"/>
    <x v="2"/>
    <x v="6"/>
    <x v="18"/>
    <x v="1"/>
    <x v="0"/>
    <x v="0"/>
  </r>
  <r>
    <x v="30"/>
    <x v="123"/>
    <x v="30"/>
    <x v="34"/>
    <x v="43"/>
    <x v="2"/>
    <x v="1"/>
    <x v="1"/>
    <x v="3"/>
    <x v="2"/>
    <x v="0"/>
    <x v="9"/>
    <x v="2"/>
    <x v="62"/>
    <x v="96"/>
    <x v="235"/>
    <x v="6"/>
    <x v="52"/>
    <x v="1"/>
    <x v="15"/>
    <x v="2"/>
    <x v="6"/>
    <x v="18"/>
    <x v="1"/>
    <x v="0"/>
    <x v="0"/>
  </r>
  <r>
    <x v="30"/>
    <x v="127"/>
    <x v="30"/>
    <x v="34"/>
    <x v="43"/>
    <x v="2"/>
    <x v="1"/>
    <x v="1"/>
    <x v="3"/>
    <x v="2"/>
    <x v="0"/>
    <x v="9"/>
    <x v="2"/>
    <x v="177"/>
    <x v="53"/>
    <x v="151"/>
    <x v="6"/>
    <x v="52"/>
    <x v="1"/>
    <x v="15"/>
    <x v="2"/>
    <x v="6"/>
    <x v="18"/>
    <x v="1"/>
    <x v="0"/>
    <x v="0"/>
  </r>
  <r>
    <x v="30"/>
    <x v="126"/>
    <x v="30"/>
    <x v="34"/>
    <x v="43"/>
    <x v="2"/>
    <x v="1"/>
    <x v="1"/>
    <x v="3"/>
    <x v="2"/>
    <x v="0"/>
    <x v="9"/>
    <x v="2"/>
    <x v="176"/>
    <x v="53"/>
    <x v="151"/>
    <x v="6"/>
    <x v="52"/>
    <x v="1"/>
    <x v="15"/>
    <x v="2"/>
    <x v="6"/>
    <x v="18"/>
    <x v="1"/>
    <x v="0"/>
    <x v="0"/>
  </r>
  <r>
    <x v="31"/>
    <x v="130"/>
    <x v="31"/>
    <x v="33"/>
    <x v="33"/>
    <x v="5"/>
    <x v="1"/>
    <x v="1"/>
    <x v="6"/>
    <x v="0"/>
    <x v="0"/>
    <x v="16"/>
    <x v="2"/>
    <x v="88"/>
    <x v="245"/>
    <x v="70"/>
    <x v="7"/>
    <x v="7"/>
    <x v="1"/>
    <x v="49"/>
    <x v="3"/>
    <x v="6"/>
    <x v="36"/>
    <x v="1"/>
    <x v="0"/>
    <x v="0"/>
  </r>
  <r>
    <x v="31"/>
    <x v="132"/>
    <x v="31"/>
    <x v="33"/>
    <x v="33"/>
    <x v="5"/>
    <x v="0"/>
    <x v="0"/>
    <x v="17"/>
    <x v="0"/>
    <x v="0"/>
    <x v="0"/>
    <x v="0"/>
    <x v="144"/>
    <x v="271"/>
    <x v="92"/>
    <x v="6"/>
    <x v="26"/>
    <x v="1"/>
    <x v="49"/>
    <x v="3"/>
    <x v="6"/>
    <x v="36"/>
    <x v="1"/>
    <x v="0"/>
    <x v="0"/>
  </r>
  <r>
    <x v="31"/>
    <x v="133"/>
    <x v="31"/>
    <x v="33"/>
    <x v="33"/>
    <x v="5"/>
    <x v="0"/>
    <x v="0"/>
    <x v="17"/>
    <x v="0"/>
    <x v="0"/>
    <x v="0"/>
    <x v="0"/>
    <x v="220"/>
    <x v="266"/>
    <x v="75"/>
    <x v="6"/>
    <x v="3"/>
    <x v="1"/>
    <x v="49"/>
    <x v="3"/>
    <x v="6"/>
    <x v="36"/>
    <x v="1"/>
    <x v="0"/>
    <x v="0"/>
  </r>
  <r>
    <x v="31"/>
    <x v="131"/>
    <x v="31"/>
    <x v="33"/>
    <x v="33"/>
    <x v="5"/>
    <x v="0"/>
    <x v="0"/>
    <x v="17"/>
    <x v="0"/>
    <x v="0"/>
    <x v="0"/>
    <x v="0"/>
    <x v="103"/>
    <x v="275"/>
    <x v="84"/>
    <x v="6"/>
    <x v="32"/>
    <x v="1"/>
    <x v="49"/>
    <x v="3"/>
    <x v="6"/>
    <x v="36"/>
    <x v="1"/>
    <x v="0"/>
    <x v="0"/>
  </r>
  <r>
    <x v="31"/>
    <x v="129"/>
    <x v="31"/>
    <x v="33"/>
    <x v="33"/>
    <x v="5"/>
    <x v="0"/>
    <x v="0"/>
    <x v="17"/>
    <x v="0"/>
    <x v="0"/>
    <x v="0"/>
    <x v="0"/>
    <x v="80"/>
    <x v="250"/>
    <x v="69"/>
    <x v="6"/>
    <x v="25"/>
    <x v="1"/>
    <x v="49"/>
    <x v="3"/>
    <x v="6"/>
    <x v="36"/>
    <x v="1"/>
    <x v="0"/>
    <x v="0"/>
  </r>
  <r>
    <x v="31"/>
    <x v="135"/>
    <x v="31"/>
    <x v="33"/>
    <x v="33"/>
    <x v="5"/>
    <x v="0"/>
    <x v="0"/>
    <x v="17"/>
    <x v="0"/>
    <x v="0"/>
    <x v="0"/>
    <x v="0"/>
    <x v="320"/>
    <x v="259"/>
    <x v="88"/>
    <x v="6"/>
    <x v="25"/>
    <x v="1"/>
    <x v="49"/>
    <x v="3"/>
    <x v="6"/>
    <x v="36"/>
    <x v="1"/>
    <x v="0"/>
    <x v="0"/>
  </r>
  <r>
    <x v="31"/>
    <x v="136"/>
    <x v="31"/>
    <x v="33"/>
    <x v="33"/>
    <x v="5"/>
    <x v="0"/>
    <x v="0"/>
    <x v="17"/>
    <x v="0"/>
    <x v="0"/>
    <x v="0"/>
    <x v="0"/>
    <x v="346"/>
    <x v="217"/>
    <x v="48"/>
    <x v="6"/>
    <x v="50"/>
    <x v="1"/>
    <x v="49"/>
    <x v="3"/>
    <x v="6"/>
    <x v="36"/>
    <x v="1"/>
    <x v="0"/>
    <x v="0"/>
  </r>
  <r>
    <x v="31"/>
    <x v="134"/>
    <x v="31"/>
    <x v="33"/>
    <x v="33"/>
    <x v="5"/>
    <x v="0"/>
    <x v="0"/>
    <x v="17"/>
    <x v="0"/>
    <x v="0"/>
    <x v="0"/>
    <x v="0"/>
    <x v="260"/>
    <x v="224"/>
    <x v="54"/>
    <x v="6"/>
    <x v="35"/>
    <x v="1"/>
    <x v="49"/>
    <x v="3"/>
    <x v="6"/>
    <x v="36"/>
    <x v="1"/>
    <x v="0"/>
    <x v="0"/>
  </r>
  <r>
    <x v="31"/>
    <x v="128"/>
    <x v="31"/>
    <x v="33"/>
    <x v="33"/>
    <x v="5"/>
    <x v="0"/>
    <x v="0"/>
    <x v="17"/>
    <x v="0"/>
    <x v="0"/>
    <x v="0"/>
    <x v="0"/>
    <x v="56"/>
    <x v="222"/>
    <x v="60"/>
    <x v="6"/>
    <x v="33"/>
    <x v="1"/>
    <x v="49"/>
    <x v="3"/>
    <x v="6"/>
    <x v="36"/>
    <x v="1"/>
    <x v="0"/>
    <x v="0"/>
  </r>
  <r>
    <x v="32"/>
    <x v="139"/>
    <x v="32"/>
    <x v="46"/>
    <x v="30"/>
    <x v="2"/>
    <x v="1"/>
    <x v="1"/>
    <x v="2"/>
    <x v="6"/>
    <x v="0"/>
    <x v="27"/>
    <x v="4"/>
    <x v="213"/>
    <x v="6"/>
    <x v="119"/>
    <x v="3"/>
    <x v="52"/>
    <x v="1"/>
    <x v="16"/>
    <x v="1"/>
    <x v="6"/>
    <x v="19"/>
    <x v="1"/>
    <x v="0"/>
    <x v="0"/>
  </r>
  <r>
    <x v="32"/>
    <x v="137"/>
    <x v="32"/>
    <x v="46"/>
    <x v="30"/>
    <x v="2"/>
    <x v="1"/>
    <x v="1"/>
    <x v="2"/>
    <x v="6"/>
    <x v="0"/>
    <x v="0"/>
    <x v="0"/>
    <x v="40"/>
    <x v="10"/>
    <x v="122"/>
    <x v="3"/>
    <x v="52"/>
    <x v="1"/>
    <x v="6"/>
    <x v="1"/>
    <x v="6"/>
    <x v="19"/>
    <x v="1"/>
    <x v="0"/>
    <x v="0"/>
  </r>
  <r>
    <x v="32"/>
    <x v="138"/>
    <x v="32"/>
    <x v="46"/>
    <x v="30"/>
    <x v="2"/>
    <x v="1"/>
    <x v="1"/>
    <x v="2"/>
    <x v="7"/>
    <x v="0"/>
    <x v="0"/>
    <x v="0"/>
    <x v="137"/>
    <x v="48"/>
    <x v="160"/>
    <x v="3"/>
    <x v="52"/>
    <x v="1"/>
    <x v="19"/>
    <x v="1"/>
    <x v="6"/>
    <x v="19"/>
    <x v="1"/>
    <x v="0"/>
    <x v="0"/>
  </r>
  <r>
    <x v="32"/>
    <x v="141"/>
    <x v="32"/>
    <x v="46"/>
    <x v="30"/>
    <x v="2"/>
    <x v="1"/>
    <x v="1"/>
    <x v="2"/>
    <x v="5"/>
    <x v="0"/>
    <x v="0"/>
    <x v="0"/>
    <x v="328"/>
    <x v="50"/>
    <x v="180"/>
    <x v="3"/>
    <x v="52"/>
    <x v="1"/>
    <x v="20"/>
    <x v="1"/>
    <x v="6"/>
    <x v="19"/>
    <x v="1"/>
    <x v="0"/>
    <x v="0"/>
  </r>
  <r>
    <x v="32"/>
    <x v="140"/>
    <x v="32"/>
    <x v="46"/>
    <x v="30"/>
    <x v="2"/>
    <x v="1"/>
    <x v="1"/>
    <x v="2"/>
    <x v="4"/>
    <x v="0"/>
    <x v="0"/>
    <x v="0"/>
    <x v="219"/>
    <x v="77"/>
    <x v="179"/>
    <x v="3"/>
    <x v="52"/>
    <x v="1"/>
    <x v="44"/>
    <x v="1"/>
    <x v="6"/>
    <x v="19"/>
    <x v="1"/>
    <x v="0"/>
    <x v="5"/>
  </r>
  <r>
    <x v="33"/>
    <x v="142"/>
    <x v="33"/>
    <x v="36"/>
    <x v="7"/>
    <x v="8"/>
    <x v="1"/>
    <x v="1"/>
    <x v="2"/>
    <x v="0"/>
    <x v="0"/>
    <x v="0"/>
    <x v="0"/>
    <x v="32"/>
    <x v="278"/>
    <x v="281"/>
    <x v="6"/>
    <x v="52"/>
    <x v="1"/>
    <x v="101"/>
    <x v="0"/>
    <x v="6"/>
    <x v="20"/>
    <x v="1"/>
    <x v="4"/>
    <x v="2"/>
  </r>
  <r>
    <x v="33"/>
    <x v="142"/>
    <x v="33"/>
    <x v="36"/>
    <x v="7"/>
    <x v="8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33"/>
    <x v="142"/>
    <x v="33"/>
    <x v="36"/>
    <x v="7"/>
    <x v="8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33"/>
    <x v="142"/>
    <x v="33"/>
    <x v="36"/>
    <x v="7"/>
    <x v="8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33"/>
    <x v="142"/>
    <x v="33"/>
    <x v="36"/>
    <x v="7"/>
    <x v="8"/>
    <x v="0"/>
    <x v="0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34"/>
    <x v="146"/>
    <x v="34"/>
    <x v="25"/>
    <x v="0"/>
    <x v="2"/>
    <x v="1"/>
    <x v="1"/>
    <x v="5"/>
    <x v="6"/>
    <x v="0"/>
    <x v="23"/>
    <x v="5"/>
    <x v="123"/>
    <x v="195"/>
    <x v="276"/>
    <x v="6"/>
    <x v="52"/>
    <x v="1"/>
    <x v="0"/>
    <x v="4"/>
    <x v="6"/>
    <x v="21"/>
    <x v="1"/>
    <x v="6"/>
    <x v="0"/>
  </r>
  <r>
    <x v="34"/>
    <x v="148"/>
    <x v="34"/>
    <x v="25"/>
    <x v="0"/>
    <x v="2"/>
    <x v="1"/>
    <x v="1"/>
    <x v="5"/>
    <x v="6"/>
    <x v="0"/>
    <x v="23"/>
    <x v="5"/>
    <x v="272"/>
    <x v="142"/>
    <x v="256"/>
    <x v="6"/>
    <x v="52"/>
    <x v="1"/>
    <x v="0"/>
    <x v="4"/>
    <x v="6"/>
    <x v="21"/>
    <x v="1"/>
    <x v="6"/>
    <x v="0"/>
  </r>
  <r>
    <x v="34"/>
    <x v="150"/>
    <x v="34"/>
    <x v="25"/>
    <x v="0"/>
    <x v="2"/>
    <x v="1"/>
    <x v="1"/>
    <x v="5"/>
    <x v="6"/>
    <x v="0"/>
    <x v="23"/>
    <x v="5"/>
    <x v="308"/>
    <x v="107"/>
    <x v="237"/>
    <x v="6"/>
    <x v="52"/>
    <x v="1"/>
    <x v="0"/>
    <x v="4"/>
    <x v="6"/>
    <x v="21"/>
    <x v="1"/>
    <x v="6"/>
    <x v="0"/>
  </r>
  <r>
    <x v="34"/>
    <x v="147"/>
    <x v="34"/>
    <x v="25"/>
    <x v="0"/>
    <x v="2"/>
    <x v="1"/>
    <x v="1"/>
    <x v="5"/>
    <x v="6"/>
    <x v="0"/>
    <x v="23"/>
    <x v="5"/>
    <x v="207"/>
    <x v="90"/>
    <x v="218"/>
    <x v="6"/>
    <x v="52"/>
    <x v="1"/>
    <x v="0"/>
    <x v="4"/>
    <x v="6"/>
    <x v="21"/>
    <x v="1"/>
    <x v="6"/>
    <x v="0"/>
  </r>
  <r>
    <x v="34"/>
    <x v="149"/>
    <x v="34"/>
    <x v="25"/>
    <x v="0"/>
    <x v="2"/>
    <x v="1"/>
    <x v="1"/>
    <x v="5"/>
    <x v="5"/>
    <x v="0"/>
    <x v="23"/>
    <x v="5"/>
    <x v="307"/>
    <x v="79"/>
    <x v="191"/>
    <x v="6"/>
    <x v="52"/>
    <x v="1"/>
    <x v="0"/>
    <x v="4"/>
    <x v="6"/>
    <x v="21"/>
    <x v="1"/>
    <x v="6"/>
    <x v="0"/>
  </r>
  <r>
    <x v="34"/>
    <x v="144"/>
    <x v="34"/>
    <x v="25"/>
    <x v="0"/>
    <x v="2"/>
    <x v="1"/>
    <x v="1"/>
    <x v="5"/>
    <x v="5"/>
    <x v="0"/>
    <x v="23"/>
    <x v="5"/>
    <x v="108"/>
    <x v="94"/>
    <x v="150"/>
    <x v="6"/>
    <x v="52"/>
    <x v="1"/>
    <x v="0"/>
    <x v="4"/>
    <x v="6"/>
    <x v="21"/>
    <x v="1"/>
    <x v="6"/>
    <x v="0"/>
  </r>
  <r>
    <x v="34"/>
    <x v="145"/>
    <x v="34"/>
    <x v="25"/>
    <x v="0"/>
    <x v="2"/>
    <x v="1"/>
    <x v="1"/>
    <x v="5"/>
    <x v="7"/>
    <x v="0"/>
    <x v="23"/>
    <x v="5"/>
    <x v="121"/>
    <x v="25"/>
    <x v="133"/>
    <x v="6"/>
    <x v="52"/>
    <x v="1"/>
    <x v="0"/>
    <x v="4"/>
    <x v="6"/>
    <x v="21"/>
    <x v="1"/>
    <x v="6"/>
    <x v="0"/>
  </r>
  <r>
    <x v="34"/>
    <x v="143"/>
    <x v="34"/>
    <x v="25"/>
    <x v="0"/>
    <x v="2"/>
    <x v="1"/>
    <x v="1"/>
    <x v="5"/>
    <x v="6"/>
    <x v="0"/>
    <x v="23"/>
    <x v="5"/>
    <x v="101"/>
    <x v="4"/>
    <x v="116"/>
    <x v="6"/>
    <x v="52"/>
    <x v="1"/>
    <x v="0"/>
    <x v="4"/>
    <x v="6"/>
    <x v="21"/>
    <x v="1"/>
    <x v="6"/>
    <x v="0"/>
  </r>
  <r>
    <x v="35"/>
    <x v="153"/>
    <x v="35"/>
    <x v="41"/>
    <x v="32"/>
    <x v="2"/>
    <x v="1"/>
    <x v="1"/>
    <x v="1"/>
    <x v="2"/>
    <x v="0"/>
    <x v="42"/>
    <x v="7"/>
    <x v="159"/>
    <x v="80"/>
    <x v="185"/>
    <x v="6"/>
    <x v="52"/>
    <x v="1"/>
    <x v="45"/>
    <x v="1"/>
    <x v="6"/>
    <x v="22"/>
    <x v="1"/>
    <x v="3"/>
    <x v="0"/>
  </r>
  <r>
    <x v="35"/>
    <x v="152"/>
    <x v="35"/>
    <x v="41"/>
    <x v="32"/>
    <x v="2"/>
    <x v="1"/>
    <x v="1"/>
    <x v="1"/>
    <x v="2"/>
    <x v="0"/>
    <x v="42"/>
    <x v="7"/>
    <x v="98"/>
    <x v="75"/>
    <x v="170"/>
    <x v="6"/>
    <x v="52"/>
    <x v="1"/>
    <x v="3"/>
    <x v="1"/>
    <x v="6"/>
    <x v="22"/>
    <x v="1"/>
    <x v="3"/>
    <x v="0"/>
  </r>
  <r>
    <x v="35"/>
    <x v="154"/>
    <x v="35"/>
    <x v="41"/>
    <x v="32"/>
    <x v="2"/>
    <x v="1"/>
    <x v="1"/>
    <x v="1"/>
    <x v="2"/>
    <x v="0"/>
    <x v="42"/>
    <x v="7"/>
    <x v="292"/>
    <x v="74"/>
    <x v="172"/>
    <x v="6"/>
    <x v="52"/>
    <x v="1"/>
    <x v="18"/>
    <x v="1"/>
    <x v="6"/>
    <x v="22"/>
    <x v="1"/>
    <x v="3"/>
    <x v="0"/>
  </r>
  <r>
    <x v="35"/>
    <x v="151"/>
    <x v="35"/>
    <x v="41"/>
    <x v="32"/>
    <x v="2"/>
    <x v="1"/>
    <x v="1"/>
    <x v="1"/>
    <x v="2"/>
    <x v="0"/>
    <x v="42"/>
    <x v="7"/>
    <x v="54"/>
    <x v="72"/>
    <x v="169"/>
    <x v="6"/>
    <x v="52"/>
    <x v="1"/>
    <x v="22"/>
    <x v="1"/>
    <x v="6"/>
    <x v="22"/>
    <x v="1"/>
    <x v="3"/>
    <x v="0"/>
  </r>
  <r>
    <x v="36"/>
    <x v="158"/>
    <x v="36"/>
    <x v="1"/>
    <x v="37"/>
    <x v="3"/>
    <x v="1"/>
    <x v="1"/>
    <x v="4"/>
    <x v="7"/>
    <x v="0"/>
    <x v="26"/>
    <x v="6"/>
    <x v="221"/>
    <x v="267"/>
    <x v="76"/>
    <x v="6"/>
    <x v="52"/>
    <x v="1"/>
    <x v="10"/>
    <x v="7"/>
    <x v="6"/>
    <x v="23"/>
    <x v="1"/>
    <x v="3"/>
    <x v="1"/>
  </r>
  <r>
    <x v="36"/>
    <x v="161"/>
    <x v="36"/>
    <x v="1"/>
    <x v="37"/>
    <x v="3"/>
    <x v="1"/>
    <x v="1"/>
    <x v="4"/>
    <x v="7"/>
    <x v="0"/>
    <x v="26"/>
    <x v="6"/>
    <x v="311"/>
    <x v="252"/>
    <x v="66"/>
    <x v="6"/>
    <x v="52"/>
    <x v="1"/>
    <x v="5"/>
    <x v="7"/>
    <x v="6"/>
    <x v="23"/>
    <x v="1"/>
    <x v="3"/>
    <x v="0"/>
  </r>
  <r>
    <x v="36"/>
    <x v="157"/>
    <x v="36"/>
    <x v="1"/>
    <x v="37"/>
    <x v="3"/>
    <x v="1"/>
    <x v="1"/>
    <x v="4"/>
    <x v="7"/>
    <x v="0"/>
    <x v="26"/>
    <x v="6"/>
    <x v="167"/>
    <x v="241"/>
    <x v="71"/>
    <x v="6"/>
    <x v="52"/>
    <x v="1"/>
    <x v="10"/>
    <x v="7"/>
    <x v="6"/>
    <x v="23"/>
    <x v="1"/>
    <x v="3"/>
    <x v="0"/>
  </r>
  <r>
    <x v="36"/>
    <x v="156"/>
    <x v="36"/>
    <x v="1"/>
    <x v="37"/>
    <x v="3"/>
    <x v="1"/>
    <x v="1"/>
    <x v="4"/>
    <x v="7"/>
    <x v="0"/>
    <x v="26"/>
    <x v="6"/>
    <x v="83"/>
    <x v="238"/>
    <x v="49"/>
    <x v="6"/>
    <x v="52"/>
    <x v="1"/>
    <x v="10"/>
    <x v="7"/>
    <x v="6"/>
    <x v="23"/>
    <x v="1"/>
    <x v="3"/>
    <x v="0"/>
  </r>
  <r>
    <x v="36"/>
    <x v="159"/>
    <x v="36"/>
    <x v="1"/>
    <x v="37"/>
    <x v="3"/>
    <x v="1"/>
    <x v="1"/>
    <x v="4"/>
    <x v="7"/>
    <x v="0"/>
    <x v="26"/>
    <x v="6"/>
    <x v="270"/>
    <x v="226"/>
    <x v="46"/>
    <x v="6"/>
    <x v="52"/>
    <x v="1"/>
    <x v="6"/>
    <x v="7"/>
    <x v="6"/>
    <x v="23"/>
    <x v="1"/>
    <x v="3"/>
    <x v="0"/>
  </r>
  <r>
    <x v="36"/>
    <x v="160"/>
    <x v="36"/>
    <x v="1"/>
    <x v="37"/>
    <x v="3"/>
    <x v="1"/>
    <x v="1"/>
    <x v="4"/>
    <x v="7"/>
    <x v="0"/>
    <x v="26"/>
    <x v="6"/>
    <x v="285"/>
    <x v="218"/>
    <x v="40"/>
    <x v="6"/>
    <x v="52"/>
    <x v="1"/>
    <x v="10"/>
    <x v="7"/>
    <x v="6"/>
    <x v="23"/>
    <x v="1"/>
    <x v="3"/>
    <x v="0"/>
  </r>
  <r>
    <x v="36"/>
    <x v="155"/>
    <x v="36"/>
    <x v="1"/>
    <x v="37"/>
    <x v="3"/>
    <x v="1"/>
    <x v="1"/>
    <x v="4"/>
    <x v="7"/>
    <x v="0"/>
    <x v="26"/>
    <x v="6"/>
    <x v="63"/>
    <x v="184"/>
    <x v="43"/>
    <x v="6"/>
    <x v="52"/>
    <x v="1"/>
    <x v="8"/>
    <x v="7"/>
    <x v="6"/>
    <x v="23"/>
    <x v="1"/>
    <x v="3"/>
    <x v="0"/>
  </r>
  <r>
    <x v="37"/>
    <x v="167"/>
    <x v="37"/>
    <x v="26"/>
    <x v="12"/>
    <x v="2"/>
    <x v="1"/>
    <x v="1"/>
    <x v="3"/>
    <x v="5"/>
    <x v="0"/>
    <x v="13"/>
    <x v="2"/>
    <x v="280"/>
    <x v="128"/>
    <x v="26"/>
    <x v="1"/>
    <x v="41"/>
    <x v="1"/>
    <x v="1"/>
    <x v="1"/>
    <x v="6"/>
    <x v="24"/>
    <x v="1"/>
    <x v="1"/>
    <x v="0"/>
  </r>
  <r>
    <x v="37"/>
    <x v="165"/>
    <x v="37"/>
    <x v="26"/>
    <x v="12"/>
    <x v="2"/>
    <x v="1"/>
    <x v="1"/>
    <x v="3"/>
    <x v="5"/>
    <x v="0"/>
    <x v="13"/>
    <x v="2"/>
    <x v="189"/>
    <x v="149"/>
    <x v="57"/>
    <x v="1"/>
    <x v="44"/>
    <x v="1"/>
    <x v="1"/>
    <x v="1"/>
    <x v="6"/>
    <x v="24"/>
    <x v="1"/>
    <x v="1"/>
    <x v="0"/>
  </r>
  <r>
    <x v="37"/>
    <x v="166"/>
    <x v="37"/>
    <x v="26"/>
    <x v="12"/>
    <x v="2"/>
    <x v="1"/>
    <x v="1"/>
    <x v="3"/>
    <x v="5"/>
    <x v="0"/>
    <x v="13"/>
    <x v="2"/>
    <x v="268"/>
    <x v="162"/>
    <x v="58"/>
    <x v="1"/>
    <x v="24"/>
    <x v="1"/>
    <x v="1"/>
    <x v="1"/>
    <x v="6"/>
    <x v="24"/>
    <x v="1"/>
    <x v="1"/>
    <x v="0"/>
  </r>
  <r>
    <x v="37"/>
    <x v="162"/>
    <x v="37"/>
    <x v="26"/>
    <x v="12"/>
    <x v="2"/>
    <x v="1"/>
    <x v="1"/>
    <x v="3"/>
    <x v="5"/>
    <x v="0"/>
    <x v="13"/>
    <x v="2"/>
    <x v="53"/>
    <x v="215"/>
    <x v="50"/>
    <x v="1"/>
    <x v="38"/>
    <x v="1"/>
    <x v="1"/>
    <x v="1"/>
    <x v="6"/>
    <x v="24"/>
    <x v="1"/>
    <x v="1"/>
    <x v="0"/>
  </r>
  <r>
    <x v="37"/>
    <x v="163"/>
    <x v="37"/>
    <x v="26"/>
    <x v="12"/>
    <x v="2"/>
    <x v="1"/>
    <x v="1"/>
    <x v="3"/>
    <x v="5"/>
    <x v="0"/>
    <x v="13"/>
    <x v="2"/>
    <x v="96"/>
    <x v="232"/>
    <x v="34"/>
    <x v="1"/>
    <x v="1"/>
    <x v="1"/>
    <x v="1"/>
    <x v="1"/>
    <x v="6"/>
    <x v="24"/>
    <x v="1"/>
    <x v="1"/>
    <x v="0"/>
  </r>
  <r>
    <x v="37"/>
    <x v="164"/>
    <x v="37"/>
    <x v="26"/>
    <x v="12"/>
    <x v="2"/>
    <x v="1"/>
    <x v="1"/>
    <x v="3"/>
    <x v="5"/>
    <x v="0"/>
    <x v="13"/>
    <x v="2"/>
    <x v="139"/>
    <x v="255"/>
    <x v="72"/>
    <x v="1"/>
    <x v="31"/>
    <x v="1"/>
    <x v="1"/>
    <x v="1"/>
    <x v="6"/>
    <x v="24"/>
    <x v="1"/>
    <x v="1"/>
    <x v="0"/>
  </r>
  <r>
    <x v="38"/>
    <x v="168"/>
    <x v="38"/>
    <x v="59"/>
    <x v="40"/>
    <x v="1"/>
    <x v="1"/>
    <x v="1"/>
    <x v="17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39"/>
    <x v="171"/>
    <x v="39"/>
    <x v="48"/>
    <x v="45"/>
    <x v="2"/>
    <x v="1"/>
    <x v="1"/>
    <x v="0"/>
    <x v="5"/>
    <x v="0"/>
    <x v="19"/>
    <x v="7"/>
    <x v="101"/>
    <x v="3"/>
    <x v="117"/>
    <x v="6"/>
    <x v="52"/>
    <x v="1"/>
    <x v="43"/>
    <x v="3"/>
    <x v="6"/>
    <x v="25"/>
    <x v="1"/>
    <x v="0"/>
    <x v="0"/>
  </r>
  <r>
    <x v="39"/>
    <x v="172"/>
    <x v="39"/>
    <x v="48"/>
    <x v="45"/>
    <x v="2"/>
    <x v="1"/>
    <x v="1"/>
    <x v="0"/>
    <x v="5"/>
    <x v="0"/>
    <x v="19"/>
    <x v="7"/>
    <x v="211"/>
    <x v="69"/>
    <x v="167"/>
    <x v="6"/>
    <x v="52"/>
    <x v="1"/>
    <x v="43"/>
    <x v="3"/>
    <x v="6"/>
    <x v="25"/>
    <x v="1"/>
    <x v="0"/>
    <x v="0"/>
  </r>
  <r>
    <x v="39"/>
    <x v="170"/>
    <x v="39"/>
    <x v="48"/>
    <x v="45"/>
    <x v="2"/>
    <x v="1"/>
    <x v="1"/>
    <x v="0"/>
    <x v="5"/>
    <x v="0"/>
    <x v="19"/>
    <x v="7"/>
    <x v="124"/>
    <x v="122"/>
    <x v="193"/>
    <x v="6"/>
    <x v="52"/>
    <x v="1"/>
    <x v="43"/>
    <x v="3"/>
    <x v="6"/>
    <x v="25"/>
    <x v="1"/>
    <x v="0"/>
    <x v="0"/>
  </r>
  <r>
    <x v="40"/>
    <x v="175"/>
    <x v="40"/>
    <x v="61"/>
    <x v="38"/>
    <x v="2"/>
    <x v="1"/>
    <x v="1"/>
    <x v="1"/>
    <x v="4"/>
    <x v="0"/>
    <x v="18"/>
    <x v="1"/>
    <x v="242"/>
    <x v="225"/>
    <x v="55"/>
    <x v="6"/>
    <x v="52"/>
    <x v="1"/>
    <x v="1"/>
    <x v="3"/>
    <x v="6"/>
    <x v="47"/>
    <x v="1"/>
    <x v="0"/>
    <x v="3"/>
  </r>
  <r>
    <x v="40"/>
    <x v="176"/>
    <x v="40"/>
    <x v="61"/>
    <x v="38"/>
    <x v="2"/>
    <x v="1"/>
    <x v="1"/>
    <x v="1"/>
    <x v="4"/>
    <x v="0"/>
    <x v="18"/>
    <x v="1"/>
    <x v="278"/>
    <x v="191"/>
    <x v="99"/>
    <x v="6"/>
    <x v="52"/>
    <x v="1"/>
    <x v="1"/>
    <x v="3"/>
    <x v="6"/>
    <x v="48"/>
    <x v="1"/>
    <x v="0"/>
    <x v="0"/>
  </r>
  <r>
    <x v="40"/>
    <x v="173"/>
    <x v="40"/>
    <x v="61"/>
    <x v="38"/>
    <x v="2"/>
    <x v="1"/>
    <x v="1"/>
    <x v="1"/>
    <x v="4"/>
    <x v="0"/>
    <x v="18"/>
    <x v="1"/>
    <x v="64"/>
    <x v="102"/>
    <x v="121"/>
    <x v="6"/>
    <x v="52"/>
    <x v="1"/>
    <x v="1"/>
    <x v="3"/>
    <x v="6"/>
    <x v="45"/>
    <x v="1"/>
    <x v="0"/>
    <x v="0"/>
  </r>
  <r>
    <x v="40"/>
    <x v="174"/>
    <x v="40"/>
    <x v="61"/>
    <x v="38"/>
    <x v="2"/>
    <x v="1"/>
    <x v="1"/>
    <x v="1"/>
    <x v="4"/>
    <x v="0"/>
    <x v="18"/>
    <x v="1"/>
    <x v="100"/>
    <x v="235"/>
    <x v="103"/>
    <x v="6"/>
    <x v="52"/>
    <x v="1"/>
    <x v="1"/>
    <x v="3"/>
    <x v="6"/>
    <x v="46"/>
    <x v="1"/>
    <x v="0"/>
    <x v="0"/>
  </r>
  <r>
    <x v="41"/>
    <x v="177"/>
    <x v="41"/>
    <x v="32"/>
    <x v="35"/>
    <x v="2"/>
    <x v="1"/>
    <x v="1"/>
    <x v="11"/>
    <x v="7"/>
    <x v="0"/>
    <x v="7"/>
    <x v="2"/>
    <x v="104"/>
    <x v="276"/>
    <x v="83"/>
    <x v="6"/>
    <x v="52"/>
    <x v="1"/>
    <x v="81"/>
    <x v="3"/>
    <x v="6"/>
    <x v="49"/>
    <x v="1"/>
    <x v="0"/>
    <x v="0"/>
  </r>
  <r>
    <x v="41"/>
    <x v="178"/>
    <x v="41"/>
    <x v="32"/>
    <x v="35"/>
    <x v="2"/>
    <x v="1"/>
    <x v="1"/>
    <x v="11"/>
    <x v="7"/>
    <x v="0"/>
    <x v="7"/>
    <x v="2"/>
    <x v="105"/>
    <x v="276"/>
    <x v="83"/>
    <x v="6"/>
    <x v="52"/>
    <x v="1"/>
    <x v="81"/>
    <x v="3"/>
    <x v="6"/>
    <x v="49"/>
    <x v="1"/>
    <x v="0"/>
    <x v="0"/>
  </r>
  <r>
    <x v="41"/>
    <x v="184"/>
    <x v="41"/>
    <x v="32"/>
    <x v="35"/>
    <x v="2"/>
    <x v="1"/>
    <x v="1"/>
    <x v="11"/>
    <x v="7"/>
    <x v="0"/>
    <x v="7"/>
    <x v="2"/>
    <x v="277"/>
    <x v="274"/>
    <x v="80"/>
    <x v="6"/>
    <x v="52"/>
    <x v="1"/>
    <x v="81"/>
    <x v="3"/>
    <x v="6"/>
    <x v="49"/>
    <x v="1"/>
    <x v="0"/>
    <x v="0"/>
  </r>
  <r>
    <x v="41"/>
    <x v="180"/>
    <x v="41"/>
    <x v="32"/>
    <x v="35"/>
    <x v="2"/>
    <x v="1"/>
    <x v="1"/>
    <x v="11"/>
    <x v="7"/>
    <x v="0"/>
    <x v="7"/>
    <x v="2"/>
    <x v="227"/>
    <x v="265"/>
    <x v="74"/>
    <x v="6"/>
    <x v="52"/>
    <x v="1"/>
    <x v="81"/>
    <x v="3"/>
    <x v="6"/>
    <x v="49"/>
    <x v="1"/>
    <x v="0"/>
    <x v="0"/>
  </r>
  <r>
    <x v="41"/>
    <x v="181"/>
    <x v="41"/>
    <x v="32"/>
    <x v="35"/>
    <x v="2"/>
    <x v="1"/>
    <x v="1"/>
    <x v="11"/>
    <x v="7"/>
    <x v="0"/>
    <x v="7"/>
    <x v="2"/>
    <x v="228"/>
    <x v="265"/>
    <x v="74"/>
    <x v="6"/>
    <x v="52"/>
    <x v="1"/>
    <x v="81"/>
    <x v="3"/>
    <x v="6"/>
    <x v="49"/>
    <x v="1"/>
    <x v="0"/>
    <x v="0"/>
  </r>
  <r>
    <x v="41"/>
    <x v="179"/>
    <x v="41"/>
    <x v="32"/>
    <x v="35"/>
    <x v="2"/>
    <x v="1"/>
    <x v="1"/>
    <x v="11"/>
    <x v="7"/>
    <x v="0"/>
    <x v="7"/>
    <x v="2"/>
    <x v="147"/>
    <x v="257"/>
    <x v="85"/>
    <x v="6"/>
    <x v="52"/>
    <x v="1"/>
    <x v="81"/>
    <x v="3"/>
    <x v="6"/>
    <x v="49"/>
    <x v="1"/>
    <x v="0"/>
    <x v="0"/>
  </r>
  <r>
    <x v="41"/>
    <x v="185"/>
    <x v="41"/>
    <x v="32"/>
    <x v="35"/>
    <x v="2"/>
    <x v="1"/>
    <x v="1"/>
    <x v="11"/>
    <x v="7"/>
    <x v="0"/>
    <x v="7"/>
    <x v="2"/>
    <x v="322"/>
    <x v="256"/>
    <x v="89"/>
    <x v="6"/>
    <x v="52"/>
    <x v="1"/>
    <x v="81"/>
    <x v="3"/>
    <x v="6"/>
    <x v="49"/>
    <x v="1"/>
    <x v="0"/>
    <x v="0"/>
  </r>
  <r>
    <x v="41"/>
    <x v="183"/>
    <x v="41"/>
    <x v="32"/>
    <x v="35"/>
    <x v="2"/>
    <x v="1"/>
    <x v="1"/>
    <x v="11"/>
    <x v="5"/>
    <x v="0"/>
    <x v="7"/>
    <x v="2"/>
    <x v="269"/>
    <x v="188"/>
    <x v="266"/>
    <x v="6"/>
    <x v="52"/>
    <x v="1"/>
    <x v="81"/>
    <x v="3"/>
    <x v="6"/>
    <x v="49"/>
    <x v="1"/>
    <x v="0"/>
    <x v="0"/>
  </r>
  <r>
    <x v="41"/>
    <x v="186"/>
    <x v="41"/>
    <x v="32"/>
    <x v="35"/>
    <x v="2"/>
    <x v="1"/>
    <x v="1"/>
    <x v="11"/>
    <x v="6"/>
    <x v="0"/>
    <x v="7"/>
    <x v="2"/>
    <x v="153"/>
    <x v="270"/>
    <x v="90"/>
    <x v="6"/>
    <x v="52"/>
    <x v="1"/>
    <x v="64"/>
    <x v="3"/>
    <x v="6"/>
    <x v="50"/>
    <x v="1"/>
    <x v="0"/>
    <x v="0"/>
  </r>
  <r>
    <x v="41"/>
    <x v="187"/>
    <x v="41"/>
    <x v="32"/>
    <x v="35"/>
    <x v="2"/>
    <x v="1"/>
    <x v="1"/>
    <x v="11"/>
    <x v="6"/>
    <x v="0"/>
    <x v="7"/>
    <x v="2"/>
    <x v="154"/>
    <x v="270"/>
    <x v="90"/>
    <x v="6"/>
    <x v="52"/>
    <x v="1"/>
    <x v="64"/>
    <x v="3"/>
    <x v="6"/>
    <x v="50"/>
    <x v="1"/>
    <x v="0"/>
    <x v="0"/>
  </r>
  <r>
    <x v="41"/>
    <x v="188"/>
    <x v="41"/>
    <x v="32"/>
    <x v="35"/>
    <x v="2"/>
    <x v="1"/>
    <x v="1"/>
    <x v="11"/>
    <x v="6"/>
    <x v="0"/>
    <x v="7"/>
    <x v="2"/>
    <x v="155"/>
    <x v="270"/>
    <x v="90"/>
    <x v="6"/>
    <x v="52"/>
    <x v="1"/>
    <x v="64"/>
    <x v="3"/>
    <x v="6"/>
    <x v="50"/>
    <x v="1"/>
    <x v="0"/>
    <x v="0"/>
  </r>
  <r>
    <x v="41"/>
    <x v="189"/>
    <x v="41"/>
    <x v="32"/>
    <x v="35"/>
    <x v="2"/>
    <x v="1"/>
    <x v="1"/>
    <x v="11"/>
    <x v="6"/>
    <x v="0"/>
    <x v="7"/>
    <x v="2"/>
    <x v="156"/>
    <x v="270"/>
    <x v="90"/>
    <x v="6"/>
    <x v="52"/>
    <x v="1"/>
    <x v="64"/>
    <x v="3"/>
    <x v="6"/>
    <x v="50"/>
    <x v="1"/>
    <x v="0"/>
    <x v="0"/>
  </r>
  <r>
    <x v="41"/>
    <x v="190"/>
    <x v="41"/>
    <x v="32"/>
    <x v="35"/>
    <x v="2"/>
    <x v="1"/>
    <x v="1"/>
    <x v="11"/>
    <x v="6"/>
    <x v="0"/>
    <x v="7"/>
    <x v="2"/>
    <x v="157"/>
    <x v="270"/>
    <x v="90"/>
    <x v="6"/>
    <x v="52"/>
    <x v="1"/>
    <x v="64"/>
    <x v="3"/>
    <x v="6"/>
    <x v="50"/>
    <x v="1"/>
    <x v="0"/>
    <x v="0"/>
  </r>
  <r>
    <x v="41"/>
    <x v="182"/>
    <x v="41"/>
    <x v="32"/>
    <x v="35"/>
    <x v="2"/>
    <x v="1"/>
    <x v="1"/>
    <x v="11"/>
    <x v="6"/>
    <x v="0"/>
    <x v="7"/>
    <x v="2"/>
    <x v="256"/>
    <x v="253"/>
    <x v="93"/>
    <x v="6"/>
    <x v="52"/>
    <x v="1"/>
    <x v="64"/>
    <x v="3"/>
    <x v="6"/>
    <x v="50"/>
    <x v="1"/>
    <x v="0"/>
    <x v="0"/>
  </r>
  <r>
    <x v="42"/>
    <x v="193"/>
    <x v="42"/>
    <x v="51"/>
    <x v="34"/>
    <x v="2"/>
    <x v="1"/>
    <x v="1"/>
    <x v="0"/>
    <x v="3"/>
    <x v="0"/>
    <x v="1"/>
    <x v="1"/>
    <x v="232"/>
    <x v="163"/>
    <x v="251"/>
    <x v="6"/>
    <x v="27"/>
    <x v="1"/>
    <x v="53"/>
    <x v="3"/>
    <x v="6"/>
    <x v="26"/>
    <x v="1"/>
    <x v="0"/>
    <x v="0"/>
  </r>
  <r>
    <x v="42"/>
    <x v="191"/>
    <x v="42"/>
    <x v="51"/>
    <x v="34"/>
    <x v="2"/>
    <x v="1"/>
    <x v="1"/>
    <x v="0"/>
    <x v="3"/>
    <x v="0"/>
    <x v="1"/>
    <x v="1"/>
    <x v="102"/>
    <x v="111"/>
    <x v="224"/>
    <x v="6"/>
    <x v="12"/>
    <x v="1"/>
    <x v="53"/>
    <x v="3"/>
    <x v="6"/>
    <x v="26"/>
    <x v="1"/>
    <x v="0"/>
    <x v="0"/>
  </r>
  <r>
    <x v="42"/>
    <x v="192"/>
    <x v="42"/>
    <x v="51"/>
    <x v="34"/>
    <x v="2"/>
    <x v="1"/>
    <x v="1"/>
    <x v="0"/>
    <x v="3"/>
    <x v="0"/>
    <x v="1"/>
    <x v="1"/>
    <x v="136"/>
    <x v="80"/>
    <x v="174"/>
    <x v="6"/>
    <x v="39"/>
    <x v="1"/>
    <x v="53"/>
    <x v="3"/>
    <x v="6"/>
    <x v="26"/>
    <x v="1"/>
    <x v="0"/>
    <x v="0"/>
  </r>
  <r>
    <x v="43"/>
    <x v="194"/>
    <x v="43"/>
    <x v="4"/>
    <x v="25"/>
    <x v="2"/>
    <x v="1"/>
    <x v="1"/>
    <x v="1"/>
    <x v="4"/>
    <x v="0"/>
    <x v="21"/>
    <x v="1"/>
    <x v="42"/>
    <x v="242"/>
    <x v="53"/>
    <x v="7"/>
    <x v="34"/>
    <x v="1"/>
    <x v="36"/>
    <x v="1"/>
    <x v="6"/>
    <x v="27"/>
    <x v="1"/>
    <x v="0"/>
    <x v="0"/>
  </r>
  <r>
    <x v="43"/>
    <x v="196"/>
    <x v="43"/>
    <x v="4"/>
    <x v="25"/>
    <x v="2"/>
    <x v="1"/>
    <x v="1"/>
    <x v="1"/>
    <x v="4"/>
    <x v="0"/>
    <x v="21"/>
    <x v="1"/>
    <x v="315"/>
    <x v="246"/>
    <x v="59"/>
    <x v="7"/>
    <x v="20"/>
    <x v="1"/>
    <x v="31"/>
    <x v="1"/>
    <x v="6"/>
    <x v="27"/>
    <x v="1"/>
    <x v="0"/>
    <x v="0"/>
  </r>
  <r>
    <x v="43"/>
    <x v="197"/>
    <x v="43"/>
    <x v="4"/>
    <x v="25"/>
    <x v="2"/>
    <x v="1"/>
    <x v="1"/>
    <x v="1"/>
    <x v="4"/>
    <x v="0"/>
    <x v="21"/>
    <x v="1"/>
    <x v="323"/>
    <x v="260"/>
    <x v="61"/>
    <x v="7"/>
    <x v="34"/>
    <x v="1"/>
    <x v="35"/>
    <x v="1"/>
    <x v="6"/>
    <x v="27"/>
    <x v="1"/>
    <x v="0"/>
    <x v="0"/>
  </r>
  <r>
    <x v="43"/>
    <x v="195"/>
    <x v="43"/>
    <x v="4"/>
    <x v="25"/>
    <x v="2"/>
    <x v="1"/>
    <x v="1"/>
    <x v="1"/>
    <x v="4"/>
    <x v="0"/>
    <x v="21"/>
    <x v="1"/>
    <x v="122"/>
    <x v="269"/>
    <x v="68"/>
    <x v="7"/>
    <x v="26"/>
    <x v="1"/>
    <x v="38"/>
    <x v="1"/>
    <x v="6"/>
    <x v="27"/>
    <x v="1"/>
    <x v="0"/>
    <x v="0"/>
  </r>
  <r>
    <x v="44"/>
    <x v="200"/>
    <x v="44"/>
    <x v="12"/>
    <x v="14"/>
    <x v="2"/>
    <x v="1"/>
    <x v="1"/>
    <x v="2"/>
    <x v="6"/>
    <x v="0"/>
    <x v="29"/>
    <x v="3"/>
    <x v="206"/>
    <x v="187"/>
    <x v="278"/>
    <x v="6"/>
    <x v="54"/>
    <x v="1"/>
    <x v="48"/>
    <x v="3"/>
    <x v="6"/>
    <x v="55"/>
    <x v="1"/>
    <x v="0"/>
    <x v="0"/>
  </r>
  <r>
    <x v="44"/>
    <x v="201"/>
    <x v="44"/>
    <x v="12"/>
    <x v="14"/>
    <x v="2"/>
    <x v="1"/>
    <x v="1"/>
    <x v="2"/>
    <x v="5"/>
    <x v="0"/>
    <x v="29"/>
    <x v="3"/>
    <x v="281"/>
    <x v="188"/>
    <x v="266"/>
    <x v="6"/>
    <x v="54"/>
    <x v="1"/>
    <x v="48"/>
    <x v="3"/>
    <x v="6"/>
    <x v="55"/>
    <x v="1"/>
    <x v="0"/>
    <x v="0"/>
  </r>
  <r>
    <x v="44"/>
    <x v="198"/>
    <x v="44"/>
    <x v="12"/>
    <x v="14"/>
    <x v="2"/>
    <x v="1"/>
    <x v="1"/>
    <x v="2"/>
    <x v="6"/>
    <x v="0"/>
    <x v="29"/>
    <x v="3"/>
    <x v="95"/>
    <x v="166"/>
    <x v="246"/>
    <x v="6"/>
    <x v="54"/>
    <x v="1"/>
    <x v="48"/>
    <x v="3"/>
    <x v="6"/>
    <x v="55"/>
    <x v="1"/>
    <x v="0"/>
    <x v="0"/>
  </r>
  <r>
    <x v="44"/>
    <x v="202"/>
    <x v="44"/>
    <x v="12"/>
    <x v="14"/>
    <x v="2"/>
    <x v="1"/>
    <x v="1"/>
    <x v="2"/>
    <x v="6"/>
    <x v="0"/>
    <x v="29"/>
    <x v="3"/>
    <x v="301"/>
    <x v="107"/>
    <x v="237"/>
    <x v="6"/>
    <x v="54"/>
    <x v="1"/>
    <x v="48"/>
    <x v="3"/>
    <x v="6"/>
    <x v="55"/>
    <x v="1"/>
    <x v="0"/>
    <x v="0"/>
  </r>
  <r>
    <x v="44"/>
    <x v="199"/>
    <x v="44"/>
    <x v="12"/>
    <x v="14"/>
    <x v="2"/>
    <x v="1"/>
    <x v="1"/>
    <x v="2"/>
    <x v="7"/>
    <x v="0"/>
    <x v="29"/>
    <x v="3"/>
    <x v="128"/>
    <x v="47"/>
    <x v="159"/>
    <x v="6"/>
    <x v="54"/>
    <x v="1"/>
    <x v="48"/>
    <x v="3"/>
    <x v="6"/>
    <x v="51"/>
    <x v="1"/>
    <x v="0"/>
    <x v="0"/>
  </r>
  <r>
    <x v="45"/>
    <x v="212"/>
    <x v="45"/>
    <x v="58"/>
    <x v="22"/>
    <x v="2"/>
    <x v="1"/>
    <x v="1"/>
    <x v="8"/>
    <x v="3"/>
    <x v="1"/>
    <x v="35"/>
    <x v="1"/>
    <x v="309"/>
    <x v="129"/>
    <x v="207"/>
    <x v="6"/>
    <x v="52"/>
    <x v="1"/>
    <x v="8"/>
    <x v="3"/>
    <x v="6"/>
    <x v="28"/>
    <x v="1"/>
    <x v="3"/>
    <x v="0"/>
  </r>
  <r>
    <x v="45"/>
    <x v="207"/>
    <x v="45"/>
    <x v="58"/>
    <x v="22"/>
    <x v="2"/>
    <x v="1"/>
    <x v="1"/>
    <x v="8"/>
    <x v="3"/>
    <x v="1"/>
    <x v="35"/>
    <x v="1"/>
    <x v="181"/>
    <x v="124"/>
    <x v="213"/>
    <x v="6"/>
    <x v="52"/>
    <x v="1"/>
    <x v="8"/>
    <x v="3"/>
    <x v="6"/>
    <x v="28"/>
    <x v="1"/>
    <x v="3"/>
    <x v="0"/>
  </r>
  <r>
    <x v="45"/>
    <x v="206"/>
    <x v="45"/>
    <x v="58"/>
    <x v="22"/>
    <x v="2"/>
    <x v="1"/>
    <x v="1"/>
    <x v="8"/>
    <x v="3"/>
    <x v="1"/>
    <x v="35"/>
    <x v="1"/>
    <x v="174"/>
    <x v="112"/>
    <x v="198"/>
    <x v="6"/>
    <x v="52"/>
    <x v="1"/>
    <x v="8"/>
    <x v="3"/>
    <x v="6"/>
    <x v="28"/>
    <x v="1"/>
    <x v="3"/>
    <x v="0"/>
  </r>
  <r>
    <x v="45"/>
    <x v="205"/>
    <x v="45"/>
    <x v="58"/>
    <x v="22"/>
    <x v="2"/>
    <x v="1"/>
    <x v="1"/>
    <x v="8"/>
    <x v="3"/>
    <x v="1"/>
    <x v="35"/>
    <x v="1"/>
    <x v="138"/>
    <x v="115"/>
    <x v="204"/>
    <x v="6"/>
    <x v="52"/>
    <x v="1"/>
    <x v="8"/>
    <x v="3"/>
    <x v="6"/>
    <x v="28"/>
    <x v="1"/>
    <x v="3"/>
    <x v="0"/>
  </r>
  <r>
    <x v="45"/>
    <x v="213"/>
    <x v="45"/>
    <x v="58"/>
    <x v="22"/>
    <x v="2"/>
    <x v="1"/>
    <x v="1"/>
    <x v="8"/>
    <x v="3"/>
    <x v="1"/>
    <x v="35"/>
    <x v="1"/>
    <x v="339"/>
    <x v="116"/>
    <x v="208"/>
    <x v="6"/>
    <x v="52"/>
    <x v="1"/>
    <x v="8"/>
    <x v="3"/>
    <x v="6"/>
    <x v="28"/>
    <x v="1"/>
    <x v="3"/>
    <x v="0"/>
  </r>
  <r>
    <x v="45"/>
    <x v="208"/>
    <x v="45"/>
    <x v="58"/>
    <x v="22"/>
    <x v="2"/>
    <x v="1"/>
    <x v="1"/>
    <x v="8"/>
    <x v="3"/>
    <x v="1"/>
    <x v="35"/>
    <x v="1"/>
    <x v="199"/>
    <x v="100"/>
    <x v="205"/>
    <x v="6"/>
    <x v="52"/>
    <x v="1"/>
    <x v="8"/>
    <x v="3"/>
    <x v="6"/>
    <x v="28"/>
    <x v="1"/>
    <x v="3"/>
    <x v="0"/>
  </r>
  <r>
    <x v="45"/>
    <x v="209"/>
    <x v="45"/>
    <x v="58"/>
    <x v="22"/>
    <x v="2"/>
    <x v="1"/>
    <x v="1"/>
    <x v="8"/>
    <x v="3"/>
    <x v="1"/>
    <x v="35"/>
    <x v="1"/>
    <x v="200"/>
    <x v="100"/>
    <x v="205"/>
    <x v="6"/>
    <x v="52"/>
    <x v="1"/>
    <x v="8"/>
    <x v="3"/>
    <x v="6"/>
    <x v="28"/>
    <x v="1"/>
    <x v="3"/>
    <x v="0"/>
  </r>
  <r>
    <x v="45"/>
    <x v="210"/>
    <x v="45"/>
    <x v="58"/>
    <x v="22"/>
    <x v="2"/>
    <x v="1"/>
    <x v="1"/>
    <x v="8"/>
    <x v="3"/>
    <x v="1"/>
    <x v="35"/>
    <x v="1"/>
    <x v="201"/>
    <x v="100"/>
    <x v="205"/>
    <x v="6"/>
    <x v="52"/>
    <x v="1"/>
    <x v="8"/>
    <x v="3"/>
    <x v="6"/>
    <x v="28"/>
    <x v="1"/>
    <x v="3"/>
    <x v="0"/>
  </r>
  <r>
    <x v="45"/>
    <x v="203"/>
    <x v="45"/>
    <x v="58"/>
    <x v="22"/>
    <x v="2"/>
    <x v="1"/>
    <x v="1"/>
    <x v="8"/>
    <x v="3"/>
    <x v="1"/>
    <x v="35"/>
    <x v="1"/>
    <x v="85"/>
    <x v="97"/>
    <x v="212"/>
    <x v="6"/>
    <x v="52"/>
    <x v="1"/>
    <x v="8"/>
    <x v="3"/>
    <x v="6"/>
    <x v="28"/>
    <x v="1"/>
    <x v="3"/>
    <x v="0"/>
  </r>
  <r>
    <x v="45"/>
    <x v="204"/>
    <x v="45"/>
    <x v="58"/>
    <x v="22"/>
    <x v="2"/>
    <x v="1"/>
    <x v="1"/>
    <x v="8"/>
    <x v="3"/>
    <x v="1"/>
    <x v="35"/>
    <x v="1"/>
    <x v="86"/>
    <x v="97"/>
    <x v="212"/>
    <x v="6"/>
    <x v="52"/>
    <x v="1"/>
    <x v="8"/>
    <x v="3"/>
    <x v="6"/>
    <x v="28"/>
    <x v="1"/>
    <x v="3"/>
    <x v="0"/>
  </r>
  <r>
    <x v="45"/>
    <x v="211"/>
    <x v="45"/>
    <x v="58"/>
    <x v="22"/>
    <x v="2"/>
    <x v="1"/>
    <x v="1"/>
    <x v="8"/>
    <x v="3"/>
    <x v="1"/>
    <x v="35"/>
    <x v="1"/>
    <x v="265"/>
    <x v="95"/>
    <x v="220"/>
    <x v="6"/>
    <x v="52"/>
    <x v="1"/>
    <x v="8"/>
    <x v="3"/>
    <x v="6"/>
    <x v="28"/>
    <x v="1"/>
    <x v="3"/>
    <x v="0"/>
  </r>
  <r>
    <x v="46"/>
    <x v="217"/>
    <x v="46"/>
    <x v="22"/>
    <x v="50"/>
    <x v="2"/>
    <x v="1"/>
    <x v="1"/>
    <x v="1"/>
    <x v="4"/>
    <x v="0"/>
    <x v="35"/>
    <x v="1"/>
    <x v="37"/>
    <x v="155"/>
    <x v="234"/>
    <x v="6"/>
    <x v="52"/>
    <x v="1"/>
    <x v="4"/>
    <x v="3"/>
    <x v="6"/>
    <x v="29"/>
    <x v="1"/>
    <x v="3"/>
    <x v="0"/>
  </r>
  <r>
    <x v="46"/>
    <x v="214"/>
    <x v="46"/>
    <x v="22"/>
    <x v="50"/>
    <x v="2"/>
    <x v="1"/>
    <x v="1"/>
    <x v="1"/>
    <x v="4"/>
    <x v="0"/>
    <x v="35"/>
    <x v="1"/>
    <x v="48"/>
    <x v="92"/>
    <x v="177"/>
    <x v="6"/>
    <x v="52"/>
    <x v="1"/>
    <x v="4"/>
    <x v="3"/>
    <x v="6"/>
    <x v="29"/>
    <x v="1"/>
    <x v="3"/>
    <x v="0"/>
  </r>
  <r>
    <x v="46"/>
    <x v="215"/>
    <x v="46"/>
    <x v="22"/>
    <x v="50"/>
    <x v="2"/>
    <x v="1"/>
    <x v="1"/>
    <x v="1"/>
    <x v="4"/>
    <x v="0"/>
    <x v="35"/>
    <x v="1"/>
    <x v="99"/>
    <x v="46"/>
    <x v="156"/>
    <x v="6"/>
    <x v="52"/>
    <x v="1"/>
    <x v="4"/>
    <x v="3"/>
    <x v="6"/>
    <x v="29"/>
    <x v="1"/>
    <x v="3"/>
    <x v="0"/>
  </r>
  <r>
    <x v="46"/>
    <x v="216"/>
    <x v="46"/>
    <x v="22"/>
    <x v="50"/>
    <x v="2"/>
    <x v="1"/>
    <x v="1"/>
    <x v="1"/>
    <x v="4"/>
    <x v="0"/>
    <x v="35"/>
    <x v="1"/>
    <x v="194"/>
    <x v="9"/>
    <x v="123"/>
    <x v="6"/>
    <x v="52"/>
    <x v="1"/>
    <x v="4"/>
    <x v="3"/>
    <x v="6"/>
    <x v="29"/>
    <x v="1"/>
    <x v="3"/>
    <x v="0"/>
  </r>
  <r>
    <x v="47"/>
    <x v="223"/>
    <x v="47"/>
    <x v="8"/>
    <x v="24"/>
    <x v="2"/>
    <x v="1"/>
    <x v="1"/>
    <x v="6"/>
    <x v="8"/>
    <x v="1"/>
    <x v="4"/>
    <x v="2"/>
    <x v="314"/>
    <x v="213"/>
    <x v="8"/>
    <x v="1"/>
    <x v="52"/>
    <x v="1"/>
    <x v="52"/>
    <x v="3"/>
    <x v="6"/>
    <x v="30"/>
    <x v="1"/>
    <x v="2"/>
    <x v="0"/>
  </r>
  <r>
    <x v="47"/>
    <x v="221"/>
    <x v="47"/>
    <x v="8"/>
    <x v="24"/>
    <x v="2"/>
    <x v="1"/>
    <x v="1"/>
    <x v="6"/>
    <x v="9"/>
    <x v="0"/>
    <x v="4"/>
    <x v="2"/>
    <x v="218"/>
    <x v="204"/>
    <x v="22"/>
    <x v="1"/>
    <x v="52"/>
    <x v="1"/>
    <x v="52"/>
    <x v="3"/>
    <x v="6"/>
    <x v="30"/>
    <x v="1"/>
    <x v="2"/>
    <x v="0"/>
  </r>
  <r>
    <x v="47"/>
    <x v="220"/>
    <x v="47"/>
    <x v="8"/>
    <x v="24"/>
    <x v="2"/>
    <x v="1"/>
    <x v="1"/>
    <x v="6"/>
    <x v="9"/>
    <x v="0"/>
    <x v="4"/>
    <x v="2"/>
    <x v="140"/>
    <x v="174"/>
    <x v="10"/>
    <x v="4"/>
    <x v="52"/>
    <x v="1"/>
    <x v="52"/>
    <x v="3"/>
    <x v="6"/>
    <x v="30"/>
    <x v="1"/>
    <x v="2"/>
    <x v="0"/>
  </r>
  <r>
    <x v="47"/>
    <x v="219"/>
    <x v="47"/>
    <x v="8"/>
    <x v="24"/>
    <x v="2"/>
    <x v="1"/>
    <x v="1"/>
    <x v="6"/>
    <x v="10"/>
    <x v="0"/>
    <x v="4"/>
    <x v="2"/>
    <x v="57"/>
    <x v="174"/>
    <x v="10"/>
    <x v="4"/>
    <x v="52"/>
    <x v="1"/>
    <x v="52"/>
    <x v="3"/>
    <x v="6"/>
    <x v="30"/>
    <x v="1"/>
    <x v="2"/>
    <x v="0"/>
  </r>
  <r>
    <x v="47"/>
    <x v="222"/>
    <x v="47"/>
    <x v="8"/>
    <x v="24"/>
    <x v="2"/>
    <x v="1"/>
    <x v="1"/>
    <x v="6"/>
    <x v="9"/>
    <x v="0"/>
    <x v="4"/>
    <x v="2"/>
    <x v="305"/>
    <x v="14"/>
    <x v="7"/>
    <x v="4"/>
    <x v="52"/>
    <x v="1"/>
    <x v="52"/>
    <x v="3"/>
    <x v="6"/>
    <x v="30"/>
    <x v="1"/>
    <x v="2"/>
    <x v="0"/>
  </r>
  <r>
    <x v="47"/>
    <x v="224"/>
    <x v="47"/>
    <x v="8"/>
    <x v="24"/>
    <x v="2"/>
    <x v="1"/>
    <x v="1"/>
    <x v="6"/>
    <x v="8"/>
    <x v="0"/>
    <x v="4"/>
    <x v="2"/>
    <x v="330"/>
    <x v="174"/>
    <x v="10"/>
    <x v="4"/>
    <x v="52"/>
    <x v="1"/>
    <x v="52"/>
    <x v="3"/>
    <x v="6"/>
    <x v="30"/>
    <x v="1"/>
    <x v="2"/>
    <x v="0"/>
  </r>
  <r>
    <x v="47"/>
    <x v="218"/>
    <x v="47"/>
    <x v="8"/>
    <x v="24"/>
    <x v="2"/>
    <x v="1"/>
    <x v="1"/>
    <x v="6"/>
    <x v="8"/>
    <x v="0"/>
    <x v="4"/>
    <x v="2"/>
    <x v="38"/>
    <x v="33"/>
    <x v="9"/>
    <x v="8"/>
    <x v="52"/>
    <x v="1"/>
    <x v="52"/>
    <x v="3"/>
    <x v="6"/>
    <x v="30"/>
    <x v="1"/>
    <x v="2"/>
    <x v="0"/>
  </r>
  <r>
    <x v="48"/>
    <x v="227"/>
    <x v="48"/>
    <x v="42"/>
    <x v="2"/>
    <x v="2"/>
    <x v="1"/>
    <x v="1"/>
    <x v="2"/>
    <x v="5"/>
    <x v="1"/>
    <x v="39"/>
    <x v="11"/>
    <x v="119"/>
    <x v="66"/>
    <x v="187"/>
    <x v="6"/>
    <x v="42"/>
    <x v="1"/>
    <x v="27"/>
    <x v="3"/>
    <x v="6"/>
    <x v="31"/>
    <x v="1"/>
    <x v="0"/>
    <x v="0"/>
  </r>
  <r>
    <x v="48"/>
    <x v="226"/>
    <x v="48"/>
    <x v="42"/>
    <x v="2"/>
    <x v="2"/>
    <x v="1"/>
    <x v="1"/>
    <x v="2"/>
    <x v="5"/>
    <x v="1"/>
    <x v="39"/>
    <x v="11"/>
    <x v="70"/>
    <x v="68"/>
    <x v="186"/>
    <x v="6"/>
    <x v="42"/>
    <x v="1"/>
    <x v="27"/>
    <x v="3"/>
    <x v="6"/>
    <x v="31"/>
    <x v="1"/>
    <x v="0"/>
    <x v="0"/>
  </r>
  <r>
    <x v="48"/>
    <x v="225"/>
    <x v="48"/>
    <x v="42"/>
    <x v="2"/>
    <x v="2"/>
    <x v="1"/>
    <x v="1"/>
    <x v="2"/>
    <x v="6"/>
    <x v="1"/>
    <x v="39"/>
    <x v="11"/>
    <x v="33"/>
    <x v="66"/>
    <x v="187"/>
    <x v="6"/>
    <x v="34"/>
    <x v="1"/>
    <x v="27"/>
    <x v="3"/>
    <x v="6"/>
    <x v="31"/>
    <x v="1"/>
    <x v="0"/>
    <x v="0"/>
  </r>
  <r>
    <x v="48"/>
    <x v="228"/>
    <x v="48"/>
    <x v="42"/>
    <x v="2"/>
    <x v="2"/>
    <x v="1"/>
    <x v="1"/>
    <x v="2"/>
    <x v="5"/>
    <x v="1"/>
    <x v="39"/>
    <x v="11"/>
    <x v="158"/>
    <x v="88"/>
    <x v="182"/>
    <x v="6"/>
    <x v="53"/>
    <x v="1"/>
    <x v="27"/>
    <x v="3"/>
    <x v="6"/>
    <x v="31"/>
    <x v="1"/>
    <x v="0"/>
    <x v="0"/>
  </r>
  <r>
    <x v="48"/>
    <x v="229"/>
    <x v="48"/>
    <x v="42"/>
    <x v="2"/>
    <x v="2"/>
    <x v="1"/>
    <x v="1"/>
    <x v="2"/>
    <x v="5"/>
    <x v="1"/>
    <x v="39"/>
    <x v="11"/>
    <x v="203"/>
    <x v="66"/>
    <x v="187"/>
    <x v="6"/>
    <x v="53"/>
    <x v="1"/>
    <x v="27"/>
    <x v="3"/>
    <x v="6"/>
    <x v="31"/>
    <x v="1"/>
    <x v="0"/>
    <x v="0"/>
  </r>
  <r>
    <x v="49"/>
    <x v="238"/>
    <x v="59"/>
    <x v="37"/>
    <x v="51"/>
    <x v="2"/>
    <x v="1"/>
    <x v="1"/>
    <x v="1"/>
    <x v="3"/>
    <x v="0"/>
    <x v="30"/>
    <x v="7"/>
    <x v="194"/>
    <x v="9"/>
    <x v="123"/>
    <x v="6"/>
    <x v="52"/>
    <x v="1"/>
    <x v="2"/>
    <x v="3"/>
    <x v="6"/>
    <x v="32"/>
    <x v="1"/>
    <x v="7"/>
    <x v="0"/>
  </r>
  <r>
    <x v="49"/>
    <x v="235"/>
    <x v="59"/>
    <x v="37"/>
    <x v="51"/>
    <x v="2"/>
    <x v="1"/>
    <x v="1"/>
    <x v="1"/>
    <x v="3"/>
    <x v="0"/>
    <x v="30"/>
    <x v="7"/>
    <x v="121"/>
    <x v="25"/>
    <x v="133"/>
    <x v="6"/>
    <x v="52"/>
    <x v="1"/>
    <x v="2"/>
    <x v="3"/>
    <x v="6"/>
    <x v="32"/>
    <x v="1"/>
    <x v="7"/>
    <x v="0"/>
  </r>
  <r>
    <x v="49"/>
    <x v="237"/>
    <x v="59"/>
    <x v="37"/>
    <x v="51"/>
    <x v="2"/>
    <x v="1"/>
    <x v="1"/>
    <x v="1"/>
    <x v="3"/>
    <x v="0"/>
    <x v="30"/>
    <x v="7"/>
    <x v="328"/>
    <x v="57"/>
    <x v="176"/>
    <x v="6"/>
    <x v="52"/>
    <x v="1"/>
    <x v="2"/>
    <x v="3"/>
    <x v="6"/>
    <x v="32"/>
    <x v="1"/>
    <x v="7"/>
    <x v="0"/>
  </r>
  <r>
    <x v="49"/>
    <x v="236"/>
    <x v="59"/>
    <x v="37"/>
    <x v="51"/>
    <x v="2"/>
    <x v="1"/>
    <x v="1"/>
    <x v="1"/>
    <x v="3"/>
    <x v="0"/>
    <x v="30"/>
    <x v="7"/>
    <x v="183"/>
    <x v="82"/>
    <x v="178"/>
    <x v="6"/>
    <x v="52"/>
    <x v="1"/>
    <x v="2"/>
    <x v="3"/>
    <x v="6"/>
    <x v="32"/>
    <x v="1"/>
    <x v="7"/>
    <x v="0"/>
  </r>
  <r>
    <x v="50"/>
    <x v="239"/>
    <x v="49"/>
    <x v="14"/>
    <x v="31"/>
    <x v="2"/>
    <x v="1"/>
    <x v="1"/>
    <x v="15"/>
    <x v="4"/>
    <x v="0"/>
    <x v="38"/>
    <x v="11"/>
    <x v="0"/>
    <x v="158"/>
    <x v="260"/>
    <x v="6"/>
    <x v="52"/>
    <x v="1"/>
    <x v="66"/>
    <x v="3"/>
    <x v="6"/>
    <x v="80"/>
    <x v="1"/>
    <x v="0"/>
    <x v="4"/>
  </r>
  <r>
    <x v="50"/>
    <x v="250"/>
    <x v="49"/>
    <x v="14"/>
    <x v="31"/>
    <x v="2"/>
    <x v="1"/>
    <x v="1"/>
    <x v="15"/>
    <x v="4"/>
    <x v="0"/>
    <x v="38"/>
    <x v="11"/>
    <x v="1"/>
    <x v="148"/>
    <x v="263"/>
    <x v="6"/>
    <x v="52"/>
    <x v="1"/>
    <x v="66"/>
    <x v="3"/>
    <x v="6"/>
    <x v="80"/>
    <x v="1"/>
    <x v="0"/>
    <x v="4"/>
  </r>
  <r>
    <x v="50"/>
    <x v="261"/>
    <x v="49"/>
    <x v="14"/>
    <x v="31"/>
    <x v="2"/>
    <x v="1"/>
    <x v="1"/>
    <x v="15"/>
    <x v="4"/>
    <x v="0"/>
    <x v="38"/>
    <x v="11"/>
    <x v="2"/>
    <x v="156"/>
    <x v="253"/>
    <x v="6"/>
    <x v="52"/>
    <x v="1"/>
    <x v="66"/>
    <x v="3"/>
    <x v="6"/>
    <x v="80"/>
    <x v="1"/>
    <x v="0"/>
    <x v="4"/>
  </r>
  <r>
    <x v="50"/>
    <x v="265"/>
    <x v="49"/>
    <x v="14"/>
    <x v="31"/>
    <x v="2"/>
    <x v="1"/>
    <x v="1"/>
    <x v="15"/>
    <x v="4"/>
    <x v="0"/>
    <x v="38"/>
    <x v="11"/>
    <x v="3"/>
    <x v="145"/>
    <x v="227"/>
    <x v="6"/>
    <x v="52"/>
    <x v="1"/>
    <x v="66"/>
    <x v="3"/>
    <x v="6"/>
    <x v="80"/>
    <x v="1"/>
    <x v="0"/>
    <x v="4"/>
  </r>
  <r>
    <x v="50"/>
    <x v="266"/>
    <x v="49"/>
    <x v="14"/>
    <x v="31"/>
    <x v="2"/>
    <x v="1"/>
    <x v="1"/>
    <x v="15"/>
    <x v="4"/>
    <x v="0"/>
    <x v="38"/>
    <x v="11"/>
    <x v="4"/>
    <x v="118"/>
    <x v="219"/>
    <x v="6"/>
    <x v="52"/>
    <x v="1"/>
    <x v="66"/>
    <x v="3"/>
    <x v="6"/>
    <x v="80"/>
    <x v="1"/>
    <x v="0"/>
    <x v="4"/>
  </r>
  <r>
    <x v="50"/>
    <x v="267"/>
    <x v="49"/>
    <x v="14"/>
    <x v="31"/>
    <x v="2"/>
    <x v="1"/>
    <x v="1"/>
    <x v="15"/>
    <x v="4"/>
    <x v="0"/>
    <x v="38"/>
    <x v="11"/>
    <x v="5"/>
    <x v="113"/>
    <x v="222"/>
    <x v="6"/>
    <x v="52"/>
    <x v="1"/>
    <x v="66"/>
    <x v="3"/>
    <x v="6"/>
    <x v="80"/>
    <x v="1"/>
    <x v="0"/>
    <x v="4"/>
  </r>
  <r>
    <x v="50"/>
    <x v="268"/>
    <x v="49"/>
    <x v="14"/>
    <x v="31"/>
    <x v="2"/>
    <x v="1"/>
    <x v="1"/>
    <x v="15"/>
    <x v="4"/>
    <x v="0"/>
    <x v="38"/>
    <x v="11"/>
    <x v="6"/>
    <x v="119"/>
    <x v="248"/>
    <x v="6"/>
    <x v="52"/>
    <x v="1"/>
    <x v="66"/>
    <x v="3"/>
    <x v="6"/>
    <x v="80"/>
    <x v="1"/>
    <x v="0"/>
    <x v="4"/>
  </r>
  <r>
    <x v="50"/>
    <x v="269"/>
    <x v="49"/>
    <x v="14"/>
    <x v="31"/>
    <x v="2"/>
    <x v="1"/>
    <x v="1"/>
    <x v="15"/>
    <x v="4"/>
    <x v="0"/>
    <x v="38"/>
    <x v="11"/>
    <x v="7"/>
    <x v="113"/>
    <x v="199"/>
    <x v="6"/>
    <x v="52"/>
    <x v="1"/>
    <x v="66"/>
    <x v="3"/>
    <x v="6"/>
    <x v="80"/>
    <x v="1"/>
    <x v="0"/>
    <x v="4"/>
  </r>
  <r>
    <x v="50"/>
    <x v="270"/>
    <x v="49"/>
    <x v="14"/>
    <x v="31"/>
    <x v="2"/>
    <x v="1"/>
    <x v="1"/>
    <x v="15"/>
    <x v="4"/>
    <x v="0"/>
    <x v="38"/>
    <x v="11"/>
    <x v="8"/>
    <x v="125"/>
    <x v="195"/>
    <x v="6"/>
    <x v="52"/>
    <x v="1"/>
    <x v="66"/>
    <x v="3"/>
    <x v="6"/>
    <x v="80"/>
    <x v="1"/>
    <x v="0"/>
    <x v="4"/>
  </r>
  <r>
    <x v="50"/>
    <x v="240"/>
    <x v="49"/>
    <x v="14"/>
    <x v="31"/>
    <x v="2"/>
    <x v="1"/>
    <x v="1"/>
    <x v="15"/>
    <x v="4"/>
    <x v="0"/>
    <x v="38"/>
    <x v="11"/>
    <x v="9"/>
    <x v="83"/>
    <x v="200"/>
    <x v="6"/>
    <x v="52"/>
    <x v="1"/>
    <x v="66"/>
    <x v="3"/>
    <x v="6"/>
    <x v="80"/>
    <x v="1"/>
    <x v="0"/>
    <x v="4"/>
  </r>
  <r>
    <x v="50"/>
    <x v="241"/>
    <x v="49"/>
    <x v="14"/>
    <x v="31"/>
    <x v="2"/>
    <x v="1"/>
    <x v="1"/>
    <x v="15"/>
    <x v="4"/>
    <x v="0"/>
    <x v="38"/>
    <x v="11"/>
    <x v="10"/>
    <x v="69"/>
    <x v="181"/>
    <x v="6"/>
    <x v="52"/>
    <x v="1"/>
    <x v="66"/>
    <x v="3"/>
    <x v="6"/>
    <x v="80"/>
    <x v="1"/>
    <x v="0"/>
    <x v="4"/>
  </r>
  <r>
    <x v="50"/>
    <x v="242"/>
    <x v="49"/>
    <x v="14"/>
    <x v="31"/>
    <x v="2"/>
    <x v="1"/>
    <x v="1"/>
    <x v="15"/>
    <x v="4"/>
    <x v="0"/>
    <x v="38"/>
    <x v="11"/>
    <x v="11"/>
    <x v="70"/>
    <x v="180"/>
    <x v="6"/>
    <x v="52"/>
    <x v="1"/>
    <x v="66"/>
    <x v="3"/>
    <x v="6"/>
    <x v="80"/>
    <x v="1"/>
    <x v="0"/>
    <x v="4"/>
  </r>
  <r>
    <x v="50"/>
    <x v="243"/>
    <x v="49"/>
    <x v="14"/>
    <x v="31"/>
    <x v="2"/>
    <x v="1"/>
    <x v="1"/>
    <x v="15"/>
    <x v="4"/>
    <x v="0"/>
    <x v="38"/>
    <x v="11"/>
    <x v="12"/>
    <x v="71"/>
    <x v="164"/>
    <x v="6"/>
    <x v="52"/>
    <x v="1"/>
    <x v="66"/>
    <x v="3"/>
    <x v="6"/>
    <x v="80"/>
    <x v="1"/>
    <x v="0"/>
    <x v="4"/>
  </r>
  <r>
    <x v="50"/>
    <x v="244"/>
    <x v="49"/>
    <x v="14"/>
    <x v="31"/>
    <x v="2"/>
    <x v="1"/>
    <x v="1"/>
    <x v="15"/>
    <x v="4"/>
    <x v="0"/>
    <x v="38"/>
    <x v="11"/>
    <x v="13"/>
    <x v="65"/>
    <x v="158"/>
    <x v="6"/>
    <x v="52"/>
    <x v="1"/>
    <x v="66"/>
    <x v="3"/>
    <x v="6"/>
    <x v="80"/>
    <x v="1"/>
    <x v="0"/>
    <x v="4"/>
  </r>
  <r>
    <x v="50"/>
    <x v="245"/>
    <x v="49"/>
    <x v="14"/>
    <x v="31"/>
    <x v="2"/>
    <x v="1"/>
    <x v="1"/>
    <x v="15"/>
    <x v="4"/>
    <x v="0"/>
    <x v="38"/>
    <x v="11"/>
    <x v="14"/>
    <x v="62"/>
    <x v="154"/>
    <x v="6"/>
    <x v="52"/>
    <x v="1"/>
    <x v="66"/>
    <x v="3"/>
    <x v="6"/>
    <x v="80"/>
    <x v="1"/>
    <x v="0"/>
    <x v="4"/>
  </r>
  <r>
    <x v="50"/>
    <x v="246"/>
    <x v="49"/>
    <x v="14"/>
    <x v="31"/>
    <x v="2"/>
    <x v="1"/>
    <x v="1"/>
    <x v="15"/>
    <x v="4"/>
    <x v="0"/>
    <x v="38"/>
    <x v="11"/>
    <x v="15"/>
    <x v="63"/>
    <x v="149"/>
    <x v="6"/>
    <x v="52"/>
    <x v="1"/>
    <x v="66"/>
    <x v="3"/>
    <x v="6"/>
    <x v="80"/>
    <x v="1"/>
    <x v="0"/>
    <x v="4"/>
  </r>
  <r>
    <x v="50"/>
    <x v="247"/>
    <x v="49"/>
    <x v="14"/>
    <x v="31"/>
    <x v="2"/>
    <x v="1"/>
    <x v="1"/>
    <x v="15"/>
    <x v="4"/>
    <x v="0"/>
    <x v="38"/>
    <x v="11"/>
    <x v="16"/>
    <x v="60"/>
    <x v="147"/>
    <x v="6"/>
    <x v="52"/>
    <x v="1"/>
    <x v="66"/>
    <x v="3"/>
    <x v="6"/>
    <x v="80"/>
    <x v="1"/>
    <x v="0"/>
    <x v="4"/>
  </r>
  <r>
    <x v="50"/>
    <x v="248"/>
    <x v="49"/>
    <x v="14"/>
    <x v="31"/>
    <x v="2"/>
    <x v="1"/>
    <x v="1"/>
    <x v="15"/>
    <x v="4"/>
    <x v="0"/>
    <x v="38"/>
    <x v="11"/>
    <x v="17"/>
    <x v="55"/>
    <x v="155"/>
    <x v="6"/>
    <x v="52"/>
    <x v="1"/>
    <x v="66"/>
    <x v="3"/>
    <x v="6"/>
    <x v="80"/>
    <x v="1"/>
    <x v="0"/>
    <x v="4"/>
  </r>
  <r>
    <x v="50"/>
    <x v="249"/>
    <x v="49"/>
    <x v="14"/>
    <x v="31"/>
    <x v="2"/>
    <x v="1"/>
    <x v="1"/>
    <x v="15"/>
    <x v="4"/>
    <x v="0"/>
    <x v="38"/>
    <x v="11"/>
    <x v="18"/>
    <x v="52"/>
    <x v="168"/>
    <x v="6"/>
    <x v="52"/>
    <x v="1"/>
    <x v="66"/>
    <x v="3"/>
    <x v="6"/>
    <x v="80"/>
    <x v="1"/>
    <x v="0"/>
    <x v="4"/>
  </r>
  <r>
    <x v="50"/>
    <x v="251"/>
    <x v="49"/>
    <x v="14"/>
    <x v="31"/>
    <x v="2"/>
    <x v="1"/>
    <x v="1"/>
    <x v="15"/>
    <x v="4"/>
    <x v="0"/>
    <x v="38"/>
    <x v="11"/>
    <x v="19"/>
    <x v="50"/>
    <x v="163"/>
    <x v="6"/>
    <x v="52"/>
    <x v="1"/>
    <x v="66"/>
    <x v="3"/>
    <x v="6"/>
    <x v="80"/>
    <x v="1"/>
    <x v="0"/>
    <x v="4"/>
  </r>
  <r>
    <x v="50"/>
    <x v="252"/>
    <x v="49"/>
    <x v="14"/>
    <x v="31"/>
    <x v="2"/>
    <x v="1"/>
    <x v="1"/>
    <x v="15"/>
    <x v="4"/>
    <x v="0"/>
    <x v="38"/>
    <x v="11"/>
    <x v="20"/>
    <x v="49"/>
    <x v="162"/>
    <x v="6"/>
    <x v="52"/>
    <x v="1"/>
    <x v="66"/>
    <x v="3"/>
    <x v="6"/>
    <x v="80"/>
    <x v="1"/>
    <x v="0"/>
    <x v="4"/>
  </r>
  <r>
    <x v="50"/>
    <x v="253"/>
    <x v="49"/>
    <x v="14"/>
    <x v="31"/>
    <x v="2"/>
    <x v="1"/>
    <x v="1"/>
    <x v="15"/>
    <x v="4"/>
    <x v="0"/>
    <x v="38"/>
    <x v="11"/>
    <x v="21"/>
    <x v="37"/>
    <x v="153"/>
    <x v="6"/>
    <x v="52"/>
    <x v="1"/>
    <x v="66"/>
    <x v="3"/>
    <x v="6"/>
    <x v="80"/>
    <x v="1"/>
    <x v="0"/>
    <x v="4"/>
  </r>
  <r>
    <x v="50"/>
    <x v="254"/>
    <x v="49"/>
    <x v="14"/>
    <x v="31"/>
    <x v="2"/>
    <x v="1"/>
    <x v="1"/>
    <x v="15"/>
    <x v="4"/>
    <x v="0"/>
    <x v="38"/>
    <x v="11"/>
    <x v="22"/>
    <x v="54"/>
    <x v="152"/>
    <x v="6"/>
    <x v="52"/>
    <x v="1"/>
    <x v="66"/>
    <x v="3"/>
    <x v="6"/>
    <x v="80"/>
    <x v="1"/>
    <x v="0"/>
    <x v="4"/>
  </r>
  <r>
    <x v="50"/>
    <x v="255"/>
    <x v="49"/>
    <x v="14"/>
    <x v="31"/>
    <x v="2"/>
    <x v="1"/>
    <x v="1"/>
    <x v="15"/>
    <x v="4"/>
    <x v="0"/>
    <x v="38"/>
    <x v="11"/>
    <x v="23"/>
    <x v="38"/>
    <x v="148"/>
    <x v="6"/>
    <x v="52"/>
    <x v="1"/>
    <x v="66"/>
    <x v="3"/>
    <x v="6"/>
    <x v="80"/>
    <x v="1"/>
    <x v="0"/>
    <x v="4"/>
  </r>
  <r>
    <x v="50"/>
    <x v="256"/>
    <x v="49"/>
    <x v="14"/>
    <x v="31"/>
    <x v="2"/>
    <x v="1"/>
    <x v="1"/>
    <x v="15"/>
    <x v="4"/>
    <x v="0"/>
    <x v="38"/>
    <x v="11"/>
    <x v="24"/>
    <x v="42"/>
    <x v="127"/>
    <x v="6"/>
    <x v="52"/>
    <x v="1"/>
    <x v="66"/>
    <x v="3"/>
    <x v="6"/>
    <x v="80"/>
    <x v="1"/>
    <x v="0"/>
    <x v="4"/>
  </r>
  <r>
    <x v="50"/>
    <x v="257"/>
    <x v="49"/>
    <x v="14"/>
    <x v="31"/>
    <x v="2"/>
    <x v="1"/>
    <x v="1"/>
    <x v="15"/>
    <x v="4"/>
    <x v="0"/>
    <x v="38"/>
    <x v="11"/>
    <x v="25"/>
    <x v="36"/>
    <x v="124"/>
    <x v="6"/>
    <x v="52"/>
    <x v="1"/>
    <x v="66"/>
    <x v="3"/>
    <x v="6"/>
    <x v="80"/>
    <x v="1"/>
    <x v="0"/>
    <x v="4"/>
  </r>
  <r>
    <x v="50"/>
    <x v="258"/>
    <x v="49"/>
    <x v="14"/>
    <x v="31"/>
    <x v="2"/>
    <x v="1"/>
    <x v="1"/>
    <x v="15"/>
    <x v="4"/>
    <x v="0"/>
    <x v="38"/>
    <x v="11"/>
    <x v="26"/>
    <x v="35"/>
    <x v="136"/>
    <x v="6"/>
    <x v="52"/>
    <x v="1"/>
    <x v="66"/>
    <x v="3"/>
    <x v="6"/>
    <x v="80"/>
    <x v="1"/>
    <x v="0"/>
    <x v="4"/>
  </r>
  <r>
    <x v="50"/>
    <x v="259"/>
    <x v="49"/>
    <x v="14"/>
    <x v="31"/>
    <x v="2"/>
    <x v="1"/>
    <x v="1"/>
    <x v="15"/>
    <x v="4"/>
    <x v="0"/>
    <x v="38"/>
    <x v="11"/>
    <x v="27"/>
    <x v="34"/>
    <x v="137"/>
    <x v="6"/>
    <x v="52"/>
    <x v="1"/>
    <x v="66"/>
    <x v="3"/>
    <x v="6"/>
    <x v="80"/>
    <x v="1"/>
    <x v="0"/>
    <x v="4"/>
  </r>
  <r>
    <x v="50"/>
    <x v="260"/>
    <x v="49"/>
    <x v="14"/>
    <x v="31"/>
    <x v="2"/>
    <x v="1"/>
    <x v="1"/>
    <x v="15"/>
    <x v="4"/>
    <x v="0"/>
    <x v="38"/>
    <x v="11"/>
    <x v="28"/>
    <x v="32"/>
    <x v="140"/>
    <x v="6"/>
    <x v="52"/>
    <x v="1"/>
    <x v="66"/>
    <x v="3"/>
    <x v="6"/>
    <x v="80"/>
    <x v="1"/>
    <x v="0"/>
    <x v="4"/>
  </r>
  <r>
    <x v="50"/>
    <x v="262"/>
    <x v="49"/>
    <x v="14"/>
    <x v="31"/>
    <x v="2"/>
    <x v="1"/>
    <x v="1"/>
    <x v="15"/>
    <x v="4"/>
    <x v="0"/>
    <x v="38"/>
    <x v="11"/>
    <x v="29"/>
    <x v="21"/>
    <x v="141"/>
    <x v="6"/>
    <x v="52"/>
    <x v="1"/>
    <x v="66"/>
    <x v="3"/>
    <x v="6"/>
    <x v="80"/>
    <x v="1"/>
    <x v="0"/>
    <x v="4"/>
  </r>
  <r>
    <x v="50"/>
    <x v="263"/>
    <x v="49"/>
    <x v="14"/>
    <x v="31"/>
    <x v="2"/>
    <x v="1"/>
    <x v="1"/>
    <x v="15"/>
    <x v="4"/>
    <x v="0"/>
    <x v="38"/>
    <x v="11"/>
    <x v="30"/>
    <x v="19"/>
    <x v="134"/>
    <x v="6"/>
    <x v="52"/>
    <x v="1"/>
    <x v="66"/>
    <x v="3"/>
    <x v="6"/>
    <x v="80"/>
    <x v="1"/>
    <x v="0"/>
    <x v="4"/>
  </r>
  <r>
    <x v="50"/>
    <x v="264"/>
    <x v="49"/>
    <x v="14"/>
    <x v="31"/>
    <x v="2"/>
    <x v="1"/>
    <x v="1"/>
    <x v="15"/>
    <x v="4"/>
    <x v="0"/>
    <x v="38"/>
    <x v="11"/>
    <x v="31"/>
    <x v="18"/>
    <x v="128"/>
    <x v="6"/>
    <x v="52"/>
    <x v="1"/>
    <x v="66"/>
    <x v="3"/>
    <x v="6"/>
    <x v="80"/>
    <x v="1"/>
    <x v="0"/>
    <x v="4"/>
  </r>
  <r>
    <x v="51"/>
    <x v="275"/>
    <x v="50"/>
    <x v="50"/>
    <x v="26"/>
    <x v="2"/>
    <x v="1"/>
    <x v="1"/>
    <x v="4"/>
    <x v="2"/>
    <x v="0"/>
    <x v="28"/>
    <x v="1"/>
    <x v="304"/>
    <x v="185"/>
    <x v="268"/>
    <x v="6"/>
    <x v="9"/>
    <x v="1"/>
    <x v="39"/>
    <x v="1"/>
    <x v="6"/>
    <x v="81"/>
    <x v="1"/>
    <x v="0"/>
    <x v="0"/>
  </r>
  <r>
    <x v="51"/>
    <x v="273"/>
    <x v="50"/>
    <x v="50"/>
    <x v="26"/>
    <x v="2"/>
    <x v="1"/>
    <x v="1"/>
    <x v="4"/>
    <x v="2"/>
    <x v="0"/>
    <x v="28"/>
    <x v="1"/>
    <x v="124"/>
    <x v="120"/>
    <x v="192"/>
    <x v="6"/>
    <x v="8"/>
    <x v="1"/>
    <x v="32"/>
    <x v="1"/>
    <x v="6"/>
    <x v="81"/>
    <x v="1"/>
    <x v="0"/>
    <x v="0"/>
  </r>
  <r>
    <x v="51"/>
    <x v="277"/>
    <x v="50"/>
    <x v="50"/>
    <x v="26"/>
    <x v="2"/>
    <x v="1"/>
    <x v="1"/>
    <x v="4"/>
    <x v="2"/>
    <x v="0"/>
    <x v="28"/>
    <x v="1"/>
    <x v="312"/>
    <x v="118"/>
    <x v="201"/>
    <x v="6"/>
    <x v="43"/>
    <x v="1"/>
    <x v="35"/>
    <x v="1"/>
    <x v="6"/>
    <x v="81"/>
    <x v="1"/>
    <x v="0"/>
    <x v="0"/>
  </r>
  <r>
    <x v="51"/>
    <x v="276"/>
    <x v="50"/>
    <x v="50"/>
    <x v="26"/>
    <x v="2"/>
    <x v="1"/>
    <x v="1"/>
    <x v="4"/>
    <x v="2"/>
    <x v="0"/>
    <x v="28"/>
    <x v="1"/>
    <x v="308"/>
    <x v="104"/>
    <x v="238"/>
    <x v="6"/>
    <x v="14"/>
    <x v="1"/>
    <x v="33"/>
    <x v="1"/>
    <x v="6"/>
    <x v="81"/>
    <x v="1"/>
    <x v="0"/>
    <x v="0"/>
  </r>
  <r>
    <x v="51"/>
    <x v="274"/>
    <x v="50"/>
    <x v="50"/>
    <x v="26"/>
    <x v="2"/>
    <x v="1"/>
    <x v="1"/>
    <x v="4"/>
    <x v="3"/>
    <x v="0"/>
    <x v="28"/>
    <x v="1"/>
    <x v="208"/>
    <x v="41"/>
    <x v="126"/>
    <x v="6"/>
    <x v="4"/>
    <x v="1"/>
    <x v="40"/>
    <x v="1"/>
    <x v="6"/>
    <x v="81"/>
    <x v="1"/>
    <x v="0"/>
    <x v="0"/>
  </r>
  <r>
    <x v="51"/>
    <x v="272"/>
    <x v="50"/>
    <x v="50"/>
    <x v="26"/>
    <x v="2"/>
    <x v="1"/>
    <x v="1"/>
    <x v="4"/>
    <x v="2"/>
    <x v="0"/>
    <x v="28"/>
    <x v="1"/>
    <x v="97"/>
    <x v="23"/>
    <x v="132"/>
    <x v="6"/>
    <x v="15"/>
    <x v="1"/>
    <x v="41"/>
    <x v="1"/>
    <x v="6"/>
    <x v="81"/>
    <x v="1"/>
    <x v="0"/>
    <x v="0"/>
  </r>
  <r>
    <x v="51"/>
    <x v="271"/>
    <x v="50"/>
    <x v="50"/>
    <x v="26"/>
    <x v="2"/>
    <x v="1"/>
    <x v="1"/>
    <x v="4"/>
    <x v="2"/>
    <x v="0"/>
    <x v="28"/>
    <x v="1"/>
    <x v="92"/>
    <x v="165"/>
    <x v="245"/>
    <x v="6"/>
    <x v="14"/>
    <x v="1"/>
    <x v="37"/>
    <x v="1"/>
    <x v="6"/>
    <x v="81"/>
    <x v="1"/>
    <x v="0"/>
    <x v="0"/>
  </r>
  <r>
    <x v="52"/>
    <x v="294"/>
    <x v="51"/>
    <x v="0"/>
    <x v="1"/>
    <x v="2"/>
    <x v="1"/>
    <x v="1"/>
    <x v="3"/>
    <x v="3"/>
    <x v="0"/>
    <x v="14"/>
    <x v="2"/>
    <x v="244"/>
    <x v="273"/>
    <x v="82"/>
    <x v="6"/>
    <x v="52"/>
    <x v="1"/>
    <x v="56"/>
    <x v="3"/>
    <x v="6"/>
    <x v="53"/>
    <x v="1"/>
    <x v="1"/>
    <x v="0"/>
  </r>
  <r>
    <x v="52"/>
    <x v="295"/>
    <x v="51"/>
    <x v="0"/>
    <x v="1"/>
    <x v="2"/>
    <x v="1"/>
    <x v="1"/>
    <x v="3"/>
    <x v="3"/>
    <x v="0"/>
    <x v="14"/>
    <x v="2"/>
    <x v="245"/>
    <x v="273"/>
    <x v="82"/>
    <x v="6"/>
    <x v="52"/>
    <x v="1"/>
    <x v="56"/>
    <x v="3"/>
    <x v="6"/>
    <x v="53"/>
    <x v="1"/>
    <x v="1"/>
    <x v="0"/>
  </r>
  <r>
    <x v="52"/>
    <x v="296"/>
    <x v="51"/>
    <x v="0"/>
    <x v="1"/>
    <x v="2"/>
    <x v="1"/>
    <x v="1"/>
    <x v="3"/>
    <x v="3"/>
    <x v="0"/>
    <x v="14"/>
    <x v="2"/>
    <x v="246"/>
    <x v="273"/>
    <x v="82"/>
    <x v="6"/>
    <x v="52"/>
    <x v="1"/>
    <x v="56"/>
    <x v="3"/>
    <x v="6"/>
    <x v="53"/>
    <x v="1"/>
    <x v="1"/>
    <x v="0"/>
  </r>
  <r>
    <x v="52"/>
    <x v="297"/>
    <x v="51"/>
    <x v="0"/>
    <x v="1"/>
    <x v="2"/>
    <x v="1"/>
    <x v="1"/>
    <x v="3"/>
    <x v="3"/>
    <x v="0"/>
    <x v="14"/>
    <x v="2"/>
    <x v="247"/>
    <x v="273"/>
    <x v="82"/>
    <x v="6"/>
    <x v="52"/>
    <x v="1"/>
    <x v="56"/>
    <x v="3"/>
    <x v="6"/>
    <x v="53"/>
    <x v="1"/>
    <x v="1"/>
    <x v="0"/>
  </r>
  <r>
    <x v="52"/>
    <x v="286"/>
    <x v="51"/>
    <x v="0"/>
    <x v="1"/>
    <x v="2"/>
    <x v="1"/>
    <x v="1"/>
    <x v="3"/>
    <x v="3"/>
    <x v="0"/>
    <x v="14"/>
    <x v="2"/>
    <x v="223"/>
    <x v="271"/>
    <x v="91"/>
    <x v="6"/>
    <x v="52"/>
    <x v="1"/>
    <x v="56"/>
    <x v="3"/>
    <x v="6"/>
    <x v="53"/>
    <x v="1"/>
    <x v="1"/>
    <x v="0"/>
  </r>
  <r>
    <x v="52"/>
    <x v="287"/>
    <x v="51"/>
    <x v="0"/>
    <x v="1"/>
    <x v="2"/>
    <x v="1"/>
    <x v="1"/>
    <x v="3"/>
    <x v="3"/>
    <x v="0"/>
    <x v="14"/>
    <x v="2"/>
    <x v="224"/>
    <x v="271"/>
    <x v="91"/>
    <x v="6"/>
    <x v="52"/>
    <x v="1"/>
    <x v="56"/>
    <x v="3"/>
    <x v="6"/>
    <x v="53"/>
    <x v="1"/>
    <x v="1"/>
    <x v="0"/>
  </r>
  <r>
    <x v="52"/>
    <x v="288"/>
    <x v="51"/>
    <x v="0"/>
    <x v="1"/>
    <x v="2"/>
    <x v="1"/>
    <x v="1"/>
    <x v="3"/>
    <x v="3"/>
    <x v="0"/>
    <x v="14"/>
    <x v="2"/>
    <x v="225"/>
    <x v="271"/>
    <x v="91"/>
    <x v="6"/>
    <x v="52"/>
    <x v="1"/>
    <x v="56"/>
    <x v="3"/>
    <x v="6"/>
    <x v="53"/>
    <x v="1"/>
    <x v="1"/>
    <x v="0"/>
  </r>
  <r>
    <x v="52"/>
    <x v="289"/>
    <x v="51"/>
    <x v="0"/>
    <x v="1"/>
    <x v="2"/>
    <x v="1"/>
    <x v="1"/>
    <x v="3"/>
    <x v="3"/>
    <x v="0"/>
    <x v="14"/>
    <x v="2"/>
    <x v="226"/>
    <x v="271"/>
    <x v="91"/>
    <x v="6"/>
    <x v="52"/>
    <x v="1"/>
    <x v="56"/>
    <x v="3"/>
    <x v="6"/>
    <x v="53"/>
    <x v="1"/>
    <x v="1"/>
    <x v="0"/>
  </r>
  <r>
    <x v="52"/>
    <x v="298"/>
    <x v="51"/>
    <x v="0"/>
    <x v="1"/>
    <x v="2"/>
    <x v="1"/>
    <x v="1"/>
    <x v="3"/>
    <x v="3"/>
    <x v="0"/>
    <x v="14"/>
    <x v="2"/>
    <x v="252"/>
    <x v="268"/>
    <x v="81"/>
    <x v="6"/>
    <x v="52"/>
    <x v="1"/>
    <x v="56"/>
    <x v="3"/>
    <x v="6"/>
    <x v="52"/>
    <x v="1"/>
    <x v="1"/>
    <x v="0"/>
  </r>
  <r>
    <x v="52"/>
    <x v="299"/>
    <x v="51"/>
    <x v="0"/>
    <x v="1"/>
    <x v="2"/>
    <x v="1"/>
    <x v="1"/>
    <x v="3"/>
    <x v="3"/>
    <x v="0"/>
    <x v="14"/>
    <x v="2"/>
    <x v="253"/>
    <x v="268"/>
    <x v="81"/>
    <x v="6"/>
    <x v="52"/>
    <x v="1"/>
    <x v="56"/>
    <x v="3"/>
    <x v="6"/>
    <x v="52"/>
    <x v="1"/>
    <x v="1"/>
    <x v="0"/>
  </r>
  <r>
    <x v="52"/>
    <x v="300"/>
    <x v="51"/>
    <x v="0"/>
    <x v="1"/>
    <x v="2"/>
    <x v="1"/>
    <x v="1"/>
    <x v="3"/>
    <x v="3"/>
    <x v="0"/>
    <x v="14"/>
    <x v="2"/>
    <x v="254"/>
    <x v="268"/>
    <x v="81"/>
    <x v="6"/>
    <x v="52"/>
    <x v="1"/>
    <x v="56"/>
    <x v="3"/>
    <x v="6"/>
    <x v="52"/>
    <x v="1"/>
    <x v="1"/>
    <x v="0"/>
  </r>
  <r>
    <x v="52"/>
    <x v="301"/>
    <x v="51"/>
    <x v="0"/>
    <x v="1"/>
    <x v="2"/>
    <x v="1"/>
    <x v="1"/>
    <x v="3"/>
    <x v="3"/>
    <x v="0"/>
    <x v="14"/>
    <x v="2"/>
    <x v="255"/>
    <x v="268"/>
    <x v="81"/>
    <x v="6"/>
    <x v="52"/>
    <x v="1"/>
    <x v="56"/>
    <x v="3"/>
    <x v="6"/>
    <x v="52"/>
    <x v="1"/>
    <x v="1"/>
    <x v="0"/>
  </r>
  <r>
    <x v="52"/>
    <x v="290"/>
    <x v="51"/>
    <x v="0"/>
    <x v="1"/>
    <x v="2"/>
    <x v="1"/>
    <x v="1"/>
    <x v="3"/>
    <x v="3"/>
    <x v="0"/>
    <x v="14"/>
    <x v="2"/>
    <x v="238"/>
    <x v="262"/>
    <x v="88"/>
    <x v="6"/>
    <x v="52"/>
    <x v="1"/>
    <x v="56"/>
    <x v="3"/>
    <x v="6"/>
    <x v="52"/>
    <x v="1"/>
    <x v="1"/>
    <x v="0"/>
  </r>
  <r>
    <x v="52"/>
    <x v="291"/>
    <x v="51"/>
    <x v="0"/>
    <x v="1"/>
    <x v="2"/>
    <x v="1"/>
    <x v="1"/>
    <x v="3"/>
    <x v="3"/>
    <x v="0"/>
    <x v="14"/>
    <x v="2"/>
    <x v="239"/>
    <x v="262"/>
    <x v="88"/>
    <x v="6"/>
    <x v="52"/>
    <x v="1"/>
    <x v="56"/>
    <x v="3"/>
    <x v="6"/>
    <x v="52"/>
    <x v="1"/>
    <x v="1"/>
    <x v="0"/>
  </r>
  <r>
    <x v="52"/>
    <x v="292"/>
    <x v="51"/>
    <x v="0"/>
    <x v="1"/>
    <x v="2"/>
    <x v="1"/>
    <x v="1"/>
    <x v="3"/>
    <x v="3"/>
    <x v="0"/>
    <x v="14"/>
    <x v="2"/>
    <x v="240"/>
    <x v="262"/>
    <x v="88"/>
    <x v="6"/>
    <x v="52"/>
    <x v="1"/>
    <x v="56"/>
    <x v="3"/>
    <x v="6"/>
    <x v="52"/>
    <x v="1"/>
    <x v="1"/>
    <x v="0"/>
  </r>
  <r>
    <x v="52"/>
    <x v="293"/>
    <x v="51"/>
    <x v="0"/>
    <x v="1"/>
    <x v="2"/>
    <x v="1"/>
    <x v="1"/>
    <x v="3"/>
    <x v="3"/>
    <x v="0"/>
    <x v="14"/>
    <x v="2"/>
    <x v="241"/>
    <x v="262"/>
    <x v="88"/>
    <x v="6"/>
    <x v="52"/>
    <x v="1"/>
    <x v="56"/>
    <x v="3"/>
    <x v="6"/>
    <x v="52"/>
    <x v="1"/>
    <x v="1"/>
    <x v="0"/>
  </r>
  <r>
    <x v="52"/>
    <x v="278"/>
    <x v="51"/>
    <x v="0"/>
    <x v="1"/>
    <x v="2"/>
    <x v="1"/>
    <x v="1"/>
    <x v="3"/>
    <x v="3"/>
    <x v="0"/>
    <x v="14"/>
    <x v="2"/>
    <x v="114"/>
    <x v="251"/>
    <x v="79"/>
    <x v="6"/>
    <x v="52"/>
    <x v="1"/>
    <x v="56"/>
    <x v="3"/>
    <x v="6"/>
    <x v="54"/>
    <x v="1"/>
    <x v="1"/>
    <x v="0"/>
  </r>
  <r>
    <x v="52"/>
    <x v="279"/>
    <x v="51"/>
    <x v="0"/>
    <x v="1"/>
    <x v="2"/>
    <x v="1"/>
    <x v="1"/>
    <x v="3"/>
    <x v="3"/>
    <x v="0"/>
    <x v="14"/>
    <x v="2"/>
    <x v="115"/>
    <x v="251"/>
    <x v="79"/>
    <x v="6"/>
    <x v="52"/>
    <x v="1"/>
    <x v="56"/>
    <x v="3"/>
    <x v="6"/>
    <x v="54"/>
    <x v="1"/>
    <x v="1"/>
    <x v="0"/>
  </r>
  <r>
    <x v="52"/>
    <x v="280"/>
    <x v="51"/>
    <x v="0"/>
    <x v="1"/>
    <x v="2"/>
    <x v="1"/>
    <x v="1"/>
    <x v="3"/>
    <x v="3"/>
    <x v="0"/>
    <x v="14"/>
    <x v="2"/>
    <x v="116"/>
    <x v="251"/>
    <x v="79"/>
    <x v="6"/>
    <x v="52"/>
    <x v="1"/>
    <x v="56"/>
    <x v="3"/>
    <x v="6"/>
    <x v="54"/>
    <x v="1"/>
    <x v="1"/>
    <x v="0"/>
  </r>
  <r>
    <x v="52"/>
    <x v="281"/>
    <x v="51"/>
    <x v="0"/>
    <x v="1"/>
    <x v="2"/>
    <x v="1"/>
    <x v="1"/>
    <x v="3"/>
    <x v="3"/>
    <x v="0"/>
    <x v="14"/>
    <x v="2"/>
    <x v="117"/>
    <x v="251"/>
    <x v="79"/>
    <x v="6"/>
    <x v="52"/>
    <x v="1"/>
    <x v="56"/>
    <x v="3"/>
    <x v="6"/>
    <x v="54"/>
    <x v="1"/>
    <x v="1"/>
    <x v="0"/>
  </r>
  <r>
    <x v="52"/>
    <x v="282"/>
    <x v="51"/>
    <x v="0"/>
    <x v="1"/>
    <x v="2"/>
    <x v="1"/>
    <x v="1"/>
    <x v="3"/>
    <x v="4"/>
    <x v="0"/>
    <x v="14"/>
    <x v="2"/>
    <x v="162"/>
    <x v="247"/>
    <x v="77"/>
    <x v="6"/>
    <x v="52"/>
    <x v="1"/>
    <x v="56"/>
    <x v="3"/>
    <x v="6"/>
    <x v="54"/>
    <x v="1"/>
    <x v="1"/>
    <x v="0"/>
  </r>
  <r>
    <x v="52"/>
    <x v="283"/>
    <x v="51"/>
    <x v="0"/>
    <x v="1"/>
    <x v="2"/>
    <x v="1"/>
    <x v="1"/>
    <x v="3"/>
    <x v="4"/>
    <x v="0"/>
    <x v="14"/>
    <x v="2"/>
    <x v="163"/>
    <x v="247"/>
    <x v="77"/>
    <x v="6"/>
    <x v="52"/>
    <x v="1"/>
    <x v="56"/>
    <x v="3"/>
    <x v="6"/>
    <x v="54"/>
    <x v="1"/>
    <x v="1"/>
    <x v="0"/>
  </r>
  <r>
    <x v="52"/>
    <x v="284"/>
    <x v="51"/>
    <x v="0"/>
    <x v="1"/>
    <x v="2"/>
    <x v="1"/>
    <x v="1"/>
    <x v="3"/>
    <x v="3"/>
    <x v="0"/>
    <x v="14"/>
    <x v="2"/>
    <x v="164"/>
    <x v="247"/>
    <x v="77"/>
    <x v="6"/>
    <x v="52"/>
    <x v="1"/>
    <x v="56"/>
    <x v="3"/>
    <x v="6"/>
    <x v="54"/>
    <x v="1"/>
    <x v="1"/>
    <x v="0"/>
  </r>
  <r>
    <x v="52"/>
    <x v="285"/>
    <x v="51"/>
    <x v="0"/>
    <x v="1"/>
    <x v="2"/>
    <x v="1"/>
    <x v="1"/>
    <x v="3"/>
    <x v="4"/>
    <x v="0"/>
    <x v="14"/>
    <x v="2"/>
    <x v="165"/>
    <x v="247"/>
    <x v="77"/>
    <x v="6"/>
    <x v="52"/>
    <x v="1"/>
    <x v="56"/>
    <x v="3"/>
    <x v="6"/>
    <x v="54"/>
    <x v="1"/>
    <x v="1"/>
    <x v="0"/>
  </r>
  <r>
    <x v="53"/>
    <x v="303"/>
    <x v="52"/>
    <x v="56"/>
    <x v="0"/>
    <x v="2"/>
    <x v="1"/>
    <x v="1"/>
    <x v="2"/>
    <x v="3"/>
    <x v="0"/>
    <x v="33"/>
    <x v="7"/>
    <x v="43"/>
    <x v="193"/>
    <x v="275"/>
    <x v="6"/>
    <x v="52"/>
    <x v="1"/>
    <x v="0"/>
    <x v="5"/>
    <x v="6"/>
    <x v="33"/>
    <x v="1"/>
    <x v="0"/>
    <x v="0"/>
  </r>
  <r>
    <x v="53"/>
    <x v="306"/>
    <x v="52"/>
    <x v="56"/>
    <x v="0"/>
    <x v="2"/>
    <x v="1"/>
    <x v="1"/>
    <x v="2"/>
    <x v="3"/>
    <x v="0"/>
    <x v="33"/>
    <x v="7"/>
    <x v="284"/>
    <x v="123"/>
    <x v="202"/>
    <x v="6"/>
    <x v="52"/>
    <x v="1"/>
    <x v="0"/>
    <x v="5"/>
    <x v="6"/>
    <x v="33"/>
    <x v="1"/>
    <x v="0"/>
    <x v="0"/>
  </r>
  <r>
    <x v="53"/>
    <x v="304"/>
    <x v="52"/>
    <x v="56"/>
    <x v="0"/>
    <x v="2"/>
    <x v="1"/>
    <x v="1"/>
    <x v="2"/>
    <x v="3"/>
    <x v="0"/>
    <x v="33"/>
    <x v="7"/>
    <x v="84"/>
    <x v="78"/>
    <x v="196"/>
    <x v="6"/>
    <x v="52"/>
    <x v="1"/>
    <x v="0"/>
    <x v="5"/>
    <x v="6"/>
    <x v="33"/>
    <x v="1"/>
    <x v="0"/>
    <x v="0"/>
  </r>
  <r>
    <x v="53"/>
    <x v="305"/>
    <x v="52"/>
    <x v="56"/>
    <x v="0"/>
    <x v="2"/>
    <x v="1"/>
    <x v="1"/>
    <x v="2"/>
    <x v="3"/>
    <x v="0"/>
    <x v="33"/>
    <x v="7"/>
    <x v="197"/>
    <x v="86"/>
    <x v="157"/>
    <x v="6"/>
    <x v="42"/>
    <x v="1"/>
    <x v="0"/>
    <x v="5"/>
    <x v="6"/>
    <x v="33"/>
    <x v="1"/>
    <x v="0"/>
    <x v="0"/>
  </r>
  <r>
    <x v="53"/>
    <x v="302"/>
    <x v="52"/>
    <x v="56"/>
    <x v="0"/>
    <x v="2"/>
    <x v="1"/>
    <x v="1"/>
    <x v="2"/>
    <x v="3"/>
    <x v="0"/>
    <x v="33"/>
    <x v="7"/>
    <x v="39"/>
    <x v="44"/>
    <x v="135"/>
    <x v="6"/>
    <x v="52"/>
    <x v="1"/>
    <x v="0"/>
    <x v="5"/>
    <x v="6"/>
    <x v="33"/>
    <x v="1"/>
    <x v="0"/>
    <x v="0"/>
  </r>
  <r>
    <x v="54"/>
    <x v="309"/>
    <x v="53"/>
    <x v="49"/>
    <x v="18"/>
    <x v="2"/>
    <x v="1"/>
    <x v="1"/>
    <x v="13"/>
    <x v="11"/>
    <x v="0"/>
    <x v="2"/>
    <x v="2"/>
    <x v="55"/>
    <x v="22"/>
    <x v="12"/>
    <x v="6"/>
    <x v="52"/>
    <x v="1"/>
    <x v="76"/>
    <x v="1"/>
    <x v="6"/>
    <x v="56"/>
    <x v="1"/>
    <x v="0"/>
    <x v="0"/>
  </r>
  <r>
    <x v="54"/>
    <x v="311"/>
    <x v="53"/>
    <x v="49"/>
    <x v="18"/>
    <x v="2"/>
    <x v="1"/>
    <x v="1"/>
    <x v="13"/>
    <x v="11"/>
    <x v="0"/>
    <x v="2"/>
    <x v="2"/>
    <x v="91"/>
    <x v="61"/>
    <x v="145"/>
    <x v="6"/>
    <x v="52"/>
    <x v="1"/>
    <x v="77"/>
    <x v="1"/>
    <x v="6"/>
    <x v="67"/>
    <x v="1"/>
    <x v="0"/>
    <x v="0"/>
  </r>
  <r>
    <x v="54"/>
    <x v="312"/>
    <x v="53"/>
    <x v="49"/>
    <x v="18"/>
    <x v="2"/>
    <x v="1"/>
    <x v="1"/>
    <x v="13"/>
    <x v="11"/>
    <x v="0"/>
    <x v="2"/>
    <x v="2"/>
    <x v="109"/>
    <x v="15"/>
    <x v="11"/>
    <x v="6"/>
    <x v="52"/>
    <x v="1"/>
    <x v="78"/>
    <x v="1"/>
    <x v="6"/>
    <x v="70"/>
    <x v="1"/>
    <x v="0"/>
    <x v="0"/>
  </r>
  <r>
    <x v="54"/>
    <x v="314"/>
    <x v="53"/>
    <x v="49"/>
    <x v="18"/>
    <x v="2"/>
    <x v="1"/>
    <x v="1"/>
    <x v="13"/>
    <x v="11"/>
    <x v="0"/>
    <x v="2"/>
    <x v="2"/>
    <x v="131"/>
    <x v="132"/>
    <x v="241"/>
    <x v="6"/>
    <x v="52"/>
    <x v="1"/>
    <x v="79"/>
    <x v="1"/>
    <x v="6"/>
    <x v="71"/>
    <x v="1"/>
    <x v="0"/>
    <x v="0"/>
  </r>
  <r>
    <x v="54"/>
    <x v="315"/>
    <x v="53"/>
    <x v="49"/>
    <x v="18"/>
    <x v="2"/>
    <x v="1"/>
    <x v="1"/>
    <x v="13"/>
    <x v="11"/>
    <x v="0"/>
    <x v="2"/>
    <x v="2"/>
    <x v="171"/>
    <x v="144"/>
    <x v="18"/>
    <x v="6"/>
    <x v="52"/>
    <x v="1"/>
    <x v="80"/>
    <x v="1"/>
    <x v="6"/>
    <x v="72"/>
    <x v="1"/>
    <x v="0"/>
    <x v="0"/>
  </r>
  <r>
    <x v="54"/>
    <x v="316"/>
    <x v="53"/>
    <x v="49"/>
    <x v="18"/>
    <x v="2"/>
    <x v="1"/>
    <x v="1"/>
    <x v="13"/>
    <x v="11"/>
    <x v="0"/>
    <x v="2"/>
    <x v="2"/>
    <x v="180"/>
    <x v="8"/>
    <x v="14"/>
    <x v="6"/>
    <x v="52"/>
    <x v="1"/>
    <x v="82"/>
    <x v="1"/>
    <x v="6"/>
    <x v="73"/>
    <x v="1"/>
    <x v="0"/>
    <x v="0"/>
  </r>
  <r>
    <x v="54"/>
    <x v="317"/>
    <x v="53"/>
    <x v="49"/>
    <x v="18"/>
    <x v="2"/>
    <x v="1"/>
    <x v="1"/>
    <x v="13"/>
    <x v="11"/>
    <x v="0"/>
    <x v="2"/>
    <x v="2"/>
    <x v="195"/>
    <x v="168"/>
    <x v="21"/>
    <x v="6"/>
    <x v="52"/>
    <x v="1"/>
    <x v="83"/>
    <x v="1"/>
    <x v="6"/>
    <x v="74"/>
    <x v="1"/>
    <x v="0"/>
    <x v="0"/>
  </r>
  <r>
    <x v="54"/>
    <x v="318"/>
    <x v="53"/>
    <x v="49"/>
    <x v="18"/>
    <x v="2"/>
    <x v="1"/>
    <x v="1"/>
    <x v="13"/>
    <x v="11"/>
    <x v="0"/>
    <x v="2"/>
    <x v="2"/>
    <x v="202"/>
    <x v="117"/>
    <x v="16"/>
    <x v="6"/>
    <x v="52"/>
    <x v="1"/>
    <x v="84"/>
    <x v="1"/>
    <x v="6"/>
    <x v="75"/>
    <x v="1"/>
    <x v="0"/>
    <x v="0"/>
  </r>
  <r>
    <x v="54"/>
    <x v="320"/>
    <x v="53"/>
    <x v="49"/>
    <x v="18"/>
    <x v="2"/>
    <x v="1"/>
    <x v="1"/>
    <x v="13"/>
    <x v="11"/>
    <x v="0"/>
    <x v="2"/>
    <x v="2"/>
    <x v="212"/>
    <x v="5"/>
    <x v="120"/>
    <x v="6"/>
    <x v="52"/>
    <x v="1"/>
    <x v="85"/>
    <x v="1"/>
    <x v="6"/>
    <x v="76"/>
    <x v="1"/>
    <x v="0"/>
    <x v="0"/>
  </r>
  <r>
    <x v="54"/>
    <x v="322"/>
    <x v="53"/>
    <x v="49"/>
    <x v="18"/>
    <x v="2"/>
    <x v="1"/>
    <x v="1"/>
    <x v="13"/>
    <x v="11"/>
    <x v="0"/>
    <x v="2"/>
    <x v="2"/>
    <x v="273"/>
    <x v="56"/>
    <x v="138"/>
    <x v="6"/>
    <x v="52"/>
    <x v="1"/>
    <x v="86"/>
    <x v="1"/>
    <x v="6"/>
    <x v="57"/>
    <x v="1"/>
    <x v="0"/>
    <x v="0"/>
  </r>
  <r>
    <x v="54"/>
    <x v="325"/>
    <x v="53"/>
    <x v="49"/>
    <x v="18"/>
    <x v="2"/>
    <x v="1"/>
    <x v="1"/>
    <x v="13"/>
    <x v="11"/>
    <x v="0"/>
    <x v="2"/>
    <x v="2"/>
    <x v="317"/>
    <x v="119"/>
    <x v="228"/>
    <x v="6"/>
    <x v="52"/>
    <x v="1"/>
    <x v="87"/>
    <x v="1"/>
    <x v="6"/>
    <x v="58"/>
    <x v="1"/>
    <x v="0"/>
    <x v="0"/>
  </r>
  <r>
    <x v="54"/>
    <x v="307"/>
    <x v="53"/>
    <x v="49"/>
    <x v="18"/>
    <x v="2"/>
    <x v="1"/>
    <x v="1"/>
    <x v="13"/>
    <x v="11"/>
    <x v="0"/>
    <x v="2"/>
    <x v="2"/>
    <x v="36"/>
    <x v="134"/>
    <x v="230"/>
    <x v="6"/>
    <x v="52"/>
    <x v="1"/>
    <x v="88"/>
    <x v="1"/>
    <x v="6"/>
    <x v="59"/>
    <x v="1"/>
    <x v="0"/>
    <x v="0"/>
  </r>
  <r>
    <x v="54"/>
    <x v="308"/>
    <x v="53"/>
    <x v="49"/>
    <x v="18"/>
    <x v="2"/>
    <x v="1"/>
    <x v="1"/>
    <x v="13"/>
    <x v="12"/>
    <x v="0"/>
    <x v="2"/>
    <x v="2"/>
    <x v="50"/>
    <x v="157"/>
    <x v="20"/>
    <x v="6"/>
    <x v="52"/>
    <x v="1"/>
    <x v="89"/>
    <x v="1"/>
    <x v="6"/>
    <x v="60"/>
    <x v="1"/>
    <x v="0"/>
    <x v="0"/>
  </r>
  <r>
    <x v="54"/>
    <x v="310"/>
    <x v="53"/>
    <x v="49"/>
    <x v="18"/>
    <x v="2"/>
    <x v="1"/>
    <x v="1"/>
    <x v="13"/>
    <x v="11"/>
    <x v="0"/>
    <x v="2"/>
    <x v="2"/>
    <x v="71"/>
    <x v="89"/>
    <x v="17"/>
    <x v="6"/>
    <x v="52"/>
    <x v="1"/>
    <x v="90"/>
    <x v="1"/>
    <x v="6"/>
    <x v="61"/>
    <x v="1"/>
    <x v="0"/>
    <x v="0"/>
  </r>
  <r>
    <x v="54"/>
    <x v="313"/>
    <x v="53"/>
    <x v="49"/>
    <x v="18"/>
    <x v="2"/>
    <x v="1"/>
    <x v="1"/>
    <x v="13"/>
    <x v="11"/>
    <x v="0"/>
    <x v="2"/>
    <x v="2"/>
    <x v="120"/>
    <x v="24"/>
    <x v="132"/>
    <x v="6"/>
    <x v="52"/>
    <x v="1"/>
    <x v="91"/>
    <x v="1"/>
    <x v="6"/>
    <x v="62"/>
    <x v="1"/>
    <x v="0"/>
    <x v="0"/>
  </r>
  <r>
    <x v="54"/>
    <x v="319"/>
    <x v="53"/>
    <x v="49"/>
    <x v="18"/>
    <x v="2"/>
    <x v="1"/>
    <x v="1"/>
    <x v="13"/>
    <x v="11"/>
    <x v="0"/>
    <x v="2"/>
    <x v="2"/>
    <x v="204"/>
    <x v="12"/>
    <x v="13"/>
    <x v="6"/>
    <x v="52"/>
    <x v="1"/>
    <x v="92"/>
    <x v="1"/>
    <x v="6"/>
    <x v="63"/>
    <x v="1"/>
    <x v="0"/>
    <x v="0"/>
  </r>
  <r>
    <x v="54"/>
    <x v="321"/>
    <x v="53"/>
    <x v="49"/>
    <x v="18"/>
    <x v="2"/>
    <x v="1"/>
    <x v="1"/>
    <x v="13"/>
    <x v="11"/>
    <x v="0"/>
    <x v="2"/>
    <x v="2"/>
    <x v="267"/>
    <x v="147"/>
    <x v="215"/>
    <x v="6"/>
    <x v="52"/>
    <x v="1"/>
    <x v="93"/>
    <x v="1"/>
    <x v="6"/>
    <x v="64"/>
    <x v="1"/>
    <x v="0"/>
    <x v="0"/>
  </r>
  <r>
    <x v="54"/>
    <x v="323"/>
    <x v="53"/>
    <x v="49"/>
    <x v="18"/>
    <x v="2"/>
    <x v="1"/>
    <x v="1"/>
    <x v="13"/>
    <x v="11"/>
    <x v="0"/>
    <x v="2"/>
    <x v="2"/>
    <x v="291"/>
    <x v="21"/>
    <x v="139"/>
    <x v="6"/>
    <x v="52"/>
    <x v="1"/>
    <x v="94"/>
    <x v="1"/>
    <x v="6"/>
    <x v="65"/>
    <x v="1"/>
    <x v="0"/>
    <x v="0"/>
  </r>
  <r>
    <x v="54"/>
    <x v="324"/>
    <x v="53"/>
    <x v="49"/>
    <x v="18"/>
    <x v="2"/>
    <x v="1"/>
    <x v="1"/>
    <x v="13"/>
    <x v="11"/>
    <x v="0"/>
    <x v="2"/>
    <x v="2"/>
    <x v="303"/>
    <x v="98"/>
    <x v="222"/>
    <x v="6"/>
    <x v="52"/>
    <x v="1"/>
    <x v="95"/>
    <x v="1"/>
    <x v="6"/>
    <x v="66"/>
    <x v="1"/>
    <x v="0"/>
    <x v="0"/>
  </r>
  <r>
    <x v="54"/>
    <x v="326"/>
    <x v="53"/>
    <x v="49"/>
    <x v="18"/>
    <x v="2"/>
    <x v="1"/>
    <x v="1"/>
    <x v="13"/>
    <x v="11"/>
    <x v="0"/>
    <x v="2"/>
    <x v="2"/>
    <x v="332"/>
    <x v="130"/>
    <x v="19"/>
    <x v="6"/>
    <x v="52"/>
    <x v="1"/>
    <x v="96"/>
    <x v="1"/>
    <x v="6"/>
    <x v="68"/>
    <x v="1"/>
    <x v="0"/>
    <x v="0"/>
  </r>
  <r>
    <x v="54"/>
    <x v="327"/>
    <x v="53"/>
    <x v="49"/>
    <x v="18"/>
    <x v="2"/>
    <x v="1"/>
    <x v="1"/>
    <x v="13"/>
    <x v="11"/>
    <x v="0"/>
    <x v="2"/>
    <x v="2"/>
    <x v="347"/>
    <x v="51"/>
    <x v="15"/>
    <x v="6"/>
    <x v="52"/>
    <x v="1"/>
    <x v="97"/>
    <x v="1"/>
    <x v="6"/>
    <x v="69"/>
    <x v="1"/>
    <x v="0"/>
    <x v="0"/>
  </r>
  <r>
    <x v="55"/>
    <x v="330"/>
    <x v="54"/>
    <x v="29"/>
    <x v="41"/>
    <x v="2"/>
    <x v="1"/>
    <x v="1"/>
    <x v="7"/>
    <x v="8"/>
    <x v="0"/>
    <x v="39"/>
    <x v="11"/>
    <x v="160"/>
    <x v="243"/>
    <x v="94"/>
    <x v="6"/>
    <x v="52"/>
    <x v="1"/>
    <x v="62"/>
    <x v="3"/>
    <x v="6"/>
    <x v="77"/>
    <x v="1"/>
    <x v="0"/>
    <x v="0"/>
  </r>
  <r>
    <x v="55"/>
    <x v="337"/>
    <x v="54"/>
    <x v="29"/>
    <x v="41"/>
    <x v="2"/>
    <x v="1"/>
    <x v="1"/>
    <x v="7"/>
    <x v="7"/>
    <x v="0"/>
    <x v="39"/>
    <x v="11"/>
    <x v="326"/>
    <x v="234"/>
    <x v="64"/>
    <x v="6"/>
    <x v="52"/>
    <x v="1"/>
    <x v="62"/>
    <x v="3"/>
    <x v="6"/>
    <x v="77"/>
    <x v="1"/>
    <x v="0"/>
    <x v="0"/>
  </r>
  <r>
    <x v="55"/>
    <x v="336"/>
    <x v="54"/>
    <x v="29"/>
    <x v="41"/>
    <x v="2"/>
    <x v="1"/>
    <x v="1"/>
    <x v="7"/>
    <x v="8"/>
    <x v="0"/>
    <x v="39"/>
    <x v="11"/>
    <x v="319"/>
    <x v="230"/>
    <x v="30"/>
    <x v="6"/>
    <x v="52"/>
    <x v="1"/>
    <x v="62"/>
    <x v="3"/>
    <x v="6"/>
    <x v="78"/>
    <x v="1"/>
    <x v="0"/>
    <x v="0"/>
  </r>
  <r>
    <x v="55"/>
    <x v="329"/>
    <x v="54"/>
    <x v="29"/>
    <x v="41"/>
    <x v="2"/>
    <x v="1"/>
    <x v="1"/>
    <x v="7"/>
    <x v="6"/>
    <x v="0"/>
    <x v="39"/>
    <x v="11"/>
    <x v="118"/>
    <x v="228"/>
    <x v="29"/>
    <x v="6"/>
    <x v="52"/>
    <x v="1"/>
    <x v="62"/>
    <x v="3"/>
    <x v="6"/>
    <x v="78"/>
    <x v="1"/>
    <x v="0"/>
    <x v="0"/>
  </r>
  <r>
    <x v="55"/>
    <x v="332"/>
    <x v="54"/>
    <x v="29"/>
    <x v="41"/>
    <x v="2"/>
    <x v="1"/>
    <x v="1"/>
    <x v="7"/>
    <x v="6"/>
    <x v="0"/>
    <x v="39"/>
    <x v="11"/>
    <x v="262"/>
    <x v="219"/>
    <x v="47"/>
    <x v="6"/>
    <x v="49"/>
    <x v="1"/>
    <x v="62"/>
    <x v="3"/>
    <x v="6"/>
    <x v="79"/>
    <x v="1"/>
    <x v="0"/>
    <x v="0"/>
  </r>
  <r>
    <x v="55"/>
    <x v="333"/>
    <x v="54"/>
    <x v="29"/>
    <x v="41"/>
    <x v="2"/>
    <x v="1"/>
    <x v="1"/>
    <x v="7"/>
    <x v="6"/>
    <x v="0"/>
    <x v="39"/>
    <x v="11"/>
    <x v="263"/>
    <x v="219"/>
    <x v="47"/>
    <x v="6"/>
    <x v="49"/>
    <x v="1"/>
    <x v="62"/>
    <x v="3"/>
    <x v="6"/>
    <x v="77"/>
    <x v="1"/>
    <x v="0"/>
    <x v="0"/>
  </r>
  <r>
    <x v="55"/>
    <x v="331"/>
    <x v="54"/>
    <x v="29"/>
    <x v="41"/>
    <x v="2"/>
    <x v="1"/>
    <x v="1"/>
    <x v="7"/>
    <x v="7"/>
    <x v="0"/>
    <x v="39"/>
    <x v="11"/>
    <x v="233"/>
    <x v="209"/>
    <x v="51"/>
    <x v="6"/>
    <x v="52"/>
    <x v="1"/>
    <x v="62"/>
    <x v="3"/>
    <x v="6"/>
    <x v="77"/>
    <x v="1"/>
    <x v="0"/>
    <x v="0"/>
  </r>
  <r>
    <x v="55"/>
    <x v="328"/>
    <x v="54"/>
    <x v="29"/>
    <x v="41"/>
    <x v="2"/>
    <x v="1"/>
    <x v="1"/>
    <x v="7"/>
    <x v="8"/>
    <x v="0"/>
    <x v="39"/>
    <x v="11"/>
    <x v="33"/>
    <x v="205"/>
    <x v="38"/>
    <x v="6"/>
    <x v="51"/>
    <x v="1"/>
    <x v="62"/>
    <x v="3"/>
    <x v="6"/>
    <x v="78"/>
    <x v="1"/>
    <x v="0"/>
    <x v="0"/>
  </r>
  <r>
    <x v="55"/>
    <x v="334"/>
    <x v="54"/>
    <x v="29"/>
    <x v="41"/>
    <x v="2"/>
    <x v="1"/>
    <x v="1"/>
    <x v="7"/>
    <x v="7"/>
    <x v="0"/>
    <x v="39"/>
    <x v="11"/>
    <x v="287"/>
    <x v="167"/>
    <x v="67"/>
    <x v="6"/>
    <x v="52"/>
    <x v="1"/>
    <x v="62"/>
    <x v="3"/>
    <x v="6"/>
    <x v="78"/>
    <x v="1"/>
    <x v="0"/>
    <x v="0"/>
  </r>
  <r>
    <x v="55"/>
    <x v="335"/>
    <x v="54"/>
    <x v="29"/>
    <x v="41"/>
    <x v="2"/>
    <x v="1"/>
    <x v="1"/>
    <x v="7"/>
    <x v="6"/>
    <x v="0"/>
    <x v="39"/>
    <x v="11"/>
    <x v="288"/>
    <x v="167"/>
    <x v="67"/>
    <x v="6"/>
    <x v="52"/>
    <x v="1"/>
    <x v="62"/>
    <x v="3"/>
    <x v="6"/>
    <x v="79"/>
    <x v="1"/>
    <x v="0"/>
    <x v="0"/>
  </r>
  <r>
    <x v="56"/>
    <x v="338"/>
    <x v="55"/>
    <x v="16"/>
    <x v="36"/>
    <x v="2"/>
    <x v="1"/>
    <x v="1"/>
    <x v="3"/>
    <x v="6"/>
    <x v="0"/>
    <x v="37"/>
    <x v="7"/>
    <x v="111"/>
    <x v="216"/>
    <x v="146"/>
    <x v="6"/>
    <x v="52"/>
    <x v="1"/>
    <x v="48"/>
    <x v="3"/>
    <x v="6"/>
    <x v="34"/>
    <x v="1"/>
    <x v="0"/>
    <x v="0"/>
  </r>
  <r>
    <x v="56"/>
    <x v="339"/>
    <x v="55"/>
    <x v="16"/>
    <x v="36"/>
    <x v="2"/>
    <x v="1"/>
    <x v="1"/>
    <x v="3"/>
    <x v="7"/>
    <x v="0"/>
    <x v="37"/>
    <x v="7"/>
    <x v="52"/>
    <x v="159"/>
    <x v="109"/>
    <x v="6"/>
    <x v="52"/>
    <x v="1"/>
    <x v="48"/>
    <x v="3"/>
    <x v="6"/>
    <x v="34"/>
    <x v="1"/>
    <x v="0"/>
    <x v="0"/>
  </r>
  <r>
    <x v="56"/>
    <x v="343"/>
    <x v="55"/>
    <x v="16"/>
    <x v="36"/>
    <x v="2"/>
    <x v="1"/>
    <x v="1"/>
    <x v="3"/>
    <x v="7"/>
    <x v="0"/>
    <x v="37"/>
    <x v="7"/>
    <x v="345"/>
    <x v="127"/>
    <x v="113"/>
    <x v="6"/>
    <x v="52"/>
    <x v="1"/>
    <x v="48"/>
    <x v="3"/>
    <x v="6"/>
    <x v="34"/>
    <x v="1"/>
    <x v="0"/>
    <x v="0"/>
  </r>
  <r>
    <x v="56"/>
    <x v="340"/>
    <x v="55"/>
    <x v="16"/>
    <x v="36"/>
    <x v="2"/>
    <x v="1"/>
    <x v="1"/>
    <x v="3"/>
    <x v="6"/>
    <x v="0"/>
    <x v="37"/>
    <x v="7"/>
    <x v="77"/>
    <x v="31"/>
    <x v="106"/>
    <x v="6"/>
    <x v="52"/>
    <x v="1"/>
    <x v="48"/>
    <x v="3"/>
    <x v="6"/>
    <x v="34"/>
    <x v="1"/>
    <x v="0"/>
    <x v="0"/>
  </r>
  <r>
    <x v="56"/>
    <x v="342"/>
    <x v="55"/>
    <x v="16"/>
    <x v="36"/>
    <x v="2"/>
    <x v="1"/>
    <x v="1"/>
    <x v="3"/>
    <x v="6"/>
    <x v="0"/>
    <x v="37"/>
    <x v="7"/>
    <x v="333"/>
    <x v="20"/>
    <x v="108"/>
    <x v="6"/>
    <x v="52"/>
    <x v="1"/>
    <x v="48"/>
    <x v="3"/>
    <x v="6"/>
    <x v="34"/>
    <x v="1"/>
    <x v="0"/>
    <x v="0"/>
  </r>
  <r>
    <x v="56"/>
    <x v="341"/>
    <x v="55"/>
    <x v="16"/>
    <x v="36"/>
    <x v="2"/>
    <x v="1"/>
    <x v="1"/>
    <x v="3"/>
    <x v="6"/>
    <x v="0"/>
    <x v="37"/>
    <x v="7"/>
    <x v="89"/>
    <x v="7"/>
    <x v="105"/>
    <x v="6"/>
    <x v="52"/>
    <x v="1"/>
    <x v="48"/>
    <x v="3"/>
    <x v="6"/>
    <x v="34"/>
    <x v="1"/>
    <x v="0"/>
    <x v="0"/>
  </r>
  <r>
    <x v="57"/>
    <x v="344"/>
    <x v="56"/>
    <x v="53"/>
    <x v="4"/>
    <x v="6"/>
    <x v="1"/>
    <x v="1"/>
    <x v="3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58"/>
    <x v="345"/>
    <x v="57"/>
    <x v="55"/>
    <x v="61"/>
    <x v="0"/>
    <x v="1"/>
    <x v="1"/>
    <x v="1"/>
    <x v="0"/>
    <x v="0"/>
    <x v="0"/>
    <x v="0"/>
    <x v="32"/>
    <x v="278"/>
    <x v="281"/>
    <x v="6"/>
    <x v="52"/>
    <x v="1"/>
    <x v="101"/>
    <x v="0"/>
    <x v="6"/>
    <x v="36"/>
    <x v="1"/>
    <x v="0"/>
    <x v="0"/>
  </r>
  <r>
    <x v="59"/>
    <x v="357"/>
    <x v="58"/>
    <x v="52"/>
    <x v="49"/>
    <x v="3"/>
    <x v="1"/>
    <x v="1"/>
    <x v="0"/>
    <x v="10"/>
    <x v="0"/>
    <x v="17"/>
    <x v="2"/>
    <x v="217"/>
    <x v="179"/>
    <x v="252"/>
    <x v="6"/>
    <x v="52"/>
    <x v="1"/>
    <x v="34"/>
    <x v="3"/>
    <x v="6"/>
    <x v="35"/>
    <x v="1"/>
    <x v="1"/>
    <x v="0"/>
  </r>
  <r>
    <x v="59"/>
    <x v="356"/>
    <x v="58"/>
    <x v="52"/>
    <x v="49"/>
    <x v="3"/>
    <x v="1"/>
    <x v="1"/>
    <x v="0"/>
    <x v="6"/>
    <x v="0"/>
    <x v="17"/>
    <x v="2"/>
    <x v="210"/>
    <x v="40"/>
    <x v="144"/>
    <x v="6"/>
    <x v="52"/>
    <x v="1"/>
    <x v="34"/>
    <x v="3"/>
    <x v="6"/>
    <x v="35"/>
    <x v="1"/>
    <x v="1"/>
    <x v="0"/>
  </r>
  <r>
    <x v="59"/>
    <x v="358"/>
    <x v="58"/>
    <x v="52"/>
    <x v="49"/>
    <x v="3"/>
    <x v="1"/>
    <x v="1"/>
    <x v="0"/>
    <x v="8"/>
    <x v="0"/>
    <x v="17"/>
    <x v="2"/>
    <x v="336"/>
    <x v="16"/>
    <x v="130"/>
    <x v="6"/>
    <x v="52"/>
    <x v="1"/>
    <x v="34"/>
    <x v="3"/>
    <x v="6"/>
    <x v="35"/>
    <x v="1"/>
    <x v="1"/>
    <x v="0"/>
  </r>
  <r>
    <x v="60"/>
    <x v="369"/>
    <x v="13"/>
    <x v="5"/>
    <x v="64"/>
    <x v="3"/>
    <x v="1"/>
    <x v="1"/>
    <x v="10"/>
    <x v="6"/>
    <x v="0"/>
    <x v="10"/>
    <x v="2"/>
    <x v="329"/>
    <x v="208"/>
    <x v="270"/>
    <x v="6"/>
    <x v="18"/>
    <x v="1"/>
    <x v="42"/>
    <x v="3"/>
    <x v="6"/>
    <x v="36"/>
    <x v="1"/>
    <x v="0"/>
    <x v="0"/>
  </r>
  <r>
    <x v="60"/>
    <x v="365"/>
    <x v="13"/>
    <x v="5"/>
    <x v="64"/>
    <x v="3"/>
    <x v="1"/>
    <x v="1"/>
    <x v="10"/>
    <x v="6"/>
    <x v="0"/>
    <x v="10"/>
    <x v="2"/>
    <x v="216"/>
    <x v="200"/>
    <x v="269"/>
    <x v="6"/>
    <x v="16"/>
    <x v="1"/>
    <x v="42"/>
    <x v="3"/>
    <x v="6"/>
    <x v="36"/>
    <x v="1"/>
    <x v="0"/>
    <x v="7"/>
  </r>
  <r>
    <x v="60"/>
    <x v="367"/>
    <x v="13"/>
    <x v="5"/>
    <x v="64"/>
    <x v="3"/>
    <x v="1"/>
    <x v="1"/>
    <x v="10"/>
    <x v="6"/>
    <x v="0"/>
    <x v="10"/>
    <x v="2"/>
    <x v="269"/>
    <x v="188"/>
    <x v="266"/>
    <x v="6"/>
    <x v="16"/>
    <x v="1"/>
    <x v="42"/>
    <x v="3"/>
    <x v="6"/>
    <x v="36"/>
    <x v="1"/>
    <x v="0"/>
    <x v="0"/>
  </r>
  <r>
    <x v="60"/>
    <x v="370"/>
    <x v="13"/>
    <x v="5"/>
    <x v="64"/>
    <x v="3"/>
    <x v="1"/>
    <x v="1"/>
    <x v="10"/>
    <x v="6"/>
    <x v="0"/>
    <x v="10"/>
    <x v="2"/>
    <x v="335"/>
    <x v="181"/>
    <x v="239"/>
    <x v="6"/>
    <x v="13"/>
    <x v="1"/>
    <x v="42"/>
    <x v="3"/>
    <x v="6"/>
    <x v="36"/>
    <x v="1"/>
    <x v="0"/>
    <x v="0"/>
  </r>
  <r>
    <x v="60"/>
    <x v="359"/>
    <x v="13"/>
    <x v="5"/>
    <x v="64"/>
    <x v="3"/>
    <x v="1"/>
    <x v="1"/>
    <x v="10"/>
    <x v="6"/>
    <x v="0"/>
    <x v="10"/>
    <x v="2"/>
    <x v="81"/>
    <x v="177"/>
    <x v="254"/>
    <x v="6"/>
    <x v="16"/>
    <x v="1"/>
    <x v="42"/>
    <x v="3"/>
    <x v="6"/>
    <x v="36"/>
    <x v="1"/>
    <x v="0"/>
    <x v="0"/>
  </r>
  <r>
    <x v="60"/>
    <x v="360"/>
    <x v="13"/>
    <x v="5"/>
    <x v="64"/>
    <x v="3"/>
    <x v="1"/>
    <x v="1"/>
    <x v="10"/>
    <x v="6"/>
    <x v="0"/>
    <x v="10"/>
    <x v="2"/>
    <x v="134"/>
    <x v="175"/>
    <x v="244"/>
    <x v="6"/>
    <x v="18"/>
    <x v="1"/>
    <x v="42"/>
    <x v="3"/>
    <x v="6"/>
    <x v="36"/>
    <x v="1"/>
    <x v="0"/>
    <x v="0"/>
  </r>
  <r>
    <x v="60"/>
    <x v="361"/>
    <x v="13"/>
    <x v="5"/>
    <x v="64"/>
    <x v="3"/>
    <x v="1"/>
    <x v="1"/>
    <x v="10"/>
    <x v="6"/>
    <x v="0"/>
    <x v="10"/>
    <x v="2"/>
    <x v="173"/>
    <x v="172"/>
    <x v="236"/>
    <x v="6"/>
    <x v="13"/>
    <x v="1"/>
    <x v="42"/>
    <x v="3"/>
    <x v="6"/>
    <x v="36"/>
    <x v="1"/>
    <x v="0"/>
    <x v="0"/>
  </r>
  <r>
    <x v="60"/>
    <x v="364"/>
    <x v="13"/>
    <x v="5"/>
    <x v="64"/>
    <x v="3"/>
    <x v="1"/>
    <x v="1"/>
    <x v="10"/>
    <x v="6"/>
    <x v="0"/>
    <x v="10"/>
    <x v="2"/>
    <x v="214"/>
    <x v="173"/>
    <x v="259"/>
    <x v="6"/>
    <x v="16"/>
    <x v="1"/>
    <x v="42"/>
    <x v="3"/>
    <x v="6"/>
    <x v="36"/>
    <x v="1"/>
    <x v="0"/>
    <x v="0"/>
  </r>
  <r>
    <x v="60"/>
    <x v="362"/>
    <x v="13"/>
    <x v="5"/>
    <x v="64"/>
    <x v="3"/>
    <x v="1"/>
    <x v="1"/>
    <x v="10"/>
    <x v="6"/>
    <x v="0"/>
    <x v="10"/>
    <x v="2"/>
    <x v="182"/>
    <x v="170"/>
    <x v="243"/>
    <x v="6"/>
    <x v="13"/>
    <x v="1"/>
    <x v="42"/>
    <x v="3"/>
    <x v="6"/>
    <x v="36"/>
    <x v="1"/>
    <x v="0"/>
    <x v="0"/>
  </r>
  <r>
    <x v="60"/>
    <x v="366"/>
    <x v="13"/>
    <x v="5"/>
    <x v="64"/>
    <x v="3"/>
    <x v="1"/>
    <x v="1"/>
    <x v="10"/>
    <x v="6"/>
    <x v="0"/>
    <x v="10"/>
    <x v="2"/>
    <x v="259"/>
    <x v="161"/>
    <x v="272"/>
    <x v="6"/>
    <x v="7"/>
    <x v="1"/>
    <x v="42"/>
    <x v="3"/>
    <x v="6"/>
    <x v="36"/>
    <x v="1"/>
    <x v="0"/>
    <x v="0"/>
  </r>
  <r>
    <x v="60"/>
    <x v="363"/>
    <x v="13"/>
    <x v="5"/>
    <x v="64"/>
    <x v="3"/>
    <x v="1"/>
    <x v="1"/>
    <x v="10"/>
    <x v="6"/>
    <x v="0"/>
    <x v="10"/>
    <x v="2"/>
    <x v="185"/>
    <x v="153"/>
    <x v="273"/>
    <x v="6"/>
    <x v="31"/>
    <x v="1"/>
    <x v="42"/>
    <x v="3"/>
    <x v="6"/>
    <x v="36"/>
    <x v="1"/>
    <x v="0"/>
    <x v="0"/>
  </r>
  <r>
    <x v="60"/>
    <x v="368"/>
    <x v="13"/>
    <x v="5"/>
    <x v="64"/>
    <x v="3"/>
    <x v="1"/>
    <x v="1"/>
    <x v="10"/>
    <x v="6"/>
    <x v="0"/>
    <x v="10"/>
    <x v="2"/>
    <x v="302"/>
    <x v="138"/>
    <x v="249"/>
    <x v="6"/>
    <x v="40"/>
    <x v="1"/>
    <x v="42"/>
    <x v="3"/>
    <x v="6"/>
    <x v="36"/>
    <x v="1"/>
    <x v="0"/>
    <x v="0"/>
  </r>
  <r>
    <x v="60"/>
    <x v="371"/>
    <x v="13"/>
    <x v="5"/>
    <x v="64"/>
    <x v="3"/>
    <x v="1"/>
    <x v="1"/>
    <x v="10"/>
    <x v="6"/>
    <x v="0"/>
    <x v="10"/>
    <x v="2"/>
    <x v="343"/>
    <x v="85"/>
    <x v="210"/>
    <x v="6"/>
    <x v="36"/>
    <x v="1"/>
    <x v="42"/>
    <x v="3"/>
    <x v="6"/>
    <x v="36"/>
    <x v="1"/>
    <x v="0"/>
    <x v="0"/>
  </r>
  <r>
    <x v="61"/>
    <x v="372"/>
    <x v="5"/>
    <x v="9"/>
    <x v="27"/>
    <x v="3"/>
    <x v="1"/>
    <x v="1"/>
    <x v="12"/>
    <x v="11"/>
    <x v="0"/>
    <x v="32"/>
    <x v="9"/>
    <x v="282"/>
    <x v="286"/>
    <x v="288"/>
    <x v="6"/>
    <x v="40"/>
    <x v="1"/>
    <x v="101"/>
    <x v="0"/>
    <x v="6"/>
    <x v="36"/>
    <x v="1"/>
    <x v="0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67" firstHeaderRow="0" firstDataRow="1" firstDataCol="1" rowPageCount="1" colPageCount="1"/>
  <pivotFields count="26">
    <pivotField axis="axisRow" showAll="0"/>
    <pivotField showAll="0"/>
    <pivotField showAll="0"/>
    <pivotField showAll="0"/>
    <pivotField showAll="0"/>
    <pivotField axis="axisPage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pageFields count="1">
    <pageField fld="5" hier="-1"/>
  </pageFields>
  <dataFields count="1">
    <dataField fld="0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0"/>
  <sheetViews>
    <sheetView windowProtection="false" showFormulas="false" showGridLines="true" showRowColHeaders="true" showZeros="true" rightToLeft="false" tabSelected="false" showOutlineSymbols="true" defaultGridColor="true" view="normal" topLeftCell="A316" colorId="64" zoomScale="100" zoomScaleNormal="100" zoomScalePageLayoutView="100" workbookViewId="0">
      <selection pane="topLeft" activeCell="L328" activeCellId="0" sqref="L328"/>
    </sheetView>
  </sheetViews>
  <sheetFormatPr defaultRowHeight="14.4"/>
  <cols>
    <col collapsed="false" hidden="false" max="2" min="1" style="0" width="8.57085020242915"/>
    <col collapsed="false" hidden="false" max="3" min="3" style="0" width="50.9878542510121"/>
    <col collapsed="false" hidden="false" max="5" min="4" style="0" width="8.57085020242915"/>
    <col collapsed="false" hidden="false" max="8" min="6" style="0" width="8.89068825910931"/>
    <col collapsed="false" hidden="false" max="10" min="9" style="0" width="8.57085020242915"/>
    <col collapsed="false" hidden="false" max="11" min="11" style="0" width="8.89068825910931"/>
    <col collapsed="false" hidden="false" max="12" min="12" style="0" width="14.1417004048583"/>
    <col collapsed="false" hidden="false" max="13" min="13" style="0" width="8.57085020242915"/>
    <col collapsed="false" hidden="false" max="14" min="14" style="0" width="13.9271255060729"/>
    <col collapsed="false" hidden="false" max="20" min="15" style="0" width="8.57085020242915"/>
    <col collapsed="false" hidden="false" max="21" min="21" style="0" width="14.9959514170041"/>
    <col collapsed="false" hidden="false" max="1025" min="22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4.4" hidden="false" customHeight="false" outlineLevel="0" collapsed="false">
      <c r="A2" s="0" t="n">
        <f aca="false">IF([1]metadata!A2="","",[1]metadata!A2)</f>
        <v>1</v>
      </c>
      <c r="B2" s="0" t="str">
        <f aca="false">IF([1]metadata!B2="","",[1]metadata!B2)</f>
        <v>1-el_paso</v>
      </c>
      <c r="C2" s="0" t="str">
        <f aca="false">IF([1]metadata!C2="","",[1]metadata!C2)</f>
        <v>ANKERSMIT, GW; ADKISSON, PL</v>
      </c>
      <c r="D2" s="0" t="str">
        <f aca="false">IF([1]metadata!D2="","",[1]metadata!D2)</f>
        <v>PHOTOPERIODIC RESPONSES OF CERTAIN GEOGRAPHICAL STRAINS OF PECTINOPHORA GOSSYPIELLA (LEPIDOPTERA)</v>
      </c>
      <c r="E2" s="0" t="str">
        <f aca="false">IF([1]metadata!E2="","",[1]metadata!E2)</f>
        <v>10.1016/0022-1910(67)90067-4</v>
      </c>
      <c r="F2" s="0" t="str">
        <f aca="false">IF([1]metadata!F2="","",[1]metadata!F2)</f>
        <v>y</v>
      </c>
      <c r="G2" s="0" t="str">
        <f aca="false">IF([1]metadata!G2="","",[1]metadata!G2)</f>
        <v>a</v>
      </c>
      <c r="H2" s="0" t="str">
        <f aca="false">IF([1]metadata!H2="","",[1]metadata!H2)</f>
        <v>i</v>
      </c>
      <c r="I2" s="0" t="n">
        <f aca="false">IF([1]metadata!I2="","",[1]metadata!I2)</f>
        <v>3</v>
      </c>
      <c r="J2" s="0" t="n">
        <f aca="false">IF([1]metadata!J2="",0,[1]metadata!J2)</f>
        <v>5</v>
      </c>
      <c r="K2" s="0" t="str">
        <f aca="false">IF([1]metadata!K2="","",[1]metadata!K2)</f>
        <v/>
      </c>
      <c r="L2" s="0" t="str">
        <f aca="false">IF([1]metadata!L2="","",[1]metadata!L2)</f>
        <v>Pectinophora gossypiella</v>
      </c>
      <c r="M2" s="0" t="str">
        <f aca="false">IF([1]metadata!M2="","",[1]metadata!M2)</f>
        <v>lepidoptera</v>
      </c>
      <c r="N2" s="0" t="str">
        <f aca="false">IF([1]metadata!N2="","",[1]metadata!N2)</f>
        <v>el_paso</v>
      </c>
      <c r="O2" s="0" t="n">
        <f aca="false">IF([1]metadata!O2="","",[1]metadata!O2)</f>
        <v>31.779</v>
      </c>
      <c r="P2" s="0" t="n">
        <f aca="false">IF([1]metadata!P2="","",[1]metadata!P2)</f>
        <v>-106.478</v>
      </c>
      <c r="Q2" s="0" t="n">
        <f aca="false">IF([1]metadata!Q2="","",[1]metadata!Q2)</f>
        <v>1</v>
      </c>
      <c r="R2" s="0" t="str">
        <f aca="false">IF([1]metadata!R2="","",[1]metadata!R2)</f>
        <v/>
      </c>
      <c r="S2" s="0" t="str">
        <f aca="false">IF([1]metadata!S2="","",[1]metadata!S2)</f>
        <v/>
      </c>
      <c r="T2" s="0" t="n">
        <f aca="false">IF([1]metadata!T2="","",[1]metadata!T2)</f>
        <v>275</v>
      </c>
      <c r="U2" s="0" t="str">
        <f aca="false">IF([1]metadata!U2="","",[1]metadata!U2)</f>
        <v>pop average</v>
      </c>
      <c r="V2" s="0" t="str">
        <f aca="false">IF([1]metadata!V2="","",[1]metadata!V2)</f>
        <v/>
      </c>
      <c r="W2" s="0" t="str">
        <f aca="false">IF([1]metadata!W2="","",[1]metadata!W2)</f>
        <v>1_1</v>
      </c>
      <c r="X2" s="0" t="str">
        <f aca="false">IF([1]metadata!X2="","",[1]metadata!X2)</f>
        <v/>
      </c>
      <c r="Y2" s="0" t="str">
        <f aca="false">IF([1]metadata!Y2="","",[1]metadata!Y2)</f>
        <v>larval</v>
      </c>
      <c r="Z2" s="0" t="str">
        <f aca="false">IF([1]metadata!Z2="","",[1]metadata!Z2)</f>
        <v/>
      </c>
    </row>
    <row r="3" customFormat="false" ht="14.4" hidden="false" customHeight="false" outlineLevel="0" collapsed="false">
      <c r="A3" s="0" t="n">
        <f aca="false">IF([1]metadata!A3="","",[1]metadata!A3)</f>
        <v>1</v>
      </c>
      <c r="B3" s="0" t="str">
        <f aca="false">IF([1]metadata!B3="","",[1]metadata!B3)</f>
        <v>1-port_lavaca</v>
      </c>
      <c r="C3" s="0" t="str">
        <f aca="false">IF([1]metadata!C3="","",[1]metadata!C3)</f>
        <v>ANKERSMIT, GW; ADKISSON, PL</v>
      </c>
      <c r="D3" s="0" t="str">
        <f aca="false">IF([1]metadata!D3="","",[1]metadata!D3)</f>
        <v>PHOTOPERIODIC RESPONSES OF CERTAIN GEOGRAPHICAL STRAINS OF PECTINOPHORA GOSSYPIELLA (LEPIDOPTERA)</v>
      </c>
      <c r="E3" s="0" t="str">
        <f aca="false">IF([1]metadata!E3="","",[1]metadata!E3)</f>
        <v>10.1016/0022-1910(67)90067-4</v>
      </c>
      <c r="F3" s="0" t="str">
        <f aca="false">IF([1]metadata!F3="","",[1]metadata!F3)</f>
        <v>y</v>
      </c>
      <c r="G3" s="0" t="str">
        <f aca="false">IF([1]metadata!G3="","",[1]metadata!G3)</f>
        <v>a</v>
      </c>
      <c r="H3" s="0" t="str">
        <f aca="false">IF([1]metadata!H3="","",[1]metadata!H3)</f>
        <v>i</v>
      </c>
      <c r="I3" s="0" t="n">
        <f aca="false">IF([1]metadata!I3="","",[1]metadata!I3)</f>
        <v>3</v>
      </c>
      <c r="J3" s="0" t="n">
        <f aca="false">IF([1]metadata!J3="",0,[1]metadata!J3)</f>
        <v>6</v>
      </c>
      <c r="K3" s="0" t="str">
        <f aca="false">IF([1]metadata!K3="","",[1]metadata!K3)</f>
        <v/>
      </c>
      <c r="L3" s="0" t="str">
        <f aca="false">IF([1]metadata!L3="","",[1]metadata!L3)</f>
        <v>Pectinophora gossypiella</v>
      </c>
      <c r="M3" s="0" t="str">
        <f aca="false">IF([1]metadata!M3="","",[1]metadata!M3)</f>
        <v>lepidoptera</v>
      </c>
      <c r="N3" s="0" t="str">
        <f aca="false">IF([1]metadata!N3="","",[1]metadata!N3)</f>
        <v>port_lavaca</v>
      </c>
      <c r="O3" s="0" t="n">
        <f aca="false">IF([1]metadata!O3="","",[1]metadata!O3)</f>
        <v>28.61</v>
      </c>
      <c r="P3" s="0" t="n">
        <f aca="false">IF([1]metadata!P3="","",[1]metadata!P3)</f>
        <v>-96.629</v>
      </c>
      <c r="Q3" s="0" t="n">
        <f aca="false">IF([1]metadata!Q3="","",[1]metadata!Q3)</f>
        <v>1</v>
      </c>
      <c r="R3" s="0" t="str">
        <f aca="false">IF([1]metadata!R3="","",[1]metadata!R3)</f>
        <v/>
      </c>
      <c r="S3" s="0" t="str">
        <f aca="false">IF([1]metadata!S3="","",[1]metadata!S3)</f>
        <v/>
      </c>
      <c r="T3" s="0" t="n">
        <f aca="false">IF([1]metadata!T3="","",[1]metadata!T3)</f>
        <v>275</v>
      </c>
      <c r="U3" s="0" t="str">
        <f aca="false">IF([1]metadata!U3="","",[1]metadata!U3)</f>
        <v>pop average</v>
      </c>
      <c r="V3" s="0" t="str">
        <f aca="false">IF([1]metadata!V3="","",[1]metadata!V3)</f>
        <v/>
      </c>
      <c r="W3" s="0" t="str">
        <f aca="false">IF([1]metadata!W3="","",[1]metadata!W3)</f>
        <v>1_2</v>
      </c>
      <c r="X3" s="0" t="str">
        <f aca="false">IF([1]metadata!X3="","",[1]metadata!X3)</f>
        <v/>
      </c>
      <c r="Y3" s="0" t="str">
        <f aca="false">IF([1]metadata!Y3="","",[1]metadata!Y3)</f>
        <v>larval</v>
      </c>
      <c r="Z3" s="0" t="str">
        <f aca="false">IF([1]metadata!Z3="","",[1]metadata!Z3)</f>
        <v/>
      </c>
    </row>
    <row r="4" customFormat="false" ht="14.4" hidden="false" customHeight="false" outlineLevel="0" collapsed="false">
      <c r="A4" s="0" t="n">
        <f aca="false">IF([1]metadata!A4="","",[1]metadata!A4)</f>
        <v>1</v>
      </c>
      <c r="B4" s="0" t="str">
        <f aca="false">IF([1]metadata!B4="","",[1]metadata!B4)</f>
        <v>1-virgin_is</v>
      </c>
      <c r="C4" s="0" t="str">
        <f aca="false">IF([1]metadata!C4="","",[1]metadata!C4)</f>
        <v>ANKERSMIT, GW; ADKISSON, PL</v>
      </c>
      <c r="D4" s="0" t="str">
        <f aca="false">IF([1]metadata!D4="","",[1]metadata!D4)</f>
        <v>PHOTOPERIODIC RESPONSES OF CERTAIN GEOGRAPHICAL STRAINS OF PECTINOPHORA GOSSYPIELLA (LEPIDOPTERA)</v>
      </c>
      <c r="E4" s="0" t="str">
        <f aca="false">IF([1]metadata!E4="","",[1]metadata!E4)</f>
        <v>10.1016/0022-1910(67)90067-4</v>
      </c>
      <c r="F4" s="0" t="str">
        <f aca="false">IF([1]metadata!F4="","",[1]metadata!F4)</f>
        <v>y</v>
      </c>
      <c r="G4" s="0" t="str">
        <f aca="false">IF([1]metadata!G4="","",[1]metadata!G4)</f>
        <v>a</v>
      </c>
      <c r="H4" s="0" t="str">
        <f aca="false">IF([1]metadata!H4="","",[1]metadata!H4)</f>
        <v>i</v>
      </c>
      <c r="I4" s="0" t="n">
        <f aca="false">IF([1]metadata!I4="","",[1]metadata!I4)</f>
        <v>3</v>
      </c>
      <c r="J4" s="0" t="n">
        <f aca="false">IF([1]metadata!J4="",0,[1]metadata!J4)</f>
        <v>4</v>
      </c>
      <c r="K4" s="0" t="str">
        <f aca="false">IF([1]metadata!K4="","",[1]metadata!K4)</f>
        <v/>
      </c>
      <c r="L4" s="0" t="str">
        <f aca="false">IF([1]metadata!L4="","",[1]metadata!L4)</f>
        <v>Pectinophora gossypiella</v>
      </c>
      <c r="M4" s="0" t="str">
        <f aca="false">IF([1]metadata!M4="","",[1]metadata!M4)</f>
        <v>lepidoptera</v>
      </c>
      <c r="N4" s="0" t="str">
        <f aca="false">IF([1]metadata!N4="","",[1]metadata!N4)</f>
        <v>virgin_is</v>
      </c>
      <c r="O4" s="0" t="n">
        <f aca="false">IF([1]metadata!O4="","",[1]metadata!O4)</f>
        <v>18.333</v>
      </c>
      <c r="P4" s="0" t="n">
        <f aca="false">IF([1]metadata!P4="","",[1]metadata!P4)</f>
        <v>-64.75</v>
      </c>
      <c r="Q4" s="0" t="n">
        <f aca="false">IF([1]metadata!Q4="","",[1]metadata!Q4)</f>
        <v>1</v>
      </c>
      <c r="R4" s="0" t="str">
        <f aca="false">IF([1]metadata!R4="","",[1]metadata!R4)</f>
        <v/>
      </c>
      <c r="S4" s="0" t="str">
        <f aca="false">IF([1]metadata!S4="","",[1]metadata!S4)</f>
        <v/>
      </c>
      <c r="T4" s="0" t="n">
        <f aca="false">IF([1]metadata!T4="","",[1]metadata!T4)</f>
        <v>175</v>
      </c>
      <c r="U4" s="0" t="str">
        <f aca="false">IF([1]metadata!U4="","",[1]metadata!U4)</f>
        <v>pop average</v>
      </c>
      <c r="V4" s="0" t="str">
        <f aca="false">IF([1]metadata!V4="","",[1]metadata!V4)</f>
        <v/>
      </c>
      <c r="W4" s="0" t="str">
        <f aca="false">IF([1]metadata!W4="","",[1]metadata!W4)</f>
        <v>1_3</v>
      </c>
      <c r="X4" s="0" t="str">
        <f aca="false">IF([1]metadata!X4="","",[1]metadata!X4)</f>
        <v/>
      </c>
      <c r="Y4" s="0" t="str">
        <f aca="false">IF([1]metadata!Y4="","",[1]metadata!Y4)</f>
        <v>larval</v>
      </c>
      <c r="Z4" s="0" t="str">
        <f aca="false">IF([1]metadata!Z4="","",[1]metadata!Z4)</f>
        <v/>
      </c>
    </row>
    <row r="5" customFormat="false" ht="14.4" hidden="false" customHeight="false" outlineLevel="0" collapsed="false">
      <c r="A5" s="0" t="n">
        <f aca="false">IF([1]metadata!A5="","",[1]metadata!A5)</f>
        <v>2</v>
      </c>
      <c r="B5" s="0" t="str">
        <f aca="false">IF([1]metadata!B5="","",[1]metadata!B5)</f>
        <v>2-</v>
      </c>
      <c r="C5" s="0" t="str">
        <f aca="false">IF([1]metadata!C5="","",[1]metadata!C5)</f>
        <v>BRADSHAW, WE</v>
      </c>
      <c r="D5" s="0" t="str">
        <f aca="false">IF([1]metadata!D5="","",[1]metadata!D5)</f>
        <v>GEOGRAPHY OF PHOTOPERIODIC RESPONSE IN DIAPAUSING MOSQUITO</v>
      </c>
      <c r="E5" s="0" t="str">
        <f aca="false">IF([1]metadata!E5="","",[1]metadata!E5)</f>
        <v>10.1038/262384b0</v>
      </c>
      <c r="F5" s="0" t="str">
        <f aca="false">IF([1]metadata!F5="","",[1]metadata!F5)</f>
        <v>y-askfordata</v>
      </c>
      <c r="G5" s="0" t="str">
        <f aca="false">IF([1]metadata!G5="","",[1]metadata!G5)</f>
        <v>a</v>
      </c>
      <c r="H5" s="0" t="str">
        <f aca="false">IF([1]metadata!H5="","",[1]metadata!H5)</f>
        <v>i</v>
      </c>
      <c r="I5" s="0" t="n">
        <f aca="false">IF([1]metadata!I5="","",[1]metadata!I5)</f>
        <v>22</v>
      </c>
      <c r="J5" s="0" t="n">
        <f aca="false">IF([1]metadata!J5="",0,[1]metadata!J5)</f>
        <v>16</v>
      </c>
      <c r="K5" s="0" t="str">
        <f aca="false">IF([1]metadata!K5="","",[1]metadata!K5)</f>
        <v/>
      </c>
      <c r="L5" s="0" t="str">
        <f aca="false">IF([1]metadata!L5="","",[1]metadata!L5)</f>
        <v>Wyeomyia smithii</v>
      </c>
      <c r="M5" s="0" t="str">
        <f aca="false">IF([1]metadata!M5="","",[1]metadata!M5)</f>
        <v>diptera</v>
      </c>
      <c r="N5" s="0" t="str">
        <f aca="false">IF([1]metadata!N5="","",[1]metadata!N5)</f>
        <v/>
      </c>
      <c r="O5" s="0" t="str">
        <f aca="false">IF([1]metadata!O5="","",[1]metadata!O5)</f>
        <v/>
      </c>
      <c r="P5" s="0" t="str">
        <f aca="false">IF([1]metadata!P5="","",[1]metadata!P5)</f>
        <v/>
      </c>
      <c r="Q5" s="0" t="str">
        <f aca="false">IF([1]metadata!Q5="","",[1]metadata!Q5)</f>
        <v/>
      </c>
      <c r="R5" s="0" t="str">
        <f aca="false">IF([1]metadata!R5="","",[1]metadata!R5)</f>
        <v/>
      </c>
      <c r="S5" s="0" t="str">
        <f aca="false">IF([1]metadata!S5="","",[1]metadata!S5)</f>
        <v/>
      </c>
      <c r="T5" s="0" t="str">
        <f aca="false">IF([1]metadata!T5="","",[1]metadata!T5)</f>
        <v/>
      </c>
      <c r="U5" s="0" t="str">
        <f aca="false">IF([1]metadata!U5="","",[1]metadata!U5)</f>
        <v/>
      </c>
      <c r="V5" s="0" t="str">
        <f aca="false">IF([1]metadata!V5="","",[1]metadata!V5)</f>
        <v/>
      </c>
      <c r="W5" s="0" t="str">
        <f aca="false">IF([1]metadata!W5="","",[1]metadata!W5)</f>
        <v/>
      </c>
      <c r="X5" s="0" t="str">
        <f aca="false">IF([1]metadata!X5="","",[1]metadata!X5)</f>
        <v/>
      </c>
      <c r="Y5" s="0" t="str">
        <f aca="false">IF([1]metadata!Y5="","",[1]metadata!Y5)</f>
        <v/>
      </c>
      <c r="Z5" s="0" t="str">
        <f aca="false">IF([1]metadata!Z5="","",[1]metadata!Z5)</f>
        <v/>
      </c>
    </row>
    <row r="6" customFormat="false" ht="14.4" hidden="false" customHeight="false" outlineLevel="0" collapsed="false">
      <c r="A6" s="0" t="n">
        <f aca="false">IF([1]metadata!A6="","",[1]metadata!A6)</f>
        <v>2</v>
      </c>
      <c r="B6" s="0" t="str">
        <f aca="false">IF([1]metadata!B6="","",[1]metadata!B6)</f>
        <v>2-</v>
      </c>
      <c r="C6" s="0" t="str">
        <f aca="false">IF([1]metadata!C6="","",[1]metadata!C6)</f>
        <v>BRADSHAW, WE</v>
      </c>
      <c r="D6" s="0" t="str">
        <f aca="false">IF([1]metadata!D6="","",[1]metadata!D6)</f>
        <v>GEOGRAPHY OF PHOTOPERIODIC RESPONSE IN DIAPAUSING MOSQUITO</v>
      </c>
      <c r="E6" s="0" t="str">
        <f aca="false">IF([1]metadata!E6="","",[1]metadata!E6)</f>
        <v>10.1038/262384b0</v>
      </c>
      <c r="F6" s="0" t="str">
        <f aca="false">IF([1]metadata!F6="","",[1]metadata!F6)</f>
        <v>y-askfordata</v>
      </c>
      <c r="G6" s="0" t="str">
        <f aca="false">IF([1]metadata!G6="","",[1]metadata!G6)</f>
        <v>a</v>
      </c>
      <c r="H6" s="0" t="str">
        <f aca="false">IF([1]metadata!H6="","",[1]metadata!H6)</f>
        <v>i</v>
      </c>
      <c r="I6" s="0" t="n">
        <f aca="false">IF([1]metadata!I6="","",[1]metadata!I6)</f>
        <v>22</v>
      </c>
      <c r="J6" s="0" t="n">
        <f aca="false">IF([1]metadata!J6="",0,[1]metadata!J6)</f>
        <v>16</v>
      </c>
      <c r="K6" s="0" t="str">
        <f aca="false">IF([1]metadata!K6="","",[1]metadata!K6)</f>
        <v/>
      </c>
      <c r="L6" s="0" t="str">
        <f aca="false">IF([1]metadata!L6="","",[1]metadata!L6)</f>
        <v/>
      </c>
      <c r="M6" s="0" t="str">
        <f aca="false">IF([1]metadata!M6="","",[1]metadata!M6)</f>
        <v/>
      </c>
      <c r="N6" s="0" t="str">
        <f aca="false">IF([1]metadata!N6="","",[1]metadata!N6)</f>
        <v/>
      </c>
      <c r="O6" s="0" t="str">
        <f aca="false">IF([1]metadata!O6="","",[1]metadata!O6)</f>
        <v/>
      </c>
      <c r="P6" s="0" t="str">
        <f aca="false">IF([1]metadata!P6="","",[1]metadata!P6)</f>
        <v/>
      </c>
      <c r="Q6" s="0" t="str">
        <f aca="false">IF([1]metadata!Q6="","",[1]metadata!Q6)</f>
        <v/>
      </c>
      <c r="R6" s="0" t="str">
        <f aca="false">IF([1]metadata!R6="","",[1]metadata!R6)</f>
        <v/>
      </c>
      <c r="S6" s="0" t="str">
        <f aca="false">IF([1]metadata!S6="","",[1]metadata!S6)</f>
        <v/>
      </c>
      <c r="T6" s="0" t="str">
        <f aca="false">IF([1]metadata!T6="","",[1]metadata!T6)</f>
        <v/>
      </c>
      <c r="U6" s="0" t="str">
        <f aca="false">IF([1]metadata!U6="","",[1]metadata!U6)</f>
        <v/>
      </c>
      <c r="V6" s="0" t="str">
        <f aca="false">IF([1]metadata!V6="","",[1]metadata!V6)</f>
        <v/>
      </c>
      <c r="W6" s="0" t="str">
        <f aca="false">IF([1]metadata!W6="","",[1]metadata!W6)</f>
        <v/>
      </c>
      <c r="X6" s="0" t="str">
        <f aca="false">IF([1]metadata!X6="","",[1]metadata!X6)</f>
        <v/>
      </c>
      <c r="Y6" s="0" t="str">
        <f aca="false">IF([1]metadata!Y6="","",[1]metadata!Y6)</f>
        <v/>
      </c>
      <c r="Z6" s="0" t="str">
        <f aca="false">IF([1]metadata!Z6="","",[1]metadata!Z6)</f>
        <v/>
      </c>
    </row>
    <row r="7" customFormat="false" ht="14.4" hidden="false" customHeight="false" outlineLevel="0" collapsed="false">
      <c r="A7" s="0" t="n">
        <f aca="false">IF([1]metadata!A7="","",[1]metadata!A7)</f>
        <v>2</v>
      </c>
      <c r="B7" s="0" t="str">
        <f aca="false">IF([1]metadata!B7="","",[1]metadata!B7)</f>
        <v>2-</v>
      </c>
      <c r="C7" s="0" t="str">
        <f aca="false">IF([1]metadata!C7="","",[1]metadata!C7)</f>
        <v>BRADSHAW, WE</v>
      </c>
      <c r="D7" s="0" t="str">
        <f aca="false">IF([1]metadata!D7="","",[1]metadata!D7)</f>
        <v>GEOGRAPHY OF PHOTOPERIODIC RESPONSE IN DIAPAUSING MOSQUITO</v>
      </c>
      <c r="E7" s="0" t="str">
        <f aca="false">IF([1]metadata!E7="","",[1]metadata!E7)</f>
        <v>10.1038/262384b0</v>
      </c>
      <c r="F7" s="0" t="str">
        <f aca="false">IF([1]metadata!F7="","",[1]metadata!F7)</f>
        <v>y-askfordata</v>
      </c>
      <c r="G7" s="0" t="str">
        <f aca="false">IF([1]metadata!G7="","",[1]metadata!G7)</f>
        <v>a</v>
      </c>
      <c r="H7" s="0" t="str">
        <f aca="false">IF([1]metadata!H7="","",[1]metadata!H7)</f>
        <v>i</v>
      </c>
      <c r="I7" s="0" t="n">
        <f aca="false">IF([1]metadata!I7="","",[1]metadata!I7)</f>
        <v>22</v>
      </c>
      <c r="J7" s="0" t="n">
        <f aca="false">IF([1]metadata!J7="",0,[1]metadata!J7)</f>
        <v>16</v>
      </c>
      <c r="K7" s="0" t="str">
        <f aca="false">IF([1]metadata!K7="","",[1]metadata!K7)</f>
        <v/>
      </c>
      <c r="L7" s="0" t="str">
        <f aca="false">IF([1]metadata!L7="","",[1]metadata!L7)</f>
        <v/>
      </c>
      <c r="M7" s="0" t="str">
        <f aca="false">IF([1]metadata!M7="","",[1]metadata!M7)</f>
        <v/>
      </c>
      <c r="N7" s="0" t="str">
        <f aca="false">IF([1]metadata!N7="","",[1]metadata!N7)</f>
        <v/>
      </c>
      <c r="O7" s="0" t="str">
        <f aca="false">IF([1]metadata!O7="","",[1]metadata!O7)</f>
        <v/>
      </c>
      <c r="P7" s="0" t="str">
        <f aca="false">IF([1]metadata!P7="","",[1]metadata!P7)</f>
        <v/>
      </c>
      <c r="Q7" s="0" t="str">
        <f aca="false">IF([1]metadata!Q7="","",[1]metadata!Q7)</f>
        <v/>
      </c>
      <c r="R7" s="0" t="str">
        <f aca="false">IF([1]metadata!R7="","",[1]metadata!R7)</f>
        <v/>
      </c>
      <c r="S7" s="0" t="str">
        <f aca="false">IF([1]metadata!S7="","",[1]metadata!S7)</f>
        <v/>
      </c>
      <c r="T7" s="0" t="str">
        <f aca="false">IF([1]metadata!T7="","",[1]metadata!T7)</f>
        <v/>
      </c>
      <c r="U7" s="0" t="str">
        <f aca="false">IF([1]metadata!U7="","",[1]metadata!U7)</f>
        <v/>
      </c>
      <c r="V7" s="0" t="str">
        <f aca="false">IF([1]metadata!V7="","",[1]metadata!V7)</f>
        <v/>
      </c>
      <c r="W7" s="0" t="str">
        <f aca="false">IF([1]metadata!W7="","",[1]metadata!W7)</f>
        <v/>
      </c>
      <c r="X7" s="0" t="str">
        <f aca="false">IF([1]metadata!X7="","",[1]metadata!X7)</f>
        <v/>
      </c>
      <c r="Y7" s="0" t="str">
        <f aca="false">IF([1]metadata!Y7="","",[1]metadata!Y7)</f>
        <v/>
      </c>
      <c r="Z7" s="0" t="str">
        <f aca="false">IF([1]metadata!Z7="","",[1]metadata!Z7)</f>
        <v/>
      </c>
    </row>
    <row r="8" customFormat="false" ht="14.4" hidden="false" customHeight="false" outlineLevel="0" collapsed="false">
      <c r="A8" s="0" t="n">
        <f aca="false">IF([1]metadata!A8="","",[1]metadata!A8)</f>
        <v>2</v>
      </c>
      <c r="B8" s="0" t="str">
        <f aca="false">IF([1]metadata!B8="","",[1]metadata!B8)</f>
        <v>2-</v>
      </c>
      <c r="C8" s="0" t="str">
        <f aca="false">IF([1]metadata!C8="","",[1]metadata!C8)</f>
        <v>BRADSHAW, WE</v>
      </c>
      <c r="D8" s="0" t="str">
        <f aca="false">IF([1]metadata!D8="","",[1]metadata!D8)</f>
        <v>GEOGRAPHY OF PHOTOPERIODIC RESPONSE IN DIAPAUSING MOSQUITO</v>
      </c>
      <c r="E8" s="0" t="str">
        <f aca="false">IF([1]metadata!E8="","",[1]metadata!E8)</f>
        <v>10.1038/262384b0</v>
      </c>
      <c r="F8" s="0" t="str">
        <f aca="false">IF([1]metadata!F8="","",[1]metadata!F8)</f>
        <v>y-askfordata</v>
      </c>
      <c r="G8" s="0" t="str">
        <f aca="false">IF([1]metadata!G8="","",[1]metadata!G8)</f>
        <v>a</v>
      </c>
      <c r="H8" s="0" t="str">
        <f aca="false">IF([1]metadata!H8="","",[1]metadata!H8)</f>
        <v>i</v>
      </c>
      <c r="I8" s="0" t="n">
        <f aca="false">IF([1]metadata!I8="","",[1]metadata!I8)</f>
        <v>22</v>
      </c>
      <c r="J8" s="0" t="n">
        <f aca="false">IF([1]metadata!J8="",0,[1]metadata!J8)</f>
        <v>16</v>
      </c>
      <c r="K8" s="0" t="str">
        <f aca="false">IF([1]metadata!K8="","",[1]metadata!K8)</f>
        <v/>
      </c>
      <c r="L8" s="0" t="str">
        <f aca="false">IF([1]metadata!L8="","",[1]metadata!L8)</f>
        <v/>
      </c>
      <c r="M8" s="0" t="str">
        <f aca="false">IF([1]metadata!M8="","",[1]metadata!M8)</f>
        <v/>
      </c>
      <c r="N8" s="0" t="str">
        <f aca="false">IF([1]metadata!N8="","",[1]metadata!N8)</f>
        <v/>
      </c>
      <c r="O8" s="0" t="str">
        <f aca="false">IF([1]metadata!O8="","",[1]metadata!O8)</f>
        <v/>
      </c>
      <c r="P8" s="0" t="str">
        <f aca="false">IF([1]metadata!P8="","",[1]metadata!P8)</f>
        <v/>
      </c>
      <c r="Q8" s="0" t="str">
        <f aca="false">IF([1]metadata!Q8="","",[1]metadata!Q8)</f>
        <v/>
      </c>
      <c r="R8" s="0" t="str">
        <f aca="false">IF([1]metadata!R8="","",[1]metadata!R8)</f>
        <v/>
      </c>
      <c r="S8" s="0" t="str">
        <f aca="false">IF([1]metadata!S8="","",[1]metadata!S8)</f>
        <v/>
      </c>
      <c r="T8" s="0" t="str">
        <f aca="false">IF([1]metadata!T8="","",[1]metadata!T8)</f>
        <v/>
      </c>
      <c r="U8" s="0" t="str">
        <f aca="false">IF([1]metadata!U8="","",[1]metadata!U8)</f>
        <v/>
      </c>
      <c r="V8" s="0" t="str">
        <f aca="false">IF([1]metadata!V8="","",[1]metadata!V8)</f>
        <v/>
      </c>
      <c r="W8" s="0" t="str">
        <f aca="false">IF([1]metadata!W8="","",[1]metadata!W8)</f>
        <v/>
      </c>
      <c r="X8" s="0" t="str">
        <f aca="false">IF([1]metadata!X8="","",[1]metadata!X8)</f>
        <v/>
      </c>
      <c r="Y8" s="0" t="str">
        <f aca="false">IF([1]metadata!Y8="","",[1]metadata!Y8)</f>
        <v/>
      </c>
      <c r="Z8" s="0" t="str">
        <f aca="false">IF([1]metadata!Z8="","",[1]metadata!Z8)</f>
        <v/>
      </c>
    </row>
    <row r="9" customFormat="false" ht="14.4" hidden="false" customHeight="false" outlineLevel="0" collapsed="false">
      <c r="A9" s="0" t="n">
        <f aca="false">IF([1]metadata!A9="","",[1]metadata!A9)</f>
        <v>2</v>
      </c>
      <c r="B9" s="0" t="str">
        <f aca="false">IF([1]metadata!B9="","",[1]metadata!B9)</f>
        <v>2-</v>
      </c>
      <c r="C9" s="0" t="str">
        <f aca="false">IF([1]metadata!C9="","",[1]metadata!C9)</f>
        <v>BRADSHAW, WE</v>
      </c>
      <c r="D9" s="0" t="str">
        <f aca="false">IF([1]metadata!D9="","",[1]metadata!D9)</f>
        <v>GEOGRAPHY OF PHOTOPERIODIC RESPONSE IN DIAPAUSING MOSQUITO</v>
      </c>
      <c r="E9" s="0" t="str">
        <f aca="false">IF([1]metadata!E9="","",[1]metadata!E9)</f>
        <v>10.1038/262384b0</v>
      </c>
      <c r="F9" s="0" t="str">
        <f aca="false">IF([1]metadata!F9="","",[1]metadata!F9)</f>
        <v>y-askfordata</v>
      </c>
      <c r="G9" s="0" t="str">
        <f aca="false">IF([1]metadata!G9="","",[1]metadata!G9)</f>
        <v>a</v>
      </c>
      <c r="H9" s="0" t="str">
        <f aca="false">IF([1]metadata!H9="","",[1]metadata!H9)</f>
        <v>i</v>
      </c>
      <c r="I9" s="0" t="n">
        <f aca="false">IF([1]metadata!I9="","",[1]metadata!I9)</f>
        <v>22</v>
      </c>
      <c r="J9" s="0" t="n">
        <f aca="false">IF([1]metadata!J9="",0,[1]metadata!J9)</f>
        <v>16</v>
      </c>
      <c r="K9" s="0" t="str">
        <f aca="false">IF([1]metadata!K9="","",[1]metadata!K9)</f>
        <v/>
      </c>
      <c r="L9" s="0" t="str">
        <f aca="false">IF([1]metadata!L9="","",[1]metadata!L9)</f>
        <v/>
      </c>
      <c r="M9" s="0" t="str">
        <f aca="false">IF([1]metadata!M9="","",[1]metadata!M9)</f>
        <v/>
      </c>
      <c r="N9" s="0" t="str">
        <f aca="false">IF([1]metadata!N9="","",[1]metadata!N9)</f>
        <v/>
      </c>
      <c r="O9" s="0" t="str">
        <f aca="false">IF([1]metadata!O9="","",[1]metadata!O9)</f>
        <v/>
      </c>
      <c r="P9" s="0" t="str">
        <f aca="false">IF([1]metadata!P9="","",[1]metadata!P9)</f>
        <v/>
      </c>
      <c r="Q9" s="0" t="str">
        <f aca="false">IF([1]metadata!Q9="","",[1]metadata!Q9)</f>
        <v/>
      </c>
      <c r="R9" s="0" t="str">
        <f aca="false">IF([1]metadata!R9="","",[1]metadata!R9)</f>
        <v/>
      </c>
      <c r="S9" s="0" t="str">
        <f aca="false">IF([1]metadata!S9="","",[1]metadata!S9)</f>
        <v/>
      </c>
      <c r="T9" s="0" t="str">
        <f aca="false">IF([1]metadata!T9="","",[1]metadata!T9)</f>
        <v/>
      </c>
      <c r="U9" s="0" t="str">
        <f aca="false">IF([1]metadata!U9="","",[1]metadata!U9)</f>
        <v/>
      </c>
      <c r="V9" s="0" t="str">
        <f aca="false">IF([1]metadata!V9="","",[1]metadata!V9)</f>
        <v/>
      </c>
      <c r="W9" s="0" t="str">
        <f aca="false">IF([1]metadata!W9="","",[1]metadata!W9)</f>
        <v/>
      </c>
      <c r="X9" s="0" t="str">
        <f aca="false">IF([1]metadata!X9="","",[1]metadata!X9)</f>
        <v/>
      </c>
      <c r="Y9" s="0" t="str">
        <f aca="false">IF([1]metadata!Y9="","",[1]metadata!Y9)</f>
        <v/>
      </c>
      <c r="Z9" s="0" t="str">
        <f aca="false">IF([1]metadata!Z9="","",[1]metadata!Z9)</f>
        <v/>
      </c>
    </row>
    <row r="10" customFormat="false" ht="14.4" hidden="false" customHeight="false" outlineLevel="0" collapsed="false">
      <c r="A10" s="0" t="n">
        <f aca="false">IF([1]metadata!A10="","",[1]metadata!A10)</f>
        <v>2</v>
      </c>
      <c r="B10" s="0" t="str">
        <f aca="false">IF([1]metadata!B10="","",[1]metadata!B10)</f>
        <v>2-</v>
      </c>
      <c r="C10" s="0" t="str">
        <f aca="false">IF([1]metadata!C10="","",[1]metadata!C10)</f>
        <v>BRADSHAW, WE</v>
      </c>
      <c r="D10" s="0" t="str">
        <f aca="false">IF([1]metadata!D10="","",[1]metadata!D10)</f>
        <v>GEOGRAPHY OF PHOTOPERIODIC RESPONSE IN DIAPAUSING MOSQUITO</v>
      </c>
      <c r="E10" s="0" t="str">
        <f aca="false">IF([1]metadata!E10="","",[1]metadata!E10)</f>
        <v>10.1038/262384b0</v>
      </c>
      <c r="F10" s="0" t="str">
        <f aca="false">IF([1]metadata!F10="","",[1]metadata!F10)</f>
        <v>y-askfordata</v>
      </c>
      <c r="G10" s="0" t="str">
        <f aca="false">IF([1]metadata!G10="","",[1]metadata!G10)</f>
        <v>a</v>
      </c>
      <c r="H10" s="0" t="str">
        <f aca="false">IF([1]metadata!H10="","",[1]metadata!H10)</f>
        <v>i</v>
      </c>
      <c r="I10" s="0" t="n">
        <f aca="false">IF([1]metadata!I10="","",[1]metadata!I10)</f>
        <v>22</v>
      </c>
      <c r="J10" s="0" t="n">
        <f aca="false">IF([1]metadata!J10="",0,[1]metadata!J10)</f>
        <v>16</v>
      </c>
      <c r="K10" s="0" t="str">
        <f aca="false">IF([1]metadata!K10="","",[1]metadata!K10)</f>
        <v/>
      </c>
      <c r="L10" s="0" t="str">
        <f aca="false">IF([1]metadata!L10="","",[1]metadata!L10)</f>
        <v/>
      </c>
      <c r="M10" s="0" t="str">
        <f aca="false">IF([1]metadata!M10="","",[1]metadata!M10)</f>
        <v/>
      </c>
      <c r="N10" s="0" t="str">
        <f aca="false">IF([1]metadata!N10="","",[1]metadata!N10)</f>
        <v/>
      </c>
      <c r="O10" s="0" t="str">
        <f aca="false">IF([1]metadata!O10="","",[1]metadata!O10)</f>
        <v/>
      </c>
      <c r="P10" s="0" t="str">
        <f aca="false">IF([1]metadata!P10="","",[1]metadata!P10)</f>
        <v/>
      </c>
      <c r="Q10" s="0" t="str">
        <f aca="false">IF([1]metadata!Q10="","",[1]metadata!Q10)</f>
        <v/>
      </c>
      <c r="R10" s="0" t="str">
        <f aca="false">IF([1]metadata!R10="","",[1]metadata!R10)</f>
        <v/>
      </c>
      <c r="S10" s="0" t="str">
        <f aca="false">IF([1]metadata!S10="","",[1]metadata!S10)</f>
        <v/>
      </c>
      <c r="T10" s="0" t="str">
        <f aca="false">IF([1]metadata!T10="","",[1]metadata!T10)</f>
        <v/>
      </c>
      <c r="U10" s="0" t="str">
        <f aca="false">IF([1]metadata!U10="","",[1]metadata!U10)</f>
        <v/>
      </c>
      <c r="V10" s="0" t="str">
        <f aca="false">IF([1]metadata!V10="","",[1]metadata!V10)</f>
        <v/>
      </c>
      <c r="W10" s="0" t="str">
        <f aca="false">IF([1]metadata!W10="","",[1]metadata!W10)</f>
        <v/>
      </c>
      <c r="X10" s="0" t="str">
        <f aca="false">IF([1]metadata!X10="","",[1]metadata!X10)</f>
        <v/>
      </c>
      <c r="Y10" s="0" t="str">
        <f aca="false">IF([1]metadata!Y10="","",[1]metadata!Y10)</f>
        <v/>
      </c>
      <c r="Z10" s="0" t="str">
        <f aca="false">IF([1]metadata!Z10="","",[1]metadata!Z10)</f>
        <v/>
      </c>
    </row>
    <row r="11" customFormat="false" ht="14.4" hidden="false" customHeight="false" outlineLevel="0" collapsed="false">
      <c r="A11" s="0" t="n">
        <f aca="false">IF([1]metadata!A11="","",[1]metadata!A11)</f>
        <v>2</v>
      </c>
      <c r="B11" s="0" t="str">
        <f aca="false">IF([1]metadata!B11="","",[1]metadata!B11)</f>
        <v>2-</v>
      </c>
      <c r="C11" s="0" t="str">
        <f aca="false">IF([1]metadata!C11="","",[1]metadata!C11)</f>
        <v>BRADSHAW, WE</v>
      </c>
      <c r="D11" s="0" t="str">
        <f aca="false">IF([1]metadata!D11="","",[1]metadata!D11)</f>
        <v>GEOGRAPHY OF PHOTOPERIODIC RESPONSE IN DIAPAUSING MOSQUITO</v>
      </c>
      <c r="E11" s="0" t="str">
        <f aca="false">IF([1]metadata!E11="","",[1]metadata!E11)</f>
        <v>10.1038/262384b0</v>
      </c>
      <c r="F11" s="0" t="str">
        <f aca="false">IF([1]metadata!F11="","",[1]metadata!F11)</f>
        <v>y-askfordata</v>
      </c>
      <c r="G11" s="0" t="str">
        <f aca="false">IF([1]metadata!G11="","",[1]metadata!G11)</f>
        <v>a</v>
      </c>
      <c r="H11" s="0" t="str">
        <f aca="false">IF([1]metadata!H11="","",[1]metadata!H11)</f>
        <v>i</v>
      </c>
      <c r="I11" s="0" t="n">
        <f aca="false">IF([1]metadata!I11="","",[1]metadata!I11)</f>
        <v>22</v>
      </c>
      <c r="J11" s="0" t="n">
        <f aca="false">IF([1]metadata!J11="",0,[1]metadata!J11)</f>
        <v>16</v>
      </c>
      <c r="K11" s="0" t="str">
        <f aca="false">IF([1]metadata!K11="","",[1]metadata!K11)</f>
        <v/>
      </c>
      <c r="L11" s="0" t="str">
        <f aca="false">IF([1]metadata!L11="","",[1]metadata!L11)</f>
        <v/>
      </c>
      <c r="M11" s="0" t="str">
        <f aca="false">IF([1]metadata!M11="","",[1]metadata!M11)</f>
        <v/>
      </c>
      <c r="N11" s="0" t="str">
        <f aca="false">IF([1]metadata!N11="","",[1]metadata!N11)</f>
        <v/>
      </c>
      <c r="O11" s="0" t="str">
        <f aca="false">IF([1]metadata!O11="","",[1]metadata!O11)</f>
        <v/>
      </c>
      <c r="P11" s="0" t="str">
        <f aca="false">IF([1]metadata!P11="","",[1]metadata!P11)</f>
        <v/>
      </c>
      <c r="Q11" s="0" t="str">
        <f aca="false">IF([1]metadata!Q11="","",[1]metadata!Q11)</f>
        <v/>
      </c>
      <c r="R11" s="0" t="str">
        <f aca="false">IF([1]metadata!R11="","",[1]metadata!R11)</f>
        <v/>
      </c>
      <c r="S11" s="0" t="str">
        <f aca="false">IF([1]metadata!S11="","",[1]metadata!S11)</f>
        <v/>
      </c>
      <c r="T11" s="0" t="str">
        <f aca="false">IF([1]metadata!T11="","",[1]metadata!T11)</f>
        <v/>
      </c>
      <c r="U11" s="0" t="str">
        <f aca="false">IF([1]metadata!U11="","",[1]metadata!U11)</f>
        <v/>
      </c>
      <c r="V11" s="0" t="str">
        <f aca="false">IF([1]metadata!V11="","",[1]metadata!V11)</f>
        <v/>
      </c>
      <c r="W11" s="0" t="str">
        <f aca="false">IF([1]metadata!W11="","",[1]metadata!W11)</f>
        <v/>
      </c>
      <c r="X11" s="0" t="str">
        <f aca="false">IF([1]metadata!X11="","",[1]metadata!X11)</f>
        <v/>
      </c>
      <c r="Y11" s="0" t="str">
        <f aca="false">IF([1]metadata!Y11="","",[1]metadata!Y11)</f>
        <v/>
      </c>
      <c r="Z11" s="0" t="str">
        <f aca="false">IF([1]metadata!Z11="","",[1]metadata!Z11)</f>
        <v/>
      </c>
    </row>
    <row r="12" customFormat="false" ht="14.4" hidden="false" customHeight="false" outlineLevel="0" collapsed="false">
      <c r="A12" s="0" t="n">
        <f aca="false">IF([1]metadata!A12="","",[1]metadata!A12)</f>
        <v>2</v>
      </c>
      <c r="B12" s="0" t="str">
        <f aca="false">IF([1]metadata!B12="","",[1]metadata!B12)</f>
        <v>2-</v>
      </c>
      <c r="C12" s="0" t="str">
        <f aca="false">IF([1]metadata!C12="","",[1]metadata!C12)</f>
        <v>BRADSHAW, WE</v>
      </c>
      <c r="D12" s="0" t="str">
        <f aca="false">IF([1]metadata!D12="","",[1]metadata!D12)</f>
        <v>GEOGRAPHY OF PHOTOPERIODIC RESPONSE IN DIAPAUSING MOSQUITO</v>
      </c>
      <c r="E12" s="0" t="str">
        <f aca="false">IF([1]metadata!E12="","",[1]metadata!E12)</f>
        <v>10.1038/262384b0</v>
      </c>
      <c r="F12" s="0" t="str">
        <f aca="false">IF([1]metadata!F12="","",[1]metadata!F12)</f>
        <v>y-askfordata</v>
      </c>
      <c r="G12" s="0" t="str">
        <f aca="false">IF([1]metadata!G12="","",[1]metadata!G12)</f>
        <v>a</v>
      </c>
      <c r="H12" s="0" t="str">
        <f aca="false">IF([1]metadata!H12="","",[1]metadata!H12)</f>
        <v>i</v>
      </c>
      <c r="I12" s="0" t="n">
        <f aca="false">IF([1]metadata!I12="","",[1]metadata!I12)</f>
        <v>22</v>
      </c>
      <c r="J12" s="0" t="n">
        <f aca="false">IF([1]metadata!J12="",0,[1]metadata!J12)</f>
        <v>16</v>
      </c>
      <c r="K12" s="0" t="str">
        <f aca="false">IF([1]metadata!K12="","",[1]metadata!K12)</f>
        <v/>
      </c>
      <c r="L12" s="0" t="str">
        <f aca="false">IF([1]metadata!L12="","",[1]metadata!L12)</f>
        <v/>
      </c>
      <c r="M12" s="0" t="str">
        <f aca="false">IF([1]metadata!M12="","",[1]metadata!M12)</f>
        <v/>
      </c>
      <c r="N12" s="0" t="str">
        <f aca="false">IF([1]metadata!N12="","",[1]metadata!N12)</f>
        <v/>
      </c>
      <c r="O12" s="0" t="str">
        <f aca="false">IF([1]metadata!O12="","",[1]metadata!O12)</f>
        <v/>
      </c>
      <c r="P12" s="0" t="str">
        <f aca="false">IF([1]metadata!P12="","",[1]metadata!P12)</f>
        <v/>
      </c>
      <c r="Q12" s="0" t="str">
        <f aca="false">IF([1]metadata!Q12="","",[1]metadata!Q12)</f>
        <v/>
      </c>
      <c r="R12" s="0" t="str">
        <f aca="false">IF([1]metadata!R12="","",[1]metadata!R12)</f>
        <v/>
      </c>
      <c r="S12" s="0" t="str">
        <f aca="false">IF([1]metadata!S12="","",[1]metadata!S12)</f>
        <v/>
      </c>
      <c r="T12" s="0" t="str">
        <f aca="false">IF([1]metadata!T12="","",[1]metadata!T12)</f>
        <v/>
      </c>
      <c r="U12" s="0" t="str">
        <f aca="false">IF([1]metadata!U12="","",[1]metadata!U12)</f>
        <v/>
      </c>
      <c r="V12" s="0" t="str">
        <f aca="false">IF([1]metadata!V12="","",[1]metadata!V12)</f>
        <v/>
      </c>
      <c r="W12" s="0" t="str">
        <f aca="false">IF([1]metadata!W12="","",[1]metadata!W12)</f>
        <v/>
      </c>
      <c r="X12" s="0" t="str">
        <f aca="false">IF([1]metadata!X12="","",[1]metadata!X12)</f>
        <v/>
      </c>
      <c r="Y12" s="0" t="str">
        <f aca="false">IF([1]metadata!Y12="","",[1]metadata!Y12)</f>
        <v/>
      </c>
      <c r="Z12" s="0" t="str">
        <f aca="false">IF([1]metadata!Z12="","",[1]metadata!Z12)</f>
        <v/>
      </c>
    </row>
    <row r="13" customFormat="false" ht="14.4" hidden="false" customHeight="false" outlineLevel="0" collapsed="false">
      <c r="A13" s="0" t="n">
        <f aca="false">IF([1]metadata!A13="","",[1]metadata!A13)</f>
        <v>2</v>
      </c>
      <c r="B13" s="0" t="str">
        <f aca="false">IF([1]metadata!B13="","",[1]metadata!B13)</f>
        <v>2-</v>
      </c>
      <c r="C13" s="0" t="str">
        <f aca="false">IF([1]metadata!C13="","",[1]metadata!C13)</f>
        <v>BRADSHAW, WE</v>
      </c>
      <c r="D13" s="0" t="str">
        <f aca="false">IF([1]metadata!D13="","",[1]metadata!D13)</f>
        <v>GEOGRAPHY OF PHOTOPERIODIC RESPONSE IN DIAPAUSING MOSQUITO</v>
      </c>
      <c r="E13" s="0" t="str">
        <f aca="false">IF([1]metadata!E13="","",[1]metadata!E13)</f>
        <v>10.1038/262384b0</v>
      </c>
      <c r="F13" s="0" t="str">
        <f aca="false">IF([1]metadata!F13="","",[1]metadata!F13)</f>
        <v>y-askfordata</v>
      </c>
      <c r="G13" s="0" t="str">
        <f aca="false">IF([1]metadata!G13="","",[1]metadata!G13)</f>
        <v>a</v>
      </c>
      <c r="H13" s="0" t="str">
        <f aca="false">IF([1]metadata!H13="","",[1]metadata!H13)</f>
        <v>i</v>
      </c>
      <c r="I13" s="0" t="n">
        <f aca="false">IF([1]metadata!I13="","",[1]metadata!I13)</f>
        <v>22</v>
      </c>
      <c r="J13" s="0" t="n">
        <f aca="false">IF([1]metadata!J13="",0,[1]metadata!J13)</f>
        <v>16</v>
      </c>
      <c r="K13" s="0" t="str">
        <f aca="false">IF([1]metadata!K13="","",[1]metadata!K13)</f>
        <v/>
      </c>
      <c r="L13" s="0" t="str">
        <f aca="false">IF([1]metadata!L13="","",[1]metadata!L13)</f>
        <v/>
      </c>
      <c r="M13" s="0" t="str">
        <f aca="false">IF([1]metadata!M13="","",[1]metadata!M13)</f>
        <v/>
      </c>
      <c r="N13" s="0" t="str">
        <f aca="false">IF([1]metadata!N13="","",[1]metadata!N13)</f>
        <v/>
      </c>
      <c r="O13" s="0" t="str">
        <f aca="false">IF([1]metadata!O13="","",[1]metadata!O13)</f>
        <v/>
      </c>
      <c r="P13" s="0" t="str">
        <f aca="false">IF([1]metadata!P13="","",[1]metadata!P13)</f>
        <v/>
      </c>
      <c r="Q13" s="0" t="str">
        <f aca="false">IF([1]metadata!Q13="","",[1]metadata!Q13)</f>
        <v/>
      </c>
      <c r="R13" s="0" t="str">
        <f aca="false">IF([1]metadata!R13="","",[1]metadata!R13)</f>
        <v/>
      </c>
      <c r="S13" s="0" t="str">
        <f aca="false">IF([1]metadata!S13="","",[1]metadata!S13)</f>
        <v/>
      </c>
      <c r="T13" s="0" t="str">
        <f aca="false">IF([1]metadata!T13="","",[1]metadata!T13)</f>
        <v/>
      </c>
      <c r="U13" s="0" t="str">
        <f aca="false">IF([1]metadata!U13="","",[1]metadata!U13)</f>
        <v/>
      </c>
      <c r="V13" s="0" t="str">
        <f aca="false">IF([1]metadata!V13="","",[1]metadata!V13)</f>
        <v/>
      </c>
      <c r="W13" s="0" t="str">
        <f aca="false">IF([1]metadata!W13="","",[1]metadata!W13)</f>
        <v/>
      </c>
      <c r="X13" s="0" t="str">
        <f aca="false">IF([1]metadata!X13="","",[1]metadata!X13)</f>
        <v/>
      </c>
      <c r="Y13" s="0" t="str">
        <f aca="false">IF([1]metadata!Y13="","",[1]metadata!Y13)</f>
        <v/>
      </c>
      <c r="Z13" s="0" t="str">
        <f aca="false">IF([1]metadata!Z13="","",[1]metadata!Z13)</f>
        <v/>
      </c>
    </row>
    <row r="14" customFormat="false" ht="14.4" hidden="false" customHeight="false" outlineLevel="0" collapsed="false">
      <c r="A14" s="0" t="n">
        <f aca="false">IF([1]metadata!A14="","",[1]metadata!A14)</f>
        <v>2</v>
      </c>
      <c r="B14" s="0" t="str">
        <f aca="false">IF([1]metadata!B14="","",[1]metadata!B14)</f>
        <v>2-</v>
      </c>
      <c r="C14" s="0" t="str">
        <f aca="false">IF([1]metadata!C14="","",[1]metadata!C14)</f>
        <v>BRADSHAW, WE</v>
      </c>
      <c r="D14" s="0" t="str">
        <f aca="false">IF([1]metadata!D14="","",[1]metadata!D14)</f>
        <v>GEOGRAPHY OF PHOTOPERIODIC RESPONSE IN DIAPAUSING MOSQUITO</v>
      </c>
      <c r="E14" s="0" t="str">
        <f aca="false">IF([1]metadata!E14="","",[1]metadata!E14)</f>
        <v>10.1038/262384b0</v>
      </c>
      <c r="F14" s="0" t="str">
        <f aca="false">IF([1]metadata!F14="","",[1]metadata!F14)</f>
        <v>y-askfordata</v>
      </c>
      <c r="G14" s="0" t="str">
        <f aca="false">IF([1]metadata!G14="","",[1]metadata!G14)</f>
        <v>a</v>
      </c>
      <c r="H14" s="0" t="str">
        <f aca="false">IF([1]metadata!H14="","",[1]metadata!H14)</f>
        <v>i</v>
      </c>
      <c r="I14" s="0" t="n">
        <f aca="false">IF([1]metadata!I14="","",[1]metadata!I14)</f>
        <v>22</v>
      </c>
      <c r="J14" s="0" t="n">
        <f aca="false">IF([1]metadata!J14="",0,[1]metadata!J14)</f>
        <v>16</v>
      </c>
      <c r="K14" s="0" t="str">
        <f aca="false">IF([1]metadata!K14="","",[1]metadata!K14)</f>
        <v/>
      </c>
      <c r="L14" s="0" t="str">
        <f aca="false">IF([1]metadata!L14="","",[1]metadata!L14)</f>
        <v/>
      </c>
      <c r="M14" s="0" t="str">
        <f aca="false">IF([1]metadata!M14="","",[1]metadata!M14)</f>
        <v/>
      </c>
      <c r="N14" s="0" t="str">
        <f aca="false">IF([1]metadata!N14="","",[1]metadata!N14)</f>
        <v/>
      </c>
      <c r="O14" s="0" t="str">
        <f aca="false">IF([1]metadata!O14="","",[1]metadata!O14)</f>
        <v/>
      </c>
      <c r="P14" s="0" t="str">
        <f aca="false">IF([1]metadata!P14="","",[1]metadata!P14)</f>
        <v/>
      </c>
      <c r="Q14" s="0" t="str">
        <f aca="false">IF([1]metadata!Q14="","",[1]metadata!Q14)</f>
        <v/>
      </c>
      <c r="R14" s="0" t="str">
        <f aca="false">IF([1]metadata!R14="","",[1]metadata!R14)</f>
        <v/>
      </c>
      <c r="S14" s="0" t="str">
        <f aca="false">IF([1]metadata!S14="","",[1]metadata!S14)</f>
        <v/>
      </c>
      <c r="T14" s="0" t="str">
        <f aca="false">IF([1]metadata!T14="","",[1]metadata!T14)</f>
        <v/>
      </c>
      <c r="U14" s="0" t="str">
        <f aca="false">IF([1]metadata!U14="","",[1]metadata!U14)</f>
        <v/>
      </c>
      <c r="V14" s="0" t="str">
        <f aca="false">IF([1]metadata!V14="","",[1]metadata!V14)</f>
        <v/>
      </c>
      <c r="W14" s="0" t="str">
        <f aca="false">IF([1]metadata!W14="","",[1]metadata!W14)</f>
        <v/>
      </c>
      <c r="X14" s="0" t="str">
        <f aca="false">IF([1]metadata!X14="","",[1]metadata!X14)</f>
        <v/>
      </c>
      <c r="Y14" s="0" t="str">
        <f aca="false">IF([1]metadata!Y14="","",[1]metadata!Y14)</f>
        <v/>
      </c>
      <c r="Z14" s="0" t="str">
        <f aca="false">IF([1]metadata!Z14="","",[1]metadata!Z14)</f>
        <v/>
      </c>
    </row>
    <row r="15" customFormat="false" ht="14.4" hidden="false" customHeight="false" outlineLevel="0" collapsed="false">
      <c r="A15" s="0" t="n">
        <f aca="false">IF([1]metadata!A15="","",[1]metadata!A15)</f>
        <v>2</v>
      </c>
      <c r="B15" s="0" t="str">
        <f aca="false">IF([1]metadata!B15="","",[1]metadata!B15)</f>
        <v>2-</v>
      </c>
      <c r="C15" s="0" t="str">
        <f aca="false">IF([1]metadata!C15="","",[1]metadata!C15)</f>
        <v>BRADSHAW, WE</v>
      </c>
      <c r="D15" s="0" t="str">
        <f aca="false">IF([1]metadata!D15="","",[1]metadata!D15)</f>
        <v>GEOGRAPHY OF PHOTOPERIODIC RESPONSE IN DIAPAUSING MOSQUITO</v>
      </c>
      <c r="E15" s="0" t="str">
        <f aca="false">IF([1]metadata!E15="","",[1]metadata!E15)</f>
        <v>10.1038/262384b0</v>
      </c>
      <c r="F15" s="0" t="str">
        <f aca="false">IF([1]metadata!F15="","",[1]metadata!F15)</f>
        <v>y-askfordata</v>
      </c>
      <c r="G15" s="0" t="str">
        <f aca="false">IF([1]metadata!G15="","",[1]metadata!G15)</f>
        <v>a</v>
      </c>
      <c r="H15" s="0" t="str">
        <f aca="false">IF([1]metadata!H15="","",[1]metadata!H15)</f>
        <v>i</v>
      </c>
      <c r="I15" s="0" t="n">
        <f aca="false">IF([1]metadata!I15="","",[1]metadata!I15)</f>
        <v>22</v>
      </c>
      <c r="J15" s="0" t="n">
        <f aca="false">IF([1]metadata!J15="",0,[1]metadata!J15)</f>
        <v>16</v>
      </c>
      <c r="K15" s="0" t="str">
        <f aca="false">IF([1]metadata!K15="","",[1]metadata!K15)</f>
        <v/>
      </c>
      <c r="L15" s="0" t="str">
        <f aca="false">IF([1]metadata!L15="","",[1]metadata!L15)</f>
        <v/>
      </c>
      <c r="M15" s="0" t="str">
        <f aca="false">IF([1]metadata!M15="","",[1]metadata!M15)</f>
        <v/>
      </c>
      <c r="N15" s="0" t="str">
        <f aca="false">IF([1]metadata!N15="","",[1]metadata!N15)</f>
        <v/>
      </c>
      <c r="O15" s="0" t="str">
        <f aca="false">IF([1]metadata!O15="","",[1]metadata!O15)</f>
        <v/>
      </c>
      <c r="P15" s="0" t="str">
        <f aca="false">IF([1]metadata!P15="","",[1]metadata!P15)</f>
        <v/>
      </c>
      <c r="Q15" s="0" t="str">
        <f aca="false">IF([1]metadata!Q15="","",[1]metadata!Q15)</f>
        <v/>
      </c>
      <c r="R15" s="0" t="str">
        <f aca="false">IF([1]metadata!R15="","",[1]metadata!R15)</f>
        <v/>
      </c>
      <c r="S15" s="0" t="str">
        <f aca="false">IF([1]metadata!S15="","",[1]metadata!S15)</f>
        <v/>
      </c>
      <c r="T15" s="0" t="str">
        <f aca="false">IF([1]metadata!T15="","",[1]metadata!T15)</f>
        <v/>
      </c>
      <c r="U15" s="0" t="str">
        <f aca="false">IF([1]metadata!U15="","",[1]metadata!U15)</f>
        <v/>
      </c>
      <c r="V15" s="0" t="str">
        <f aca="false">IF([1]metadata!V15="","",[1]metadata!V15)</f>
        <v/>
      </c>
      <c r="W15" s="0" t="str">
        <f aca="false">IF([1]metadata!W15="","",[1]metadata!W15)</f>
        <v/>
      </c>
      <c r="X15" s="0" t="str">
        <f aca="false">IF([1]metadata!X15="","",[1]metadata!X15)</f>
        <v/>
      </c>
      <c r="Y15" s="0" t="str">
        <f aca="false">IF([1]metadata!Y15="","",[1]metadata!Y15)</f>
        <v/>
      </c>
      <c r="Z15" s="0" t="str">
        <f aca="false">IF([1]metadata!Z15="","",[1]metadata!Z15)</f>
        <v/>
      </c>
    </row>
    <row r="16" customFormat="false" ht="14.4" hidden="false" customHeight="false" outlineLevel="0" collapsed="false">
      <c r="A16" s="0" t="n">
        <f aca="false">IF([1]metadata!A16="","",[1]metadata!A16)</f>
        <v>2</v>
      </c>
      <c r="B16" s="0" t="str">
        <f aca="false">IF([1]metadata!B16="","",[1]metadata!B16)</f>
        <v>2-</v>
      </c>
      <c r="C16" s="0" t="str">
        <f aca="false">IF([1]metadata!C16="","",[1]metadata!C16)</f>
        <v>BRADSHAW, WE</v>
      </c>
      <c r="D16" s="0" t="str">
        <f aca="false">IF([1]metadata!D16="","",[1]metadata!D16)</f>
        <v>GEOGRAPHY OF PHOTOPERIODIC RESPONSE IN DIAPAUSING MOSQUITO</v>
      </c>
      <c r="E16" s="0" t="str">
        <f aca="false">IF([1]metadata!E16="","",[1]metadata!E16)</f>
        <v>10.1038/262384b0</v>
      </c>
      <c r="F16" s="0" t="str">
        <f aca="false">IF([1]metadata!F16="","",[1]metadata!F16)</f>
        <v>y-askfordata</v>
      </c>
      <c r="G16" s="0" t="str">
        <f aca="false">IF([1]metadata!G16="","",[1]metadata!G16)</f>
        <v>a</v>
      </c>
      <c r="H16" s="0" t="str">
        <f aca="false">IF([1]metadata!H16="","",[1]metadata!H16)</f>
        <v>i</v>
      </c>
      <c r="I16" s="0" t="n">
        <f aca="false">IF([1]metadata!I16="","",[1]metadata!I16)</f>
        <v>22</v>
      </c>
      <c r="J16" s="0" t="n">
        <f aca="false">IF([1]metadata!J16="",0,[1]metadata!J16)</f>
        <v>16</v>
      </c>
      <c r="K16" s="0" t="str">
        <f aca="false">IF([1]metadata!K16="","",[1]metadata!K16)</f>
        <v/>
      </c>
      <c r="L16" s="0" t="str">
        <f aca="false">IF([1]metadata!L16="","",[1]metadata!L16)</f>
        <v/>
      </c>
      <c r="M16" s="0" t="str">
        <f aca="false">IF([1]metadata!M16="","",[1]metadata!M16)</f>
        <v/>
      </c>
      <c r="N16" s="0" t="str">
        <f aca="false">IF([1]metadata!N16="","",[1]metadata!N16)</f>
        <v/>
      </c>
      <c r="O16" s="0" t="str">
        <f aca="false">IF([1]metadata!O16="","",[1]metadata!O16)</f>
        <v/>
      </c>
      <c r="P16" s="0" t="str">
        <f aca="false">IF([1]metadata!P16="","",[1]metadata!P16)</f>
        <v/>
      </c>
      <c r="Q16" s="0" t="str">
        <f aca="false">IF([1]metadata!Q16="","",[1]metadata!Q16)</f>
        <v/>
      </c>
      <c r="R16" s="0" t="str">
        <f aca="false">IF([1]metadata!R16="","",[1]metadata!R16)</f>
        <v/>
      </c>
      <c r="S16" s="0" t="str">
        <f aca="false">IF([1]metadata!S16="","",[1]metadata!S16)</f>
        <v/>
      </c>
      <c r="T16" s="0" t="str">
        <f aca="false">IF([1]metadata!T16="","",[1]metadata!T16)</f>
        <v/>
      </c>
      <c r="U16" s="0" t="str">
        <f aca="false">IF([1]metadata!U16="","",[1]metadata!U16)</f>
        <v/>
      </c>
      <c r="V16" s="0" t="str">
        <f aca="false">IF([1]metadata!V16="","",[1]metadata!V16)</f>
        <v/>
      </c>
      <c r="W16" s="0" t="str">
        <f aca="false">IF([1]metadata!W16="","",[1]metadata!W16)</f>
        <v/>
      </c>
      <c r="X16" s="0" t="str">
        <f aca="false">IF([1]metadata!X16="","",[1]metadata!X16)</f>
        <v/>
      </c>
      <c r="Y16" s="0" t="str">
        <f aca="false">IF([1]metadata!Y16="","",[1]metadata!Y16)</f>
        <v/>
      </c>
      <c r="Z16" s="0" t="str">
        <f aca="false">IF([1]metadata!Z16="","",[1]metadata!Z16)</f>
        <v/>
      </c>
    </row>
    <row r="17" customFormat="false" ht="14.4" hidden="false" customHeight="false" outlineLevel="0" collapsed="false">
      <c r="A17" s="0" t="n">
        <f aca="false">IF([1]metadata!A17="","",[1]metadata!A17)</f>
        <v>2</v>
      </c>
      <c r="B17" s="0" t="str">
        <f aca="false">IF([1]metadata!B17="","",[1]metadata!B17)</f>
        <v>2-</v>
      </c>
      <c r="C17" s="0" t="str">
        <f aca="false">IF([1]metadata!C17="","",[1]metadata!C17)</f>
        <v>BRADSHAW, WE</v>
      </c>
      <c r="D17" s="0" t="str">
        <f aca="false">IF([1]metadata!D17="","",[1]metadata!D17)</f>
        <v>GEOGRAPHY OF PHOTOPERIODIC RESPONSE IN DIAPAUSING MOSQUITO</v>
      </c>
      <c r="E17" s="0" t="str">
        <f aca="false">IF([1]metadata!E17="","",[1]metadata!E17)</f>
        <v>10.1038/262384b0</v>
      </c>
      <c r="F17" s="0" t="str">
        <f aca="false">IF([1]metadata!F17="","",[1]metadata!F17)</f>
        <v>y-askfordata</v>
      </c>
      <c r="G17" s="0" t="str">
        <f aca="false">IF([1]metadata!G17="","",[1]metadata!G17)</f>
        <v>a</v>
      </c>
      <c r="H17" s="0" t="str">
        <f aca="false">IF([1]metadata!H17="","",[1]metadata!H17)</f>
        <v>i</v>
      </c>
      <c r="I17" s="0" t="n">
        <f aca="false">IF([1]metadata!I17="","",[1]metadata!I17)</f>
        <v>22</v>
      </c>
      <c r="J17" s="0" t="n">
        <f aca="false">IF([1]metadata!J17="",0,[1]metadata!J17)</f>
        <v>16</v>
      </c>
      <c r="K17" s="0" t="str">
        <f aca="false">IF([1]metadata!K17="","",[1]metadata!K17)</f>
        <v/>
      </c>
      <c r="L17" s="0" t="str">
        <f aca="false">IF([1]metadata!L17="","",[1]metadata!L17)</f>
        <v/>
      </c>
      <c r="M17" s="0" t="str">
        <f aca="false">IF([1]metadata!M17="","",[1]metadata!M17)</f>
        <v/>
      </c>
      <c r="N17" s="0" t="str">
        <f aca="false">IF([1]metadata!N17="","",[1]metadata!N17)</f>
        <v/>
      </c>
      <c r="O17" s="0" t="str">
        <f aca="false">IF([1]metadata!O17="","",[1]metadata!O17)</f>
        <v/>
      </c>
      <c r="P17" s="0" t="str">
        <f aca="false">IF([1]metadata!P17="","",[1]metadata!P17)</f>
        <v/>
      </c>
      <c r="Q17" s="0" t="str">
        <f aca="false">IF([1]metadata!Q17="","",[1]metadata!Q17)</f>
        <v/>
      </c>
      <c r="R17" s="0" t="str">
        <f aca="false">IF([1]metadata!R17="","",[1]metadata!R17)</f>
        <v/>
      </c>
      <c r="S17" s="0" t="str">
        <f aca="false">IF([1]metadata!S17="","",[1]metadata!S17)</f>
        <v/>
      </c>
      <c r="T17" s="0" t="str">
        <f aca="false">IF([1]metadata!T17="","",[1]metadata!T17)</f>
        <v/>
      </c>
      <c r="U17" s="0" t="str">
        <f aca="false">IF([1]metadata!U17="","",[1]metadata!U17)</f>
        <v/>
      </c>
      <c r="V17" s="0" t="str">
        <f aca="false">IF([1]metadata!V17="","",[1]metadata!V17)</f>
        <v/>
      </c>
      <c r="W17" s="0" t="str">
        <f aca="false">IF([1]metadata!W17="","",[1]metadata!W17)</f>
        <v/>
      </c>
      <c r="X17" s="0" t="str">
        <f aca="false">IF([1]metadata!X17="","",[1]metadata!X17)</f>
        <v/>
      </c>
      <c r="Y17" s="0" t="str">
        <f aca="false">IF([1]metadata!Y17="","",[1]metadata!Y17)</f>
        <v/>
      </c>
      <c r="Z17" s="0" t="str">
        <f aca="false">IF([1]metadata!Z17="","",[1]metadata!Z17)</f>
        <v/>
      </c>
    </row>
    <row r="18" customFormat="false" ht="14.4" hidden="false" customHeight="false" outlineLevel="0" collapsed="false">
      <c r="A18" s="0" t="n">
        <f aca="false">IF([1]metadata!A18="","",[1]metadata!A18)</f>
        <v>2</v>
      </c>
      <c r="B18" s="0" t="str">
        <f aca="false">IF([1]metadata!B18="","",[1]metadata!B18)</f>
        <v>2-</v>
      </c>
      <c r="C18" s="0" t="str">
        <f aca="false">IF([1]metadata!C18="","",[1]metadata!C18)</f>
        <v>BRADSHAW, WE</v>
      </c>
      <c r="D18" s="0" t="str">
        <f aca="false">IF([1]metadata!D18="","",[1]metadata!D18)</f>
        <v>GEOGRAPHY OF PHOTOPERIODIC RESPONSE IN DIAPAUSING MOSQUITO</v>
      </c>
      <c r="E18" s="0" t="str">
        <f aca="false">IF([1]metadata!E18="","",[1]metadata!E18)</f>
        <v>10.1038/262384b0</v>
      </c>
      <c r="F18" s="0" t="str">
        <f aca="false">IF([1]metadata!F18="","",[1]metadata!F18)</f>
        <v>y-askfordata</v>
      </c>
      <c r="G18" s="0" t="str">
        <f aca="false">IF([1]metadata!G18="","",[1]metadata!G18)</f>
        <v>a</v>
      </c>
      <c r="H18" s="0" t="str">
        <f aca="false">IF([1]metadata!H18="","",[1]metadata!H18)</f>
        <v>i</v>
      </c>
      <c r="I18" s="0" t="n">
        <f aca="false">IF([1]metadata!I18="","",[1]metadata!I18)</f>
        <v>22</v>
      </c>
      <c r="J18" s="0" t="n">
        <f aca="false">IF([1]metadata!J18="",0,[1]metadata!J18)</f>
        <v>16</v>
      </c>
      <c r="K18" s="0" t="str">
        <f aca="false">IF([1]metadata!K18="","",[1]metadata!K18)</f>
        <v/>
      </c>
      <c r="L18" s="0" t="str">
        <f aca="false">IF([1]metadata!L18="","",[1]metadata!L18)</f>
        <v/>
      </c>
      <c r="M18" s="0" t="str">
        <f aca="false">IF([1]metadata!M18="","",[1]metadata!M18)</f>
        <v/>
      </c>
      <c r="N18" s="0" t="str">
        <f aca="false">IF([1]metadata!N18="","",[1]metadata!N18)</f>
        <v/>
      </c>
      <c r="O18" s="0" t="str">
        <f aca="false">IF([1]metadata!O18="","",[1]metadata!O18)</f>
        <v/>
      </c>
      <c r="P18" s="0" t="str">
        <f aca="false">IF([1]metadata!P18="","",[1]metadata!P18)</f>
        <v/>
      </c>
      <c r="Q18" s="0" t="str">
        <f aca="false">IF([1]metadata!Q18="","",[1]metadata!Q18)</f>
        <v/>
      </c>
      <c r="R18" s="0" t="str">
        <f aca="false">IF([1]metadata!R18="","",[1]metadata!R18)</f>
        <v/>
      </c>
      <c r="S18" s="0" t="str">
        <f aca="false">IF([1]metadata!S18="","",[1]metadata!S18)</f>
        <v/>
      </c>
      <c r="T18" s="0" t="str">
        <f aca="false">IF([1]metadata!T18="","",[1]metadata!T18)</f>
        <v/>
      </c>
      <c r="U18" s="0" t="str">
        <f aca="false">IF([1]metadata!U18="","",[1]metadata!U18)</f>
        <v/>
      </c>
      <c r="V18" s="0" t="str">
        <f aca="false">IF([1]metadata!V18="","",[1]metadata!V18)</f>
        <v/>
      </c>
      <c r="W18" s="0" t="str">
        <f aca="false">IF([1]metadata!W18="","",[1]metadata!W18)</f>
        <v/>
      </c>
      <c r="X18" s="0" t="str">
        <f aca="false">IF([1]metadata!X18="","",[1]metadata!X18)</f>
        <v/>
      </c>
      <c r="Y18" s="0" t="str">
        <f aca="false">IF([1]metadata!Y18="","",[1]metadata!Y18)</f>
        <v/>
      </c>
      <c r="Z18" s="0" t="str">
        <f aca="false">IF([1]metadata!Z18="","",[1]metadata!Z18)</f>
        <v/>
      </c>
    </row>
    <row r="19" customFormat="false" ht="14.4" hidden="false" customHeight="false" outlineLevel="0" collapsed="false">
      <c r="A19" s="0" t="n">
        <f aca="false">IF([1]metadata!A19="","",[1]metadata!A19)</f>
        <v>2</v>
      </c>
      <c r="B19" s="0" t="str">
        <f aca="false">IF([1]metadata!B19="","",[1]metadata!B19)</f>
        <v>2-</v>
      </c>
      <c r="C19" s="0" t="str">
        <f aca="false">IF([1]metadata!C19="","",[1]metadata!C19)</f>
        <v>BRADSHAW, WE</v>
      </c>
      <c r="D19" s="0" t="str">
        <f aca="false">IF([1]metadata!D19="","",[1]metadata!D19)</f>
        <v>GEOGRAPHY OF PHOTOPERIODIC RESPONSE IN DIAPAUSING MOSQUITO</v>
      </c>
      <c r="E19" s="0" t="str">
        <f aca="false">IF([1]metadata!E19="","",[1]metadata!E19)</f>
        <v>10.1038/262384b0</v>
      </c>
      <c r="F19" s="0" t="str">
        <f aca="false">IF([1]metadata!F19="","",[1]metadata!F19)</f>
        <v>y-askfordata</v>
      </c>
      <c r="G19" s="0" t="str">
        <f aca="false">IF([1]metadata!G19="","",[1]metadata!G19)</f>
        <v>a</v>
      </c>
      <c r="H19" s="0" t="str">
        <f aca="false">IF([1]metadata!H19="","",[1]metadata!H19)</f>
        <v>i</v>
      </c>
      <c r="I19" s="0" t="n">
        <f aca="false">IF([1]metadata!I19="","",[1]metadata!I19)</f>
        <v>22</v>
      </c>
      <c r="J19" s="0" t="n">
        <f aca="false">IF([1]metadata!J19="",0,[1]metadata!J19)</f>
        <v>16</v>
      </c>
      <c r="K19" s="0" t="str">
        <f aca="false">IF([1]metadata!K19="","",[1]metadata!K19)</f>
        <v/>
      </c>
      <c r="L19" s="0" t="str">
        <f aca="false">IF([1]metadata!L19="","",[1]metadata!L19)</f>
        <v/>
      </c>
      <c r="M19" s="0" t="str">
        <f aca="false">IF([1]metadata!M19="","",[1]metadata!M19)</f>
        <v/>
      </c>
      <c r="N19" s="0" t="str">
        <f aca="false">IF([1]metadata!N19="","",[1]metadata!N19)</f>
        <v/>
      </c>
      <c r="O19" s="0" t="str">
        <f aca="false">IF([1]metadata!O19="","",[1]metadata!O19)</f>
        <v/>
      </c>
      <c r="P19" s="0" t="str">
        <f aca="false">IF([1]metadata!P19="","",[1]metadata!P19)</f>
        <v/>
      </c>
      <c r="Q19" s="0" t="str">
        <f aca="false">IF([1]metadata!Q19="","",[1]metadata!Q19)</f>
        <v/>
      </c>
      <c r="R19" s="0" t="str">
        <f aca="false">IF([1]metadata!R19="","",[1]metadata!R19)</f>
        <v/>
      </c>
      <c r="S19" s="0" t="str">
        <f aca="false">IF([1]metadata!S19="","",[1]metadata!S19)</f>
        <v/>
      </c>
      <c r="T19" s="0" t="str">
        <f aca="false">IF([1]metadata!T19="","",[1]metadata!T19)</f>
        <v/>
      </c>
      <c r="U19" s="0" t="str">
        <f aca="false">IF([1]metadata!U19="","",[1]metadata!U19)</f>
        <v/>
      </c>
      <c r="V19" s="0" t="str">
        <f aca="false">IF([1]metadata!V19="","",[1]metadata!V19)</f>
        <v/>
      </c>
      <c r="W19" s="0" t="str">
        <f aca="false">IF([1]metadata!W19="","",[1]metadata!W19)</f>
        <v/>
      </c>
      <c r="X19" s="0" t="str">
        <f aca="false">IF([1]metadata!X19="","",[1]metadata!X19)</f>
        <v/>
      </c>
      <c r="Y19" s="0" t="str">
        <f aca="false">IF([1]metadata!Y19="","",[1]metadata!Y19)</f>
        <v/>
      </c>
      <c r="Z19" s="0" t="str">
        <f aca="false">IF([1]metadata!Z19="","",[1]metadata!Z19)</f>
        <v/>
      </c>
    </row>
    <row r="20" customFormat="false" ht="14.4" hidden="false" customHeight="false" outlineLevel="0" collapsed="false">
      <c r="A20" s="0" t="n">
        <f aca="false">IF([1]metadata!A20="","",[1]metadata!A20)</f>
        <v>2</v>
      </c>
      <c r="B20" s="0" t="str">
        <f aca="false">IF([1]metadata!B20="","",[1]metadata!B20)</f>
        <v>2-</v>
      </c>
      <c r="C20" s="0" t="str">
        <f aca="false">IF([1]metadata!C20="","",[1]metadata!C20)</f>
        <v>BRADSHAW, WE</v>
      </c>
      <c r="D20" s="0" t="str">
        <f aca="false">IF([1]metadata!D20="","",[1]metadata!D20)</f>
        <v>GEOGRAPHY OF PHOTOPERIODIC RESPONSE IN DIAPAUSING MOSQUITO</v>
      </c>
      <c r="E20" s="0" t="str">
        <f aca="false">IF([1]metadata!E20="","",[1]metadata!E20)</f>
        <v>10.1038/262384b0</v>
      </c>
      <c r="F20" s="0" t="str">
        <f aca="false">IF([1]metadata!F20="","",[1]metadata!F20)</f>
        <v>y-askfordata</v>
      </c>
      <c r="G20" s="0" t="str">
        <f aca="false">IF([1]metadata!G20="","",[1]metadata!G20)</f>
        <v>a</v>
      </c>
      <c r="H20" s="0" t="str">
        <f aca="false">IF([1]metadata!H20="","",[1]metadata!H20)</f>
        <v>i</v>
      </c>
      <c r="I20" s="0" t="n">
        <f aca="false">IF([1]metadata!I20="","",[1]metadata!I20)</f>
        <v>22</v>
      </c>
      <c r="J20" s="0" t="n">
        <f aca="false">IF([1]metadata!J20="",0,[1]metadata!J20)</f>
        <v>16</v>
      </c>
      <c r="K20" s="0" t="str">
        <f aca="false">IF([1]metadata!K20="","",[1]metadata!K20)</f>
        <v/>
      </c>
      <c r="L20" s="0" t="str">
        <f aca="false">IF([1]metadata!L20="","",[1]metadata!L20)</f>
        <v/>
      </c>
      <c r="M20" s="0" t="str">
        <f aca="false">IF([1]metadata!M20="","",[1]metadata!M20)</f>
        <v/>
      </c>
      <c r="N20" s="0" t="str">
        <f aca="false">IF([1]metadata!N20="","",[1]metadata!N20)</f>
        <v/>
      </c>
      <c r="O20" s="0" t="str">
        <f aca="false">IF([1]metadata!O20="","",[1]metadata!O20)</f>
        <v/>
      </c>
      <c r="P20" s="0" t="str">
        <f aca="false">IF([1]metadata!P20="","",[1]metadata!P20)</f>
        <v/>
      </c>
      <c r="Q20" s="0" t="str">
        <f aca="false">IF([1]metadata!Q20="","",[1]metadata!Q20)</f>
        <v/>
      </c>
      <c r="R20" s="0" t="str">
        <f aca="false">IF([1]metadata!R20="","",[1]metadata!R20)</f>
        <v/>
      </c>
      <c r="S20" s="0" t="str">
        <f aca="false">IF([1]metadata!S20="","",[1]metadata!S20)</f>
        <v/>
      </c>
      <c r="T20" s="0" t="str">
        <f aca="false">IF([1]metadata!T20="","",[1]metadata!T20)</f>
        <v/>
      </c>
      <c r="U20" s="0" t="str">
        <f aca="false">IF([1]metadata!U20="","",[1]metadata!U20)</f>
        <v/>
      </c>
      <c r="V20" s="0" t="str">
        <f aca="false">IF([1]metadata!V20="","",[1]metadata!V20)</f>
        <v/>
      </c>
      <c r="W20" s="0" t="str">
        <f aca="false">IF([1]metadata!W20="","",[1]metadata!W20)</f>
        <v/>
      </c>
      <c r="X20" s="0" t="str">
        <f aca="false">IF([1]metadata!X20="","",[1]metadata!X20)</f>
        <v/>
      </c>
      <c r="Y20" s="0" t="str">
        <f aca="false">IF([1]metadata!Y20="","",[1]metadata!Y20)</f>
        <v/>
      </c>
      <c r="Z20" s="0" t="str">
        <f aca="false">IF([1]metadata!Z20="","",[1]metadata!Z20)</f>
        <v/>
      </c>
    </row>
    <row r="21" customFormat="false" ht="14.4" hidden="false" customHeight="false" outlineLevel="0" collapsed="false">
      <c r="A21" s="0" t="n">
        <f aca="false">IF([1]metadata!A21="","",[1]metadata!A21)</f>
        <v>2</v>
      </c>
      <c r="B21" s="0" t="str">
        <f aca="false">IF([1]metadata!B21="","",[1]metadata!B21)</f>
        <v>2-</v>
      </c>
      <c r="C21" s="0" t="str">
        <f aca="false">IF([1]metadata!C21="","",[1]metadata!C21)</f>
        <v>BRADSHAW, WE</v>
      </c>
      <c r="D21" s="0" t="str">
        <f aca="false">IF([1]metadata!D21="","",[1]metadata!D21)</f>
        <v>GEOGRAPHY OF PHOTOPERIODIC RESPONSE IN DIAPAUSING MOSQUITO</v>
      </c>
      <c r="E21" s="0" t="str">
        <f aca="false">IF([1]metadata!E21="","",[1]metadata!E21)</f>
        <v>10.1038/262384b0</v>
      </c>
      <c r="F21" s="0" t="str">
        <f aca="false">IF([1]metadata!F21="","",[1]metadata!F21)</f>
        <v>y-askfordata</v>
      </c>
      <c r="G21" s="0" t="str">
        <f aca="false">IF([1]metadata!G21="","",[1]metadata!G21)</f>
        <v>a</v>
      </c>
      <c r="H21" s="0" t="str">
        <f aca="false">IF([1]metadata!H21="","",[1]metadata!H21)</f>
        <v>i</v>
      </c>
      <c r="I21" s="0" t="n">
        <f aca="false">IF([1]metadata!I21="","",[1]metadata!I21)</f>
        <v>22</v>
      </c>
      <c r="J21" s="0" t="n">
        <f aca="false">IF([1]metadata!J21="",0,[1]metadata!J21)</f>
        <v>16</v>
      </c>
      <c r="K21" s="0" t="str">
        <f aca="false">IF([1]metadata!K21="","",[1]metadata!K21)</f>
        <v/>
      </c>
      <c r="L21" s="0" t="str">
        <f aca="false">IF([1]metadata!L21="","",[1]metadata!L21)</f>
        <v/>
      </c>
      <c r="M21" s="0" t="str">
        <f aca="false">IF([1]metadata!M21="","",[1]metadata!M21)</f>
        <v/>
      </c>
      <c r="N21" s="0" t="str">
        <f aca="false">IF([1]metadata!N21="","",[1]metadata!N21)</f>
        <v/>
      </c>
      <c r="O21" s="0" t="str">
        <f aca="false">IF([1]metadata!O21="","",[1]metadata!O21)</f>
        <v/>
      </c>
      <c r="P21" s="0" t="str">
        <f aca="false">IF([1]metadata!P21="","",[1]metadata!P21)</f>
        <v/>
      </c>
      <c r="Q21" s="0" t="str">
        <f aca="false">IF([1]metadata!Q21="","",[1]metadata!Q21)</f>
        <v/>
      </c>
      <c r="R21" s="0" t="str">
        <f aca="false">IF([1]metadata!R21="","",[1]metadata!R21)</f>
        <v/>
      </c>
      <c r="S21" s="0" t="str">
        <f aca="false">IF([1]metadata!S21="","",[1]metadata!S21)</f>
        <v/>
      </c>
      <c r="T21" s="0" t="str">
        <f aca="false">IF([1]metadata!T21="","",[1]metadata!T21)</f>
        <v/>
      </c>
      <c r="U21" s="0" t="str">
        <f aca="false">IF([1]metadata!U21="","",[1]metadata!U21)</f>
        <v/>
      </c>
      <c r="V21" s="0" t="str">
        <f aca="false">IF([1]metadata!V21="","",[1]metadata!V21)</f>
        <v/>
      </c>
      <c r="W21" s="0" t="str">
        <f aca="false">IF([1]metadata!W21="","",[1]metadata!W21)</f>
        <v/>
      </c>
      <c r="X21" s="0" t="str">
        <f aca="false">IF([1]metadata!X21="","",[1]metadata!X21)</f>
        <v/>
      </c>
      <c r="Y21" s="0" t="str">
        <f aca="false">IF([1]metadata!Y21="","",[1]metadata!Y21)</f>
        <v/>
      </c>
      <c r="Z21" s="0" t="str">
        <f aca="false">IF([1]metadata!Z21="","",[1]metadata!Z21)</f>
        <v/>
      </c>
    </row>
    <row r="22" customFormat="false" ht="14.4" hidden="false" customHeight="false" outlineLevel="0" collapsed="false">
      <c r="A22" s="0" t="n">
        <f aca="false">IF([1]metadata!A22="","",[1]metadata!A22)</f>
        <v>2</v>
      </c>
      <c r="B22" s="0" t="str">
        <f aca="false">IF([1]metadata!B22="","",[1]metadata!B22)</f>
        <v>2-</v>
      </c>
      <c r="C22" s="0" t="str">
        <f aca="false">IF([1]metadata!C22="","",[1]metadata!C22)</f>
        <v>BRADSHAW, WE</v>
      </c>
      <c r="D22" s="0" t="str">
        <f aca="false">IF([1]metadata!D22="","",[1]metadata!D22)</f>
        <v>GEOGRAPHY OF PHOTOPERIODIC RESPONSE IN DIAPAUSING MOSQUITO</v>
      </c>
      <c r="E22" s="0" t="str">
        <f aca="false">IF([1]metadata!E22="","",[1]metadata!E22)</f>
        <v>10.1038/262384b0</v>
      </c>
      <c r="F22" s="0" t="str">
        <f aca="false">IF([1]metadata!F22="","",[1]metadata!F22)</f>
        <v>y-askfordata</v>
      </c>
      <c r="G22" s="0" t="str">
        <f aca="false">IF([1]metadata!G22="","",[1]metadata!G22)</f>
        <v>a</v>
      </c>
      <c r="H22" s="0" t="str">
        <f aca="false">IF([1]metadata!H22="","",[1]metadata!H22)</f>
        <v>i</v>
      </c>
      <c r="I22" s="0" t="n">
        <f aca="false">IF([1]metadata!I22="","",[1]metadata!I22)</f>
        <v>22</v>
      </c>
      <c r="J22" s="0" t="n">
        <f aca="false">IF([1]metadata!J22="",0,[1]metadata!J22)</f>
        <v>16</v>
      </c>
      <c r="K22" s="0" t="str">
        <f aca="false">IF([1]metadata!K22="","",[1]metadata!K22)</f>
        <v/>
      </c>
      <c r="L22" s="0" t="str">
        <f aca="false">IF([1]metadata!L22="","",[1]metadata!L22)</f>
        <v/>
      </c>
      <c r="M22" s="0" t="str">
        <f aca="false">IF([1]metadata!M22="","",[1]metadata!M22)</f>
        <v/>
      </c>
      <c r="N22" s="0" t="str">
        <f aca="false">IF([1]metadata!N22="","",[1]metadata!N22)</f>
        <v/>
      </c>
      <c r="O22" s="0" t="str">
        <f aca="false">IF([1]metadata!O22="","",[1]metadata!O22)</f>
        <v/>
      </c>
      <c r="P22" s="0" t="str">
        <f aca="false">IF([1]metadata!P22="","",[1]metadata!P22)</f>
        <v/>
      </c>
      <c r="Q22" s="0" t="str">
        <f aca="false">IF([1]metadata!Q22="","",[1]metadata!Q22)</f>
        <v/>
      </c>
      <c r="R22" s="0" t="str">
        <f aca="false">IF([1]metadata!R22="","",[1]metadata!R22)</f>
        <v/>
      </c>
      <c r="S22" s="0" t="str">
        <f aca="false">IF([1]metadata!S22="","",[1]metadata!S22)</f>
        <v/>
      </c>
      <c r="T22" s="0" t="str">
        <f aca="false">IF([1]metadata!T22="","",[1]metadata!T22)</f>
        <v/>
      </c>
      <c r="U22" s="0" t="str">
        <f aca="false">IF([1]metadata!U22="","",[1]metadata!U22)</f>
        <v/>
      </c>
      <c r="V22" s="0" t="str">
        <f aca="false">IF([1]metadata!V22="","",[1]metadata!V22)</f>
        <v/>
      </c>
      <c r="W22" s="0" t="str">
        <f aca="false">IF([1]metadata!W22="","",[1]metadata!W22)</f>
        <v/>
      </c>
      <c r="X22" s="0" t="str">
        <f aca="false">IF([1]metadata!X22="","",[1]metadata!X22)</f>
        <v/>
      </c>
      <c r="Y22" s="0" t="str">
        <f aca="false">IF([1]metadata!Y22="","",[1]metadata!Y22)</f>
        <v/>
      </c>
      <c r="Z22" s="0" t="str">
        <f aca="false">IF([1]metadata!Z22="","",[1]metadata!Z22)</f>
        <v/>
      </c>
    </row>
    <row r="23" customFormat="false" ht="14.4" hidden="false" customHeight="false" outlineLevel="0" collapsed="false">
      <c r="A23" s="0" t="n">
        <f aca="false">IF([1]metadata!A23="","",[1]metadata!A23)</f>
        <v>2</v>
      </c>
      <c r="B23" s="0" t="str">
        <f aca="false">IF([1]metadata!B23="","",[1]metadata!B23)</f>
        <v>2-</v>
      </c>
      <c r="C23" s="0" t="str">
        <f aca="false">IF([1]metadata!C23="","",[1]metadata!C23)</f>
        <v>BRADSHAW, WE</v>
      </c>
      <c r="D23" s="0" t="str">
        <f aca="false">IF([1]metadata!D23="","",[1]metadata!D23)</f>
        <v>GEOGRAPHY OF PHOTOPERIODIC RESPONSE IN DIAPAUSING MOSQUITO</v>
      </c>
      <c r="E23" s="0" t="str">
        <f aca="false">IF([1]metadata!E23="","",[1]metadata!E23)</f>
        <v>10.1038/262384b0</v>
      </c>
      <c r="F23" s="0" t="str">
        <f aca="false">IF([1]metadata!F23="","",[1]metadata!F23)</f>
        <v>y-askfordata</v>
      </c>
      <c r="G23" s="0" t="str">
        <f aca="false">IF([1]metadata!G23="","",[1]metadata!G23)</f>
        <v>a</v>
      </c>
      <c r="H23" s="0" t="str">
        <f aca="false">IF([1]metadata!H23="","",[1]metadata!H23)</f>
        <v>i</v>
      </c>
      <c r="I23" s="0" t="n">
        <f aca="false">IF([1]metadata!I23="","",[1]metadata!I23)</f>
        <v>22</v>
      </c>
      <c r="J23" s="0" t="n">
        <f aca="false">IF([1]metadata!J23="",0,[1]metadata!J23)</f>
        <v>16</v>
      </c>
      <c r="K23" s="0" t="str">
        <f aca="false">IF([1]metadata!K23="","",[1]metadata!K23)</f>
        <v/>
      </c>
      <c r="L23" s="0" t="str">
        <f aca="false">IF([1]metadata!L23="","",[1]metadata!L23)</f>
        <v/>
      </c>
      <c r="M23" s="0" t="str">
        <f aca="false">IF([1]metadata!M23="","",[1]metadata!M23)</f>
        <v/>
      </c>
      <c r="N23" s="0" t="str">
        <f aca="false">IF([1]metadata!N23="","",[1]metadata!N23)</f>
        <v/>
      </c>
      <c r="O23" s="0" t="str">
        <f aca="false">IF([1]metadata!O23="","",[1]metadata!O23)</f>
        <v/>
      </c>
      <c r="P23" s="0" t="str">
        <f aca="false">IF([1]metadata!P23="","",[1]metadata!P23)</f>
        <v/>
      </c>
      <c r="Q23" s="0" t="str">
        <f aca="false">IF([1]metadata!Q23="","",[1]metadata!Q23)</f>
        <v/>
      </c>
      <c r="R23" s="0" t="str">
        <f aca="false">IF([1]metadata!R23="","",[1]metadata!R23)</f>
        <v/>
      </c>
      <c r="S23" s="0" t="str">
        <f aca="false">IF([1]metadata!S23="","",[1]metadata!S23)</f>
        <v/>
      </c>
      <c r="T23" s="0" t="str">
        <f aca="false">IF([1]metadata!T23="","",[1]metadata!T23)</f>
        <v/>
      </c>
      <c r="U23" s="0" t="str">
        <f aca="false">IF([1]metadata!U23="","",[1]metadata!U23)</f>
        <v/>
      </c>
      <c r="V23" s="0" t="str">
        <f aca="false">IF([1]metadata!V23="","",[1]metadata!V23)</f>
        <v/>
      </c>
      <c r="W23" s="0" t="str">
        <f aca="false">IF([1]metadata!W23="","",[1]metadata!W23)</f>
        <v/>
      </c>
      <c r="X23" s="0" t="str">
        <f aca="false">IF([1]metadata!X23="","",[1]metadata!X23)</f>
        <v/>
      </c>
      <c r="Y23" s="0" t="str">
        <f aca="false">IF([1]metadata!Y23="","",[1]metadata!Y23)</f>
        <v/>
      </c>
      <c r="Z23" s="0" t="str">
        <f aca="false">IF([1]metadata!Z23="","",[1]metadata!Z23)</f>
        <v/>
      </c>
    </row>
    <row r="24" customFormat="false" ht="14.4" hidden="false" customHeight="false" outlineLevel="0" collapsed="false">
      <c r="A24" s="0" t="n">
        <f aca="false">IF([1]metadata!A24="","",[1]metadata!A24)</f>
        <v>2</v>
      </c>
      <c r="B24" s="0" t="str">
        <f aca="false">IF([1]metadata!B24="","",[1]metadata!B24)</f>
        <v>2-</v>
      </c>
      <c r="C24" s="0" t="str">
        <f aca="false">IF([1]metadata!C24="","",[1]metadata!C24)</f>
        <v>BRADSHAW, WE</v>
      </c>
      <c r="D24" s="0" t="str">
        <f aca="false">IF([1]metadata!D24="","",[1]metadata!D24)</f>
        <v>GEOGRAPHY OF PHOTOPERIODIC RESPONSE IN DIAPAUSING MOSQUITO</v>
      </c>
      <c r="E24" s="0" t="str">
        <f aca="false">IF([1]metadata!E24="","",[1]metadata!E24)</f>
        <v>10.1038/262384b0</v>
      </c>
      <c r="F24" s="0" t="str">
        <f aca="false">IF([1]metadata!F24="","",[1]metadata!F24)</f>
        <v>y-askfordata</v>
      </c>
      <c r="G24" s="0" t="str">
        <f aca="false">IF([1]metadata!G24="","",[1]metadata!G24)</f>
        <v>a</v>
      </c>
      <c r="H24" s="0" t="str">
        <f aca="false">IF([1]metadata!H24="","",[1]metadata!H24)</f>
        <v>i</v>
      </c>
      <c r="I24" s="0" t="n">
        <f aca="false">IF([1]metadata!I24="","",[1]metadata!I24)</f>
        <v>22</v>
      </c>
      <c r="J24" s="0" t="n">
        <f aca="false">IF([1]metadata!J24="",0,[1]metadata!J24)</f>
        <v>16</v>
      </c>
      <c r="K24" s="0" t="str">
        <f aca="false">IF([1]metadata!K24="","",[1]metadata!K24)</f>
        <v/>
      </c>
      <c r="L24" s="0" t="str">
        <f aca="false">IF([1]metadata!L24="","",[1]metadata!L24)</f>
        <v/>
      </c>
      <c r="M24" s="0" t="str">
        <f aca="false">IF([1]metadata!M24="","",[1]metadata!M24)</f>
        <v/>
      </c>
      <c r="N24" s="0" t="str">
        <f aca="false">IF([1]metadata!N24="","",[1]metadata!N24)</f>
        <v/>
      </c>
      <c r="O24" s="0" t="str">
        <f aca="false">IF([1]metadata!O24="","",[1]metadata!O24)</f>
        <v/>
      </c>
      <c r="P24" s="0" t="str">
        <f aca="false">IF([1]metadata!P24="","",[1]metadata!P24)</f>
        <v/>
      </c>
      <c r="Q24" s="0" t="str">
        <f aca="false">IF([1]metadata!Q24="","",[1]metadata!Q24)</f>
        <v/>
      </c>
      <c r="R24" s="0" t="str">
        <f aca="false">IF([1]metadata!R24="","",[1]metadata!R24)</f>
        <v/>
      </c>
      <c r="S24" s="0" t="str">
        <f aca="false">IF([1]metadata!S24="","",[1]metadata!S24)</f>
        <v/>
      </c>
      <c r="T24" s="0" t="str">
        <f aca="false">IF([1]metadata!T24="","",[1]metadata!T24)</f>
        <v/>
      </c>
      <c r="U24" s="0" t="str">
        <f aca="false">IF([1]metadata!U24="","",[1]metadata!U24)</f>
        <v/>
      </c>
      <c r="V24" s="0" t="str">
        <f aca="false">IF([1]metadata!V24="","",[1]metadata!V24)</f>
        <v/>
      </c>
      <c r="W24" s="0" t="str">
        <f aca="false">IF([1]metadata!W24="","",[1]metadata!W24)</f>
        <v/>
      </c>
      <c r="X24" s="0" t="str">
        <f aca="false">IF([1]metadata!X24="","",[1]metadata!X24)</f>
        <v/>
      </c>
      <c r="Y24" s="0" t="str">
        <f aca="false">IF([1]metadata!Y24="","",[1]metadata!Y24)</f>
        <v/>
      </c>
      <c r="Z24" s="0" t="str">
        <f aca="false">IF([1]metadata!Z24="","",[1]metadata!Z24)</f>
        <v/>
      </c>
    </row>
    <row r="25" customFormat="false" ht="14.4" hidden="false" customHeight="false" outlineLevel="0" collapsed="false">
      <c r="A25" s="0" t="n">
        <f aca="false">IF([1]metadata!A25="","",[1]metadata!A25)</f>
        <v>2</v>
      </c>
      <c r="B25" s="0" t="str">
        <f aca="false">IF([1]metadata!B25="","",[1]metadata!B25)</f>
        <v>2-</v>
      </c>
      <c r="C25" s="0" t="str">
        <f aca="false">IF([1]metadata!C25="","",[1]metadata!C25)</f>
        <v>BRADSHAW, WE</v>
      </c>
      <c r="D25" s="0" t="str">
        <f aca="false">IF([1]metadata!D25="","",[1]metadata!D25)</f>
        <v>GEOGRAPHY OF PHOTOPERIODIC RESPONSE IN DIAPAUSING MOSQUITO</v>
      </c>
      <c r="E25" s="0" t="str">
        <f aca="false">IF([1]metadata!E25="","",[1]metadata!E25)</f>
        <v>10.1038/262384b0</v>
      </c>
      <c r="F25" s="0" t="str">
        <f aca="false">IF([1]metadata!F25="","",[1]metadata!F25)</f>
        <v>y-askfordata</v>
      </c>
      <c r="G25" s="0" t="str">
        <f aca="false">IF([1]metadata!G25="","",[1]metadata!G25)</f>
        <v>a</v>
      </c>
      <c r="H25" s="0" t="str">
        <f aca="false">IF([1]metadata!H25="","",[1]metadata!H25)</f>
        <v>i</v>
      </c>
      <c r="I25" s="0" t="n">
        <f aca="false">IF([1]metadata!I25="","",[1]metadata!I25)</f>
        <v>22</v>
      </c>
      <c r="J25" s="0" t="n">
        <f aca="false">IF([1]metadata!J25="",0,[1]metadata!J25)</f>
        <v>16</v>
      </c>
      <c r="K25" s="0" t="str">
        <f aca="false">IF([1]metadata!K25="","",[1]metadata!K25)</f>
        <v/>
      </c>
      <c r="L25" s="0" t="str">
        <f aca="false">IF([1]metadata!L25="","",[1]metadata!L25)</f>
        <v/>
      </c>
      <c r="M25" s="0" t="str">
        <f aca="false">IF([1]metadata!M25="","",[1]metadata!M25)</f>
        <v/>
      </c>
      <c r="N25" s="0" t="str">
        <f aca="false">IF([1]metadata!N25="","",[1]metadata!N25)</f>
        <v/>
      </c>
      <c r="O25" s="0" t="str">
        <f aca="false">IF([1]metadata!O25="","",[1]metadata!O25)</f>
        <v/>
      </c>
      <c r="P25" s="0" t="str">
        <f aca="false">IF([1]metadata!P25="","",[1]metadata!P25)</f>
        <v/>
      </c>
      <c r="Q25" s="0" t="str">
        <f aca="false">IF([1]metadata!Q25="","",[1]metadata!Q25)</f>
        <v/>
      </c>
      <c r="R25" s="0" t="str">
        <f aca="false">IF([1]metadata!R25="","",[1]metadata!R25)</f>
        <v/>
      </c>
      <c r="S25" s="0" t="str">
        <f aca="false">IF([1]metadata!S25="","",[1]metadata!S25)</f>
        <v/>
      </c>
      <c r="T25" s="0" t="str">
        <f aca="false">IF([1]metadata!T25="","",[1]metadata!T25)</f>
        <v/>
      </c>
      <c r="U25" s="0" t="str">
        <f aca="false">IF([1]metadata!U25="","",[1]metadata!U25)</f>
        <v/>
      </c>
      <c r="V25" s="0" t="str">
        <f aca="false">IF([1]metadata!V25="","",[1]metadata!V25)</f>
        <v/>
      </c>
      <c r="W25" s="0" t="str">
        <f aca="false">IF([1]metadata!W25="","",[1]metadata!W25)</f>
        <v/>
      </c>
      <c r="X25" s="0" t="str">
        <f aca="false">IF([1]metadata!X25="","",[1]metadata!X25)</f>
        <v/>
      </c>
      <c r="Y25" s="0" t="str">
        <f aca="false">IF([1]metadata!Y25="","",[1]metadata!Y25)</f>
        <v/>
      </c>
      <c r="Z25" s="0" t="str">
        <f aca="false">IF([1]metadata!Z25="","",[1]metadata!Z25)</f>
        <v/>
      </c>
    </row>
    <row r="26" customFormat="false" ht="14.4" hidden="false" customHeight="false" outlineLevel="0" collapsed="false">
      <c r="A26" s="0" t="n">
        <f aca="false">IF([1]metadata!A26="","",[1]metadata!A26)</f>
        <v>2</v>
      </c>
      <c r="B26" s="0" t="str">
        <f aca="false">IF([1]metadata!B26="","",[1]metadata!B26)</f>
        <v>2-</v>
      </c>
      <c r="C26" s="0" t="str">
        <f aca="false">IF([1]metadata!C26="","",[1]metadata!C26)</f>
        <v>BRADSHAW, WE</v>
      </c>
      <c r="D26" s="0" t="str">
        <f aca="false">IF([1]metadata!D26="","",[1]metadata!D26)</f>
        <v>GEOGRAPHY OF PHOTOPERIODIC RESPONSE IN DIAPAUSING MOSQUITO</v>
      </c>
      <c r="E26" s="0" t="str">
        <f aca="false">IF([1]metadata!E26="","",[1]metadata!E26)</f>
        <v>10.1038/262384b0</v>
      </c>
      <c r="F26" s="0" t="str">
        <f aca="false">IF([1]metadata!F26="","",[1]metadata!F26)</f>
        <v>y-askfordata</v>
      </c>
      <c r="G26" s="0" t="str">
        <f aca="false">IF([1]metadata!G26="","",[1]metadata!G26)</f>
        <v>a</v>
      </c>
      <c r="H26" s="0" t="str">
        <f aca="false">IF([1]metadata!H26="","",[1]metadata!H26)</f>
        <v>i</v>
      </c>
      <c r="I26" s="0" t="n">
        <f aca="false">IF([1]metadata!I26="","",[1]metadata!I26)</f>
        <v>22</v>
      </c>
      <c r="J26" s="0" t="n">
        <f aca="false">IF([1]metadata!J26="",0,[1]metadata!J26)</f>
        <v>16</v>
      </c>
      <c r="K26" s="0" t="str">
        <f aca="false">IF([1]metadata!K26="","",[1]metadata!K26)</f>
        <v/>
      </c>
      <c r="L26" s="0" t="str">
        <f aca="false">IF([1]metadata!L26="","",[1]metadata!L26)</f>
        <v/>
      </c>
      <c r="M26" s="0" t="str">
        <f aca="false">IF([1]metadata!M26="","",[1]metadata!M26)</f>
        <v/>
      </c>
      <c r="N26" s="0" t="str">
        <f aca="false">IF([1]metadata!N26="","",[1]metadata!N26)</f>
        <v/>
      </c>
      <c r="O26" s="0" t="str">
        <f aca="false">IF([1]metadata!O26="","",[1]metadata!O26)</f>
        <v/>
      </c>
      <c r="P26" s="0" t="str">
        <f aca="false">IF([1]metadata!P26="","",[1]metadata!P26)</f>
        <v/>
      </c>
      <c r="Q26" s="0" t="str">
        <f aca="false">IF([1]metadata!Q26="","",[1]metadata!Q26)</f>
        <v/>
      </c>
      <c r="R26" s="0" t="str">
        <f aca="false">IF([1]metadata!R26="","",[1]metadata!R26)</f>
        <v/>
      </c>
      <c r="S26" s="0" t="str">
        <f aca="false">IF([1]metadata!S26="","",[1]metadata!S26)</f>
        <v/>
      </c>
      <c r="T26" s="0" t="str">
        <f aca="false">IF([1]metadata!T26="","",[1]metadata!T26)</f>
        <v/>
      </c>
      <c r="U26" s="0" t="str">
        <f aca="false">IF([1]metadata!U26="","",[1]metadata!U26)</f>
        <v/>
      </c>
      <c r="V26" s="0" t="str">
        <f aca="false">IF([1]metadata!V26="","",[1]metadata!V26)</f>
        <v/>
      </c>
      <c r="W26" s="0" t="str">
        <f aca="false">IF([1]metadata!W26="","",[1]metadata!W26)</f>
        <v/>
      </c>
      <c r="X26" s="0" t="str">
        <f aca="false">IF([1]metadata!X26="","",[1]metadata!X26)</f>
        <v/>
      </c>
      <c r="Y26" s="0" t="str">
        <f aca="false">IF([1]metadata!Y26="","",[1]metadata!Y26)</f>
        <v/>
      </c>
      <c r="Z26" s="0" t="str">
        <f aca="false">IF([1]metadata!Z26="","",[1]metadata!Z26)</f>
        <v/>
      </c>
    </row>
    <row r="27" customFormat="false" ht="14.4" hidden="false" customHeight="false" outlineLevel="0" collapsed="false">
      <c r="A27" s="0" t="n">
        <f aca="false">IF([1]metadata!A27="","",[1]metadata!A27)</f>
        <v>3</v>
      </c>
      <c r="B27" s="0" t="str">
        <f aca="false">IF([1]metadata!B27="","",[1]metadata!B27)</f>
        <v>3-valence</v>
      </c>
      <c r="C27" s="0" t="str">
        <f aca="false">IF([1]metadata!C27="","",[1]metadata!C27)</f>
        <v>BUES, R; TOUBON, JF; POITOUT, HS</v>
      </c>
      <c r="D27" s="0" t="str">
        <f aca="false">IF([1]metadata!D27="","",[1]metadata!D27)</f>
        <v>ECOPHYSIOLOGICAL AND ENZYMATIC VARIABILITY OF CYDIA-POMONELLA L ACCORDING TO GEOGRAPHICAL ORIGIN AND HOST-PLANT</v>
      </c>
      <c r="E27" s="0" t="str">
        <f aca="false">IF([1]metadata!E27="","",[1]metadata!E27)</f>
        <v>10.1051/agro:19950306</v>
      </c>
      <c r="F27" s="0" t="str">
        <f aca="false">IF([1]metadata!F27="","",[1]metadata!F27)</f>
        <v>y</v>
      </c>
      <c r="G27" s="0" t="str">
        <f aca="false">IF([1]metadata!G27="","",[1]metadata!G27)</f>
        <v>a</v>
      </c>
      <c r="H27" s="0" t="str">
        <f aca="false">IF([1]metadata!H27="","",[1]metadata!H27)</f>
        <v>i</v>
      </c>
      <c r="I27" s="0" t="n">
        <f aca="false">IF([1]metadata!I27="","",[1]metadata!I27)</f>
        <v>7</v>
      </c>
      <c r="J27" s="0" t="n">
        <f aca="false">IF([1]metadata!J27="",0,[1]metadata!J27)</f>
        <v>3</v>
      </c>
      <c r="K27" s="0" t="str">
        <f aca="false">IF([1]metadata!K27="","",[1]metadata!K27)</f>
        <v/>
      </c>
      <c r="L27" s="0" t="str">
        <f aca="false">IF([1]metadata!L27="","",[1]metadata!L27)</f>
        <v>Cydia pomonella</v>
      </c>
      <c r="M27" s="0" t="str">
        <f aca="false">IF([1]metadata!M27="","",[1]metadata!M27)</f>
        <v>lepidoptera</v>
      </c>
      <c r="N27" s="0" t="str">
        <f aca="false">IF([1]metadata!N27="","",[1]metadata!N27)</f>
        <v>valence</v>
      </c>
      <c r="O27" s="0" t="n">
        <f aca="false">IF([1]metadata!O27="","",[1]metadata!O27)</f>
        <v>44.9325</v>
      </c>
      <c r="P27" s="0" t="n">
        <f aca="false">IF([1]metadata!P27="","",[1]metadata!P27)</f>
        <v>4.891111</v>
      </c>
      <c r="Q27" s="0" t="str">
        <f aca="false">IF([1]metadata!Q27="","",[1]metadata!Q27)</f>
        <v>NA</v>
      </c>
      <c r="R27" s="0" t="str">
        <f aca="false">IF([1]metadata!R27="","",[1]metadata!R27)</f>
        <v/>
      </c>
      <c r="S27" s="0" t="str">
        <f aca="false">IF([1]metadata!S27="","",[1]metadata!S27)</f>
        <v/>
      </c>
      <c r="T27" s="0" t="n">
        <f aca="false">IF([1]metadata!T27="","",[1]metadata!T27)</f>
        <v>752</v>
      </c>
      <c r="U27" s="0" t="str">
        <f aca="false">IF([1]metadata!U27="","",[1]metadata!U27)</f>
        <v>acc</v>
      </c>
      <c r="V27" s="0" t="str">
        <f aca="false">IF([1]metadata!V27="","",[1]metadata!V27)</f>
        <v/>
      </c>
      <c r="W27" s="0" t="str">
        <f aca="false">IF([1]metadata!W27="","",[1]metadata!W27)</f>
        <v>t3</v>
      </c>
      <c r="X27" s="0" t="str">
        <f aca="false">IF([1]metadata!X27="","",[1]metadata!X27)</f>
        <v/>
      </c>
      <c r="Y27" s="0" t="str">
        <f aca="false">IF([1]metadata!Y27="","",[1]metadata!Y27)</f>
        <v/>
      </c>
      <c r="Z27" s="0" t="str">
        <f aca="false">IF([1]metadata!Z27="","",[1]metadata!Z27)</f>
        <v/>
      </c>
    </row>
    <row r="28" customFormat="false" ht="14.4" hidden="false" customHeight="false" outlineLevel="0" collapsed="false">
      <c r="A28" s="0" t="n">
        <f aca="false">IF([1]metadata!A28="","",[1]metadata!A28)</f>
        <v>3</v>
      </c>
      <c r="B28" s="0" t="str">
        <f aca="false">IF([1]metadata!B28="","",[1]metadata!B28)</f>
        <v>3-Saint-marcellin</v>
      </c>
      <c r="C28" s="0" t="str">
        <f aca="false">IF([1]metadata!C28="","",[1]metadata!C28)</f>
        <v>BUES, R; TOUBON, JF; POITOUT, HS</v>
      </c>
      <c r="D28" s="0" t="str">
        <f aca="false">IF([1]metadata!D28="","",[1]metadata!D28)</f>
        <v>ECOPHYSIOLOGICAL AND ENZYMATIC VARIABILITY OF CYDIA-POMONELLA L ACCORDING TO GEOGRAPHICAL ORIGIN AND HOST-PLANT</v>
      </c>
      <c r="E28" s="0" t="str">
        <f aca="false">IF([1]metadata!E28="","",[1]metadata!E28)</f>
        <v>10.1051/agro:19950306</v>
      </c>
      <c r="F28" s="0" t="str">
        <f aca="false">IF([1]metadata!F28="","",[1]metadata!F28)</f>
        <v>y</v>
      </c>
      <c r="G28" s="0" t="str">
        <f aca="false">IF([1]metadata!G28="","",[1]metadata!G28)</f>
        <v>a</v>
      </c>
      <c r="H28" s="0" t="str">
        <f aca="false">IF([1]metadata!H28="","",[1]metadata!H28)</f>
        <v>i</v>
      </c>
      <c r="I28" s="0" t="n">
        <f aca="false">IF([1]metadata!I28="","",[1]metadata!I28)</f>
        <v>7</v>
      </c>
      <c r="J28" s="0" t="n">
        <f aca="false">IF([1]metadata!J28="",0,[1]metadata!J28)</f>
        <v>3</v>
      </c>
      <c r="K28" s="0" t="str">
        <f aca="false">IF([1]metadata!K28="","",[1]metadata!K28)</f>
        <v/>
      </c>
      <c r="L28" s="0" t="str">
        <f aca="false">IF([1]metadata!L28="","",[1]metadata!L28)</f>
        <v>Cydia pomonella</v>
      </c>
      <c r="M28" s="0" t="str">
        <f aca="false">IF([1]metadata!M28="","",[1]metadata!M28)</f>
        <v>lepidoptera</v>
      </c>
      <c r="N28" s="0" t="str">
        <f aca="false">IF([1]metadata!N28="","",[1]metadata!N28)</f>
        <v>Saint-marcellin</v>
      </c>
      <c r="O28" s="0" t="n">
        <f aca="false">IF([1]metadata!O28="","",[1]metadata!O28)</f>
        <v>45.153889</v>
      </c>
      <c r="P28" s="0" t="n">
        <f aca="false">IF([1]metadata!P28="","",[1]metadata!P28)</f>
        <v>5.320556</v>
      </c>
      <c r="Q28" s="0" t="str">
        <f aca="false">IF([1]metadata!Q28="","",[1]metadata!Q28)</f>
        <v>NA</v>
      </c>
      <c r="R28" s="0" t="str">
        <f aca="false">IF([1]metadata!R28="","",[1]metadata!R28)</f>
        <v/>
      </c>
      <c r="S28" s="0" t="str">
        <f aca="false">IF([1]metadata!S28="","",[1]metadata!S28)</f>
        <v/>
      </c>
      <c r="T28" s="0" t="n">
        <f aca="false">IF([1]metadata!T28="","",[1]metadata!T28)</f>
        <v>236</v>
      </c>
      <c r="U28" s="0" t="str">
        <f aca="false">IF([1]metadata!U28="","",[1]metadata!U28)</f>
        <v>acc</v>
      </c>
      <c r="V28" s="0" t="str">
        <f aca="false">IF([1]metadata!V28="","",[1]metadata!V28)</f>
        <v/>
      </c>
      <c r="W28" s="0" t="str">
        <f aca="false">IF([1]metadata!W28="","",[1]metadata!W28)</f>
        <v>t3</v>
      </c>
      <c r="X28" s="0" t="str">
        <f aca="false">IF([1]metadata!X28="","",[1]metadata!X28)</f>
        <v/>
      </c>
      <c r="Y28" s="0" t="str">
        <f aca="false">IF([1]metadata!Y28="","",[1]metadata!Y28)</f>
        <v/>
      </c>
      <c r="Z28" s="0" t="str">
        <f aca="false">IF([1]metadata!Z28="","",[1]metadata!Z28)</f>
        <v/>
      </c>
    </row>
    <row r="29" customFormat="false" ht="14.4" hidden="false" customHeight="false" outlineLevel="0" collapsed="false">
      <c r="A29" s="0" t="n">
        <f aca="false">IF([1]metadata!A29="","",[1]metadata!A29)</f>
        <v>3</v>
      </c>
      <c r="B29" s="0" t="str">
        <f aca="false">IF([1]metadata!B29="","",[1]metadata!B29)</f>
        <v>3-Avignon1</v>
      </c>
      <c r="C29" s="0" t="str">
        <f aca="false">IF([1]metadata!C29="","",[1]metadata!C29)</f>
        <v>BUES, R; TOUBON, JF; POITOUT, HS</v>
      </c>
      <c r="D29" s="0" t="str">
        <f aca="false">IF([1]metadata!D29="","",[1]metadata!D29)</f>
        <v>ECOPHYSIOLOGICAL AND ENZYMATIC VARIABILITY OF CYDIA-POMONELLA L ACCORDING TO GEOGRAPHICAL ORIGIN AND HOST-PLANT</v>
      </c>
      <c r="E29" s="0" t="str">
        <f aca="false">IF([1]metadata!E29="","",[1]metadata!E29)</f>
        <v>10.1051/agro:19950306</v>
      </c>
      <c r="F29" s="0" t="str">
        <f aca="false">IF([1]metadata!F29="","",[1]metadata!F29)</f>
        <v>y</v>
      </c>
      <c r="G29" s="0" t="str">
        <f aca="false">IF([1]metadata!G29="","",[1]metadata!G29)</f>
        <v>a</v>
      </c>
      <c r="H29" s="0" t="str">
        <f aca="false">IF([1]metadata!H29="","",[1]metadata!H29)</f>
        <v>i</v>
      </c>
      <c r="I29" s="0" t="n">
        <f aca="false">IF([1]metadata!I29="","",[1]metadata!I29)</f>
        <v>7</v>
      </c>
      <c r="J29" s="0" t="n">
        <f aca="false">IF([1]metadata!J29="",0,[1]metadata!J29)</f>
        <v>3</v>
      </c>
      <c r="K29" s="0" t="str">
        <f aca="false">IF([1]metadata!K29="","",[1]metadata!K29)</f>
        <v/>
      </c>
      <c r="L29" s="0" t="str">
        <f aca="false">IF([1]metadata!L29="","",[1]metadata!L29)</f>
        <v>Cydia pomonella</v>
      </c>
      <c r="M29" s="0" t="str">
        <f aca="false">IF([1]metadata!M29="","",[1]metadata!M29)</f>
        <v>lepidoptera</v>
      </c>
      <c r="N29" s="0" t="str">
        <f aca="false">IF([1]metadata!N29="","",[1]metadata!N29)</f>
        <v>Avignon1</v>
      </c>
      <c r="O29" s="0" t="n">
        <f aca="false">IF([1]metadata!O29="","",[1]metadata!O29)</f>
        <v>43.948611</v>
      </c>
      <c r="P29" s="0" t="n">
        <f aca="false">IF([1]metadata!P29="","",[1]metadata!P29)</f>
        <v>4.808333</v>
      </c>
      <c r="Q29" s="0" t="str">
        <f aca="false">IF([1]metadata!Q29="","",[1]metadata!Q29)</f>
        <v>NA</v>
      </c>
      <c r="R29" s="0" t="str">
        <f aca="false">IF([1]metadata!R29="","",[1]metadata!R29)</f>
        <v/>
      </c>
      <c r="S29" s="0" t="str">
        <f aca="false">IF([1]metadata!S29="","",[1]metadata!S29)</f>
        <v/>
      </c>
      <c r="T29" s="0" t="n">
        <f aca="false">IF([1]metadata!T29="","",[1]metadata!T29)</f>
        <v>265</v>
      </c>
      <c r="U29" s="0" t="str">
        <f aca="false">IF([1]metadata!U29="","",[1]metadata!U29)</f>
        <v>acc</v>
      </c>
      <c r="V29" s="0" t="str">
        <f aca="false">IF([1]metadata!V29="","",[1]metadata!V29)</f>
        <v/>
      </c>
      <c r="W29" s="0" t="str">
        <f aca="false">IF([1]metadata!W29="","",[1]metadata!W29)</f>
        <v>t3</v>
      </c>
      <c r="X29" s="0" t="str">
        <f aca="false">IF([1]metadata!X29="","",[1]metadata!X29)</f>
        <v/>
      </c>
      <c r="Y29" s="0" t="str">
        <f aca="false">IF([1]metadata!Y29="","",[1]metadata!Y29)</f>
        <v/>
      </c>
      <c r="Z29" s="0" t="str">
        <f aca="false">IF([1]metadata!Z29="","",[1]metadata!Z29)</f>
        <v/>
      </c>
    </row>
    <row r="30" customFormat="false" ht="14.4" hidden="false" customHeight="false" outlineLevel="0" collapsed="false">
      <c r="A30" s="0" t="n">
        <f aca="false">IF([1]metadata!A30="","",[1]metadata!A30)</f>
        <v>3</v>
      </c>
      <c r="B30" s="0" t="str">
        <f aca="false">IF([1]metadata!B30="","",[1]metadata!B30)</f>
        <v>3-Avignon2</v>
      </c>
      <c r="C30" s="0" t="str">
        <f aca="false">IF([1]metadata!C30="","",[1]metadata!C30)</f>
        <v>BUES, R; TOUBON, JF; POITOUT, HS</v>
      </c>
      <c r="D30" s="0" t="str">
        <f aca="false">IF([1]metadata!D30="","",[1]metadata!D30)</f>
        <v>ECOPHYSIOLOGICAL AND ENZYMATIC VARIABILITY OF CYDIA-POMONELLA L ACCORDING TO GEOGRAPHICAL ORIGIN AND HOST-PLANT</v>
      </c>
      <c r="E30" s="0" t="str">
        <f aca="false">IF([1]metadata!E30="","",[1]metadata!E30)</f>
        <v>10.1051/agro:19950306</v>
      </c>
      <c r="F30" s="0" t="str">
        <f aca="false">IF([1]metadata!F30="","",[1]metadata!F30)</f>
        <v>y</v>
      </c>
      <c r="G30" s="0" t="str">
        <f aca="false">IF([1]metadata!G30="","",[1]metadata!G30)</f>
        <v>a</v>
      </c>
      <c r="H30" s="0" t="str">
        <f aca="false">IF([1]metadata!H30="","",[1]metadata!H30)</f>
        <v>i</v>
      </c>
      <c r="I30" s="0" t="n">
        <f aca="false">IF([1]metadata!I30="","",[1]metadata!I30)</f>
        <v>7</v>
      </c>
      <c r="J30" s="0" t="n">
        <f aca="false">IF([1]metadata!J30="",0,[1]metadata!J30)</f>
        <v>3</v>
      </c>
      <c r="K30" s="0" t="str">
        <f aca="false">IF([1]metadata!K30="","",[1]metadata!K30)</f>
        <v/>
      </c>
      <c r="L30" s="0" t="str">
        <f aca="false">IF([1]metadata!L30="","",[1]metadata!L30)</f>
        <v>Cydia pomonella</v>
      </c>
      <c r="M30" s="0" t="str">
        <f aca="false">IF([1]metadata!M30="","",[1]metadata!M30)</f>
        <v>lepidoptera</v>
      </c>
      <c r="N30" s="0" t="str">
        <f aca="false">IF([1]metadata!N30="","",[1]metadata!N30)</f>
        <v>Avignon2</v>
      </c>
      <c r="O30" s="0" t="n">
        <f aca="false">IF([1]metadata!O30="","",[1]metadata!O30)</f>
        <v>43.948611</v>
      </c>
      <c r="P30" s="0" t="n">
        <f aca="false">IF([1]metadata!P30="","",[1]metadata!P30)</f>
        <v>4.808333</v>
      </c>
      <c r="Q30" s="0" t="str">
        <f aca="false">IF([1]metadata!Q30="","",[1]metadata!Q30)</f>
        <v>NA</v>
      </c>
      <c r="R30" s="0" t="str">
        <f aca="false">IF([1]metadata!R30="","",[1]metadata!R30)</f>
        <v/>
      </c>
      <c r="S30" s="0" t="str">
        <f aca="false">IF([1]metadata!S30="","",[1]metadata!S30)</f>
        <v/>
      </c>
      <c r="T30" s="0" t="n">
        <f aca="false">IF([1]metadata!T30="","",[1]metadata!T30)</f>
        <v>1380</v>
      </c>
      <c r="U30" s="0" t="str">
        <f aca="false">IF([1]metadata!U30="","",[1]metadata!U30)</f>
        <v>acc</v>
      </c>
      <c r="V30" s="0" t="str">
        <f aca="false">IF([1]metadata!V30="","",[1]metadata!V30)</f>
        <v/>
      </c>
      <c r="W30" s="0" t="str">
        <f aca="false">IF([1]metadata!W30="","",[1]metadata!W30)</f>
        <v>t3</v>
      </c>
      <c r="X30" s="0" t="str">
        <f aca="false">IF([1]metadata!X30="","",[1]metadata!X30)</f>
        <v/>
      </c>
      <c r="Y30" s="0" t="str">
        <f aca="false">IF([1]metadata!Y30="","",[1]metadata!Y30)</f>
        <v/>
      </c>
      <c r="Z30" s="0" t="str">
        <f aca="false">IF([1]metadata!Z30="","",[1]metadata!Z30)</f>
        <v/>
      </c>
    </row>
    <row r="31" customFormat="false" ht="14.4" hidden="false" customHeight="false" outlineLevel="0" collapsed="false">
      <c r="A31" s="0" t="n">
        <f aca="false">IF([1]metadata!A31="","",[1]metadata!A31)</f>
        <v>3</v>
      </c>
      <c r="B31" s="0" t="str">
        <f aca="false">IF([1]metadata!B31="","",[1]metadata!B31)</f>
        <v>3-Manosque</v>
      </c>
      <c r="C31" s="0" t="str">
        <f aca="false">IF([1]metadata!C31="","",[1]metadata!C31)</f>
        <v>BUES, R; TOUBON, JF; POITOUT, HS</v>
      </c>
      <c r="D31" s="0" t="str">
        <f aca="false">IF([1]metadata!D31="","",[1]metadata!D31)</f>
        <v>ECOPHYSIOLOGICAL AND ENZYMATIC VARIABILITY OF CYDIA-POMONELLA L ACCORDING TO GEOGRAPHICAL ORIGIN AND HOST-PLANT</v>
      </c>
      <c r="E31" s="0" t="str">
        <f aca="false">IF([1]metadata!E31="","",[1]metadata!E31)</f>
        <v>10.1051/agro:19950306</v>
      </c>
      <c r="F31" s="0" t="str">
        <f aca="false">IF([1]metadata!F31="","",[1]metadata!F31)</f>
        <v>y</v>
      </c>
      <c r="G31" s="0" t="str">
        <f aca="false">IF([1]metadata!G31="","",[1]metadata!G31)</f>
        <v>a</v>
      </c>
      <c r="H31" s="0" t="str">
        <f aca="false">IF([1]metadata!H31="","",[1]metadata!H31)</f>
        <v>i</v>
      </c>
      <c r="I31" s="0" t="n">
        <f aca="false">IF([1]metadata!I31="","",[1]metadata!I31)</f>
        <v>7</v>
      </c>
      <c r="J31" s="0" t="n">
        <f aca="false">IF([1]metadata!J31="",0,[1]metadata!J31)</f>
        <v>3</v>
      </c>
      <c r="K31" s="0" t="str">
        <f aca="false">IF([1]metadata!K31="","",[1]metadata!K31)</f>
        <v/>
      </c>
      <c r="L31" s="0" t="str">
        <f aca="false">IF([1]metadata!L31="","",[1]metadata!L31)</f>
        <v>Cydia pomonella</v>
      </c>
      <c r="M31" s="0" t="str">
        <f aca="false">IF([1]metadata!M31="","",[1]metadata!M31)</f>
        <v>lepidoptera</v>
      </c>
      <c r="N31" s="0" t="str">
        <f aca="false">IF([1]metadata!N31="","",[1]metadata!N31)</f>
        <v>Manosque</v>
      </c>
      <c r="O31" s="0" t="n">
        <f aca="false">IF([1]metadata!O31="","",[1]metadata!O31)</f>
        <v>43.833333</v>
      </c>
      <c r="P31" s="0" t="n">
        <f aca="false">IF([1]metadata!P31="","",[1]metadata!P31)</f>
        <v>5.783056</v>
      </c>
      <c r="Q31" s="0" t="str">
        <f aca="false">IF([1]metadata!Q31="","",[1]metadata!Q31)</f>
        <v>NA</v>
      </c>
      <c r="R31" s="0" t="str">
        <f aca="false">IF([1]metadata!R31="","",[1]metadata!R31)</f>
        <v/>
      </c>
      <c r="S31" s="0" t="str">
        <f aca="false">IF([1]metadata!S31="","",[1]metadata!S31)</f>
        <v/>
      </c>
      <c r="T31" s="0" t="n">
        <f aca="false">IF([1]metadata!T31="","",[1]metadata!T31)</f>
        <v>286</v>
      </c>
      <c r="U31" s="0" t="str">
        <f aca="false">IF([1]metadata!U31="","",[1]metadata!U31)</f>
        <v>acc</v>
      </c>
      <c r="V31" s="0" t="str">
        <f aca="false">IF([1]metadata!V31="","",[1]metadata!V31)</f>
        <v/>
      </c>
      <c r="W31" s="0" t="str">
        <f aca="false">IF([1]metadata!W31="","",[1]metadata!W31)</f>
        <v>t3</v>
      </c>
      <c r="X31" s="0" t="str">
        <f aca="false">IF([1]metadata!X31="","",[1]metadata!X31)</f>
        <v/>
      </c>
      <c r="Y31" s="0" t="str">
        <f aca="false">IF([1]metadata!Y31="","",[1]metadata!Y31)</f>
        <v/>
      </c>
      <c r="Z31" s="0" t="str">
        <f aca="false">IF([1]metadata!Z31="","",[1]metadata!Z31)</f>
        <v/>
      </c>
    </row>
    <row r="32" customFormat="false" ht="14.4" hidden="false" customHeight="false" outlineLevel="0" collapsed="false">
      <c r="A32" s="0" t="n">
        <f aca="false">IF([1]metadata!A32="","",[1]metadata!A32)</f>
        <v>3</v>
      </c>
      <c r="B32" s="0" t="str">
        <f aca="false">IF([1]metadata!B32="","",[1]metadata!B32)</f>
        <v>3-Rennes</v>
      </c>
      <c r="C32" s="0" t="str">
        <f aca="false">IF([1]metadata!C32="","",[1]metadata!C32)</f>
        <v>BUES, R; TOUBON, JF; POITOUT, HS</v>
      </c>
      <c r="D32" s="0" t="str">
        <f aca="false">IF([1]metadata!D32="","",[1]metadata!D32)</f>
        <v>ECOPHYSIOLOGICAL AND ENZYMATIC VARIABILITY OF CYDIA-POMONELLA L ACCORDING TO GEOGRAPHICAL ORIGIN AND HOST-PLANT</v>
      </c>
      <c r="E32" s="0" t="str">
        <f aca="false">IF([1]metadata!E32="","",[1]metadata!E32)</f>
        <v>10.1051/agro:19950306</v>
      </c>
      <c r="F32" s="0" t="str">
        <f aca="false">IF([1]metadata!F32="","",[1]metadata!F32)</f>
        <v>y</v>
      </c>
      <c r="G32" s="0" t="str">
        <f aca="false">IF([1]metadata!G32="","",[1]metadata!G32)</f>
        <v>a</v>
      </c>
      <c r="H32" s="0" t="str">
        <f aca="false">IF([1]metadata!H32="","",[1]metadata!H32)</f>
        <v>i</v>
      </c>
      <c r="I32" s="0" t="n">
        <f aca="false">IF([1]metadata!I32="","",[1]metadata!I32)</f>
        <v>7</v>
      </c>
      <c r="J32" s="0" t="n">
        <f aca="false">IF([1]metadata!J32="",0,[1]metadata!J32)</f>
        <v>3</v>
      </c>
      <c r="K32" s="0" t="str">
        <f aca="false">IF([1]metadata!K32="","",[1]metadata!K32)</f>
        <v/>
      </c>
      <c r="L32" s="0" t="str">
        <f aca="false">IF([1]metadata!L32="","",[1]metadata!L32)</f>
        <v>Cydia pomonella</v>
      </c>
      <c r="M32" s="0" t="str">
        <f aca="false">IF([1]metadata!M32="","",[1]metadata!M32)</f>
        <v>lepidoptera</v>
      </c>
      <c r="N32" s="0" t="str">
        <f aca="false">IF([1]metadata!N32="","",[1]metadata!N32)</f>
        <v>Rennes</v>
      </c>
      <c r="O32" s="0" t="n">
        <f aca="false">IF([1]metadata!O32="","",[1]metadata!O32)</f>
        <v>48.114167</v>
      </c>
      <c r="P32" s="0" t="n">
        <f aca="false">IF([1]metadata!P32="","",[1]metadata!P32)</f>
        <v>-1.680833</v>
      </c>
      <c r="Q32" s="0" t="str">
        <f aca="false">IF([1]metadata!Q32="","",[1]metadata!Q32)</f>
        <v>NA</v>
      </c>
      <c r="R32" s="0" t="str">
        <f aca="false">IF([1]metadata!R32="","",[1]metadata!R32)</f>
        <v/>
      </c>
      <c r="S32" s="0" t="str">
        <f aca="false">IF([1]metadata!S32="","",[1]metadata!S32)</f>
        <v/>
      </c>
      <c r="T32" s="0" t="n">
        <f aca="false">IF([1]metadata!T32="","",[1]metadata!T32)</f>
        <v>174</v>
      </c>
      <c r="U32" s="0" t="str">
        <f aca="false">IF([1]metadata!U32="","",[1]metadata!U32)</f>
        <v>acc</v>
      </c>
      <c r="V32" s="0" t="str">
        <f aca="false">IF([1]metadata!V32="","",[1]metadata!V32)</f>
        <v/>
      </c>
      <c r="W32" s="0" t="str">
        <f aca="false">IF([1]metadata!W32="","",[1]metadata!W32)</f>
        <v>t3</v>
      </c>
      <c r="X32" s="0" t="str">
        <f aca="false">IF([1]metadata!X32="","",[1]metadata!X32)</f>
        <v/>
      </c>
      <c r="Y32" s="0" t="str">
        <f aca="false">IF([1]metadata!Y32="","",[1]metadata!Y32)</f>
        <v/>
      </c>
      <c r="Z32" s="0" t="str">
        <f aca="false">IF([1]metadata!Z32="","",[1]metadata!Z32)</f>
        <v/>
      </c>
    </row>
    <row r="33" customFormat="false" ht="14.4" hidden="false" customHeight="false" outlineLevel="0" collapsed="false">
      <c r="A33" s="0" t="n">
        <f aca="false">IF([1]metadata!A33="","",[1]metadata!A33)</f>
        <v>3</v>
      </c>
      <c r="B33" s="0" t="str">
        <f aca="false">IF([1]metadata!B33="","",[1]metadata!B33)</f>
        <v>3-Chambery</v>
      </c>
      <c r="C33" s="0" t="str">
        <f aca="false">IF([1]metadata!C33="","",[1]metadata!C33)</f>
        <v>BUES, R; TOUBON, JF; POITOUT, HS</v>
      </c>
      <c r="D33" s="0" t="str">
        <f aca="false">IF([1]metadata!D33="","",[1]metadata!D33)</f>
        <v>ECOPHYSIOLOGICAL AND ENZYMATIC VARIABILITY OF CYDIA-POMONELLA L ACCORDING TO GEOGRAPHICAL ORIGIN AND HOST-PLANT</v>
      </c>
      <c r="E33" s="0" t="str">
        <f aca="false">IF([1]metadata!E33="","",[1]metadata!E33)</f>
        <v>10.1051/agro:19950306</v>
      </c>
      <c r="F33" s="0" t="str">
        <f aca="false">IF([1]metadata!F33="","",[1]metadata!F33)</f>
        <v>y</v>
      </c>
      <c r="G33" s="0" t="str">
        <f aca="false">IF([1]metadata!G33="","",[1]metadata!G33)</f>
        <v>a</v>
      </c>
      <c r="H33" s="0" t="str">
        <f aca="false">IF([1]metadata!H33="","",[1]metadata!H33)</f>
        <v>i</v>
      </c>
      <c r="I33" s="0" t="n">
        <f aca="false">IF([1]metadata!I33="","",[1]metadata!I33)</f>
        <v>7</v>
      </c>
      <c r="J33" s="0" t="n">
        <f aca="false">IF([1]metadata!J33="",0,[1]metadata!J33)</f>
        <v>3</v>
      </c>
      <c r="K33" s="0" t="str">
        <f aca="false">IF([1]metadata!K33="","",[1]metadata!K33)</f>
        <v/>
      </c>
      <c r="L33" s="0" t="str">
        <f aca="false">IF([1]metadata!L33="","",[1]metadata!L33)</f>
        <v>Cydia pomonella</v>
      </c>
      <c r="M33" s="0" t="str">
        <f aca="false">IF([1]metadata!M33="","",[1]metadata!M33)</f>
        <v>lepidoptera</v>
      </c>
      <c r="N33" s="0" t="str">
        <f aca="false">IF([1]metadata!N33="","",[1]metadata!N33)</f>
        <v>Chambery</v>
      </c>
      <c r="O33" s="0" t="n">
        <f aca="false">IF([1]metadata!O33="","",[1]metadata!O33)</f>
        <v>45.566389</v>
      </c>
      <c r="P33" s="0" t="n">
        <f aca="false">IF([1]metadata!P33="","",[1]metadata!P33)</f>
        <v>5.920833</v>
      </c>
      <c r="Q33" s="0" t="str">
        <f aca="false">IF([1]metadata!Q33="","",[1]metadata!Q33)</f>
        <v>NA</v>
      </c>
      <c r="R33" s="0" t="str">
        <f aca="false">IF([1]metadata!R33="","",[1]metadata!R33)</f>
        <v/>
      </c>
      <c r="S33" s="0" t="str">
        <f aca="false">IF([1]metadata!S33="","",[1]metadata!S33)</f>
        <v/>
      </c>
      <c r="T33" s="0" t="n">
        <f aca="false">IF([1]metadata!T33="","",[1]metadata!T33)</f>
        <v>213</v>
      </c>
      <c r="U33" s="0" t="str">
        <f aca="false">IF([1]metadata!U33="","",[1]metadata!U33)</f>
        <v>acc</v>
      </c>
      <c r="V33" s="0" t="str">
        <f aca="false">IF([1]metadata!V33="","",[1]metadata!V33)</f>
        <v/>
      </c>
      <c r="W33" s="0" t="str">
        <f aca="false">IF([1]metadata!W33="","",[1]metadata!W33)</f>
        <v>t3</v>
      </c>
      <c r="X33" s="0" t="str">
        <f aca="false">IF([1]metadata!X33="","",[1]metadata!X33)</f>
        <v/>
      </c>
      <c r="Y33" s="0" t="str">
        <f aca="false">IF([1]metadata!Y33="","",[1]metadata!Y33)</f>
        <v/>
      </c>
      <c r="Z33" s="0" t="str">
        <f aca="false">IF([1]metadata!Z33="","",[1]metadata!Z33)</f>
        <v/>
      </c>
    </row>
    <row r="34" customFormat="false" ht="14.4" hidden="false" customHeight="false" outlineLevel="0" collapsed="false">
      <c r="A34" s="0" t="n">
        <f aca="false">IF([1]metadata!A34="","",[1]metadata!A34)</f>
        <v>4</v>
      </c>
      <c r="B34" s="0" t="str">
        <f aca="false">IF([1]metadata!B34="","",[1]metadata!B34)</f>
        <v>4-</v>
      </c>
      <c r="C34" s="0" t="str">
        <f aca="false">IF([1]metadata!C34="","",[1]metadata!C34)</f>
        <v>CAMPBELL, MD; BRADSHAW, WE</v>
      </c>
      <c r="D34" s="0" t="str">
        <f aca="false">IF([1]metadata!D34="","",[1]metadata!D34)</f>
        <v>GENETIC COORDINATION OF DIAPAUSE IN THE PITCHERPLANT MOSQUITO, WYEOMYIA-SMITHII (DIPTERA, CULICIDAE)</v>
      </c>
      <c r="E34" s="0" t="str">
        <f aca="false">IF([1]metadata!E34="","",[1]metadata!E34)</f>
        <v>10.1093/aesa/85.4.445</v>
      </c>
      <c r="F34" s="0" t="str">
        <f aca="false">IF([1]metadata!F34="","",[1]metadata!F34)</f>
        <v>y-askfordata</v>
      </c>
      <c r="G34" s="0" t="str">
        <f aca="false">IF([1]metadata!G34="","",[1]metadata!G34)</f>
        <v>a</v>
      </c>
      <c r="H34" s="0" t="str">
        <f aca="false">IF([1]metadata!H34="","",[1]metadata!H34)</f>
        <v>i</v>
      </c>
      <c r="I34" s="0" t="n">
        <f aca="false">IF([1]metadata!I34="","",[1]metadata!I34)</f>
        <v>6</v>
      </c>
      <c r="J34" s="0" t="n">
        <f aca="false">IF([1]metadata!J34="",0,[1]metadata!J34)</f>
        <v>0</v>
      </c>
      <c r="K34" s="0" t="str">
        <f aca="false">IF([1]metadata!K34="","",[1]metadata!K34)</f>
        <v>n</v>
      </c>
      <c r="L34" s="0" t="str">
        <f aca="false">IF([1]metadata!L34="","",[1]metadata!L34)</f>
        <v>Wyeomyia smithii</v>
      </c>
      <c r="M34" s="0" t="str">
        <f aca="false">IF([1]metadata!M34="","",[1]metadata!M34)</f>
        <v>diptera</v>
      </c>
      <c r="N34" s="0" t="str">
        <f aca="false">IF([1]metadata!N34="","",[1]metadata!N34)</f>
        <v/>
      </c>
      <c r="O34" s="0" t="str">
        <f aca="false">IF([1]metadata!O34="","",[1]metadata!O34)</f>
        <v/>
      </c>
      <c r="P34" s="0" t="str">
        <f aca="false">IF([1]metadata!P34="","",[1]metadata!P34)</f>
        <v/>
      </c>
      <c r="Q34" s="0" t="str">
        <f aca="false">IF([1]metadata!Q34="","",[1]metadata!Q34)</f>
        <v/>
      </c>
      <c r="R34" s="0" t="str">
        <f aca="false">IF([1]metadata!R34="","",[1]metadata!R34)</f>
        <v/>
      </c>
      <c r="S34" s="0" t="str">
        <f aca="false">IF([1]metadata!S34="","",[1]metadata!S34)</f>
        <v/>
      </c>
      <c r="T34" s="0" t="str">
        <f aca="false">IF([1]metadata!T34="","",[1]metadata!T34)</f>
        <v/>
      </c>
      <c r="U34" s="0" t="str">
        <f aca="false">IF([1]metadata!U34="","",[1]metadata!U34)</f>
        <v/>
      </c>
      <c r="V34" s="0" t="str">
        <f aca="false">IF([1]metadata!V34="","",[1]metadata!V34)</f>
        <v/>
      </c>
      <c r="W34" s="0" t="str">
        <f aca="false">IF([1]metadata!W34="","",[1]metadata!W34)</f>
        <v/>
      </c>
      <c r="X34" s="0" t="str">
        <f aca="false">IF([1]metadata!X34="","",[1]metadata!X34)</f>
        <v/>
      </c>
      <c r="Y34" s="0" t="str">
        <f aca="false">IF([1]metadata!Y34="","",[1]metadata!Y34)</f>
        <v/>
      </c>
      <c r="Z34" s="0" t="str">
        <f aca="false">IF([1]metadata!Z34="","",[1]metadata!Z34)</f>
        <v/>
      </c>
    </row>
    <row r="35" customFormat="false" ht="14.4" hidden="false" customHeight="false" outlineLevel="0" collapsed="false">
      <c r="A35" s="0" t="n">
        <f aca="false">IF([1]metadata!A35="","",[1]metadata!A35)</f>
        <v>4</v>
      </c>
      <c r="B35" s="0" t="str">
        <f aca="false">IF([1]metadata!B35="","",[1]metadata!B35)</f>
        <v>4-</v>
      </c>
      <c r="C35" s="0" t="str">
        <f aca="false">IF([1]metadata!C35="","",[1]metadata!C35)</f>
        <v>CAMPBELL, MD; BRADSHAW, WE</v>
      </c>
      <c r="D35" s="0" t="str">
        <f aca="false">IF([1]metadata!D35="","",[1]metadata!D35)</f>
        <v>GENETIC COORDINATION OF DIAPAUSE IN THE PITCHERPLANT MOSQUITO, WYEOMYIA-SMITHII (DIPTERA, CULICIDAE)</v>
      </c>
      <c r="E35" s="0" t="str">
        <f aca="false">IF([1]metadata!E35="","",[1]metadata!E35)</f>
        <v>10.1093/aesa/85.4.445</v>
      </c>
      <c r="F35" s="0" t="str">
        <f aca="false">IF([1]metadata!F35="","",[1]metadata!F35)</f>
        <v>y-askfordata</v>
      </c>
      <c r="G35" s="0" t="str">
        <f aca="false">IF([1]metadata!G35="","",[1]metadata!G35)</f>
        <v>a</v>
      </c>
      <c r="H35" s="0" t="str">
        <f aca="false">IF([1]metadata!H35="","",[1]metadata!H35)</f>
        <v>i</v>
      </c>
      <c r="I35" s="0" t="str">
        <f aca="false">IF([1]metadata!I35="","",[1]metadata!I35)</f>
        <v/>
      </c>
      <c r="J35" s="0" t="n">
        <f aca="false">IF([1]metadata!J35="",0,[1]metadata!J35)</f>
        <v>0</v>
      </c>
      <c r="K35" s="0" t="str">
        <f aca="false">IF([1]metadata!K35="","",[1]metadata!K35)</f>
        <v/>
      </c>
      <c r="L35" s="0" t="str">
        <f aca="false">IF([1]metadata!L35="","",[1]metadata!L35)</f>
        <v/>
      </c>
      <c r="M35" s="0" t="str">
        <f aca="false">IF([1]metadata!M35="","",[1]metadata!M35)</f>
        <v/>
      </c>
      <c r="N35" s="0" t="str">
        <f aca="false">IF([1]metadata!N35="","",[1]metadata!N35)</f>
        <v/>
      </c>
      <c r="O35" s="0" t="str">
        <f aca="false">IF([1]metadata!O35="","",[1]metadata!O35)</f>
        <v/>
      </c>
      <c r="P35" s="0" t="str">
        <f aca="false">IF([1]metadata!P35="","",[1]metadata!P35)</f>
        <v/>
      </c>
      <c r="Q35" s="0" t="str">
        <f aca="false">IF([1]metadata!Q35="","",[1]metadata!Q35)</f>
        <v/>
      </c>
      <c r="R35" s="0" t="str">
        <f aca="false">IF([1]metadata!R35="","",[1]metadata!R35)</f>
        <v/>
      </c>
      <c r="S35" s="0" t="str">
        <f aca="false">IF([1]metadata!S35="","",[1]metadata!S35)</f>
        <v/>
      </c>
      <c r="T35" s="0" t="str">
        <f aca="false">IF([1]metadata!T35="","",[1]metadata!T35)</f>
        <v/>
      </c>
      <c r="U35" s="0" t="str">
        <f aca="false">IF([1]metadata!U35="","",[1]metadata!U35)</f>
        <v/>
      </c>
      <c r="V35" s="0" t="str">
        <f aca="false">IF([1]metadata!V35="","",[1]metadata!V35)</f>
        <v/>
      </c>
      <c r="W35" s="0" t="str">
        <f aca="false">IF([1]metadata!W35="","",[1]metadata!W35)</f>
        <v/>
      </c>
      <c r="X35" s="0" t="str">
        <f aca="false">IF([1]metadata!X35="","",[1]metadata!X35)</f>
        <v/>
      </c>
      <c r="Y35" s="0" t="str">
        <f aca="false">IF([1]metadata!Y35="","",[1]metadata!Y35)</f>
        <v/>
      </c>
      <c r="Z35" s="0" t="str">
        <f aca="false">IF([1]metadata!Z35="","",[1]metadata!Z35)</f>
        <v/>
      </c>
    </row>
    <row r="36" customFormat="false" ht="14.4" hidden="false" customHeight="false" outlineLevel="0" collapsed="false">
      <c r="A36" s="0" t="n">
        <f aca="false">IF([1]metadata!A36="","",[1]metadata!A36)</f>
        <v>4</v>
      </c>
      <c r="B36" s="0" t="str">
        <f aca="false">IF([1]metadata!B36="","",[1]metadata!B36)</f>
        <v>4-</v>
      </c>
      <c r="C36" s="0" t="str">
        <f aca="false">IF([1]metadata!C36="","",[1]metadata!C36)</f>
        <v>CAMPBELL, MD; BRADSHAW, WE</v>
      </c>
      <c r="D36" s="0" t="str">
        <f aca="false">IF([1]metadata!D36="","",[1]metadata!D36)</f>
        <v>GENETIC COORDINATION OF DIAPAUSE IN THE PITCHERPLANT MOSQUITO, WYEOMYIA-SMITHII (DIPTERA, CULICIDAE)</v>
      </c>
      <c r="E36" s="0" t="str">
        <f aca="false">IF([1]metadata!E36="","",[1]metadata!E36)</f>
        <v>10.1093/aesa/85.4.445</v>
      </c>
      <c r="F36" s="0" t="str">
        <f aca="false">IF([1]metadata!F36="","",[1]metadata!F36)</f>
        <v>y-askfordata</v>
      </c>
      <c r="G36" s="0" t="str">
        <f aca="false">IF([1]metadata!G36="","",[1]metadata!G36)</f>
        <v>a</v>
      </c>
      <c r="H36" s="0" t="str">
        <f aca="false">IF([1]metadata!H36="","",[1]metadata!H36)</f>
        <v>i</v>
      </c>
      <c r="I36" s="0" t="str">
        <f aca="false">IF([1]metadata!I36="","",[1]metadata!I36)</f>
        <v/>
      </c>
      <c r="J36" s="0" t="n">
        <f aca="false">IF([1]metadata!J36="",0,[1]metadata!J36)</f>
        <v>0</v>
      </c>
      <c r="K36" s="0" t="str">
        <f aca="false">IF([1]metadata!K36="","",[1]metadata!K36)</f>
        <v/>
      </c>
      <c r="L36" s="0" t="str">
        <f aca="false">IF([1]metadata!L36="","",[1]metadata!L36)</f>
        <v/>
      </c>
      <c r="M36" s="0" t="str">
        <f aca="false">IF([1]metadata!M36="","",[1]metadata!M36)</f>
        <v/>
      </c>
      <c r="N36" s="0" t="str">
        <f aca="false">IF([1]metadata!N36="","",[1]metadata!N36)</f>
        <v/>
      </c>
      <c r="O36" s="0" t="str">
        <f aca="false">IF([1]metadata!O36="","",[1]metadata!O36)</f>
        <v/>
      </c>
      <c r="P36" s="0" t="str">
        <f aca="false">IF([1]metadata!P36="","",[1]metadata!P36)</f>
        <v/>
      </c>
      <c r="Q36" s="0" t="str">
        <f aca="false">IF([1]metadata!Q36="","",[1]metadata!Q36)</f>
        <v/>
      </c>
      <c r="R36" s="0" t="str">
        <f aca="false">IF([1]metadata!R36="","",[1]metadata!R36)</f>
        <v/>
      </c>
      <c r="S36" s="0" t="str">
        <f aca="false">IF([1]metadata!S36="","",[1]metadata!S36)</f>
        <v/>
      </c>
      <c r="T36" s="0" t="str">
        <f aca="false">IF([1]metadata!T36="","",[1]metadata!T36)</f>
        <v/>
      </c>
      <c r="U36" s="0" t="str">
        <f aca="false">IF([1]metadata!U36="","",[1]metadata!U36)</f>
        <v/>
      </c>
      <c r="V36" s="0" t="str">
        <f aca="false">IF([1]metadata!V36="","",[1]metadata!V36)</f>
        <v/>
      </c>
      <c r="W36" s="0" t="str">
        <f aca="false">IF([1]metadata!W36="","",[1]metadata!W36)</f>
        <v/>
      </c>
      <c r="X36" s="0" t="str">
        <f aca="false">IF([1]metadata!X36="","",[1]metadata!X36)</f>
        <v/>
      </c>
      <c r="Y36" s="0" t="str">
        <f aca="false">IF([1]metadata!Y36="","",[1]metadata!Y36)</f>
        <v/>
      </c>
      <c r="Z36" s="0" t="str">
        <f aca="false">IF([1]metadata!Z36="","",[1]metadata!Z36)</f>
        <v/>
      </c>
    </row>
    <row r="37" customFormat="false" ht="14.4" hidden="false" customHeight="false" outlineLevel="0" collapsed="false">
      <c r="A37" s="0" t="n">
        <f aca="false">IF([1]metadata!A37="","",[1]metadata!A37)</f>
        <v>4</v>
      </c>
      <c r="B37" s="0" t="str">
        <f aca="false">IF([1]metadata!B37="","",[1]metadata!B37)</f>
        <v>4-</v>
      </c>
      <c r="C37" s="0" t="str">
        <f aca="false">IF([1]metadata!C37="","",[1]metadata!C37)</f>
        <v>CAMPBELL, MD; BRADSHAW, WE</v>
      </c>
      <c r="D37" s="0" t="str">
        <f aca="false">IF([1]metadata!D37="","",[1]metadata!D37)</f>
        <v>GENETIC COORDINATION OF DIAPAUSE IN THE PITCHERPLANT MOSQUITO, WYEOMYIA-SMITHII (DIPTERA, CULICIDAE)</v>
      </c>
      <c r="E37" s="0" t="str">
        <f aca="false">IF([1]metadata!E37="","",[1]metadata!E37)</f>
        <v>10.1093/aesa/85.4.445</v>
      </c>
      <c r="F37" s="0" t="str">
        <f aca="false">IF([1]metadata!F37="","",[1]metadata!F37)</f>
        <v>y-askfordata</v>
      </c>
      <c r="G37" s="0" t="str">
        <f aca="false">IF([1]metadata!G37="","",[1]metadata!G37)</f>
        <v>a</v>
      </c>
      <c r="H37" s="0" t="str">
        <f aca="false">IF([1]metadata!H37="","",[1]metadata!H37)</f>
        <v>i</v>
      </c>
      <c r="I37" s="0" t="str">
        <f aca="false">IF([1]metadata!I37="","",[1]metadata!I37)</f>
        <v/>
      </c>
      <c r="J37" s="0" t="n">
        <f aca="false">IF([1]metadata!J37="",0,[1]metadata!J37)</f>
        <v>0</v>
      </c>
      <c r="K37" s="0" t="str">
        <f aca="false">IF([1]metadata!K37="","",[1]metadata!K37)</f>
        <v/>
      </c>
      <c r="L37" s="0" t="str">
        <f aca="false">IF([1]metadata!L37="","",[1]metadata!L37)</f>
        <v/>
      </c>
      <c r="M37" s="0" t="str">
        <f aca="false">IF([1]metadata!M37="","",[1]metadata!M37)</f>
        <v/>
      </c>
      <c r="N37" s="0" t="str">
        <f aca="false">IF([1]metadata!N37="","",[1]metadata!N37)</f>
        <v/>
      </c>
      <c r="O37" s="0" t="str">
        <f aca="false">IF([1]metadata!O37="","",[1]metadata!O37)</f>
        <v/>
      </c>
      <c r="P37" s="0" t="str">
        <f aca="false">IF([1]metadata!P37="","",[1]metadata!P37)</f>
        <v/>
      </c>
      <c r="Q37" s="0" t="str">
        <f aca="false">IF([1]metadata!Q37="","",[1]metadata!Q37)</f>
        <v/>
      </c>
      <c r="R37" s="0" t="str">
        <f aca="false">IF([1]metadata!R37="","",[1]metadata!R37)</f>
        <v/>
      </c>
      <c r="S37" s="0" t="str">
        <f aca="false">IF([1]metadata!S37="","",[1]metadata!S37)</f>
        <v/>
      </c>
      <c r="T37" s="0" t="str">
        <f aca="false">IF([1]metadata!T37="","",[1]metadata!T37)</f>
        <v/>
      </c>
      <c r="U37" s="0" t="str">
        <f aca="false">IF([1]metadata!U37="","",[1]metadata!U37)</f>
        <v/>
      </c>
      <c r="V37" s="0" t="str">
        <f aca="false">IF([1]metadata!V37="","",[1]metadata!V37)</f>
        <v/>
      </c>
      <c r="W37" s="0" t="str">
        <f aca="false">IF([1]metadata!W37="","",[1]metadata!W37)</f>
        <v/>
      </c>
      <c r="X37" s="0" t="str">
        <f aca="false">IF([1]metadata!X37="","",[1]metadata!X37)</f>
        <v/>
      </c>
      <c r="Y37" s="0" t="str">
        <f aca="false">IF([1]metadata!Y37="","",[1]metadata!Y37)</f>
        <v/>
      </c>
      <c r="Z37" s="0" t="str">
        <f aca="false">IF([1]metadata!Z37="","",[1]metadata!Z37)</f>
        <v/>
      </c>
    </row>
    <row r="38" customFormat="false" ht="14.4" hidden="false" customHeight="false" outlineLevel="0" collapsed="false">
      <c r="A38" s="0" t="n">
        <f aca="false">IF([1]metadata!A38="","",[1]metadata!A38)</f>
        <v>4</v>
      </c>
      <c r="B38" s="0" t="str">
        <f aca="false">IF([1]metadata!B38="","",[1]metadata!B38)</f>
        <v>4-</v>
      </c>
      <c r="C38" s="0" t="str">
        <f aca="false">IF([1]metadata!C38="","",[1]metadata!C38)</f>
        <v>CAMPBELL, MD; BRADSHAW, WE</v>
      </c>
      <c r="D38" s="0" t="str">
        <f aca="false">IF([1]metadata!D38="","",[1]metadata!D38)</f>
        <v>GENETIC COORDINATION OF DIAPAUSE IN THE PITCHERPLANT MOSQUITO, WYEOMYIA-SMITHII (DIPTERA, CULICIDAE)</v>
      </c>
      <c r="E38" s="0" t="str">
        <f aca="false">IF([1]metadata!E38="","",[1]metadata!E38)</f>
        <v>10.1093/aesa/85.4.445</v>
      </c>
      <c r="F38" s="0" t="str">
        <f aca="false">IF([1]metadata!F38="","",[1]metadata!F38)</f>
        <v>y-askfordata</v>
      </c>
      <c r="G38" s="0" t="str">
        <f aca="false">IF([1]metadata!G38="","",[1]metadata!G38)</f>
        <v/>
      </c>
      <c r="H38" s="0" t="str">
        <f aca="false">IF([1]metadata!H38="","",[1]metadata!H38)</f>
        <v/>
      </c>
      <c r="I38" s="0" t="str">
        <f aca="false">IF([1]metadata!I38="","",[1]metadata!I38)</f>
        <v/>
      </c>
      <c r="J38" s="0" t="n">
        <f aca="false">IF([1]metadata!J38="",0,[1]metadata!J38)</f>
        <v>0</v>
      </c>
      <c r="K38" s="0" t="str">
        <f aca="false">IF([1]metadata!K38="","",[1]metadata!K38)</f>
        <v/>
      </c>
      <c r="L38" s="0" t="str">
        <f aca="false">IF([1]metadata!L38="","",[1]metadata!L38)</f>
        <v/>
      </c>
      <c r="M38" s="0" t="str">
        <f aca="false">IF([1]metadata!M38="","",[1]metadata!M38)</f>
        <v/>
      </c>
      <c r="N38" s="0" t="str">
        <f aca="false">IF([1]metadata!N38="","",[1]metadata!N38)</f>
        <v/>
      </c>
      <c r="O38" s="0" t="str">
        <f aca="false">IF([1]metadata!O38="","",[1]metadata!O38)</f>
        <v/>
      </c>
      <c r="P38" s="0" t="str">
        <f aca="false">IF([1]metadata!P38="","",[1]metadata!P38)</f>
        <v/>
      </c>
      <c r="Q38" s="0" t="str">
        <f aca="false">IF([1]metadata!Q38="","",[1]metadata!Q38)</f>
        <v/>
      </c>
      <c r="R38" s="0" t="str">
        <f aca="false">IF([1]metadata!R38="","",[1]metadata!R38)</f>
        <v/>
      </c>
      <c r="S38" s="0" t="str">
        <f aca="false">IF([1]metadata!S38="","",[1]metadata!S38)</f>
        <v/>
      </c>
      <c r="T38" s="0" t="str">
        <f aca="false">IF([1]metadata!T38="","",[1]metadata!T38)</f>
        <v/>
      </c>
      <c r="U38" s="0" t="str">
        <f aca="false">IF([1]metadata!U38="","",[1]metadata!U38)</f>
        <v/>
      </c>
      <c r="V38" s="0" t="str">
        <f aca="false">IF([1]metadata!V38="","",[1]metadata!V38)</f>
        <v/>
      </c>
      <c r="W38" s="0" t="str">
        <f aca="false">IF([1]metadata!W38="","",[1]metadata!W38)</f>
        <v/>
      </c>
      <c r="X38" s="0" t="str">
        <f aca="false">IF([1]metadata!X38="","",[1]metadata!X38)</f>
        <v/>
      </c>
      <c r="Y38" s="0" t="str">
        <f aca="false">IF([1]metadata!Y38="","",[1]metadata!Y38)</f>
        <v/>
      </c>
      <c r="Z38" s="0" t="str">
        <f aca="false">IF([1]metadata!Z38="","",[1]metadata!Z38)</f>
        <v/>
      </c>
    </row>
    <row r="39" customFormat="false" ht="14.4" hidden="false" customHeight="false" outlineLevel="0" collapsed="false">
      <c r="A39" s="0" t="n">
        <f aca="false">IF([1]metadata!A39="","",[1]metadata!A39)</f>
        <v>4</v>
      </c>
      <c r="B39" s="0" t="str">
        <f aca="false">IF([1]metadata!B39="","",[1]metadata!B39)</f>
        <v>4-</v>
      </c>
      <c r="C39" s="0" t="str">
        <f aca="false">IF([1]metadata!C39="","",[1]metadata!C39)</f>
        <v>CAMPBELL, MD; BRADSHAW, WE</v>
      </c>
      <c r="D39" s="0" t="str">
        <f aca="false">IF([1]metadata!D39="","",[1]metadata!D39)</f>
        <v>GENETIC COORDINATION OF DIAPAUSE IN THE PITCHERPLANT MOSQUITO, WYEOMYIA-SMITHII (DIPTERA, CULICIDAE)</v>
      </c>
      <c r="E39" s="0" t="str">
        <f aca="false">IF([1]metadata!E39="","",[1]metadata!E39)</f>
        <v>10.1093/aesa/85.4.445</v>
      </c>
      <c r="F39" s="0" t="str">
        <f aca="false">IF([1]metadata!F39="","",[1]metadata!F39)</f>
        <v>y-askfordata</v>
      </c>
      <c r="G39" s="0" t="str">
        <f aca="false">IF([1]metadata!G39="","",[1]metadata!G39)</f>
        <v/>
      </c>
      <c r="H39" s="0" t="str">
        <f aca="false">IF([1]metadata!H39="","",[1]metadata!H39)</f>
        <v/>
      </c>
      <c r="I39" s="0" t="str">
        <f aca="false">IF([1]metadata!I39="","",[1]metadata!I39)</f>
        <v/>
      </c>
      <c r="J39" s="0" t="n">
        <f aca="false">IF([1]metadata!J39="",0,[1]metadata!J39)</f>
        <v>0</v>
      </c>
      <c r="K39" s="0" t="str">
        <f aca="false">IF([1]metadata!K39="","",[1]metadata!K39)</f>
        <v/>
      </c>
      <c r="L39" s="0" t="str">
        <f aca="false">IF([1]metadata!L39="","",[1]metadata!L39)</f>
        <v/>
      </c>
      <c r="M39" s="0" t="str">
        <f aca="false">IF([1]metadata!M39="","",[1]metadata!M39)</f>
        <v/>
      </c>
      <c r="N39" s="0" t="str">
        <f aca="false">IF([1]metadata!N39="","",[1]metadata!N39)</f>
        <v/>
      </c>
      <c r="O39" s="0" t="str">
        <f aca="false">IF([1]metadata!O39="","",[1]metadata!O39)</f>
        <v/>
      </c>
      <c r="P39" s="0" t="str">
        <f aca="false">IF([1]metadata!P39="","",[1]metadata!P39)</f>
        <v/>
      </c>
      <c r="Q39" s="0" t="str">
        <f aca="false">IF([1]metadata!Q39="","",[1]metadata!Q39)</f>
        <v/>
      </c>
      <c r="R39" s="0" t="str">
        <f aca="false">IF([1]metadata!R39="","",[1]metadata!R39)</f>
        <v/>
      </c>
      <c r="S39" s="0" t="str">
        <f aca="false">IF([1]metadata!S39="","",[1]metadata!S39)</f>
        <v/>
      </c>
      <c r="T39" s="0" t="str">
        <f aca="false">IF([1]metadata!T39="","",[1]metadata!T39)</f>
        <v/>
      </c>
      <c r="U39" s="0" t="str">
        <f aca="false">IF([1]metadata!U39="","",[1]metadata!U39)</f>
        <v/>
      </c>
      <c r="V39" s="0" t="str">
        <f aca="false">IF([1]metadata!V39="","",[1]metadata!V39)</f>
        <v/>
      </c>
      <c r="W39" s="0" t="str">
        <f aca="false">IF([1]metadata!W39="","",[1]metadata!W39)</f>
        <v/>
      </c>
      <c r="X39" s="0" t="str">
        <f aca="false">IF([1]metadata!X39="","",[1]metadata!X39)</f>
        <v/>
      </c>
      <c r="Y39" s="0" t="str">
        <f aca="false">IF([1]metadata!Y39="","",[1]metadata!Y39)</f>
        <v/>
      </c>
      <c r="Z39" s="0" t="str">
        <f aca="false">IF([1]metadata!Z39="","",[1]metadata!Z39)</f>
        <v/>
      </c>
    </row>
    <row r="40" customFormat="false" ht="14.4" hidden="false" customHeight="false" outlineLevel="0" collapsed="false">
      <c r="A40" s="0" t="n">
        <f aca="false">IF([1]metadata!A40="","",[1]metadata!A40)</f>
        <v>5</v>
      </c>
      <c r="B40" s="0" t="str">
        <f aca="false">IF([1]metadata!B40="","",[1]metadata!B40)</f>
        <v>5-Guangzhou</v>
      </c>
      <c r="C40" s="0" t="str">
        <f aca="false">IF([1]metadata!C40="","",[1]metadata!C40)</f>
        <v>Chen, YS; Chen, C; He, HM; Xia, QW; Xue, FS</v>
      </c>
      <c r="D40" s="0" t="str">
        <f aca="false">IF([1]metadata!D40="","",[1]metadata!D40)</f>
        <v>Geographic variation in diapause induction and termination of the cotton bollworm, Helicoverpa armigera Hubner (Lepidoptera: Noctuidae)</v>
      </c>
      <c r="E40" s="0" t="str">
        <f aca="false">IF([1]metadata!E40="","",[1]metadata!E40)</f>
        <v>10.1016/j.jinsphys.2013.06.002</v>
      </c>
      <c r="F40" s="0" t="str">
        <f aca="false">IF([1]metadata!F40="","",[1]metadata!F40)</f>
        <v>y</v>
      </c>
      <c r="G40" s="0" t="str">
        <f aca="false">IF([1]metadata!G40="","",[1]metadata!G40)</f>
        <v>a</v>
      </c>
      <c r="H40" s="0" t="str">
        <f aca="false">IF([1]metadata!H40="","",[1]metadata!H40)</f>
        <v>i</v>
      </c>
      <c r="I40" s="0" t="n">
        <f aca="false">IF([1]metadata!I40="","",[1]metadata!I40)</f>
        <v>5</v>
      </c>
      <c r="J40" s="0" t="n">
        <f aca="false">IF([1]metadata!J40="",0,[1]metadata!J40)</f>
        <v>6</v>
      </c>
      <c r="K40" s="0" t="str">
        <f aca="false">IF([1]metadata!K40="","",[1]metadata!K40)</f>
        <v/>
      </c>
      <c r="L40" s="0" t="str">
        <f aca="false">IF([1]metadata!L40="","",[1]metadata!L40)</f>
        <v>Helicoverpa armigera</v>
      </c>
      <c r="M40" s="0" t="str">
        <f aca="false">IF([1]metadata!M40="","",[1]metadata!M40)</f>
        <v>lepidoptera</v>
      </c>
      <c r="N40" s="0" t="str">
        <f aca="false">IF([1]metadata!N40="","",[1]metadata!N40)</f>
        <v>Guangzhou</v>
      </c>
      <c r="O40" s="0" t="n">
        <f aca="false">IF([1]metadata!O40="","",[1]metadata!O40)</f>
        <v>23.08</v>
      </c>
      <c r="P40" s="0" t="n">
        <f aca="false">IF([1]metadata!P40="","",[1]metadata!P40)</f>
        <v>113.14</v>
      </c>
      <c r="Q40" s="0" t="n">
        <f aca="false">IF([1]metadata!Q40="","",[1]metadata!Q40)</f>
        <v>0.01</v>
      </c>
      <c r="R40" s="0" t="str">
        <f aca="false">IF([1]metadata!R40="","",[1]metadata!R40)</f>
        <v/>
      </c>
      <c r="S40" s="0" t="str">
        <f aca="false">IF([1]metadata!S40="","",[1]metadata!S40)</f>
        <v/>
      </c>
      <c r="T40" s="0" t="n">
        <f aca="false">IF([1]metadata!T40="","",[1]metadata!T40)</f>
        <v>71.5</v>
      </c>
      <c r="U40" s="0" t="str">
        <f aca="false">IF([1]metadata!U40="","",[1]metadata!U40)</f>
        <v>global average</v>
      </c>
      <c r="V40" s="0" t="str">
        <f aca="false">IF([1]metadata!V40="","",[1]metadata!V40)</f>
        <v/>
      </c>
      <c r="W40" s="0" t="n">
        <f aca="false">IF([1]metadata!W40="","",[1]metadata!W40)</f>
        <v>5</v>
      </c>
      <c r="X40" s="0" t="str">
        <f aca="false">IF([1]metadata!X40="","",[1]metadata!X40)</f>
        <v/>
      </c>
      <c r="Y40" s="0" t="str">
        <f aca="false">IF([1]metadata!Y40="","",[1]metadata!Y40)</f>
        <v>pupal</v>
      </c>
      <c r="Z40" s="0" t="str">
        <f aca="false">IF([1]metadata!Z40="","",[1]metadata!Z40)</f>
        <v/>
      </c>
    </row>
    <row r="41" customFormat="false" ht="14.4" hidden="false" customHeight="false" outlineLevel="0" collapsed="false">
      <c r="A41" s="0" t="n">
        <f aca="false">IF([1]metadata!A41="","",[1]metadata!A41)</f>
        <v>5</v>
      </c>
      <c r="B41" s="0" t="str">
        <f aca="false">IF([1]metadata!B41="","",[1]metadata!B41)</f>
        <v>5-Yongxiu</v>
      </c>
      <c r="C41" s="0" t="str">
        <f aca="false">IF([1]metadata!C41="","",[1]metadata!C41)</f>
        <v>Chen, YS; Chen, C; He, HM; Xia, QW; Xue, FS</v>
      </c>
      <c r="D41" s="0" t="str">
        <f aca="false">IF([1]metadata!D41="","",[1]metadata!D41)</f>
        <v>Geographic variation in diapause induction and termination of the cotton bollworm, Helicoverpa armigera Hubner (Lepidoptera: Noctuidae)</v>
      </c>
      <c r="E41" s="0" t="str">
        <f aca="false">IF([1]metadata!E41="","",[1]metadata!E41)</f>
        <v>10.1016/j.jinsphys.2013.06.002</v>
      </c>
      <c r="F41" s="0" t="str">
        <f aca="false">IF([1]metadata!F41="","",[1]metadata!F41)</f>
        <v>y</v>
      </c>
      <c r="G41" s="0" t="str">
        <f aca="false">IF([1]metadata!G41="","",[1]metadata!G41)</f>
        <v>a</v>
      </c>
      <c r="H41" s="0" t="str">
        <f aca="false">IF([1]metadata!H41="","",[1]metadata!H41)</f>
        <v>i</v>
      </c>
      <c r="I41" s="0" t="n">
        <f aca="false">IF([1]metadata!I41="","",[1]metadata!I41)</f>
        <v>5</v>
      </c>
      <c r="J41" s="0" t="n">
        <f aca="false">IF([1]metadata!J41="",0,[1]metadata!J41)</f>
        <v>6</v>
      </c>
      <c r="K41" s="0" t="str">
        <f aca="false">IF([1]metadata!K41="","",[1]metadata!K41)</f>
        <v/>
      </c>
      <c r="L41" s="0" t="str">
        <f aca="false">IF([1]metadata!L41="","",[1]metadata!L41)</f>
        <v>Helicoverpa armigera</v>
      </c>
      <c r="M41" s="0" t="str">
        <f aca="false">IF([1]metadata!M41="","",[1]metadata!M41)</f>
        <v>lepidoptera</v>
      </c>
      <c r="N41" s="0" t="str">
        <f aca="false">IF([1]metadata!N41="","",[1]metadata!N41)</f>
        <v>Yongxiu</v>
      </c>
      <c r="O41" s="0" t="n">
        <f aca="false">IF([1]metadata!O41="","",[1]metadata!O41)</f>
        <v>29.04</v>
      </c>
      <c r="P41" s="0" t="n">
        <f aca="false">IF([1]metadata!P41="","",[1]metadata!P41)</f>
        <v>116.82</v>
      </c>
      <c r="Q41" s="0" t="n">
        <f aca="false">IF([1]metadata!Q41="","",[1]metadata!Q41)</f>
        <v>0.01</v>
      </c>
      <c r="R41" s="0" t="str">
        <f aca="false">IF([1]metadata!R41="","",[1]metadata!R41)</f>
        <v/>
      </c>
      <c r="S41" s="0" t="str">
        <f aca="false">IF([1]metadata!S41="","",[1]metadata!S41)</f>
        <v/>
      </c>
      <c r="T41" s="0" t="n">
        <f aca="false">IF([1]metadata!T41="","",[1]metadata!T41)</f>
        <v>71.5</v>
      </c>
      <c r="U41" s="0" t="str">
        <f aca="false">IF([1]metadata!U41="","",[1]metadata!U41)</f>
        <v>global average</v>
      </c>
      <c r="V41" s="0" t="str">
        <f aca="false">IF([1]metadata!V41="","",[1]metadata!V41)</f>
        <v/>
      </c>
      <c r="W41" s="0" t="n">
        <f aca="false">IF([1]metadata!W41="","",[1]metadata!W41)</f>
        <v>5</v>
      </c>
      <c r="X41" s="0" t="str">
        <f aca="false">IF([1]metadata!X41="","",[1]metadata!X41)</f>
        <v/>
      </c>
      <c r="Y41" s="0" t="str">
        <f aca="false">IF([1]metadata!Y41="","",[1]metadata!Y41)</f>
        <v>pupal</v>
      </c>
      <c r="Z41" s="0" t="str">
        <f aca="false">IF([1]metadata!Z41="","",[1]metadata!Z41)</f>
        <v/>
      </c>
    </row>
    <row r="42" customFormat="false" ht="14.4" hidden="false" customHeight="false" outlineLevel="0" collapsed="false">
      <c r="A42" s="0" t="n">
        <f aca="false">IF([1]metadata!A42="","",[1]metadata!A42)</f>
        <v>5</v>
      </c>
      <c r="B42" s="0" t="str">
        <f aca="false">IF([1]metadata!B42="","",[1]metadata!B42)</f>
        <v>5-Taian</v>
      </c>
      <c r="C42" s="0" t="str">
        <f aca="false">IF([1]metadata!C42="","",[1]metadata!C42)</f>
        <v>Chen, YS; Chen, C; He, HM; Xia, QW; Xue, FS</v>
      </c>
      <c r="D42" s="0" t="str">
        <f aca="false">IF([1]metadata!D42="","",[1]metadata!D42)</f>
        <v>Geographic variation in diapause induction and termination of the cotton bollworm, Helicoverpa armigera Hubner (Lepidoptera: Noctuidae)</v>
      </c>
      <c r="E42" s="0" t="str">
        <f aca="false">IF([1]metadata!E42="","",[1]metadata!E42)</f>
        <v>10.1016/j.jinsphys.2013.06.002</v>
      </c>
      <c r="F42" s="0" t="str">
        <f aca="false">IF([1]metadata!F42="","",[1]metadata!F42)</f>
        <v>y</v>
      </c>
      <c r="G42" s="0" t="str">
        <f aca="false">IF([1]metadata!G42="","",[1]metadata!G42)</f>
        <v>a</v>
      </c>
      <c r="H42" s="0" t="str">
        <f aca="false">IF([1]metadata!H42="","",[1]metadata!H42)</f>
        <v>i</v>
      </c>
      <c r="I42" s="0" t="n">
        <f aca="false">IF([1]metadata!I42="","",[1]metadata!I42)</f>
        <v>5</v>
      </c>
      <c r="J42" s="0" t="n">
        <f aca="false">IF([1]metadata!J42="",0,[1]metadata!J42)</f>
        <v>6</v>
      </c>
      <c r="K42" s="0" t="str">
        <f aca="false">IF([1]metadata!K42="","",[1]metadata!K42)</f>
        <v/>
      </c>
      <c r="L42" s="0" t="str">
        <f aca="false">IF([1]metadata!L42="","",[1]metadata!L42)</f>
        <v>Helicoverpa armigera</v>
      </c>
      <c r="M42" s="0" t="str">
        <f aca="false">IF([1]metadata!M42="","",[1]metadata!M42)</f>
        <v>lepidoptera</v>
      </c>
      <c r="N42" s="0" t="str">
        <f aca="false">IF([1]metadata!N42="","",[1]metadata!N42)</f>
        <v>Taian</v>
      </c>
      <c r="O42" s="0" t="n">
        <f aca="false">IF([1]metadata!O42="","",[1]metadata!O42)</f>
        <v>36.15</v>
      </c>
      <c r="P42" s="0" t="n">
        <f aca="false">IF([1]metadata!P42="","",[1]metadata!P42)</f>
        <v>116.59</v>
      </c>
      <c r="Q42" s="0" t="n">
        <f aca="false">IF([1]metadata!Q42="","",[1]metadata!Q42)</f>
        <v>0.01</v>
      </c>
      <c r="R42" s="0" t="str">
        <f aca="false">IF([1]metadata!R42="","",[1]metadata!R42)</f>
        <v/>
      </c>
      <c r="S42" s="0" t="str">
        <f aca="false">IF([1]metadata!S42="","",[1]metadata!S42)</f>
        <v/>
      </c>
      <c r="T42" s="0" t="n">
        <f aca="false">IF([1]metadata!T42="","",[1]metadata!T42)</f>
        <v>71.5</v>
      </c>
      <c r="U42" s="0" t="str">
        <f aca="false">IF([1]metadata!U42="","",[1]metadata!U42)</f>
        <v>global average</v>
      </c>
      <c r="V42" s="0" t="str">
        <f aca="false">IF([1]metadata!V42="","",[1]metadata!V42)</f>
        <v/>
      </c>
      <c r="W42" s="0" t="n">
        <f aca="false">IF([1]metadata!W42="","",[1]metadata!W42)</f>
        <v>5</v>
      </c>
      <c r="X42" s="0" t="str">
        <f aca="false">IF([1]metadata!X42="","",[1]metadata!X42)</f>
        <v/>
      </c>
      <c r="Y42" s="0" t="str">
        <f aca="false">IF([1]metadata!Y42="","",[1]metadata!Y42)</f>
        <v>pupal</v>
      </c>
      <c r="Z42" s="0" t="str">
        <f aca="false">IF([1]metadata!Z42="","",[1]metadata!Z42)</f>
        <v/>
      </c>
    </row>
    <row r="43" customFormat="false" ht="14.4" hidden="false" customHeight="false" outlineLevel="0" collapsed="false">
      <c r="A43" s="0" t="n">
        <f aca="false">IF([1]metadata!A43="","",[1]metadata!A43)</f>
        <v>5</v>
      </c>
      <c r="B43" s="0" t="str">
        <f aca="false">IF([1]metadata!B43="","",[1]metadata!B43)</f>
        <v>5-Langfang</v>
      </c>
      <c r="C43" s="0" t="str">
        <f aca="false">IF([1]metadata!C43="","",[1]metadata!C43)</f>
        <v>Chen, YS; Chen, C; He, HM; Xia, QW; Xue, FS</v>
      </c>
      <c r="D43" s="0" t="str">
        <f aca="false">IF([1]metadata!D43="","",[1]metadata!D43)</f>
        <v>Geographic variation in diapause induction and termination of the cotton bollworm, Helicoverpa armigera Hubner (Lepidoptera: Noctuidae)</v>
      </c>
      <c r="E43" s="0" t="str">
        <f aca="false">IF([1]metadata!E43="","",[1]metadata!E43)</f>
        <v>10.1016/j.jinsphys.2013.06.002</v>
      </c>
      <c r="F43" s="0" t="str">
        <f aca="false">IF([1]metadata!F43="","",[1]metadata!F43)</f>
        <v>y</v>
      </c>
      <c r="G43" s="0" t="str">
        <f aca="false">IF([1]metadata!G43="","",[1]metadata!G43)</f>
        <v>a</v>
      </c>
      <c r="H43" s="0" t="str">
        <f aca="false">IF([1]metadata!H43="","",[1]metadata!H43)</f>
        <v>i</v>
      </c>
      <c r="I43" s="0" t="n">
        <f aca="false">IF([1]metadata!I43="","",[1]metadata!I43)</f>
        <v>5</v>
      </c>
      <c r="J43" s="0" t="n">
        <f aca="false">IF([1]metadata!J43="",0,[1]metadata!J43)</f>
        <v>6</v>
      </c>
      <c r="K43" s="0" t="str">
        <f aca="false">IF([1]metadata!K43="","",[1]metadata!K43)</f>
        <v/>
      </c>
      <c r="L43" s="0" t="str">
        <f aca="false">IF([1]metadata!L43="","",[1]metadata!L43)</f>
        <v>Helicoverpa armigera</v>
      </c>
      <c r="M43" s="0" t="str">
        <f aca="false">IF([1]metadata!M43="","",[1]metadata!M43)</f>
        <v>lepidoptera</v>
      </c>
      <c r="N43" s="0" t="str">
        <f aca="false">IF([1]metadata!N43="","",[1]metadata!N43)</f>
        <v>Langfang</v>
      </c>
      <c r="O43" s="0" t="n">
        <f aca="false">IF([1]metadata!O43="","",[1]metadata!O43)</f>
        <v>39.31</v>
      </c>
      <c r="P43" s="0" t="n">
        <f aca="false">IF([1]metadata!P43="","",[1]metadata!P43)</f>
        <v>116.42</v>
      </c>
      <c r="Q43" s="0" t="n">
        <f aca="false">IF([1]metadata!Q43="","",[1]metadata!Q43)</f>
        <v>0.01</v>
      </c>
      <c r="R43" s="0" t="str">
        <f aca="false">IF([1]metadata!R43="","",[1]metadata!R43)</f>
        <v/>
      </c>
      <c r="S43" s="0" t="str">
        <f aca="false">IF([1]metadata!S43="","",[1]metadata!S43)</f>
        <v/>
      </c>
      <c r="T43" s="0" t="n">
        <f aca="false">IF([1]metadata!T43="","",[1]metadata!T43)</f>
        <v>71.5</v>
      </c>
      <c r="U43" s="0" t="str">
        <f aca="false">IF([1]metadata!U43="","",[1]metadata!U43)</f>
        <v>global average</v>
      </c>
      <c r="V43" s="0" t="str">
        <f aca="false">IF([1]metadata!V43="","",[1]metadata!V43)</f>
        <v/>
      </c>
      <c r="W43" s="0" t="n">
        <f aca="false">IF([1]metadata!W43="","",[1]metadata!W43)</f>
        <v>5</v>
      </c>
      <c r="X43" s="0" t="str">
        <f aca="false">IF([1]metadata!X43="","",[1]metadata!X43)</f>
        <v/>
      </c>
      <c r="Y43" s="0" t="str">
        <f aca="false">IF([1]metadata!Y43="","",[1]metadata!Y43)</f>
        <v>pupal</v>
      </c>
      <c r="Z43" s="0" t="str">
        <f aca="false">IF([1]metadata!Z43="","",[1]metadata!Z43)</f>
        <v/>
      </c>
    </row>
    <row r="44" customFormat="false" ht="14.4" hidden="false" customHeight="false" outlineLevel="0" collapsed="false">
      <c r="A44" s="0" t="n">
        <f aca="false">IF([1]metadata!A44="","",[1]metadata!A44)</f>
        <v>5</v>
      </c>
      <c r="B44" s="0" t="str">
        <f aca="false">IF([1]metadata!B44="","",[1]metadata!B44)</f>
        <v>5-Kazuo</v>
      </c>
      <c r="C44" s="0" t="str">
        <f aca="false">IF([1]metadata!C44="","",[1]metadata!C44)</f>
        <v>Chen, YS; Chen, C; He, HM; Xia, QW; Xue, FS</v>
      </c>
      <c r="D44" s="0" t="str">
        <f aca="false">IF([1]metadata!D44="","",[1]metadata!D44)</f>
        <v>Geographic variation in diapause induction and termination of the cotton bollworm, Helicoverpa armigera Hubner (Lepidoptera: Noctuidae)</v>
      </c>
      <c r="E44" s="0" t="str">
        <f aca="false">IF([1]metadata!E44="","",[1]metadata!E44)</f>
        <v>10.1016/j.jinsphys.2013.06.002</v>
      </c>
      <c r="F44" s="0" t="str">
        <f aca="false">IF([1]metadata!F44="","",[1]metadata!F44)</f>
        <v>y</v>
      </c>
      <c r="G44" s="0" t="str">
        <f aca="false">IF([1]metadata!G44="","",[1]metadata!G44)</f>
        <v>a</v>
      </c>
      <c r="H44" s="0" t="str">
        <f aca="false">IF([1]metadata!H44="","",[1]metadata!H44)</f>
        <v>i</v>
      </c>
      <c r="I44" s="0" t="n">
        <f aca="false">IF([1]metadata!I44="","",[1]metadata!I44)</f>
        <v>5</v>
      </c>
      <c r="J44" s="0" t="n">
        <f aca="false">IF([1]metadata!J44="",0,[1]metadata!J44)</f>
        <v>6</v>
      </c>
      <c r="K44" s="0" t="str">
        <f aca="false">IF([1]metadata!K44="","",[1]metadata!K44)</f>
        <v/>
      </c>
      <c r="L44" s="0" t="str">
        <f aca="false">IF([1]metadata!L44="","",[1]metadata!L44)</f>
        <v>Helicoverpa armigera</v>
      </c>
      <c r="M44" s="0" t="str">
        <f aca="false">IF([1]metadata!M44="","",[1]metadata!M44)</f>
        <v>lepidoptera</v>
      </c>
      <c r="N44" s="0" t="str">
        <f aca="false">IF([1]metadata!N44="","",[1]metadata!N44)</f>
        <v>Kazuo</v>
      </c>
      <c r="O44" s="0" t="n">
        <f aca="false">IF([1]metadata!O44="","",[1]metadata!O44)</f>
        <v>41.34</v>
      </c>
      <c r="P44" s="0" t="n">
        <f aca="false">IF([1]metadata!P44="","",[1]metadata!P44)</f>
        <v>120.27</v>
      </c>
      <c r="Q44" s="0" t="n">
        <f aca="false">IF([1]metadata!Q44="","",[1]metadata!Q44)</f>
        <v>0.01</v>
      </c>
      <c r="R44" s="0" t="str">
        <f aca="false">IF([1]metadata!R44="","",[1]metadata!R44)</f>
        <v/>
      </c>
      <c r="S44" s="0" t="str">
        <f aca="false">IF([1]metadata!S44="","",[1]metadata!S44)</f>
        <v/>
      </c>
      <c r="T44" s="0" t="n">
        <f aca="false">IF([1]metadata!T44="","",[1]metadata!T44)</f>
        <v>71.5</v>
      </c>
      <c r="U44" s="0" t="str">
        <f aca="false">IF([1]metadata!U44="","",[1]metadata!U44)</f>
        <v>global average</v>
      </c>
      <c r="V44" s="0" t="str">
        <f aca="false">IF([1]metadata!V44="","",[1]metadata!V44)</f>
        <v/>
      </c>
      <c r="W44" s="0" t="n">
        <f aca="false">IF([1]metadata!W44="","",[1]metadata!W44)</f>
        <v>5</v>
      </c>
      <c r="X44" s="0" t="str">
        <f aca="false">IF([1]metadata!X44="","",[1]metadata!X44)</f>
        <v/>
      </c>
      <c r="Y44" s="0" t="str">
        <f aca="false">IF([1]metadata!Y44="","",[1]metadata!Y44)</f>
        <v>pupal</v>
      </c>
      <c r="Z44" s="0" t="str">
        <f aca="false">IF([1]metadata!Z44="","",[1]metadata!Z44)</f>
        <v/>
      </c>
    </row>
    <row r="45" customFormat="false" ht="14.4" hidden="false" customHeight="false" outlineLevel="0" collapsed="false">
      <c r="A45" s="0" t="n">
        <f aca="false">IF([1]metadata!A45="","",[1]metadata!A45)</f>
        <v>6</v>
      </c>
      <c r="B45" s="0" t="str">
        <f aca="false">IF([1]metadata!B45="","",[1]metadata!B45)</f>
        <v>6-KO</v>
      </c>
      <c r="C45" s="0" t="str">
        <f aca="false">IF([1]metadata!C45="","",[1]metadata!C45)</f>
        <v>KIMURA, MT</v>
      </c>
      <c r="D45" s="0" t="str">
        <f aca="false">IF([1]metadata!D45="","",[1]metadata!D45)</f>
        <v>Geographic variation of reproductive diapause in the Drosophila auraria complex (Diptera: Drosophilidae)</v>
      </c>
      <c r="E45" s="0" t="str">
        <f aca="false">IF([1]metadata!E45="","",[1]metadata!E45)</f>
        <v>10.1111/j.1365-3032.1984.tb00784.x</v>
      </c>
      <c r="F45" s="0" t="str">
        <f aca="false">IF([1]metadata!F45="","",[1]metadata!F45)</f>
        <v>y</v>
      </c>
      <c r="G45" s="0" t="str">
        <f aca="false">IF([1]metadata!G45="","",[1]metadata!G45)</f>
        <v>a</v>
      </c>
      <c r="H45" s="0" t="str">
        <f aca="false">IF([1]metadata!H45="","",[1]metadata!H45)</f>
        <v>i</v>
      </c>
      <c r="I45" s="0" t="n">
        <f aca="false">IF([1]metadata!I45="","",[1]metadata!I45)</f>
        <v>10</v>
      </c>
      <c r="J45" s="0" t="n">
        <f aca="false">IF([1]metadata!J45="",0,[1]metadata!J45)</f>
        <v>7</v>
      </c>
      <c r="K45" s="0" t="str">
        <f aca="false">IF([1]metadata!K45="","",[1]metadata!K45)</f>
        <v>n</v>
      </c>
      <c r="L45" s="0" t="str">
        <f aca="false">IF([1]metadata!L45="","",[1]metadata!L45)</f>
        <v>Drosophila auraria</v>
      </c>
      <c r="M45" s="0" t="str">
        <f aca="false">IF([1]metadata!M45="","",[1]metadata!M45)</f>
        <v>diptera</v>
      </c>
      <c r="N45" s="0" t="str">
        <f aca="false">IF([1]metadata!N45="","",[1]metadata!N45)</f>
        <v>KO</v>
      </c>
      <c r="O45" s="0" t="n">
        <f aca="false">IF([1]metadata!O45="","",[1]metadata!O45)</f>
        <v>44.774361</v>
      </c>
      <c r="P45" s="0" t="n">
        <f aca="false">IF([1]metadata!P45="","",[1]metadata!P45)</f>
        <v>142.254389</v>
      </c>
      <c r="Q45" s="0" t="n">
        <f aca="false">IF([1]metadata!Q45="","",[1]metadata!Q45)</f>
        <v>0.1</v>
      </c>
      <c r="R45" s="0" t="str">
        <f aca="false">IF([1]metadata!R45="","",[1]metadata!R45)</f>
        <v/>
      </c>
      <c r="S45" s="0" t="str">
        <f aca="false">IF([1]metadata!S45="","",[1]metadata!S45)</f>
        <v/>
      </c>
      <c r="T45" s="0" t="n">
        <f aca="false">IF([1]metadata!T45="","",[1]metadata!T45)</f>
        <v>110</v>
      </c>
      <c r="U45" s="0" t="str">
        <f aca="false">IF([1]metadata!U45="","",[1]metadata!U45)</f>
        <v>global average</v>
      </c>
      <c r="V45" s="0" t="str">
        <f aca="false">IF([1]metadata!V45="","",[1]metadata!V45)</f>
        <v/>
      </c>
      <c r="W45" s="0" t="n">
        <f aca="false">IF([1]metadata!W45="","",[1]metadata!W45)</f>
        <v>6</v>
      </c>
      <c r="X45" s="0" t="str">
        <f aca="false">IF([1]metadata!X45="","",[1]metadata!X45)</f>
        <v/>
      </c>
      <c r="Y45" s="0" t="str">
        <f aca="false">IF([1]metadata!Y45="","",[1]metadata!Y45)</f>
        <v/>
      </c>
      <c r="Z45" s="0" t="str">
        <f aca="false">IF([1]metadata!Z45="","",[1]metadata!Z45)</f>
        <v/>
      </c>
    </row>
    <row r="46" customFormat="false" ht="14.4" hidden="false" customHeight="false" outlineLevel="0" collapsed="false">
      <c r="A46" s="0" t="n">
        <f aca="false">IF([1]metadata!A46="","",[1]metadata!A46)</f>
        <v>6</v>
      </c>
      <c r="B46" s="0" t="str">
        <f aca="false">IF([1]metadata!B46="","",[1]metadata!B46)</f>
        <v>6-SP</v>
      </c>
      <c r="C46" s="0" t="str">
        <f aca="false">IF([1]metadata!C46="","",[1]metadata!C46)</f>
        <v>KIMURA, MT</v>
      </c>
      <c r="D46" s="0" t="str">
        <f aca="false">IF([1]metadata!D46="","",[1]metadata!D46)</f>
        <v>Geographic variation of reproductive diapause in the Drosophila auraria complex (Diptera: Drosophilidae)</v>
      </c>
      <c r="E46" s="0" t="str">
        <f aca="false">IF([1]metadata!E46="","",[1]metadata!E46)</f>
        <v>10.1111/j.1365-3032.1984.tb00784.x</v>
      </c>
      <c r="F46" s="0" t="str">
        <f aca="false">IF([1]metadata!F46="","",[1]metadata!F46)</f>
        <v>y</v>
      </c>
      <c r="G46" s="0" t="str">
        <f aca="false">IF([1]metadata!G46="","",[1]metadata!G46)</f>
        <v>a</v>
      </c>
      <c r="H46" s="0" t="str">
        <f aca="false">IF([1]metadata!H46="","",[1]metadata!H46)</f>
        <v>i</v>
      </c>
      <c r="I46" s="0" t="n">
        <f aca="false">IF([1]metadata!I46="","",[1]metadata!I46)</f>
        <v>10</v>
      </c>
      <c r="J46" s="0" t="n">
        <f aca="false">IF([1]metadata!J46="",0,[1]metadata!J46)</f>
        <v>5</v>
      </c>
      <c r="K46" s="0" t="str">
        <f aca="false">IF([1]metadata!K46="","",[1]metadata!K46)</f>
        <v>n</v>
      </c>
      <c r="L46" s="0" t="str">
        <f aca="false">IF([1]metadata!L46="","",[1]metadata!L46)</f>
        <v>Drosophila auraria</v>
      </c>
      <c r="M46" s="0" t="str">
        <f aca="false">IF([1]metadata!M46="","",[1]metadata!M46)</f>
        <v>diptera</v>
      </c>
      <c r="N46" s="0" t="str">
        <f aca="false">IF([1]metadata!N46="","",[1]metadata!N46)</f>
        <v>SP</v>
      </c>
      <c r="O46" s="0" t="n">
        <f aca="false">IF([1]metadata!O46="","",[1]metadata!O46)</f>
        <v>43.06861</v>
      </c>
      <c r="P46" s="0" t="n">
        <f aca="false">IF([1]metadata!P46="","",[1]metadata!P46)</f>
        <v>141.35078</v>
      </c>
      <c r="Q46" s="0" t="n">
        <f aca="false">IF([1]metadata!Q46="","",[1]metadata!Q46)</f>
        <v>0.1</v>
      </c>
      <c r="R46" s="0" t="str">
        <f aca="false">IF([1]metadata!R46="","",[1]metadata!R46)</f>
        <v/>
      </c>
      <c r="S46" s="0" t="str">
        <f aca="false">IF([1]metadata!S46="","",[1]metadata!S46)</f>
        <v/>
      </c>
      <c r="T46" s="0" t="n">
        <f aca="false">IF([1]metadata!T46="","",[1]metadata!T46)</f>
        <v>110</v>
      </c>
      <c r="U46" s="0" t="str">
        <f aca="false">IF([1]metadata!U46="","",[1]metadata!U46)</f>
        <v>global average</v>
      </c>
      <c r="V46" s="0" t="str">
        <f aca="false">IF([1]metadata!V46="","",[1]metadata!V46)</f>
        <v/>
      </c>
      <c r="W46" s="0" t="n">
        <f aca="false">IF([1]metadata!W46="","",[1]metadata!W46)</f>
        <v>6</v>
      </c>
      <c r="X46" s="0" t="str">
        <f aca="false">IF([1]metadata!X46="","",[1]metadata!X46)</f>
        <v/>
      </c>
      <c r="Y46" s="0" t="str">
        <f aca="false">IF([1]metadata!Y46="","",[1]metadata!Y46)</f>
        <v/>
      </c>
      <c r="Z46" s="0" t="str">
        <f aca="false">IF([1]metadata!Z46="","",[1]metadata!Z46)</f>
        <v/>
      </c>
    </row>
    <row r="47" customFormat="false" ht="14.4" hidden="false" customHeight="false" outlineLevel="0" collapsed="false">
      <c r="A47" s="0" t="n">
        <f aca="false">IF([1]metadata!A47="","",[1]metadata!A47)</f>
        <v>6</v>
      </c>
      <c r="B47" s="0" t="str">
        <f aca="false">IF([1]metadata!B47="","",[1]metadata!B47)</f>
        <v>6-ON</v>
      </c>
      <c r="C47" s="0" t="str">
        <f aca="false">IF([1]metadata!C47="","",[1]metadata!C47)</f>
        <v>KIMURA, MT</v>
      </c>
      <c r="D47" s="0" t="str">
        <f aca="false">IF([1]metadata!D47="","",[1]metadata!D47)</f>
        <v>Geographic variation of reproductive diapause in the Drosophila auraria complex (Diptera: Drosophilidae)</v>
      </c>
      <c r="E47" s="0" t="str">
        <f aca="false">IF([1]metadata!E47="","",[1]metadata!E47)</f>
        <v>10.1111/j.1365-3032.1984.tb00784.x</v>
      </c>
      <c r="F47" s="0" t="str">
        <f aca="false">IF([1]metadata!F47="","",[1]metadata!F47)</f>
        <v>y</v>
      </c>
      <c r="G47" s="0" t="str">
        <f aca="false">IF([1]metadata!G47="","",[1]metadata!G47)</f>
        <v>a</v>
      </c>
      <c r="H47" s="0" t="str">
        <f aca="false">IF([1]metadata!H47="","",[1]metadata!H47)</f>
        <v>i</v>
      </c>
      <c r="I47" s="0" t="n">
        <f aca="false">IF([1]metadata!I47="","",[1]metadata!I47)</f>
        <v>10</v>
      </c>
      <c r="J47" s="0" t="n">
        <f aca="false">IF([1]metadata!J47="",0,[1]metadata!J47)</f>
        <v>7</v>
      </c>
      <c r="K47" s="0" t="str">
        <f aca="false">IF([1]metadata!K47="","",[1]metadata!K47)</f>
        <v>n</v>
      </c>
      <c r="L47" s="0" t="str">
        <f aca="false">IF([1]metadata!L47="","",[1]metadata!L47)</f>
        <v>Drosophila auraria</v>
      </c>
      <c r="M47" s="0" t="str">
        <f aca="false">IF([1]metadata!M47="","",[1]metadata!M47)</f>
        <v>diptera</v>
      </c>
      <c r="N47" s="0" t="str">
        <f aca="false">IF([1]metadata!N47="","",[1]metadata!N47)</f>
        <v>ON</v>
      </c>
      <c r="O47" s="0" t="n">
        <f aca="false">IF([1]metadata!O47="","",[1]metadata!O47)</f>
        <v>41.972</v>
      </c>
      <c r="P47" s="0" t="n">
        <f aca="false">IF([1]metadata!P47="","",[1]metadata!P47)</f>
        <v>140.6691</v>
      </c>
      <c r="Q47" s="0" t="n">
        <f aca="false">IF([1]metadata!Q47="","",[1]metadata!Q47)</f>
        <v>0.1</v>
      </c>
      <c r="R47" s="0" t="str">
        <f aca="false">IF([1]metadata!R47="","",[1]metadata!R47)</f>
        <v/>
      </c>
      <c r="S47" s="0" t="str">
        <f aca="false">IF([1]metadata!S47="","",[1]metadata!S47)</f>
        <v/>
      </c>
      <c r="T47" s="0" t="n">
        <f aca="false">IF([1]metadata!T47="","",[1]metadata!T47)</f>
        <v>110</v>
      </c>
      <c r="U47" s="0" t="str">
        <f aca="false">IF([1]metadata!U47="","",[1]metadata!U47)</f>
        <v>global average</v>
      </c>
      <c r="V47" s="0" t="str">
        <f aca="false">IF([1]metadata!V47="","",[1]metadata!V47)</f>
        <v/>
      </c>
      <c r="W47" s="0" t="n">
        <f aca="false">IF([1]metadata!W47="","",[1]metadata!W47)</f>
        <v>6</v>
      </c>
      <c r="X47" s="0" t="str">
        <f aca="false">IF([1]metadata!X47="","",[1]metadata!X47)</f>
        <v/>
      </c>
      <c r="Y47" s="0" t="str">
        <f aca="false">IF([1]metadata!Y47="","",[1]metadata!Y47)</f>
        <v/>
      </c>
      <c r="Z47" s="0" t="str">
        <f aca="false">IF([1]metadata!Z47="","",[1]metadata!Z47)</f>
        <v/>
      </c>
    </row>
    <row r="48" customFormat="false" ht="14.4" hidden="false" customHeight="false" outlineLevel="0" collapsed="false">
      <c r="A48" s="0" t="n">
        <f aca="false">IF([1]metadata!A48="","",[1]metadata!A48)</f>
        <v>6</v>
      </c>
      <c r="B48" s="0" t="str">
        <f aca="false">IF([1]metadata!B48="","",[1]metadata!B48)</f>
        <v>6-SM</v>
      </c>
      <c r="C48" s="0" t="str">
        <f aca="false">IF([1]metadata!C48="","",[1]metadata!C48)</f>
        <v>KIMURA, MT</v>
      </c>
      <c r="D48" s="0" t="str">
        <f aca="false">IF([1]metadata!D48="","",[1]metadata!D48)</f>
        <v>Geographic variation of reproductive diapause in the Drosophila auraria complex (Diptera: Drosophilidae)</v>
      </c>
      <c r="E48" s="0" t="str">
        <f aca="false">IF([1]metadata!E48="","",[1]metadata!E48)</f>
        <v>10.1111/j.1365-3032.1984.tb00784.x</v>
      </c>
      <c r="F48" s="0" t="str">
        <f aca="false">IF([1]metadata!F48="","",[1]metadata!F48)</f>
        <v>y</v>
      </c>
      <c r="G48" s="0" t="str">
        <f aca="false">IF([1]metadata!G48="","",[1]metadata!G48)</f>
        <v>a</v>
      </c>
      <c r="H48" s="0" t="str">
        <f aca="false">IF([1]metadata!H48="","",[1]metadata!H48)</f>
        <v>i</v>
      </c>
      <c r="I48" s="0" t="n">
        <f aca="false">IF([1]metadata!I48="","",[1]metadata!I48)</f>
        <v>10</v>
      </c>
      <c r="J48" s="0" t="n">
        <f aca="false">IF([1]metadata!J48="",0,[1]metadata!J48)</f>
        <v>5</v>
      </c>
      <c r="K48" s="0" t="str">
        <f aca="false">IF([1]metadata!K48="","",[1]metadata!K48)</f>
        <v>n</v>
      </c>
      <c r="L48" s="0" t="str">
        <f aca="false">IF([1]metadata!L48="","",[1]metadata!L48)</f>
        <v>Drosophila auraria</v>
      </c>
      <c r="M48" s="0" t="str">
        <f aca="false">IF([1]metadata!M48="","",[1]metadata!M48)</f>
        <v>diptera</v>
      </c>
      <c r="N48" s="0" t="str">
        <f aca="false">IF([1]metadata!N48="","",[1]metadata!N48)</f>
        <v>SM</v>
      </c>
      <c r="O48" s="0" t="n">
        <f aca="false">IF([1]metadata!O48="","",[1]metadata!O48)</f>
        <v>40.599028</v>
      </c>
      <c r="P48" s="0" t="n">
        <f aca="false">IF([1]metadata!P48="","",[1]metadata!P48)</f>
        <v>141.397611</v>
      </c>
      <c r="Q48" s="0" t="n">
        <f aca="false">IF([1]metadata!Q48="","",[1]metadata!Q48)</f>
        <v>0.1</v>
      </c>
      <c r="R48" s="0" t="str">
        <f aca="false">IF([1]metadata!R48="","",[1]metadata!R48)</f>
        <v/>
      </c>
      <c r="S48" s="0" t="str">
        <f aca="false">IF([1]metadata!S48="","",[1]metadata!S48)</f>
        <v/>
      </c>
      <c r="T48" s="0" t="n">
        <f aca="false">IF([1]metadata!T48="","",[1]metadata!T48)</f>
        <v>110</v>
      </c>
      <c r="U48" s="0" t="str">
        <f aca="false">IF([1]metadata!U48="","",[1]metadata!U48)</f>
        <v>global average</v>
      </c>
      <c r="V48" s="0" t="str">
        <f aca="false">IF([1]metadata!V48="","",[1]metadata!V48)</f>
        <v/>
      </c>
      <c r="W48" s="0" t="n">
        <f aca="false">IF([1]metadata!W48="","",[1]metadata!W48)</f>
        <v>6</v>
      </c>
      <c r="X48" s="0" t="str">
        <f aca="false">IF([1]metadata!X48="","",[1]metadata!X48)</f>
        <v/>
      </c>
      <c r="Y48" s="0" t="str">
        <f aca="false">IF([1]metadata!Y48="","",[1]metadata!Y48)</f>
        <v/>
      </c>
      <c r="Z48" s="0" t="str">
        <f aca="false">IF([1]metadata!Z48="","",[1]metadata!Z48)</f>
        <v/>
      </c>
    </row>
    <row r="49" customFormat="false" ht="14.4" hidden="false" customHeight="false" outlineLevel="0" collapsed="false">
      <c r="A49" s="0" t="n">
        <f aca="false">IF([1]metadata!A49="","",[1]metadata!A49)</f>
        <v>6</v>
      </c>
      <c r="B49" s="0" t="str">
        <f aca="false">IF([1]metadata!B49="","",[1]metadata!B49)</f>
        <v>6-KT</v>
      </c>
      <c r="C49" s="0" t="str">
        <f aca="false">IF([1]metadata!C49="","",[1]metadata!C49)</f>
        <v>KIMURA, MT</v>
      </c>
      <c r="D49" s="0" t="str">
        <f aca="false">IF([1]metadata!D49="","",[1]metadata!D49)</f>
        <v>Geographic variation of reproductive diapause in the Drosophila auraria complex (Diptera: Drosophilidae)</v>
      </c>
      <c r="E49" s="0" t="str">
        <f aca="false">IF([1]metadata!E49="","",[1]metadata!E49)</f>
        <v>10.1111/j.1365-3032.1984.tb00784.x</v>
      </c>
      <c r="F49" s="0" t="str">
        <f aca="false">IF([1]metadata!F49="","",[1]metadata!F49)</f>
        <v>y</v>
      </c>
      <c r="G49" s="0" t="str">
        <f aca="false">IF([1]metadata!G49="","",[1]metadata!G49)</f>
        <v>a</v>
      </c>
      <c r="H49" s="0" t="str">
        <f aca="false">IF([1]metadata!H49="","",[1]metadata!H49)</f>
        <v>i</v>
      </c>
      <c r="I49" s="0" t="n">
        <f aca="false">IF([1]metadata!I49="","",[1]metadata!I49)</f>
        <v>10</v>
      </c>
      <c r="J49" s="0" t="n">
        <f aca="false">IF([1]metadata!J49="",0,[1]metadata!J49)</f>
        <v>4</v>
      </c>
      <c r="K49" s="0" t="str">
        <f aca="false">IF([1]metadata!K49="","",[1]metadata!K49)</f>
        <v>n</v>
      </c>
      <c r="L49" s="0" t="str">
        <f aca="false">IF([1]metadata!L49="","",[1]metadata!L49)</f>
        <v>Drosophila auraria</v>
      </c>
      <c r="M49" s="0" t="str">
        <f aca="false">IF([1]metadata!M49="","",[1]metadata!M49)</f>
        <v>diptera</v>
      </c>
      <c r="N49" s="0" t="str">
        <f aca="false">IF([1]metadata!N49="","",[1]metadata!N49)</f>
        <v>KT</v>
      </c>
      <c r="O49" s="0" t="n">
        <f aca="false">IF([1]metadata!O49="","",[1]metadata!O49)</f>
        <v>39.28675</v>
      </c>
      <c r="P49" s="0" t="n">
        <f aca="false">IF([1]metadata!P49="","",[1]metadata!P49)</f>
        <v>141.113222</v>
      </c>
      <c r="Q49" s="0" t="n">
        <f aca="false">IF([1]metadata!Q49="","",[1]metadata!Q49)</f>
        <v>0.1</v>
      </c>
      <c r="R49" s="0" t="str">
        <f aca="false">IF([1]metadata!R49="","",[1]metadata!R49)</f>
        <v/>
      </c>
      <c r="S49" s="0" t="str">
        <f aca="false">IF([1]metadata!S49="","",[1]metadata!S49)</f>
        <v/>
      </c>
      <c r="T49" s="0" t="n">
        <f aca="false">IF([1]metadata!T49="","",[1]metadata!T49)</f>
        <v>110</v>
      </c>
      <c r="U49" s="0" t="str">
        <f aca="false">IF([1]metadata!U49="","",[1]metadata!U49)</f>
        <v>global average</v>
      </c>
      <c r="V49" s="0" t="str">
        <f aca="false">IF([1]metadata!V49="","",[1]metadata!V49)</f>
        <v/>
      </c>
      <c r="W49" s="0" t="n">
        <f aca="false">IF([1]metadata!W49="","",[1]metadata!W49)</f>
        <v>6</v>
      </c>
      <c r="X49" s="0" t="str">
        <f aca="false">IF([1]metadata!X49="","",[1]metadata!X49)</f>
        <v/>
      </c>
      <c r="Y49" s="0" t="str">
        <f aca="false">IF([1]metadata!Y49="","",[1]metadata!Y49)</f>
        <v/>
      </c>
      <c r="Z49" s="0" t="str">
        <f aca="false">IF([1]metadata!Z49="","",[1]metadata!Z49)</f>
        <v/>
      </c>
    </row>
    <row r="50" customFormat="false" ht="14.4" hidden="false" customHeight="false" outlineLevel="0" collapsed="false">
      <c r="A50" s="0" t="n">
        <f aca="false">IF([1]metadata!A50="","",[1]metadata!A50)</f>
        <v>6</v>
      </c>
      <c r="B50" s="0" t="str">
        <f aca="false">IF([1]metadata!B50="","",[1]metadata!B50)</f>
        <v>6-IW</v>
      </c>
      <c r="C50" s="0" t="str">
        <f aca="false">IF([1]metadata!C50="","",[1]metadata!C50)</f>
        <v>KIMURA, MT</v>
      </c>
      <c r="D50" s="0" t="str">
        <f aca="false">IF([1]metadata!D50="","",[1]metadata!D50)</f>
        <v>Geographic variation of reproductive diapause in the Drosophila auraria complex (Diptera: Drosophilidae)</v>
      </c>
      <c r="E50" s="0" t="str">
        <f aca="false">IF([1]metadata!E50="","",[1]metadata!E50)</f>
        <v>10.1111/j.1365-3032.1984.tb00784.x</v>
      </c>
      <c r="F50" s="0" t="str">
        <f aca="false">IF([1]metadata!F50="","",[1]metadata!F50)</f>
        <v>y</v>
      </c>
      <c r="G50" s="0" t="str">
        <f aca="false">IF([1]metadata!G50="","",[1]metadata!G50)</f>
        <v>a</v>
      </c>
      <c r="H50" s="0" t="str">
        <f aca="false">IF([1]metadata!H50="","",[1]metadata!H50)</f>
        <v>i</v>
      </c>
      <c r="I50" s="0" t="n">
        <f aca="false">IF([1]metadata!I50="","",[1]metadata!I50)</f>
        <v>10</v>
      </c>
      <c r="J50" s="0" t="n">
        <f aca="false">IF([1]metadata!J50="",0,[1]metadata!J50)</f>
        <v>8</v>
      </c>
      <c r="K50" s="0" t="str">
        <f aca="false">IF([1]metadata!K50="","",[1]metadata!K50)</f>
        <v>n</v>
      </c>
      <c r="L50" s="0" t="str">
        <f aca="false">IF([1]metadata!L50="","",[1]metadata!L50)</f>
        <v>Drosophila auraria</v>
      </c>
      <c r="M50" s="0" t="str">
        <f aca="false">IF([1]metadata!M50="","",[1]metadata!M50)</f>
        <v>diptera</v>
      </c>
      <c r="N50" s="0" t="str">
        <f aca="false">IF([1]metadata!N50="","",[1]metadata!N50)</f>
        <v>IW</v>
      </c>
      <c r="O50" s="0" t="n">
        <f aca="false">IF([1]metadata!O50="","",[1]metadata!O50)</f>
        <v>38.104278</v>
      </c>
      <c r="P50" s="0" t="n">
        <f aca="false">IF([1]metadata!P50="","",[1]metadata!P50)</f>
        <v>140.87016</v>
      </c>
      <c r="Q50" s="0" t="n">
        <f aca="false">IF([1]metadata!Q50="","",[1]metadata!Q50)</f>
        <v>0.1</v>
      </c>
      <c r="R50" s="0" t="str">
        <f aca="false">IF([1]metadata!R50="","",[1]metadata!R50)</f>
        <v/>
      </c>
      <c r="S50" s="0" t="str">
        <f aca="false">IF([1]metadata!S50="","",[1]metadata!S50)</f>
        <v/>
      </c>
      <c r="T50" s="0" t="n">
        <f aca="false">IF([1]metadata!T50="","",[1]metadata!T50)</f>
        <v>110</v>
      </c>
      <c r="U50" s="0" t="str">
        <f aca="false">IF([1]metadata!U50="","",[1]metadata!U50)</f>
        <v>global average</v>
      </c>
      <c r="V50" s="0" t="str">
        <f aca="false">IF([1]metadata!V50="","",[1]metadata!V50)</f>
        <v/>
      </c>
      <c r="W50" s="0" t="n">
        <f aca="false">IF([1]metadata!W50="","",[1]metadata!W50)</f>
        <v>6</v>
      </c>
      <c r="X50" s="0" t="str">
        <f aca="false">IF([1]metadata!X50="","",[1]metadata!X50)</f>
        <v/>
      </c>
      <c r="Y50" s="0" t="str">
        <f aca="false">IF([1]metadata!Y50="","",[1]metadata!Y50)</f>
        <v/>
      </c>
      <c r="Z50" s="0" t="str">
        <f aca="false">IF([1]metadata!Z50="","",[1]metadata!Z50)</f>
        <v/>
      </c>
    </row>
    <row r="51" customFormat="false" ht="14.4" hidden="false" customHeight="false" outlineLevel="0" collapsed="false">
      <c r="A51" s="0" t="n">
        <f aca="false">IF([1]metadata!A51="","",[1]metadata!A51)</f>
        <v>6</v>
      </c>
      <c r="B51" s="0" t="str">
        <f aca="false">IF([1]metadata!B51="","",[1]metadata!B51)</f>
        <v>6-TS</v>
      </c>
      <c r="C51" s="0" t="str">
        <f aca="false">IF([1]metadata!C51="","",[1]metadata!C51)</f>
        <v>KIMURA, MT</v>
      </c>
      <c r="D51" s="0" t="str">
        <f aca="false">IF([1]metadata!D51="","",[1]metadata!D51)</f>
        <v>Geographic variation of reproductive diapause in the Drosophila auraria complex (Diptera: Drosophilidae)</v>
      </c>
      <c r="E51" s="0" t="str">
        <f aca="false">IF([1]metadata!E51="","",[1]metadata!E51)</f>
        <v>10.1111/j.1365-3032.1984.tb00784.x</v>
      </c>
      <c r="F51" s="0" t="str">
        <f aca="false">IF([1]metadata!F51="","",[1]metadata!F51)</f>
        <v>y</v>
      </c>
      <c r="G51" s="0" t="str">
        <f aca="false">IF([1]metadata!G51="","",[1]metadata!G51)</f>
        <v>a</v>
      </c>
      <c r="H51" s="0" t="str">
        <f aca="false">IF([1]metadata!H51="","",[1]metadata!H51)</f>
        <v>i</v>
      </c>
      <c r="I51" s="0" t="n">
        <f aca="false">IF([1]metadata!I51="","",[1]metadata!I51)</f>
        <v>10</v>
      </c>
      <c r="J51" s="0" t="n">
        <f aca="false">IF([1]metadata!J51="",0,[1]metadata!J51)</f>
        <v>8</v>
      </c>
      <c r="K51" s="0" t="str">
        <f aca="false">IF([1]metadata!K51="","",[1]metadata!K51)</f>
        <v>n</v>
      </c>
      <c r="L51" s="0" t="str">
        <f aca="false">IF([1]metadata!L51="","",[1]metadata!L51)</f>
        <v>Drosophila auraria</v>
      </c>
      <c r="M51" s="0" t="str">
        <f aca="false">IF([1]metadata!M51="","",[1]metadata!M51)</f>
        <v>diptera</v>
      </c>
      <c r="N51" s="0" t="str">
        <f aca="false">IF([1]metadata!N51="","",[1]metadata!N51)</f>
        <v>TS</v>
      </c>
      <c r="O51" s="0" t="n">
        <f aca="false">IF([1]metadata!O51="","",[1]metadata!O51)</f>
        <v>36.321889</v>
      </c>
      <c r="P51" s="0" t="n">
        <f aca="false">IF([1]metadata!P51="","",[1]metadata!P51)</f>
        <v>139.003278</v>
      </c>
      <c r="Q51" s="0" t="n">
        <f aca="false">IF([1]metadata!Q51="","",[1]metadata!Q51)</f>
        <v>0.1</v>
      </c>
      <c r="R51" s="0" t="str">
        <f aca="false">IF([1]metadata!R51="","",[1]metadata!R51)</f>
        <v/>
      </c>
      <c r="S51" s="0" t="str">
        <f aca="false">IF([1]metadata!S51="","",[1]metadata!S51)</f>
        <v/>
      </c>
      <c r="T51" s="0" t="n">
        <f aca="false">IF([1]metadata!T51="","",[1]metadata!T51)</f>
        <v>110</v>
      </c>
      <c r="U51" s="0" t="str">
        <f aca="false">IF([1]metadata!U51="","",[1]metadata!U51)</f>
        <v>global average</v>
      </c>
      <c r="V51" s="0" t="str">
        <f aca="false">IF([1]metadata!V51="","",[1]metadata!V51)</f>
        <v/>
      </c>
      <c r="W51" s="0" t="n">
        <f aca="false">IF([1]metadata!W51="","",[1]metadata!W51)</f>
        <v>6</v>
      </c>
      <c r="X51" s="0" t="str">
        <f aca="false">IF([1]metadata!X51="","",[1]metadata!X51)</f>
        <v/>
      </c>
      <c r="Y51" s="0" t="str">
        <f aca="false">IF([1]metadata!Y51="","",[1]metadata!Y51)</f>
        <v/>
      </c>
      <c r="Z51" s="0" t="str">
        <f aca="false">IF([1]metadata!Z51="","",[1]metadata!Z51)</f>
        <v/>
      </c>
    </row>
    <row r="52" customFormat="false" ht="14.4" hidden="false" customHeight="false" outlineLevel="0" collapsed="false">
      <c r="A52" s="0" t="n">
        <f aca="false">IF([1]metadata!A52="","",[1]metadata!A52)</f>
        <v>6</v>
      </c>
      <c r="B52" s="0" t="str">
        <f aca="false">IF([1]metadata!B52="","",[1]metadata!B52)</f>
        <v>6-TK</v>
      </c>
      <c r="C52" s="0" t="str">
        <f aca="false">IF([1]metadata!C52="","",[1]metadata!C52)</f>
        <v>KIMURA, MT</v>
      </c>
      <c r="D52" s="0" t="str">
        <f aca="false">IF([1]metadata!D52="","",[1]metadata!D52)</f>
        <v>Geographic variation of reproductive diapause in the Drosophila auraria complex (Diptera: Drosophilidae)</v>
      </c>
      <c r="E52" s="0" t="str">
        <f aca="false">IF([1]metadata!E52="","",[1]metadata!E52)</f>
        <v>10.1111/j.1365-3032.1984.tb00784.x</v>
      </c>
      <c r="F52" s="0" t="str">
        <f aca="false">IF([1]metadata!F52="","",[1]metadata!F52)</f>
        <v>y</v>
      </c>
      <c r="G52" s="0" t="str">
        <f aca="false">IF([1]metadata!G52="","",[1]metadata!G52)</f>
        <v>a</v>
      </c>
      <c r="H52" s="0" t="str">
        <f aca="false">IF([1]metadata!H52="","",[1]metadata!H52)</f>
        <v>i</v>
      </c>
      <c r="I52" s="0" t="n">
        <f aca="false">IF([1]metadata!I52="","",[1]metadata!I52)</f>
        <v>10</v>
      </c>
      <c r="J52" s="0" t="n">
        <f aca="false">IF([1]metadata!J52="",0,[1]metadata!J52)</f>
        <v>5</v>
      </c>
      <c r="K52" s="0" t="str">
        <f aca="false">IF([1]metadata!K52="","",[1]metadata!K52)</f>
        <v>n</v>
      </c>
      <c r="L52" s="0" t="str">
        <f aca="false">IF([1]metadata!L52="","",[1]metadata!L52)</f>
        <v>Drosophila auraria</v>
      </c>
      <c r="M52" s="0" t="str">
        <f aca="false">IF([1]metadata!M52="","",[1]metadata!M52)</f>
        <v>diptera</v>
      </c>
      <c r="N52" s="0" t="str">
        <f aca="false">IF([1]metadata!N52="","",[1]metadata!N52)</f>
        <v>TK</v>
      </c>
      <c r="O52" s="0" t="n">
        <f aca="false">IF([1]metadata!O52="","",[1]metadata!O52)</f>
        <v>34.35</v>
      </c>
      <c r="P52" s="0" t="n">
        <f aca="false">IF([1]metadata!P52="","",[1]metadata!P52)</f>
        <v>134.05</v>
      </c>
      <c r="Q52" s="0" t="n">
        <f aca="false">IF([1]metadata!Q52="","",[1]metadata!Q52)</f>
        <v>0.1</v>
      </c>
      <c r="R52" s="0" t="str">
        <f aca="false">IF([1]metadata!R52="","",[1]metadata!R52)</f>
        <v/>
      </c>
      <c r="S52" s="0" t="str">
        <f aca="false">IF([1]metadata!S52="","",[1]metadata!S52)</f>
        <v/>
      </c>
      <c r="T52" s="0" t="n">
        <f aca="false">IF([1]metadata!T52="","",[1]metadata!T52)</f>
        <v>110</v>
      </c>
      <c r="U52" s="0" t="str">
        <f aca="false">IF([1]metadata!U52="","",[1]metadata!U52)</f>
        <v>global average</v>
      </c>
      <c r="V52" s="0" t="str">
        <f aca="false">IF([1]metadata!V52="","",[1]metadata!V52)</f>
        <v/>
      </c>
      <c r="W52" s="0" t="n">
        <f aca="false">IF([1]metadata!W52="","",[1]metadata!W52)</f>
        <v>6</v>
      </c>
      <c r="X52" s="0" t="str">
        <f aca="false">IF([1]metadata!X52="","",[1]metadata!X52)</f>
        <v/>
      </c>
      <c r="Y52" s="0" t="str">
        <f aca="false">IF([1]metadata!Y52="","",[1]metadata!Y52)</f>
        <v/>
      </c>
      <c r="Z52" s="0" t="str">
        <f aca="false">IF([1]metadata!Z52="","",[1]metadata!Z52)</f>
        <v/>
      </c>
    </row>
    <row r="53" customFormat="false" ht="14.4" hidden="false" customHeight="false" outlineLevel="0" collapsed="false">
      <c r="A53" s="0" t="n">
        <f aca="false">IF([1]metadata!A53="","",[1]metadata!A53)</f>
        <v>6</v>
      </c>
      <c r="B53" s="0" t="str">
        <f aca="false">IF([1]metadata!B53="","",[1]metadata!B53)</f>
        <v>6-OI</v>
      </c>
      <c r="C53" s="0" t="str">
        <f aca="false">IF([1]metadata!C53="","",[1]metadata!C53)</f>
        <v>KIMURA, MT</v>
      </c>
      <c r="D53" s="0" t="str">
        <f aca="false">IF([1]metadata!D53="","",[1]metadata!D53)</f>
        <v>Geographic variation of reproductive diapause in the Drosophila auraria complex (Diptera: Drosophilidae)</v>
      </c>
      <c r="E53" s="0" t="str">
        <f aca="false">IF([1]metadata!E53="","",[1]metadata!E53)</f>
        <v>10.1111/j.1365-3032.1984.tb00784.x</v>
      </c>
      <c r="F53" s="0" t="str">
        <f aca="false">IF([1]metadata!F53="","",[1]metadata!F53)</f>
        <v>y</v>
      </c>
      <c r="G53" s="0" t="str">
        <f aca="false">IF([1]metadata!G53="","",[1]metadata!G53)</f>
        <v>a</v>
      </c>
      <c r="H53" s="0" t="str">
        <f aca="false">IF([1]metadata!H53="","",[1]metadata!H53)</f>
        <v>i</v>
      </c>
      <c r="I53" s="0" t="n">
        <f aca="false">IF([1]metadata!I53="","",[1]metadata!I53)</f>
        <v>10</v>
      </c>
      <c r="J53" s="0" t="n">
        <f aca="false">IF([1]metadata!J53="",0,[1]metadata!J53)</f>
        <v>7</v>
      </c>
      <c r="K53" s="0" t="str">
        <f aca="false">IF([1]metadata!K53="","",[1]metadata!K53)</f>
        <v>n</v>
      </c>
      <c r="L53" s="0" t="str">
        <f aca="false">IF([1]metadata!L53="","",[1]metadata!L53)</f>
        <v>Drosophila auraria</v>
      </c>
      <c r="M53" s="0" t="str">
        <f aca="false">IF([1]metadata!M53="","",[1]metadata!M53)</f>
        <v>diptera</v>
      </c>
      <c r="N53" s="0" t="str">
        <f aca="false">IF([1]metadata!N53="","",[1]metadata!N53)</f>
        <v>OI</v>
      </c>
      <c r="O53" s="0" t="n">
        <f aca="false">IF([1]metadata!O53="","",[1]metadata!O53)</f>
        <v>33.233333</v>
      </c>
      <c r="P53" s="0" t="n">
        <f aca="false">IF([1]metadata!P53="","",[1]metadata!P53)</f>
        <v>131.606667</v>
      </c>
      <c r="Q53" s="0" t="n">
        <f aca="false">IF([1]metadata!Q53="","",[1]metadata!Q53)</f>
        <v>0.1</v>
      </c>
      <c r="R53" s="0" t="str">
        <f aca="false">IF([1]metadata!R53="","",[1]metadata!R53)</f>
        <v/>
      </c>
      <c r="S53" s="0" t="str">
        <f aca="false">IF([1]metadata!S53="","",[1]metadata!S53)</f>
        <v/>
      </c>
      <c r="T53" s="0" t="n">
        <f aca="false">IF([1]metadata!T53="","",[1]metadata!T53)</f>
        <v>110</v>
      </c>
      <c r="U53" s="0" t="str">
        <f aca="false">IF([1]metadata!U53="","",[1]metadata!U53)</f>
        <v>global average</v>
      </c>
      <c r="V53" s="0" t="str">
        <f aca="false">IF([1]metadata!V53="","",[1]metadata!V53)</f>
        <v/>
      </c>
      <c r="W53" s="0" t="n">
        <f aca="false">IF([1]metadata!W53="","",[1]metadata!W53)</f>
        <v>6</v>
      </c>
      <c r="X53" s="0" t="str">
        <f aca="false">IF([1]metadata!X53="","",[1]metadata!X53)</f>
        <v/>
      </c>
      <c r="Y53" s="0" t="str">
        <f aca="false">IF([1]metadata!Y53="","",[1]metadata!Y53)</f>
        <v/>
      </c>
      <c r="Z53" s="0" t="str">
        <f aca="false">IF([1]metadata!Z53="","",[1]metadata!Z53)</f>
        <v/>
      </c>
    </row>
    <row r="54" customFormat="false" ht="14.4" hidden="false" customHeight="false" outlineLevel="0" collapsed="false">
      <c r="A54" s="0" t="n">
        <f aca="false">IF([1]metadata!A54="","",[1]metadata!A54)</f>
        <v>6</v>
      </c>
      <c r="B54" s="0" t="str">
        <f aca="false">IF([1]metadata!B54="","",[1]metadata!B54)</f>
        <v>6-MY</v>
      </c>
      <c r="C54" s="0" t="str">
        <f aca="false">IF([1]metadata!C54="","",[1]metadata!C54)</f>
        <v>KIMURA, MT</v>
      </c>
      <c r="D54" s="0" t="str">
        <f aca="false">IF([1]metadata!D54="","",[1]metadata!D54)</f>
        <v>Geographic variation of reproductive diapause in the Drosophila auraria complex (Diptera: Drosophilidae)</v>
      </c>
      <c r="E54" s="0" t="str">
        <f aca="false">IF([1]metadata!E54="","",[1]metadata!E54)</f>
        <v>10.1111/j.1365-3032.1984.tb00784.x</v>
      </c>
      <c r="F54" s="0" t="str">
        <f aca="false">IF([1]metadata!F54="","",[1]metadata!F54)</f>
        <v>y</v>
      </c>
      <c r="G54" s="0" t="str">
        <f aca="false">IF([1]metadata!G54="","",[1]metadata!G54)</f>
        <v>a</v>
      </c>
      <c r="H54" s="0" t="str">
        <f aca="false">IF([1]metadata!H54="","",[1]metadata!H54)</f>
        <v>i</v>
      </c>
      <c r="I54" s="0" t="n">
        <f aca="false">IF([1]metadata!I54="","",[1]metadata!I54)</f>
        <v>10</v>
      </c>
      <c r="J54" s="0" t="n">
        <f aca="false">IF([1]metadata!J54="",0,[1]metadata!J54)</f>
        <v>7</v>
      </c>
      <c r="K54" s="0" t="str">
        <f aca="false">IF([1]metadata!K54="","",[1]metadata!K54)</f>
        <v>n</v>
      </c>
      <c r="L54" s="0" t="str">
        <f aca="false">IF([1]metadata!L54="","",[1]metadata!L54)</f>
        <v>Drosophila auraria</v>
      </c>
      <c r="M54" s="0" t="str">
        <f aca="false">IF([1]metadata!M54="","",[1]metadata!M54)</f>
        <v>diptera</v>
      </c>
      <c r="N54" s="0" t="str">
        <f aca="false">IF([1]metadata!N54="","",[1]metadata!N54)</f>
        <v>MY</v>
      </c>
      <c r="O54" s="0" t="n">
        <f aca="false">IF([1]metadata!O54="","",[1]metadata!O54)</f>
        <v>31.916667</v>
      </c>
      <c r="P54" s="0" t="n">
        <f aca="false">IF([1]metadata!P54="","",[1]metadata!P54)</f>
        <v>131.416667</v>
      </c>
      <c r="Q54" s="0" t="n">
        <f aca="false">IF([1]metadata!Q54="","",[1]metadata!Q54)</f>
        <v>0.1</v>
      </c>
      <c r="R54" s="0" t="str">
        <f aca="false">IF([1]metadata!R54="","",[1]metadata!R54)</f>
        <v/>
      </c>
      <c r="S54" s="0" t="str">
        <f aca="false">IF([1]metadata!S54="","",[1]metadata!S54)</f>
        <v/>
      </c>
      <c r="T54" s="0" t="n">
        <f aca="false">IF([1]metadata!T54="","",[1]metadata!T54)</f>
        <v>110</v>
      </c>
      <c r="U54" s="0" t="str">
        <f aca="false">IF([1]metadata!U54="","",[1]metadata!U54)</f>
        <v>global average</v>
      </c>
      <c r="V54" s="0" t="str">
        <f aca="false">IF([1]metadata!V54="","",[1]metadata!V54)</f>
        <v/>
      </c>
      <c r="W54" s="0" t="n">
        <f aca="false">IF([1]metadata!W54="","",[1]metadata!W54)</f>
        <v>6</v>
      </c>
      <c r="X54" s="0" t="str">
        <f aca="false">IF([1]metadata!X54="","",[1]metadata!X54)</f>
        <v/>
      </c>
      <c r="Y54" s="0" t="str">
        <f aca="false">IF([1]metadata!Y54="","",[1]metadata!Y54)</f>
        <v/>
      </c>
      <c r="Z54" s="0" t="str">
        <f aca="false">IF([1]metadata!Z54="","",[1]metadata!Z54)</f>
        <v/>
      </c>
    </row>
    <row r="55" customFormat="false" ht="14.4" hidden="false" customHeight="false" outlineLevel="0" collapsed="false">
      <c r="A55" s="0" t="str">
        <f aca="false">IF([1]metadata!A55="","",[1]metadata!A55)</f>
        <v>6b</v>
      </c>
      <c r="B55" s="0" t="str">
        <f aca="false">IF([1]metadata!B55="","",[1]metadata!B55)</f>
        <v>6b-ON</v>
      </c>
      <c r="C55" s="0" t="str">
        <f aca="false">IF([1]metadata!C55="","",[1]metadata!C55)</f>
        <v>KIMURA, MT</v>
      </c>
      <c r="D55" s="0" t="str">
        <f aca="false">IF([1]metadata!D55="","",[1]metadata!D55)</f>
        <v>Geographic variation of reproductive diapause in the Drosophila auraria complex (Diptera: Drosophilidae)</v>
      </c>
      <c r="E55" s="0" t="str">
        <f aca="false">IF([1]metadata!E55="","",[1]metadata!E55)</f>
        <v>10.1111/j.1365-3032.1984.tb00784.x</v>
      </c>
      <c r="F55" s="0" t="str">
        <f aca="false">IF([1]metadata!F55="","",[1]metadata!F55)</f>
        <v>y</v>
      </c>
      <c r="G55" s="0" t="str">
        <f aca="false">IF([1]metadata!G55="","",[1]metadata!G55)</f>
        <v>a</v>
      </c>
      <c r="H55" s="0" t="str">
        <f aca="false">IF([1]metadata!H55="","",[1]metadata!H55)</f>
        <v>i</v>
      </c>
      <c r="I55" s="0" t="n">
        <f aca="false">IF([1]metadata!I55="","",[1]metadata!I55)</f>
        <v>7</v>
      </c>
      <c r="J55" s="0" t="n">
        <f aca="false">IF([1]metadata!J55="",0,[1]metadata!J55)</f>
        <v>6</v>
      </c>
      <c r="K55" s="0" t="str">
        <f aca="false">IF([1]metadata!K55="","",[1]metadata!K55)</f>
        <v>n</v>
      </c>
      <c r="L55" s="0" t="str">
        <f aca="false">IF([1]metadata!L55="","",[1]metadata!L55)</f>
        <v>Drosophila triauraria</v>
      </c>
      <c r="M55" s="0" t="str">
        <f aca="false">IF([1]metadata!M55="","",[1]metadata!M55)</f>
        <v>diptera</v>
      </c>
      <c r="N55" s="0" t="str">
        <f aca="false">IF([1]metadata!N55="","",[1]metadata!N55)</f>
        <v>ON</v>
      </c>
      <c r="O55" s="0" t="n">
        <f aca="false">IF([1]metadata!O55="","",[1]metadata!O55)</f>
        <v>41.972</v>
      </c>
      <c r="P55" s="0" t="n">
        <f aca="false">IF([1]metadata!P55="","",[1]metadata!P55)</f>
        <v>140.6691</v>
      </c>
      <c r="Q55" s="0" t="n">
        <f aca="false">IF([1]metadata!Q55="","",[1]metadata!Q55)</f>
        <v>0.1</v>
      </c>
      <c r="R55" s="0" t="str">
        <f aca="false">IF([1]metadata!R55="","",[1]metadata!R55)</f>
        <v/>
      </c>
      <c r="S55" s="0" t="str">
        <f aca="false">IF([1]metadata!S55="","",[1]metadata!S55)</f>
        <v/>
      </c>
      <c r="T55" s="0" t="n">
        <f aca="false">IF([1]metadata!T55="","",[1]metadata!T55)</f>
        <v>110</v>
      </c>
      <c r="U55" s="0" t="str">
        <f aca="false">IF([1]metadata!U55="","",[1]metadata!U55)</f>
        <v>global average</v>
      </c>
      <c r="V55" s="0" t="str">
        <f aca="false">IF([1]metadata!V55="","",[1]metadata!V55)</f>
        <v/>
      </c>
      <c r="W55" s="0" t="n">
        <f aca="false">IF([1]metadata!W55="","",[1]metadata!W55)</f>
        <v>6</v>
      </c>
      <c r="X55" s="0" t="str">
        <f aca="false">IF([1]metadata!X55="","",[1]metadata!X55)</f>
        <v/>
      </c>
      <c r="Y55" s="0" t="str">
        <f aca="false">IF([1]metadata!Y55="","",[1]metadata!Y55)</f>
        <v/>
      </c>
      <c r="Z55" s="0" t="str">
        <f aca="false">IF([1]metadata!Z55="","",[1]metadata!Z55)</f>
        <v/>
      </c>
    </row>
    <row r="56" customFormat="false" ht="14.4" hidden="false" customHeight="false" outlineLevel="0" collapsed="false">
      <c r="A56" s="0" t="str">
        <f aca="false">IF([1]metadata!A56="","",[1]metadata!A56)</f>
        <v>6b</v>
      </c>
      <c r="B56" s="0" t="str">
        <f aca="false">IF([1]metadata!B56="","",[1]metadata!B56)</f>
        <v>6b-KT</v>
      </c>
      <c r="C56" s="0" t="str">
        <f aca="false">IF([1]metadata!C56="","",[1]metadata!C56)</f>
        <v>KIMURA, MT</v>
      </c>
      <c r="D56" s="0" t="str">
        <f aca="false">IF([1]metadata!D56="","",[1]metadata!D56)</f>
        <v>Geographic variation of reproductive diapause in the Drosophila auraria complex (Diptera: Drosophilidae)</v>
      </c>
      <c r="E56" s="0" t="str">
        <f aca="false">IF([1]metadata!E56="","",[1]metadata!E56)</f>
        <v>10.1111/j.1365-3032.1984.tb00784.x</v>
      </c>
      <c r="F56" s="0" t="str">
        <f aca="false">IF([1]metadata!F56="","",[1]metadata!F56)</f>
        <v>y</v>
      </c>
      <c r="G56" s="0" t="str">
        <f aca="false">IF([1]metadata!G56="","",[1]metadata!G56)</f>
        <v>a</v>
      </c>
      <c r="H56" s="0" t="str">
        <f aca="false">IF([1]metadata!H56="","",[1]metadata!H56)</f>
        <v>i</v>
      </c>
      <c r="I56" s="0" t="n">
        <f aca="false">IF([1]metadata!I56="","",[1]metadata!I56)</f>
        <v>7</v>
      </c>
      <c r="J56" s="0" t="n">
        <f aca="false">IF([1]metadata!J56="",0,[1]metadata!J56)</f>
        <v>4</v>
      </c>
      <c r="K56" s="0" t="str">
        <f aca="false">IF([1]metadata!K56="","",[1]metadata!K56)</f>
        <v>n</v>
      </c>
      <c r="L56" s="0" t="str">
        <f aca="false">IF([1]metadata!L56="","",[1]metadata!L56)</f>
        <v>Drosophila triauraria</v>
      </c>
      <c r="M56" s="0" t="str">
        <f aca="false">IF([1]metadata!M56="","",[1]metadata!M56)</f>
        <v>diptera</v>
      </c>
      <c r="N56" s="0" t="str">
        <f aca="false">IF([1]metadata!N56="","",[1]metadata!N56)</f>
        <v>KT</v>
      </c>
      <c r="O56" s="0" t="n">
        <f aca="false">IF([1]metadata!O56="","",[1]metadata!O56)</f>
        <v>39.28675</v>
      </c>
      <c r="P56" s="0" t="n">
        <f aca="false">IF([1]metadata!P56="","",[1]metadata!P56)</f>
        <v>141.113222</v>
      </c>
      <c r="Q56" s="0" t="n">
        <f aca="false">IF([1]metadata!Q56="","",[1]metadata!Q56)</f>
        <v>0.1</v>
      </c>
      <c r="R56" s="0" t="str">
        <f aca="false">IF([1]metadata!R56="","",[1]metadata!R56)</f>
        <v/>
      </c>
      <c r="S56" s="0" t="str">
        <f aca="false">IF([1]metadata!S56="","",[1]metadata!S56)</f>
        <v/>
      </c>
      <c r="T56" s="0" t="n">
        <f aca="false">IF([1]metadata!T56="","",[1]metadata!T56)</f>
        <v>110</v>
      </c>
      <c r="U56" s="0" t="str">
        <f aca="false">IF([1]metadata!U56="","",[1]metadata!U56)</f>
        <v>global average</v>
      </c>
      <c r="V56" s="0" t="str">
        <f aca="false">IF([1]metadata!V56="","",[1]metadata!V56)</f>
        <v/>
      </c>
      <c r="W56" s="0" t="n">
        <f aca="false">IF([1]metadata!W56="","",[1]metadata!W56)</f>
        <v>6</v>
      </c>
      <c r="X56" s="0" t="str">
        <f aca="false">IF([1]metadata!X56="","",[1]metadata!X56)</f>
        <v/>
      </c>
      <c r="Y56" s="0" t="str">
        <f aca="false">IF([1]metadata!Y56="","",[1]metadata!Y56)</f>
        <v/>
      </c>
      <c r="Z56" s="0" t="str">
        <f aca="false">IF([1]metadata!Z56="","",[1]metadata!Z56)</f>
        <v/>
      </c>
    </row>
    <row r="57" customFormat="false" ht="14.4" hidden="false" customHeight="false" outlineLevel="0" collapsed="false">
      <c r="A57" s="0" t="str">
        <f aca="false">IF([1]metadata!A57="","",[1]metadata!A57)</f>
        <v>6b</v>
      </c>
      <c r="B57" s="0" t="str">
        <f aca="false">IF([1]metadata!B57="","",[1]metadata!B57)</f>
        <v>6b-IW</v>
      </c>
      <c r="C57" s="0" t="str">
        <f aca="false">IF([1]metadata!C57="","",[1]metadata!C57)</f>
        <v>KIMURA, MT</v>
      </c>
      <c r="D57" s="0" t="str">
        <f aca="false">IF([1]metadata!D57="","",[1]metadata!D57)</f>
        <v>Geographic variation of reproductive diapause in the Drosophila auraria complex (Diptera: Drosophilidae)</v>
      </c>
      <c r="E57" s="0" t="str">
        <f aca="false">IF([1]metadata!E57="","",[1]metadata!E57)</f>
        <v>10.1111/j.1365-3032.1984.tb00784.x</v>
      </c>
      <c r="F57" s="0" t="str">
        <f aca="false">IF([1]metadata!F57="","",[1]metadata!F57)</f>
        <v>y</v>
      </c>
      <c r="G57" s="0" t="str">
        <f aca="false">IF([1]metadata!G57="","",[1]metadata!G57)</f>
        <v>a</v>
      </c>
      <c r="H57" s="0" t="str">
        <f aca="false">IF([1]metadata!H57="","",[1]metadata!H57)</f>
        <v>i</v>
      </c>
      <c r="I57" s="0" t="n">
        <f aca="false">IF([1]metadata!I57="","",[1]metadata!I57)</f>
        <v>7</v>
      </c>
      <c r="J57" s="0" t="n">
        <f aca="false">IF([1]metadata!J57="",0,[1]metadata!J57)</f>
        <v>7</v>
      </c>
      <c r="K57" s="0" t="str">
        <f aca="false">IF([1]metadata!K57="","",[1]metadata!K57)</f>
        <v>n</v>
      </c>
      <c r="L57" s="0" t="str">
        <f aca="false">IF([1]metadata!L57="","",[1]metadata!L57)</f>
        <v>Drosophila triauraria</v>
      </c>
      <c r="M57" s="0" t="str">
        <f aca="false">IF([1]metadata!M57="","",[1]metadata!M57)</f>
        <v>diptera</v>
      </c>
      <c r="N57" s="0" t="str">
        <f aca="false">IF([1]metadata!N57="","",[1]metadata!N57)</f>
        <v>IW</v>
      </c>
      <c r="O57" s="0" t="n">
        <f aca="false">IF([1]metadata!O57="","",[1]metadata!O57)</f>
        <v>38.104278</v>
      </c>
      <c r="P57" s="0" t="n">
        <f aca="false">IF([1]metadata!P57="","",[1]metadata!P57)</f>
        <v>140.87016</v>
      </c>
      <c r="Q57" s="0" t="n">
        <f aca="false">IF([1]metadata!Q57="","",[1]metadata!Q57)</f>
        <v>0.1</v>
      </c>
      <c r="R57" s="0" t="str">
        <f aca="false">IF([1]metadata!R57="","",[1]metadata!R57)</f>
        <v/>
      </c>
      <c r="S57" s="0" t="str">
        <f aca="false">IF([1]metadata!S57="","",[1]metadata!S57)</f>
        <v/>
      </c>
      <c r="T57" s="0" t="n">
        <f aca="false">IF([1]metadata!T57="","",[1]metadata!T57)</f>
        <v>110</v>
      </c>
      <c r="U57" s="0" t="str">
        <f aca="false">IF([1]metadata!U57="","",[1]metadata!U57)</f>
        <v>global average</v>
      </c>
      <c r="V57" s="0" t="str">
        <f aca="false">IF([1]metadata!V57="","",[1]metadata!V57)</f>
        <v/>
      </c>
      <c r="W57" s="0" t="n">
        <f aca="false">IF([1]metadata!W57="","",[1]metadata!W57)</f>
        <v>6</v>
      </c>
      <c r="X57" s="0" t="str">
        <f aca="false">IF([1]metadata!X57="","",[1]metadata!X57)</f>
        <v/>
      </c>
      <c r="Y57" s="0" t="str">
        <f aca="false">IF([1]metadata!Y57="","",[1]metadata!Y57)</f>
        <v/>
      </c>
      <c r="Z57" s="0" t="str">
        <f aca="false">IF([1]metadata!Z57="","",[1]metadata!Z57)</f>
        <v/>
      </c>
    </row>
    <row r="58" customFormat="false" ht="14.4" hidden="false" customHeight="false" outlineLevel="0" collapsed="false">
      <c r="A58" s="0" t="str">
        <f aca="false">IF([1]metadata!A58="","",[1]metadata!A58)</f>
        <v>6b</v>
      </c>
      <c r="B58" s="0" t="str">
        <f aca="false">IF([1]metadata!B58="","",[1]metadata!B58)</f>
        <v>6b-TB</v>
      </c>
      <c r="C58" s="0" t="str">
        <f aca="false">IF([1]metadata!C58="","",[1]metadata!C58)</f>
        <v>KIMURA, MT</v>
      </c>
      <c r="D58" s="0" t="str">
        <f aca="false">IF([1]metadata!D58="","",[1]metadata!D58)</f>
        <v>Geographic variation of reproductive diapause in the Drosophila auraria complex (Diptera: Drosophilidae)</v>
      </c>
      <c r="E58" s="0" t="str">
        <f aca="false">IF([1]metadata!E58="","",[1]metadata!E58)</f>
        <v>10.1111/j.1365-3032.1984.tb00784.x</v>
      </c>
      <c r="F58" s="0" t="str">
        <f aca="false">IF([1]metadata!F58="","",[1]metadata!F58)</f>
        <v>y</v>
      </c>
      <c r="G58" s="0" t="str">
        <f aca="false">IF([1]metadata!G58="","",[1]metadata!G58)</f>
        <v>a</v>
      </c>
      <c r="H58" s="0" t="str">
        <f aca="false">IF([1]metadata!H58="","",[1]metadata!H58)</f>
        <v>i</v>
      </c>
      <c r="I58" s="0" t="n">
        <f aca="false">IF([1]metadata!I58="","",[1]metadata!I58)</f>
        <v>7</v>
      </c>
      <c r="J58" s="0" t="n">
        <f aca="false">IF([1]metadata!J58="",0,[1]metadata!J58)</f>
        <v>4</v>
      </c>
      <c r="K58" s="0" t="str">
        <f aca="false">IF([1]metadata!K58="","",[1]metadata!K58)</f>
        <v>n</v>
      </c>
      <c r="L58" s="0" t="str">
        <f aca="false">IF([1]metadata!L58="","",[1]metadata!L58)</f>
        <v>Drosophila triauraria</v>
      </c>
      <c r="M58" s="0" t="str">
        <f aca="false">IF([1]metadata!M58="","",[1]metadata!M58)</f>
        <v>diptera</v>
      </c>
      <c r="N58" s="0" t="str">
        <f aca="false">IF([1]metadata!N58="","",[1]metadata!N58)</f>
        <v>TB</v>
      </c>
      <c r="O58" s="0" t="n">
        <f aca="false">IF([1]metadata!O58="","",[1]metadata!O58)</f>
        <v>36.083472</v>
      </c>
      <c r="P58" s="0" t="n">
        <f aca="false">IF([1]metadata!P58="","",[1]metadata!P58)</f>
        <v>140.076444</v>
      </c>
      <c r="Q58" s="0" t="n">
        <f aca="false">IF([1]metadata!Q58="","",[1]metadata!Q58)</f>
        <v>0.1</v>
      </c>
      <c r="R58" s="0" t="str">
        <f aca="false">IF([1]metadata!R58="","",[1]metadata!R58)</f>
        <v/>
      </c>
      <c r="S58" s="0" t="str">
        <f aca="false">IF([1]metadata!S58="","",[1]metadata!S58)</f>
        <v/>
      </c>
      <c r="T58" s="0" t="n">
        <f aca="false">IF([1]metadata!T58="","",[1]metadata!T58)</f>
        <v>110</v>
      </c>
      <c r="U58" s="0" t="str">
        <f aca="false">IF([1]metadata!U58="","",[1]metadata!U58)</f>
        <v>global average</v>
      </c>
      <c r="V58" s="0" t="str">
        <f aca="false">IF([1]metadata!V58="","",[1]metadata!V58)</f>
        <v/>
      </c>
      <c r="W58" s="0" t="n">
        <f aca="false">IF([1]metadata!W58="","",[1]metadata!W58)</f>
        <v>6</v>
      </c>
      <c r="X58" s="0" t="str">
        <f aca="false">IF([1]metadata!X58="","",[1]metadata!X58)</f>
        <v/>
      </c>
      <c r="Y58" s="0" t="str">
        <f aca="false">IF([1]metadata!Y58="","",[1]metadata!Y58)</f>
        <v/>
      </c>
      <c r="Z58" s="0" t="str">
        <f aca="false">IF([1]metadata!Z58="","",[1]metadata!Z58)</f>
        <v/>
      </c>
    </row>
    <row r="59" customFormat="false" ht="14.4" hidden="false" customHeight="false" outlineLevel="0" collapsed="false">
      <c r="A59" s="0" t="str">
        <f aca="false">IF([1]metadata!A59="","",[1]metadata!A59)</f>
        <v>6b</v>
      </c>
      <c r="B59" s="0" t="str">
        <f aca="false">IF([1]metadata!B59="","",[1]metadata!B59)</f>
        <v>6b-OI</v>
      </c>
      <c r="C59" s="0" t="str">
        <f aca="false">IF([1]metadata!C59="","",[1]metadata!C59)</f>
        <v>KIMURA, MT</v>
      </c>
      <c r="D59" s="0" t="str">
        <f aca="false">IF([1]metadata!D59="","",[1]metadata!D59)</f>
        <v>Geographic variation of reproductive diapause in the Drosophila auraria complex (Diptera: Drosophilidae)</v>
      </c>
      <c r="E59" s="0" t="str">
        <f aca="false">IF([1]metadata!E59="","",[1]metadata!E59)</f>
        <v>10.1111/j.1365-3032.1984.tb00784.x</v>
      </c>
      <c r="F59" s="0" t="str">
        <f aca="false">IF([1]metadata!F59="","",[1]metadata!F59)</f>
        <v>y</v>
      </c>
      <c r="G59" s="0" t="str">
        <f aca="false">IF([1]metadata!G59="","",[1]metadata!G59)</f>
        <v>a</v>
      </c>
      <c r="H59" s="0" t="str">
        <f aca="false">IF([1]metadata!H59="","",[1]metadata!H59)</f>
        <v>i</v>
      </c>
      <c r="I59" s="0" t="n">
        <f aca="false">IF([1]metadata!I59="","",[1]metadata!I59)</f>
        <v>7</v>
      </c>
      <c r="J59" s="0" t="n">
        <f aca="false">IF([1]metadata!J59="",0,[1]metadata!J59)</f>
        <v>8</v>
      </c>
      <c r="K59" s="0" t="str">
        <f aca="false">IF([1]metadata!K59="","",[1]metadata!K59)</f>
        <v>n</v>
      </c>
      <c r="L59" s="0" t="str">
        <f aca="false">IF([1]metadata!L59="","",[1]metadata!L59)</f>
        <v>Drosophila triauraria</v>
      </c>
      <c r="M59" s="0" t="str">
        <f aca="false">IF([1]metadata!M59="","",[1]metadata!M59)</f>
        <v>diptera</v>
      </c>
      <c r="N59" s="0" t="str">
        <f aca="false">IF([1]metadata!N59="","",[1]metadata!N59)</f>
        <v>OI</v>
      </c>
      <c r="O59" s="0" t="n">
        <f aca="false">IF([1]metadata!O59="","",[1]metadata!O59)</f>
        <v>33.233333</v>
      </c>
      <c r="P59" s="0" t="n">
        <f aca="false">IF([1]metadata!P59="","",[1]metadata!P59)</f>
        <v>131.606667</v>
      </c>
      <c r="Q59" s="0" t="n">
        <f aca="false">IF([1]metadata!Q59="","",[1]metadata!Q59)</f>
        <v>0.1</v>
      </c>
      <c r="R59" s="0" t="str">
        <f aca="false">IF([1]metadata!R59="","",[1]metadata!R59)</f>
        <v/>
      </c>
      <c r="S59" s="0" t="str">
        <f aca="false">IF([1]metadata!S59="","",[1]metadata!S59)</f>
        <v/>
      </c>
      <c r="T59" s="0" t="n">
        <f aca="false">IF([1]metadata!T59="","",[1]metadata!T59)</f>
        <v>110</v>
      </c>
      <c r="U59" s="0" t="str">
        <f aca="false">IF([1]metadata!U59="","",[1]metadata!U59)</f>
        <v>global average</v>
      </c>
      <c r="V59" s="0" t="str">
        <f aca="false">IF([1]metadata!V59="","",[1]metadata!V59)</f>
        <v/>
      </c>
      <c r="W59" s="0" t="n">
        <f aca="false">IF([1]metadata!W59="","",[1]metadata!W59)</f>
        <v>6</v>
      </c>
      <c r="X59" s="0" t="str">
        <f aca="false">IF([1]metadata!X59="","",[1]metadata!X59)</f>
        <v/>
      </c>
      <c r="Y59" s="0" t="str">
        <f aca="false">IF([1]metadata!Y59="","",[1]metadata!Y59)</f>
        <v/>
      </c>
      <c r="Z59" s="0" t="str">
        <f aca="false">IF([1]metadata!Z59="","",[1]metadata!Z59)</f>
        <v/>
      </c>
    </row>
    <row r="60" customFormat="false" ht="14.4" hidden="false" customHeight="false" outlineLevel="0" collapsed="false">
      <c r="A60" s="0" t="str">
        <f aca="false">IF([1]metadata!A60="","",[1]metadata!A60)</f>
        <v>6b</v>
      </c>
      <c r="B60" s="0" t="str">
        <f aca="false">IF([1]metadata!B60="","",[1]metadata!B60)</f>
        <v>6b-KG</v>
      </c>
      <c r="C60" s="0" t="str">
        <f aca="false">IF([1]metadata!C60="","",[1]metadata!C60)</f>
        <v>KIMURA, MT</v>
      </c>
      <c r="D60" s="0" t="str">
        <f aca="false">IF([1]metadata!D60="","",[1]metadata!D60)</f>
        <v>Geographic variation of reproductive diapause in the Drosophila auraria complex (Diptera: Drosophilidae)</v>
      </c>
      <c r="E60" s="0" t="str">
        <f aca="false">IF([1]metadata!E60="","",[1]metadata!E60)</f>
        <v>10.1111/j.1365-3032.1984.tb00784.x</v>
      </c>
      <c r="F60" s="0" t="str">
        <f aca="false">IF([1]metadata!F60="","",[1]metadata!F60)</f>
        <v>y</v>
      </c>
      <c r="G60" s="0" t="str">
        <f aca="false">IF([1]metadata!G60="","",[1]metadata!G60)</f>
        <v>a</v>
      </c>
      <c r="H60" s="0" t="str">
        <f aca="false">IF([1]metadata!H60="","",[1]metadata!H60)</f>
        <v>i</v>
      </c>
      <c r="I60" s="0" t="n">
        <f aca="false">IF([1]metadata!I60="","",[1]metadata!I60)</f>
        <v>7</v>
      </c>
      <c r="J60" s="0" t="n">
        <f aca="false">IF([1]metadata!J60="",0,[1]metadata!J60)</f>
        <v>8</v>
      </c>
      <c r="K60" s="0" t="str">
        <f aca="false">IF([1]metadata!K60="","",[1]metadata!K60)</f>
        <v>n</v>
      </c>
      <c r="L60" s="0" t="str">
        <f aca="false">IF([1]metadata!L60="","",[1]metadata!L60)</f>
        <v>Drosophila triauraria</v>
      </c>
      <c r="M60" s="0" t="str">
        <f aca="false">IF([1]metadata!M60="","",[1]metadata!M60)</f>
        <v>diptera</v>
      </c>
      <c r="N60" s="0" t="str">
        <f aca="false">IF([1]metadata!N60="","",[1]metadata!N60)</f>
        <v>KG</v>
      </c>
      <c r="O60" s="0" t="n">
        <f aca="false">IF([1]metadata!O60="","",[1]metadata!O60)</f>
        <v>31.6</v>
      </c>
      <c r="P60" s="0" t="n">
        <f aca="false">IF([1]metadata!P60="","",[1]metadata!P60)</f>
        <v>130.55</v>
      </c>
      <c r="Q60" s="0" t="n">
        <f aca="false">IF([1]metadata!Q60="","",[1]metadata!Q60)</f>
        <v>0.1</v>
      </c>
      <c r="R60" s="0" t="str">
        <f aca="false">IF([1]metadata!R60="","",[1]metadata!R60)</f>
        <v/>
      </c>
      <c r="S60" s="0" t="str">
        <f aca="false">IF([1]metadata!S60="","",[1]metadata!S60)</f>
        <v/>
      </c>
      <c r="T60" s="0" t="n">
        <f aca="false">IF([1]metadata!T60="","",[1]metadata!T60)</f>
        <v>110</v>
      </c>
      <c r="U60" s="0" t="str">
        <f aca="false">IF([1]metadata!U60="","",[1]metadata!U60)</f>
        <v>global average</v>
      </c>
      <c r="V60" s="0" t="str">
        <f aca="false">IF([1]metadata!V60="","",[1]metadata!V60)</f>
        <v/>
      </c>
      <c r="W60" s="0" t="n">
        <f aca="false">IF([1]metadata!W60="","",[1]metadata!W60)</f>
        <v>6</v>
      </c>
      <c r="X60" s="0" t="str">
        <f aca="false">IF([1]metadata!X60="","",[1]metadata!X60)</f>
        <v/>
      </c>
      <c r="Y60" s="0" t="str">
        <f aca="false">IF([1]metadata!Y60="","",[1]metadata!Y60)</f>
        <v/>
      </c>
      <c r="Z60" s="0" t="str">
        <f aca="false">IF([1]metadata!Z60="","",[1]metadata!Z60)</f>
        <v/>
      </c>
    </row>
    <row r="61" customFormat="false" ht="14.4" hidden="false" customHeight="false" outlineLevel="0" collapsed="false">
      <c r="A61" s="0" t="str">
        <f aca="false">IF([1]metadata!A61="","",[1]metadata!A61)</f>
        <v>6b</v>
      </c>
      <c r="B61" s="0" t="str">
        <f aca="false">IF([1]metadata!B61="","",[1]metadata!B61)</f>
        <v>6b-YK</v>
      </c>
      <c r="C61" s="0" t="str">
        <f aca="false">IF([1]metadata!C61="","",[1]metadata!C61)</f>
        <v>KIMURA, MT</v>
      </c>
      <c r="D61" s="0" t="str">
        <f aca="false">IF([1]metadata!D61="","",[1]metadata!D61)</f>
        <v>Geographic variation of reproductive diapause in the Drosophila auraria complex (Diptera: Drosophilidae)</v>
      </c>
      <c r="E61" s="0" t="str">
        <f aca="false">IF([1]metadata!E61="","",[1]metadata!E61)</f>
        <v>10.1111/j.1365-3032.1984.tb00784.x</v>
      </c>
      <c r="F61" s="0" t="str">
        <f aca="false">IF([1]metadata!F61="","",[1]metadata!F61)</f>
        <v>y</v>
      </c>
      <c r="G61" s="0" t="str">
        <f aca="false">IF([1]metadata!G61="","",[1]metadata!G61)</f>
        <v>a</v>
      </c>
      <c r="H61" s="0" t="str">
        <f aca="false">IF([1]metadata!H61="","",[1]metadata!H61)</f>
        <v>i</v>
      </c>
      <c r="I61" s="0" t="n">
        <f aca="false">IF([1]metadata!I61="","",[1]metadata!I61)</f>
        <v>7</v>
      </c>
      <c r="J61" s="0" t="n">
        <f aca="false">IF([1]metadata!J61="",0,[1]metadata!J61)</f>
        <v>7</v>
      </c>
      <c r="K61" s="0" t="str">
        <f aca="false">IF([1]metadata!K61="","",[1]metadata!K61)</f>
        <v>n</v>
      </c>
      <c r="L61" s="0" t="str">
        <f aca="false">IF([1]metadata!L61="","",[1]metadata!L61)</f>
        <v>Drosophila triauraria</v>
      </c>
      <c r="M61" s="0" t="str">
        <f aca="false">IF([1]metadata!M61="","",[1]metadata!M61)</f>
        <v>diptera</v>
      </c>
      <c r="N61" s="0" t="str">
        <f aca="false">IF([1]metadata!N61="","",[1]metadata!N61)</f>
        <v>YK</v>
      </c>
      <c r="O61" s="0" t="n">
        <f aca="false">IF([1]metadata!O61="","",[1]metadata!O61)</f>
        <v>30.358611</v>
      </c>
      <c r="P61" s="0" t="n">
        <f aca="false">IF([1]metadata!P61="","",[1]metadata!P61)</f>
        <v>130.528611</v>
      </c>
      <c r="Q61" s="0" t="n">
        <f aca="false">IF([1]metadata!Q61="","",[1]metadata!Q61)</f>
        <v>0.1</v>
      </c>
      <c r="R61" s="0" t="str">
        <f aca="false">IF([1]metadata!R61="","",[1]metadata!R61)</f>
        <v/>
      </c>
      <c r="S61" s="0" t="str">
        <f aca="false">IF([1]metadata!S61="","",[1]metadata!S61)</f>
        <v/>
      </c>
      <c r="T61" s="0" t="n">
        <f aca="false">IF([1]metadata!T61="","",[1]metadata!T61)</f>
        <v>110</v>
      </c>
      <c r="U61" s="0" t="str">
        <f aca="false">IF([1]metadata!U61="","",[1]metadata!U61)</f>
        <v>global average</v>
      </c>
      <c r="V61" s="0" t="str">
        <f aca="false">IF([1]metadata!V61="","",[1]metadata!V61)</f>
        <v/>
      </c>
      <c r="W61" s="0" t="n">
        <f aca="false">IF([1]metadata!W61="","",[1]metadata!W61)</f>
        <v>6</v>
      </c>
      <c r="X61" s="0" t="str">
        <f aca="false">IF([1]metadata!X61="","",[1]metadata!X61)</f>
        <v/>
      </c>
      <c r="Y61" s="0" t="str">
        <f aca="false">IF([1]metadata!Y61="","",[1]metadata!Y61)</f>
        <v/>
      </c>
      <c r="Z61" s="0" t="str">
        <f aca="false">IF([1]metadata!Z61="","",[1]metadata!Z61)</f>
        <v/>
      </c>
    </row>
    <row r="62" customFormat="false" ht="14.4" hidden="false" customHeight="false" outlineLevel="0" collapsed="false">
      <c r="A62" s="0" t="str">
        <f aca="false">IF([1]metadata!A62="","",[1]metadata!A62)</f>
        <v>6b</v>
      </c>
      <c r="B62" s="0" t="str">
        <f aca="false">IF([1]metadata!B62="","",[1]metadata!B62)</f>
        <v>6b-KO</v>
      </c>
      <c r="C62" s="0" t="str">
        <f aca="false">IF([1]metadata!C62="","",[1]metadata!C62)</f>
        <v>KIMURA, MT</v>
      </c>
      <c r="D62" s="0" t="str">
        <f aca="false">IF([1]metadata!D62="","",[1]metadata!D62)</f>
        <v>Geographic variation of reproductive diapause in the Drosophila auraria complex (Diptera: Drosophilidae)</v>
      </c>
      <c r="E62" s="0" t="str">
        <f aca="false">IF([1]metadata!E62="","",[1]metadata!E62)</f>
        <v>10.1111/j.1365-3032.1984.tb00784.x</v>
      </c>
      <c r="F62" s="0" t="str">
        <f aca="false">IF([1]metadata!F62="","",[1]metadata!F62)</f>
        <v>y</v>
      </c>
      <c r="G62" s="0" t="str">
        <f aca="false">IF([1]metadata!G62="","",[1]metadata!G62)</f>
        <v>a</v>
      </c>
      <c r="H62" s="0" t="str">
        <f aca="false">IF([1]metadata!H62="","",[1]metadata!H62)</f>
        <v>i</v>
      </c>
      <c r="I62" s="0" t="n">
        <f aca="false">IF([1]metadata!I62="","",[1]metadata!I62)</f>
        <v>5</v>
      </c>
      <c r="J62" s="0" t="n">
        <f aca="false">IF([1]metadata!J62="",0,[1]metadata!J62)</f>
        <v>4</v>
      </c>
      <c r="K62" s="0" t="str">
        <f aca="false">IF([1]metadata!K62="","",[1]metadata!K62)</f>
        <v>n</v>
      </c>
      <c r="L62" s="0" t="str">
        <f aca="false">IF([1]metadata!L62="","",[1]metadata!L62)</f>
        <v>Drosophila subauraria</v>
      </c>
      <c r="M62" s="0" t="str">
        <f aca="false">IF([1]metadata!M62="","",[1]metadata!M62)</f>
        <v>diptera</v>
      </c>
      <c r="N62" s="0" t="str">
        <f aca="false">IF([1]metadata!N62="","",[1]metadata!N62)</f>
        <v>KO</v>
      </c>
      <c r="O62" s="0" t="n">
        <f aca="false">IF([1]metadata!O62="","",[1]metadata!O62)</f>
        <v>44.774361</v>
      </c>
      <c r="P62" s="0" t="n">
        <f aca="false">IF([1]metadata!P62="","",[1]metadata!P62)</f>
        <v>142.254389</v>
      </c>
      <c r="Q62" s="0" t="n">
        <f aca="false">IF([1]metadata!Q62="","",[1]metadata!Q62)</f>
        <v>0.1</v>
      </c>
      <c r="R62" s="0" t="str">
        <f aca="false">IF([1]metadata!R62="","",[1]metadata!R62)</f>
        <v/>
      </c>
      <c r="S62" s="0" t="str">
        <f aca="false">IF([1]metadata!S62="","",[1]metadata!S62)</f>
        <v/>
      </c>
      <c r="T62" s="0" t="n">
        <f aca="false">IF([1]metadata!T62="","",[1]metadata!T62)</f>
        <v>110</v>
      </c>
      <c r="U62" s="0" t="str">
        <f aca="false">IF([1]metadata!U62="","",[1]metadata!U62)</f>
        <v>global average</v>
      </c>
      <c r="V62" s="0" t="str">
        <f aca="false">IF([1]metadata!V62="","",[1]metadata!V62)</f>
        <v/>
      </c>
      <c r="W62" s="0" t="n">
        <f aca="false">IF([1]metadata!W62="","",[1]metadata!W62)</f>
        <v>6</v>
      </c>
      <c r="X62" s="0" t="str">
        <f aca="false">IF([1]metadata!X62="","",[1]metadata!X62)</f>
        <v/>
      </c>
      <c r="Y62" s="0" t="str">
        <f aca="false">IF([1]metadata!Y62="","",[1]metadata!Y62)</f>
        <v/>
      </c>
      <c r="Z62" s="0" t="str">
        <f aca="false">IF([1]metadata!Z62="","",[1]metadata!Z62)</f>
        <v/>
      </c>
    </row>
    <row r="63" customFormat="false" ht="14.4" hidden="false" customHeight="false" outlineLevel="0" collapsed="false">
      <c r="A63" s="0" t="str">
        <f aca="false">IF([1]metadata!A63="","",[1]metadata!A63)</f>
        <v>6b</v>
      </c>
      <c r="B63" s="0" t="str">
        <f aca="false">IF([1]metadata!B63="","",[1]metadata!B63)</f>
        <v>6b-ON</v>
      </c>
      <c r="C63" s="0" t="str">
        <f aca="false">IF([1]metadata!C63="","",[1]metadata!C63)</f>
        <v>KIMURA, MT</v>
      </c>
      <c r="D63" s="0" t="str">
        <f aca="false">IF([1]metadata!D63="","",[1]metadata!D63)</f>
        <v>Geographic variation of reproductive diapause in the Drosophila auraria complex (Diptera: Drosophilidae)</v>
      </c>
      <c r="E63" s="0" t="str">
        <f aca="false">IF([1]metadata!E63="","",[1]metadata!E63)</f>
        <v>10.1111/j.1365-3032.1984.tb00784.x</v>
      </c>
      <c r="F63" s="0" t="str">
        <f aca="false">IF([1]metadata!F63="","",[1]metadata!F63)</f>
        <v>y</v>
      </c>
      <c r="G63" s="0" t="str">
        <f aca="false">IF([1]metadata!G63="","",[1]metadata!G63)</f>
        <v>a</v>
      </c>
      <c r="H63" s="0" t="str">
        <f aca="false">IF([1]metadata!H63="","",[1]metadata!H63)</f>
        <v>i</v>
      </c>
      <c r="I63" s="0" t="n">
        <f aca="false">IF([1]metadata!I63="","",[1]metadata!I63)</f>
        <v>6</v>
      </c>
      <c r="J63" s="0" t="n">
        <f aca="false">IF([1]metadata!J63="",0,[1]metadata!J63)</f>
        <v>7</v>
      </c>
      <c r="K63" s="0" t="str">
        <f aca="false">IF([1]metadata!K63="","",[1]metadata!K63)</f>
        <v>n</v>
      </c>
      <c r="L63" s="0" t="str">
        <f aca="false">IF([1]metadata!L63="","",[1]metadata!L63)</f>
        <v>Drosophila subauraria</v>
      </c>
      <c r="M63" s="0" t="str">
        <f aca="false">IF([1]metadata!M63="","",[1]metadata!M63)</f>
        <v>diptera</v>
      </c>
      <c r="N63" s="0" t="str">
        <f aca="false">IF([1]metadata!N63="","",[1]metadata!N63)</f>
        <v>ON</v>
      </c>
      <c r="O63" s="0" t="n">
        <f aca="false">IF([1]metadata!O63="","",[1]metadata!O63)</f>
        <v>41.972</v>
      </c>
      <c r="P63" s="0" t="n">
        <f aca="false">IF([1]metadata!P63="","",[1]metadata!P63)</f>
        <v>140.6691</v>
      </c>
      <c r="Q63" s="0" t="n">
        <f aca="false">IF([1]metadata!Q63="","",[1]metadata!Q63)</f>
        <v>0.1</v>
      </c>
      <c r="R63" s="0" t="str">
        <f aca="false">IF([1]metadata!R63="","",[1]metadata!R63)</f>
        <v/>
      </c>
      <c r="S63" s="0" t="str">
        <f aca="false">IF([1]metadata!S63="","",[1]metadata!S63)</f>
        <v/>
      </c>
      <c r="T63" s="0" t="n">
        <f aca="false">IF([1]metadata!T63="","",[1]metadata!T63)</f>
        <v>110</v>
      </c>
      <c r="U63" s="0" t="str">
        <f aca="false">IF([1]metadata!U63="","",[1]metadata!U63)</f>
        <v>global average</v>
      </c>
      <c r="V63" s="0" t="str">
        <f aca="false">IF([1]metadata!V63="","",[1]metadata!V63)</f>
        <v/>
      </c>
      <c r="W63" s="0" t="n">
        <f aca="false">IF([1]metadata!W63="","",[1]metadata!W63)</f>
        <v>6</v>
      </c>
      <c r="X63" s="0" t="str">
        <f aca="false">IF([1]metadata!X63="","",[1]metadata!X63)</f>
        <v/>
      </c>
      <c r="Y63" s="0" t="str">
        <f aca="false">IF([1]metadata!Y63="","",[1]metadata!Y63)</f>
        <v/>
      </c>
      <c r="Z63" s="0" t="str">
        <f aca="false">IF([1]metadata!Z63="","",[1]metadata!Z63)</f>
        <v/>
      </c>
    </row>
    <row r="64" customFormat="false" ht="14.4" hidden="false" customHeight="false" outlineLevel="0" collapsed="false">
      <c r="A64" s="0" t="str">
        <f aca="false">IF([1]metadata!A64="","",[1]metadata!A64)</f>
        <v>6b</v>
      </c>
      <c r="B64" s="0" t="str">
        <f aca="false">IF([1]metadata!B64="","",[1]metadata!B64)</f>
        <v>6b-SM</v>
      </c>
      <c r="C64" s="0" t="str">
        <f aca="false">IF([1]metadata!C64="","",[1]metadata!C64)</f>
        <v>KIMURA, MT</v>
      </c>
      <c r="D64" s="0" t="str">
        <f aca="false">IF([1]metadata!D64="","",[1]metadata!D64)</f>
        <v>Geographic variation of reproductive diapause in the Drosophila auraria complex (Diptera: Drosophilidae)</v>
      </c>
      <c r="E64" s="0" t="str">
        <f aca="false">IF([1]metadata!E64="","",[1]metadata!E64)</f>
        <v>10.1111/j.1365-3032.1984.tb00784.x</v>
      </c>
      <c r="F64" s="0" t="str">
        <f aca="false">IF([1]metadata!F64="","",[1]metadata!F64)</f>
        <v>y</v>
      </c>
      <c r="G64" s="0" t="str">
        <f aca="false">IF([1]metadata!G64="","",[1]metadata!G64)</f>
        <v>a</v>
      </c>
      <c r="H64" s="0" t="str">
        <f aca="false">IF([1]metadata!H64="","",[1]metadata!H64)</f>
        <v>i</v>
      </c>
      <c r="I64" s="0" t="n">
        <f aca="false">IF([1]metadata!I64="","",[1]metadata!I64)</f>
        <v>7</v>
      </c>
      <c r="J64" s="0" t="n">
        <f aca="false">IF([1]metadata!J64="",0,[1]metadata!J64)</f>
        <v>6</v>
      </c>
      <c r="K64" s="0" t="str">
        <f aca="false">IF([1]metadata!K64="","",[1]metadata!K64)</f>
        <v>n</v>
      </c>
      <c r="L64" s="0" t="str">
        <f aca="false">IF([1]metadata!L64="","",[1]metadata!L64)</f>
        <v>Drosophila subauraria</v>
      </c>
      <c r="M64" s="0" t="str">
        <f aca="false">IF([1]metadata!M64="","",[1]metadata!M64)</f>
        <v>diptera</v>
      </c>
      <c r="N64" s="0" t="str">
        <f aca="false">IF([1]metadata!N64="","",[1]metadata!N64)</f>
        <v>SM</v>
      </c>
      <c r="O64" s="0" t="n">
        <f aca="false">IF([1]metadata!O64="","",[1]metadata!O64)</f>
        <v>40.599028</v>
      </c>
      <c r="P64" s="0" t="n">
        <f aca="false">IF([1]metadata!P64="","",[1]metadata!P64)</f>
        <v>141.397611</v>
      </c>
      <c r="Q64" s="0" t="n">
        <f aca="false">IF([1]metadata!Q64="","",[1]metadata!Q64)</f>
        <v>0.1</v>
      </c>
      <c r="R64" s="0" t="str">
        <f aca="false">IF([1]metadata!R64="","",[1]metadata!R64)</f>
        <v/>
      </c>
      <c r="S64" s="0" t="str">
        <f aca="false">IF([1]metadata!S64="","",[1]metadata!S64)</f>
        <v/>
      </c>
      <c r="T64" s="0" t="n">
        <f aca="false">IF([1]metadata!T64="","",[1]metadata!T64)</f>
        <v>110</v>
      </c>
      <c r="U64" s="0" t="str">
        <f aca="false">IF([1]metadata!U64="","",[1]metadata!U64)</f>
        <v>global average</v>
      </c>
      <c r="V64" s="0" t="str">
        <f aca="false">IF([1]metadata!V64="","",[1]metadata!V64)</f>
        <v/>
      </c>
      <c r="W64" s="0" t="n">
        <f aca="false">IF([1]metadata!W64="","",[1]metadata!W64)</f>
        <v>6</v>
      </c>
      <c r="X64" s="0" t="str">
        <f aca="false">IF([1]metadata!X64="","",[1]metadata!X64)</f>
        <v/>
      </c>
      <c r="Y64" s="0" t="str">
        <f aca="false">IF([1]metadata!Y64="","",[1]metadata!Y64)</f>
        <v/>
      </c>
      <c r="Z64" s="0" t="str">
        <f aca="false">IF([1]metadata!Z64="","",[1]metadata!Z64)</f>
        <v/>
      </c>
    </row>
    <row r="65" customFormat="false" ht="14.4" hidden="false" customHeight="false" outlineLevel="0" collapsed="false">
      <c r="A65" s="0" t="str">
        <f aca="false">IF([1]metadata!A65="","",[1]metadata!A65)</f>
        <v>6b</v>
      </c>
      <c r="B65" s="0" t="str">
        <f aca="false">IF([1]metadata!B65="","",[1]metadata!B65)</f>
        <v>6b-KT</v>
      </c>
      <c r="C65" s="0" t="str">
        <f aca="false">IF([1]metadata!C65="","",[1]metadata!C65)</f>
        <v>KIMURA, MT</v>
      </c>
      <c r="D65" s="0" t="str">
        <f aca="false">IF([1]metadata!D65="","",[1]metadata!D65)</f>
        <v>Geographic variation of reproductive diapause in the Drosophila auraria complex (Diptera: Drosophilidae)</v>
      </c>
      <c r="E65" s="0" t="str">
        <f aca="false">IF([1]metadata!E65="","",[1]metadata!E65)</f>
        <v>10.1111/j.1365-3032.1984.tb00784.x</v>
      </c>
      <c r="F65" s="0" t="str">
        <f aca="false">IF([1]metadata!F65="","",[1]metadata!F65)</f>
        <v>y</v>
      </c>
      <c r="G65" s="0" t="str">
        <f aca="false">IF([1]metadata!G65="","",[1]metadata!G65)</f>
        <v>a</v>
      </c>
      <c r="H65" s="0" t="str">
        <f aca="false">IF([1]metadata!H65="","",[1]metadata!H65)</f>
        <v>i</v>
      </c>
      <c r="I65" s="0" t="n">
        <f aca="false">IF([1]metadata!I65="","",[1]metadata!I65)</f>
        <v>8</v>
      </c>
      <c r="J65" s="0" t="n">
        <f aca="false">IF([1]metadata!J65="",0,[1]metadata!J65)</f>
        <v>7</v>
      </c>
      <c r="K65" s="0" t="str">
        <f aca="false">IF([1]metadata!K65="","",[1]metadata!K65)</f>
        <v>n</v>
      </c>
      <c r="L65" s="0" t="str">
        <f aca="false">IF([1]metadata!L65="","",[1]metadata!L65)</f>
        <v>Drosophila subauraria</v>
      </c>
      <c r="M65" s="0" t="str">
        <f aca="false">IF([1]metadata!M65="","",[1]metadata!M65)</f>
        <v>diptera</v>
      </c>
      <c r="N65" s="0" t="str">
        <f aca="false">IF([1]metadata!N65="","",[1]metadata!N65)</f>
        <v>KT</v>
      </c>
      <c r="O65" s="0" t="n">
        <f aca="false">IF([1]metadata!O65="","",[1]metadata!O65)</f>
        <v>39.28675</v>
      </c>
      <c r="P65" s="0" t="n">
        <f aca="false">IF([1]metadata!P65="","",[1]metadata!P65)</f>
        <v>141.113222</v>
      </c>
      <c r="Q65" s="0" t="n">
        <f aca="false">IF([1]metadata!Q65="","",[1]metadata!Q65)</f>
        <v>0.1</v>
      </c>
      <c r="R65" s="0" t="str">
        <f aca="false">IF([1]metadata!R65="","",[1]metadata!R65)</f>
        <v/>
      </c>
      <c r="S65" s="0" t="str">
        <f aca="false">IF([1]metadata!S65="","",[1]metadata!S65)</f>
        <v/>
      </c>
      <c r="T65" s="0" t="n">
        <f aca="false">IF([1]metadata!T65="","",[1]metadata!T65)</f>
        <v>110</v>
      </c>
      <c r="U65" s="0" t="str">
        <f aca="false">IF([1]metadata!U65="","",[1]metadata!U65)</f>
        <v>global average</v>
      </c>
      <c r="V65" s="0" t="str">
        <f aca="false">IF([1]metadata!V65="","",[1]metadata!V65)</f>
        <v/>
      </c>
      <c r="W65" s="0" t="n">
        <f aca="false">IF([1]metadata!W65="","",[1]metadata!W65)</f>
        <v>6</v>
      </c>
      <c r="X65" s="0" t="str">
        <f aca="false">IF([1]metadata!X65="","",[1]metadata!X65)</f>
        <v/>
      </c>
      <c r="Y65" s="0" t="str">
        <f aca="false">IF([1]metadata!Y65="","",[1]metadata!Y65)</f>
        <v/>
      </c>
      <c r="Z65" s="0" t="str">
        <f aca="false">IF([1]metadata!Z65="","",[1]metadata!Z65)</f>
        <v/>
      </c>
    </row>
    <row r="66" customFormat="false" ht="14.4" hidden="false" customHeight="false" outlineLevel="0" collapsed="false">
      <c r="A66" s="0" t="str">
        <f aca="false">IF([1]metadata!A66="","",[1]metadata!A66)</f>
        <v>6b</v>
      </c>
      <c r="B66" s="0" t="str">
        <f aca="false">IF([1]metadata!B66="","",[1]metadata!B66)</f>
        <v>6b-IW</v>
      </c>
      <c r="C66" s="0" t="str">
        <f aca="false">IF([1]metadata!C66="","",[1]metadata!C66)</f>
        <v>KIMURA, MT</v>
      </c>
      <c r="D66" s="0" t="str">
        <f aca="false">IF([1]metadata!D66="","",[1]metadata!D66)</f>
        <v>Geographic variation of reproductive diapause in the Drosophila auraria complex (Diptera: Drosophilidae)</v>
      </c>
      <c r="E66" s="0" t="str">
        <f aca="false">IF([1]metadata!E66="","",[1]metadata!E66)</f>
        <v>10.1111/j.1365-3032.1984.tb00784.x</v>
      </c>
      <c r="F66" s="0" t="str">
        <f aca="false">IF([1]metadata!F66="","",[1]metadata!F66)</f>
        <v>y</v>
      </c>
      <c r="G66" s="0" t="str">
        <f aca="false">IF([1]metadata!G66="","",[1]metadata!G66)</f>
        <v>a</v>
      </c>
      <c r="H66" s="0" t="str">
        <f aca="false">IF([1]metadata!H66="","",[1]metadata!H66)</f>
        <v>i</v>
      </c>
      <c r="I66" s="0" t="n">
        <f aca="false">IF([1]metadata!I66="","",[1]metadata!I66)</f>
        <v>9</v>
      </c>
      <c r="J66" s="0" t="n">
        <f aca="false">IF([1]metadata!J66="",0,[1]metadata!J66)</f>
        <v>7</v>
      </c>
      <c r="K66" s="0" t="str">
        <f aca="false">IF([1]metadata!K66="","",[1]metadata!K66)</f>
        <v>n</v>
      </c>
      <c r="L66" s="0" t="str">
        <f aca="false">IF([1]metadata!L66="","",[1]metadata!L66)</f>
        <v>Drosophila subauraria</v>
      </c>
      <c r="M66" s="0" t="str">
        <f aca="false">IF([1]metadata!M66="","",[1]metadata!M66)</f>
        <v>diptera</v>
      </c>
      <c r="N66" s="0" t="str">
        <f aca="false">IF([1]metadata!N66="","",[1]metadata!N66)</f>
        <v>IW</v>
      </c>
      <c r="O66" s="0" t="n">
        <f aca="false">IF([1]metadata!O66="","",[1]metadata!O66)</f>
        <v>38.104278</v>
      </c>
      <c r="P66" s="0" t="n">
        <f aca="false">IF([1]metadata!P66="","",[1]metadata!P66)</f>
        <v>140.87016</v>
      </c>
      <c r="Q66" s="0" t="n">
        <f aca="false">IF([1]metadata!Q66="","",[1]metadata!Q66)</f>
        <v>0.1</v>
      </c>
      <c r="R66" s="0" t="str">
        <f aca="false">IF([1]metadata!R66="","",[1]metadata!R66)</f>
        <v/>
      </c>
      <c r="S66" s="0" t="str">
        <f aca="false">IF([1]metadata!S66="","",[1]metadata!S66)</f>
        <v/>
      </c>
      <c r="T66" s="0" t="n">
        <f aca="false">IF([1]metadata!T66="","",[1]metadata!T66)</f>
        <v>110</v>
      </c>
      <c r="U66" s="0" t="str">
        <f aca="false">IF([1]metadata!U66="","",[1]metadata!U66)</f>
        <v>global average</v>
      </c>
      <c r="V66" s="0" t="str">
        <f aca="false">IF([1]metadata!V66="","",[1]metadata!V66)</f>
        <v/>
      </c>
      <c r="W66" s="0" t="n">
        <f aca="false">IF([1]metadata!W66="","",[1]metadata!W66)</f>
        <v>6</v>
      </c>
      <c r="X66" s="0" t="str">
        <f aca="false">IF([1]metadata!X66="","",[1]metadata!X66)</f>
        <v/>
      </c>
      <c r="Y66" s="0" t="str">
        <f aca="false">IF([1]metadata!Y66="","",[1]metadata!Y66)</f>
        <v/>
      </c>
      <c r="Z66" s="0" t="str">
        <f aca="false">IF([1]metadata!Z66="","",[1]metadata!Z66)</f>
        <v/>
      </c>
    </row>
    <row r="67" customFormat="false" ht="14.4" hidden="false" customHeight="false" outlineLevel="0" collapsed="false">
      <c r="A67" s="0" t="n">
        <f aca="false">IF([1]metadata!A67="","",[1]metadata!A67)</f>
        <v>7</v>
      </c>
      <c r="B67" s="0" t="str">
        <f aca="false">IF([1]metadata!B67="","",[1]metadata!B67)</f>
        <v>7-</v>
      </c>
      <c r="C67" s="0" t="str">
        <f aca="false">IF([1]metadata!C67="","",[1]metadata!C67)</f>
        <v>Gomi, T</v>
      </c>
      <c r="D67" s="0" t="str">
        <f aca="false">IF([1]metadata!D67="","",[1]metadata!D67)</f>
        <v>Geographic variation in critical photoperiod for diapause induction and its temperature dependence in Hyphantria cunea Drury (Lepidoptera: Arctiidae)</v>
      </c>
      <c r="E67" s="0" t="str">
        <f aca="false">IF([1]metadata!E67="","",[1]metadata!E67)</f>
        <v>10.1007/s004420050220</v>
      </c>
      <c r="F67" s="0" t="str">
        <f aca="false">IF([1]metadata!F67="","",[1]metadata!F67)</f>
        <v>y-ask</v>
      </c>
      <c r="G67" s="0" t="str">
        <f aca="false">IF([1]metadata!G67="","",[1]metadata!G67)</f>
        <v>a</v>
      </c>
      <c r="H67" s="0" t="str">
        <f aca="false">IF([1]metadata!H67="","",[1]metadata!H67)</f>
        <v>i</v>
      </c>
      <c r="I67" s="0" t="n">
        <f aca="false">IF([1]metadata!I67="","",[1]metadata!I67)</f>
        <v>12</v>
      </c>
      <c r="J67" s="0" t="n">
        <f aca="false">IF([1]metadata!J67="",0,[1]metadata!J67)</f>
        <v>0</v>
      </c>
      <c r="K67" s="0" t="str">
        <f aca="false">IF([1]metadata!K67="","",[1]metadata!K67)</f>
        <v/>
      </c>
      <c r="L67" s="0" t="str">
        <f aca="false">IF([1]metadata!L67="","",[1]metadata!L67)</f>
        <v/>
      </c>
      <c r="M67" s="0" t="str">
        <f aca="false">IF([1]metadata!M67="","",[1]metadata!M67)</f>
        <v/>
      </c>
      <c r="N67" s="0" t="str">
        <f aca="false">IF([1]metadata!N67="","",[1]metadata!N67)</f>
        <v/>
      </c>
      <c r="O67" s="0" t="str">
        <f aca="false">IF([1]metadata!O67="","",[1]metadata!O67)</f>
        <v/>
      </c>
      <c r="P67" s="0" t="str">
        <f aca="false">IF([1]metadata!P67="","",[1]metadata!P67)</f>
        <v/>
      </c>
      <c r="Q67" s="0" t="str">
        <f aca="false">IF([1]metadata!Q67="","",[1]metadata!Q67)</f>
        <v/>
      </c>
      <c r="R67" s="0" t="str">
        <f aca="false">IF([1]metadata!R67="","",[1]metadata!R67)</f>
        <v/>
      </c>
      <c r="S67" s="0" t="str">
        <f aca="false">IF([1]metadata!S67="","",[1]metadata!S67)</f>
        <v/>
      </c>
      <c r="T67" s="0" t="str">
        <f aca="false">IF([1]metadata!T67="","",[1]metadata!T67)</f>
        <v/>
      </c>
      <c r="U67" s="0" t="str">
        <f aca="false">IF([1]metadata!U67="","",[1]metadata!U67)</f>
        <v/>
      </c>
      <c r="V67" s="0" t="str">
        <f aca="false">IF([1]metadata!V67="","",[1]metadata!V67)</f>
        <v/>
      </c>
      <c r="W67" s="0" t="str">
        <f aca="false">IF([1]metadata!W67="","",[1]metadata!W67)</f>
        <v/>
      </c>
      <c r="X67" s="0" t="str">
        <f aca="false">IF([1]metadata!X67="","",[1]metadata!X67)</f>
        <v/>
      </c>
      <c r="Y67" s="0" t="str">
        <f aca="false">IF([1]metadata!Y67="","",[1]metadata!Y67)</f>
        <v/>
      </c>
      <c r="Z67" s="0" t="str">
        <f aca="false">IF([1]metadata!Z67="","",[1]metadata!Z67)</f>
        <v/>
      </c>
    </row>
    <row r="68" customFormat="false" ht="14.4" hidden="false" customHeight="false" outlineLevel="0" collapsed="false">
      <c r="A68" s="0" t="n">
        <f aca="false">IF([1]metadata!A68="","",[1]metadata!A68)</f>
        <v>7</v>
      </c>
      <c r="B68" s="0" t="str">
        <f aca="false">IF([1]metadata!B68="","",[1]metadata!B68)</f>
        <v>7-</v>
      </c>
      <c r="C68" s="0" t="str">
        <f aca="false">IF([1]metadata!C68="","",[1]metadata!C68)</f>
        <v>Gomi, T</v>
      </c>
      <c r="D68" s="0" t="str">
        <f aca="false">IF([1]metadata!D68="","",[1]metadata!D68)</f>
        <v>Geographic variation in critical photoperiod for diapause induction and its temperature dependence in Hyphantria cunea Drury (Lepidoptera: Arctiidae)</v>
      </c>
      <c r="E68" s="0" t="str">
        <f aca="false">IF([1]metadata!E68="","",[1]metadata!E68)</f>
        <v>10.1007/s004420050220</v>
      </c>
      <c r="F68" s="0" t="str">
        <f aca="false">IF([1]metadata!F68="","",[1]metadata!F68)</f>
        <v>y-ask</v>
      </c>
      <c r="G68" s="0" t="str">
        <f aca="false">IF([1]metadata!G68="","",[1]metadata!G68)</f>
        <v/>
      </c>
      <c r="H68" s="0" t="str">
        <f aca="false">IF([1]metadata!H68="","",[1]metadata!H68)</f>
        <v/>
      </c>
      <c r="I68" s="0" t="str">
        <f aca="false">IF([1]metadata!I68="","",[1]metadata!I68)</f>
        <v/>
      </c>
      <c r="J68" s="0" t="n">
        <f aca="false">IF([1]metadata!J68="",0,[1]metadata!J68)</f>
        <v>0</v>
      </c>
      <c r="K68" s="0" t="str">
        <f aca="false">IF([1]metadata!K68="","",[1]metadata!K68)</f>
        <v/>
      </c>
      <c r="L68" s="0" t="str">
        <f aca="false">IF([1]metadata!L68="","",[1]metadata!L68)</f>
        <v/>
      </c>
      <c r="M68" s="0" t="str">
        <f aca="false">IF([1]metadata!M68="","",[1]metadata!M68)</f>
        <v/>
      </c>
      <c r="N68" s="0" t="str">
        <f aca="false">IF([1]metadata!N68="","",[1]metadata!N68)</f>
        <v/>
      </c>
      <c r="O68" s="0" t="str">
        <f aca="false">IF([1]metadata!O68="","",[1]metadata!O68)</f>
        <v/>
      </c>
      <c r="P68" s="0" t="str">
        <f aca="false">IF([1]metadata!P68="","",[1]metadata!P68)</f>
        <v/>
      </c>
      <c r="Q68" s="0" t="str">
        <f aca="false">IF([1]metadata!Q68="","",[1]metadata!Q68)</f>
        <v/>
      </c>
      <c r="R68" s="0" t="str">
        <f aca="false">IF([1]metadata!R68="","",[1]metadata!R68)</f>
        <v/>
      </c>
      <c r="S68" s="0" t="str">
        <f aca="false">IF([1]metadata!S68="","",[1]metadata!S68)</f>
        <v/>
      </c>
      <c r="T68" s="0" t="str">
        <f aca="false">IF([1]metadata!T68="","",[1]metadata!T68)</f>
        <v/>
      </c>
      <c r="U68" s="0" t="str">
        <f aca="false">IF([1]metadata!U68="","",[1]metadata!U68)</f>
        <v/>
      </c>
      <c r="V68" s="0" t="str">
        <f aca="false">IF([1]metadata!V68="","",[1]metadata!V68)</f>
        <v/>
      </c>
      <c r="W68" s="0" t="str">
        <f aca="false">IF([1]metadata!W68="","",[1]metadata!W68)</f>
        <v/>
      </c>
      <c r="X68" s="0" t="str">
        <f aca="false">IF([1]metadata!X68="","",[1]metadata!X68)</f>
        <v/>
      </c>
      <c r="Y68" s="0" t="str">
        <f aca="false">IF([1]metadata!Y68="","",[1]metadata!Y68)</f>
        <v/>
      </c>
      <c r="Z68" s="0" t="str">
        <f aca="false">IF([1]metadata!Z68="","",[1]metadata!Z68)</f>
        <v/>
      </c>
    </row>
    <row r="69" customFormat="false" ht="14.4" hidden="false" customHeight="false" outlineLevel="0" collapsed="false">
      <c r="A69" s="0" t="n">
        <f aca="false">IF([1]metadata!A69="","",[1]metadata!A69)</f>
        <v>7</v>
      </c>
      <c r="B69" s="0" t="str">
        <f aca="false">IF([1]metadata!B69="","",[1]metadata!B69)</f>
        <v>7-</v>
      </c>
      <c r="C69" s="0" t="str">
        <f aca="false">IF([1]metadata!C69="","",[1]metadata!C69)</f>
        <v>Gomi, T</v>
      </c>
      <c r="D69" s="0" t="str">
        <f aca="false">IF([1]metadata!D69="","",[1]metadata!D69)</f>
        <v>Geographic variation in critical photoperiod for diapause induction and its temperature dependence in Hyphantria cunea Drury (Lepidoptera: Arctiidae)</v>
      </c>
      <c r="E69" s="0" t="str">
        <f aca="false">IF([1]metadata!E69="","",[1]metadata!E69)</f>
        <v>10.1007/s004420050220</v>
      </c>
      <c r="F69" s="0" t="str">
        <f aca="false">IF([1]metadata!F69="","",[1]metadata!F69)</f>
        <v>y-ask</v>
      </c>
      <c r="G69" s="0" t="str">
        <f aca="false">IF([1]metadata!G69="","",[1]metadata!G69)</f>
        <v/>
      </c>
      <c r="H69" s="0" t="str">
        <f aca="false">IF([1]metadata!H69="","",[1]metadata!H69)</f>
        <v/>
      </c>
      <c r="I69" s="0" t="str">
        <f aca="false">IF([1]metadata!I69="","",[1]metadata!I69)</f>
        <v/>
      </c>
      <c r="J69" s="0" t="n">
        <f aca="false">IF([1]metadata!J69="",0,[1]metadata!J69)</f>
        <v>0</v>
      </c>
      <c r="K69" s="0" t="str">
        <f aca="false">IF([1]metadata!K69="","",[1]metadata!K69)</f>
        <v/>
      </c>
      <c r="L69" s="0" t="str">
        <f aca="false">IF([1]metadata!L69="","",[1]metadata!L69)</f>
        <v/>
      </c>
      <c r="M69" s="0" t="str">
        <f aca="false">IF([1]metadata!M69="","",[1]metadata!M69)</f>
        <v/>
      </c>
      <c r="N69" s="0" t="str">
        <f aca="false">IF([1]metadata!N69="","",[1]metadata!N69)</f>
        <v/>
      </c>
      <c r="O69" s="0" t="str">
        <f aca="false">IF([1]metadata!O69="","",[1]metadata!O69)</f>
        <v/>
      </c>
      <c r="P69" s="0" t="str">
        <f aca="false">IF([1]metadata!P69="","",[1]metadata!P69)</f>
        <v/>
      </c>
      <c r="Q69" s="0" t="str">
        <f aca="false">IF([1]metadata!Q69="","",[1]metadata!Q69)</f>
        <v/>
      </c>
      <c r="R69" s="0" t="str">
        <f aca="false">IF([1]metadata!R69="","",[1]metadata!R69)</f>
        <v/>
      </c>
      <c r="S69" s="0" t="str">
        <f aca="false">IF([1]metadata!S69="","",[1]metadata!S69)</f>
        <v/>
      </c>
      <c r="T69" s="0" t="str">
        <f aca="false">IF([1]metadata!T69="","",[1]metadata!T69)</f>
        <v/>
      </c>
      <c r="U69" s="0" t="str">
        <f aca="false">IF([1]metadata!U69="","",[1]metadata!U69)</f>
        <v/>
      </c>
      <c r="V69" s="0" t="str">
        <f aca="false">IF([1]metadata!V69="","",[1]metadata!V69)</f>
        <v/>
      </c>
      <c r="W69" s="0" t="str">
        <f aca="false">IF([1]metadata!W69="","",[1]metadata!W69)</f>
        <v/>
      </c>
      <c r="X69" s="0" t="str">
        <f aca="false">IF([1]metadata!X69="","",[1]metadata!X69)</f>
        <v/>
      </c>
      <c r="Y69" s="0" t="str">
        <f aca="false">IF([1]metadata!Y69="","",[1]metadata!Y69)</f>
        <v/>
      </c>
      <c r="Z69" s="0" t="str">
        <f aca="false">IF([1]metadata!Z69="","",[1]metadata!Z69)</f>
        <v/>
      </c>
    </row>
    <row r="70" customFormat="false" ht="14.4" hidden="false" customHeight="false" outlineLevel="0" collapsed="false">
      <c r="A70" s="0" t="n">
        <f aca="false">IF([1]metadata!A70="","",[1]metadata!A70)</f>
        <v>7</v>
      </c>
      <c r="B70" s="0" t="str">
        <f aca="false">IF([1]metadata!B70="","",[1]metadata!B70)</f>
        <v>7-</v>
      </c>
      <c r="C70" s="0" t="str">
        <f aca="false">IF([1]metadata!C70="","",[1]metadata!C70)</f>
        <v>Gomi, T</v>
      </c>
      <c r="D70" s="0" t="str">
        <f aca="false">IF([1]metadata!D70="","",[1]metadata!D70)</f>
        <v>Geographic variation in critical photoperiod for diapause induction and its temperature dependence in Hyphantria cunea Drury (Lepidoptera: Arctiidae)</v>
      </c>
      <c r="E70" s="0" t="str">
        <f aca="false">IF([1]metadata!E70="","",[1]metadata!E70)</f>
        <v>10.1007/s004420050220</v>
      </c>
      <c r="F70" s="0" t="str">
        <f aca="false">IF([1]metadata!F70="","",[1]metadata!F70)</f>
        <v>y-ask</v>
      </c>
      <c r="G70" s="0" t="str">
        <f aca="false">IF([1]metadata!G70="","",[1]metadata!G70)</f>
        <v/>
      </c>
      <c r="H70" s="0" t="str">
        <f aca="false">IF([1]metadata!H70="","",[1]metadata!H70)</f>
        <v/>
      </c>
      <c r="I70" s="0" t="str">
        <f aca="false">IF([1]metadata!I70="","",[1]metadata!I70)</f>
        <v/>
      </c>
      <c r="J70" s="0" t="n">
        <f aca="false">IF([1]metadata!J70="",0,[1]metadata!J70)</f>
        <v>0</v>
      </c>
      <c r="K70" s="0" t="str">
        <f aca="false">IF([1]metadata!K70="","",[1]metadata!K70)</f>
        <v/>
      </c>
      <c r="L70" s="0" t="str">
        <f aca="false">IF([1]metadata!L70="","",[1]metadata!L70)</f>
        <v/>
      </c>
      <c r="M70" s="0" t="str">
        <f aca="false">IF([1]metadata!M70="","",[1]metadata!M70)</f>
        <v/>
      </c>
      <c r="N70" s="0" t="str">
        <f aca="false">IF([1]metadata!N70="","",[1]metadata!N70)</f>
        <v/>
      </c>
      <c r="O70" s="0" t="str">
        <f aca="false">IF([1]metadata!O70="","",[1]metadata!O70)</f>
        <v/>
      </c>
      <c r="P70" s="0" t="str">
        <f aca="false">IF([1]metadata!P70="","",[1]metadata!P70)</f>
        <v/>
      </c>
      <c r="Q70" s="0" t="str">
        <f aca="false">IF([1]metadata!Q70="","",[1]metadata!Q70)</f>
        <v/>
      </c>
      <c r="R70" s="0" t="str">
        <f aca="false">IF([1]metadata!R70="","",[1]metadata!R70)</f>
        <v/>
      </c>
      <c r="S70" s="0" t="str">
        <f aca="false">IF([1]metadata!S70="","",[1]metadata!S70)</f>
        <v/>
      </c>
      <c r="T70" s="0" t="str">
        <f aca="false">IF([1]metadata!T70="","",[1]metadata!T70)</f>
        <v/>
      </c>
      <c r="U70" s="0" t="str">
        <f aca="false">IF([1]metadata!U70="","",[1]metadata!U70)</f>
        <v/>
      </c>
      <c r="V70" s="0" t="str">
        <f aca="false">IF([1]metadata!V70="","",[1]metadata!V70)</f>
        <v/>
      </c>
      <c r="W70" s="0" t="str">
        <f aca="false">IF([1]metadata!W70="","",[1]metadata!W70)</f>
        <v/>
      </c>
      <c r="X70" s="0" t="str">
        <f aca="false">IF([1]metadata!X70="","",[1]metadata!X70)</f>
        <v/>
      </c>
      <c r="Y70" s="0" t="str">
        <f aca="false">IF([1]metadata!Y70="","",[1]metadata!Y70)</f>
        <v/>
      </c>
      <c r="Z70" s="0" t="str">
        <f aca="false">IF([1]metadata!Z70="","",[1]metadata!Z70)</f>
        <v/>
      </c>
    </row>
    <row r="71" customFormat="false" ht="14.4" hidden="false" customHeight="false" outlineLevel="0" collapsed="false">
      <c r="A71" s="0" t="n">
        <f aca="false">IF([1]metadata!A71="","",[1]metadata!A71)</f>
        <v>7</v>
      </c>
      <c r="B71" s="0" t="str">
        <f aca="false">IF([1]metadata!B71="","",[1]metadata!B71)</f>
        <v>7-</v>
      </c>
      <c r="C71" s="0" t="str">
        <f aca="false">IF([1]metadata!C71="","",[1]metadata!C71)</f>
        <v>Gomi, T</v>
      </c>
      <c r="D71" s="0" t="str">
        <f aca="false">IF([1]metadata!D71="","",[1]metadata!D71)</f>
        <v>Geographic variation in critical photoperiod for diapause induction and its temperature dependence in Hyphantria cunea Drury (Lepidoptera: Arctiidae)</v>
      </c>
      <c r="E71" s="0" t="str">
        <f aca="false">IF([1]metadata!E71="","",[1]metadata!E71)</f>
        <v>10.1007/s004420050220</v>
      </c>
      <c r="F71" s="0" t="str">
        <f aca="false">IF([1]metadata!F71="","",[1]metadata!F71)</f>
        <v>y-ask</v>
      </c>
      <c r="G71" s="0" t="str">
        <f aca="false">IF([1]metadata!G71="","",[1]metadata!G71)</f>
        <v/>
      </c>
      <c r="H71" s="0" t="str">
        <f aca="false">IF([1]metadata!H71="","",[1]metadata!H71)</f>
        <v/>
      </c>
      <c r="I71" s="0" t="str">
        <f aca="false">IF([1]metadata!I71="","",[1]metadata!I71)</f>
        <v/>
      </c>
      <c r="J71" s="0" t="n">
        <f aca="false">IF([1]metadata!J71="",0,[1]metadata!J71)</f>
        <v>0</v>
      </c>
      <c r="K71" s="0" t="str">
        <f aca="false">IF([1]metadata!K71="","",[1]metadata!K71)</f>
        <v/>
      </c>
      <c r="L71" s="0" t="str">
        <f aca="false">IF([1]metadata!L71="","",[1]metadata!L71)</f>
        <v/>
      </c>
      <c r="M71" s="0" t="str">
        <f aca="false">IF([1]metadata!M71="","",[1]metadata!M71)</f>
        <v/>
      </c>
      <c r="N71" s="0" t="str">
        <f aca="false">IF([1]metadata!N71="","",[1]metadata!N71)</f>
        <v/>
      </c>
      <c r="O71" s="0" t="str">
        <f aca="false">IF([1]metadata!O71="","",[1]metadata!O71)</f>
        <v/>
      </c>
      <c r="P71" s="0" t="str">
        <f aca="false">IF([1]metadata!P71="","",[1]metadata!P71)</f>
        <v/>
      </c>
      <c r="Q71" s="0" t="str">
        <f aca="false">IF([1]metadata!Q71="","",[1]metadata!Q71)</f>
        <v/>
      </c>
      <c r="R71" s="0" t="str">
        <f aca="false">IF([1]metadata!R71="","",[1]metadata!R71)</f>
        <v/>
      </c>
      <c r="S71" s="0" t="str">
        <f aca="false">IF([1]metadata!S71="","",[1]metadata!S71)</f>
        <v/>
      </c>
      <c r="T71" s="0" t="str">
        <f aca="false">IF([1]metadata!T71="","",[1]metadata!T71)</f>
        <v/>
      </c>
      <c r="U71" s="0" t="str">
        <f aca="false">IF([1]metadata!U71="","",[1]metadata!U71)</f>
        <v/>
      </c>
      <c r="V71" s="0" t="str">
        <f aca="false">IF([1]metadata!V71="","",[1]metadata!V71)</f>
        <v/>
      </c>
      <c r="W71" s="0" t="str">
        <f aca="false">IF([1]metadata!W71="","",[1]metadata!W71)</f>
        <v/>
      </c>
      <c r="X71" s="0" t="str">
        <f aca="false">IF([1]metadata!X71="","",[1]metadata!X71)</f>
        <v/>
      </c>
      <c r="Y71" s="0" t="str">
        <f aca="false">IF([1]metadata!Y71="","",[1]metadata!Y71)</f>
        <v/>
      </c>
      <c r="Z71" s="0" t="str">
        <f aca="false">IF([1]metadata!Z71="","",[1]metadata!Z71)</f>
        <v/>
      </c>
    </row>
    <row r="72" customFormat="false" ht="14.4" hidden="false" customHeight="false" outlineLevel="0" collapsed="false">
      <c r="A72" s="0" t="n">
        <f aca="false">IF([1]metadata!A72="","",[1]metadata!A72)</f>
        <v>7</v>
      </c>
      <c r="B72" s="0" t="str">
        <f aca="false">IF([1]metadata!B72="","",[1]metadata!B72)</f>
        <v>7-</v>
      </c>
      <c r="C72" s="0" t="str">
        <f aca="false">IF([1]metadata!C72="","",[1]metadata!C72)</f>
        <v>Gomi, T</v>
      </c>
      <c r="D72" s="0" t="str">
        <f aca="false">IF([1]metadata!D72="","",[1]metadata!D72)</f>
        <v>Geographic variation in critical photoperiod for diapause induction and its temperature dependence in Hyphantria cunea Drury (Lepidoptera: Arctiidae)</v>
      </c>
      <c r="E72" s="0" t="str">
        <f aca="false">IF([1]metadata!E72="","",[1]metadata!E72)</f>
        <v>10.1007/s004420050220</v>
      </c>
      <c r="F72" s="0" t="str">
        <f aca="false">IF([1]metadata!F72="","",[1]metadata!F72)</f>
        <v>y-ask</v>
      </c>
      <c r="G72" s="0" t="str">
        <f aca="false">IF([1]metadata!G72="","",[1]metadata!G72)</f>
        <v/>
      </c>
      <c r="H72" s="0" t="str">
        <f aca="false">IF([1]metadata!H72="","",[1]metadata!H72)</f>
        <v/>
      </c>
      <c r="I72" s="0" t="str">
        <f aca="false">IF([1]metadata!I72="","",[1]metadata!I72)</f>
        <v/>
      </c>
      <c r="J72" s="0" t="n">
        <f aca="false">IF([1]metadata!J72="",0,[1]metadata!J72)</f>
        <v>0</v>
      </c>
      <c r="K72" s="0" t="str">
        <f aca="false">IF([1]metadata!K72="","",[1]metadata!K72)</f>
        <v/>
      </c>
      <c r="L72" s="0" t="str">
        <f aca="false">IF([1]metadata!L72="","",[1]metadata!L72)</f>
        <v/>
      </c>
      <c r="M72" s="0" t="str">
        <f aca="false">IF([1]metadata!M72="","",[1]metadata!M72)</f>
        <v/>
      </c>
      <c r="N72" s="0" t="str">
        <f aca="false">IF([1]metadata!N72="","",[1]metadata!N72)</f>
        <v/>
      </c>
      <c r="O72" s="0" t="str">
        <f aca="false">IF([1]metadata!O72="","",[1]metadata!O72)</f>
        <v/>
      </c>
      <c r="P72" s="0" t="str">
        <f aca="false">IF([1]metadata!P72="","",[1]metadata!P72)</f>
        <v/>
      </c>
      <c r="Q72" s="0" t="str">
        <f aca="false">IF([1]metadata!Q72="","",[1]metadata!Q72)</f>
        <v/>
      </c>
      <c r="R72" s="0" t="str">
        <f aca="false">IF([1]metadata!R72="","",[1]metadata!R72)</f>
        <v/>
      </c>
      <c r="S72" s="0" t="str">
        <f aca="false">IF([1]metadata!S72="","",[1]metadata!S72)</f>
        <v/>
      </c>
      <c r="T72" s="0" t="str">
        <f aca="false">IF([1]metadata!T72="","",[1]metadata!T72)</f>
        <v/>
      </c>
      <c r="U72" s="0" t="str">
        <f aca="false">IF([1]metadata!U72="","",[1]metadata!U72)</f>
        <v/>
      </c>
      <c r="V72" s="0" t="str">
        <f aca="false">IF([1]metadata!V72="","",[1]metadata!V72)</f>
        <v/>
      </c>
      <c r="W72" s="0" t="str">
        <f aca="false">IF([1]metadata!W72="","",[1]metadata!W72)</f>
        <v/>
      </c>
      <c r="X72" s="0" t="str">
        <f aca="false">IF([1]metadata!X72="","",[1]metadata!X72)</f>
        <v/>
      </c>
      <c r="Y72" s="0" t="str">
        <f aca="false">IF([1]metadata!Y72="","",[1]metadata!Y72)</f>
        <v/>
      </c>
      <c r="Z72" s="0" t="str">
        <f aca="false">IF([1]metadata!Z72="","",[1]metadata!Z72)</f>
        <v/>
      </c>
    </row>
    <row r="73" customFormat="false" ht="14.4" hidden="false" customHeight="false" outlineLevel="0" collapsed="false">
      <c r="A73" s="0" t="n">
        <f aca="false">IF([1]metadata!A73="","",[1]metadata!A73)</f>
        <v>7</v>
      </c>
      <c r="B73" s="0" t="str">
        <f aca="false">IF([1]metadata!B73="","",[1]metadata!B73)</f>
        <v>7-</v>
      </c>
      <c r="C73" s="0" t="str">
        <f aca="false">IF([1]metadata!C73="","",[1]metadata!C73)</f>
        <v>Gomi, T</v>
      </c>
      <c r="D73" s="0" t="str">
        <f aca="false">IF([1]metadata!D73="","",[1]metadata!D73)</f>
        <v>Geographic variation in critical photoperiod for diapause induction and its temperature dependence in Hyphantria cunea Drury (Lepidoptera: Arctiidae)</v>
      </c>
      <c r="E73" s="0" t="str">
        <f aca="false">IF([1]metadata!E73="","",[1]metadata!E73)</f>
        <v>10.1007/s004420050220</v>
      </c>
      <c r="F73" s="0" t="str">
        <f aca="false">IF([1]metadata!F73="","",[1]metadata!F73)</f>
        <v>y-ask</v>
      </c>
      <c r="G73" s="0" t="str">
        <f aca="false">IF([1]metadata!G73="","",[1]metadata!G73)</f>
        <v/>
      </c>
      <c r="H73" s="0" t="str">
        <f aca="false">IF([1]metadata!H73="","",[1]metadata!H73)</f>
        <v/>
      </c>
      <c r="I73" s="0" t="str">
        <f aca="false">IF([1]metadata!I73="","",[1]metadata!I73)</f>
        <v/>
      </c>
      <c r="J73" s="0" t="n">
        <f aca="false">IF([1]metadata!J73="",0,[1]metadata!J73)</f>
        <v>0</v>
      </c>
      <c r="K73" s="0" t="str">
        <f aca="false">IF([1]metadata!K73="","",[1]metadata!K73)</f>
        <v/>
      </c>
      <c r="L73" s="0" t="str">
        <f aca="false">IF([1]metadata!L73="","",[1]metadata!L73)</f>
        <v/>
      </c>
      <c r="M73" s="0" t="str">
        <f aca="false">IF([1]metadata!M73="","",[1]metadata!M73)</f>
        <v/>
      </c>
      <c r="N73" s="0" t="str">
        <f aca="false">IF([1]metadata!N73="","",[1]metadata!N73)</f>
        <v/>
      </c>
      <c r="O73" s="0" t="str">
        <f aca="false">IF([1]metadata!O73="","",[1]metadata!O73)</f>
        <v/>
      </c>
      <c r="P73" s="0" t="str">
        <f aca="false">IF([1]metadata!P73="","",[1]metadata!P73)</f>
        <v/>
      </c>
      <c r="Q73" s="0" t="str">
        <f aca="false">IF([1]metadata!Q73="","",[1]metadata!Q73)</f>
        <v/>
      </c>
      <c r="R73" s="0" t="str">
        <f aca="false">IF([1]metadata!R73="","",[1]metadata!R73)</f>
        <v/>
      </c>
      <c r="S73" s="0" t="str">
        <f aca="false">IF([1]metadata!S73="","",[1]metadata!S73)</f>
        <v/>
      </c>
      <c r="T73" s="0" t="str">
        <f aca="false">IF([1]metadata!T73="","",[1]metadata!T73)</f>
        <v/>
      </c>
      <c r="U73" s="0" t="str">
        <f aca="false">IF([1]metadata!U73="","",[1]metadata!U73)</f>
        <v/>
      </c>
      <c r="V73" s="0" t="str">
        <f aca="false">IF([1]metadata!V73="","",[1]metadata!V73)</f>
        <v/>
      </c>
      <c r="W73" s="0" t="str">
        <f aca="false">IF([1]metadata!W73="","",[1]metadata!W73)</f>
        <v/>
      </c>
      <c r="X73" s="0" t="str">
        <f aca="false">IF([1]metadata!X73="","",[1]metadata!X73)</f>
        <v/>
      </c>
      <c r="Y73" s="0" t="str">
        <f aca="false">IF([1]metadata!Y73="","",[1]metadata!Y73)</f>
        <v/>
      </c>
      <c r="Z73" s="0" t="str">
        <f aca="false">IF([1]metadata!Z73="","",[1]metadata!Z73)</f>
        <v/>
      </c>
    </row>
    <row r="74" customFormat="false" ht="14.4" hidden="false" customHeight="false" outlineLevel="0" collapsed="false">
      <c r="A74" s="0" t="n">
        <f aca="false">IF([1]metadata!A74="","",[1]metadata!A74)</f>
        <v>7</v>
      </c>
      <c r="B74" s="0" t="str">
        <f aca="false">IF([1]metadata!B74="","",[1]metadata!B74)</f>
        <v>7-</v>
      </c>
      <c r="C74" s="0" t="str">
        <f aca="false">IF([1]metadata!C74="","",[1]metadata!C74)</f>
        <v>Gomi, T</v>
      </c>
      <c r="D74" s="0" t="str">
        <f aca="false">IF([1]metadata!D74="","",[1]metadata!D74)</f>
        <v>Geographic variation in critical photoperiod for diapause induction and its temperature dependence in Hyphantria cunea Drury (Lepidoptera: Arctiidae)</v>
      </c>
      <c r="E74" s="0" t="str">
        <f aca="false">IF([1]metadata!E74="","",[1]metadata!E74)</f>
        <v>10.1007/s004420050220</v>
      </c>
      <c r="F74" s="0" t="str">
        <f aca="false">IF([1]metadata!F74="","",[1]metadata!F74)</f>
        <v>y-ask</v>
      </c>
      <c r="G74" s="0" t="str">
        <f aca="false">IF([1]metadata!G74="","",[1]metadata!G74)</f>
        <v/>
      </c>
      <c r="H74" s="0" t="str">
        <f aca="false">IF([1]metadata!H74="","",[1]metadata!H74)</f>
        <v/>
      </c>
      <c r="I74" s="0" t="str">
        <f aca="false">IF([1]metadata!I74="","",[1]metadata!I74)</f>
        <v/>
      </c>
      <c r="J74" s="0" t="n">
        <f aca="false">IF([1]metadata!J74="",0,[1]metadata!J74)</f>
        <v>0</v>
      </c>
      <c r="K74" s="0" t="str">
        <f aca="false">IF([1]metadata!K74="","",[1]metadata!K74)</f>
        <v/>
      </c>
      <c r="L74" s="0" t="str">
        <f aca="false">IF([1]metadata!L74="","",[1]metadata!L74)</f>
        <v/>
      </c>
      <c r="M74" s="0" t="str">
        <f aca="false">IF([1]metadata!M74="","",[1]metadata!M74)</f>
        <v/>
      </c>
      <c r="N74" s="0" t="str">
        <f aca="false">IF([1]metadata!N74="","",[1]metadata!N74)</f>
        <v/>
      </c>
      <c r="O74" s="0" t="str">
        <f aca="false">IF([1]metadata!O74="","",[1]metadata!O74)</f>
        <v/>
      </c>
      <c r="P74" s="0" t="str">
        <f aca="false">IF([1]metadata!P74="","",[1]metadata!P74)</f>
        <v/>
      </c>
      <c r="Q74" s="0" t="str">
        <f aca="false">IF([1]metadata!Q74="","",[1]metadata!Q74)</f>
        <v/>
      </c>
      <c r="R74" s="0" t="str">
        <f aca="false">IF([1]metadata!R74="","",[1]metadata!R74)</f>
        <v/>
      </c>
      <c r="S74" s="0" t="str">
        <f aca="false">IF([1]metadata!S74="","",[1]metadata!S74)</f>
        <v/>
      </c>
      <c r="T74" s="0" t="str">
        <f aca="false">IF([1]metadata!T74="","",[1]metadata!T74)</f>
        <v/>
      </c>
      <c r="U74" s="0" t="str">
        <f aca="false">IF([1]metadata!U74="","",[1]metadata!U74)</f>
        <v/>
      </c>
      <c r="V74" s="0" t="str">
        <f aca="false">IF([1]metadata!V74="","",[1]metadata!V74)</f>
        <v/>
      </c>
      <c r="W74" s="0" t="str">
        <f aca="false">IF([1]metadata!W74="","",[1]metadata!W74)</f>
        <v/>
      </c>
      <c r="X74" s="0" t="str">
        <f aca="false">IF([1]metadata!X74="","",[1]metadata!X74)</f>
        <v/>
      </c>
      <c r="Y74" s="0" t="str">
        <f aca="false">IF([1]metadata!Y74="","",[1]metadata!Y74)</f>
        <v/>
      </c>
      <c r="Z74" s="0" t="str">
        <f aca="false">IF([1]metadata!Z74="","",[1]metadata!Z74)</f>
        <v/>
      </c>
    </row>
    <row r="75" customFormat="false" ht="14.4" hidden="false" customHeight="false" outlineLevel="0" collapsed="false">
      <c r="A75" s="0" t="n">
        <f aca="false">IF([1]metadata!A75="","",[1]metadata!A75)</f>
        <v>7</v>
      </c>
      <c r="B75" s="0" t="str">
        <f aca="false">IF([1]metadata!B75="","",[1]metadata!B75)</f>
        <v>7-</v>
      </c>
      <c r="C75" s="0" t="str">
        <f aca="false">IF([1]metadata!C75="","",[1]metadata!C75)</f>
        <v>Gomi, T</v>
      </c>
      <c r="D75" s="0" t="str">
        <f aca="false">IF([1]metadata!D75="","",[1]metadata!D75)</f>
        <v>Geographic variation in critical photoperiod for diapause induction and its temperature dependence in Hyphantria cunea Drury (Lepidoptera: Arctiidae)</v>
      </c>
      <c r="E75" s="0" t="str">
        <f aca="false">IF([1]metadata!E75="","",[1]metadata!E75)</f>
        <v>10.1007/s004420050220</v>
      </c>
      <c r="F75" s="0" t="str">
        <f aca="false">IF([1]metadata!F75="","",[1]metadata!F75)</f>
        <v>y-ask</v>
      </c>
      <c r="G75" s="0" t="str">
        <f aca="false">IF([1]metadata!G75="","",[1]metadata!G75)</f>
        <v/>
      </c>
      <c r="H75" s="0" t="str">
        <f aca="false">IF([1]metadata!H75="","",[1]metadata!H75)</f>
        <v/>
      </c>
      <c r="I75" s="0" t="str">
        <f aca="false">IF([1]metadata!I75="","",[1]metadata!I75)</f>
        <v/>
      </c>
      <c r="J75" s="0" t="n">
        <f aca="false">IF([1]metadata!J75="",0,[1]metadata!J75)</f>
        <v>0</v>
      </c>
      <c r="K75" s="0" t="str">
        <f aca="false">IF([1]metadata!K75="","",[1]metadata!K75)</f>
        <v/>
      </c>
      <c r="L75" s="0" t="str">
        <f aca="false">IF([1]metadata!L75="","",[1]metadata!L75)</f>
        <v/>
      </c>
      <c r="M75" s="0" t="str">
        <f aca="false">IF([1]metadata!M75="","",[1]metadata!M75)</f>
        <v/>
      </c>
      <c r="N75" s="0" t="str">
        <f aca="false">IF([1]metadata!N75="","",[1]metadata!N75)</f>
        <v/>
      </c>
      <c r="O75" s="0" t="str">
        <f aca="false">IF([1]metadata!O75="","",[1]metadata!O75)</f>
        <v/>
      </c>
      <c r="P75" s="0" t="str">
        <f aca="false">IF([1]metadata!P75="","",[1]metadata!P75)</f>
        <v/>
      </c>
      <c r="Q75" s="0" t="str">
        <f aca="false">IF([1]metadata!Q75="","",[1]metadata!Q75)</f>
        <v/>
      </c>
      <c r="R75" s="0" t="str">
        <f aca="false">IF([1]metadata!R75="","",[1]metadata!R75)</f>
        <v/>
      </c>
      <c r="S75" s="0" t="str">
        <f aca="false">IF([1]metadata!S75="","",[1]metadata!S75)</f>
        <v/>
      </c>
      <c r="T75" s="0" t="str">
        <f aca="false">IF([1]metadata!T75="","",[1]metadata!T75)</f>
        <v/>
      </c>
      <c r="U75" s="0" t="str">
        <f aca="false">IF([1]metadata!U75="","",[1]metadata!U75)</f>
        <v/>
      </c>
      <c r="V75" s="0" t="str">
        <f aca="false">IF([1]metadata!V75="","",[1]metadata!V75)</f>
        <v/>
      </c>
      <c r="W75" s="0" t="str">
        <f aca="false">IF([1]metadata!W75="","",[1]metadata!W75)</f>
        <v/>
      </c>
      <c r="X75" s="0" t="str">
        <f aca="false">IF([1]metadata!X75="","",[1]metadata!X75)</f>
        <v/>
      </c>
      <c r="Y75" s="0" t="str">
        <f aca="false">IF([1]metadata!Y75="","",[1]metadata!Y75)</f>
        <v/>
      </c>
      <c r="Z75" s="0" t="str">
        <f aca="false">IF([1]metadata!Z75="","",[1]metadata!Z75)</f>
        <v/>
      </c>
    </row>
    <row r="76" customFormat="false" ht="14.4" hidden="false" customHeight="false" outlineLevel="0" collapsed="false">
      <c r="A76" s="0" t="n">
        <f aca="false">IF([1]metadata!A76="","",[1]metadata!A76)</f>
        <v>7</v>
      </c>
      <c r="B76" s="0" t="str">
        <f aca="false">IF([1]metadata!B76="","",[1]metadata!B76)</f>
        <v>7-</v>
      </c>
      <c r="C76" s="0" t="str">
        <f aca="false">IF([1]metadata!C76="","",[1]metadata!C76)</f>
        <v>Gomi, T</v>
      </c>
      <c r="D76" s="0" t="str">
        <f aca="false">IF([1]metadata!D76="","",[1]metadata!D76)</f>
        <v>Geographic variation in critical photoperiod for diapause induction and its temperature dependence in Hyphantria cunea Drury (Lepidoptera: Arctiidae)</v>
      </c>
      <c r="E76" s="0" t="str">
        <f aca="false">IF([1]metadata!E76="","",[1]metadata!E76)</f>
        <v>10.1007/s004420050220</v>
      </c>
      <c r="F76" s="0" t="str">
        <f aca="false">IF([1]metadata!F76="","",[1]metadata!F76)</f>
        <v>y-ask</v>
      </c>
      <c r="G76" s="0" t="str">
        <f aca="false">IF([1]metadata!G76="","",[1]metadata!G76)</f>
        <v/>
      </c>
      <c r="H76" s="0" t="str">
        <f aca="false">IF([1]metadata!H76="","",[1]metadata!H76)</f>
        <v/>
      </c>
      <c r="I76" s="0" t="str">
        <f aca="false">IF([1]metadata!I76="","",[1]metadata!I76)</f>
        <v/>
      </c>
      <c r="J76" s="0" t="n">
        <f aca="false">IF([1]metadata!J76="",0,[1]metadata!J76)</f>
        <v>0</v>
      </c>
      <c r="K76" s="0" t="str">
        <f aca="false">IF([1]metadata!K76="","",[1]metadata!K76)</f>
        <v/>
      </c>
      <c r="L76" s="0" t="str">
        <f aca="false">IF([1]metadata!L76="","",[1]metadata!L76)</f>
        <v/>
      </c>
      <c r="M76" s="0" t="str">
        <f aca="false">IF([1]metadata!M76="","",[1]metadata!M76)</f>
        <v/>
      </c>
      <c r="N76" s="0" t="str">
        <f aca="false">IF([1]metadata!N76="","",[1]metadata!N76)</f>
        <v/>
      </c>
      <c r="O76" s="0" t="str">
        <f aca="false">IF([1]metadata!O76="","",[1]metadata!O76)</f>
        <v/>
      </c>
      <c r="P76" s="0" t="str">
        <f aca="false">IF([1]metadata!P76="","",[1]metadata!P76)</f>
        <v/>
      </c>
      <c r="Q76" s="0" t="str">
        <f aca="false">IF([1]metadata!Q76="","",[1]metadata!Q76)</f>
        <v/>
      </c>
      <c r="R76" s="0" t="str">
        <f aca="false">IF([1]metadata!R76="","",[1]metadata!R76)</f>
        <v/>
      </c>
      <c r="S76" s="0" t="str">
        <f aca="false">IF([1]metadata!S76="","",[1]metadata!S76)</f>
        <v/>
      </c>
      <c r="T76" s="0" t="str">
        <f aca="false">IF([1]metadata!T76="","",[1]metadata!T76)</f>
        <v/>
      </c>
      <c r="U76" s="0" t="str">
        <f aca="false">IF([1]metadata!U76="","",[1]metadata!U76)</f>
        <v/>
      </c>
      <c r="V76" s="0" t="str">
        <f aca="false">IF([1]metadata!V76="","",[1]metadata!V76)</f>
        <v/>
      </c>
      <c r="W76" s="0" t="str">
        <f aca="false">IF([1]metadata!W76="","",[1]metadata!W76)</f>
        <v/>
      </c>
      <c r="X76" s="0" t="str">
        <f aca="false">IF([1]metadata!X76="","",[1]metadata!X76)</f>
        <v/>
      </c>
      <c r="Y76" s="0" t="str">
        <f aca="false">IF([1]metadata!Y76="","",[1]metadata!Y76)</f>
        <v/>
      </c>
      <c r="Z76" s="0" t="str">
        <f aca="false">IF([1]metadata!Z76="","",[1]metadata!Z76)</f>
        <v/>
      </c>
    </row>
    <row r="77" customFormat="false" ht="14.4" hidden="false" customHeight="false" outlineLevel="0" collapsed="false">
      <c r="A77" s="0" t="n">
        <f aca="false">IF([1]metadata!A77="","",[1]metadata!A77)</f>
        <v>7</v>
      </c>
      <c r="B77" s="0" t="str">
        <f aca="false">IF([1]metadata!B77="","",[1]metadata!B77)</f>
        <v>7-</v>
      </c>
      <c r="C77" s="0" t="str">
        <f aca="false">IF([1]metadata!C77="","",[1]metadata!C77)</f>
        <v>Gomi, T</v>
      </c>
      <c r="D77" s="0" t="str">
        <f aca="false">IF([1]metadata!D77="","",[1]metadata!D77)</f>
        <v>Geographic variation in critical photoperiod for diapause induction and its temperature dependence in Hyphantria cunea Drury (Lepidoptera: Arctiidae)</v>
      </c>
      <c r="E77" s="0" t="str">
        <f aca="false">IF([1]metadata!E77="","",[1]metadata!E77)</f>
        <v>10.1007/s004420050220</v>
      </c>
      <c r="F77" s="0" t="str">
        <f aca="false">IF([1]metadata!F77="","",[1]metadata!F77)</f>
        <v>y-ask</v>
      </c>
      <c r="G77" s="0" t="str">
        <f aca="false">IF([1]metadata!G77="","",[1]metadata!G77)</f>
        <v/>
      </c>
      <c r="H77" s="0" t="str">
        <f aca="false">IF([1]metadata!H77="","",[1]metadata!H77)</f>
        <v/>
      </c>
      <c r="I77" s="0" t="str">
        <f aca="false">IF([1]metadata!I77="","",[1]metadata!I77)</f>
        <v/>
      </c>
      <c r="J77" s="0" t="n">
        <f aca="false">IF([1]metadata!J77="",0,[1]metadata!J77)</f>
        <v>0</v>
      </c>
      <c r="K77" s="0" t="str">
        <f aca="false">IF([1]metadata!K77="","",[1]metadata!K77)</f>
        <v/>
      </c>
      <c r="L77" s="0" t="str">
        <f aca="false">IF([1]metadata!L77="","",[1]metadata!L77)</f>
        <v/>
      </c>
      <c r="M77" s="0" t="str">
        <f aca="false">IF([1]metadata!M77="","",[1]metadata!M77)</f>
        <v/>
      </c>
      <c r="N77" s="0" t="str">
        <f aca="false">IF([1]metadata!N77="","",[1]metadata!N77)</f>
        <v/>
      </c>
      <c r="O77" s="0" t="str">
        <f aca="false">IF([1]metadata!O77="","",[1]metadata!O77)</f>
        <v/>
      </c>
      <c r="P77" s="0" t="str">
        <f aca="false">IF([1]metadata!P77="","",[1]metadata!P77)</f>
        <v/>
      </c>
      <c r="Q77" s="0" t="str">
        <f aca="false">IF([1]metadata!Q77="","",[1]metadata!Q77)</f>
        <v/>
      </c>
      <c r="R77" s="0" t="str">
        <f aca="false">IF([1]metadata!R77="","",[1]metadata!R77)</f>
        <v/>
      </c>
      <c r="S77" s="0" t="str">
        <f aca="false">IF([1]metadata!S77="","",[1]metadata!S77)</f>
        <v/>
      </c>
      <c r="T77" s="0" t="str">
        <f aca="false">IF([1]metadata!T77="","",[1]metadata!T77)</f>
        <v/>
      </c>
      <c r="U77" s="0" t="str">
        <f aca="false">IF([1]metadata!U77="","",[1]metadata!U77)</f>
        <v/>
      </c>
      <c r="V77" s="0" t="str">
        <f aca="false">IF([1]metadata!V77="","",[1]metadata!V77)</f>
        <v/>
      </c>
      <c r="W77" s="0" t="str">
        <f aca="false">IF([1]metadata!W77="","",[1]metadata!W77)</f>
        <v/>
      </c>
      <c r="X77" s="0" t="str">
        <f aca="false">IF([1]metadata!X77="","",[1]metadata!X77)</f>
        <v/>
      </c>
      <c r="Y77" s="0" t="str">
        <f aca="false">IF([1]metadata!Y77="","",[1]metadata!Y77)</f>
        <v/>
      </c>
      <c r="Z77" s="0" t="str">
        <f aca="false">IF([1]metadata!Z77="","",[1]metadata!Z77)</f>
        <v/>
      </c>
    </row>
    <row r="78" customFormat="false" ht="14.4" hidden="false" customHeight="false" outlineLevel="0" collapsed="false">
      <c r="A78" s="0" t="n">
        <f aca="false">IF([1]metadata!A78="","",[1]metadata!A78)</f>
        <v>7</v>
      </c>
      <c r="B78" s="0" t="str">
        <f aca="false">IF([1]metadata!B78="","",[1]metadata!B78)</f>
        <v>7-</v>
      </c>
      <c r="C78" s="0" t="str">
        <f aca="false">IF([1]metadata!C78="","",[1]metadata!C78)</f>
        <v>Gomi, T</v>
      </c>
      <c r="D78" s="0" t="str">
        <f aca="false">IF([1]metadata!D78="","",[1]metadata!D78)</f>
        <v>Geographic variation in critical photoperiod for diapause induction and its temperature dependence in Hyphantria cunea Drury (Lepidoptera: Arctiidae)</v>
      </c>
      <c r="E78" s="0" t="str">
        <f aca="false">IF([1]metadata!E78="","",[1]metadata!E78)</f>
        <v>10.1007/s004420050220</v>
      </c>
      <c r="F78" s="0" t="str">
        <f aca="false">IF([1]metadata!F78="","",[1]metadata!F78)</f>
        <v>y-ask</v>
      </c>
      <c r="G78" s="0" t="str">
        <f aca="false">IF([1]metadata!G78="","",[1]metadata!G78)</f>
        <v/>
      </c>
      <c r="H78" s="0" t="str">
        <f aca="false">IF([1]metadata!H78="","",[1]metadata!H78)</f>
        <v/>
      </c>
      <c r="I78" s="0" t="str">
        <f aca="false">IF([1]metadata!I78="","",[1]metadata!I78)</f>
        <v/>
      </c>
      <c r="J78" s="0" t="n">
        <f aca="false">IF([1]metadata!J78="",0,[1]metadata!J78)</f>
        <v>0</v>
      </c>
      <c r="K78" s="0" t="str">
        <f aca="false">IF([1]metadata!K78="","",[1]metadata!K78)</f>
        <v/>
      </c>
      <c r="L78" s="0" t="str">
        <f aca="false">IF([1]metadata!L78="","",[1]metadata!L78)</f>
        <v/>
      </c>
      <c r="M78" s="0" t="str">
        <f aca="false">IF([1]metadata!M78="","",[1]metadata!M78)</f>
        <v/>
      </c>
      <c r="N78" s="0" t="str">
        <f aca="false">IF([1]metadata!N78="","",[1]metadata!N78)</f>
        <v/>
      </c>
      <c r="O78" s="0" t="str">
        <f aca="false">IF([1]metadata!O78="","",[1]metadata!O78)</f>
        <v/>
      </c>
      <c r="P78" s="0" t="str">
        <f aca="false">IF([1]metadata!P78="","",[1]metadata!P78)</f>
        <v/>
      </c>
      <c r="Q78" s="0" t="str">
        <f aca="false">IF([1]metadata!Q78="","",[1]metadata!Q78)</f>
        <v/>
      </c>
      <c r="R78" s="0" t="str">
        <f aca="false">IF([1]metadata!R78="","",[1]metadata!R78)</f>
        <v/>
      </c>
      <c r="S78" s="0" t="str">
        <f aca="false">IF([1]metadata!S78="","",[1]metadata!S78)</f>
        <v/>
      </c>
      <c r="T78" s="0" t="str">
        <f aca="false">IF([1]metadata!T78="","",[1]metadata!T78)</f>
        <v/>
      </c>
      <c r="U78" s="0" t="str">
        <f aca="false">IF([1]metadata!U78="","",[1]metadata!U78)</f>
        <v/>
      </c>
      <c r="V78" s="0" t="str">
        <f aca="false">IF([1]metadata!V78="","",[1]metadata!V78)</f>
        <v/>
      </c>
      <c r="W78" s="0" t="str">
        <f aca="false">IF([1]metadata!W78="","",[1]metadata!W78)</f>
        <v/>
      </c>
      <c r="X78" s="0" t="str">
        <f aca="false">IF([1]metadata!X78="","",[1]metadata!X78)</f>
        <v/>
      </c>
      <c r="Y78" s="0" t="str">
        <f aca="false">IF([1]metadata!Y78="","",[1]metadata!Y78)</f>
        <v/>
      </c>
      <c r="Z78" s="0" t="str">
        <f aca="false">IF([1]metadata!Z78="","",[1]metadata!Z78)</f>
        <v/>
      </c>
    </row>
    <row r="79" customFormat="false" ht="14.4" hidden="false" customHeight="false" outlineLevel="0" collapsed="false">
      <c r="A79" s="0" t="n">
        <f aca="false">IF([1]metadata!A79="","",[1]metadata!A79)</f>
        <v>8</v>
      </c>
      <c r="B79" s="0" t="str">
        <f aca="false">IF([1]metadata!B79="","",[1]metadata!B79)</f>
        <v>8-takaoka</v>
      </c>
      <c r="C79" s="0" t="str">
        <f aca="false">IF([1]metadata!C79="","",[1]metadata!C79)</f>
        <v>Gomi, T; Adachi, K; Shimizu, A; Tanimoto, K; Kawabata, E; Takeda, M</v>
      </c>
      <c r="D79" s="0" t="str">
        <f aca="false">IF([1]metadata!D79="","",[1]metadata!D79)</f>
        <v>Northerly shift in voltinism watershed in Hyphantria cunea (Drury) (Lepidoptera: Arctiidae) along the Japan Sea coast: Evidence of global warming?</v>
      </c>
      <c r="E79" s="0" t="str">
        <f aca="false">IF([1]metadata!E79="","",[1]metadata!E79)</f>
        <v>10.1303/aez.2009.357</v>
      </c>
      <c r="F79" s="0" t="str">
        <f aca="false">IF([1]metadata!F79="","",[1]metadata!F79)</f>
        <v>y</v>
      </c>
      <c r="G79" s="0" t="str">
        <f aca="false">IF([1]metadata!G79="","",[1]metadata!G79)</f>
        <v>a</v>
      </c>
      <c r="H79" s="0" t="str">
        <f aca="false">IF([1]metadata!H79="","",[1]metadata!H79)</f>
        <v>i</v>
      </c>
      <c r="I79" s="0" t="n">
        <f aca="false">IF([1]metadata!I79="","",[1]metadata!I79)</f>
        <v>3</v>
      </c>
      <c r="J79" s="0" t="n">
        <f aca="false">IF([1]metadata!J79="",0,[1]metadata!J79)</f>
        <v>5</v>
      </c>
      <c r="K79" s="0" t="str">
        <f aca="false">IF([1]metadata!K79="","",[1]metadata!K79)</f>
        <v/>
      </c>
      <c r="L79" s="0" t="str">
        <f aca="false">IF([1]metadata!L79="","",[1]metadata!L79)</f>
        <v>Hyphantria cunea</v>
      </c>
      <c r="M79" s="0" t="str">
        <f aca="false">IF([1]metadata!M79="","",[1]metadata!M79)</f>
        <v>lepidoptera</v>
      </c>
      <c r="N79" s="0" t="str">
        <f aca="false">IF([1]metadata!N79="","",[1]metadata!N79)</f>
        <v>takaoka</v>
      </c>
      <c r="O79" s="0" t="n">
        <f aca="false">IF([1]metadata!O79="","",[1]metadata!O79)</f>
        <v>36.75</v>
      </c>
      <c r="P79" s="0" t="n">
        <f aca="false">IF([1]metadata!P79="","",[1]metadata!P79)</f>
        <v>137.016666666667</v>
      </c>
      <c r="Q79" s="0" t="n">
        <f aca="false">IF([1]metadata!Q79="","",[1]metadata!Q79)</f>
        <v>0.01</v>
      </c>
      <c r="R79" s="0" t="str">
        <f aca="false">IF([1]metadata!R79="","",[1]metadata!R79)</f>
        <v/>
      </c>
      <c r="S79" s="0" t="str">
        <f aca="false">IF([1]metadata!S79="","",[1]metadata!S79)</f>
        <v/>
      </c>
      <c r="T79" s="0" t="n">
        <f aca="false">IF([1]metadata!T79="","",[1]metadata!T79)</f>
        <v>298</v>
      </c>
      <c r="U79" s="0" t="str">
        <f aca="false">IF([1]metadata!U79="","",[1]metadata!U79)</f>
        <v>pop average</v>
      </c>
      <c r="V79" s="0" t="str">
        <f aca="false">IF([1]metadata!V79="","",[1]metadata!V79)</f>
        <v/>
      </c>
      <c r="W79" s="0" t="n">
        <f aca="false">IF([1]metadata!W79="","",[1]metadata!W79)</f>
        <v>8</v>
      </c>
      <c r="X79" s="0" t="str">
        <f aca="false">IF([1]metadata!X79="","",[1]metadata!X79)</f>
        <v/>
      </c>
      <c r="Y79" s="0" t="str">
        <f aca="false">IF([1]metadata!Y79="","",[1]metadata!Y79)</f>
        <v>pupal</v>
      </c>
      <c r="Z79" s="0" t="str">
        <f aca="false">IF([1]metadata!Z79="","",[1]metadata!Z79)</f>
        <v/>
      </c>
    </row>
    <row r="80" customFormat="false" ht="14.4" hidden="false" customHeight="false" outlineLevel="0" collapsed="false">
      <c r="A80" s="0" t="n">
        <f aca="false">IF([1]metadata!A80="","",[1]metadata!A80)</f>
        <v>8</v>
      </c>
      <c r="B80" s="0" t="str">
        <f aca="false">IF([1]metadata!B80="","",[1]metadata!B80)</f>
        <v>8-kanazawa</v>
      </c>
      <c r="C80" s="0" t="str">
        <f aca="false">IF([1]metadata!C80="","",[1]metadata!C80)</f>
        <v>Gomi, T; Adachi, K; Shimizu, A; Tanimoto, K; Kawabata, E; Takeda, M</v>
      </c>
      <c r="D80" s="0" t="str">
        <f aca="false">IF([1]metadata!D80="","",[1]metadata!D80)</f>
        <v>Northerly shift in voltinism watershed in Hyphantria cunea (Drury) (Lepidoptera: Arctiidae) along the Japan Sea coast: Evidence of global warming?</v>
      </c>
      <c r="E80" s="0" t="str">
        <f aca="false">IF([1]metadata!E80="","",[1]metadata!E80)</f>
        <v>10.1303/aez.2009.357</v>
      </c>
      <c r="F80" s="0" t="str">
        <f aca="false">IF([1]metadata!F80="","",[1]metadata!F80)</f>
        <v>y</v>
      </c>
      <c r="G80" s="0" t="str">
        <f aca="false">IF([1]metadata!G80="","",[1]metadata!G80)</f>
        <v>a</v>
      </c>
      <c r="H80" s="0" t="str">
        <f aca="false">IF([1]metadata!H80="","",[1]metadata!H80)</f>
        <v>i</v>
      </c>
      <c r="I80" s="0" t="n">
        <f aca="false">IF([1]metadata!I80="","",[1]metadata!I80)</f>
        <v>3</v>
      </c>
      <c r="J80" s="0" t="n">
        <f aca="false">IF([1]metadata!J80="",0,[1]metadata!J80)</f>
        <v>6</v>
      </c>
      <c r="K80" s="0" t="str">
        <f aca="false">IF([1]metadata!K80="","",[1]metadata!K80)</f>
        <v/>
      </c>
      <c r="L80" s="0" t="str">
        <f aca="false">IF([1]metadata!L80="","",[1]metadata!L80)</f>
        <v>Hyphantria cunea</v>
      </c>
      <c r="M80" s="0" t="str">
        <f aca="false">IF([1]metadata!M80="","",[1]metadata!M80)</f>
        <v>lepidoptera</v>
      </c>
      <c r="N80" s="0" t="str">
        <f aca="false">IF([1]metadata!N80="","",[1]metadata!N80)</f>
        <v>kanazawa</v>
      </c>
      <c r="O80" s="0" t="n">
        <f aca="false">IF([1]metadata!O80="","",[1]metadata!O80)</f>
        <v>36.5666666666667</v>
      </c>
      <c r="P80" s="0" t="n">
        <f aca="false">IF([1]metadata!P80="","",[1]metadata!P80)</f>
        <v>136.65</v>
      </c>
      <c r="Q80" s="0" t="n">
        <f aca="false">IF([1]metadata!Q80="","",[1]metadata!Q80)</f>
        <v>0.01</v>
      </c>
      <c r="R80" s="0" t="str">
        <f aca="false">IF([1]metadata!R80="","",[1]metadata!R80)</f>
        <v/>
      </c>
      <c r="S80" s="0" t="str">
        <f aca="false">IF([1]metadata!S80="","",[1]metadata!S80)</f>
        <v/>
      </c>
      <c r="T80" s="0" t="n">
        <f aca="false">IF([1]metadata!T80="","",[1]metadata!T80)</f>
        <v>312.6</v>
      </c>
      <c r="U80" s="0" t="str">
        <f aca="false">IF([1]metadata!U80="","",[1]metadata!U80)</f>
        <v>pop average</v>
      </c>
      <c r="V80" s="0" t="str">
        <f aca="false">IF([1]metadata!V80="","",[1]metadata!V80)</f>
        <v/>
      </c>
      <c r="W80" s="0" t="n">
        <f aca="false">IF([1]metadata!W80="","",[1]metadata!W80)</f>
        <v>8</v>
      </c>
      <c r="X80" s="0" t="str">
        <f aca="false">IF([1]metadata!X80="","",[1]metadata!X80)</f>
        <v/>
      </c>
      <c r="Y80" s="0" t="str">
        <f aca="false">IF([1]metadata!Y80="","",[1]metadata!Y80)</f>
        <v>pupal</v>
      </c>
      <c r="Z80" s="0" t="str">
        <f aca="false">IF([1]metadata!Z80="","",[1]metadata!Z80)</f>
        <v/>
      </c>
    </row>
    <row r="81" customFormat="false" ht="14.4" hidden="false" customHeight="false" outlineLevel="0" collapsed="false">
      <c r="A81" s="0" t="n">
        <f aca="false">IF([1]metadata!A81="","",[1]metadata!A81)</f>
        <v>8</v>
      </c>
      <c r="B81" s="0" t="str">
        <f aca="false">IF([1]metadata!B81="","",[1]metadata!B81)</f>
        <v>8-fukui</v>
      </c>
      <c r="C81" s="0" t="str">
        <f aca="false">IF([1]metadata!C81="","",[1]metadata!C81)</f>
        <v>Gomi, T; Adachi, K; Shimizu, A; Tanimoto, K; Kawabata, E; Takeda, M</v>
      </c>
      <c r="D81" s="0" t="str">
        <f aca="false">IF([1]metadata!D81="","",[1]metadata!D81)</f>
        <v>Northerly shift in voltinism watershed in Hyphantria cunea (Drury) (Lepidoptera: Arctiidae) along the Japan Sea coast: Evidence of global warming?</v>
      </c>
      <c r="E81" s="0" t="str">
        <f aca="false">IF([1]metadata!E81="","",[1]metadata!E81)</f>
        <v>10.1303/aez.2009.357</v>
      </c>
      <c r="F81" s="0" t="str">
        <f aca="false">IF([1]metadata!F81="","",[1]metadata!F81)</f>
        <v>y</v>
      </c>
      <c r="G81" s="0" t="str">
        <f aca="false">IF([1]metadata!G81="","",[1]metadata!G81)</f>
        <v>a</v>
      </c>
      <c r="H81" s="0" t="str">
        <f aca="false">IF([1]metadata!H81="","",[1]metadata!H81)</f>
        <v>i</v>
      </c>
      <c r="I81" s="0" t="n">
        <f aca="false">IF([1]metadata!I81="","",[1]metadata!I81)</f>
        <v>3</v>
      </c>
      <c r="J81" s="0" t="n">
        <f aca="false">IF([1]metadata!J81="",0,[1]metadata!J81)</f>
        <v>4</v>
      </c>
      <c r="K81" s="0" t="str">
        <f aca="false">IF([1]metadata!K81="","",[1]metadata!K81)</f>
        <v/>
      </c>
      <c r="L81" s="0" t="str">
        <f aca="false">IF([1]metadata!L81="","",[1]metadata!L81)</f>
        <v>Hyphantria cunea</v>
      </c>
      <c r="M81" s="0" t="str">
        <f aca="false">IF([1]metadata!M81="","",[1]metadata!M81)</f>
        <v>lepidoptera</v>
      </c>
      <c r="N81" s="0" t="str">
        <f aca="false">IF([1]metadata!N81="","",[1]metadata!N81)</f>
        <v>fukui</v>
      </c>
      <c r="O81" s="0" t="n">
        <f aca="false">IF([1]metadata!O81="","",[1]metadata!O81)</f>
        <v>36.0666666666667</v>
      </c>
      <c r="P81" s="0" t="n">
        <f aca="false">IF([1]metadata!P81="","",[1]metadata!P81)</f>
        <v>136.216666666667</v>
      </c>
      <c r="Q81" s="0" t="n">
        <f aca="false">IF([1]metadata!Q81="","",[1]metadata!Q81)</f>
        <v>0.01</v>
      </c>
      <c r="R81" s="0" t="str">
        <f aca="false">IF([1]metadata!R81="","",[1]metadata!R81)</f>
        <v/>
      </c>
      <c r="S81" s="0" t="str">
        <f aca="false">IF([1]metadata!S81="","",[1]metadata!S81)</f>
        <v/>
      </c>
      <c r="T81" s="0" t="n">
        <f aca="false">IF([1]metadata!T81="","",[1]metadata!T81)</f>
        <v>296</v>
      </c>
      <c r="U81" s="0" t="str">
        <f aca="false">IF([1]metadata!U81="","",[1]metadata!U81)</f>
        <v>pop average</v>
      </c>
      <c r="V81" s="0" t="str">
        <f aca="false">IF([1]metadata!V81="","",[1]metadata!V81)</f>
        <v/>
      </c>
      <c r="W81" s="0" t="n">
        <f aca="false">IF([1]metadata!W81="","",[1]metadata!W81)</f>
        <v>8</v>
      </c>
      <c r="X81" s="0" t="str">
        <f aca="false">IF([1]metadata!X81="","",[1]metadata!X81)</f>
        <v/>
      </c>
      <c r="Y81" s="0" t="str">
        <f aca="false">IF([1]metadata!Y81="","",[1]metadata!Y81)</f>
        <v>pupal</v>
      </c>
      <c r="Z81" s="0" t="str">
        <f aca="false">IF([1]metadata!Z81="","",[1]metadata!Z81)</f>
        <v/>
      </c>
    </row>
    <row r="82" customFormat="false" ht="12" hidden="false" customHeight="true" outlineLevel="0" collapsed="false">
      <c r="A82" s="0" t="n">
        <f aca="false">IF([1]metadata!A82="","",[1]metadata!A82)</f>
        <v>9</v>
      </c>
      <c r="B82" s="0" t="str">
        <f aca="false">IF([1]metadata!B82="","",[1]metadata!B82)</f>
        <v>9-AT</v>
      </c>
      <c r="C82" s="0" t="str">
        <f aca="false">IF([1]metadata!C82="","",[1]metadata!C82)</f>
        <v>Gomi, T; Takeda, M</v>
      </c>
      <c r="D82" s="0" t="str">
        <f aca="false">IF([1]metadata!D82="","",[1]metadata!D82)</f>
        <v>Changes in life-history traits in the Fall Webworm within half a century of introduction to Japan</v>
      </c>
      <c r="E82" s="0" t="str">
        <f aca="false">IF([1]metadata!E82="","",[1]metadata!E82)</f>
        <v>10.2307/2390287</v>
      </c>
      <c r="F82" s="0" t="str">
        <f aca="false">IF([1]metadata!F82="","",[1]metadata!F82)</f>
        <v>y</v>
      </c>
      <c r="G82" s="0" t="str">
        <f aca="false">IF([1]metadata!G82="","",[1]metadata!G82)</f>
        <v>a</v>
      </c>
      <c r="H82" s="0" t="str">
        <f aca="false">IF([1]metadata!H82="","",[1]metadata!H82)</f>
        <v>i</v>
      </c>
      <c r="I82" s="0" t="n">
        <f aca="false">IF([1]metadata!I82="","",[1]metadata!I82)</f>
        <v>7</v>
      </c>
      <c r="J82" s="0" t="n">
        <f aca="false">IF([1]metadata!J82="",0,[1]metadata!J82)</f>
        <v>5</v>
      </c>
      <c r="K82" s="0" t="str">
        <f aca="false">IF([1]metadata!K82="","",[1]metadata!K82)</f>
        <v/>
      </c>
      <c r="L82" s="0" t="str">
        <f aca="false">IF([1]metadata!L82="","",[1]metadata!L82)</f>
        <v>Hyphantria cunea</v>
      </c>
      <c r="M82" s="0" t="str">
        <f aca="false">IF([1]metadata!M82="","",[1]metadata!M82)</f>
        <v>lepidoptera</v>
      </c>
      <c r="N82" s="0" t="str">
        <f aca="false">IF([1]metadata!N82="","",[1]metadata!N82)</f>
        <v>AT</v>
      </c>
      <c r="O82" s="0" t="n">
        <f aca="false">IF([1]metadata!O82="","",[1]metadata!O82)</f>
        <v>39.7</v>
      </c>
      <c r="P82" s="0" t="n">
        <f aca="false">IF([1]metadata!P82="","",[1]metadata!P82)</f>
        <v>140.1</v>
      </c>
      <c r="Q82" s="0" t="n">
        <f aca="false">IF([1]metadata!Q82="","",[1]metadata!Q82)</f>
        <v>0.01</v>
      </c>
      <c r="R82" s="0" t="n">
        <f aca="false">IF([1]metadata!R82="","",[1]metadata!R82)</f>
        <v>9.4</v>
      </c>
      <c r="S82" s="0" t="str">
        <f aca="false">IF([1]metadata!S82="","",[1]metadata!S82)</f>
        <v/>
      </c>
      <c r="T82" s="0" t="n">
        <f aca="false">IF([1]metadata!T82="","",[1]metadata!T82)</f>
        <v>770</v>
      </c>
      <c r="U82" s="0" t="str">
        <f aca="false">IF([1]metadata!U82="","",[1]metadata!U82)</f>
        <v>global average</v>
      </c>
      <c r="V82" s="0" t="str">
        <f aca="false">IF([1]metadata!V82="","",[1]metadata!V82)</f>
        <v/>
      </c>
      <c r="W82" s="0" t="n">
        <f aca="false">IF([1]metadata!W82="","",[1]metadata!W82)</f>
        <v>9</v>
      </c>
      <c r="X82" s="0" t="str">
        <f aca="false">IF([1]metadata!X82="","",[1]metadata!X82)</f>
        <v/>
      </c>
      <c r="Y82" s="0" t="str">
        <f aca="false">IF([1]metadata!Y82="","",[1]metadata!Y82)</f>
        <v>pupal</v>
      </c>
      <c r="Z82" s="0" t="str">
        <f aca="false">IF([1]metadata!Z82="","",[1]metadata!Z82)</f>
        <v/>
      </c>
    </row>
    <row r="83" customFormat="false" ht="14.4" hidden="false" customHeight="false" outlineLevel="0" collapsed="false">
      <c r="A83" s="0" t="n">
        <f aca="false">IF([1]metadata!A83="","",[1]metadata!A83)</f>
        <v>9</v>
      </c>
      <c r="B83" s="0" t="str">
        <f aca="false">IF([1]metadata!B83="","",[1]metadata!B83)</f>
        <v>9-UM</v>
      </c>
      <c r="C83" s="0" t="str">
        <f aca="false">IF([1]metadata!C83="","",[1]metadata!C83)</f>
        <v>Gomi, T; Takeda, M</v>
      </c>
      <c r="D83" s="0" t="str">
        <f aca="false">IF([1]metadata!D83="","",[1]metadata!D83)</f>
        <v>Changes in life-history traits in the Fall Webworm within half a century of introduction to Japan</v>
      </c>
      <c r="E83" s="0" t="str">
        <f aca="false">IF([1]metadata!E83="","",[1]metadata!E83)</f>
        <v>10.2307/2390287</v>
      </c>
      <c r="F83" s="0" t="str">
        <f aca="false">IF([1]metadata!F83="","",[1]metadata!F83)</f>
        <v>y</v>
      </c>
      <c r="G83" s="0" t="str">
        <f aca="false">IF([1]metadata!G83="","",[1]metadata!G83)</f>
        <v>a</v>
      </c>
      <c r="H83" s="0" t="str">
        <f aca="false">IF([1]metadata!H83="","",[1]metadata!H83)</f>
        <v>i</v>
      </c>
      <c r="I83" s="0" t="n">
        <f aca="false">IF([1]metadata!I83="","",[1]metadata!I83)</f>
        <v>7</v>
      </c>
      <c r="J83" s="0" t="n">
        <f aca="false">IF([1]metadata!J83="",0,[1]metadata!J83)</f>
        <v>3</v>
      </c>
      <c r="K83" s="0" t="str">
        <f aca="false">IF([1]metadata!K83="","",[1]metadata!K83)</f>
        <v/>
      </c>
      <c r="L83" s="0" t="str">
        <f aca="false">IF([1]metadata!L83="","",[1]metadata!L83)</f>
        <v>Hyphantria cunea</v>
      </c>
      <c r="M83" s="0" t="str">
        <f aca="false">IF([1]metadata!M83="","",[1]metadata!M83)</f>
        <v>lepidoptera</v>
      </c>
      <c r="N83" s="0" t="str">
        <f aca="false">IF([1]metadata!N83="","",[1]metadata!N83)</f>
        <v>UM</v>
      </c>
      <c r="O83" s="0" t="n">
        <f aca="false">IF([1]metadata!O83="","",[1]metadata!O83)</f>
        <v>36.6</v>
      </c>
      <c r="P83" s="0" t="n">
        <f aca="false">IF([1]metadata!P83="","",[1]metadata!P83)</f>
        <v>139.9</v>
      </c>
      <c r="Q83" s="0" t="n">
        <f aca="false">IF([1]metadata!Q83="","",[1]metadata!Q83)</f>
        <v>0.01</v>
      </c>
      <c r="R83" s="0" t="n">
        <f aca="false">IF([1]metadata!R83="","",[1]metadata!R83)</f>
        <v>118.9</v>
      </c>
      <c r="S83" s="0" t="str">
        <f aca="false">IF([1]metadata!S83="","",[1]metadata!S83)</f>
        <v/>
      </c>
      <c r="T83" s="0" t="n">
        <f aca="false">IF([1]metadata!T83="","",[1]metadata!T83)</f>
        <v>770</v>
      </c>
      <c r="U83" s="0" t="str">
        <f aca="false">IF([1]metadata!U83="","",[1]metadata!U83)</f>
        <v>global average</v>
      </c>
      <c r="V83" s="0" t="str">
        <f aca="false">IF([1]metadata!V83="","",[1]metadata!V83)</f>
        <v/>
      </c>
      <c r="W83" s="0" t="n">
        <f aca="false">IF([1]metadata!W83="","",[1]metadata!W83)</f>
        <v>9</v>
      </c>
      <c r="X83" s="0" t="str">
        <f aca="false">IF([1]metadata!X83="","",[1]metadata!X83)</f>
        <v/>
      </c>
      <c r="Y83" s="0" t="str">
        <f aca="false">IF([1]metadata!Y83="","",[1]metadata!Y83)</f>
        <v>pupal</v>
      </c>
      <c r="Z83" s="0" t="str">
        <f aca="false">IF([1]metadata!Z83="","",[1]metadata!Z83)</f>
        <v/>
      </c>
    </row>
    <row r="84" customFormat="false" ht="14.4" hidden="false" customHeight="false" outlineLevel="0" collapsed="false">
      <c r="A84" s="0" t="n">
        <f aca="false">IF([1]metadata!A84="","",[1]metadata!A84)</f>
        <v>9</v>
      </c>
      <c r="B84" s="0" t="str">
        <f aca="false">IF([1]metadata!B84="","",[1]metadata!B84)</f>
        <v>9-MB</v>
      </c>
      <c r="C84" s="0" t="str">
        <f aca="false">IF([1]metadata!C84="","",[1]metadata!C84)</f>
        <v>Gomi, T; Takeda, M</v>
      </c>
      <c r="D84" s="0" t="str">
        <f aca="false">IF([1]metadata!D84="","",[1]metadata!D84)</f>
        <v>Changes in life-history traits in the Fall Webworm within half a century of introduction to Japan</v>
      </c>
      <c r="E84" s="0" t="str">
        <f aca="false">IF([1]metadata!E84="","",[1]metadata!E84)</f>
        <v>10.2307/2390287</v>
      </c>
      <c r="F84" s="0" t="str">
        <f aca="false">IF([1]metadata!F84="","",[1]metadata!F84)</f>
        <v>y</v>
      </c>
      <c r="G84" s="0" t="str">
        <f aca="false">IF([1]metadata!G84="","",[1]metadata!G84)</f>
        <v>a</v>
      </c>
      <c r="H84" s="0" t="str">
        <f aca="false">IF([1]metadata!H84="","",[1]metadata!H84)</f>
        <v>i</v>
      </c>
      <c r="I84" s="0" t="n">
        <f aca="false">IF([1]metadata!I84="","",[1]metadata!I84)</f>
        <v>7</v>
      </c>
      <c r="J84" s="0" t="n">
        <f aca="false">IF([1]metadata!J84="",0,[1]metadata!J84)</f>
        <v>4</v>
      </c>
      <c r="K84" s="0" t="str">
        <f aca="false">IF([1]metadata!K84="","",[1]metadata!K84)</f>
        <v/>
      </c>
      <c r="L84" s="0" t="str">
        <f aca="false">IF([1]metadata!L84="","",[1]metadata!L84)</f>
        <v>Hyphantria cunea</v>
      </c>
      <c r="M84" s="0" t="str">
        <f aca="false">IF([1]metadata!M84="","",[1]metadata!M84)</f>
        <v>lepidoptera</v>
      </c>
      <c r="N84" s="0" t="str">
        <f aca="false">IF([1]metadata!N84="","",[1]metadata!N84)</f>
        <v>MB</v>
      </c>
      <c r="O84" s="0" t="n">
        <f aca="false">IF([1]metadata!O84="","",[1]metadata!O84)</f>
        <v>36.4</v>
      </c>
      <c r="P84" s="0" t="n">
        <f aca="false">IF([1]metadata!P84="","",[1]metadata!P84)</f>
        <v>139.1</v>
      </c>
      <c r="Q84" s="0" t="n">
        <f aca="false">IF([1]metadata!Q84="","",[1]metadata!Q84)</f>
        <v>0.01</v>
      </c>
      <c r="R84" s="0" t="n">
        <f aca="false">IF([1]metadata!R84="","",[1]metadata!R84)</f>
        <v>112.2</v>
      </c>
      <c r="S84" s="0" t="str">
        <f aca="false">IF([1]metadata!S84="","",[1]metadata!S84)</f>
        <v/>
      </c>
      <c r="T84" s="0" t="n">
        <f aca="false">IF([1]metadata!T84="","",[1]metadata!T84)</f>
        <v>770</v>
      </c>
      <c r="U84" s="0" t="str">
        <f aca="false">IF([1]metadata!U84="","",[1]metadata!U84)</f>
        <v>global average</v>
      </c>
      <c r="V84" s="0" t="str">
        <f aca="false">IF([1]metadata!V84="","",[1]metadata!V84)</f>
        <v/>
      </c>
      <c r="W84" s="0" t="n">
        <f aca="false">IF([1]metadata!W84="","",[1]metadata!W84)</f>
        <v>9</v>
      </c>
      <c r="X84" s="0" t="str">
        <f aca="false">IF([1]metadata!X84="","",[1]metadata!X84)</f>
        <v/>
      </c>
      <c r="Y84" s="0" t="str">
        <f aca="false">IF([1]metadata!Y84="","",[1]metadata!Y84)</f>
        <v>pupal</v>
      </c>
      <c r="Z84" s="0" t="str">
        <f aca="false">IF([1]metadata!Z84="","",[1]metadata!Z84)</f>
        <v/>
      </c>
    </row>
    <row r="85" customFormat="false" ht="14.4" hidden="false" customHeight="false" outlineLevel="0" collapsed="false">
      <c r="A85" s="0" t="n">
        <f aca="false">IF([1]metadata!A85="","",[1]metadata!A85)</f>
        <v>9</v>
      </c>
      <c r="B85" s="0" t="str">
        <f aca="false">IF([1]metadata!B85="","",[1]metadata!B85)</f>
        <v>9-FI</v>
      </c>
      <c r="C85" s="0" t="str">
        <f aca="false">IF([1]metadata!C85="","",[1]metadata!C85)</f>
        <v>Gomi, T; Takeda, M</v>
      </c>
      <c r="D85" s="0" t="str">
        <f aca="false">IF([1]metadata!D85="","",[1]metadata!D85)</f>
        <v>Changes in life-history traits in the Fall Webworm within half a century of introduction to Japan</v>
      </c>
      <c r="E85" s="0" t="str">
        <f aca="false">IF([1]metadata!E85="","",[1]metadata!E85)</f>
        <v>10.2307/2390287</v>
      </c>
      <c r="F85" s="0" t="str">
        <f aca="false">IF([1]metadata!F85="","",[1]metadata!F85)</f>
        <v>y</v>
      </c>
      <c r="G85" s="0" t="str">
        <f aca="false">IF([1]metadata!G85="","",[1]metadata!G85)</f>
        <v>a</v>
      </c>
      <c r="H85" s="0" t="str">
        <f aca="false">IF([1]metadata!H85="","",[1]metadata!H85)</f>
        <v>i</v>
      </c>
      <c r="I85" s="0" t="n">
        <f aca="false">IF([1]metadata!I85="","",[1]metadata!I85)</f>
        <v>7</v>
      </c>
      <c r="J85" s="0" t="n">
        <f aca="false">IF([1]metadata!J85="",0,[1]metadata!J85)</f>
        <v>4</v>
      </c>
      <c r="K85" s="0" t="str">
        <f aca="false">IF([1]metadata!K85="","",[1]metadata!K85)</f>
        <v/>
      </c>
      <c r="L85" s="0" t="str">
        <f aca="false">IF([1]metadata!L85="","",[1]metadata!L85)</f>
        <v>Hyphantria cunea</v>
      </c>
      <c r="M85" s="0" t="str">
        <f aca="false">IF([1]metadata!M85="","",[1]metadata!M85)</f>
        <v>lepidoptera</v>
      </c>
      <c r="N85" s="0" t="str">
        <f aca="false">IF([1]metadata!N85="","",[1]metadata!N85)</f>
        <v>FI</v>
      </c>
      <c r="O85" s="0" t="n">
        <f aca="false">IF([1]metadata!O85="","",[1]metadata!O85)</f>
        <v>36.1</v>
      </c>
      <c r="P85" s="0" t="n">
        <f aca="false">IF([1]metadata!P85="","",[1]metadata!P85)</f>
        <v>136.2</v>
      </c>
      <c r="Q85" s="0" t="n">
        <f aca="false">IF([1]metadata!Q85="","",[1]metadata!Q85)</f>
        <v>0.01</v>
      </c>
      <c r="R85" s="0" t="n">
        <f aca="false">IF([1]metadata!R85="","",[1]metadata!R85)</f>
        <v>9.1</v>
      </c>
      <c r="S85" s="0" t="str">
        <f aca="false">IF([1]metadata!S85="","",[1]metadata!S85)</f>
        <v/>
      </c>
      <c r="T85" s="0" t="n">
        <f aca="false">IF([1]metadata!T85="","",[1]metadata!T85)</f>
        <v>770</v>
      </c>
      <c r="U85" s="0" t="str">
        <f aca="false">IF([1]metadata!U85="","",[1]metadata!U85)</f>
        <v>global average</v>
      </c>
      <c r="V85" s="0" t="str">
        <f aca="false">IF([1]metadata!V85="","",[1]metadata!V85)</f>
        <v/>
      </c>
      <c r="W85" s="0" t="n">
        <f aca="false">IF([1]metadata!W85="","",[1]metadata!W85)</f>
        <v>9</v>
      </c>
      <c r="X85" s="0" t="str">
        <f aca="false">IF([1]metadata!X85="","",[1]metadata!X85)</f>
        <v/>
      </c>
      <c r="Y85" s="0" t="str">
        <f aca="false">IF([1]metadata!Y85="","",[1]metadata!Y85)</f>
        <v>pupal</v>
      </c>
      <c r="Z85" s="0" t="str">
        <f aca="false">IF([1]metadata!Z85="","",[1]metadata!Z85)</f>
        <v/>
      </c>
    </row>
    <row r="86" customFormat="false" ht="14.4" hidden="false" customHeight="false" outlineLevel="0" collapsed="false">
      <c r="A86" s="0" t="n">
        <f aca="false">IF([1]metadata!A86="","",[1]metadata!A86)</f>
        <v>9</v>
      </c>
      <c r="B86" s="0" t="str">
        <f aca="false">IF([1]metadata!B86="","",[1]metadata!B86)</f>
        <v>9-UW</v>
      </c>
      <c r="C86" s="0" t="str">
        <f aca="false">IF([1]metadata!C86="","",[1]metadata!C86)</f>
        <v>Gomi, T; Takeda, M</v>
      </c>
      <c r="D86" s="0" t="str">
        <f aca="false">IF([1]metadata!D86="","",[1]metadata!D86)</f>
        <v>Changes in life-history traits in the Fall Webworm within half a century of introduction to Japan</v>
      </c>
      <c r="E86" s="0" t="str">
        <f aca="false">IF([1]metadata!E86="","",[1]metadata!E86)</f>
        <v>10.2307/2390287</v>
      </c>
      <c r="F86" s="0" t="str">
        <f aca="false">IF([1]metadata!F86="","",[1]metadata!F86)</f>
        <v>y</v>
      </c>
      <c r="G86" s="0" t="str">
        <f aca="false">IF([1]metadata!G86="","",[1]metadata!G86)</f>
        <v>a</v>
      </c>
      <c r="H86" s="0" t="str">
        <f aca="false">IF([1]metadata!H86="","",[1]metadata!H86)</f>
        <v>i</v>
      </c>
      <c r="I86" s="0" t="n">
        <f aca="false">IF([1]metadata!I86="","",[1]metadata!I86)</f>
        <v>7</v>
      </c>
      <c r="J86" s="0" t="n">
        <f aca="false">IF([1]metadata!J86="",0,[1]metadata!J86)</f>
        <v>4</v>
      </c>
      <c r="K86" s="0" t="str">
        <f aca="false">IF([1]metadata!K86="","",[1]metadata!K86)</f>
        <v/>
      </c>
      <c r="L86" s="0" t="str">
        <f aca="false">IF([1]metadata!L86="","",[1]metadata!L86)</f>
        <v>Hyphantria cunea</v>
      </c>
      <c r="M86" s="0" t="str">
        <f aca="false">IF([1]metadata!M86="","",[1]metadata!M86)</f>
        <v>lepidoptera</v>
      </c>
      <c r="N86" s="0" t="str">
        <f aca="false">IF([1]metadata!N86="","",[1]metadata!N86)</f>
        <v>UW</v>
      </c>
      <c r="O86" s="0" t="n">
        <f aca="false">IF([1]metadata!O86="","",[1]metadata!O86)</f>
        <v>35.9</v>
      </c>
      <c r="P86" s="0" t="n">
        <f aca="false">IF([1]metadata!P86="","",[1]metadata!P86)</f>
        <v>139.7</v>
      </c>
      <c r="Q86" s="0" t="n">
        <f aca="false">IF([1]metadata!Q86="","",[1]metadata!Q86)</f>
        <v>0.01</v>
      </c>
      <c r="R86" s="0" t="n">
        <f aca="false">IF([1]metadata!R86="","",[1]metadata!R86)</f>
        <v>8</v>
      </c>
      <c r="S86" s="0" t="str">
        <f aca="false">IF([1]metadata!S86="","",[1]metadata!S86)</f>
        <v/>
      </c>
      <c r="T86" s="0" t="n">
        <f aca="false">IF([1]metadata!T86="","",[1]metadata!T86)</f>
        <v>770</v>
      </c>
      <c r="U86" s="0" t="str">
        <f aca="false">IF([1]metadata!U86="","",[1]metadata!U86)</f>
        <v>global average</v>
      </c>
      <c r="V86" s="0" t="str">
        <f aca="false">IF([1]metadata!V86="","",[1]metadata!V86)</f>
        <v/>
      </c>
      <c r="W86" s="0" t="n">
        <f aca="false">IF([1]metadata!W86="","",[1]metadata!W86)</f>
        <v>9</v>
      </c>
      <c r="X86" s="0" t="str">
        <f aca="false">IF([1]metadata!X86="","",[1]metadata!X86)</f>
        <v/>
      </c>
      <c r="Y86" s="0" t="str">
        <f aca="false">IF([1]metadata!Y86="","",[1]metadata!Y86)</f>
        <v>pupal</v>
      </c>
      <c r="Z86" s="0" t="str">
        <f aca="false">IF([1]metadata!Z86="","",[1]metadata!Z86)</f>
        <v/>
      </c>
    </row>
    <row r="87" customFormat="false" ht="14.4" hidden="false" customHeight="false" outlineLevel="0" collapsed="false">
      <c r="A87" s="0" t="n">
        <f aca="false">IF([1]metadata!A87="","",[1]metadata!A87)</f>
        <v>9</v>
      </c>
      <c r="B87" s="0" t="str">
        <f aca="false">IF([1]metadata!B87="","",[1]metadata!B87)</f>
        <v>9-KT</v>
      </c>
      <c r="C87" s="0" t="str">
        <f aca="false">IF([1]metadata!C87="","",[1]metadata!C87)</f>
        <v>Gomi, T; Takeda, M</v>
      </c>
      <c r="D87" s="0" t="str">
        <f aca="false">IF([1]metadata!D87="","",[1]metadata!D87)</f>
        <v>Changes in life-history traits in the Fall Webworm within half a century of introduction to Japan</v>
      </c>
      <c r="E87" s="0" t="str">
        <f aca="false">IF([1]metadata!E87="","",[1]metadata!E87)</f>
        <v>10.2307/2390287</v>
      </c>
      <c r="F87" s="0" t="str">
        <f aca="false">IF([1]metadata!F87="","",[1]metadata!F87)</f>
        <v>y</v>
      </c>
      <c r="G87" s="0" t="str">
        <f aca="false">IF([1]metadata!G87="","",[1]metadata!G87)</f>
        <v>a</v>
      </c>
      <c r="H87" s="0" t="str">
        <f aca="false">IF([1]metadata!H87="","",[1]metadata!H87)</f>
        <v>i</v>
      </c>
      <c r="I87" s="0" t="n">
        <f aca="false">IF([1]metadata!I87="","",[1]metadata!I87)</f>
        <v>7</v>
      </c>
      <c r="J87" s="0" t="n">
        <f aca="false">IF([1]metadata!J87="",0,[1]metadata!J87)</f>
        <v>3</v>
      </c>
      <c r="K87" s="0" t="str">
        <f aca="false">IF([1]metadata!K87="","",[1]metadata!K87)</f>
        <v/>
      </c>
      <c r="L87" s="0" t="str">
        <f aca="false">IF([1]metadata!L87="","",[1]metadata!L87)</f>
        <v>Hyphantria cunea</v>
      </c>
      <c r="M87" s="0" t="str">
        <f aca="false">IF([1]metadata!M87="","",[1]metadata!M87)</f>
        <v>lepidoptera</v>
      </c>
      <c r="N87" s="0" t="str">
        <f aca="false">IF([1]metadata!N87="","",[1]metadata!N87)</f>
        <v>KT</v>
      </c>
      <c r="O87" s="0" t="n">
        <f aca="false">IF([1]metadata!O87="","",[1]metadata!O87)</f>
        <v>35</v>
      </c>
      <c r="P87" s="0" t="n">
        <f aca="false">IF([1]metadata!P87="","",[1]metadata!P87)</f>
        <v>135.8</v>
      </c>
      <c r="Q87" s="0" t="n">
        <f aca="false">IF([1]metadata!Q87="","",[1]metadata!Q87)</f>
        <v>0.01</v>
      </c>
      <c r="R87" s="0" t="n">
        <f aca="false">IF([1]metadata!R87="","",[1]metadata!R87)</f>
        <v>41.4</v>
      </c>
      <c r="S87" s="0" t="str">
        <f aca="false">IF([1]metadata!S87="","",[1]metadata!S87)</f>
        <v/>
      </c>
      <c r="T87" s="0" t="n">
        <f aca="false">IF([1]metadata!T87="","",[1]metadata!T87)</f>
        <v>770</v>
      </c>
      <c r="U87" s="0" t="str">
        <f aca="false">IF([1]metadata!U87="","",[1]metadata!U87)</f>
        <v>global average</v>
      </c>
      <c r="V87" s="0" t="str">
        <f aca="false">IF([1]metadata!V87="","",[1]metadata!V87)</f>
        <v/>
      </c>
      <c r="W87" s="0" t="n">
        <f aca="false">IF([1]metadata!W87="","",[1]metadata!W87)</f>
        <v>9</v>
      </c>
      <c r="X87" s="0" t="str">
        <f aca="false">IF([1]metadata!X87="","",[1]metadata!X87)</f>
        <v/>
      </c>
      <c r="Y87" s="0" t="str">
        <f aca="false">IF([1]metadata!Y87="","",[1]metadata!Y87)</f>
        <v>pupal</v>
      </c>
      <c r="Z87" s="0" t="str">
        <f aca="false">IF([1]metadata!Z87="","",[1]metadata!Z87)</f>
        <v/>
      </c>
    </row>
    <row r="88" customFormat="false" ht="14.4" hidden="false" customHeight="false" outlineLevel="0" collapsed="false">
      <c r="A88" s="0" t="n">
        <f aca="false">IF([1]metadata!A88="","",[1]metadata!A88)</f>
        <v>9</v>
      </c>
      <c r="B88" s="0" t="str">
        <f aca="false">IF([1]metadata!B88="","",[1]metadata!B88)</f>
        <v>9-SO</v>
      </c>
      <c r="C88" s="0" t="str">
        <f aca="false">IF([1]metadata!C88="","",[1]metadata!C88)</f>
        <v>Gomi, T; Takeda, M</v>
      </c>
      <c r="D88" s="0" t="str">
        <f aca="false">IF([1]metadata!D88="","",[1]metadata!D88)</f>
        <v>Changes in life-history traits in the Fall Webworm within half a century of introduction to Japan</v>
      </c>
      <c r="E88" s="0" t="str">
        <f aca="false">IF([1]metadata!E88="","",[1]metadata!E88)</f>
        <v>10.2307/2390287</v>
      </c>
      <c r="F88" s="0" t="str">
        <f aca="false">IF([1]metadata!F88="","",[1]metadata!F88)</f>
        <v>y</v>
      </c>
      <c r="G88" s="0" t="str">
        <f aca="false">IF([1]metadata!G88="","",[1]metadata!G88)</f>
        <v>a</v>
      </c>
      <c r="H88" s="0" t="str">
        <f aca="false">IF([1]metadata!H88="","",[1]metadata!H88)</f>
        <v>i</v>
      </c>
      <c r="I88" s="0" t="n">
        <f aca="false">IF([1]metadata!I88="","",[1]metadata!I88)</f>
        <v>7</v>
      </c>
      <c r="J88" s="0" t="n">
        <f aca="false">IF([1]metadata!J88="",0,[1]metadata!J88)</f>
        <v>3</v>
      </c>
      <c r="K88" s="0" t="str">
        <f aca="false">IF([1]metadata!K88="","",[1]metadata!K88)</f>
        <v/>
      </c>
      <c r="L88" s="0" t="str">
        <f aca="false">IF([1]metadata!L88="","",[1]metadata!L88)</f>
        <v>Hyphantria cunea</v>
      </c>
      <c r="M88" s="0" t="str">
        <f aca="false">IF([1]metadata!M88="","",[1]metadata!M88)</f>
        <v>lepidoptera</v>
      </c>
      <c r="N88" s="0" t="str">
        <f aca="false">IF([1]metadata!N88="","",[1]metadata!N88)</f>
        <v>SO</v>
      </c>
      <c r="O88" s="0" t="n">
        <f aca="false">IF([1]metadata!O88="","",[1]metadata!O88)</f>
        <v>35</v>
      </c>
      <c r="P88" s="0" t="n">
        <f aca="false">IF([1]metadata!P88="","",[1]metadata!P88)</f>
        <v>138.4</v>
      </c>
      <c r="Q88" s="0" t="n">
        <f aca="false">IF([1]metadata!Q88="","",[1]metadata!Q88)</f>
        <v>0.01</v>
      </c>
      <c r="R88" s="0" t="n">
        <f aca="false">IF([1]metadata!R88="","",[1]metadata!R88)</f>
        <v>14.1</v>
      </c>
      <c r="S88" s="0" t="str">
        <f aca="false">IF([1]metadata!S88="","",[1]metadata!S88)</f>
        <v/>
      </c>
      <c r="T88" s="0" t="n">
        <f aca="false">IF([1]metadata!T88="","",[1]metadata!T88)</f>
        <v>770</v>
      </c>
      <c r="U88" s="0" t="str">
        <f aca="false">IF([1]metadata!U88="","",[1]metadata!U88)</f>
        <v>global average</v>
      </c>
      <c r="V88" s="0" t="str">
        <f aca="false">IF([1]metadata!V88="","",[1]metadata!V88)</f>
        <v/>
      </c>
      <c r="W88" s="0" t="n">
        <f aca="false">IF([1]metadata!W88="","",[1]metadata!W88)</f>
        <v>9</v>
      </c>
      <c r="X88" s="0" t="str">
        <f aca="false">IF([1]metadata!X88="","",[1]metadata!X88)</f>
        <v/>
      </c>
      <c r="Y88" s="0" t="str">
        <f aca="false">IF([1]metadata!Y88="","",[1]metadata!Y88)</f>
        <v>pupal</v>
      </c>
      <c r="Z88" s="0" t="str">
        <f aca="false">IF([1]metadata!Z88="","",[1]metadata!Z88)</f>
        <v/>
      </c>
    </row>
    <row r="89" customFormat="false" ht="14.4" hidden="false" customHeight="false" outlineLevel="0" collapsed="false">
      <c r="A89" s="0" t="n">
        <f aca="false">IF([1]metadata!A89="","",[1]metadata!A89)</f>
        <v>10</v>
      </c>
      <c r="B89" s="0" t="str">
        <f aca="false">IF([1]metadata!B89="","",[1]metadata!B89)</f>
        <v>10-SD</v>
      </c>
      <c r="C89" s="0" t="str">
        <f aca="false">IF([1]metadata!C89="","",[1]metadata!C89)</f>
        <v>GOMI, T; TAKEDA, M</v>
      </c>
      <c r="D89" s="0" t="str">
        <f aca="false">IF([1]metadata!D89="","",[1]metadata!D89)</f>
        <v>GEOGRAPHIC-VARIATION IN PHOTOPERIODIC RESPONSES IN AN INTRODUCED INSECT, HYPHANTRIA-CUNEA DRURY (LEPIDOPTERA, ARCTIIDAE) IN JAPAN</v>
      </c>
      <c r="E89" s="0" t="str">
        <f aca="false">IF([1]metadata!E89="","",[1]metadata!E89)</f>
        <v>10.1303/aez.26.357</v>
      </c>
      <c r="F89" s="0" t="str">
        <f aca="false">IF([1]metadata!F89="","",[1]metadata!F89)</f>
        <v>y</v>
      </c>
      <c r="G89" s="0" t="str">
        <f aca="false">IF([1]metadata!G89="","",[1]metadata!G89)</f>
        <v>a</v>
      </c>
      <c r="H89" s="0" t="str">
        <f aca="false">IF([1]metadata!H89="","",[1]metadata!H89)</f>
        <v>i</v>
      </c>
      <c r="I89" s="0" t="n">
        <f aca="false">IF([1]metadata!I89="","",[1]metadata!I89)</f>
        <v>6</v>
      </c>
      <c r="J89" s="0" t="n">
        <f aca="false">IF([1]metadata!J89="",0,[1]metadata!J89)</f>
        <v>3</v>
      </c>
      <c r="K89" s="0" t="str">
        <f aca="false">IF([1]metadata!K89="","",[1]metadata!K89)</f>
        <v/>
      </c>
      <c r="L89" s="0" t="str">
        <f aca="false">IF([1]metadata!L89="","",[1]metadata!L89)</f>
        <v>Hyphantria cunea</v>
      </c>
      <c r="M89" s="0" t="str">
        <f aca="false">IF([1]metadata!M89="","",[1]metadata!M89)</f>
        <v>lepidoptera</v>
      </c>
      <c r="N89" s="0" t="str">
        <f aca="false">IF([1]metadata!N89="","",[1]metadata!N89)</f>
        <v>SD</v>
      </c>
      <c r="O89" s="0" t="n">
        <f aca="false">IF([1]metadata!O89="","",[1]metadata!O89)</f>
        <v>38.2666666666667</v>
      </c>
      <c r="P89" s="0" t="n">
        <f aca="false">IF([1]metadata!P89="","",[1]metadata!P89)</f>
        <v>140.9</v>
      </c>
      <c r="Q89" s="0" t="n">
        <f aca="false">IF([1]metadata!Q89="","",[1]metadata!Q89)</f>
        <v>0.01</v>
      </c>
      <c r="R89" s="0" t="n">
        <f aca="false">IF([1]metadata!R89="","",[1]metadata!R89)</f>
        <v>38.9</v>
      </c>
      <c r="S89" s="0" t="str">
        <f aca="false">IF([1]metadata!S89="","",[1]metadata!S89)</f>
        <v/>
      </c>
      <c r="T89" s="0" t="n">
        <f aca="false">IF([1]metadata!T89="","",[1]metadata!T89)</f>
        <v>179.5</v>
      </c>
      <c r="U89" s="0" t="str">
        <f aca="false">IF([1]metadata!U89="","",[1]metadata!U89)</f>
        <v>acc</v>
      </c>
      <c r="V89" s="0" t="str">
        <f aca="false">IF([1]metadata!V89="","",[1]metadata!V89)</f>
        <v/>
      </c>
      <c r="W89" s="0" t="n">
        <f aca="false">IF([1]metadata!W89="","",[1]metadata!W89)</f>
        <v>10</v>
      </c>
      <c r="X89" s="0" t="str">
        <f aca="false">IF([1]metadata!X89="","",[1]metadata!X89)</f>
        <v/>
      </c>
      <c r="Y89" s="0" t="str">
        <f aca="false">IF([1]metadata!Y89="","",[1]metadata!Y89)</f>
        <v>pupal</v>
      </c>
      <c r="Z89" s="0" t="str">
        <f aca="false">IF([1]metadata!Z89="","",[1]metadata!Z89)</f>
        <v/>
      </c>
    </row>
    <row r="90" customFormat="false" ht="14.4" hidden="false" customHeight="false" outlineLevel="0" collapsed="false">
      <c r="A90" s="0" t="n">
        <f aca="false">IF([1]metadata!A90="","",[1]metadata!A90)</f>
        <v>10</v>
      </c>
      <c r="B90" s="0" t="str">
        <f aca="false">IF([1]metadata!B90="","",[1]metadata!B90)</f>
        <v>10-NG</v>
      </c>
      <c r="C90" s="0" t="str">
        <f aca="false">IF([1]metadata!C90="","",[1]metadata!C90)</f>
        <v>GOMI, T; TAKEDA, M</v>
      </c>
      <c r="D90" s="0" t="str">
        <f aca="false">IF([1]metadata!D90="","",[1]metadata!D90)</f>
        <v>GEOGRAPHIC-VARIATION IN PHOTOPERIODIC RESPONSES IN AN INTRODUCED INSECT, HYPHANTRIA-CUNEA DRURY (LEPIDOPTERA, ARCTIIDAE) IN JAPAN</v>
      </c>
      <c r="E90" s="0" t="str">
        <f aca="false">IF([1]metadata!E90="","",[1]metadata!E90)</f>
        <v>10.1303/aez.26.357</v>
      </c>
      <c r="F90" s="0" t="str">
        <f aca="false">IF([1]metadata!F90="","",[1]metadata!F90)</f>
        <v>y</v>
      </c>
      <c r="G90" s="0" t="str">
        <f aca="false">IF([1]metadata!G90="","",[1]metadata!G90)</f>
        <v>a</v>
      </c>
      <c r="H90" s="0" t="str">
        <f aca="false">IF([1]metadata!H90="","",[1]metadata!H90)</f>
        <v>i</v>
      </c>
      <c r="I90" s="0" t="n">
        <f aca="false">IF([1]metadata!I90="","",[1]metadata!I90)</f>
        <v>6</v>
      </c>
      <c r="J90" s="0" t="n">
        <f aca="false">IF([1]metadata!J90="",0,[1]metadata!J90)</f>
        <v>3</v>
      </c>
      <c r="K90" s="0" t="str">
        <f aca="false">IF([1]metadata!K90="","",[1]metadata!K90)</f>
        <v/>
      </c>
      <c r="L90" s="0" t="str">
        <f aca="false">IF([1]metadata!L90="","",[1]metadata!L90)</f>
        <v>Hyphantria cunea</v>
      </c>
      <c r="M90" s="0" t="str">
        <f aca="false">IF([1]metadata!M90="","",[1]metadata!M90)</f>
        <v>lepidoptera</v>
      </c>
      <c r="N90" s="0" t="str">
        <f aca="false">IF([1]metadata!N90="","",[1]metadata!N90)</f>
        <v>NG</v>
      </c>
      <c r="O90" s="0" t="n">
        <f aca="false">IF([1]metadata!O90="","",[1]metadata!O90)</f>
        <v>37.9166666666667</v>
      </c>
      <c r="P90" s="0" t="n">
        <f aca="false">IF([1]metadata!P90="","",[1]metadata!P90)</f>
        <v>139.05</v>
      </c>
      <c r="Q90" s="0" t="n">
        <f aca="false">IF([1]metadata!Q90="","",[1]metadata!Q90)</f>
        <v>0.01</v>
      </c>
      <c r="R90" s="0" t="n">
        <f aca="false">IF([1]metadata!R90="","",[1]metadata!R90)</f>
        <v>1.9</v>
      </c>
      <c r="S90" s="0" t="str">
        <f aca="false">IF([1]metadata!S90="","",[1]metadata!S90)</f>
        <v/>
      </c>
      <c r="T90" s="0" t="n">
        <f aca="false">IF([1]metadata!T90="","",[1]metadata!T90)</f>
        <v>289</v>
      </c>
      <c r="U90" s="0" t="str">
        <f aca="false">IF([1]metadata!U90="","",[1]metadata!U90)</f>
        <v>acc</v>
      </c>
      <c r="V90" s="0" t="str">
        <f aca="false">IF([1]metadata!V90="","",[1]metadata!V90)</f>
        <v/>
      </c>
      <c r="W90" s="0" t="n">
        <f aca="false">IF([1]metadata!W90="","",[1]metadata!W90)</f>
        <v>10</v>
      </c>
      <c r="X90" s="0" t="str">
        <f aca="false">IF([1]metadata!X90="","",[1]metadata!X90)</f>
        <v/>
      </c>
      <c r="Y90" s="0" t="str">
        <f aca="false">IF([1]metadata!Y90="","",[1]metadata!Y90)</f>
        <v>pupal</v>
      </c>
      <c r="Z90" s="0" t="str">
        <f aca="false">IF([1]metadata!Z90="","",[1]metadata!Z90)</f>
        <v/>
      </c>
    </row>
    <row r="91" customFormat="false" ht="14.4" hidden="false" customHeight="false" outlineLevel="0" collapsed="false">
      <c r="A91" s="0" t="n">
        <f aca="false">IF([1]metadata!A91="","",[1]metadata!A91)</f>
        <v>10</v>
      </c>
      <c r="B91" s="0" t="str">
        <f aca="false">IF([1]metadata!B91="","",[1]metadata!B91)</f>
        <v>10-FS</v>
      </c>
      <c r="C91" s="0" t="str">
        <f aca="false">IF([1]metadata!C91="","",[1]metadata!C91)</f>
        <v>GOMI, T; TAKEDA, M</v>
      </c>
      <c r="D91" s="0" t="str">
        <f aca="false">IF([1]metadata!D91="","",[1]metadata!D91)</f>
        <v>GEOGRAPHIC-VARIATION IN PHOTOPERIODIC RESPONSES IN AN INTRODUCED INSECT, HYPHANTRIA-CUNEA DRURY (LEPIDOPTERA, ARCTIIDAE) IN JAPAN</v>
      </c>
      <c r="E91" s="0" t="str">
        <f aca="false">IF([1]metadata!E91="","",[1]metadata!E91)</f>
        <v>10.1303/aez.26.357</v>
      </c>
      <c r="F91" s="0" t="str">
        <f aca="false">IF([1]metadata!F91="","",[1]metadata!F91)</f>
        <v>y</v>
      </c>
      <c r="G91" s="0" t="str">
        <f aca="false">IF([1]metadata!G91="","",[1]metadata!G91)</f>
        <v>a</v>
      </c>
      <c r="H91" s="0" t="str">
        <f aca="false">IF([1]metadata!H91="","",[1]metadata!H91)</f>
        <v>i</v>
      </c>
      <c r="I91" s="0" t="n">
        <f aca="false">IF([1]metadata!I91="","",[1]metadata!I91)</f>
        <v>6</v>
      </c>
      <c r="J91" s="0" t="n">
        <f aca="false">IF([1]metadata!J91="",0,[1]metadata!J91)</f>
        <v>3</v>
      </c>
      <c r="K91" s="0" t="str">
        <f aca="false">IF([1]metadata!K91="","",[1]metadata!K91)</f>
        <v/>
      </c>
      <c r="L91" s="0" t="str">
        <f aca="false">IF([1]metadata!L91="","",[1]metadata!L91)</f>
        <v>Hyphantria cunea</v>
      </c>
      <c r="M91" s="0" t="str">
        <f aca="false">IF([1]metadata!M91="","",[1]metadata!M91)</f>
        <v>lepidoptera</v>
      </c>
      <c r="N91" s="0" t="str">
        <f aca="false">IF([1]metadata!N91="","",[1]metadata!N91)</f>
        <v>FS</v>
      </c>
      <c r="O91" s="0" t="n">
        <f aca="false">IF([1]metadata!O91="","",[1]metadata!O91)</f>
        <v>37.75</v>
      </c>
      <c r="P91" s="0" t="n">
        <f aca="false">IF([1]metadata!P91="","",[1]metadata!P91)</f>
        <v>140.466666666667</v>
      </c>
      <c r="Q91" s="0" t="n">
        <f aca="false">IF([1]metadata!Q91="","",[1]metadata!Q91)</f>
        <v>0.01</v>
      </c>
      <c r="R91" s="0" t="n">
        <f aca="false">IF([1]metadata!R91="","",[1]metadata!R91)</f>
        <v>67.4</v>
      </c>
      <c r="S91" s="0" t="str">
        <f aca="false">IF([1]metadata!S91="","",[1]metadata!S91)</f>
        <v/>
      </c>
      <c r="T91" s="0" t="n">
        <f aca="false">IF([1]metadata!T91="","",[1]metadata!T91)</f>
        <v>30</v>
      </c>
      <c r="U91" s="0" t="str">
        <f aca="false">IF([1]metadata!U91="","",[1]metadata!U91)</f>
        <v>acc</v>
      </c>
      <c r="V91" s="0" t="str">
        <f aca="false">IF([1]metadata!V91="","",[1]metadata!V91)</f>
        <v/>
      </c>
      <c r="W91" s="0" t="n">
        <f aca="false">IF([1]metadata!W91="","",[1]metadata!W91)</f>
        <v>10</v>
      </c>
      <c r="X91" s="0" t="str">
        <f aca="false">IF([1]metadata!X91="","",[1]metadata!X91)</f>
        <v/>
      </c>
      <c r="Y91" s="0" t="str">
        <f aca="false">IF([1]metadata!Y91="","",[1]metadata!Y91)</f>
        <v>pupal</v>
      </c>
      <c r="Z91" s="0" t="str">
        <f aca="false">IF([1]metadata!Z91="","",[1]metadata!Z91)</f>
        <v/>
      </c>
    </row>
    <row r="92" customFormat="false" ht="14.4" hidden="false" customHeight="false" outlineLevel="0" collapsed="false">
      <c r="A92" s="0" t="n">
        <f aca="false">IF([1]metadata!A92="","",[1]metadata!A92)</f>
        <v>10</v>
      </c>
      <c r="B92" s="0" t="str">
        <f aca="false">IF([1]metadata!B92="","",[1]metadata!B92)</f>
        <v>10-MM</v>
      </c>
      <c r="C92" s="0" t="str">
        <f aca="false">IF([1]metadata!C92="","",[1]metadata!C92)</f>
        <v>GOMI, T; TAKEDA, M</v>
      </c>
      <c r="D92" s="0" t="str">
        <f aca="false">IF([1]metadata!D92="","",[1]metadata!D92)</f>
        <v>GEOGRAPHIC-VARIATION IN PHOTOPERIODIC RESPONSES IN AN INTRODUCED INSECT, HYPHANTRIA-CUNEA DRURY (LEPIDOPTERA, ARCTIIDAE) IN JAPAN</v>
      </c>
      <c r="E92" s="0" t="str">
        <f aca="false">IF([1]metadata!E92="","",[1]metadata!E92)</f>
        <v>10.1303/aez.26.357</v>
      </c>
      <c r="F92" s="0" t="str">
        <f aca="false">IF([1]metadata!F92="","",[1]metadata!F92)</f>
        <v>y</v>
      </c>
      <c r="G92" s="0" t="str">
        <f aca="false">IF([1]metadata!G92="","",[1]metadata!G92)</f>
        <v>a</v>
      </c>
      <c r="H92" s="0" t="str">
        <f aca="false">IF([1]metadata!H92="","",[1]metadata!H92)</f>
        <v>i</v>
      </c>
      <c r="I92" s="0" t="n">
        <f aca="false">IF([1]metadata!I92="","",[1]metadata!I92)</f>
        <v>6</v>
      </c>
      <c r="J92" s="0" t="n">
        <f aca="false">IF([1]metadata!J92="",0,[1]metadata!J92)</f>
        <v>3</v>
      </c>
      <c r="K92" s="0" t="str">
        <f aca="false">IF([1]metadata!K92="","",[1]metadata!K92)</f>
        <v/>
      </c>
      <c r="L92" s="0" t="str">
        <f aca="false">IF([1]metadata!L92="","",[1]metadata!L92)</f>
        <v>Hyphantria cunea</v>
      </c>
      <c r="M92" s="0" t="str">
        <f aca="false">IF([1]metadata!M92="","",[1]metadata!M92)</f>
        <v>lepidoptera</v>
      </c>
      <c r="N92" s="0" t="str">
        <f aca="false">IF([1]metadata!N92="","",[1]metadata!N92)</f>
        <v>MM</v>
      </c>
      <c r="O92" s="0" t="n">
        <f aca="false">IF([1]metadata!O92="","",[1]metadata!O92)</f>
        <v>36.25</v>
      </c>
      <c r="P92" s="0" t="n">
        <f aca="false">IF([1]metadata!P92="","",[1]metadata!P92)</f>
        <v>137.966666666667</v>
      </c>
      <c r="Q92" s="0" t="n">
        <f aca="false">IF([1]metadata!Q92="","",[1]metadata!Q92)</f>
        <v>0.01</v>
      </c>
      <c r="R92" s="0" t="n">
        <f aca="false">IF([1]metadata!R92="","",[1]metadata!R92)</f>
        <v>610</v>
      </c>
      <c r="S92" s="0" t="str">
        <f aca="false">IF([1]metadata!S92="","",[1]metadata!S92)</f>
        <v/>
      </c>
      <c r="T92" s="0" t="n">
        <f aca="false">IF([1]metadata!T92="","",[1]metadata!T92)</f>
        <v>66.5</v>
      </c>
      <c r="U92" s="0" t="str">
        <f aca="false">IF([1]metadata!U92="","",[1]metadata!U92)</f>
        <v>acc</v>
      </c>
      <c r="V92" s="0" t="str">
        <f aca="false">IF([1]metadata!V92="","",[1]metadata!V92)</f>
        <v/>
      </c>
      <c r="W92" s="0" t="n">
        <f aca="false">IF([1]metadata!W92="","",[1]metadata!W92)</f>
        <v>10</v>
      </c>
      <c r="X92" s="0" t="str">
        <f aca="false">IF([1]metadata!X92="","",[1]metadata!X92)</f>
        <v/>
      </c>
      <c r="Y92" s="0" t="str">
        <f aca="false">IF([1]metadata!Y92="","",[1]metadata!Y92)</f>
        <v>pupal</v>
      </c>
      <c r="Z92" s="0" t="str">
        <f aca="false">IF([1]metadata!Z92="","",[1]metadata!Z92)</f>
        <v/>
      </c>
    </row>
    <row r="93" customFormat="false" ht="14.4" hidden="false" customHeight="false" outlineLevel="0" collapsed="false">
      <c r="A93" s="0" t="n">
        <f aca="false">IF([1]metadata!A93="","",[1]metadata!A93)</f>
        <v>10</v>
      </c>
      <c r="B93" s="0" t="str">
        <f aca="false">IF([1]metadata!B93="","",[1]metadata!B93)</f>
        <v>10-KB</v>
      </c>
      <c r="C93" s="0" t="str">
        <f aca="false">IF([1]metadata!C93="","",[1]metadata!C93)</f>
        <v>GOMI, T; TAKEDA, M</v>
      </c>
      <c r="D93" s="0" t="str">
        <f aca="false">IF([1]metadata!D93="","",[1]metadata!D93)</f>
        <v>GEOGRAPHIC-VARIATION IN PHOTOPERIODIC RESPONSES IN AN INTRODUCED INSECT, HYPHANTRIA-CUNEA DRURY (LEPIDOPTERA, ARCTIIDAE) IN JAPAN</v>
      </c>
      <c r="E93" s="0" t="str">
        <f aca="false">IF([1]metadata!E93="","",[1]metadata!E93)</f>
        <v>10.1303/aez.26.357</v>
      </c>
      <c r="F93" s="0" t="str">
        <f aca="false">IF([1]metadata!F93="","",[1]metadata!F93)</f>
        <v>y</v>
      </c>
      <c r="G93" s="0" t="str">
        <f aca="false">IF([1]metadata!G93="","",[1]metadata!G93)</f>
        <v>a</v>
      </c>
      <c r="H93" s="0" t="str">
        <f aca="false">IF([1]metadata!H93="","",[1]metadata!H93)</f>
        <v>i</v>
      </c>
      <c r="I93" s="0" t="n">
        <f aca="false">IF([1]metadata!I93="","",[1]metadata!I93)</f>
        <v>6</v>
      </c>
      <c r="J93" s="0" t="n">
        <f aca="false">IF([1]metadata!J93="",0,[1]metadata!J93)</f>
        <v>5</v>
      </c>
      <c r="K93" s="0" t="str">
        <f aca="false">IF([1]metadata!K93="","",[1]metadata!K93)</f>
        <v/>
      </c>
      <c r="L93" s="0" t="str">
        <f aca="false">IF([1]metadata!L93="","",[1]metadata!L93)</f>
        <v>Hyphantria cunea</v>
      </c>
      <c r="M93" s="0" t="str">
        <f aca="false">IF([1]metadata!M93="","",[1]metadata!M93)</f>
        <v>lepidoptera</v>
      </c>
      <c r="N93" s="0" t="str">
        <f aca="false">IF([1]metadata!N93="","",[1]metadata!N93)</f>
        <v>KB</v>
      </c>
      <c r="O93" s="0" t="n">
        <f aca="false">IF([1]metadata!O93="","",[1]metadata!O93)</f>
        <v>34.6833333333333</v>
      </c>
      <c r="P93" s="0" t="n">
        <f aca="false">IF([1]metadata!P93="","",[1]metadata!P93)</f>
        <v>136.183333333333</v>
      </c>
      <c r="Q93" s="0" t="n">
        <f aca="false">IF([1]metadata!Q93="","",[1]metadata!Q93)</f>
        <v>0.01</v>
      </c>
      <c r="R93" s="0" t="n">
        <f aca="false">IF([1]metadata!R93="","",[1]metadata!R93)</f>
        <v>57.5</v>
      </c>
      <c r="S93" s="0" t="str">
        <f aca="false">IF([1]metadata!S93="","",[1]metadata!S93)</f>
        <v/>
      </c>
      <c r="T93" s="0" t="n">
        <f aca="false">IF([1]metadata!T93="","",[1]metadata!T93)</f>
        <v>162.5</v>
      </c>
      <c r="U93" s="0" t="str">
        <f aca="false">IF([1]metadata!U93="","",[1]metadata!U93)</f>
        <v>acc</v>
      </c>
      <c r="V93" s="0" t="str">
        <f aca="false">IF([1]metadata!V93="","",[1]metadata!V93)</f>
        <v/>
      </c>
      <c r="W93" s="0" t="n">
        <f aca="false">IF([1]metadata!W93="","",[1]metadata!W93)</f>
        <v>10</v>
      </c>
      <c r="X93" s="0" t="str">
        <f aca="false">IF([1]metadata!X93="","",[1]metadata!X93)</f>
        <v/>
      </c>
      <c r="Y93" s="0" t="str">
        <f aca="false">IF([1]metadata!Y93="","",[1]metadata!Y93)</f>
        <v>pupal</v>
      </c>
      <c r="Z93" s="0" t="str">
        <f aca="false">IF([1]metadata!Z93="","",[1]metadata!Z93)</f>
        <v/>
      </c>
    </row>
    <row r="94" customFormat="false" ht="14.4" hidden="false" customHeight="false" outlineLevel="0" collapsed="false">
      <c r="A94" s="0" t="n">
        <f aca="false">IF([1]metadata!A94="","",[1]metadata!A94)</f>
        <v>10</v>
      </c>
      <c r="B94" s="0" t="str">
        <f aca="false">IF([1]metadata!B94="","",[1]metadata!B94)</f>
        <v>10-WY</v>
      </c>
      <c r="C94" s="0" t="str">
        <f aca="false">IF([1]metadata!C94="","",[1]metadata!C94)</f>
        <v>GOMI, T; TAKEDA, M</v>
      </c>
      <c r="D94" s="0" t="str">
        <f aca="false">IF([1]metadata!D94="","",[1]metadata!D94)</f>
        <v>GEOGRAPHIC-VARIATION IN PHOTOPERIODIC RESPONSES IN AN INTRODUCED INSECT, HYPHANTRIA-CUNEA DRURY (LEPIDOPTERA, ARCTIIDAE) IN JAPAN</v>
      </c>
      <c r="E94" s="0" t="str">
        <f aca="false">IF([1]metadata!E94="","",[1]metadata!E94)</f>
        <v>10.1303/aez.26.357</v>
      </c>
      <c r="F94" s="0" t="str">
        <f aca="false">IF([1]metadata!F94="","",[1]metadata!F94)</f>
        <v>y</v>
      </c>
      <c r="G94" s="0" t="str">
        <f aca="false">IF([1]metadata!G94="","",[1]metadata!G94)</f>
        <v>a</v>
      </c>
      <c r="H94" s="0" t="str">
        <f aca="false">IF([1]metadata!H94="","",[1]metadata!H94)</f>
        <v>i</v>
      </c>
      <c r="I94" s="0" t="n">
        <f aca="false">IF([1]metadata!I94="","",[1]metadata!I94)</f>
        <v>6</v>
      </c>
      <c r="J94" s="0" t="n">
        <f aca="false">IF([1]metadata!J94="",0,[1]metadata!J94)</f>
        <v>3</v>
      </c>
      <c r="K94" s="0" t="str">
        <f aca="false">IF([1]metadata!K94="","",[1]metadata!K94)</f>
        <v/>
      </c>
      <c r="L94" s="0" t="str">
        <f aca="false">IF([1]metadata!L94="","",[1]metadata!L94)</f>
        <v>Hyphantria cunea</v>
      </c>
      <c r="M94" s="0" t="str">
        <f aca="false">IF([1]metadata!M94="","",[1]metadata!M94)</f>
        <v>lepidoptera</v>
      </c>
      <c r="N94" s="0" t="str">
        <f aca="false">IF([1]metadata!N94="","",[1]metadata!N94)</f>
        <v>WY</v>
      </c>
      <c r="O94" s="0" t="n">
        <f aca="false">IF([1]metadata!O94="","",[1]metadata!O94)</f>
        <v>34.2333333333333</v>
      </c>
      <c r="P94" s="0" t="n">
        <f aca="false">IF([1]metadata!P94="","",[1]metadata!P94)</f>
        <v>135.166666666667</v>
      </c>
      <c r="Q94" s="0" t="n">
        <f aca="false">IF([1]metadata!Q94="","",[1]metadata!Q94)</f>
        <v>0.01</v>
      </c>
      <c r="R94" s="0" t="n">
        <f aca="false">IF([1]metadata!R94="","",[1]metadata!R94)</f>
        <v>13.9</v>
      </c>
      <c r="S94" s="0" t="str">
        <f aca="false">IF([1]metadata!S94="","",[1]metadata!S94)</f>
        <v/>
      </c>
      <c r="T94" s="0" t="n">
        <f aca="false">IF([1]metadata!T94="","",[1]metadata!T94)</f>
        <v>28.5</v>
      </c>
      <c r="U94" s="0" t="str">
        <f aca="false">IF([1]metadata!U94="","",[1]metadata!U94)</f>
        <v>acc</v>
      </c>
      <c r="V94" s="0" t="str">
        <f aca="false">IF([1]metadata!V94="","",[1]metadata!V94)</f>
        <v/>
      </c>
      <c r="W94" s="0" t="n">
        <f aca="false">IF([1]metadata!W94="","",[1]metadata!W94)</f>
        <v>10</v>
      </c>
      <c r="X94" s="0" t="str">
        <f aca="false">IF([1]metadata!X94="","",[1]metadata!X94)</f>
        <v/>
      </c>
      <c r="Y94" s="0" t="str">
        <f aca="false">IF([1]metadata!Y94="","",[1]metadata!Y94)</f>
        <v>pupal</v>
      </c>
      <c r="Z94" s="0" t="str">
        <f aca="false">IF([1]metadata!Z94="","",[1]metadata!Z94)</f>
        <v/>
      </c>
    </row>
    <row r="95" customFormat="false" ht="14.4" hidden="false" customHeight="false" outlineLevel="0" collapsed="false">
      <c r="A95" s="0" t="n">
        <f aca="false">IF([1]metadata!A95="","",[1]metadata!A95)</f>
        <v>11</v>
      </c>
      <c r="B95" s="0" t="str">
        <f aca="false">IF([1]metadata!B95="","",[1]metadata!B95)</f>
        <v>11-Iwamizawa</v>
      </c>
      <c r="C95" s="0" t="str">
        <f aca="false">IF([1]metadata!C95="","",[1]metadata!C95)</f>
        <v>Hashimoto, K; Iijima, K; Ogawa, K</v>
      </c>
      <c r="D95" s="0" t="str">
        <f aca="false">IF([1]metadata!D95="","",[1]metadata!D95)</f>
        <v>Geographic Variation in Photoperiodic Response for the Induction of Pupal Diapause in the White Cabbage Butterfly, Pieris rapae crucivora Boisuduval (Lepidoptera: Pieridae)</v>
      </c>
      <c r="E95" s="0" t="str">
        <f aca="false">IF([1]metadata!E95="","",[1]metadata!E95)</f>
        <v>10.1303/jjaez.2008.201</v>
      </c>
      <c r="F95" s="0" t="str">
        <f aca="false">IF([1]metadata!F95="","",[1]metadata!F95)</f>
        <v>y</v>
      </c>
      <c r="G95" s="0" t="str">
        <f aca="false">IF([1]metadata!G95="","",[1]metadata!G95)</f>
        <v>a</v>
      </c>
      <c r="H95" s="0" t="str">
        <f aca="false">IF([1]metadata!H95="","",[1]metadata!H95)</f>
        <v>i</v>
      </c>
      <c r="I95" s="0" t="n">
        <f aca="false">IF([1]metadata!I95="","",[1]metadata!I95)</f>
        <v>7</v>
      </c>
      <c r="J95" s="0" t="n">
        <f aca="false">IF([1]metadata!J95="",0,[1]metadata!J95)</f>
        <v>8</v>
      </c>
      <c r="K95" s="0" t="str">
        <f aca="false">IF([1]metadata!K95="","",[1]metadata!K95)</f>
        <v/>
      </c>
      <c r="L95" s="0" t="str">
        <f aca="false">IF([1]metadata!L95="","",[1]metadata!L95)</f>
        <v>Pieris rapae</v>
      </c>
      <c r="M95" s="0" t="str">
        <f aca="false">IF([1]metadata!M95="","",[1]metadata!M95)</f>
        <v>lepidoptera</v>
      </c>
      <c r="N95" s="0" t="str">
        <f aca="false">IF([1]metadata!N95="","",[1]metadata!N95)</f>
        <v>Iwamizawa</v>
      </c>
      <c r="O95" s="0" t="n">
        <f aca="false">IF([1]metadata!O95="","",[1]metadata!O95)</f>
        <v>43.1666666666667</v>
      </c>
      <c r="P95" s="0" t="n">
        <f aca="false">IF([1]metadata!P95="","",[1]metadata!P95)</f>
        <v>141.77575</v>
      </c>
      <c r="Q95" s="0" t="n">
        <f aca="false">IF([1]metadata!Q95="","",[1]metadata!Q95)</f>
        <v>0.05</v>
      </c>
      <c r="R95" s="0" t="str">
        <f aca="false">IF([1]metadata!R95="","",[1]metadata!R95)</f>
        <v/>
      </c>
      <c r="S95" s="0" t="str">
        <f aca="false">IF([1]metadata!S95="","",[1]metadata!S95)</f>
        <v/>
      </c>
      <c r="T95" s="0" t="n">
        <f aca="false">IF([1]metadata!T95="","",[1]metadata!T95)</f>
        <v>37.5</v>
      </c>
      <c r="U95" s="0" t="str">
        <f aca="false">IF([1]metadata!U95="","",[1]metadata!U95)</f>
        <v>global average</v>
      </c>
      <c r="V95" s="0" t="str">
        <f aca="false">IF([1]metadata!V95="","",[1]metadata!V95)</f>
        <v/>
      </c>
      <c r="W95" s="0" t="str">
        <f aca="false">IF([1]metadata!W95="","",[1]metadata!W95)</f>
        <v>11_1</v>
      </c>
      <c r="X95" s="0" t="str">
        <f aca="false">IF([1]metadata!X95="","",[1]metadata!X95)</f>
        <v/>
      </c>
      <c r="Y95" s="0" t="str">
        <f aca="false">IF([1]metadata!Y95="","",[1]metadata!Y95)</f>
        <v/>
      </c>
      <c r="Z95" s="0" t="str">
        <f aca="false">IF([1]metadata!Z95="","",[1]metadata!Z95)</f>
        <v/>
      </c>
    </row>
    <row r="96" customFormat="false" ht="14.4" hidden="false" customHeight="false" outlineLevel="0" collapsed="false">
      <c r="A96" s="0" t="n">
        <f aca="false">IF([1]metadata!A96="","",[1]metadata!A96)</f>
        <v>11</v>
      </c>
      <c r="B96" s="0" t="str">
        <f aca="false">IF([1]metadata!B96="","",[1]metadata!B96)</f>
        <v>11-Sendai</v>
      </c>
      <c r="C96" s="0" t="str">
        <f aca="false">IF([1]metadata!C96="","",[1]metadata!C96)</f>
        <v>Hashimoto, K; Iijima, K; Ogawa, K</v>
      </c>
      <c r="D96" s="0" t="str">
        <f aca="false">IF([1]metadata!D96="","",[1]metadata!D96)</f>
        <v>Geographic Variation in Photoperiodic Response for the Induction of Pupal Diapause in the White Cabbage Butterfly, Pieris rapae crucivora Boisuduval (Lepidoptera: Pieridae)</v>
      </c>
      <c r="E96" s="0" t="str">
        <f aca="false">IF([1]metadata!E96="","",[1]metadata!E96)</f>
        <v>10.1303/jjaez.2008.202</v>
      </c>
      <c r="F96" s="0" t="str">
        <f aca="false">IF([1]metadata!F96="","",[1]metadata!F96)</f>
        <v>y</v>
      </c>
      <c r="G96" s="0" t="str">
        <f aca="false">IF([1]metadata!G96="","",[1]metadata!G96)</f>
        <v>a</v>
      </c>
      <c r="H96" s="0" t="str">
        <f aca="false">IF([1]metadata!H96="","",[1]metadata!H96)</f>
        <v>i</v>
      </c>
      <c r="I96" s="0" t="n">
        <f aca="false">IF([1]metadata!I96="","",[1]metadata!I96)</f>
        <v>7</v>
      </c>
      <c r="J96" s="0" t="n">
        <f aca="false">IF([1]metadata!J96="",0,[1]metadata!J96)</f>
        <v>5</v>
      </c>
      <c r="K96" s="0" t="str">
        <f aca="false">IF([1]metadata!K96="","",[1]metadata!K96)</f>
        <v/>
      </c>
      <c r="L96" s="0" t="str">
        <f aca="false">IF([1]metadata!L96="","",[1]metadata!L96)</f>
        <v>Pieris rapae</v>
      </c>
      <c r="M96" s="0" t="str">
        <f aca="false">IF([1]metadata!M96="","",[1]metadata!M96)</f>
        <v>lepidoptera</v>
      </c>
      <c r="N96" s="0" t="str">
        <f aca="false">IF([1]metadata!N96="","",[1]metadata!N96)</f>
        <v>Sendai</v>
      </c>
      <c r="O96" s="0" t="n">
        <f aca="false">IF([1]metadata!O96="","",[1]metadata!O96)</f>
        <v>38.25</v>
      </c>
      <c r="P96" s="0" t="n">
        <f aca="false">IF([1]metadata!P96="","",[1]metadata!P96)</f>
        <v>140.869444</v>
      </c>
      <c r="Q96" s="0" t="n">
        <f aca="false">IF([1]metadata!Q96="","",[1]metadata!Q96)</f>
        <v>0.05</v>
      </c>
      <c r="R96" s="0" t="str">
        <f aca="false">IF([1]metadata!R96="","",[1]metadata!R96)</f>
        <v/>
      </c>
      <c r="S96" s="0" t="str">
        <f aca="false">IF([1]metadata!S96="","",[1]metadata!S96)</f>
        <v/>
      </c>
      <c r="T96" s="0" t="n">
        <f aca="false">IF([1]metadata!T96="","",[1]metadata!T96)</f>
        <v>37.5</v>
      </c>
      <c r="U96" s="0" t="str">
        <f aca="false">IF([1]metadata!U96="","",[1]metadata!U96)</f>
        <v>global average</v>
      </c>
      <c r="V96" s="0" t="str">
        <f aca="false">IF([1]metadata!V96="","",[1]metadata!V96)</f>
        <v/>
      </c>
      <c r="W96" s="0" t="str">
        <f aca="false">IF([1]metadata!W96="","",[1]metadata!W96)</f>
        <v>11_2</v>
      </c>
      <c r="X96" s="0" t="str">
        <f aca="false">IF([1]metadata!X96="","",[1]metadata!X96)</f>
        <v/>
      </c>
      <c r="Y96" s="0" t="str">
        <f aca="false">IF([1]metadata!Y96="","",[1]metadata!Y96)</f>
        <v/>
      </c>
      <c r="Z96" s="0" t="str">
        <f aca="false">IF([1]metadata!Z96="","",[1]metadata!Z96)</f>
        <v/>
      </c>
    </row>
    <row r="97" customFormat="false" ht="14.4" hidden="false" customHeight="false" outlineLevel="0" collapsed="false">
      <c r="A97" s="0" t="n">
        <f aca="false">IF([1]metadata!A97="","",[1]metadata!A97)</f>
        <v>11</v>
      </c>
      <c r="B97" s="0" t="str">
        <f aca="false">IF([1]metadata!B97="","",[1]metadata!B97)</f>
        <v>11-Nagaoka</v>
      </c>
      <c r="C97" s="0" t="str">
        <f aca="false">IF([1]metadata!C97="","",[1]metadata!C97)</f>
        <v>Hashimoto, K; Iijima, K; Ogawa, K</v>
      </c>
      <c r="D97" s="0" t="str">
        <f aca="false">IF([1]metadata!D97="","",[1]metadata!D97)</f>
        <v>Geographic Variation in Photoperiodic Response for the Induction of Pupal Diapause in the White Cabbage Butterfly, Pieris rapae crucivora Boisuduval (Lepidoptera: Pieridae)</v>
      </c>
      <c r="E97" s="0" t="str">
        <f aca="false">IF([1]metadata!E97="","",[1]metadata!E97)</f>
        <v>10.1303/jjaez.2008.203</v>
      </c>
      <c r="F97" s="0" t="str">
        <f aca="false">IF([1]metadata!F97="","",[1]metadata!F97)</f>
        <v>y</v>
      </c>
      <c r="G97" s="0" t="str">
        <f aca="false">IF([1]metadata!G97="","",[1]metadata!G97)</f>
        <v>a</v>
      </c>
      <c r="H97" s="0" t="str">
        <f aca="false">IF([1]metadata!H97="","",[1]metadata!H97)</f>
        <v>i</v>
      </c>
      <c r="I97" s="0" t="n">
        <f aca="false">IF([1]metadata!I97="","",[1]metadata!I97)</f>
        <v>7</v>
      </c>
      <c r="J97" s="0" t="n">
        <f aca="false">IF([1]metadata!J97="",0,[1]metadata!J97)</f>
        <v>5</v>
      </c>
      <c r="K97" s="0" t="str">
        <f aca="false">IF([1]metadata!K97="","",[1]metadata!K97)</f>
        <v/>
      </c>
      <c r="L97" s="0" t="str">
        <f aca="false">IF([1]metadata!L97="","",[1]metadata!L97)</f>
        <v>Pieris rapae</v>
      </c>
      <c r="M97" s="0" t="str">
        <f aca="false">IF([1]metadata!M97="","",[1]metadata!M97)</f>
        <v>lepidoptera</v>
      </c>
      <c r="N97" s="0" t="str">
        <f aca="false">IF([1]metadata!N97="","",[1]metadata!N97)</f>
        <v>Nagaoka</v>
      </c>
      <c r="O97" s="0" t="n">
        <f aca="false">IF([1]metadata!O97="","",[1]metadata!O97)</f>
        <v>37.3833333333333</v>
      </c>
      <c r="P97" s="0" t="n">
        <f aca="false">IF([1]metadata!P97="","",[1]metadata!P97)</f>
        <v>138.838889</v>
      </c>
      <c r="Q97" s="0" t="n">
        <f aca="false">IF([1]metadata!Q97="","",[1]metadata!Q97)</f>
        <v>0.05</v>
      </c>
      <c r="R97" s="0" t="str">
        <f aca="false">IF([1]metadata!R97="","",[1]metadata!R97)</f>
        <v/>
      </c>
      <c r="S97" s="0" t="str">
        <f aca="false">IF([1]metadata!S97="","",[1]metadata!S97)</f>
        <v/>
      </c>
      <c r="T97" s="0" t="n">
        <f aca="false">IF([1]metadata!T97="","",[1]metadata!T97)</f>
        <v>37.5</v>
      </c>
      <c r="U97" s="0" t="str">
        <f aca="false">IF([1]metadata!U97="","",[1]metadata!U97)</f>
        <v>global average</v>
      </c>
      <c r="V97" s="0" t="str">
        <f aca="false">IF([1]metadata!V97="","",[1]metadata!V97)</f>
        <v/>
      </c>
      <c r="W97" s="0" t="str">
        <f aca="false">IF([1]metadata!W97="","",[1]metadata!W97)</f>
        <v>11_3</v>
      </c>
      <c r="X97" s="0" t="str">
        <f aca="false">IF([1]metadata!X97="","",[1]metadata!X97)</f>
        <v/>
      </c>
      <c r="Y97" s="0" t="str">
        <f aca="false">IF([1]metadata!Y97="","",[1]metadata!Y97)</f>
        <v/>
      </c>
      <c r="Z97" s="0" t="str">
        <f aca="false">IF([1]metadata!Z97="","",[1]metadata!Z97)</f>
        <v/>
      </c>
    </row>
    <row r="98" customFormat="false" ht="14.4" hidden="false" customHeight="false" outlineLevel="0" collapsed="false">
      <c r="A98" s="0" t="n">
        <f aca="false">IF([1]metadata!A98="","",[1]metadata!A98)</f>
        <v>11</v>
      </c>
      <c r="B98" s="0" t="str">
        <f aca="false">IF([1]metadata!B98="","",[1]metadata!B98)</f>
        <v>11-Okayama</v>
      </c>
      <c r="C98" s="0" t="str">
        <f aca="false">IF([1]metadata!C98="","",[1]metadata!C98)</f>
        <v>Hashimoto, K; Iijima, K; Ogawa, K</v>
      </c>
      <c r="D98" s="0" t="str">
        <f aca="false">IF([1]metadata!D98="","",[1]metadata!D98)</f>
        <v>Geographic Variation in Photoperiodic Response for the Induction of Pupal Diapause in the White Cabbage Butterfly, Pieris rapae crucivora Boisuduval (Lepidoptera: Pieridae)</v>
      </c>
      <c r="E98" s="0" t="str">
        <f aca="false">IF([1]metadata!E98="","",[1]metadata!E98)</f>
        <v>10.1303/jjaez.2008.204</v>
      </c>
      <c r="F98" s="0" t="str">
        <f aca="false">IF([1]metadata!F98="","",[1]metadata!F98)</f>
        <v>y</v>
      </c>
      <c r="G98" s="0" t="str">
        <f aca="false">IF([1]metadata!G98="","",[1]metadata!G98)</f>
        <v>a</v>
      </c>
      <c r="H98" s="0" t="str">
        <f aca="false">IF([1]metadata!H98="","",[1]metadata!H98)</f>
        <v>i</v>
      </c>
      <c r="I98" s="0" t="n">
        <f aca="false">IF([1]metadata!I98="","",[1]metadata!I98)</f>
        <v>7</v>
      </c>
      <c r="J98" s="0" t="n">
        <f aca="false">IF([1]metadata!J98="",0,[1]metadata!J98)</f>
        <v>5</v>
      </c>
      <c r="K98" s="0" t="str">
        <f aca="false">IF([1]metadata!K98="","",[1]metadata!K98)</f>
        <v/>
      </c>
      <c r="L98" s="0" t="str">
        <f aca="false">IF([1]metadata!L98="","",[1]metadata!L98)</f>
        <v>Pieris rapae</v>
      </c>
      <c r="M98" s="0" t="str">
        <f aca="false">IF([1]metadata!M98="","",[1]metadata!M98)</f>
        <v>lepidoptera</v>
      </c>
      <c r="N98" s="0" t="str">
        <f aca="false">IF([1]metadata!N98="","",[1]metadata!N98)</f>
        <v>Okayama</v>
      </c>
      <c r="O98" s="0" t="n">
        <f aca="false">IF([1]metadata!O98="","",[1]metadata!O98)</f>
        <v>34.655278</v>
      </c>
      <c r="P98" s="0" t="n">
        <f aca="false">IF([1]metadata!P98="","",[1]metadata!P98)</f>
        <v>133.919444</v>
      </c>
      <c r="Q98" s="0" t="n">
        <f aca="false">IF([1]metadata!Q98="","",[1]metadata!Q98)</f>
        <v>0.05</v>
      </c>
      <c r="R98" s="0" t="str">
        <f aca="false">IF([1]metadata!R98="","",[1]metadata!R98)</f>
        <v/>
      </c>
      <c r="S98" s="0" t="str">
        <f aca="false">IF([1]metadata!S98="","",[1]metadata!S98)</f>
        <v/>
      </c>
      <c r="T98" s="0" t="n">
        <f aca="false">IF([1]metadata!T98="","",[1]metadata!T98)</f>
        <v>37.5</v>
      </c>
      <c r="U98" s="0" t="str">
        <f aca="false">IF([1]metadata!U98="","",[1]metadata!U98)</f>
        <v>global average</v>
      </c>
      <c r="V98" s="0" t="str">
        <f aca="false">IF([1]metadata!V98="","",[1]metadata!V98)</f>
        <v/>
      </c>
      <c r="W98" s="0" t="str">
        <f aca="false">IF([1]metadata!W98="","",[1]metadata!W98)</f>
        <v>11_3</v>
      </c>
      <c r="X98" s="0" t="str">
        <f aca="false">IF([1]metadata!X98="","",[1]metadata!X98)</f>
        <v/>
      </c>
      <c r="Y98" s="0" t="str">
        <f aca="false">IF([1]metadata!Y98="","",[1]metadata!Y98)</f>
        <v/>
      </c>
      <c r="Z98" s="0" t="str">
        <f aca="false">IF([1]metadata!Z98="","",[1]metadata!Z98)</f>
        <v/>
      </c>
    </row>
    <row r="99" customFormat="false" ht="14.4" hidden="false" customHeight="false" outlineLevel="0" collapsed="false">
      <c r="A99" s="0" t="n">
        <f aca="false">IF([1]metadata!A99="","",[1]metadata!A99)</f>
        <v>11</v>
      </c>
      <c r="B99" s="0" t="str">
        <f aca="false">IF([1]metadata!B99="","",[1]metadata!B99)</f>
        <v>11-Matsuyama</v>
      </c>
      <c r="C99" s="0" t="str">
        <f aca="false">IF([1]metadata!C99="","",[1]metadata!C99)</f>
        <v>Hashimoto, K; Iijima, K; Ogawa, K</v>
      </c>
      <c r="D99" s="0" t="str">
        <f aca="false">IF([1]metadata!D99="","",[1]metadata!D99)</f>
        <v>Geographic Variation in Photoperiodic Response for the Induction of Pupal Diapause in the White Cabbage Butterfly, Pieris rapae crucivora Boisuduval (Lepidoptera: Pieridae)</v>
      </c>
      <c r="E99" s="0" t="str">
        <f aca="false">IF([1]metadata!E99="","",[1]metadata!E99)</f>
        <v>10.1303/jjaez.2008.205</v>
      </c>
      <c r="F99" s="0" t="str">
        <f aca="false">IF([1]metadata!F99="","",[1]metadata!F99)</f>
        <v>y</v>
      </c>
      <c r="G99" s="0" t="str">
        <f aca="false">IF([1]metadata!G99="","",[1]metadata!G99)</f>
        <v>a</v>
      </c>
      <c r="H99" s="0" t="str">
        <f aca="false">IF([1]metadata!H99="","",[1]metadata!H99)</f>
        <v>i</v>
      </c>
      <c r="I99" s="0" t="n">
        <f aca="false">IF([1]metadata!I99="","",[1]metadata!I99)</f>
        <v>7</v>
      </c>
      <c r="J99" s="0" t="n">
        <f aca="false">IF([1]metadata!J99="",0,[1]metadata!J99)</f>
        <v>6</v>
      </c>
      <c r="K99" s="0" t="str">
        <f aca="false">IF([1]metadata!K99="","",[1]metadata!K99)</f>
        <v/>
      </c>
      <c r="L99" s="0" t="str">
        <f aca="false">IF([1]metadata!L99="","",[1]metadata!L99)</f>
        <v>Pieris rapae</v>
      </c>
      <c r="M99" s="0" t="str">
        <f aca="false">IF([1]metadata!M99="","",[1]metadata!M99)</f>
        <v>lepidoptera</v>
      </c>
      <c r="N99" s="0" t="str">
        <f aca="false">IF([1]metadata!N99="","",[1]metadata!N99)</f>
        <v>Matsuyama</v>
      </c>
      <c r="O99" s="0" t="n">
        <f aca="false">IF([1]metadata!O99="","",[1]metadata!O99)</f>
        <v>33.839167</v>
      </c>
      <c r="P99" s="0" t="n">
        <f aca="false">IF([1]metadata!P99="","",[1]metadata!P99)</f>
        <v>132.765556</v>
      </c>
      <c r="Q99" s="0" t="n">
        <f aca="false">IF([1]metadata!Q99="","",[1]metadata!Q99)</f>
        <v>0.05</v>
      </c>
      <c r="R99" s="0" t="str">
        <f aca="false">IF([1]metadata!R99="","",[1]metadata!R99)</f>
        <v/>
      </c>
      <c r="S99" s="0" t="str">
        <f aca="false">IF([1]metadata!S99="","",[1]metadata!S99)</f>
        <v/>
      </c>
      <c r="T99" s="0" t="n">
        <f aca="false">IF([1]metadata!T99="","",[1]metadata!T99)</f>
        <v>37.5</v>
      </c>
      <c r="U99" s="0" t="str">
        <f aca="false">IF([1]metadata!U99="","",[1]metadata!U99)</f>
        <v>global average</v>
      </c>
      <c r="V99" s="0" t="str">
        <f aca="false">IF([1]metadata!V99="","",[1]metadata!V99)</f>
        <v/>
      </c>
      <c r="W99" s="0" t="str">
        <f aca="false">IF([1]metadata!W99="","",[1]metadata!W99)</f>
        <v>11_1</v>
      </c>
      <c r="X99" s="0" t="str">
        <f aca="false">IF([1]metadata!X99="","",[1]metadata!X99)</f>
        <v/>
      </c>
      <c r="Y99" s="0" t="str">
        <f aca="false">IF([1]metadata!Y99="","",[1]metadata!Y99)</f>
        <v/>
      </c>
      <c r="Z99" s="0" t="str">
        <f aca="false">IF([1]metadata!Z99="","",[1]metadata!Z99)</f>
        <v/>
      </c>
    </row>
    <row r="100" customFormat="false" ht="14.4" hidden="false" customHeight="false" outlineLevel="0" collapsed="false">
      <c r="A100" s="0" t="n">
        <f aca="false">IF([1]metadata!A100="","",[1]metadata!A100)</f>
        <v>11</v>
      </c>
      <c r="B100" s="0" t="str">
        <f aca="false">IF([1]metadata!B100="","",[1]metadata!B100)</f>
        <v>11-Kagoshima</v>
      </c>
      <c r="C100" s="0" t="str">
        <f aca="false">IF([1]metadata!C100="","",[1]metadata!C100)</f>
        <v>Hashimoto, K; Iijima, K; Ogawa, K</v>
      </c>
      <c r="D100" s="0" t="str">
        <f aca="false">IF([1]metadata!D100="","",[1]metadata!D100)</f>
        <v>Geographic Variation in Photoperiodic Response for the Induction of Pupal Diapause in the White Cabbage Butterfly, Pieris rapae crucivora Boisuduval (Lepidoptera: Pieridae)</v>
      </c>
      <c r="E100" s="0" t="str">
        <f aca="false">IF([1]metadata!E100="","",[1]metadata!E100)</f>
        <v>10.1303/jjaez.2008.206</v>
      </c>
      <c r="F100" s="0" t="str">
        <f aca="false">IF([1]metadata!F100="","",[1]metadata!F100)</f>
        <v>y</v>
      </c>
      <c r="G100" s="0" t="str">
        <f aca="false">IF([1]metadata!G100="","",[1]metadata!G100)</f>
        <v>a</v>
      </c>
      <c r="H100" s="0" t="str">
        <f aca="false">IF([1]metadata!H100="","",[1]metadata!H100)</f>
        <v>i</v>
      </c>
      <c r="I100" s="0" t="n">
        <f aca="false">IF([1]metadata!I100="","",[1]metadata!I100)</f>
        <v>7</v>
      </c>
      <c r="J100" s="0" t="n">
        <f aca="false">IF([1]metadata!J100="",0,[1]metadata!J100)</f>
        <v>6</v>
      </c>
      <c r="K100" s="0" t="str">
        <f aca="false">IF([1]metadata!K100="","",[1]metadata!K100)</f>
        <v/>
      </c>
      <c r="L100" s="0" t="str">
        <f aca="false">IF([1]metadata!L100="","",[1]metadata!L100)</f>
        <v>Pieris rapae</v>
      </c>
      <c r="M100" s="0" t="str">
        <f aca="false">IF([1]metadata!M100="","",[1]metadata!M100)</f>
        <v>lepidoptera</v>
      </c>
      <c r="N100" s="0" t="str">
        <f aca="false">IF([1]metadata!N100="","",[1]metadata!N100)</f>
        <v>Kagoshima</v>
      </c>
      <c r="O100" s="0" t="n">
        <f aca="false">IF([1]metadata!O100="","",[1]metadata!O100)</f>
        <v>31.596536</v>
      </c>
      <c r="P100" s="0" t="n">
        <f aca="false">IF([1]metadata!P100="","",[1]metadata!P100)</f>
        <v>130.557117</v>
      </c>
      <c r="Q100" s="0" t="n">
        <f aca="false">IF([1]metadata!Q100="","",[1]metadata!Q100)</f>
        <v>0.05</v>
      </c>
      <c r="R100" s="0" t="str">
        <f aca="false">IF([1]metadata!R100="","",[1]metadata!R100)</f>
        <v/>
      </c>
      <c r="S100" s="0" t="str">
        <f aca="false">IF([1]metadata!S100="","",[1]metadata!S100)</f>
        <v/>
      </c>
      <c r="T100" s="0" t="n">
        <f aca="false">IF([1]metadata!T100="","",[1]metadata!T100)</f>
        <v>37.5</v>
      </c>
      <c r="U100" s="0" t="str">
        <f aca="false">IF([1]metadata!U100="","",[1]metadata!U100)</f>
        <v>global average</v>
      </c>
      <c r="V100" s="0" t="str">
        <f aca="false">IF([1]metadata!V100="","",[1]metadata!V100)</f>
        <v/>
      </c>
      <c r="W100" s="0" t="str">
        <f aca="false">IF([1]metadata!W100="","",[1]metadata!W100)</f>
        <v>11_2</v>
      </c>
      <c r="X100" s="0" t="str">
        <f aca="false">IF([1]metadata!X100="","",[1]metadata!X100)</f>
        <v/>
      </c>
      <c r="Y100" s="0" t="str">
        <f aca="false">IF([1]metadata!Y100="","",[1]metadata!Y100)</f>
        <v/>
      </c>
      <c r="Z100" s="0" t="str">
        <f aca="false">IF([1]metadata!Z100="","",[1]metadata!Z100)</f>
        <v/>
      </c>
    </row>
    <row r="101" customFormat="false" ht="14.4" hidden="false" customHeight="false" outlineLevel="0" collapsed="false">
      <c r="A101" s="0" t="n">
        <f aca="false">IF([1]metadata!A101="","",[1]metadata!A101)</f>
        <v>11</v>
      </c>
      <c r="B101" s="0" t="str">
        <f aca="false">IF([1]metadata!B101="","",[1]metadata!B101)</f>
        <v>11-Naze</v>
      </c>
      <c r="C101" s="0" t="str">
        <f aca="false">IF([1]metadata!C101="","",[1]metadata!C101)</f>
        <v>Hashimoto, K; Iijima, K; Ogawa, K</v>
      </c>
      <c r="D101" s="0" t="str">
        <f aca="false">IF([1]metadata!D101="","",[1]metadata!D101)</f>
        <v>Geographic Variation in Photoperiodic Response for the Induction of Pupal Diapause in the White Cabbage Butterfly, Pieris rapae crucivora Boisuduval (Lepidoptera: Pieridae)</v>
      </c>
      <c r="E101" s="0" t="str">
        <f aca="false">IF([1]metadata!E101="","",[1]metadata!E101)</f>
        <v>10.1303/jjaez.2008.207</v>
      </c>
      <c r="F101" s="0" t="str">
        <f aca="false">IF([1]metadata!F101="","",[1]metadata!F101)</f>
        <v>y</v>
      </c>
      <c r="G101" s="0" t="str">
        <f aca="false">IF([1]metadata!G101="","",[1]metadata!G101)</f>
        <v>a</v>
      </c>
      <c r="H101" s="0" t="str">
        <f aca="false">IF([1]metadata!H101="","",[1]metadata!H101)</f>
        <v>i</v>
      </c>
      <c r="I101" s="0" t="n">
        <f aca="false">IF([1]metadata!I101="","",[1]metadata!I101)</f>
        <v>7</v>
      </c>
      <c r="J101" s="0" t="n">
        <f aca="false">IF([1]metadata!J101="",0,[1]metadata!J101)</f>
        <v>5</v>
      </c>
      <c r="K101" s="0" t="str">
        <f aca="false">IF([1]metadata!K101="","",[1]metadata!K101)</f>
        <v/>
      </c>
      <c r="L101" s="0" t="str">
        <f aca="false">IF([1]metadata!L101="","",[1]metadata!L101)</f>
        <v>Pieris rapae</v>
      </c>
      <c r="M101" s="0" t="str">
        <f aca="false">IF([1]metadata!M101="","",[1]metadata!M101)</f>
        <v>lepidoptera</v>
      </c>
      <c r="N101" s="0" t="str">
        <f aca="false">IF([1]metadata!N101="","",[1]metadata!N101)</f>
        <v>Naze</v>
      </c>
      <c r="O101" s="0" t="n">
        <f aca="false">IF([1]metadata!O101="","",[1]metadata!O101)</f>
        <v>28.377247</v>
      </c>
      <c r="P101" s="0" t="n">
        <f aca="false">IF([1]metadata!P101="","",[1]metadata!P101)</f>
        <v>129.493742</v>
      </c>
      <c r="Q101" s="0" t="n">
        <f aca="false">IF([1]metadata!Q101="","",[1]metadata!Q101)</f>
        <v>0.05</v>
      </c>
      <c r="R101" s="0" t="str">
        <f aca="false">IF([1]metadata!R101="","",[1]metadata!R101)</f>
        <v/>
      </c>
      <c r="S101" s="0" t="str">
        <f aca="false">IF([1]metadata!S101="","",[1]metadata!S101)</f>
        <v/>
      </c>
      <c r="T101" s="0" t="n">
        <f aca="false">IF([1]metadata!T101="","",[1]metadata!T101)</f>
        <v>37.5</v>
      </c>
      <c r="U101" s="0" t="str">
        <f aca="false">IF([1]metadata!U101="","",[1]metadata!U101)</f>
        <v>global average</v>
      </c>
      <c r="V101" s="0" t="str">
        <f aca="false">IF([1]metadata!V101="","",[1]metadata!V101)</f>
        <v/>
      </c>
      <c r="W101" s="0" t="str">
        <f aca="false">IF([1]metadata!W101="","",[1]metadata!W101)</f>
        <v>11_3</v>
      </c>
      <c r="X101" s="0" t="str">
        <f aca="false">IF([1]metadata!X101="","",[1]metadata!X101)</f>
        <v/>
      </c>
      <c r="Y101" s="0" t="str">
        <f aca="false">IF([1]metadata!Y101="","",[1]metadata!Y101)</f>
        <v/>
      </c>
      <c r="Z101" s="0" t="str">
        <f aca="false">IF([1]metadata!Z101="","",[1]metadata!Z101)</f>
        <v/>
      </c>
    </row>
    <row r="102" customFormat="false" ht="14.4" hidden="false" customHeight="false" outlineLevel="0" collapsed="false">
      <c r="A102" s="0" t="n">
        <f aca="false">IF([1]metadata!A102="","",[1]metadata!A102)</f>
        <v>12</v>
      </c>
      <c r="B102" s="0" t="str">
        <f aca="false">IF([1]metadata!B102="","",[1]metadata!B102)</f>
        <v>12-</v>
      </c>
      <c r="C102" s="0" t="str">
        <f aca="false">IF([1]metadata!C102="","",[1]metadata!C102)</f>
        <v>He, ZQ; Wang, XY; Liu, YQ; Li, K</v>
      </c>
      <c r="D102" s="0" t="str">
        <f aca="false">IF([1]metadata!D102="","",[1]metadata!D102)</f>
        <v>Seasonal and geographical adaption of two field crickets in China ( Orthoptera: Grylloidea: Gryllidae: Gryllinae: Teleogryllus)</v>
      </c>
      <c r="E102" s="0" t="str">
        <f aca="false">IF([1]metadata!E102="","",[1]metadata!E102)</f>
        <v>10.11646/zootaxa.4338.2.11</v>
      </c>
      <c r="F102" s="0" t="str">
        <f aca="false">IF([1]metadata!F102="","",[1]metadata!F102)</f>
        <v>y?</v>
      </c>
      <c r="G102" s="0" t="str">
        <f aca="false">IF([1]metadata!G102="","",[1]metadata!G102)</f>
        <v>a</v>
      </c>
      <c r="H102" s="0" t="str">
        <f aca="false">IF([1]metadata!H102="","",[1]metadata!H102)</f>
        <v>i</v>
      </c>
      <c r="I102" s="0" t="str">
        <f aca="false">IF([1]metadata!I102="","",[1]metadata!I102)</f>
        <v/>
      </c>
      <c r="J102" s="0" t="n">
        <f aca="false">IF([1]metadata!J102="",0,[1]metadata!J102)</f>
        <v>0</v>
      </c>
      <c r="K102" s="0" t="str">
        <f aca="false">IF([1]metadata!K102="","",[1]metadata!K102)</f>
        <v>req</v>
      </c>
      <c r="L102" s="0" t="str">
        <f aca="false">IF([1]metadata!L102="","",[1]metadata!L102)</f>
        <v/>
      </c>
      <c r="M102" s="0" t="str">
        <f aca="false">IF([1]metadata!M102="","",[1]metadata!M102)</f>
        <v/>
      </c>
      <c r="N102" s="0" t="str">
        <f aca="false">IF([1]metadata!N102="","",[1]metadata!N102)</f>
        <v/>
      </c>
      <c r="O102" s="0" t="str">
        <f aca="false">IF([1]metadata!O102="","",[1]metadata!O102)</f>
        <v/>
      </c>
      <c r="P102" s="0" t="str">
        <f aca="false">IF([1]metadata!P102="","",[1]metadata!P102)</f>
        <v/>
      </c>
      <c r="Q102" s="0" t="str">
        <f aca="false">IF([1]metadata!Q102="","",[1]metadata!Q102)</f>
        <v/>
      </c>
      <c r="R102" s="0" t="str">
        <f aca="false">IF([1]metadata!R102="","",[1]metadata!R102)</f>
        <v/>
      </c>
      <c r="S102" s="0" t="str">
        <f aca="false">IF([1]metadata!S102="","",[1]metadata!S102)</f>
        <v/>
      </c>
      <c r="T102" s="0" t="str">
        <f aca="false">IF([1]metadata!T102="","",[1]metadata!T102)</f>
        <v/>
      </c>
      <c r="U102" s="0" t="str">
        <f aca="false">IF([1]metadata!U102="","",[1]metadata!U102)</f>
        <v/>
      </c>
      <c r="V102" s="0" t="str">
        <f aca="false">IF([1]metadata!V102="","",[1]metadata!V102)</f>
        <v/>
      </c>
      <c r="W102" s="0" t="str">
        <f aca="false">IF([1]metadata!W102="","",[1]metadata!W102)</f>
        <v/>
      </c>
      <c r="X102" s="0" t="str">
        <f aca="false">IF([1]metadata!X102="","",[1]metadata!X102)</f>
        <v/>
      </c>
      <c r="Y102" s="0" t="str">
        <f aca="false">IF([1]metadata!Y102="","",[1]metadata!Y102)</f>
        <v/>
      </c>
      <c r="Z102" s="0" t="str">
        <f aca="false">IF([1]metadata!Z102="","",[1]metadata!Z102)</f>
        <v/>
      </c>
    </row>
    <row r="103" customFormat="false" ht="14.4" hidden="false" customHeight="false" outlineLevel="0" collapsed="false">
      <c r="A103" s="0" t="n">
        <f aca="false">IF([1]metadata!A103="","",[1]metadata!A103)</f>
        <v>13</v>
      </c>
      <c r="B103" s="0" t="str">
        <f aca="false">IF([1]metadata!B103="","",[1]metadata!B103)</f>
        <v>13-</v>
      </c>
      <c r="C103" s="0" t="str">
        <f aca="false">IF([1]metadata!C103="","",[1]metadata!C103)</f>
        <v>HEGDEKAR, BM</v>
      </c>
      <c r="D103" s="0" t="str">
        <f aca="false">IF([1]metadata!D103="","",[1]metadata!D103)</f>
        <v>EFFECT OF LATITUDE ON THE CRITICAL PHOTOPERIOD FOR DIAPAUSE INDUCTION IN THE BERTHA ARMYWORM, MAMESTRA-CONFIGURATA (LEPIDOPTERA, NOCTUIDAE)</v>
      </c>
      <c r="E103" s="0" t="str">
        <f aca="false">IF([1]metadata!E103="","",[1]metadata!E103)</f>
        <v>10.4039/Ent1151039-8</v>
      </c>
      <c r="F103" s="0" t="str">
        <f aca="false">IF([1]metadata!F103="","",[1]metadata!F103)</f>
        <v>y-no_acc</v>
      </c>
      <c r="G103" s="0" t="str">
        <f aca="false">IF([1]metadata!G103="","",[1]metadata!G103)</f>
        <v>a</v>
      </c>
      <c r="H103" s="0" t="str">
        <f aca="false">IF([1]metadata!H103="","",[1]metadata!H103)</f>
        <v>i</v>
      </c>
      <c r="I103" s="0" t="n">
        <f aca="false">IF([1]metadata!I103="","",[1]metadata!I103)</f>
        <v>3</v>
      </c>
      <c r="J103" s="0" t="n">
        <f aca="false">IF([1]metadata!J103="",0,[1]metadata!J103)</f>
        <v>0</v>
      </c>
      <c r="K103" s="0" t="str">
        <f aca="false">IF([1]metadata!K103="","",[1]metadata!K103)</f>
        <v>n</v>
      </c>
      <c r="L103" s="0" t="str">
        <f aca="false">IF([1]metadata!L103="","",[1]metadata!L103)</f>
        <v/>
      </c>
      <c r="M103" s="0" t="str">
        <f aca="false">IF([1]metadata!M103="","",[1]metadata!M103)</f>
        <v/>
      </c>
      <c r="N103" s="0" t="str">
        <f aca="false">IF([1]metadata!N103="","",[1]metadata!N103)</f>
        <v/>
      </c>
      <c r="O103" s="0" t="str">
        <f aca="false">IF([1]metadata!O103="","",[1]metadata!O103)</f>
        <v/>
      </c>
      <c r="P103" s="0" t="str">
        <f aca="false">IF([1]metadata!P103="","",[1]metadata!P103)</f>
        <v/>
      </c>
      <c r="Q103" s="0" t="str">
        <f aca="false">IF([1]metadata!Q103="","",[1]metadata!Q103)</f>
        <v/>
      </c>
      <c r="R103" s="0" t="str">
        <f aca="false">IF([1]metadata!R103="","",[1]metadata!R103)</f>
        <v/>
      </c>
      <c r="S103" s="0" t="str">
        <f aca="false">IF([1]metadata!S103="","",[1]metadata!S103)</f>
        <v/>
      </c>
      <c r="T103" s="0" t="str">
        <f aca="false">IF([1]metadata!T103="","",[1]metadata!T103)</f>
        <v/>
      </c>
      <c r="U103" s="0" t="str">
        <f aca="false">IF([1]metadata!U103="","",[1]metadata!U103)</f>
        <v/>
      </c>
      <c r="V103" s="0" t="str">
        <f aca="false">IF([1]metadata!V103="","",[1]metadata!V103)</f>
        <v/>
      </c>
      <c r="W103" s="0" t="str">
        <f aca="false">IF([1]metadata!W103="","",[1]metadata!W103)</f>
        <v/>
      </c>
      <c r="X103" s="0" t="str">
        <f aca="false">IF([1]metadata!X103="","",[1]metadata!X103)</f>
        <v/>
      </c>
      <c r="Y103" s="0" t="str">
        <f aca="false">IF([1]metadata!Y103="","",[1]metadata!Y103)</f>
        <v/>
      </c>
      <c r="Z103" s="0" t="str">
        <f aca="false">IF([1]metadata!Z103="","",[1]metadata!Z103)</f>
        <v/>
      </c>
    </row>
    <row r="104" customFormat="false" ht="14.4" hidden="false" customHeight="false" outlineLevel="0" collapsed="false">
      <c r="A104" s="0" t="n">
        <f aca="false">IF([1]metadata!A104="","",[1]metadata!A104)</f>
        <v>13</v>
      </c>
      <c r="B104" s="0" t="str">
        <f aca="false">IF([1]metadata!B104="","",[1]metadata!B104)</f>
        <v>13-</v>
      </c>
      <c r="C104" s="0" t="str">
        <f aca="false">IF([1]metadata!C104="","",[1]metadata!C104)</f>
        <v>HEGDEKAR, BM</v>
      </c>
      <c r="D104" s="0" t="str">
        <f aca="false">IF([1]metadata!D104="","",[1]metadata!D104)</f>
        <v>EFFECT OF LATITUDE ON THE CRITICAL PHOTOPERIOD FOR DIAPAUSE INDUCTION IN THE BERTHA ARMYWORM, MAMESTRA-CONFIGURATA (LEPIDOPTERA, NOCTUIDAE)</v>
      </c>
      <c r="E104" s="0" t="str">
        <f aca="false">IF([1]metadata!E104="","",[1]metadata!E104)</f>
        <v>10.4039/Ent1151039-8</v>
      </c>
      <c r="F104" s="0" t="str">
        <f aca="false">IF([1]metadata!F104="","",[1]metadata!F104)</f>
        <v>y-no_acc</v>
      </c>
      <c r="G104" s="0" t="str">
        <f aca="false">IF([1]metadata!G104="","",[1]metadata!G104)</f>
        <v/>
      </c>
      <c r="H104" s="0" t="str">
        <f aca="false">IF([1]metadata!H104="","",[1]metadata!H104)</f>
        <v/>
      </c>
      <c r="I104" s="0" t="str">
        <f aca="false">IF([1]metadata!I104="","",[1]metadata!I104)</f>
        <v/>
      </c>
      <c r="J104" s="0" t="n">
        <f aca="false">IF([1]metadata!J104="",0,[1]metadata!J104)</f>
        <v>0</v>
      </c>
      <c r="K104" s="0" t="str">
        <f aca="false">IF([1]metadata!K104="","",[1]metadata!K104)</f>
        <v/>
      </c>
      <c r="L104" s="0" t="str">
        <f aca="false">IF([1]metadata!L104="","",[1]metadata!L104)</f>
        <v/>
      </c>
      <c r="M104" s="0" t="str">
        <f aca="false">IF([1]metadata!M104="","",[1]metadata!M104)</f>
        <v/>
      </c>
      <c r="N104" s="0" t="str">
        <f aca="false">IF([1]metadata!N104="","",[1]metadata!N104)</f>
        <v/>
      </c>
      <c r="O104" s="0" t="str">
        <f aca="false">IF([1]metadata!O104="","",[1]metadata!O104)</f>
        <v/>
      </c>
      <c r="P104" s="0" t="str">
        <f aca="false">IF([1]metadata!P104="","",[1]metadata!P104)</f>
        <v/>
      </c>
      <c r="Q104" s="0" t="str">
        <f aca="false">IF([1]metadata!Q104="","",[1]metadata!Q104)</f>
        <v/>
      </c>
      <c r="R104" s="0" t="str">
        <f aca="false">IF([1]metadata!R104="","",[1]metadata!R104)</f>
        <v/>
      </c>
      <c r="S104" s="0" t="str">
        <f aca="false">IF([1]metadata!S104="","",[1]metadata!S104)</f>
        <v/>
      </c>
      <c r="T104" s="0" t="str">
        <f aca="false">IF([1]metadata!T104="","",[1]metadata!T104)</f>
        <v/>
      </c>
      <c r="U104" s="0" t="str">
        <f aca="false">IF([1]metadata!U104="","",[1]metadata!U104)</f>
        <v/>
      </c>
      <c r="V104" s="0" t="str">
        <f aca="false">IF([1]metadata!V104="","",[1]metadata!V104)</f>
        <v/>
      </c>
      <c r="W104" s="0" t="str">
        <f aca="false">IF([1]metadata!W104="","",[1]metadata!W104)</f>
        <v/>
      </c>
      <c r="X104" s="0" t="str">
        <f aca="false">IF([1]metadata!X104="","",[1]metadata!X104)</f>
        <v/>
      </c>
      <c r="Y104" s="0" t="str">
        <f aca="false">IF([1]metadata!Y104="","",[1]metadata!Y104)</f>
        <v/>
      </c>
      <c r="Z104" s="0" t="str">
        <f aca="false">IF([1]metadata!Z104="","",[1]metadata!Z104)</f>
        <v/>
      </c>
    </row>
    <row r="105" customFormat="false" ht="14.4" hidden="false" customHeight="false" outlineLevel="0" collapsed="false">
      <c r="A105" s="0" t="n">
        <f aca="false">IF([1]metadata!A105="","",[1]metadata!A105)</f>
        <v>13</v>
      </c>
      <c r="B105" s="0" t="str">
        <f aca="false">IF([1]metadata!B105="","",[1]metadata!B105)</f>
        <v>13-</v>
      </c>
      <c r="C105" s="0" t="str">
        <f aca="false">IF([1]metadata!C105="","",[1]metadata!C105)</f>
        <v>HEGDEKAR, BM</v>
      </c>
      <c r="D105" s="0" t="str">
        <f aca="false">IF([1]metadata!D105="","",[1]metadata!D105)</f>
        <v>EFFECT OF LATITUDE ON THE CRITICAL PHOTOPERIOD FOR DIAPAUSE INDUCTION IN THE BERTHA ARMYWORM, MAMESTRA-CONFIGURATA (LEPIDOPTERA, NOCTUIDAE)</v>
      </c>
      <c r="E105" s="0" t="str">
        <f aca="false">IF([1]metadata!E105="","",[1]metadata!E105)</f>
        <v>10.4039/Ent1151039-8</v>
      </c>
      <c r="F105" s="0" t="str">
        <f aca="false">IF([1]metadata!F105="","",[1]metadata!F105)</f>
        <v>y-no_acc</v>
      </c>
      <c r="G105" s="0" t="str">
        <f aca="false">IF([1]metadata!G105="","",[1]metadata!G105)</f>
        <v/>
      </c>
      <c r="H105" s="0" t="str">
        <f aca="false">IF([1]metadata!H105="","",[1]metadata!H105)</f>
        <v/>
      </c>
      <c r="I105" s="0" t="str">
        <f aca="false">IF([1]metadata!I105="","",[1]metadata!I105)</f>
        <v/>
      </c>
      <c r="J105" s="0" t="n">
        <f aca="false">IF([1]metadata!J105="",0,[1]metadata!J105)</f>
        <v>0</v>
      </c>
      <c r="K105" s="0" t="str">
        <f aca="false">IF([1]metadata!K105="","",[1]metadata!K105)</f>
        <v/>
      </c>
      <c r="L105" s="0" t="str">
        <f aca="false">IF([1]metadata!L105="","",[1]metadata!L105)</f>
        <v/>
      </c>
      <c r="M105" s="0" t="str">
        <f aca="false">IF([1]metadata!M105="","",[1]metadata!M105)</f>
        <v/>
      </c>
      <c r="N105" s="0" t="str">
        <f aca="false">IF([1]metadata!N105="","",[1]metadata!N105)</f>
        <v/>
      </c>
      <c r="O105" s="0" t="str">
        <f aca="false">IF([1]metadata!O105="","",[1]metadata!O105)</f>
        <v/>
      </c>
      <c r="P105" s="0" t="str">
        <f aca="false">IF([1]metadata!P105="","",[1]metadata!P105)</f>
        <v/>
      </c>
      <c r="Q105" s="0" t="str">
        <f aca="false">IF([1]metadata!Q105="","",[1]metadata!Q105)</f>
        <v/>
      </c>
      <c r="R105" s="0" t="str">
        <f aca="false">IF([1]metadata!R105="","",[1]metadata!R105)</f>
        <v/>
      </c>
      <c r="S105" s="0" t="str">
        <f aca="false">IF([1]metadata!S105="","",[1]metadata!S105)</f>
        <v/>
      </c>
      <c r="T105" s="0" t="str">
        <f aca="false">IF([1]metadata!T105="","",[1]metadata!T105)</f>
        <v/>
      </c>
      <c r="U105" s="0" t="str">
        <f aca="false">IF([1]metadata!U105="","",[1]metadata!U105)</f>
        <v/>
      </c>
      <c r="V105" s="0" t="str">
        <f aca="false">IF([1]metadata!V105="","",[1]metadata!V105)</f>
        <v/>
      </c>
      <c r="W105" s="0" t="str">
        <f aca="false">IF([1]metadata!W105="","",[1]metadata!W105)</f>
        <v/>
      </c>
      <c r="X105" s="0" t="str">
        <f aca="false">IF([1]metadata!X105="","",[1]metadata!X105)</f>
        <v/>
      </c>
      <c r="Y105" s="0" t="str">
        <f aca="false">IF([1]metadata!Y105="","",[1]metadata!Y105)</f>
        <v/>
      </c>
      <c r="Z105" s="0" t="str">
        <f aca="false">IF([1]metadata!Z105="","",[1]metadata!Z105)</f>
        <v/>
      </c>
    </row>
    <row r="106" customFormat="false" ht="14.4" hidden="false" customHeight="false" outlineLevel="0" collapsed="false">
      <c r="A106" s="0" t="n">
        <f aca="false">IF([1]metadata!A106="","",[1]metadata!A106)</f>
        <v>14</v>
      </c>
      <c r="B106" s="0" t="str">
        <f aca="false">IF([1]metadata!B106="","",[1]metadata!B106)</f>
        <v>14-AH</v>
      </c>
      <c r="C106" s="0" t="str">
        <f aca="false">IF([1]metadata!C106="","",[1]metadata!C106)</f>
        <v>Zeng, Y; Zhu, DH</v>
      </c>
      <c r="D106" s="0" t="str">
        <f aca="false">IF([1]metadata!D106="","",[1]metadata!D106)</f>
        <v>Geographical Variation in Body Size, Development Time, and Wing Dimorphism in the Cricket Velarifictorus micado (Orthoptera: Gryllidae)</v>
      </c>
      <c r="E106" s="0" t="str">
        <f aca="false">IF([1]metadata!E106="","",[1]metadata!E106)</f>
        <v>10.1603/AN14040</v>
      </c>
      <c r="F106" s="0" t="str">
        <f aca="false">IF([1]metadata!F106="","",[1]metadata!F106)</f>
        <v>y-askcoordinates</v>
      </c>
      <c r="G106" s="0" t="str">
        <f aca="false">IF([1]metadata!G106="","",[1]metadata!G106)</f>
        <v>a</v>
      </c>
      <c r="H106" s="0" t="str">
        <f aca="false">IF([1]metadata!H106="","",[1]metadata!H106)</f>
        <v>i</v>
      </c>
      <c r="I106" s="0" t="n">
        <f aca="false">IF([1]metadata!I106="","",[1]metadata!I106)</f>
        <v>5</v>
      </c>
      <c r="J106" s="0" t="n">
        <f aca="false">IF([1]metadata!J106="",0,[1]metadata!J106)</f>
        <v>4</v>
      </c>
      <c r="K106" s="0" t="str">
        <f aca="false">IF([1]metadata!K106="","",[1]metadata!K106)</f>
        <v>n</v>
      </c>
      <c r="L106" s="0" t="str">
        <f aca="false">IF([1]metadata!L106="","",[1]metadata!L106)</f>
        <v>Velarifictorus micado</v>
      </c>
      <c r="M106" s="0" t="str">
        <f aca="false">IF([1]metadata!M106="","",[1]metadata!M106)</f>
        <v>orthoptera</v>
      </c>
      <c r="N106" s="0" t="str">
        <f aca="false">IF([1]metadata!N106="","",[1]metadata!N106)</f>
        <v>AH</v>
      </c>
      <c r="O106" s="0" t="str">
        <f aca="false">IF([1]metadata!O106="","",[1]metadata!O106)</f>
        <v/>
      </c>
      <c r="P106" s="0" t="str">
        <f aca="false">IF([1]metadata!P106="","",[1]metadata!P106)</f>
        <v/>
      </c>
      <c r="Q106" s="0" t="str">
        <f aca="false">IF([1]metadata!Q106="","",[1]metadata!Q106)</f>
        <v/>
      </c>
      <c r="R106" s="0" t="str">
        <f aca="false">IF([1]metadata!R106="","",[1]metadata!R106)</f>
        <v/>
      </c>
      <c r="S106" s="0" t="str">
        <f aca="false">IF([1]metadata!S106="","",[1]metadata!S106)</f>
        <v/>
      </c>
      <c r="T106" s="0" t="n">
        <f aca="false">IF([1]metadata!T106="","",[1]metadata!T106)</f>
        <v>85.5</v>
      </c>
      <c r="U106" s="0" t="str">
        <f aca="false">IF([1]metadata!U106="","",[1]metadata!U106)</f>
        <v>global average</v>
      </c>
      <c r="V106" s="0" t="str">
        <f aca="false">IF([1]metadata!V106="","",[1]metadata!V106)</f>
        <v/>
      </c>
      <c r="W106" s="0" t="n">
        <f aca="false">IF([1]metadata!W106="","",[1]metadata!W106)</f>
        <v>14</v>
      </c>
      <c r="X106" s="0" t="str">
        <f aca="false">IF([1]metadata!X106="","",[1]metadata!X106)</f>
        <v/>
      </c>
      <c r="Y106" s="0" t="str">
        <f aca="false">IF([1]metadata!Y106="","",[1]metadata!Y106)</f>
        <v>macroptery</v>
      </c>
      <c r="Z106" s="0" t="str">
        <f aca="false">IF([1]metadata!Z106="","",[1]metadata!Z106)</f>
        <v/>
      </c>
    </row>
    <row r="107" customFormat="false" ht="14.4" hidden="false" customHeight="false" outlineLevel="0" collapsed="false">
      <c r="A107" s="0" t="n">
        <f aca="false">IF([1]metadata!A107="","",[1]metadata!A107)</f>
        <v>14</v>
      </c>
      <c r="B107" s="0" t="str">
        <f aca="false">IF([1]metadata!B107="","",[1]metadata!B107)</f>
        <v>14-SD</v>
      </c>
      <c r="C107" s="0" t="str">
        <f aca="false">IF([1]metadata!C107="","",[1]metadata!C107)</f>
        <v>Zeng, Y; Zhu, DH</v>
      </c>
      <c r="D107" s="0" t="str">
        <f aca="false">IF([1]metadata!D107="","",[1]metadata!D107)</f>
        <v>Geographical Variation in Body Size, Development Time, and Wing Dimorphism in the Cricket Velarifictorus micado (Orthoptera: Gryllidae)</v>
      </c>
      <c r="E107" s="0" t="str">
        <f aca="false">IF([1]metadata!E107="","",[1]metadata!E107)</f>
        <v>10.1603/AN14040</v>
      </c>
      <c r="F107" s="0" t="str">
        <f aca="false">IF([1]metadata!F107="","",[1]metadata!F107)</f>
        <v>y-askcoordinates</v>
      </c>
      <c r="G107" s="0" t="str">
        <f aca="false">IF([1]metadata!G107="","",[1]metadata!G107)</f>
        <v>a</v>
      </c>
      <c r="H107" s="0" t="str">
        <f aca="false">IF([1]metadata!H107="","",[1]metadata!H107)</f>
        <v>i</v>
      </c>
      <c r="I107" s="0" t="n">
        <f aca="false">IF([1]metadata!I107="","",[1]metadata!I107)</f>
        <v>5</v>
      </c>
      <c r="J107" s="0" t="n">
        <f aca="false">IF([1]metadata!J107="",0,[1]metadata!J107)</f>
        <v>4</v>
      </c>
      <c r="K107" s="0" t="str">
        <f aca="false">IF([1]metadata!K107="","",[1]metadata!K107)</f>
        <v>n</v>
      </c>
      <c r="L107" s="0" t="str">
        <f aca="false">IF([1]metadata!L107="","",[1]metadata!L107)</f>
        <v>Velarifictorus micado</v>
      </c>
      <c r="M107" s="0" t="str">
        <f aca="false">IF([1]metadata!M107="","",[1]metadata!M107)</f>
        <v>orthoptera</v>
      </c>
      <c r="N107" s="0" t="str">
        <f aca="false">IF([1]metadata!N107="","",[1]metadata!N107)</f>
        <v>SD</v>
      </c>
      <c r="O107" s="0" t="str">
        <f aca="false">IF([1]metadata!O107="","",[1]metadata!O107)</f>
        <v/>
      </c>
      <c r="P107" s="0" t="str">
        <f aca="false">IF([1]metadata!P107="","",[1]metadata!P107)</f>
        <v/>
      </c>
      <c r="Q107" s="0" t="str">
        <f aca="false">IF([1]metadata!Q107="","",[1]metadata!Q107)</f>
        <v/>
      </c>
      <c r="R107" s="0" t="str">
        <f aca="false">IF([1]metadata!R107="","",[1]metadata!R107)</f>
        <v/>
      </c>
      <c r="S107" s="0" t="str">
        <f aca="false">IF([1]metadata!S107="","",[1]metadata!S107)</f>
        <v/>
      </c>
      <c r="T107" s="0" t="n">
        <f aca="false">IF([1]metadata!T107="","",[1]metadata!T107)</f>
        <v>85.5</v>
      </c>
      <c r="U107" s="0" t="str">
        <f aca="false">IF([1]metadata!U107="","",[1]metadata!U107)</f>
        <v>global average</v>
      </c>
      <c r="V107" s="0" t="str">
        <f aca="false">IF([1]metadata!V107="","",[1]metadata!V107)</f>
        <v/>
      </c>
      <c r="W107" s="0" t="n">
        <f aca="false">IF([1]metadata!W107="","",[1]metadata!W107)</f>
        <v>14</v>
      </c>
      <c r="X107" s="0" t="str">
        <f aca="false">IF([1]metadata!X107="","",[1]metadata!X107)</f>
        <v/>
      </c>
      <c r="Y107" s="0" t="str">
        <f aca="false">IF([1]metadata!Y107="","",[1]metadata!Y107)</f>
        <v>macroptery</v>
      </c>
      <c r="Z107" s="0" t="str">
        <f aca="false">IF([1]metadata!Z107="","",[1]metadata!Z107)</f>
        <v/>
      </c>
    </row>
    <row r="108" customFormat="false" ht="14.4" hidden="false" customHeight="false" outlineLevel="0" collapsed="false">
      <c r="A108" s="0" t="n">
        <f aca="false">IF([1]metadata!A108="","",[1]metadata!A108)</f>
        <v>14</v>
      </c>
      <c r="B108" s="0" t="str">
        <f aca="false">IF([1]metadata!B108="","",[1]metadata!B108)</f>
        <v>14-HB</v>
      </c>
      <c r="C108" s="0" t="str">
        <f aca="false">IF([1]metadata!C108="","",[1]metadata!C108)</f>
        <v>Zeng, Y; Zhu, DH</v>
      </c>
      <c r="D108" s="0" t="str">
        <f aca="false">IF([1]metadata!D108="","",[1]metadata!D108)</f>
        <v>Geographical Variation in Body Size, Development Time, and Wing Dimorphism in the Cricket Velarifictorus micado (Orthoptera: Gryllidae)</v>
      </c>
      <c r="E108" s="0" t="str">
        <f aca="false">IF([1]metadata!E108="","",[1]metadata!E108)</f>
        <v>10.1603/AN14040</v>
      </c>
      <c r="F108" s="0" t="str">
        <f aca="false">IF([1]metadata!F108="","",[1]metadata!F108)</f>
        <v>y-askcoordinates</v>
      </c>
      <c r="G108" s="0" t="str">
        <f aca="false">IF([1]metadata!G108="","",[1]metadata!G108)</f>
        <v>a</v>
      </c>
      <c r="H108" s="0" t="str">
        <f aca="false">IF([1]metadata!H108="","",[1]metadata!H108)</f>
        <v>i</v>
      </c>
      <c r="I108" s="0" t="n">
        <f aca="false">IF([1]metadata!I108="","",[1]metadata!I108)</f>
        <v>5</v>
      </c>
      <c r="J108" s="0" t="n">
        <f aca="false">IF([1]metadata!J108="",0,[1]metadata!J108)</f>
        <v>4</v>
      </c>
      <c r="K108" s="0" t="str">
        <f aca="false">IF([1]metadata!K108="","",[1]metadata!K108)</f>
        <v>n</v>
      </c>
      <c r="L108" s="0" t="str">
        <f aca="false">IF([1]metadata!L108="","",[1]metadata!L108)</f>
        <v>Velarifictorus micado</v>
      </c>
      <c r="M108" s="0" t="str">
        <f aca="false">IF([1]metadata!M108="","",[1]metadata!M108)</f>
        <v>orthoptera</v>
      </c>
      <c r="N108" s="0" t="str">
        <f aca="false">IF([1]metadata!N108="","",[1]metadata!N108)</f>
        <v>HB</v>
      </c>
      <c r="O108" s="0" t="str">
        <f aca="false">IF([1]metadata!O108="","",[1]metadata!O108)</f>
        <v/>
      </c>
      <c r="P108" s="0" t="str">
        <f aca="false">IF([1]metadata!P108="","",[1]metadata!P108)</f>
        <v/>
      </c>
      <c r="Q108" s="0" t="str">
        <f aca="false">IF([1]metadata!Q108="","",[1]metadata!Q108)</f>
        <v/>
      </c>
      <c r="R108" s="0" t="str">
        <f aca="false">IF([1]metadata!R108="","",[1]metadata!R108)</f>
        <v/>
      </c>
      <c r="S108" s="0" t="str">
        <f aca="false">IF([1]metadata!S108="","",[1]metadata!S108)</f>
        <v/>
      </c>
      <c r="T108" s="0" t="n">
        <f aca="false">IF([1]metadata!T108="","",[1]metadata!T108)</f>
        <v>85.5</v>
      </c>
      <c r="U108" s="0" t="str">
        <f aca="false">IF([1]metadata!U108="","",[1]metadata!U108)</f>
        <v>global average</v>
      </c>
      <c r="V108" s="0" t="str">
        <f aca="false">IF([1]metadata!V108="","",[1]metadata!V108)</f>
        <v/>
      </c>
      <c r="W108" s="0" t="n">
        <f aca="false">IF([1]metadata!W108="","",[1]metadata!W108)</f>
        <v>14</v>
      </c>
      <c r="X108" s="0" t="str">
        <f aca="false">IF([1]metadata!X108="","",[1]metadata!X108)</f>
        <v/>
      </c>
      <c r="Y108" s="0" t="str">
        <f aca="false">IF([1]metadata!Y108="","",[1]metadata!Y108)</f>
        <v>macroptery</v>
      </c>
      <c r="Z108" s="0" t="str">
        <f aca="false">IF([1]metadata!Z108="","",[1]metadata!Z108)</f>
        <v/>
      </c>
    </row>
    <row r="109" customFormat="false" ht="14.4" hidden="false" customHeight="false" outlineLevel="0" collapsed="false">
      <c r="A109" s="0" t="n">
        <f aca="false">IF([1]metadata!A109="","",[1]metadata!A109)</f>
        <v>14</v>
      </c>
      <c r="B109" s="0" t="str">
        <f aca="false">IF([1]metadata!B109="","",[1]metadata!B109)</f>
        <v>14-LN</v>
      </c>
      <c r="C109" s="0" t="str">
        <f aca="false">IF([1]metadata!C109="","",[1]metadata!C109)</f>
        <v>Zeng, Y; Zhu, DH</v>
      </c>
      <c r="D109" s="0" t="str">
        <f aca="false">IF([1]metadata!D109="","",[1]metadata!D109)</f>
        <v>Geographical Variation in Body Size, Development Time, and Wing Dimorphism in the Cricket Velarifictorus micado (Orthoptera: Gryllidae)</v>
      </c>
      <c r="E109" s="0" t="str">
        <f aca="false">IF([1]metadata!E109="","",[1]metadata!E109)</f>
        <v>10.1603/AN14040</v>
      </c>
      <c r="F109" s="0" t="str">
        <f aca="false">IF([1]metadata!F109="","",[1]metadata!F109)</f>
        <v>y-askcoordinates</v>
      </c>
      <c r="G109" s="0" t="str">
        <f aca="false">IF([1]metadata!G109="","",[1]metadata!G109)</f>
        <v>a</v>
      </c>
      <c r="H109" s="0" t="str">
        <f aca="false">IF([1]metadata!H109="","",[1]metadata!H109)</f>
        <v>i</v>
      </c>
      <c r="I109" s="0" t="n">
        <f aca="false">IF([1]metadata!I109="","",[1]metadata!I109)</f>
        <v>5</v>
      </c>
      <c r="J109" s="0" t="n">
        <f aca="false">IF([1]metadata!J109="",0,[1]metadata!J109)</f>
        <v>4</v>
      </c>
      <c r="K109" s="0" t="str">
        <f aca="false">IF([1]metadata!K109="","",[1]metadata!K109)</f>
        <v>n</v>
      </c>
      <c r="L109" s="0" t="str">
        <f aca="false">IF([1]metadata!L109="","",[1]metadata!L109)</f>
        <v>Velarifictorus micado</v>
      </c>
      <c r="M109" s="0" t="str">
        <f aca="false">IF([1]metadata!M109="","",[1]metadata!M109)</f>
        <v>orthoptera</v>
      </c>
      <c r="N109" s="0" t="str">
        <f aca="false">IF([1]metadata!N109="","",[1]metadata!N109)</f>
        <v>LN</v>
      </c>
      <c r="O109" s="0" t="str">
        <f aca="false">IF([1]metadata!O109="","",[1]metadata!O109)</f>
        <v/>
      </c>
      <c r="P109" s="0" t="str">
        <f aca="false">IF([1]metadata!P109="","",[1]metadata!P109)</f>
        <v/>
      </c>
      <c r="Q109" s="0" t="str">
        <f aca="false">IF([1]metadata!Q109="","",[1]metadata!Q109)</f>
        <v/>
      </c>
      <c r="R109" s="0" t="str">
        <f aca="false">IF([1]metadata!R109="","",[1]metadata!R109)</f>
        <v/>
      </c>
      <c r="S109" s="0" t="str">
        <f aca="false">IF([1]metadata!S109="","",[1]metadata!S109)</f>
        <v/>
      </c>
      <c r="T109" s="0" t="n">
        <f aca="false">IF([1]metadata!T109="","",[1]metadata!T109)</f>
        <v>85.5</v>
      </c>
      <c r="U109" s="0" t="str">
        <f aca="false">IF([1]metadata!U109="","",[1]metadata!U109)</f>
        <v>global average</v>
      </c>
      <c r="V109" s="0" t="str">
        <f aca="false">IF([1]metadata!V109="","",[1]metadata!V109)</f>
        <v/>
      </c>
      <c r="W109" s="0" t="n">
        <f aca="false">IF([1]metadata!W109="","",[1]metadata!W109)</f>
        <v>14</v>
      </c>
      <c r="X109" s="0" t="str">
        <f aca="false">IF([1]metadata!X109="","",[1]metadata!X109)</f>
        <v/>
      </c>
      <c r="Y109" s="0" t="str">
        <f aca="false">IF([1]metadata!Y109="","",[1]metadata!Y109)</f>
        <v>macroptery</v>
      </c>
      <c r="Z109" s="0" t="str">
        <f aca="false">IF([1]metadata!Z109="","",[1]metadata!Z109)</f>
        <v/>
      </c>
    </row>
    <row r="110" customFormat="false" ht="14.4" hidden="false" customHeight="false" outlineLevel="0" collapsed="false">
      <c r="A110" s="0" t="n">
        <f aca="false">IF([1]metadata!A110="","",[1]metadata!A110)</f>
        <v>14</v>
      </c>
      <c r="B110" s="0" t="str">
        <f aca="false">IF([1]metadata!B110="","",[1]metadata!B110)</f>
        <v>14-JL</v>
      </c>
      <c r="C110" s="0" t="str">
        <f aca="false">IF([1]metadata!C110="","",[1]metadata!C110)</f>
        <v>Zeng, Y; Zhu, DH</v>
      </c>
      <c r="D110" s="0" t="str">
        <f aca="false">IF([1]metadata!D110="","",[1]metadata!D110)</f>
        <v>Geographical Variation in Body Size, Development Time, and Wing Dimorphism in the Cricket Velarifictorus micado (Orthoptera: Gryllidae)</v>
      </c>
      <c r="E110" s="0" t="str">
        <f aca="false">IF([1]metadata!E110="","",[1]metadata!E110)</f>
        <v>10.1603/AN14040</v>
      </c>
      <c r="F110" s="0" t="str">
        <f aca="false">IF([1]metadata!F110="","",[1]metadata!F110)</f>
        <v>y-askcoordinates</v>
      </c>
      <c r="G110" s="0" t="str">
        <f aca="false">IF([1]metadata!G110="","",[1]metadata!G110)</f>
        <v>a</v>
      </c>
      <c r="H110" s="0" t="str">
        <f aca="false">IF([1]metadata!H110="","",[1]metadata!H110)</f>
        <v>i</v>
      </c>
      <c r="I110" s="0" t="n">
        <f aca="false">IF([1]metadata!I110="","",[1]metadata!I110)</f>
        <v>5</v>
      </c>
      <c r="J110" s="0" t="n">
        <f aca="false">IF([1]metadata!J110="",0,[1]metadata!J110)</f>
        <v>4</v>
      </c>
      <c r="K110" s="0" t="str">
        <f aca="false">IF([1]metadata!K110="","",[1]metadata!K110)</f>
        <v>n</v>
      </c>
      <c r="L110" s="0" t="str">
        <f aca="false">IF([1]metadata!L110="","",[1]metadata!L110)</f>
        <v>Velarifictorus micado</v>
      </c>
      <c r="M110" s="0" t="str">
        <f aca="false">IF([1]metadata!M110="","",[1]metadata!M110)</f>
        <v>orthoptera</v>
      </c>
      <c r="N110" s="0" t="str">
        <f aca="false">IF([1]metadata!N110="","",[1]metadata!N110)</f>
        <v>JL</v>
      </c>
      <c r="O110" s="0" t="str">
        <f aca="false">IF([1]metadata!O110="","",[1]metadata!O110)</f>
        <v>"43°88' "</v>
      </c>
      <c r="P110" s="0" t="str">
        <f aca="false">IF([1]metadata!P110="","",[1]metadata!P110)</f>
        <v/>
      </c>
      <c r="Q110" s="0" t="str">
        <f aca="false">IF([1]metadata!Q110="","",[1]metadata!Q110)</f>
        <v/>
      </c>
      <c r="R110" s="0" t="str">
        <f aca="false">IF([1]metadata!R110="","",[1]metadata!R110)</f>
        <v/>
      </c>
      <c r="S110" s="0" t="str">
        <f aca="false">IF([1]metadata!S110="","",[1]metadata!S110)</f>
        <v/>
      </c>
      <c r="T110" s="0" t="n">
        <f aca="false">IF([1]metadata!T110="","",[1]metadata!T110)</f>
        <v>85.5</v>
      </c>
      <c r="U110" s="0" t="str">
        <f aca="false">IF([1]metadata!U110="","",[1]metadata!U110)</f>
        <v>global average</v>
      </c>
      <c r="V110" s="0" t="str">
        <f aca="false">IF([1]metadata!V110="","",[1]metadata!V110)</f>
        <v/>
      </c>
      <c r="W110" s="0" t="n">
        <f aca="false">IF([1]metadata!W110="","",[1]metadata!W110)</f>
        <v>14</v>
      </c>
      <c r="X110" s="0" t="str">
        <f aca="false">IF([1]metadata!X110="","",[1]metadata!X110)</f>
        <v/>
      </c>
      <c r="Y110" s="0" t="str">
        <f aca="false">IF([1]metadata!Y110="","",[1]metadata!Y110)</f>
        <v>macroptery</v>
      </c>
      <c r="Z110" s="0" t="str">
        <f aca="false">IF([1]metadata!Z110="","",[1]metadata!Z110)</f>
        <v/>
      </c>
    </row>
    <row r="111" customFormat="false" ht="14.4" hidden="false" customHeight="false" outlineLevel="0" collapsed="false">
      <c r="A111" s="0" t="n">
        <f aca="false">IF([1]metadata!A111="","",[1]metadata!A111)</f>
        <v>15</v>
      </c>
      <c r="B111" s="0" t="str">
        <f aca="false">IF([1]metadata!B111="","",[1]metadata!B111)</f>
        <v>15-HN</v>
      </c>
      <c r="C111" s="0" t="str">
        <f aca="false">IF([1]metadata!C111="","",[1]metadata!C111)</f>
        <v>Hou, YY; Xu, LZ; Wu, Y; Wang, P; Shi, JJ; Zhai, BP</v>
      </c>
      <c r="D111" s="0" t="str">
        <f aca="false">IF([1]metadata!D111="","",[1]metadata!D111)</f>
        <v>Geographic Variation of Diapause and Sensitive Stages of Photoperiodic Response in Laodelphax striatellus Fallen (Hemiptera: Delphacidae)</v>
      </c>
      <c r="E111" s="0" t="str">
        <f aca="false">IF([1]metadata!E111="","",[1]metadata!E111)</f>
        <v>10.1093/jisesa/iev161</v>
      </c>
      <c r="F111" s="0" t="str">
        <f aca="false">IF([1]metadata!F111="","",[1]metadata!F111)</f>
        <v>y</v>
      </c>
      <c r="G111" s="0" t="str">
        <f aca="false">IF([1]metadata!G111="","",[1]metadata!G111)</f>
        <v>a</v>
      </c>
      <c r="H111" s="0" t="str">
        <f aca="false">IF([1]metadata!H111="","",[1]metadata!H111)</f>
        <v>i</v>
      </c>
      <c r="I111" s="0" t="n">
        <f aca="false">IF([1]metadata!I111="","",[1]metadata!I111)</f>
        <v>3</v>
      </c>
      <c r="J111" s="0" t="n">
        <f aca="false">IF([1]metadata!J111="",0,[1]metadata!J111)</f>
        <v>4</v>
      </c>
      <c r="K111" s="0" t="str">
        <f aca="false">IF([1]metadata!K111="","",[1]metadata!K111)</f>
        <v/>
      </c>
      <c r="L111" s="0" t="str">
        <f aca="false">IF([1]metadata!L111="","",[1]metadata!L111)</f>
        <v>Laodelphax striatellus</v>
      </c>
      <c r="M111" s="0" t="str">
        <f aca="false">IF([1]metadata!M111="","",[1]metadata!M111)</f>
        <v>hemiptera</v>
      </c>
      <c r="N111" s="0" t="str">
        <f aca="false">IF([1]metadata!N111="","",[1]metadata!N111)</f>
        <v>HN</v>
      </c>
      <c r="O111" s="0" t="n">
        <f aca="false">IF([1]metadata!O111="","",[1]metadata!O111)</f>
        <v>21.02</v>
      </c>
      <c r="P111" s="0" t="n">
        <f aca="false">IF([1]metadata!P111="","",[1]metadata!P111)</f>
        <v>105.85</v>
      </c>
      <c r="Q111" s="0" t="n">
        <f aca="false">IF([1]metadata!Q111="","",[1]metadata!Q111)</f>
        <v>0.01</v>
      </c>
      <c r="R111" s="0" t="n">
        <f aca="false">IF([1]metadata!R111="","",[1]metadata!R111)</f>
        <v>10</v>
      </c>
      <c r="S111" s="0" t="str">
        <f aca="false">IF([1]metadata!S111="","",[1]metadata!S111)</f>
        <v/>
      </c>
      <c r="T111" s="0" t="n">
        <f aca="false">IF([1]metadata!T111="","",[1]metadata!T111)</f>
        <v>244.5</v>
      </c>
      <c r="U111" s="0" t="str">
        <f aca="false">IF([1]metadata!U111="","",[1]metadata!U111)</f>
        <v>global average</v>
      </c>
      <c r="V111" s="0" t="str">
        <f aca="false">IF([1]metadata!V111="","",[1]metadata!V111)</f>
        <v/>
      </c>
      <c r="W111" s="0" t="n">
        <f aca="false">IF([1]metadata!W111="","",[1]metadata!W111)</f>
        <v>15</v>
      </c>
      <c r="X111" s="0" t="str">
        <f aca="false">IF([1]metadata!X111="","",[1]metadata!X111)</f>
        <v/>
      </c>
      <c r="Y111" s="0" t="str">
        <f aca="false">IF([1]metadata!Y111="","",[1]metadata!Y111)</f>
        <v>nymph</v>
      </c>
      <c r="Z111" s="0" t="str">
        <f aca="false">IF([1]metadata!Z111="","",[1]metadata!Z111)</f>
        <v/>
      </c>
    </row>
    <row r="112" customFormat="false" ht="14.4" hidden="false" customHeight="false" outlineLevel="0" collapsed="false">
      <c r="A112" s="0" t="n">
        <f aca="false">IF([1]metadata!A112="","",[1]metadata!A112)</f>
        <v>15</v>
      </c>
      <c r="B112" s="0" t="str">
        <f aca="false">IF([1]metadata!B112="","",[1]metadata!B112)</f>
        <v>15-JY</v>
      </c>
      <c r="C112" s="0" t="str">
        <f aca="false">IF([1]metadata!C112="","",[1]metadata!C112)</f>
        <v>Hou, YY; Xu, LZ; Wu, Y; Wang, P; Shi, JJ; Zhai, BP</v>
      </c>
      <c r="D112" s="0" t="str">
        <f aca="false">IF([1]metadata!D112="","",[1]metadata!D112)</f>
        <v>Geographic Variation of Diapause and Sensitive Stages of Photoperiodic Response in Laodelphax striatellus Fallen (Hemiptera: Delphacidae)</v>
      </c>
      <c r="E112" s="0" t="str">
        <f aca="false">IF([1]metadata!E112="","",[1]metadata!E112)</f>
        <v>10.1093/jisesa/iev161</v>
      </c>
      <c r="F112" s="0" t="str">
        <f aca="false">IF([1]metadata!F112="","",[1]metadata!F112)</f>
        <v>y</v>
      </c>
      <c r="G112" s="0" t="str">
        <f aca="false">IF([1]metadata!G112="","",[1]metadata!G112)</f>
        <v>a</v>
      </c>
      <c r="H112" s="0" t="str">
        <f aca="false">IF([1]metadata!H112="","",[1]metadata!H112)</f>
        <v>i</v>
      </c>
      <c r="I112" s="0" t="n">
        <f aca="false">IF([1]metadata!I112="","",[1]metadata!I112)</f>
        <v>3</v>
      </c>
      <c r="J112" s="0" t="n">
        <f aca="false">IF([1]metadata!J112="",0,[1]metadata!J112)</f>
        <v>4</v>
      </c>
      <c r="K112" s="0" t="str">
        <f aca="false">IF([1]metadata!K112="","",[1]metadata!K112)</f>
        <v/>
      </c>
      <c r="L112" s="0" t="str">
        <f aca="false">IF([1]metadata!L112="","",[1]metadata!L112)</f>
        <v>Laodelphax striatellus</v>
      </c>
      <c r="M112" s="0" t="str">
        <f aca="false">IF([1]metadata!M112="","",[1]metadata!M112)</f>
        <v>hemiptera</v>
      </c>
      <c r="N112" s="0" t="str">
        <f aca="false">IF([1]metadata!N112="","",[1]metadata!N112)</f>
        <v>JY</v>
      </c>
      <c r="O112" s="0" t="n">
        <f aca="false">IF([1]metadata!O112="","",[1]metadata!O112)</f>
        <v>32.51</v>
      </c>
      <c r="P112" s="0" t="n">
        <f aca="false">IF([1]metadata!P112="","",[1]metadata!P112)</f>
        <v>120.15</v>
      </c>
      <c r="Q112" s="0" t="n">
        <f aca="false">IF([1]metadata!Q112="","",[1]metadata!Q112)</f>
        <v>0.01</v>
      </c>
      <c r="R112" s="0" t="n">
        <f aca="false">IF([1]metadata!R112="","",[1]metadata!R112)</f>
        <v>3</v>
      </c>
      <c r="S112" s="0" t="str">
        <f aca="false">IF([1]metadata!S112="","",[1]metadata!S112)</f>
        <v/>
      </c>
      <c r="T112" s="0" t="n">
        <f aca="false">IF([1]metadata!T112="","",[1]metadata!T112)</f>
        <v>244.5</v>
      </c>
      <c r="U112" s="0" t="str">
        <f aca="false">IF([1]metadata!U112="","",[1]metadata!U112)</f>
        <v>global average</v>
      </c>
      <c r="V112" s="0" t="str">
        <f aca="false">IF([1]metadata!V112="","",[1]metadata!V112)</f>
        <v/>
      </c>
      <c r="W112" s="0" t="n">
        <f aca="false">IF([1]metadata!W112="","",[1]metadata!W112)</f>
        <v>15</v>
      </c>
      <c r="X112" s="0" t="str">
        <f aca="false">IF([1]metadata!X112="","",[1]metadata!X112)</f>
        <v/>
      </c>
      <c r="Y112" s="0" t="str">
        <f aca="false">IF([1]metadata!Y112="","",[1]metadata!Y112)</f>
        <v>nymph</v>
      </c>
      <c r="Z112" s="0" t="str">
        <f aca="false">IF([1]metadata!Z112="","",[1]metadata!Z112)</f>
        <v/>
      </c>
    </row>
    <row r="113" customFormat="false" ht="14.4" hidden="false" customHeight="false" outlineLevel="0" collapsed="false">
      <c r="A113" s="0" t="n">
        <f aca="false">IF([1]metadata!A113="","",[1]metadata!A113)</f>
        <v>15</v>
      </c>
      <c r="B113" s="0" t="str">
        <f aca="false">IF([1]metadata!B113="","",[1]metadata!B113)</f>
        <v>15-CC</v>
      </c>
      <c r="C113" s="0" t="str">
        <f aca="false">IF([1]metadata!C113="","",[1]metadata!C113)</f>
        <v>Hou, YY; Xu, LZ; Wu, Y; Wang, P; Shi, JJ; Zhai, BP</v>
      </c>
      <c r="D113" s="0" t="str">
        <f aca="false">IF([1]metadata!D113="","",[1]metadata!D113)</f>
        <v>Geographic Variation of Diapause and Sensitive Stages of Photoperiodic Response in Laodelphax striatellus Fallen (Hemiptera: Delphacidae)</v>
      </c>
      <c r="E113" s="0" t="str">
        <f aca="false">IF([1]metadata!E113="","",[1]metadata!E113)</f>
        <v>10.1093/jisesa/iev161</v>
      </c>
      <c r="F113" s="0" t="str">
        <f aca="false">IF([1]metadata!F113="","",[1]metadata!F113)</f>
        <v>y</v>
      </c>
      <c r="G113" s="0" t="str">
        <f aca="false">IF([1]metadata!G113="","",[1]metadata!G113)</f>
        <v>a</v>
      </c>
      <c r="H113" s="0" t="str">
        <f aca="false">IF([1]metadata!H113="","",[1]metadata!H113)</f>
        <v>i</v>
      </c>
      <c r="I113" s="0" t="n">
        <f aca="false">IF([1]metadata!I113="","",[1]metadata!I113)</f>
        <v>3</v>
      </c>
      <c r="J113" s="0" t="n">
        <f aca="false">IF([1]metadata!J113="",0,[1]metadata!J113)</f>
        <v>4</v>
      </c>
      <c r="K113" s="0" t="str">
        <f aca="false">IF([1]metadata!K113="","",[1]metadata!K113)</f>
        <v/>
      </c>
      <c r="L113" s="0" t="str">
        <f aca="false">IF([1]metadata!L113="","",[1]metadata!L113)</f>
        <v>Laodelphax striatellus</v>
      </c>
      <c r="M113" s="0" t="str">
        <f aca="false">IF([1]metadata!M113="","",[1]metadata!M113)</f>
        <v>hemiptera</v>
      </c>
      <c r="N113" s="0" t="str">
        <f aca="false">IF([1]metadata!N113="","",[1]metadata!N113)</f>
        <v>CC</v>
      </c>
      <c r="O113" s="0" t="n">
        <f aca="false">IF([1]metadata!O113="","",[1]metadata!O113)</f>
        <v>43.89</v>
      </c>
      <c r="P113" s="0" t="n">
        <f aca="false">IF([1]metadata!P113="","",[1]metadata!P113)</f>
        <v>125.32</v>
      </c>
      <c r="Q113" s="0" t="n">
        <f aca="false">IF([1]metadata!Q113="","",[1]metadata!Q113)</f>
        <v>0.01</v>
      </c>
      <c r="R113" s="0" t="n">
        <f aca="false">IF([1]metadata!R113="","",[1]metadata!R113)</f>
        <v>236</v>
      </c>
      <c r="S113" s="0" t="str">
        <f aca="false">IF([1]metadata!S113="","",[1]metadata!S113)</f>
        <v/>
      </c>
      <c r="T113" s="0" t="n">
        <f aca="false">IF([1]metadata!T113="","",[1]metadata!T113)</f>
        <v>244.5</v>
      </c>
      <c r="U113" s="0" t="str">
        <f aca="false">IF([1]metadata!U113="","",[1]metadata!U113)</f>
        <v>global average</v>
      </c>
      <c r="V113" s="0" t="str">
        <f aca="false">IF([1]metadata!V113="","",[1]metadata!V113)</f>
        <v/>
      </c>
      <c r="W113" s="0" t="n">
        <f aca="false">IF([1]metadata!W113="","",[1]metadata!W113)</f>
        <v>15</v>
      </c>
      <c r="X113" s="0" t="str">
        <f aca="false">IF([1]metadata!X113="","",[1]metadata!X113)</f>
        <v/>
      </c>
      <c r="Y113" s="0" t="str">
        <f aca="false">IF([1]metadata!Y113="","",[1]metadata!Y113)</f>
        <v>nymph</v>
      </c>
      <c r="Z113" s="0" t="str">
        <f aca="false">IF([1]metadata!Z113="","",[1]metadata!Z113)</f>
        <v/>
      </c>
    </row>
    <row r="114" customFormat="false" ht="14.4" hidden="false" customHeight="false" outlineLevel="0" collapsed="false">
      <c r="A114" s="0" t="n">
        <f aca="false">IF([1]metadata!A114="","",[1]metadata!A114)</f>
        <v>16</v>
      </c>
      <c r="B114" s="0" t="str">
        <f aca="false">IF([1]metadata!B114="","",[1]metadata!B114)</f>
        <v>16-Aomori</v>
      </c>
      <c r="C114" s="0" t="str">
        <f aca="false">IF([1]metadata!C114="","",[1]metadata!C114)</f>
        <v>Ishihara, M; Shimada, M</v>
      </c>
      <c r="D114" s="0" t="str">
        <f aca="false">IF([1]metadata!D114="","",[1]metadata!D114)</f>
        <v>Geographical variation in photoperiodic response for diapause induction between univoltine and multivoltine populations of Kytorhinus sharpianus (Coleoptera : Bruchidae)</v>
      </c>
      <c r="E114" s="0" t="str">
        <f aca="false">IF([1]metadata!E114="","",[1]metadata!E114)</f>
        <v>10.1093/ee/28.2.195</v>
      </c>
      <c r="F114" s="0" t="str">
        <f aca="false">IF([1]metadata!F114="","",[1]metadata!F114)</f>
        <v>y</v>
      </c>
      <c r="G114" s="0" t="str">
        <f aca="false">IF([1]metadata!G114="","",[1]metadata!G114)</f>
        <v>a</v>
      </c>
      <c r="H114" s="0" t="str">
        <f aca="false">IF([1]metadata!H114="","",[1]metadata!H114)</f>
        <v>i</v>
      </c>
      <c r="I114" s="0" t="n">
        <f aca="false">IF([1]metadata!I114="","",[1]metadata!I114)</f>
        <v>4</v>
      </c>
      <c r="J114" s="0" t="n">
        <f aca="false">IF([1]metadata!J114="",0,[1]metadata!J114)</f>
        <v>3</v>
      </c>
      <c r="K114" s="0" t="str">
        <f aca="false">IF([1]metadata!K114="","",[1]metadata!K114)</f>
        <v>n</v>
      </c>
      <c r="L114" s="0" t="str">
        <f aca="false">IF([1]metadata!L114="","",[1]metadata!L114)</f>
        <v>Kytorhinus sharpianus</v>
      </c>
      <c r="M114" s="0" t="str">
        <f aca="false">IF([1]metadata!M114="","",[1]metadata!M114)</f>
        <v>coleoptera</v>
      </c>
      <c r="N114" s="0" t="str">
        <f aca="false">IF([1]metadata!N114="","",[1]metadata!N114)</f>
        <v>Aomori</v>
      </c>
      <c r="O114" s="0" t="n">
        <f aca="false">IF([1]metadata!O114="","",[1]metadata!O114)</f>
        <v>40.822228</v>
      </c>
      <c r="P114" s="0" t="n">
        <f aca="false">IF([1]metadata!P114="","",[1]metadata!P114)</f>
        <v>140.747425</v>
      </c>
      <c r="Q114" s="0" t="n">
        <f aca="false">IF([1]metadata!Q114="","",[1]metadata!Q114)</f>
        <v>0.05</v>
      </c>
      <c r="R114" s="0" t="str">
        <f aca="false">IF([1]metadata!R114="","",[1]metadata!R114)</f>
        <v/>
      </c>
      <c r="S114" s="0" t="str">
        <f aca="false">IF([1]metadata!S114="","",[1]metadata!S114)</f>
        <v/>
      </c>
      <c r="T114" s="0" t="n">
        <f aca="false">IF([1]metadata!T114="","",[1]metadata!T114)</f>
        <v>84</v>
      </c>
      <c r="U114" s="0" t="str">
        <f aca="false">IF([1]metadata!U114="","",[1]metadata!U114)</f>
        <v>global average</v>
      </c>
      <c r="V114" s="0" t="str">
        <f aca="false">IF([1]metadata!V114="","",[1]metadata!V114)</f>
        <v/>
      </c>
      <c r="W114" s="0" t="n">
        <f aca="false">IF([1]metadata!W114="","",[1]metadata!W114)</f>
        <v>16</v>
      </c>
      <c r="X114" s="0" t="str">
        <f aca="false">IF([1]metadata!X114="","",[1]metadata!X114)</f>
        <v/>
      </c>
      <c r="Y114" s="0" t="str">
        <f aca="false">IF([1]metadata!Y114="","",[1]metadata!Y114)</f>
        <v>larval</v>
      </c>
      <c r="Z114" s="0" t="str">
        <f aca="false">IF([1]metadata!Z114="","",[1]metadata!Z114)</f>
        <v/>
      </c>
    </row>
    <row r="115" customFormat="false" ht="14.4" hidden="false" customHeight="false" outlineLevel="0" collapsed="false">
      <c r="A115" s="0" t="n">
        <f aca="false">IF([1]metadata!A115="","",[1]metadata!A115)</f>
        <v>16</v>
      </c>
      <c r="B115" s="0" t="str">
        <f aca="false">IF([1]metadata!B115="","",[1]metadata!B115)</f>
        <v>16-Obanazawa</v>
      </c>
      <c r="C115" s="0" t="str">
        <f aca="false">IF([1]metadata!C115="","",[1]metadata!C115)</f>
        <v>Ishihara, M; Shimada, M</v>
      </c>
      <c r="D115" s="0" t="str">
        <f aca="false">IF([1]metadata!D115="","",[1]metadata!D115)</f>
        <v>Geographical variation in photoperiodic response for diapause induction between univoltine and multivoltine populations of Kytorhinus sharpianus (Coleoptera : Bruchidae)</v>
      </c>
      <c r="E115" s="0" t="str">
        <f aca="false">IF([1]metadata!E115="","",[1]metadata!E115)</f>
        <v>10.1093/ee/28.2.195</v>
      </c>
      <c r="F115" s="0" t="str">
        <f aca="false">IF([1]metadata!F115="","",[1]metadata!F115)</f>
        <v>y</v>
      </c>
      <c r="G115" s="0" t="str">
        <f aca="false">IF([1]metadata!G115="","",[1]metadata!G115)</f>
        <v>a</v>
      </c>
      <c r="H115" s="0" t="str">
        <f aca="false">IF([1]metadata!H115="","",[1]metadata!H115)</f>
        <v>i</v>
      </c>
      <c r="I115" s="0" t="n">
        <f aca="false">IF([1]metadata!I115="","",[1]metadata!I115)</f>
        <v>4</v>
      </c>
      <c r="J115" s="0" t="n">
        <f aca="false">IF([1]metadata!J115="",0,[1]metadata!J115)</f>
        <v>3</v>
      </c>
      <c r="K115" s="0" t="str">
        <f aca="false">IF([1]metadata!K115="","",[1]metadata!K115)</f>
        <v>n</v>
      </c>
      <c r="L115" s="0" t="str">
        <f aca="false">IF([1]metadata!L115="","",[1]metadata!L115)</f>
        <v>Kytorhinus sharpianus</v>
      </c>
      <c r="M115" s="0" t="str">
        <f aca="false">IF([1]metadata!M115="","",[1]metadata!M115)</f>
        <v>coleoptera</v>
      </c>
      <c r="N115" s="0" t="str">
        <f aca="false">IF([1]metadata!N115="","",[1]metadata!N115)</f>
        <v>Obanazawa</v>
      </c>
      <c r="O115" s="0" t="n">
        <f aca="false">IF([1]metadata!O115="","",[1]metadata!O115)</f>
        <v>38.600619</v>
      </c>
      <c r="P115" s="0" t="n">
        <f aca="false">IF([1]metadata!P115="","",[1]metadata!P115)</f>
        <v>140.405689</v>
      </c>
      <c r="Q115" s="0" t="n">
        <f aca="false">IF([1]metadata!Q115="","",[1]metadata!Q115)</f>
        <v>0.05</v>
      </c>
      <c r="R115" s="0" t="str">
        <f aca="false">IF([1]metadata!R115="","",[1]metadata!R115)</f>
        <v/>
      </c>
      <c r="S115" s="0" t="str">
        <f aca="false">IF([1]metadata!S115="","",[1]metadata!S115)</f>
        <v/>
      </c>
      <c r="T115" s="0" t="n">
        <f aca="false">IF([1]metadata!T115="","",[1]metadata!T115)</f>
        <v>84</v>
      </c>
      <c r="U115" s="0" t="str">
        <f aca="false">IF([1]metadata!U115="","",[1]metadata!U115)</f>
        <v>global average</v>
      </c>
      <c r="V115" s="0" t="str">
        <f aca="false">IF([1]metadata!V115="","",[1]metadata!V115)</f>
        <v/>
      </c>
      <c r="W115" s="0" t="n">
        <f aca="false">IF([1]metadata!W115="","",[1]metadata!W115)</f>
        <v>16</v>
      </c>
      <c r="X115" s="0" t="str">
        <f aca="false">IF([1]metadata!X115="","",[1]metadata!X115)</f>
        <v/>
      </c>
      <c r="Y115" s="0" t="str">
        <f aca="false">IF([1]metadata!Y115="","",[1]metadata!Y115)</f>
        <v>larval</v>
      </c>
      <c r="Z115" s="0" t="str">
        <f aca="false">IF([1]metadata!Z115="","",[1]metadata!Z115)</f>
        <v/>
      </c>
    </row>
    <row r="116" customFormat="false" ht="14.4" hidden="false" customHeight="false" outlineLevel="0" collapsed="false">
      <c r="A116" s="0" t="n">
        <f aca="false">IF([1]metadata!A116="","",[1]metadata!A116)</f>
        <v>16</v>
      </c>
      <c r="B116" s="0" t="str">
        <f aca="false">IF([1]metadata!B116="","",[1]metadata!B116)</f>
        <v>16-Kujiranami</v>
      </c>
      <c r="C116" s="0" t="str">
        <f aca="false">IF([1]metadata!C116="","",[1]metadata!C116)</f>
        <v>Ishihara, M; Shimada, M</v>
      </c>
      <c r="D116" s="0" t="str">
        <f aca="false">IF([1]metadata!D116="","",[1]metadata!D116)</f>
        <v>Geographical variation in photoperiodic response for diapause induction between univoltine and multivoltine populations of Kytorhinus sharpianus (Coleoptera : Bruchidae)</v>
      </c>
      <c r="E116" s="0" t="str">
        <f aca="false">IF([1]metadata!E116="","",[1]metadata!E116)</f>
        <v>10.1093/ee/28.2.195</v>
      </c>
      <c r="F116" s="0" t="str">
        <f aca="false">IF([1]metadata!F116="","",[1]metadata!F116)</f>
        <v>y</v>
      </c>
      <c r="G116" s="0" t="str">
        <f aca="false">IF([1]metadata!G116="","",[1]metadata!G116)</f>
        <v>a</v>
      </c>
      <c r="H116" s="0" t="str">
        <f aca="false">IF([1]metadata!H116="","",[1]metadata!H116)</f>
        <v>i</v>
      </c>
      <c r="I116" s="0" t="n">
        <f aca="false">IF([1]metadata!I116="","",[1]metadata!I116)</f>
        <v>4</v>
      </c>
      <c r="J116" s="0" t="n">
        <f aca="false">IF([1]metadata!J116="",0,[1]metadata!J116)</f>
        <v>3</v>
      </c>
      <c r="K116" s="0" t="str">
        <f aca="false">IF([1]metadata!K116="","",[1]metadata!K116)</f>
        <v>n</v>
      </c>
      <c r="L116" s="0" t="str">
        <f aca="false">IF([1]metadata!L116="","",[1]metadata!L116)</f>
        <v>Kytorhinus sharpianus</v>
      </c>
      <c r="M116" s="0" t="str">
        <f aca="false">IF([1]metadata!M116="","",[1]metadata!M116)</f>
        <v>coleoptera</v>
      </c>
      <c r="N116" s="0" t="str">
        <f aca="false">IF([1]metadata!N116="","",[1]metadata!N116)</f>
        <v>Kujiranami</v>
      </c>
      <c r="O116" s="0" t="n">
        <f aca="false">IF([1]metadata!O116="","",[1]metadata!O116)</f>
        <v>37.3558</v>
      </c>
      <c r="P116" s="0" t="n">
        <f aca="false">IF([1]metadata!P116="","",[1]metadata!P116)</f>
        <v>138.5174</v>
      </c>
      <c r="Q116" s="0" t="n">
        <f aca="false">IF([1]metadata!Q116="","",[1]metadata!Q116)</f>
        <v>0.05</v>
      </c>
      <c r="R116" s="0" t="str">
        <f aca="false">IF([1]metadata!R116="","",[1]metadata!R116)</f>
        <v/>
      </c>
      <c r="S116" s="0" t="str">
        <f aca="false">IF([1]metadata!S116="","",[1]metadata!S116)</f>
        <v/>
      </c>
      <c r="T116" s="0" t="n">
        <f aca="false">IF([1]metadata!T116="","",[1]metadata!T116)</f>
        <v>84</v>
      </c>
      <c r="U116" s="0" t="str">
        <f aca="false">IF([1]metadata!U116="","",[1]metadata!U116)</f>
        <v>global average</v>
      </c>
      <c r="V116" s="0" t="str">
        <f aca="false">IF([1]metadata!V116="","",[1]metadata!V116)</f>
        <v/>
      </c>
      <c r="W116" s="0" t="n">
        <f aca="false">IF([1]metadata!W116="","",[1]metadata!W116)</f>
        <v>16</v>
      </c>
      <c r="X116" s="0" t="str">
        <f aca="false">IF([1]metadata!X116="","",[1]metadata!X116)</f>
        <v/>
      </c>
      <c r="Y116" s="0" t="str">
        <f aca="false">IF([1]metadata!Y116="","",[1]metadata!Y116)</f>
        <v>larval</v>
      </c>
      <c r="Z116" s="0" t="str">
        <f aca="false">IF([1]metadata!Z116="","",[1]metadata!Z116)</f>
        <v/>
      </c>
    </row>
    <row r="117" customFormat="false" ht="14.4" hidden="false" customHeight="false" outlineLevel="0" collapsed="false">
      <c r="A117" s="0" t="n">
        <f aca="false">IF([1]metadata!A117="","",[1]metadata!A117)</f>
        <v>16</v>
      </c>
      <c r="B117" s="0" t="str">
        <f aca="false">IF([1]metadata!B117="","",[1]metadata!B117)</f>
        <v>16-Mitsuma</v>
      </c>
      <c r="C117" s="0" t="str">
        <f aca="false">IF([1]metadata!C117="","",[1]metadata!C117)</f>
        <v>Ishihara, M; Shimada, M</v>
      </c>
      <c r="D117" s="0" t="str">
        <f aca="false">IF([1]metadata!D117="","",[1]metadata!D117)</f>
        <v>Geographical variation in photoperiodic response for diapause induction between univoltine and multivoltine populations of Kytorhinus sharpianus (Coleoptera : Bruchidae)</v>
      </c>
      <c r="E117" s="0" t="str">
        <f aca="false">IF([1]metadata!E117="","",[1]metadata!E117)</f>
        <v>10.1093/ee/28.2.195</v>
      </c>
      <c r="F117" s="0" t="str">
        <f aca="false">IF([1]metadata!F117="","",[1]metadata!F117)</f>
        <v>y</v>
      </c>
      <c r="G117" s="0" t="str">
        <f aca="false">IF([1]metadata!G117="","",[1]metadata!G117)</f>
        <v>a</v>
      </c>
      <c r="H117" s="0" t="str">
        <f aca="false">IF([1]metadata!H117="","",[1]metadata!H117)</f>
        <v>i</v>
      </c>
      <c r="I117" s="0" t="n">
        <f aca="false">IF([1]metadata!I117="","",[1]metadata!I117)</f>
        <v>4</v>
      </c>
      <c r="J117" s="0" t="n">
        <f aca="false">IF([1]metadata!J117="",0,[1]metadata!J117)</f>
        <v>3</v>
      </c>
      <c r="K117" s="0" t="str">
        <f aca="false">IF([1]metadata!K117="","",[1]metadata!K117)</f>
        <v>n</v>
      </c>
      <c r="L117" s="0" t="str">
        <f aca="false">IF([1]metadata!L117="","",[1]metadata!L117)</f>
        <v>Kytorhinus sharpianus</v>
      </c>
      <c r="M117" s="0" t="str">
        <f aca="false">IF([1]metadata!M117="","",[1]metadata!M117)</f>
        <v>coleoptera</v>
      </c>
      <c r="N117" s="0" t="str">
        <f aca="false">IF([1]metadata!N117="","",[1]metadata!N117)</f>
        <v>Mitsuma</v>
      </c>
      <c r="O117" s="0" t="n">
        <f aca="false">IF([1]metadata!O117="","",[1]metadata!O117)</f>
        <v>36.0735</v>
      </c>
      <c r="P117" s="0" t="n">
        <f aca="false">IF([1]metadata!P117="","",[1]metadata!P117)</f>
        <v>139.9831</v>
      </c>
      <c r="Q117" s="0" t="n">
        <f aca="false">IF([1]metadata!Q117="","",[1]metadata!Q117)</f>
        <v>0.01</v>
      </c>
      <c r="R117" s="0" t="str">
        <f aca="false">IF([1]metadata!R117="","",[1]metadata!R117)</f>
        <v/>
      </c>
      <c r="S117" s="0" t="str">
        <f aca="false">IF([1]metadata!S117="","",[1]metadata!S117)</f>
        <v/>
      </c>
      <c r="T117" s="0" t="n">
        <f aca="false">IF([1]metadata!T117="","",[1]metadata!T117)</f>
        <v>84</v>
      </c>
      <c r="U117" s="0" t="str">
        <f aca="false">IF([1]metadata!U117="","",[1]metadata!U117)</f>
        <v>global average</v>
      </c>
      <c r="V117" s="0" t="str">
        <f aca="false">IF([1]metadata!V117="","",[1]metadata!V117)</f>
        <v/>
      </c>
      <c r="W117" s="0" t="n">
        <f aca="false">IF([1]metadata!W117="","",[1]metadata!W117)</f>
        <v>16</v>
      </c>
      <c r="X117" s="0" t="str">
        <f aca="false">IF([1]metadata!X117="","",[1]metadata!X117)</f>
        <v/>
      </c>
      <c r="Y117" s="0" t="str">
        <f aca="false">IF([1]metadata!Y117="","",[1]metadata!Y117)</f>
        <v>larval</v>
      </c>
      <c r="Z117" s="0" t="str">
        <f aca="false">IF([1]metadata!Z117="","",[1]metadata!Z117)</f>
        <v/>
      </c>
    </row>
    <row r="118" customFormat="false" ht="14.4" hidden="false" customHeight="false" outlineLevel="0" collapsed="false">
      <c r="A118" s="0" t="n">
        <f aca="false">IF([1]metadata!A118="","",[1]metadata!A118)</f>
        <v>17</v>
      </c>
      <c r="B118" s="0" t="str">
        <f aca="false">IF([1]metadata!B118="","",[1]metadata!B118)</f>
        <v>17-WA</v>
      </c>
      <c r="C118" s="0" t="str">
        <f aca="false">IF([1]metadata!C118="","",[1]metadata!C118)</f>
        <v>Ito, K; Nakata, T</v>
      </c>
      <c r="D118" s="0" t="str">
        <f aca="false">IF([1]metadata!D118="","",[1]metadata!D118)</f>
        <v>Geographical variation of photoperiodic response in the females of a predatory bug, Orius sauteri (Poppius) (Heteroptera : Anthocoridae) from northern Japan</v>
      </c>
      <c r="E118" s="0" t="str">
        <f aca="false">IF([1]metadata!E118="","",[1]metadata!E118)</f>
        <v>10.1303/aez.2000.101</v>
      </c>
      <c r="F118" s="0" t="str">
        <f aca="false">IF([1]metadata!F118="","",[1]metadata!F118)</f>
        <v>y</v>
      </c>
      <c r="G118" s="0" t="str">
        <f aca="false">IF([1]metadata!G118="","",[1]metadata!G118)</f>
        <v>a</v>
      </c>
      <c r="H118" s="0" t="str">
        <f aca="false">IF([1]metadata!H118="","",[1]metadata!H118)</f>
        <v>i</v>
      </c>
      <c r="I118" s="0" t="n">
        <f aca="false">IF([1]metadata!I118="","",[1]metadata!I118)</f>
        <v>8</v>
      </c>
      <c r="J118" s="0" t="n">
        <f aca="false">IF([1]metadata!J118="",0,[1]metadata!J118)</f>
        <v>8</v>
      </c>
      <c r="K118" s="0" t="str">
        <f aca="false">IF([1]metadata!K118="","",[1]metadata!K118)</f>
        <v/>
      </c>
      <c r="L118" s="0" t="str">
        <f aca="false">IF([1]metadata!L118="","",[1]metadata!L118)</f>
        <v>Orius sauteri</v>
      </c>
      <c r="M118" s="0" t="str">
        <f aca="false">IF([1]metadata!M118="","",[1]metadata!M118)</f>
        <v>heteroptera</v>
      </c>
      <c r="N118" s="0" t="str">
        <f aca="false">IF([1]metadata!N118="","",[1]metadata!N118)</f>
        <v>WA</v>
      </c>
      <c r="O118" s="0" t="n">
        <f aca="false">IF([1]metadata!O118="","",[1]metadata!O118)</f>
        <v>45.3975</v>
      </c>
      <c r="P118" s="0" t="n">
        <f aca="false">IF([1]metadata!P118="","",[1]metadata!P118)</f>
        <v>141.700881</v>
      </c>
      <c r="Q118" s="0" t="n">
        <f aca="false">IF([1]metadata!Q118="","",[1]metadata!Q118)</f>
        <v>0.05</v>
      </c>
      <c r="R118" s="0" t="str">
        <f aca="false">IF([1]metadata!R118="","",[1]metadata!R118)</f>
        <v/>
      </c>
      <c r="S118" s="0" t="str">
        <f aca="false">IF([1]metadata!S118="","",[1]metadata!S118)</f>
        <v/>
      </c>
      <c r="T118" s="0" t="n">
        <f aca="false">IF([1]metadata!T118="","",[1]metadata!T118)</f>
        <v>38.75</v>
      </c>
      <c r="U118" s="0" t="str">
        <f aca="false">IF([1]metadata!U118="","",[1]metadata!U118)</f>
        <v>acc</v>
      </c>
      <c r="V118" s="0" t="str">
        <f aca="false">IF([1]metadata!V118="","",[1]metadata!V118)</f>
        <v/>
      </c>
      <c r="W118" s="0" t="n">
        <f aca="false">IF([1]metadata!W118="","",[1]metadata!W118)</f>
        <v>17</v>
      </c>
      <c r="X118" s="0" t="str">
        <f aca="false">IF([1]metadata!X118="","",[1]metadata!X118)</f>
        <v/>
      </c>
      <c r="Y118" s="0" t="str">
        <f aca="false">IF([1]metadata!Y118="","",[1]metadata!Y118)</f>
        <v/>
      </c>
      <c r="Z118" s="0" t="str">
        <f aca="false">IF([1]metadata!Z118="","",[1]metadata!Z118)</f>
        <v/>
      </c>
    </row>
    <row r="119" customFormat="false" ht="14.4" hidden="false" customHeight="false" outlineLevel="0" collapsed="false">
      <c r="A119" s="0" t="n">
        <f aca="false">IF([1]metadata!A119="","",[1]metadata!A119)</f>
        <v>17</v>
      </c>
      <c r="B119" s="0" t="str">
        <f aca="false">IF([1]metadata!B119="","",[1]metadata!B119)</f>
        <v>17-EN</v>
      </c>
      <c r="C119" s="0" t="str">
        <f aca="false">IF([1]metadata!C119="","",[1]metadata!C119)</f>
        <v>Ito, K; Nakata, T</v>
      </c>
      <c r="D119" s="0" t="str">
        <f aca="false">IF([1]metadata!D119="","",[1]metadata!D119)</f>
        <v>Geographical variation of photoperiodic response in the females of a predatory bug, Orius sauteri (Poppius) (Heteroptera : Anthocoridae) from northern Japan</v>
      </c>
      <c r="E119" s="0" t="str">
        <f aca="false">IF([1]metadata!E119="","",[1]metadata!E119)</f>
        <v>10.1303/aez.2000.101</v>
      </c>
      <c r="F119" s="0" t="str">
        <f aca="false">IF([1]metadata!F119="","",[1]metadata!F119)</f>
        <v>y</v>
      </c>
      <c r="G119" s="0" t="str">
        <f aca="false">IF([1]metadata!G119="","",[1]metadata!G119)</f>
        <v>a</v>
      </c>
      <c r="H119" s="0" t="str">
        <f aca="false">IF([1]metadata!H119="","",[1]metadata!H119)</f>
        <v>i</v>
      </c>
      <c r="I119" s="0" t="n">
        <f aca="false">IF([1]metadata!I119="","",[1]metadata!I119)</f>
        <v>8</v>
      </c>
      <c r="J119" s="0" t="n">
        <f aca="false">IF([1]metadata!J119="",0,[1]metadata!J119)</f>
        <v>6</v>
      </c>
      <c r="K119" s="0" t="str">
        <f aca="false">IF([1]metadata!K119="","",[1]metadata!K119)</f>
        <v/>
      </c>
      <c r="L119" s="0" t="str">
        <f aca="false">IF([1]metadata!L119="","",[1]metadata!L119)</f>
        <v>Orius sauteri</v>
      </c>
      <c r="M119" s="0" t="str">
        <f aca="false">IF([1]metadata!M119="","",[1]metadata!M119)</f>
        <v>heteroptera</v>
      </c>
      <c r="N119" s="0" t="str">
        <f aca="false">IF([1]metadata!N119="","",[1]metadata!N119)</f>
        <v>EN</v>
      </c>
      <c r="O119" s="0" t="n">
        <f aca="false">IF([1]metadata!O119="","",[1]metadata!O119)</f>
        <v>44.066667</v>
      </c>
      <c r="P119" s="0" t="n">
        <f aca="false">IF([1]metadata!P119="","",[1]metadata!P119)</f>
        <v>143.533333</v>
      </c>
      <c r="Q119" s="0" t="n">
        <f aca="false">IF([1]metadata!Q119="","",[1]metadata!Q119)</f>
        <v>0.05</v>
      </c>
      <c r="R119" s="0" t="str">
        <f aca="false">IF([1]metadata!R119="","",[1]metadata!R119)</f>
        <v/>
      </c>
      <c r="S119" s="0" t="str">
        <f aca="false">IF([1]metadata!S119="","",[1]metadata!S119)</f>
        <v/>
      </c>
      <c r="T119" s="0" t="n">
        <f aca="false">IF([1]metadata!T119="","",[1]metadata!T119)</f>
        <v>39.3</v>
      </c>
      <c r="U119" s="0" t="str">
        <f aca="false">IF([1]metadata!U119="","",[1]metadata!U119)</f>
        <v>acc</v>
      </c>
      <c r="V119" s="0" t="str">
        <f aca="false">IF([1]metadata!V119="","",[1]metadata!V119)</f>
        <v/>
      </c>
      <c r="W119" s="0" t="n">
        <f aca="false">IF([1]metadata!W119="","",[1]metadata!W119)</f>
        <v>17</v>
      </c>
      <c r="X119" s="0" t="str">
        <f aca="false">IF([1]metadata!X119="","",[1]metadata!X119)</f>
        <v/>
      </c>
      <c r="Y119" s="0" t="str">
        <f aca="false">IF([1]metadata!Y119="","",[1]metadata!Y119)</f>
        <v/>
      </c>
      <c r="Z119" s="0" t="str">
        <f aca="false">IF([1]metadata!Z119="","",[1]metadata!Z119)</f>
        <v/>
      </c>
    </row>
    <row r="120" customFormat="false" ht="14.4" hidden="false" customHeight="false" outlineLevel="0" collapsed="false">
      <c r="A120" s="0" t="n">
        <f aca="false">IF([1]metadata!A120="","",[1]metadata!A120)</f>
        <v>17</v>
      </c>
      <c r="B120" s="0" t="str">
        <f aca="false">IF([1]metadata!B120="","",[1]metadata!B120)</f>
        <v>17-KU</v>
      </c>
      <c r="C120" s="0" t="str">
        <f aca="false">IF([1]metadata!C120="","",[1]metadata!C120)</f>
        <v>Ito, K; Nakata, T</v>
      </c>
      <c r="D120" s="0" t="str">
        <f aca="false">IF([1]metadata!D120="","",[1]metadata!D120)</f>
        <v>Geographical variation of photoperiodic response in the females of a predatory bug, Orius sauteri (Poppius) (Heteroptera : Anthocoridae) from northern Japan</v>
      </c>
      <c r="E120" s="0" t="str">
        <f aca="false">IF([1]metadata!E120="","",[1]metadata!E120)</f>
        <v>10.1303/aez.2000.101</v>
      </c>
      <c r="F120" s="0" t="str">
        <f aca="false">IF([1]metadata!F120="","",[1]metadata!F120)</f>
        <v>y</v>
      </c>
      <c r="G120" s="0" t="str">
        <f aca="false">IF([1]metadata!G120="","",[1]metadata!G120)</f>
        <v>a</v>
      </c>
      <c r="H120" s="0" t="str">
        <f aca="false">IF([1]metadata!H120="","",[1]metadata!H120)</f>
        <v>i</v>
      </c>
      <c r="I120" s="0" t="n">
        <f aca="false">IF([1]metadata!I120="","",[1]metadata!I120)</f>
        <v>8</v>
      </c>
      <c r="J120" s="0" t="n">
        <f aca="false">IF([1]metadata!J120="",0,[1]metadata!J120)</f>
        <v>6</v>
      </c>
      <c r="K120" s="0" t="str">
        <f aca="false">IF([1]metadata!K120="","",[1]metadata!K120)</f>
        <v/>
      </c>
      <c r="L120" s="0" t="str">
        <f aca="false">IF([1]metadata!L120="","",[1]metadata!L120)</f>
        <v>Orius sauteri</v>
      </c>
      <c r="M120" s="0" t="str">
        <f aca="false">IF([1]metadata!M120="","",[1]metadata!M120)</f>
        <v>heteroptera</v>
      </c>
      <c r="N120" s="0" t="str">
        <f aca="false">IF([1]metadata!N120="","",[1]metadata!N120)</f>
        <v>KU</v>
      </c>
      <c r="O120" s="0" t="n">
        <f aca="false">IF([1]metadata!O120="","",[1]metadata!O120)</f>
        <v>43.733333</v>
      </c>
      <c r="P120" s="0" t="n">
        <f aca="false">IF([1]metadata!P120="","",[1]metadata!P120)</f>
        <v>143.733333</v>
      </c>
      <c r="Q120" s="0" t="n">
        <f aca="false">IF([1]metadata!Q120="","",[1]metadata!Q120)</f>
        <v>0.05</v>
      </c>
      <c r="R120" s="0" t="str">
        <f aca="false">IF([1]metadata!R120="","",[1]metadata!R120)</f>
        <v/>
      </c>
      <c r="S120" s="0" t="str">
        <f aca="false">IF([1]metadata!S120="","",[1]metadata!S120)</f>
        <v/>
      </c>
      <c r="T120" s="0" t="n">
        <f aca="false">IF([1]metadata!T120="","",[1]metadata!T120)</f>
        <v>34</v>
      </c>
      <c r="U120" s="0" t="str">
        <f aca="false">IF([1]metadata!U120="","",[1]metadata!U120)</f>
        <v>acc</v>
      </c>
      <c r="V120" s="0" t="str">
        <f aca="false">IF([1]metadata!V120="","",[1]metadata!V120)</f>
        <v/>
      </c>
      <c r="W120" s="0" t="n">
        <f aca="false">IF([1]metadata!W120="","",[1]metadata!W120)</f>
        <v>17</v>
      </c>
      <c r="X120" s="0" t="str">
        <f aca="false">IF([1]metadata!X120="","",[1]metadata!X120)</f>
        <v/>
      </c>
      <c r="Y120" s="0" t="str">
        <f aca="false">IF([1]metadata!Y120="","",[1]metadata!Y120)</f>
        <v/>
      </c>
      <c r="Z120" s="0" t="str">
        <f aca="false">IF([1]metadata!Z120="","",[1]metadata!Z120)</f>
        <v/>
      </c>
    </row>
    <row r="121" customFormat="false" ht="14.4" hidden="false" customHeight="false" outlineLevel="0" collapsed="false">
      <c r="A121" s="0" t="n">
        <f aca="false">IF([1]metadata!A121="","",[1]metadata!A121)</f>
        <v>17</v>
      </c>
      <c r="B121" s="0" t="str">
        <f aca="false">IF([1]metadata!B121="","",[1]metadata!B121)</f>
        <v>17-SA</v>
      </c>
      <c r="C121" s="0" t="str">
        <f aca="false">IF([1]metadata!C121="","",[1]metadata!C121)</f>
        <v>Ito, K; Nakata, T</v>
      </c>
      <c r="D121" s="0" t="str">
        <f aca="false">IF([1]metadata!D121="","",[1]metadata!D121)</f>
        <v>Geographical variation of photoperiodic response in the females of a predatory bug, Orius sauteri (Poppius) (Heteroptera : Anthocoridae) from northern Japan</v>
      </c>
      <c r="E121" s="0" t="str">
        <f aca="false">IF([1]metadata!E121="","",[1]metadata!E121)</f>
        <v>10.1303/aez.2000.101</v>
      </c>
      <c r="F121" s="0" t="str">
        <f aca="false">IF([1]metadata!F121="","",[1]metadata!F121)</f>
        <v>y</v>
      </c>
      <c r="G121" s="0" t="str">
        <f aca="false">IF([1]metadata!G121="","",[1]metadata!G121)</f>
        <v>a</v>
      </c>
      <c r="H121" s="0" t="str">
        <f aca="false">IF([1]metadata!H121="","",[1]metadata!H121)</f>
        <v>i</v>
      </c>
      <c r="I121" s="0" t="n">
        <f aca="false">IF([1]metadata!I121="","",[1]metadata!I121)</f>
        <v>8</v>
      </c>
      <c r="J121" s="0" t="n">
        <f aca="false">IF([1]metadata!J121="",0,[1]metadata!J121)</f>
        <v>7</v>
      </c>
      <c r="K121" s="0" t="str">
        <f aca="false">IF([1]metadata!K121="","",[1]metadata!K121)</f>
        <v/>
      </c>
      <c r="L121" s="0" t="str">
        <f aca="false">IF([1]metadata!L121="","",[1]metadata!L121)</f>
        <v>Orius sauteri</v>
      </c>
      <c r="M121" s="0" t="str">
        <f aca="false">IF([1]metadata!M121="","",[1]metadata!M121)</f>
        <v>heteroptera</v>
      </c>
      <c r="N121" s="0" t="str">
        <f aca="false">IF([1]metadata!N121="","",[1]metadata!N121)</f>
        <v>SA</v>
      </c>
      <c r="O121" s="0" t="n">
        <f aca="false">IF([1]metadata!O121="","",[1]metadata!O121)</f>
        <v>43.061944</v>
      </c>
      <c r="P121" s="0" t="n">
        <f aca="false">IF([1]metadata!P121="","",[1]metadata!P121)</f>
        <v>141.354167</v>
      </c>
      <c r="Q121" s="0" t="n">
        <f aca="false">IF([1]metadata!Q121="","",[1]metadata!Q121)</f>
        <v>0.05</v>
      </c>
      <c r="R121" s="0" t="str">
        <f aca="false">IF([1]metadata!R121="","",[1]metadata!R121)</f>
        <v/>
      </c>
      <c r="S121" s="0" t="str">
        <f aca="false">IF([1]metadata!S121="","",[1]metadata!S121)</f>
        <v/>
      </c>
      <c r="T121" s="0" t="n">
        <f aca="false">IF([1]metadata!T121="","",[1]metadata!T121)</f>
        <v>44.8</v>
      </c>
      <c r="U121" s="0" t="str">
        <f aca="false">IF([1]metadata!U121="","",[1]metadata!U121)</f>
        <v>acc</v>
      </c>
      <c r="V121" s="0" t="str">
        <f aca="false">IF([1]metadata!V121="","",[1]metadata!V121)</f>
        <v/>
      </c>
      <c r="W121" s="0" t="n">
        <f aca="false">IF([1]metadata!W121="","",[1]metadata!W121)</f>
        <v>17</v>
      </c>
      <c r="X121" s="0" t="str">
        <f aca="false">IF([1]metadata!X121="","",[1]metadata!X121)</f>
        <v/>
      </c>
      <c r="Y121" s="0" t="str">
        <f aca="false">IF([1]metadata!Y121="","",[1]metadata!Y121)</f>
        <v/>
      </c>
      <c r="Z121" s="0" t="str">
        <f aca="false">IF([1]metadata!Z121="","",[1]metadata!Z121)</f>
        <v/>
      </c>
    </row>
    <row r="122" customFormat="false" ht="14.4" hidden="false" customHeight="false" outlineLevel="0" collapsed="false">
      <c r="A122" s="0" t="n">
        <f aca="false">IF([1]metadata!A122="","",[1]metadata!A122)</f>
        <v>17</v>
      </c>
      <c r="B122" s="0" t="str">
        <f aca="false">IF([1]metadata!B122="","",[1]metadata!B122)</f>
        <v>17-ME</v>
      </c>
      <c r="C122" s="0" t="str">
        <f aca="false">IF([1]metadata!C122="","",[1]metadata!C122)</f>
        <v>Ito, K; Nakata, T</v>
      </c>
      <c r="D122" s="0" t="str">
        <f aca="false">IF([1]metadata!D122="","",[1]metadata!D122)</f>
        <v>Geographical variation of photoperiodic response in the females of a predatory bug, Orius sauteri (Poppius) (Heteroptera : Anthocoridae) from northern Japan</v>
      </c>
      <c r="E122" s="0" t="str">
        <f aca="false">IF([1]metadata!E122="","",[1]metadata!E122)</f>
        <v>10.1303/aez.2000.101</v>
      </c>
      <c r="F122" s="0" t="str">
        <f aca="false">IF([1]metadata!F122="","",[1]metadata!F122)</f>
        <v>y</v>
      </c>
      <c r="G122" s="0" t="str">
        <f aca="false">IF([1]metadata!G122="","",[1]metadata!G122)</f>
        <v>a</v>
      </c>
      <c r="H122" s="0" t="str">
        <f aca="false">IF([1]metadata!H122="","",[1]metadata!H122)</f>
        <v>i</v>
      </c>
      <c r="I122" s="0" t="n">
        <f aca="false">IF([1]metadata!I122="","",[1]metadata!I122)</f>
        <v>8</v>
      </c>
      <c r="J122" s="0" t="n">
        <f aca="false">IF([1]metadata!J122="",0,[1]metadata!J122)</f>
        <v>6</v>
      </c>
      <c r="K122" s="0" t="str">
        <f aca="false">IF([1]metadata!K122="","",[1]metadata!K122)</f>
        <v/>
      </c>
      <c r="L122" s="0" t="str">
        <f aca="false">IF([1]metadata!L122="","",[1]metadata!L122)</f>
        <v>Orius sauteri</v>
      </c>
      <c r="M122" s="0" t="str">
        <f aca="false">IF([1]metadata!M122="","",[1]metadata!M122)</f>
        <v>heteroptera</v>
      </c>
      <c r="N122" s="0" t="str">
        <f aca="false">IF([1]metadata!N122="","",[1]metadata!N122)</f>
        <v>ME</v>
      </c>
      <c r="O122" s="0" t="n">
        <f aca="false">IF([1]metadata!O122="","",[1]metadata!O122)</f>
        <v>42.916667</v>
      </c>
      <c r="P122" s="0" t="n">
        <f aca="false">IF([1]metadata!P122="","",[1]metadata!P122)</f>
        <v>143.05</v>
      </c>
      <c r="Q122" s="0" t="n">
        <f aca="false">IF([1]metadata!Q122="","",[1]metadata!Q122)</f>
        <v>0.05</v>
      </c>
      <c r="R122" s="0" t="str">
        <f aca="false">IF([1]metadata!R122="","",[1]metadata!R122)</f>
        <v/>
      </c>
      <c r="S122" s="0" t="str">
        <f aca="false">IF([1]metadata!S122="","",[1]metadata!S122)</f>
        <v/>
      </c>
      <c r="T122" s="0" t="n">
        <f aca="false">IF([1]metadata!T122="","",[1]metadata!T122)</f>
        <v>38</v>
      </c>
      <c r="U122" s="0" t="str">
        <f aca="false">IF([1]metadata!U122="","",[1]metadata!U122)</f>
        <v>acc</v>
      </c>
      <c r="V122" s="0" t="str">
        <f aca="false">IF([1]metadata!V122="","",[1]metadata!V122)</f>
        <v/>
      </c>
      <c r="W122" s="0" t="n">
        <f aca="false">IF([1]metadata!W122="","",[1]metadata!W122)</f>
        <v>17</v>
      </c>
      <c r="X122" s="0" t="str">
        <f aca="false">IF([1]metadata!X122="","",[1]metadata!X122)</f>
        <v/>
      </c>
      <c r="Y122" s="0" t="str">
        <f aca="false">IF([1]metadata!Y122="","",[1]metadata!Y122)</f>
        <v/>
      </c>
      <c r="Z122" s="0" t="str">
        <f aca="false">IF([1]metadata!Z122="","",[1]metadata!Z122)</f>
        <v/>
      </c>
    </row>
    <row r="123" customFormat="false" ht="14.4" hidden="false" customHeight="false" outlineLevel="0" collapsed="false">
      <c r="A123" s="0" t="n">
        <f aca="false">IF([1]metadata!A123="","",[1]metadata!A123)</f>
        <v>17</v>
      </c>
      <c r="B123" s="0" t="str">
        <f aca="false">IF([1]metadata!B123="","",[1]metadata!B123)</f>
        <v>17-MO</v>
      </c>
      <c r="C123" s="0" t="str">
        <f aca="false">IF([1]metadata!C123="","",[1]metadata!C123)</f>
        <v>Ito, K; Nakata, T</v>
      </c>
      <c r="D123" s="0" t="str">
        <f aca="false">IF([1]metadata!D123="","",[1]metadata!D123)</f>
        <v>Geographical variation of photoperiodic response in the females of a predatory bug, Orius sauteri (Poppius) (Heteroptera : Anthocoridae) from northern Japan</v>
      </c>
      <c r="E123" s="0" t="str">
        <f aca="false">IF([1]metadata!E123="","",[1]metadata!E123)</f>
        <v>10.1303/aez.2000.101</v>
      </c>
      <c r="F123" s="0" t="str">
        <f aca="false">IF([1]metadata!F123="","",[1]metadata!F123)</f>
        <v>y</v>
      </c>
      <c r="G123" s="0" t="str">
        <f aca="false">IF([1]metadata!G123="","",[1]metadata!G123)</f>
        <v>a</v>
      </c>
      <c r="H123" s="0" t="str">
        <f aca="false">IF([1]metadata!H123="","",[1]metadata!H123)</f>
        <v>i</v>
      </c>
      <c r="I123" s="0" t="n">
        <f aca="false">IF([1]metadata!I123="","",[1]metadata!I123)</f>
        <v>8</v>
      </c>
      <c r="J123" s="0" t="n">
        <f aca="false">IF([1]metadata!J123="",0,[1]metadata!J123)</f>
        <v>6</v>
      </c>
      <c r="K123" s="0" t="str">
        <f aca="false">IF([1]metadata!K123="","",[1]metadata!K123)</f>
        <v/>
      </c>
      <c r="L123" s="0" t="str">
        <f aca="false">IF([1]metadata!L123="","",[1]metadata!L123)</f>
        <v>Orius sauteri</v>
      </c>
      <c r="M123" s="0" t="str">
        <f aca="false">IF([1]metadata!M123="","",[1]metadata!M123)</f>
        <v>heteroptera</v>
      </c>
      <c r="N123" s="0" t="str">
        <f aca="false">IF([1]metadata!N123="","",[1]metadata!N123)</f>
        <v>MO</v>
      </c>
      <c r="O123" s="0" t="n">
        <f aca="false">IF([1]metadata!O123="","",[1]metadata!O123)</f>
        <v>42.1</v>
      </c>
      <c r="P123" s="0" t="n">
        <f aca="false">IF([1]metadata!P123="","",[1]metadata!P123)</f>
        <v>140.583333</v>
      </c>
      <c r="Q123" s="0" t="n">
        <f aca="false">IF([1]metadata!Q123="","",[1]metadata!Q123)</f>
        <v>0.05</v>
      </c>
      <c r="R123" s="0" t="str">
        <f aca="false">IF([1]metadata!R123="","",[1]metadata!R123)</f>
        <v/>
      </c>
      <c r="S123" s="0" t="str">
        <f aca="false">IF([1]metadata!S123="","",[1]metadata!S123)</f>
        <v/>
      </c>
      <c r="T123" s="0" t="n">
        <f aca="false">IF([1]metadata!T123="","",[1]metadata!T123)</f>
        <v>34.6</v>
      </c>
      <c r="U123" s="0" t="str">
        <f aca="false">IF([1]metadata!U123="","",[1]metadata!U123)</f>
        <v>acc</v>
      </c>
      <c r="V123" s="0" t="str">
        <f aca="false">IF([1]metadata!V123="","",[1]metadata!V123)</f>
        <v/>
      </c>
      <c r="W123" s="0" t="n">
        <f aca="false">IF([1]metadata!W123="","",[1]metadata!W123)</f>
        <v>17</v>
      </c>
      <c r="X123" s="0" t="str">
        <f aca="false">IF([1]metadata!X123="","",[1]metadata!X123)</f>
        <v/>
      </c>
      <c r="Y123" s="0" t="str">
        <f aca="false">IF([1]metadata!Y123="","",[1]metadata!Y123)</f>
        <v/>
      </c>
      <c r="Z123" s="0" t="str">
        <f aca="false">IF([1]metadata!Z123="","",[1]metadata!Z123)</f>
        <v/>
      </c>
    </row>
    <row r="124" customFormat="false" ht="14.4" hidden="false" customHeight="false" outlineLevel="0" collapsed="false">
      <c r="A124" s="0" t="n">
        <f aca="false">IF([1]metadata!A124="","",[1]metadata!A124)</f>
        <v>17</v>
      </c>
      <c r="B124" s="0" t="str">
        <f aca="false">IF([1]metadata!B124="","",[1]metadata!B124)</f>
        <v>17-HA</v>
      </c>
      <c r="C124" s="0" t="str">
        <f aca="false">IF([1]metadata!C124="","",[1]metadata!C124)</f>
        <v>Ito, K; Nakata, T</v>
      </c>
      <c r="D124" s="0" t="str">
        <f aca="false">IF([1]metadata!D124="","",[1]metadata!D124)</f>
        <v>Geographical variation of photoperiodic response in the females of a predatory bug, Orius sauteri (Poppius) (Heteroptera : Anthocoridae) from northern Japan</v>
      </c>
      <c r="E124" s="0" t="str">
        <f aca="false">IF([1]metadata!E124="","",[1]metadata!E124)</f>
        <v>10.1303/aez.2000.101</v>
      </c>
      <c r="F124" s="0" t="str">
        <f aca="false">IF([1]metadata!F124="","",[1]metadata!F124)</f>
        <v>y</v>
      </c>
      <c r="G124" s="0" t="str">
        <f aca="false">IF([1]metadata!G124="","",[1]metadata!G124)</f>
        <v>a</v>
      </c>
      <c r="H124" s="0" t="str">
        <f aca="false">IF([1]metadata!H124="","",[1]metadata!H124)</f>
        <v>i</v>
      </c>
      <c r="I124" s="0" t="n">
        <f aca="false">IF([1]metadata!I124="","",[1]metadata!I124)</f>
        <v>8</v>
      </c>
      <c r="J124" s="0" t="n">
        <f aca="false">IF([1]metadata!J124="",0,[1]metadata!J124)</f>
        <v>7</v>
      </c>
      <c r="K124" s="0" t="str">
        <f aca="false">IF([1]metadata!K124="","",[1]metadata!K124)</f>
        <v/>
      </c>
      <c r="L124" s="0" t="str">
        <f aca="false">IF([1]metadata!L124="","",[1]metadata!L124)</f>
        <v>Orius sauteri</v>
      </c>
      <c r="M124" s="0" t="str">
        <f aca="false">IF([1]metadata!M124="","",[1]metadata!M124)</f>
        <v>heteroptera</v>
      </c>
      <c r="N124" s="0" t="str">
        <f aca="false">IF([1]metadata!N124="","",[1]metadata!N124)</f>
        <v>HA</v>
      </c>
      <c r="O124" s="0" t="n">
        <f aca="false">IF([1]metadata!O124="","",[1]metadata!O124)</f>
        <v>39.388611</v>
      </c>
      <c r="P124" s="0" t="n">
        <f aca="false">IF([1]metadata!P124="","",[1]metadata!P124)</f>
        <v>141.116944</v>
      </c>
      <c r="Q124" s="0" t="n">
        <f aca="false">IF([1]metadata!Q124="","",[1]metadata!Q124)</f>
        <v>0.05</v>
      </c>
      <c r="R124" s="0" t="str">
        <f aca="false">IF([1]metadata!R124="","",[1]metadata!R124)</f>
        <v/>
      </c>
      <c r="S124" s="0" t="str">
        <f aca="false">IF([1]metadata!S124="","",[1]metadata!S124)</f>
        <v/>
      </c>
      <c r="T124" s="0" t="n">
        <f aca="false">IF([1]metadata!T124="","",[1]metadata!T124)</f>
        <v>40.1</v>
      </c>
      <c r="U124" s="0" t="str">
        <f aca="false">IF([1]metadata!U124="","",[1]metadata!U124)</f>
        <v>acc</v>
      </c>
      <c r="V124" s="0" t="str">
        <f aca="false">IF([1]metadata!V124="","",[1]metadata!V124)</f>
        <v/>
      </c>
      <c r="W124" s="0" t="n">
        <f aca="false">IF([1]metadata!W124="","",[1]metadata!W124)</f>
        <v>17</v>
      </c>
      <c r="X124" s="0" t="str">
        <f aca="false">IF([1]metadata!X124="","",[1]metadata!X124)</f>
        <v/>
      </c>
      <c r="Y124" s="0" t="str">
        <f aca="false">IF([1]metadata!Y124="","",[1]metadata!Y124)</f>
        <v/>
      </c>
      <c r="Z124" s="0" t="str">
        <f aca="false">IF([1]metadata!Z124="","",[1]metadata!Z124)</f>
        <v/>
      </c>
    </row>
    <row r="125" customFormat="false" ht="14.4" hidden="false" customHeight="false" outlineLevel="0" collapsed="false">
      <c r="A125" s="0" t="n">
        <f aca="false">IF([1]metadata!A125="","",[1]metadata!A125)</f>
        <v>17</v>
      </c>
      <c r="B125" s="0" t="str">
        <f aca="false">IF([1]metadata!B125="","",[1]metadata!B125)</f>
        <v>17-TU</v>
      </c>
      <c r="C125" s="0" t="str">
        <f aca="false">IF([1]metadata!C125="","",[1]metadata!C125)</f>
        <v>Ito, K; Nakata, T</v>
      </c>
      <c r="D125" s="0" t="str">
        <f aca="false">IF([1]metadata!D125="","",[1]metadata!D125)</f>
        <v>Geographical variation of photoperiodic response in the females of a predatory bug, Orius sauteri (Poppius) (Heteroptera : Anthocoridae) from northern Japan</v>
      </c>
      <c r="E125" s="0" t="str">
        <f aca="false">IF([1]metadata!E125="","",[1]metadata!E125)</f>
        <v>10.1303/aez.2000.101</v>
      </c>
      <c r="F125" s="0" t="str">
        <f aca="false">IF([1]metadata!F125="","",[1]metadata!F125)</f>
        <v>y</v>
      </c>
      <c r="G125" s="0" t="str">
        <f aca="false">IF([1]metadata!G125="","",[1]metadata!G125)</f>
        <v>a</v>
      </c>
      <c r="H125" s="0" t="str">
        <f aca="false">IF([1]metadata!H125="","",[1]metadata!H125)</f>
        <v>i</v>
      </c>
      <c r="I125" s="0" t="n">
        <f aca="false">IF([1]metadata!I125="","",[1]metadata!I125)</f>
        <v>8</v>
      </c>
      <c r="J125" s="0" t="n">
        <f aca="false">IF([1]metadata!J125="",0,[1]metadata!J125)</f>
        <v>7</v>
      </c>
      <c r="K125" s="0" t="str">
        <f aca="false">IF([1]metadata!K125="","",[1]metadata!K125)</f>
        <v/>
      </c>
      <c r="L125" s="0" t="str">
        <f aca="false">IF([1]metadata!L125="","",[1]metadata!L125)</f>
        <v>Orius sauteri</v>
      </c>
      <c r="M125" s="0" t="str">
        <f aca="false">IF([1]metadata!M125="","",[1]metadata!M125)</f>
        <v>heteroptera</v>
      </c>
      <c r="N125" s="0" t="str">
        <f aca="false">IF([1]metadata!N125="","",[1]metadata!N125)</f>
        <v>TU</v>
      </c>
      <c r="O125" s="0" t="n">
        <f aca="false">IF([1]metadata!O125="","",[1]metadata!O125)</f>
        <v>36.080556</v>
      </c>
      <c r="P125" s="0" t="n">
        <f aca="false">IF([1]metadata!P125="","",[1]metadata!P125)</f>
        <v>140.114722</v>
      </c>
      <c r="Q125" s="0" t="n">
        <f aca="false">IF([1]metadata!Q125="","",[1]metadata!Q125)</f>
        <v>0.05</v>
      </c>
      <c r="R125" s="0" t="str">
        <f aca="false">IF([1]metadata!R125="","",[1]metadata!R125)</f>
        <v/>
      </c>
      <c r="S125" s="0" t="str">
        <f aca="false">IF([1]metadata!S125="","",[1]metadata!S125)</f>
        <v/>
      </c>
      <c r="T125" s="0" t="n">
        <f aca="false">IF([1]metadata!T125="","",[1]metadata!T125)</f>
        <v>43.3</v>
      </c>
      <c r="U125" s="0" t="str">
        <f aca="false">IF([1]metadata!U125="","",[1]metadata!U125)</f>
        <v>acc</v>
      </c>
      <c r="V125" s="0" t="str">
        <f aca="false">IF([1]metadata!V125="","",[1]metadata!V125)</f>
        <v/>
      </c>
      <c r="W125" s="0" t="n">
        <f aca="false">IF([1]metadata!W125="","",[1]metadata!W125)</f>
        <v>17</v>
      </c>
      <c r="X125" s="0" t="str">
        <f aca="false">IF([1]metadata!X125="","",[1]metadata!X125)</f>
        <v/>
      </c>
      <c r="Y125" s="0" t="str">
        <f aca="false">IF([1]metadata!Y125="","",[1]metadata!Y125)</f>
        <v/>
      </c>
      <c r="Z125" s="0" t="str">
        <f aca="false">IF([1]metadata!Z125="","",[1]metadata!Z125)</f>
        <v/>
      </c>
    </row>
    <row r="126" customFormat="false" ht="14.4" hidden="false" customHeight="false" outlineLevel="0" collapsed="false">
      <c r="A126" s="0" t="n">
        <f aca="false">IF([1]metadata!A126="","",[1]metadata!A126)</f>
        <v>18</v>
      </c>
      <c r="B126" s="0" t="str">
        <f aca="false">IF([1]metadata!B126="","",[1]metadata!B126)</f>
        <v>18-Mt. Palomar</v>
      </c>
      <c r="C126" s="0" t="str">
        <f aca="false">IF([1]metadata!C126="","",[1]metadata!C126)</f>
        <v>JORDAN, RG; BRADSHAW, WE</v>
      </c>
      <c r="D126" s="0" t="str">
        <f aca="false">IF([1]metadata!D126="","",[1]metadata!D126)</f>
        <v>GEOGRAPHIC VARIATION IN PHOTOPERIODIC RESPONSE OF WESTERN TREE-HOLE MOSQUITO, AEDES-SIERRENSIS</v>
      </c>
      <c r="E126" s="0" t="str">
        <f aca="false">IF([1]metadata!E126="","",[1]metadata!E126)</f>
        <v>10.1093/aesa/71.4.487</v>
      </c>
      <c r="F126" s="0" t="str">
        <f aca="false">IF([1]metadata!F126="","",[1]metadata!F126)</f>
        <v>y</v>
      </c>
      <c r="G126" s="0" t="str">
        <f aca="false">IF([1]metadata!G126="","",[1]metadata!G126)</f>
        <v>a</v>
      </c>
      <c r="H126" s="0" t="str">
        <f aca="false">IF([1]metadata!H126="","",[1]metadata!H126)</f>
        <v>i</v>
      </c>
      <c r="I126" s="0" t="n">
        <f aca="false">IF([1]metadata!I126="","",[1]metadata!I126)</f>
        <v>5</v>
      </c>
      <c r="J126" s="0" t="n">
        <f aca="false">IF([1]metadata!J126="",0,[1]metadata!J126)</f>
        <v>7</v>
      </c>
      <c r="K126" s="0" t="str">
        <f aca="false">IF([1]metadata!K126="","",[1]metadata!K126)</f>
        <v>n</v>
      </c>
      <c r="L126" s="0" t="str">
        <f aca="false">IF([1]metadata!L126="","",[1]metadata!L126)</f>
        <v>Aedes sierrensis</v>
      </c>
      <c r="M126" s="0" t="str">
        <f aca="false">IF([1]metadata!M126="","",[1]metadata!M126)</f>
        <v>diptera</v>
      </c>
      <c r="N126" s="0" t="str">
        <f aca="false">IF([1]metadata!N126="","",[1]metadata!N126)</f>
        <v>Mt. Palomar</v>
      </c>
      <c r="O126" s="0" t="n">
        <f aca="false">IF([1]metadata!O126="","",[1]metadata!O126)</f>
        <v>33.363484</v>
      </c>
      <c r="P126" s="0" t="n">
        <f aca="false">IF([1]metadata!P126="","",[1]metadata!P126)</f>
        <v>-116.836394</v>
      </c>
      <c r="Q126" s="0" t="n">
        <f aca="false">IF([1]metadata!Q126="","",[1]metadata!Q126)</f>
        <v>0.1</v>
      </c>
      <c r="R126" s="0" t="n">
        <f aca="false">IF([1]metadata!R126="","",[1]metadata!R126)</f>
        <v>1400</v>
      </c>
      <c r="S126" s="0" t="n">
        <f aca="false">IF([1]metadata!S126="","",[1]metadata!S126)</f>
        <v>400</v>
      </c>
      <c r="T126" s="0" t="n">
        <f aca="false">IF([1]metadata!T126="","",[1]metadata!T126)</f>
        <v>20</v>
      </c>
      <c r="U126" s="0" t="str">
        <f aca="false">IF([1]metadata!U126="","",[1]metadata!U126)</f>
        <v>acc</v>
      </c>
      <c r="V126" s="0" t="str">
        <f aca="false">IF([1]metadata!V126="","",[1]metadata!V126)</f>
        <v/>
      </c>
      <c r="W126" s="0" t="n">
        <f aca="false">IF([1]metadata!W126="","",[1]metadata!W126)</f>
        <v>18</v>
      </c>
      <c r="X126" s="0" t="str">
        <f aca="false">IF([1]metadata!Z126="","",[1]metadata!Z126)</f>
        <v/>
      </c>
      <c r="Y126" s="0" t="str">
        <f aca="false">IF([1]metadata!Y126="","",[1]metadata!Y126)</f>
        <v/>
      </c>
      <c r="Z126" s="0" t="e">
        <f aca="false">IF([1]metadata!#REF!="","",[1]metadata!#REF!)</f>
        <v>#VALUE!</v>
      </c>
    </row>
    <row r="127" customFormat="false" ht="14.4" hidden="false" customHeight="false" outlineLevel="0" collapsed="false">
      <c r="A127" s="0" t="n">
        <f aca="false">IF([1]metadata!A127="","",[1]metadata!A127)</f>
        <v>18</v>
      </c>
      <c r="B127" s="0" t="str">
        <f aca="false">IF([1]metadata!B127="","",[1]metadata!B127)</f>
        <v>18-Lockwood</v>
      </c>
      <c r="C127" s="0" t="str">
        <f aca="false">IF([1]metadata!C127="","",[1]metadata!C127)</f>
        <v>JORDAN, RG; BRADSHAW, WE</v>
      </c>
      <c r="D127" s="0" t="str">
        <f aca="false">IF([1]metadata!D127="","",[1]metadata!D127)</f>
        <v>GEOGRAPHIC VARIATION IN PHOTOPERIODIC RESPONSE OF WESTERN TREE-HOLE MOSQUITO, AEDES-SIERRENSIS</v>
      </c>
      <c r="E127" s="0" t="str">
        <f aca="false">IF([1]metadata!E127="","",[1]metadata!E127)</f>
        <v>10.1093/aesa/71.4.487</v>
      </c>
      <c r="F127" s="0" t="str">
        <f aca="false">IF([1]metadata!F127="","",[1]metadata!F127)</f>
        <v>y</v>
      </c>
      <c r="G127" s="0" t="str">
        <f aca="false">IF([1]metadata!G127="","",[1]metadata!G127)</f>
        <v>a</v>
      </c>
      <c r="H127" s="0" t="str">
        <f aca="false">IF([1]metadata!H127="","",[1]metadata!H127)</f>
        <v>i</v>
      </c>
      <c r="I127" s="0" t="n">
        <f aca="false">IF([1]metadata!I127="","",[1]metadata!I127)</f>
        <v>5</v>
      </c>
      <c r="J127" s="0" t="n">
        <f aca="false">IF([1]metadata!J127="",0,[1]metadata!J127)</f>
        <v>6</v>
      </c>
      <c r="K127" s="0" t="str">
        <f aca="false">IF([1]metadata!K127="","",[1]metadata!K127)</f>
        <v>n</v>
      </c>
      <c r="L127" s="0" t="str">
        <f aca="false">IF([1]metadata!L127="","",[1]metadata!L127)</f>
        <v>Aedes sierrensis</v>
      </c>
      <c r="M127" s="0" t="str">
        <f aca="false">IF([1]metadata!M127="","",[1]metadata!M127)</f>
        <v>diptera</v>
      </c>
      <c r="N127" s="0" t="str">
        <f aca="false">IF([1]metadata!N127="","",[1]metadata!N127)</f>
        <v>Lockwood</v>
      </c>
      <c r="O127" s="0" t="n">
        <f aca="false">IF([1]metadata!O127="","",[1]metadata!O127)</f>
        <v>35.944167</v>
      </c>
      <c r="P127" s="0" t="n">
        <f aca="false">IF([1]metadata!P127="","",[1]metadata!P127)</f>
        <v>-121.083333</v>
      </c>
      <c r="Q127" s="0" t="n">
        <f aca="false">IF([1]metadata!Q127="","",[1]metadata!Q127)</f>
        <v>0.1</v>
      </c>
      <c r="R127" s="0" t="str">
        <f aca="false">IF([1]metadata!R127="","",[1]metadata!R127)</f>
        <v/>
      </c>
      <c r="S127" s="0" t="str">
        <f aca="false">IF([1]metadata!S127="","",[1]metadata!S127)</f>
        <v/>
      </c>
      <c r="T127" s="0" t="n">
        <f aca="false">IF([1]metadata!T127="","",[1]metadata!T127)</f>
        <v>20</v>
      </c>
      <c r="U127" s="0" t="str">
        <f aca="false">IF([1]metadata!U127="","",[1]metadata!U127)</f>
        <v>acc</v>
      </c>
      <c r="V127" s="0" t="str">
        <f aca="false">IF([1]metadata!V127="","",[1]metadata!V127)</f>
        <v/>
      </c>
      <c r="W127" s="0" t="n">
        <f aca="false">IF([1]metadata!W127="","",[1]metadata!W127)</f>
        <v>18</v>
      </c>
      <c r="X127" s="0" t="str">
        <f aca="false">IF([1]metadata!X127="","",[1]metadata!X127)</f>
        <v/>
      </c>
      <c r="Y127" s="0" t="str">
        <f aca="false">IF([1]metadata!Y127="","",[1]metadata!Y127)</f>
        <v/>
      </c>
      <c r="Z127" s="0" t="str">
        <f aca="false">IF([1]metadata!Z127="","",[1]metadata!Z127)</f>
        <v/>
      </c>
    </row>
    <row r="128" customFormat="false" ht="14.4" hidden="false" customHeight="false" outlineLevel="0" collapsed="false">
      <c r="A128" s="0" t="n">
        <f aca="false">IF([1]metadata!A128="","",[1]metadata!A128)</f>
        <v>18</v>
      </c>
      <c r="B128" s="0" t="str">
        <f aca="false">IF([1]metadata!B128="","",[1]metadata!B128)</f>
        <v>18-Auburn</v>
      </c>
      <c r="C128" s="0" t="str">
        <f aca="false">IF([1]metadata!C128="","",[1]metadata!C128)</f>
        <v>JORDAN, RG; BRADSHAW, WE</v>
      </c>
      <c r="D128" s="0" t="str">
        <f aca="false">IF([1]metadata!D128="","",[1]metadata!D128)</f>
        <v>GEOGRAPHIC VARIATION IN PHOTOPERIODIC RESPONSE OF WESTERN TREE-HOLE MOSQUITO, AEDES-SIERRENSIS</v>
      </c>
      <c r="E128" s="0" t="str">
        <f aca="false">IF([1]metadata!E128="","",[1]metadata!E128)</f>
        <v>10.1093/aesa/71.4.487</v>
      </c>
      <c r="F128" s="0" t="str">
        <f aca="false">IF([1]metadata!F128="","",[1]metadata!F128)</f>
        <v>y</v>
      </c>
      <c r="G128" s="0" t="str">
        <f aca="false">IF([1]metadata!G128="","",[1]metadata!G128)</f>
        <v>a</v>
      </c>
      <c r="H128" s="0" t="str">
        <f aca="false">IF([1]metadata!H128="","",[1]metadata!H128)</f>
        <v>i</v>
      </c>
      <c r="I128" s="0" t="n">
        <f aca="false">IF([1]metadata!I128="","",[1]metadata!I128)</f>
        <v>5</v>
      </c>
      <c r="J128" s="0" t="n">
        <f aca="false">IF([1]metadata!J128="",0,[1]metadata!J128)</f>
        <v>4</v>
      </c>
      <c r="K128" s="0" t="str">
        <f aca="false">IF([1]metadata!K128="","",[1]metadata!K128)</f>
        <v>n</v>
      </c>
      <c r="L128" s="0" t="str">
        <f aca="false">IF([1]metadata!L128="","",[1]metadata!L128)</f>
        <v>Aedes sierrensis</v>
      </c>
      <c r="M128" s="0" t="str">
        <f aca="false">IF([1]metadata!M128="","",[1]metadata!M128)</f>
        <v>diptera</v>
      </c>
      <c r="N128" s="0" t="str">
        <f aca="false">IF([1]metadata!N128="","",[1]metadata!N128)</f>
        <v>Auburn</v>
      </c>
      <c r="O128" s="0" t="n">
        <f aca="false">IF([1]metadata!O128="","",[1]metadata!O128)</f>
        <v>38.89</v>
      </c>
      <c r="P128" s="0" t="n">
        <f aca="false">IF([1]metadata!P128="","",[1]metadata!P128)</f>
        <v>-121.08</v>
      </c>
      <c r="Q128" s="0" t="n">
        <f aca="false">IF([1]metadata!Q128="","",[1]metadata!Q128)</f>
        <v>0.1</v>
      </c>
      <c r="R128" s="0" t="str">
        <f aca="false">IF([1]metadata!R128="","",[1]metadata!R128)</f>
        <v/>
      </c>
      <c r="S128" s="0" t="str">
        <f aca="false">IF([1]metadata!S128="","",[1]metadata!S128)</f>
        <v/>
      </c>
      <c r="T128" s="0" t="n">
        <f aca="false">IF([1]metadata!T128="","",[1]metadata!T128)</f>
        <v>20</v>
      </c>
      <c r="U128" s="0" t="str">
        <f aca="false">IF([1]metadata!U128="","",[1]metadata!U128)</f>
        <v>acc</v>
      </c>
      <c r="V128" s="0" t="str">
        <f aca="false">IF([1]metadata!V128="","",[1]metadata!V128)</f>
        <v/>
      </c>
      <c r="W128" s="0" t="n">
        <f aca="false">IF([1]metadata!W128="","",[1]metadata!W128)</f>
        <v>18</v>
      </c>
      <c r="X128" s="0" t="str">
        <f aca="false">IF([1]metadata!X128="","",[1]metadata!X128)</f>
        <v/>
      </c>
      <c r="Y128" s="0" t="str">
        <f aca="false">IF([1]metadata!Y128="","",[1]metadata!Y128)</f>
        <v/>
      </c>
      <c r="Z128" s="0" t="str">
        <f aca="false">IF([1]metadata!Z128="","",[1]metadata!Z128)</f>
        <v/>
      </c>
    </row>
    <row r="129" customFormat="false" ht="14.4" hidden="false" customHeight="false" outlineLevel="0" collapsed="false">
      <c r="A129" s="0" t="n">
        <f aca="false">IF([1]metadata!A129="","",[1]metadata!A129)</f>
        <v>18</v>
      </c>
      <c r="B129" s="0" t="str">
        <f aca="false">IF([1]metadata!B129="","",[1]metadata!B129)</f>
        <v>18-Yreka</v>
      </c>
      <c r="C129" s="0" t="str">
        <f aca="false">IF([1]metadata!C129="","",[1]metadata!C129)</f>
        <v>JORDAN, RG; BRADSHAW, WE</v>
      </c>
      <c r="D129" s="0" t="str">
        <f aca="false">IF([1]metadata!D129="","",[1]metadata!D129)</f>
        <v>GEOGRAPHIC VARIATION IN PHOTOPERIODIC RESPONSE OF WESTERN TREE-HOLE MOSQUITO, AEDES-SIERRENSIS</v>
      </c>
      <c r="E129" s="0" t="str">
        <f aca="false">IF([1]metadata!E129="","",[1]metadata!E129)</f>
        <v>10.1093/aesa/71.4.487</v>
      </c>
      <c r="F129" s="0" t="str">
        <f aca="false">IF([1]metadata!F129="","",[1]metadata!F129)</f>
        <v>y</v>
      </c>
      <c r="G129" s="0" t="str">
        <f aca="false">IF([1]metadata!G129="","",[1]metadata!G129)</f>
        <v>a</v>
      </c>
      <c r="H129" s="0" t="str">
        <f aca="false">IF([1]metadata!H129="","",[1]metadata!H129)</f>
        <v>i</v>
      </c>
      <c r="I129" s="0" t="n">
        <f aca="false">IF([1]metadata!I129="","",[1]metadata!I129)</f>
        <v>5</v>
      </c>
      <c r="J129" s="0" t="n">
        <f aca="false">IF([1]metadata!J129="",0,[1]metadata!J129)</f>
        <v>7</v>
      </c>
      <c r="K129" s="0" t="str">
        <f aca="false">IF([1]metadata!K129="","",[1]metadata!K129)</f>
        <v>n</v>
      </c>
      <c r="L129" s="0" t="str">
        <f aca="false">IF([1]metadata!L129="","",[1]metadata!L129)</f>
        <v>Aedes sierrensis</v>
      </c>
      <c r="M129" s="0" t="str">
        <f aca="false">IF([1]metadata!M129="","",[1]metadata!M129)</f>
        <v>diptera</v>
      </c>
      <c r="N129" s="0" t="str">
        <f aca="false">IF([1]metadata!N129="","",[1]metadata!N129)</f>
        <v>Yreka</v>
      </c>
      <c r="O129" s="0" t="n">
        <f aca="false">IF([1]metadata!O129="","",[1]metadata!O129)</f>
        <v>41.726667</v>
      </c>
      <c r="P129" s="0" t="n">
        <f aca="false">IF([1]metadata!P129="","",[1]metadata!P129)</f>
        <v>-122.6375</v>
      </c>
      <c r="Q129" s="0" t="n">
        <f aca="false">IF([1]metadata!Q129="","",[1]metadata!Q129)</f>
        <v>0.1</v>
      </c>
      <c r="R129" s="0" t="str">
        <f aca="false">IF([1]metadata!R129="","",[1]metadata!R129)</f>
        <v/>
      </c>
      <c r="S129" s="0" t="str">
        <f aca="false">IF([1]metadata!S129="","",[1]metadata!S129)</f>
        <v/>
      </c>
      <c r="T129" s="0" t="n">
        <f aca="false">IF([1]metadata!T129="","",[1]metadata!T129)</f>
        <v>20</v>
      </c>
      <c r="U129" s="0" t="str">
        <f aca="false">IF([1]metadata!U129="","",[1]metadata!U129)</f>
        <v>acc</v>
      </c>
      <c r="V129" s="0" t="str">
        <f aca="false">IF([1]metadata!V129="","",[1]metadata!V129)</f>
        <v/>
      </c>
      <c r="W129" s="0" t="n">
        <f aca="false">IF([1]metadata!W129="","",[1]metadata!W129)</f>
        <v>18</v>
      </c>
      <c r="X129" s="0" t="str">
        <f aca="false">IF([1]metadata!X129="","",[1]metadata!X129)</f>
        <v/>
      </c>
      <c r="Y129" s="0" t="str">
        <f aca="false">IF([1]metadata!Y129="","",[1]metadata!Y129)</f>
        <v/>
      </c>
      <c r="Z129" s="0" t="str">
        <f aca="false">IF([1]metadata!Z129="","",[1]metadata!Z129)</f>
        <v/>
      </c>
    </row>
    <row r="130" customFormat="false" ht="14.4" hidden="false" customHeight="false" outlineLevel="0" collapsed="false">
      <c r="A130" s="0" t="n">
        <f aca="false">IF([1]metadata!A130="","",[1]metadata!A130)</f>
        <v>18</v>
      </c>
      <c r="B130" s="0" t="str">
        <f aca="false">IF([1]metadata!B130="","",[1]metadata!B130)</f>
        <v>18-Halsey</v>
      </c>
      <c r="C130" s="0" t="str">
        <f aca="false">IF([1]metadata!C130="","",[1]metadata!C130)</f>
        <v>JORDAN, RG; BRADSHAW, WE</v>
      </c>
      <c r="D130" s="0" t="str">
        <f aca="false">IF([1]metadata!D130="","",[1]metadata!D130)</f>
        <v>GEOGRAPHIC VARIATION IN PHOTOPERIODIC RESPONSE OF WESTERN TREE-HOLE MOSQUITO, AEDES-SIERRENSIS</v>
      </c>
      <c r="E130" s="0" t="str">
        <f aca="false">IF([1]metadata!E130="","",[1]metadata!E130)</f>
        <v>10.1093/aesa/71.4.487</v>
      </c>
      <c r="F130" s="0" t="str">
        <f aca="false">IF([1]metadata!F130="","",[1]metadata!F130)</f>
        <v>y</v>
      </c>
      <c r="G130" s="0" t="str">
        <f aca="false">IF([1]metadata!G130="","",[1]metadata!G130)</f>
        <v>a</v>
      </c>
      <c r="H130" s="0" t="str">
        <f aca="false">IF([1]metadata!H130="","",[1]metadata!H130)</f>
        <v>i</v>
      </c>
      <c r="I130" s="0" t="n">
        <f aca="false">IF([1]metadata!I130="","",[1]metadata!I130)</f>
        <v>5</v>
      </c>
      <c r="J130" s="0" t="n">
        <f aca="false">IF([1]metadata!J130="",0,[1]metadata!J130)</f>
        <v>4</v>
      </c>
      <c r="K130" s="0" t="str">
        <f aca="false">IF([1]metadata!K130="","",[1]metadata!K130)</f>
        <v>n</v>
      </c>
      <c r="L130" s="0" t="str">
        <f aca="false">IF([1]metadata!L130="","",[1]metadata!L130)</f>
        <v>Aedes sierrensis</v>
      </c>
      <c r="M130" s="0" t="str">
        <f aca="false">IF([1]metadata!M130="","",[1]metadata!M130)</f>
        <v>diptera</v>
      </c>
      <c r="N130" s="0" t="str">
        <f aca="false">IF([1]metadata!N130="","",[1]metadata!N130)</f>
        <v>Halsey</v>
      </c>
      <c r="O130" s="0" t="n">
        <f aca="false">IF([1]metadata!O130="","",[1]metadata!O130)</f>
        <v>44.384444</v>
      </c>
      <c r="P130" s="0" t="n">
        <f aca="false">IF([1]metadata!P130="","",[1]metadata!P130)</f>
        <v>-123.110278</v>
      </c>
      <c r="Q130" s="0" t="n">
        <f aca="false">IF([1]metadata!Q130="","",[1]metadata!Q130)</f>
        <v>0.1</v>
      </c>
      <c r="R130" s="0" t="str">
        <f aca="false">IF([1]metadata!R130="","",[1]metadata!R130)</f>
        <v/>
      </c>
      <c r="S130" s="0" t="str">
        <f aca="false">IF([1]metadata!S130="","",[1]metadata!S130)</f>
        <v/>
      </c>
      <c r="T130" s="0" t="n">
        <f aca="false">IF([1]metadata!T130="","",[1]metadata!T130)</f>
        <v>20</v>
      </c>
      <c r="U130" s="0" t="str">
        <f aca="false">IF([1]metadata!U130="","",[1]metadata!U130)</f>
        <v>acc</v>
      </c>
      <c r="V130" s="0" t="str">
        <f aca="false">IF([1]metadata!V130="","",[1]metadata!V130)</f>
        <v/>
      </c>
      <c r="W130" s="0" t="n">
        <f aca="false">IF([1]metadata!W130="","",[1]metadata!W130)</f>
        <v>18</v>
      </c>
      <c r="X130" s="0" t="str">
        <f aca="false">IF([1]metadata!X130="","",[1]metadata!X130)</f>
        <v/>
      </c>
      <c r="Y130" s="0" t="str">
        <f aca="false">IF([1]metadata!Y130="","",[1]metadata!Y130)</f>
        <v/>
      </c>
      <c r="Z130" s="0" t="str">
        <f aca="false">IF([1]metadata!Z130="","",[1]metadata!Z130)</f>
        <v/>
      </c>
    </row>
    <row r="131" customFormat="false" ht="14.4" hidden="false" customHeight="false" outlineLevel="0" collapsed="false">
      <c r="A131" s="0" t="n">
        <f aca="false">IF([1]metadata!A131="","",[1]metadata!A131)</f>
        <v>19</v>
      </c>
      <c r="B131" s="0" t="str">
        <f aca="false">IF([1]metadata!B131="","",[1]metadata!B131)</f>
        <v>19-Yamagata</v>
      </c>
      <c r="C131" s="0" t="str">
        <f aca="false">IF([1]metadata!C131="","",[1]metadata!C131)</f>
        <v>Kato, Y</v>
      </c>
      <c r="D131" s="0" t="str">
        <f aca="false">IF([1]metadata!D131="","",[1]metadata!D131)</f>
        <v>Geographic variation in photoperiodic response for the induction of pupal diapause in the Aristolochia-feeding butterfly Atrophaneura alcinous</v>
      </c>
      <c r="E131" s="0" t="str">
        <f aca="false">IF([1]metadata!E131="","",[1]metadata!E131)</f>
        <v>10.1303/aez.2005.347</v>
      </c>
      <c r="F131" s="0" t="str">
        <f aca="false">IF([1]metadata!F131="","",[1]metadata!F131)</f>
        <v>y</v>
      </c>
      <c r="G131" s="0" t="str">
        <f aca="false">IF([1]metadata!G131="","",[1]metadata!G131)</f>
        <v>a</v>
      </c>
      <c r="H131" s="0" t="str">
        <f aca="false">IF([1]metadata!H131="","",[1]metadata!H131)</f>
        <v>i</v>
      </c>
      <c r="I131" s="0" t="n">
        <f aca="false">IF([1]metadata!I131="","",[1]metadata!I131)</f>
        <v>7</v>
      </c>
      <c r="J131" s="0" t="n">
        <f aca="false">IF([1]metadata!J131="",0,[1]metadata!J131)</f>
        <v>5</v>
      </c>
      <c r="K131" s="0" t="str">
        <f aca="false">IF([1]metadata!K131="","",[1]metadata!K131)</f>
        <v/>
      </c>
      <c r="L131" s="0" t="str">
        <f aca="false">IF([1]metadata!L131="","",[1]metadata!L131)</f>
        <v>Atrophaneura alcinous</v>
      </c>
      <c r="M131" s="0" t="str">
        <f aca="false">IF([1]metadata!M131="","",[1]metadata!M131)</f>
        <v>lepidoptera</v>
      </c>
      <c r="N131" s="0" t="str">
        <f aca="false">IF([1]metadata!N131="","",[1]metadata!N131)</f>
        <v>Yamagata</v>
      </c>
      <c r="O131" s="0" t="n">
        <f aca="false">IF([1]metadata!O131="","",[1]metadata!O131)</f>
        <v>38.255556</v>
      </c>
      <c r="P131" s="0" t="n">
        <f aca="false">IF([1]metadata!P131="","",[1]metadata!P131)</f>
        <v>140.339722</v>
      </c>
      <c r="Q131" s="0" t="n">
        <f aca="false">IF([1]metadata!Q131="","",[1]metadata!Q131)</f>
        <v>0.05</v>
      </c>
      <c r="R131" s="0" t="n">
        <f aca="false">IF([1]metadata!R131="","",[1]metadata!R131)</f>
        <v>150</v>
      </c>
      <c r="S131" s="0" t="str">
        <f aca="false">IF([1]metadata!S131="","",[1]metadata!S131)</f>
        <v/>
      </c>
      <c r="T131" s="0" t="n">
        <f aca="false">IF([1]metadata!T131="","",[1]metadata!T131)</f>
        <v>25</v>
      </c>
      <c r="U131" s="0" t="str">
        <f aca="false">IF([1]metadata!U131="","",[1]metadata!U131)</f>
        <v>global average</v>
      </c>
      <c r="V131" s="0" t="str">
        <f aca="false">IF([1]metadata!V131="","",[1]metadata!V131)</f>
        <v/>
      </c>
      <c r="W131" s="0" t="n">
        <f aca="false">IF([1]metadata!W131="","",[1]metadata!W131)</f>
        <v>19</v>
      </c>
      <c r="X131" s="0" t="str">
        <f aca="false">IF([1]metadata!X131="","",[1]metadata!X131)</f>
        <v/>
      </c>
      <c r="Y131" s="0" t="str">
        <f aca="false">IF([1]metadata!Y131="","",[1]metadata!Y131)</f>
        <v/>
      </c>
      <c r="Z131" s="0" t="str">
        <f aca="false">IF([1]metadata!Z131="","",[1]metadata!Z131)</f>
        <v/>
      </c>
    </row>
    <row r="132" customFormat="false" ht="14.4" hidden="false" customHeight="false" outlineLevel="0" collapsed="false">
      <c r="A132" s="0" t="n">
        <f aca="false">IF([1]metadata!A132="","",[1]metadata!A132)</f>
        <v>19</v>
      </c>
      <c r="B132" s="0" t="str">
        <f aca="false">IF([1]metadata!B132="","",[1]metadata!B132)</f>
        <v>19- Fuchu</v>
      </c>
      <c r="C132" s="0" t="str">
        <f aca="false">IF([1]metadata!C132="","",[1]metadata!C132)</f>
        <v>Kato, Y</v>
      </c>
      <c r="D132" s="0" t="str">
        <f aca="false">IF([1]metadata!D132="","",[1]metadata!D132)</f>
        <v>Geographic variation in photoperiodic response for the induction of pupal diapause in the Aristolochia-feeding butterfly Atrophaneura alcinous</v>
      </c>
      <c r="E132" s="0" t="str">
        <f aca="false">IF([1]metadata!E132="","",[1]metadata!E132)</f>
        <v>10.1303/aez.2005.347</v>
      </c>
      <c r="F132" s="0" t="str">
        <f aca="false">IF([1]metadata!F132="","",[1]metadata!F132)</f>
        <v>y</v>
      </c>
      <c r="G132" s="0" t="str">
        <f aca="false">IF([1]metadata!G132="","",[1]metadata!G132)</f>
        <v>a</v>
      </c>
      <c r="H132" s="0" t="str">
        <f aca="false">IF([1]metadata!H132="","",[1]metadata!H132)</f>
        <v>i</v>
      </c>
      <c r="I132" s="0" t="n">
        <f aca="false">IF([1]metadata!I132="","",[1]metadata!I132)</f>
        <v>7</v>
      </c>
      <c r="J132" s="0" t="n">
        <f aca="false">IF([1]metadata!J132="",0,[1]metadata!J132)</f>
        <v>5</v>
      </c>
      <c r="K132" s="0" t="str">
        <f aca="false">IF([1]metadata!K132="","",[1]metadata!K132)</f>
        <v/>
      </c>
      <c r="L132" s="0" t="str">
        <f aca="false">IF([1]metadata!L132="","",[1]metadata!L132)</f>
        <v>Atrophaneura alcinous</v>
      </c>
      <c r="M132" s="0" t="str">
        <f aca="false">IF([1]metadata!M132="","",[1]metadata!M132)</f>
        <v>lepidoptera</v>
      </c>
      <c r="N132" s="0" t="str">
        <f aca="false">IF([1]metadata!N132="","",[1]metadata!N132)</f>
        <v>Fuchu</v>
      </c>
      <c r="O132" s="0" t="n">
        <f aca="false">IF([1]metadata!O132="","",[1]metadata!O132)</f>
        <v>35.668969</v>
      </c>
      <c r="P132" s="0" t="n">
        <f aca="false">IF([1]metadata!P132="","",[1]metadata!P132)</f>
        <v>139.477669</v>
      </c>
      <c r="Q132" s="0" t="n">
        <f aca="false">IF([1]metadata!Q132="","",[1]metadata!Q132)</f>
        <v>0.05</v>
      </c>
      <c r="R132" s="0" t="n">
        <f aca="false">IF([1]metadata!R132="","",[1]metadata!R132)</f>
        <v>50</v>
      </c>
      <c r="S132" s="0" t="str">
        <f aca="false">IF([1]metadata!S132="","",[1]metadata!S132)</f>
        <v/>
      </c>
      <c r="T132" s="0" t="n">
        <f aca="false">IF([1]metadata!T132="","",[1]metadata!T132)</f>
        <v>25</v>
      </c>
      <c r="U132" s="0" t="str">
        <f aca="false">IF([1]metadata!U132="","",[1]metadata!U132)</f>
        <v>global average</v>
      </c>
      <c r="V132" s="0" t="str">
        <f aca="false">IF([1]metadata!V132="","",[1]metadata!V132)</f>
        <v/>
      </c>
      <c r="W132" s="0" t="n">
        <f aca="false">IF([1]metadata!W132="","",[1]metadata!W132)</f>
        <v>19</v>
      </c>
      <c r="X132" s="0" t="str">
        <f aca="false">IF([1]metadata!X132="","",[1]metadata!X132)</f>
        <v/>
      </c>
      <c r="Y132" s="0" t="str">
        <f aca="false">IF([1]metadata!Y132="","",[1]metadata!Y132)</f>
        <v/>
      </c>
      <c r="Z132" s="0" t="str">
        <f aca="false">IF([1]metadata!Z132="","",[1]metadata!Z132)</f>
        <v/>
      </c>
    </row>
    <row r="133" customFormat="false" ht="14.4" hidden="false" customHeight="false" outlineLevel="0" collapsed="false">
      <c r="A133" s="0" t="n">
        <f aca="false">IF([1]metadata!A133="","",[1]metadata!A133)</f>
        <v>19</v>
      </c>
      <c r="B133" s="0" t="str">
        <f aca="false">IF([1]metadata!B133="","",[1]metadata!B133)</f>
        <v>19- Yokosuka</v>
      </c>
      <c r="C133" s="0" t="str">
        <f aca="false">IF([1]metadata!C133="","",[1]metadata!C133)</f>
        <v>Kato, Y</v>
      </c>
      <c r="D133" s="0" t="str">
        <f aca="false">IF([1]metadata!D133="","",[1]metadata!D133)</f>
        <v>Geographic variation in photoperiodic response for the induction of pupal diapause in the Aristolochia-feeding butterfly Atrophaneura alcinous</v>
      </c>
      <c r="E133" s="0" t="str">
        <f aca="false">IF([1]metadata!E133="","",[1]metadata!E133)</f>
        <v>10.1303/aez.2005.347</v>
      </c>
      <c r="F133" s="0" t="str">
        <f aca="false">IF([1]metadata!F133="","",[1]metadata!F133)</f>
        <v>y</v>
      </c>
      <c r="G133" s="0" t="str">
        <f aca="false">IF([1]metadata!G133="","",[1]metadata!G133)</f>
        <v>a</v>
      </c>
      <c r="H133" s="0" t="str">
        <f aca="false">IF([1]metadata!H133="","",[1]metadata!H133)</f>
        <v>i</v>
      </c>
      <c r="I133" s="0" t="n">
        <f aca="false">IF([1]metadata!I133="","",[1]metadata!I133)</f>
        <v>7</v>
      </c>
      <c r="J133" s="0" t="n">
        <f aca="false">IF([1]metadata!J133="",0,[1]metadata!J133)</f>
        <v>5</v>
      </c>
      <c r="K133" s="0" t="str">
        <f aca="false">IF([1]metadata!K133="","",[1]metadata!K133)</f>
        <v/>
      </c>
      <c r="L133" s="0" t="str">
        <f aca="false">IF([1]metadata!L133="","",[1]metadata!L133)</f>
        <v>Atrophaneura alcinous</v>
      </c>
      <c r="M133" s="0" t="str">
        <f aca="false">IF([1]metadata!M133="","",[1]metadata!M133)</f>
        <v>lepidoptera</v>
      </c>
      <c r="N133" s="0" t="str">
        <f aca="false">IF([1]metadata!N133="","",[1]metadata!N133)</f>
        <v>Yokosuka</v>
      </c>
      <c r="O133" s="0" t="n">
        <f aca="false">IF([1]metadata!O133="","",[1]metadata!O133)</f>
        <v>35.281389</v>
      </c>
      <c r="P133" s="0" t="n">
        <f aca="false">IF([1]metadata!P133="","",[1]metadata!P133)</f>
        <v>139.671944</v>
      </c>
      <c r="Q133" s="0" t="n">
        <f aca="false">IF([1]metadata!Q133="","",[1]metadata!Q133)</f>
        <v>0.05</v>
      </c>
      <c r="R133" s="0" t="n">
        <f aca="false">IF([1]metadata!R133="","",[1]metadata!R133)</f>
        <v>150</v>
      </c>
      <c r="S133" s="0" t="str">
        <f aca="false">IF([1]metadata!S133="","",[1]metadata!S133)</f>
        <v/>
      </c>
      <c r="T133" s="0" t="n">
        <f aca="false">IF([1]metadata!T133="","",[1]metadata!T133)</f>
        <v>25</v>
      </c>
      <c r="U133" s="0" t="str">
        <f aca="false">IF([1]metadata!U133="","",[1]metadata!U133)</f>
        <v>global average</v>
      </c>
      <c r="V133" s="0" t="str">
        <f aca="false">IF([1]metadata!V133="","",[1]metadata!V133)</f>
        <v/>
      </c>
      <c r="W133" s="0" t="n">
        <f aca="false">IF([1]metadata!W133="","",[1]metadata!W133)</f>
        <v>19</v>
      </c>
      <c r="X133" s="0" t="str">
        <f aca="false">IF([1]metadata!X133="","",[1]metadata!X133)</f>
        <v/>
      </c>
      <c r="Y133" s="0" t="str">
        <f aca="false">IF([1]metadata!Y133="","",[1]metadata!Y133)</f>
        <v/>
      </c>
      <c r="Z133" s="0" t="str">
        <f aca="false">IF([1]metadata!Z133="","",[1]metadata!Z133)</f>
        <v/>
      </c>
    </row>
    <row r="134" customFormat="false" ht="14.4" hidden="false" customHeight="false" outlineLevel="0" collapsed="false">
      <c r="A134" s="0" t="n">
        <f aca="false">IF([1]metadata!A134="","",[1]metadata!A134)</f>
        <v>19</v>
      </c>
      <c r="B134" s="0" t="str">
        <f aca="false">IF([1]metadata!B134="","",[1]metadata!B134)</f>
        <v>19- Gotemba</v>
      </c>
      <c r="C134" s="0" t="str">
        <f aca="false">IF([1]metadata!C134="","",[1]metadata!C134)</f>
        <v>Kato, Y</v>
      </c>
      <c r="D134" s="0" t="str">
        <f aca="false">IF([1]metadata!D134="","",[1]metadata!D134)</f>
        <v>Geographic variation in photoperiodic response for the induction of pupal diapause in the Aristolochia-feeding butterfly Atrophaneura alcinous</v>
      </c>
      <c r="E134" s="0" t="str">
        <f aca="false">IF([1]metadata!E134="","",[1]metadata!E134)</f>
        <v>10.1303/aez.2005.347</v>
      </c>
      <c r="F134" s="0" t="str">
        <f aca="false">IF([1]metadata!F134="","",[1]metadata!F134)</f>
        <v>y</v>
      </c>
      <c r="G134" s="0" t="str">
        <f aca="false">IF([1]metadata!G134="","",[1]metadata!G134)</f>
        <v>a</v>
      </c>
      <c r="H134" s="0" t="str">
        <f aca="false">IF([1]metadata!H134="","",[1]metadata!H134)</f>
        <v>i</v>
      </c>
      <c r="I134" s="0" t="n">
        <f aca="false">IF([1]metadata!I134="","",[1]metadata!I134)</f>
        <v>7</v>
      </c>
      <c r="J134" s="0" t="n">
        <f aca="false">IF([1]metadata!J134="",0,[1]metadata!J134)</f>
        <v>5</v>
      </c>
      <c r="K134" s="0" t="str">
        <f aca="false">IF([1]metadata!K134="","",[1]metadata!K134)</f>
        <v/>
      </c>
      <c r="L134" s="0" t="str">
        <f aca="false">IF([1]metadata!L134="","",[1]metadata!L134)</f>
        <v>Atrophaneura alcinous</v>
      </c>
      <c r="M134" s="0" t="str">
        <f aca="false">IF([1]metadata!M134="","",[1]metadata!M134)</f>
        <v>lepidoptera</v>
      </c>
      <c r="N134" s="0" t="str">
        <f aca="false">IF([1]metadata!N134="","",[1]metadata!N134)</f>
        <v>Gotemba</v>
      </c>
      <c r="O134" s="0" t="n">
        <f aca="false">IF([1]metadata!O134="","",[1]metadata!O134)</f>
        <v>35.308611</v>
      </c>
      <c r="P134" s="0" t="n">
        <f aca="false">IF([1]metadata!P134="","",[1]metadata!P134)</f>
        <v>138.934722</v>
      </c>
      <c r="Q134" s="0" t="n">
        <f aca="false">IF([1]metadata!Q134="","",[1]metadata!Q134)</f>
        <v>0.05</v>
      </c>
      <c r="R134" s="0" t="str">
        <f aca="false">IF([1]metadata!R134="","",[1]metadata!R134)</f>
        <v>NA</v>
      </c>
      <c r="S134" s="0" t="str">
        <f aca="false">IF([1]metadata!S134="","",[1]metadata!S134)</f>
        <v/>
      </c>
      <c r="T134" s="0" t="n">
        <f aca="false">IF([1]metadata!T134="","",[1]metadata!T134)</f>
        <v>25</v>
      </c>
      <c r="U134" s="0" t="str">
        <f aca="false">IF([1]metadata!U134="","",[1]metadata!U134)</f>
        <v>global average</v>
      </c>
      <c r="V134" s="0" t="str">
        <f aca="false">IF([1]metadata!V134="","",[1]metadata!V134)</f>
        <v/>
      </c>
      <c r="W134" s="0" t="n">
        <f aca="false">IF([1]metadata!W134="","",[1]metadata!W134)</f>
        <v>19</v>
      </c>
      <c r="X134" s="0" t="str">
        <f aca="false">IF([1]metadata!X134="","",[1]metadata!X134)</f>
        <v/>
      </c>
      <c r="Y134" s="0" t="str">
        <f aca="false">IF([1]metadata!Y134="","",[1]metadata!Y134)</f>
        <v/>
      </c>
      <c r="Z134" s="0" t="str">
        <f aca="false">IF([1]metadata!Z134="","",[1]metadata!Z134)</f>
        <v/>
      </c>
    </row>
    <row r="135" customFormat="false" ht="14.4" hidden="false" customHeight="false" outlineLevel="0" collapsed="false">
      <c r="A135" s="0" t="n">
        <f aca="false">IF([1]metadata!A135="","",[1]metadata!A135)</f>
        <v>19</v>
      </c>
      <c r="B135" s="0" t="str">
        <f aca="false">IF([1]metadata!B135="","",[1]metadata!B135)</f>
        <v>19- Kashihara</v>
      </c>
      <c r="C135" s="0" t="str">
        <f aca="false">IF([1]metadata!C135="","",[1]metadata!C135)</f>
        <v>Kato, Y</v>
      </c>
      <c r="D135" s="0" t="str">
        <f aca="false">IF([1]metadata!D135="","",[1]metadata!D135)</f>
        <v>Geographic variation in photoperiodic response for the induction of pupal diapause in the Aristolochia-feeding butterfly Atrophaneura alcinous</v>
      </c>
      <c r="E135" s="0" t="str">
        <f aca="false">IF([1]metadata!E135="","",[1]metadata!E135)</f>
        <v>10.1303/aez.2005.347</v>
      </c>
      <c r="F135" s="0" t="str">
        <f aca="false">IF([1]metadata!F135="","",[1]metadata!F135)</f>
        <v>y</v>
      </c>
      <c r="G135" s="0" t="str">
        <f aca="false">IF([1]metadata!G135="","",[1]metadata!G135)</f>
        <v>a</v>
      </c>
      <c r="H135" s="0" t="str">
        <f aca="false">IF([1]metadata!H135="","",[1]metadata!H135)</f>
        <v>i</v>
      </c>
      <c r="I135" s="0" t="n">
        <f aca="false">IF([1]metadata!I135="","",[1]metadata!I135)</f>
        <v>7</v>
      </c>
      <c r="J135" s="0" t="n">
        <f aca="false">IF([1]metadata!J135="",0,[1]metadata!J135)</f>
        <v>5</v>
      </c>
      <c r="K135" s="0" t="str">
        <f aca="false">IF([1]metadata!K135="","",[1]metadata!K135)</f>
        <v/>
      </c>
      <c r="L135" s="0" t="str">
        <f aca="false">IF([1]metadata!L135="","",[1]metadata!L135)</f>
        <v>Atrophaneura alcinous</v>
      </c>
      <c r="M135" s="0" t="str">
        <f aca="false">IF([1]metadata!M135="","",[1]metadata!M135)</f>
        <v>lepidoptera</v>
      </c>
      <c r="N135" s="0" t="str">
        <f aca="false">IF([1]metadata!N135="","",[1]metadata!N135)</f>
        <v>Kashihara</v>
      </c>
      <c r="O135" s="0" t="n">
        <f aca="false">IF([1]metadata!O135="","",[1]metadata!O135)</f>
        <v>34.509444</v>
      </c>
      <c r="P135" s="0" t="n">
        <f aca="false">IF([1]metadata!P135="","",[1]metadata!P135)</f>
        <v>135.7925</v>
      </c>
      <c r="Q135" s="0" t="n">
        <f aca="false">IF([1]metadata!Q135="","",[1]metadata!Q135)</f>
        <v>0.05</v>
      </c>
      <c r="R135" s="0" t="n">
        <f aca="false">IF([1]metadata!R135="","",[1]metadata!R135)</f>
        <v>50</v>
      </c>
      <c r="S135" s="0" t="str">
        <f aca="false">IF([1]metadata!S135="","",[1]metadata!S135)</f>
        <v/>
      </c>
      <c r="T135" s="0" t="n">
        <f aca="false">IF([1]metadata!T135="","",[1]metadata!T135)</f>
        <v>25</v>
      </c>
      <c r="U135" s="0" t="str">
        <f aca="false">IF([1]metadata!U135="","",[1]metadata!U135)</f>
        <v>global average</v>
      </c>
      <c r="V135" s="0" t="str">
        <f aca="false">IF([1]metadata!V135="","",[1]metadata!V135)</f>
        <v/>
      </c>
      <c r="W135" s="0" t="n">
        <f aca="false">IF([1]metadata!W135="","",[1]metadata!W135)</f>
        <v>19</v>
      </c>
      <c r="X135" s="0" t="str">
        <f aca="false">IF([1]metadata!X135="","",[1]metadata!X135)</f>
        <v/>
      </c>
      <c r="Y135" s="0" t="str">
        <f aca="false">IF([1]metadata!Y135="","",[1]metadata!Y135)</f>
        <v/>
      </c>
      <c r="Z135" s="0" t="str">
        <f aca="false">IF([1]metadata!Z135="","",[1]metadata!Z135)</f>
        <v/>
      </c>
    </row>
    <row r="136" customFormat="false" ht="14.4" hidden="false" customHeight="false" outlineLevel="0" collapsed="false">
      <c r="A136" s="0" t="n">
        <f aca="false">IF([1]metadata!A136="","",[1]metadata!A136)</f>
        <v>19</v>
      </c>
      <c r="B136" s="0" t="str">
        <f aca="false">IF([1]metadata!B136="","",[1]metadata!B136)</f>
        <v>19- Kiire</v>
      </c>
      <c r="C136" s="0" t="str">
        <f aca="false">IF([1]metadata!C136="","",[1]metadata!C136)</f>
        <v>Kato, Y</v>
      </c>
      <c r="D136" s="0" t="str">
        <f aca="false">IF([1]metadata!D136="","",[1]metadata!D136)</f>
        <v>Geographic variation in photoperiodic response for the induction of pupal diapause in the Aristolochia-feeding butterfly Atrophaneura alcinous</v>
      </c>
      <c r="E136" s="0" t="str">
        <f aca="false">IF([1]metadata!E136="","",[1]metadata!E136)</f>
        <v>10.1303/aez.2005.347</v>
      </c>
      <c r="F136" s="0" t="str">
        <f aca="false">IF([1]metadata!F136="","",[1]metadata!F136)</f>
        <v>y</v>
      </c>
      <c r="G136" s="0" t="str">
        <f aca="false">IF([1]metadata!G136="","",[1]metadata!G136)</f>
        <v>a</v>
      </c>
      <c r="H136" s="0" t="str">
        <f aca="false">IF([1]metadata!H136="","",[1]metadata!H136)</f>
        <v>i</v>
      </c>
      <c r="I136" s="0" t="n">
        <f aca="false">IF([1]metadata!I136="","",[1]metadata!I136)</f>
        <v>7</v>
      </c>
      <c r="J136" s="0" t="n">
        <f aca="false">IF([1]metadata!J136="",0,[1]metadata!J136)</f>
        <v>5</v>
      </c>
      <c r="K136" s="0" t="str">
        <f aca="false">IF([1]metadata!K136="","",[1]metadata!K136)</f>
        <v/>
      </c>
      <c r="L136" s="0" t="str">
        <f aca="false">IF([1]metadata!L136="","",[1]metadata!L136)</f>
        <v>Atrophaneura alcinous</v>
      </c>
      <c r="M136" s="0" t="str">
        <f aca="false">IF([1]metadata!M136="","",[1]metadata!M136)</f>
        <v>lepidoptera</v>
      </c>
      <c r="N136" s="0" t="str">
        <f aca="false">IF([1]metadata!N136="","",[1]metadata!N136)</f>
        <v>Kiire</v>
      </c>
      <c r="O136" s="0" t="n">
        <f aca="false">IF([1]metadata!O136="","",[1]metadata!O136)</f>
        <v>31.6</v>
      </c>
      <c r="P136" s="0" t="n">
        <f aca="false">IF([1]metadata!P136="","",[1]metadata!P136)</f>
        <v>130.55</v>
      </c>
      <c r="Q136" s="0" t="n">
        <f aca="false">IF([1]metadata!Q136="","",[1]metadata!Q136)</f>
        <v>0.05</v>
      </c>
      <c r="R136" s="0" t="n">
        <f aca="false">IF([1]metadata!R136="","",[1]metadata!R136)</f>
        <v>720</v>
      </c>
      <c r="S136" s="0" t="str">
        <f aca="false">IF([1]metadata!S136="","",[1]metadata!S136)</f>
        <v/>
      </c>
      <c r="T136" s="0" t="n">
        <f aca="false">IF([1]metadata!T136="","",[1]metadata!T136)</f>
        <v>25</v>
      </c>
      <c r="U136" s="0" t="str">
        <f aca="false">IF([1]metadata!U136="","",[1]metadata!U136)</f>
        <v>global average</v>
      </c>
      <c r="V136" s="0" t="str">
        <f aca="false">IF([1]metadata!V136="","",[1]metadata!V136)</f>
        <v/>
      </c>
      <c r="W136" s="0" t="n">
        <f aca="false">IF([1]metadata!W136="","",[1]metadata!W136)</f>
        <v>19</v>
      </c>
      <c r="X136" s="0" t="str">
        <f aca="false">IF([1]metadata!X136="","",[1]metadata!X136)</f>
        <v/>
      </c>
      <c r="Y136" s="0" t="str">
        <f aca="false">IF([1]metadata!Y136="","",[1]metadata!Y136)</f>
        <v/>
      </c>
      <c r="Z136" s="0" t="str">
        <f aca="false">IF([1]metadata!Z136="","",[1]metadata!Z136)</f>
        <v/>
      </c>
    </row>
    <row r="137" customFormat="false" ht="14.4" hidden="false" customHeight="false" outlineLevel="0" collapsed="false">
      <c r="A137" s="0" t="n">
        <f aca="false">IF([1]metadata!A137="","",[1]metadata!A137)</f>
        <v>19</v>
      </c>
      <c r="B137" s="0" t="str">
        <f aca="false">IF([1]metadata!B137="","",[1]metadata!B137)</f>
        <v>19- Ishigaki</v>
      </c>
      <c r="C137" s="0" t="str">
        <f aca="false">IF([1]metadata!C137="","",[1]metadata!C137)</f>
        <v>Kato, Y</v>
      </c>
      <c r="D137" s="0" t="str">
        <f aca="false">IF([1]metadata!D137="","",[1]metadata!D137)</f>
        <v>Geographic variation in photoperiodic response for the induction of pupal diapause in the Aristolochia-feeding butterfly Atrophaneura alcinous</v>
      </c>
      <c r="E137" s="0" t="str">
        <f aca="false">IF([1]metadata!E137="","",[1]metadata!E137)</f>
        <v>10.1303/aez.2005.347</v>
      </c>
      <c r="F137" s="0" t="str">
        <f aca="false">IF([1]metadata!F137="","",[1]metadata!F137)</f>
        <v>y</v>
      </c>
      <c r="G137" s="0" t="str">
        <f aca="false">IF([1]metadata!G137="","",[1]metadata!G137)</f>
        <v>a</v>
      </c>
      <c r="H137" s="0" t="str">
        <f aca="false">IF([1]metadata!H137="","",[1]metadata!H137)</f>
        <v>i</v>
      </c>
      <c r="I137" s="0" t="n">
        <f aca="false">IF([1]metadata!I137="","",[1]metadata!I137)</f>
        <v>7</v>
      </c>
      <c r="J137" s="0" t="n">
        <f aca="false">IF([1]metadata!J137="",0,[1]metadata!J137)</f>
        <v>5</v>
      </c>
      <c r="K137" s="0" t="str">
        <f aca="false">IF([1]metadata!K137="","",[1]metadata!K137)</f>
        <v/>
      </c>
      <c r="L137" s="0" t="str">
        <f aca="false">IF([1]metadata!L137="","",[1]metadata!L137)</f>
        <v>Atrophaneura alcinous</v>
      </c>
      <c r="M137" s="0" t="str">
        <f aca="false">IF([1]metadata!M137="","",[1]metadata!M137)</f>
        <v>lepidoptera</v>
      </c>
      <c r="N137" s="0" t="str">
        <f aca="false">IF([1]metadata!N137="","",[1]metadata!N137)</f>
        <v>Ishigaki</v>
      </c>
      <c r="O137" s="0" t="n">
        <f aca="false">IF([1]metadata!O137="","",[1]metadata!O137)</f>
        <v>24.340556</v>
      </c>
      <c r="P137" s="0" t="n">
        <f aca="false">IF([1]metadata!P137="","",[1]metadata!P137)</f>
        <v>124.155556</v>
      </c>
      <c r="Q137" s="0" t="n">
        <f aca="false">IF([1]metadata!Q137="","",[1]metadata!Q137)</f>
        <v>0.05</v>
      </c>
      <c r="R137" s="0" t="n">
        <f aca="false">IF([1]metadata!R137="","",[1]metadata!R137)</f>
        <v>40</v>
      </c>
      <c r="S137" s="0" t="str">
        <f aca="false">IF([1]metadata!S137="","",[1]metadata!S137)</f>
        <v/>
      </c>
      <c r="T137" s="0" t="n">
        <f aca="false">IF([1]metadata!T137="","",[1]metadata!T137)</f>
        <v>25</v>
      </c>
      <c r="U137" s="0" t="str">
        <f aca="false">IF([1]metadata!U137="","",[1]metadata!U137)</f>
        <v>global average</v>
      </c>
      <c r="V137" s="0" t="str">
        <f aca="false">IF([1]metadata!V137="","",[1]metadata!V137)</f>
        <v/>
      </c>
      <c r="W137" s="0" t="n">
        <f aca="false">IF([1]metadata!W137="","",[1]metadata!W137)</f>
        <v>19</v>
      </c>
      <c r="X137" s="0" t="str">
        <f aca="false">IF([1]metadata!X137="","",[1]metadata!X137)</f>
        <v/>
      </c>
      <c r="Y137" s="0" t="str">
        <f aca="false">IF([1]metadata!Y137="","",[1]metadata!Y137)</f>
        <v/>
      </c>
      <c r="Z137" s="0" t="str">
        <f aca="false">IF([1]metadata!Z137="","",[1]metadata!Z137)</f>
        <v/>
      </c>
    </row>
    <row r="138" customFormat="false" ht="14.4" hidden="false" customHeight="false" outlineLevel="0" collapsed="false">
      <c r="A138" s="0" t="n">
        <f aca="false">IF([1]metadata!A138="","",[1]metadata!A138)</f>
        <v>20</v>
      </c>
      <c r="B138" s="0" t="str">
        <f aca="false">IF([1]metadata!B138="","",[1]metadata!B138)</f>
        <v>20-SN</v>
      </c>
      <c r="C138" s="0" t="str">
        <f aca="false">IF([1]metadata!C138="","",[1]metadata!C138)</f>
        <v>KIMURA, MT; OHTSU, T; YOSHIDA, T; AWASAKI, T; LIN, FJ</v>
      </c>
      <c r="D138" s="0" t="str">
        <f aca="false">IF([1]metadata!D138="","",[1]metadata!D138)</f>
        <v>CLIMATIC ADAPTATIONS AND DISTRIBUTIONS IN THE DROSOPHILA-TAKAHASHII SPECIES SUBGROUP (DIPTERA, DROSOPHILIDAE)</v>
      </c>
      <c r="E138" s="0" t="str">
        <f aca="false">IF([1]metadata!E138="","",[1]metadata!E138)</f>
        <v>10.1080/00222939400770181</v>
      </c>
      <c r="F138" s="0" t="str">
        <f aca="false">IF([1]metadata!F138="","",[1]metadata!F138)</f>
        <v>y</v>
      </c>
      <c r="G138" s="0" t="str">
        <f aca="false">IF([1]metadata!G138="","",[1]metadata!G138)</f>
        <v>a</v>
      </c>
      <c r="H138" s="0" t="str">
        <f aca="false">IF([1]metadata!H138="","",[1]metadata!H138)</f>
        <v>i</v>
      </c>
      <c r="I138" s="0" t="n">
        <f aca="false">IF([1]metadata!I138="","",[1]metadata!I138)</f>
        <v>5</v>
      </c>
      <c r="J138" s="0" t="n">
        <f aca="false">IF([1]metadata!J138="",0,[1]metadata!J138)</f>
        <v>4</v>
      </c>
      <c r="K138" s="0" t="str">
        <f aca="false">IF([1]metadata!K138="","",[1]metadata!K138)</f>
        <v>n</v>
      </c>
      <c r="L138" s="0" t="str">
        <f aca="false">IF([1]metadata!L138="","",[1]metadata!L138)</f>
        <v>Drosophila lutescens</v>
      </c>
      <c r="M138" s="0" t="str">
        <f aca="false">IF([1]metadata!M138="","",[1]metadata!M138)</f>
        <v>diptera</v>
      </c>
      <c r="N138" s="0" t="str">
        <f aca="false">IF([1]metadata!N138="","",[1]metadata!N138)</f>
        <v>SN</v>
      </c>
      <c r="O138" s="0" t="n">
        <f aca="false">IF([1]metadata!O138="","",[1]metadata!O138)</f>
        <v>38.268333</v>
      </c>
      <c r="P138" s="0" t="n">
        <f aca="false">IF([1]metadata!P138="","",[1]metadata!P138)</f>
        <v>140.869444</v>
      </c>
      <c r="Q138" s="0" t="n">
        <f aca="false">IF([1]metadata!Q138="","",[1]metadata!Q138)</f>
        <v>0.05</v>
      </c>
      <c r="R138" s="0" t="str">
        <f aca="false">IF([1]metadata!R138="","",[1]metadata!R138)</f>
        <v/>
      </c>
      <c r="S138" s="0" t="str">
        <f aca="false">IF([1]metadata!S138="","",[1]metadata!S138)</f>
        <v/>
      </c>
      <c r="T138" s="0" t="n">
        <f aca="false">IF([1]metadata!T138="","",[1]metadata!T138)</f>
        <v>40</v>
      </c>
      <c r="U138" s="0" t="str">
        <f aca="false">IF([1]metadata!U138="","",[1]metadata!U138)</f>
        <v>global average</v>
      </c>
      <c r="V138" s="0" t="str">
        <f aca="false">IF([1]metadata!V138="","",[1]metadata!V138)</f>
        <v/>
      </c>
      <c r="W138" s="0" t="n">
        <f aca="false">IF([1]metadata!W138="","",[1]metadata!W138)</f>
        <v>20</v>
      </c>
      <c r="X138" s="0" t="str">
        <f aca="false">IF([1]metadata!X138="","",[1]metadata!X138)</f>
        <v/>
      </c>
      <c r="Y138" s="0" t="str">
        <f aca="false">IF([1]metadata!Y138="","",[1]metadata!Y138)</f>
        <v/>
      </c>
      <c r="Z138" s="0" t="str">
        <f aca="false">IF([1]metadata!Z138="","",[1]metadata!Z138)</f>
        <v/>
      </c>
    </row>
    <row r="139" customFormat="false" ht="14.4" hidden="false" customHeight="false" outlineLevel="0" collapsed="false">
      <c r="A139" s="0" t="n">
        <f aca="false">IF([1]metadata!A139="","",[1]metadata!A139)</f>
        <v>20</v>
      </c>
      <c r="B139" s="0" t="str">
        <f aca="false">IF([1]metadata!B139="","",[1]metadata!B139)</f>
        <v>20-CH</v>
      </c>
      <c r="C139" s="0" t="str">
        <f aca="false">IF([1]metadata!C139="","",[1]metadata!C139)</f>
        <v>KIMURA, MT; OHTSU, T; YOSHIDA, T; AWASAKI, T; LIN, FJ</v>
      </c>
      <c r="D139" s="0" t="str">
        <f aca="false">IF([1]metadata!D139="","",[1]metadata!D139)</f>
        <v>CLIMATIC ADAPTATIONS AND DISTRIBUTIONS IN THE DROSOPHILA-TAKAHASHII SPECIES SUBGROUP (DIPTERA, DROSOPHILIDAE)</v>
      </c>
      <c r="E139" s="0" t="str">
        <f aca="false">IF([1]metadata!E139="","",[1]metadata!E139)</f>
        <v>10.1080/00222939400770181</v>
      </c>
      <c r="F139" s="0" t="str">
        <f aca="false">IF([1]metadata!F139="","",[1]metadata!F139)</f>
        <v>y</v>
      </c>
      <c r="G139" s="0" t="str">
        <f aca="false">IF([1]metadata!G139="","",[1]metadata!G139)</f>
        <v>a</v>
      </c>
      <c r="H139" s="0" t="str">
        <f aca="false">IF([1]metadata!H139="","",[1]metadata!H139)</f>
        <v>i</v>
      </c>
      <c r="I139" s="0" t="n">
        <f aca="false">IF([1]metadata!I139="","",[1]metadata!I139)</f>
        <v>5</v>
      </c>
      <c r="J139" s="0" t="n">
        <f aca="false">IF([1]metadata!J139="",0,[1]metadata!J139)</f>
        <v>4</v>
      </c>
      <c r="K139" s="0" t="str">
        <f aca="false">IF([1]metadata!K139="","",[1]metadata!K139)</f>
        <v>n</v>
      </c>
      <c r="L139" s="0" t="str">
        <f aca="false">IF([1]metadata!L139="","",[1]metadata!L139)</f>
        <v>Drosophila lutescens</v>
      </c>
      <c r="M139" s="0" t="str">
        <f aca="false">IF([1]metadata!M139="","",[1]metadata!M139)</f>
        <v>diptera</v>
      </c>
      <c r="N139" s="0" t="str">
        <f aca="false">IF([1]metadata!N139="","",[1]metadata!N139)</f>
        <v>CH</v>
      </c>
      <c r="O139" s="0" t="n">
        <f aca="false">IF([1]metadata!O139="","",[1]metadata!O139)</f>
        <v>35.607325</v>
      </c>
      <c r="P139" s="0" t="n">
        <f aca="false">IF([1]metadata!P139="","",[1]metadata!P139)</f>
        <v>140.106386</v>
      </c>
      <c r="Q139" s="0" t="n">
        <f aca="false">IF([1]metadata!Q139="","",[1]metadata!Q139)</f>
        <v>0.05</v>
      </c>
      <c r="R139" s="0" t="str">
        <f aca="false">IF([1]metadata!R139="","",[1]metadata!R139)</f>
        <v/>
      </c>
      <c r="S139" s="0" t="str">
        <f aca="false">IF([1]metadata!S139="","",[1]metadata!S139)</f>
        <v/>
      </c>
      <c r="T139" s="0" t="n">
        <f aca="false">IF([1]metadata!T139="","",[1]metadata!T139)</f>
        <v>40</v>
      </c>
      <c r="U139" s="0" t="str">
        <f aca="false">IF([1]metadata!U139="","",[1]metadata!U139)</f>
        <v>global average</v>
      </c>
      <c r="V139" s="0" t="str">
        <f aca="false">IF([1]metadata!V139="","",[1]metadata!V139)</f>
        <v/>
      </c>
      <c r="W139" s="0" t="n">
        <f aca="false">IF([1]metadata!W139="","",[1]metadata!W139)</f>
        <v>20</v>
      </c>
      <c r="X139" s="0" t="str">
        <f aca="false">IF([1]metadata!X139="","",[1]metadata!X139)</f>
        <v/>
      </c>
      <c r="Y139" s="0" t="str">
        <f aca="false">IF([1]metadata!Y139="","",[1]metadata!Y139)</f>
        <v/>
      </c>
      <c r="Z139" s="0" t="str">
        <f aca="false">IF([1]metadata!Z139="","",[1]metadata!Z139)</f>
        <v/>
      </c>
    </row>
    <row r="140" customFormat="false" ht="14.4" hidden="false" customHeight="false" outlineLevel="0" collapsed="false">
      <c r="A140" s="0" t="n">
        <f aca="false">IF([1]metadata!A140="","",[1]metadata!A140)</f>
        <v>20</v>
      </c>
      <c r="B140" s="0" t="str">
        <f aca="false">IF([1]metadata!B140="","",[1]metadata!B140)</f>
        <v>20-FT</v>
      </c>
      <c r="C140" s="0" t="str">
        <f aca="false">IF([1]metadata!C140="","",[1]metadata!C140)</f>
        <v>KIMURA, MT; OHTSU, T; YOSHIDA, T; AWASAKI, T; LIN, FJ</v>
      </c>
      <c r="D140" s="0" t="str">
        <f aca="false">IF([1]metadata!D140="","",[1]metadata!D140)</f>
        <v>CLIMATIC ADAPTATIONS AND DISTRIBUTIONS IN THE DROSOPHILA-TAKAHASHII SPECIES SUBGROUP (DIPTERA, DROSOPHILIDAE)</v>
      </c>
      <c r="E140" s="0" t="str">
        <f aca="false">IF([1]metadata!E140="","",[1]metadata!E140)</f>
        <v>10.1080/00222939400770181</v>
      </c>
      <c r="F140" s="0" t="str">
        <f aca="false">IF([1]metadata!F140="","",[1]metadata!F140)</f>
        <v>y</v>
      </c>
      <c r="G140" s="0" t="str">
        <f aca="false">IF([1]metadata!G140="","",[1]metadata!G140)</f>
        <v>a</v>
      </c>
      <c r="H140" s="0" t="str">
        <f aca="false">IF([1]metadata!H140="","",[1]metadata!H140)</f>
        <v>i</v>
      </c>
      <c r="I140" s="0" t="n">
        <f aca="false">IF([1]metadata!I140="","",[1]metadata!I140)</f>
        <v>5</v>
      </c>
      <c r="J140" s="0" t="n">
        <f aca="false">IF([1]metadata!J140="",0,[1]metadata!J140)</f>
        <v>4</v>
      </c>
      <c r="K140" s="0" t="str">
        <f aca="false">IF([1]metadata!K140="","",[1]metadata!K140)</f>
        <v>n</v>
      </c>
      <c r="L140" s="0" t="str">
        <f aca="false">IF([1]metadata!L140="","",[1]metadata!L140)</f>
        <v>Drosophila lutescens</v>
      </c>
      <c r="M140" s="0" t="str">
        <f aca="false">IF([1]metadata!M140="","",[1]metadata!M140)</f>
        <v>diptera</v>
      </c>
      <c r="N140" s="0" t="str">
        <f aca="false">IF([1]metadata!N140="","",[1]metadata!N140)</f>
        <v>FT</v>
      </c>
      <c r="O140" s="0" t="n">
        <f aca="false">IF([1]metadata!O140="","",[1]metadata!O140)</f>
        <v>33.495079</v>
      </c>
      <c r="P140" s="0" t="n">
        <f aca="false">IF([1]metadata!P140="","",[1]metadata!P140)</f>
        <v>130.5186</v>
      </c>
      <c r="Q140" s="0" t="n">
        <f aca="false">IF([1]metadata!Q140="","",[1]metadata!Q140)</f>
        <v>0.05</v>
      </c>
      <c r="R140" s="0" t="str">
        <f aca="false">IF([1]metadata!R140="","",[1]metadata!R140)</f>
        <v/>
      </c>
      <c r="S140" s="0" t="str">
        <f aca="false">IF([1]metadata!S140="","",[1]metadata!S140)</f>
        <v/>
      </c>
      <c r="T140" s="0" t="n">
        <f aca="false">IF([1]metadata!T140="","",[1]metadata!T140)</f>
        <v>40</v>
      </c>
      <c r="U140" s="0" t="str">
        <f aca="false">IF([1]metadata!U140="","",[1]metadata!U140)</f>
        <v>global average</v>
      </c>
      <c r="V140" s="0" t="str">
        <f aca="false">IF([1]metadata!V140="","",[1]metadata!V140)</f>
        <v/>
      </c>
      <c r="W140" s="0" t="n">
        <f aca="false">IF([1]metadata!W140="","",[1]metadata!W140)</f>
        <v>20</v>
      </c>
      <c r="X140" s="0" t="str">
        <f aca="false">IF([1]metadata!X140="","",[1]metadata!X140)</f>
        <v/>
      </c>
      <c r="Y140" s="0" t="str">
        <f aca="false">IF([1]metadata!Y140="","",[1]metadata!Y140)</f>
        <v/>
      </c>
      <c r="Z140" s="0" t="str">
        <f aca="false">IF([1]metadata!Z140="","",[1]metadata!Z140)</f>
        <v/>
      </c>
    </row>
    <row r="141" customFormat="false" ht="14.4" hidden="false" customHeight="false" outlineLevel="0" collapsed="false">
      <c r="A141" s="0" t="n">
        <f aca="false">IF([1]metadata!A141="","",[1]metadata!A141)</f>
        <v>20</v>
      </c>
      <c r="B141" s="0" t="str">
        <f aca="false">IF([1]metadata!B141="","",[1]metadata!B141)</f>
        <v>20-KS</v>
      </c>
      <c r="C141" s="0" t="str">
        <f aca="false">IF([1]metadata!C141="","",[1]metadata!C141)</f>
        <v>KIMURA, MT; OHTSU, T; YOSHIDA, T; AWASAKI, T; LIN, FJ</v>
      </c>
      <c r="D141" s="0" t="str">
        <f aca="false">IF([1]metadata!D141="","",[1]metadata!D141)</f>
        <v>CLIMATIC ADAPTATIONS AND DISTRIBUTIONS IN THE DROSOPHILA-TAKAHASHII SPECIES SUBGROUP (DIPTERA, DROSOPHILIDAE)</v>
      </c>
      <c r="E141" s="0" t="str">
        <f aca="false">IF([1]metadata!E141="","",[1]metadata!E141)</f>
        <v>10.1080/00222939400770181</v>
      </c>
      <c r="F141" s="0" t="str">
        <f aca="false">IF([1]metadata!F141="","",[1]metadata!F141)</f>
        <v>y</v>
      </c>
      <c r="G141" s="0" t="str">
        <f aca="false">IF([1]metadata!G141="","",[1]metadata!G141)</f>
        <v>a</v>
      </c>
      <c r="H141" s="0" t="str">
        <f aca="false">IF([1]metadata!H141="","",[1]metadata!H141)</f>
        <v>i</v>
      </c>
      <c r="I141" s="0" t="n">
        <f aca="false">IF([1]metadata!I141="","",[1]metadata!I141)</f>
        <v>5</v>
      </c>
      <c r="J141" s="0" t="n">
        <f aca="false">IF([1]metadata!J141="",0,[1]metadata!J141)</f>
        <v>4</v>
      </c>
      <c r="K141" s="0" t="str">
        <f aca="false">IF([1]metadata!K141="","",[1]metadata!K141)</f>
        <v>n</v>
      </c>
      <c r="L141" s="0" t="str">
        <f aca="false">IF([1]metadata!L141="","",[1]metadata!L141)</f>
        <v>Drosophila lutescens</v>
      </c>
      <c r="M141" s="0" t="str">
        <f aca="false">IF([1]metadata!M141="","",[1]metadata!M141)</f>
        <v>diptera</v>
      </c>
      <c r="N141" s="0" t="str">
        <f aca="false">IF([1]metadata!N141="","",[1]metadata!N141)</f>
        <v>KS</v>
      </c>
      <c r="O141" s="0" t="n">
        <f aca="false">IF([1]metadata!O141="","",[1]metadata!O141)</f>
        <v>31.766667</v>
      </c>
      <c r="P141" s="0" t="n">
        <f aca="false">IF([1]metadata!P141="","",[1]metadata!P141)</f>
        <v>129.8</v>
      </c>
      <c r="Q141" s="0" t="n">
        <f aca="false">IF([1]metadata!Q141="","",[1]metadata!Q141)</f>
        <v>0.05</v>
      </c>
      <c r="R141" s="0" t="str">
        <f aca="false">IF([1]metadata!R141="","",[1]metadata!R141)</f>
        <v/>
      </c>
      <c r="S141" s="0" t="str">
        <f aca="false">IF([1]metadata!S141="","",[1]metadata!S141)</f>
        <v/>
      </c>
      <c r="T141" s="0" t="n">
        <f aca="false">IF([1]metadata!T141="","",[1]metadata!T141)</f>
        <v>40</v>
      </c>
      <c r="U141" s="0" t="str">
        <f aca="false">IF([1]metadata!U141="","",[1]metadata!U141)</f>
        <v>global average</v>
      </c>
      <c r="V141" s="0" t="str">
        <f aca="false">IF([1]metadata!V141="","",[1]metadata!V141)</f>
        <v/>
      </c>
      <c r="W141" s="0" t="n">
        <f aca="false">IF([1]metadata!W141="","",[1]metadata!W141)</f>
        <v>20</v>
      </c>
      <c r="X141" s="0" t="str">
        <f aca="false">IF([1]metadata!X141="","",[1]metadata!X141)</f>
        <v/>
      </c>
      <c r="Y141" s="0" t="str">
        <f aca="false">IF([1]metadata!Y141="","",[1]metadata!Y141)</f>
        <v/>
      </c>
      <c r="Z141" s="0" t="str">
        <f aca="false">IF([1]metadata!Z141="","",[1]metadata!Z141)</f>
        <v/>
      </c>
    </row>
    <row r="142" customFormat="false" ht="14.4" hidden="false" customHeight="false" outlineLevel="0" collapsed="false">
      <c r="A142" s="0" t="n">
        <f aca="false">IF([1]metadata!A142="","",[1]metadata!A142)</f>
        <v>20</v>
      </c>
      <c r="B142" s="0" t="str">
        <f aca="false">IF([1]metadata!B142="","",[1]metadata!B142)</f>
        <v>20-KG</v>
      </c>
      <c r="C142" s="0" t="str">
        <f aca="false">IF([1]metadata!C142="","",[1]metadata!C142)</f>
        <v>KIMURA, MT; OHTSU, T; YOSHIDA, T; AWASAKI, T; LIN, FJ</v>
      </c>
      <c r="D142" s="0" t="str">
        <f aca="false">IF([1]metadata!D142="","",[1]metadata!D142)</f>
        <v>CLIMATIC ADAPTATIONS AND DISTRIBUTIONS IN THE DROSOPHILA-TAKAHASHII SPECIES SUBGROUP (DIPTERA, DROSOPHILIDAE)</v>
      </c>
      <c r="E142" s="0" t="str">
        <f aca="false">IF([1]metadata!E142="","",[1]metadata!E142)</f>
        <v>10.1080/00222939400770181</v>
      </c>
      <c r="F142" s="0" t="str">
        <f aca="false">IF([1]metadata!F142="","",[1]metadata!F142)</f>
        <v>y</v>
      </c>
      <c r="G142" s="0" t="str">
        <f aca="false">IF([1]metadata!G142="","",[1]metadata!G142)</f>
        <v>a</v>
      </c>
      <c r="H142" s="0" t="str">
        <f aca="false">IF([1]metadata!H142="","",[1]metadata!H142)</f>
        <v>i</v>
      </c>
      <c r="I142" s="0" t="n">
        <f aca="false">IF([1]metadata!I142="","",[1]metadata!I142)</f>
        <v>5</v>
      </c>
      <c r="J142" s="0" t="n">
        <f aca="false">IF([1]metadata!J142="",0,[1]metadata!J142)</f>
        <v>4</v>
      </c>
      <c r="K142" s="0" t="str">
        <f aca="false">IF([1]metadata!K142="","",[1]metadata!K142)</f>
        <v>n</v>
      </c>
      <c r="L142" s="0" t="str">
        <f aca="false">IF([1]metadata!L142="","",[1]metadata!L142)</f>
        <v>Drosophila lutescens</v>
      </c>
      <c r="M142" s="0" t="str">
        <f aca="false">IF([1]metadata!M142="","",[1]metadata!M142)</f>
        <v>diptera</v>
      </c>
      <c r="N142" s="0" t="str">
        <f aca="false">IF([1]metadata!N142="","",[1]metadata!N142)</f>
        <v>KG</v>
      </c>
      <c r="O142" s="0" t="n">
        <f aca="false">IF([1]metadata!O142="","",[1]metadata!O142)</f>
        <v>31.596536</v>
      </c>
      <c r="P142" s="0" t="n">
        <f aca="false">IF([1]metadata!P142="","",[1]metadata!P142)</f>
        <v>130.557117</v>
      </c>
      <c r="Q142" s="0" t="n">
        <f aca="false">IF([1]metadata!Q142="","",[1]metadata!Q142)</f>
        <v>0.05</v>
      </c>
      <c r="R142" s="0" t="str">
        <f aca="false">IF([1]metadata!R142="","",[1]metadata!R142)</f>
        <v/>
      </c>
      <c r="S142" s="0" t="str">
        <f aca="false">IF([1]metadata!S142="","",[1]metadata!S142)</f>
        <v/>
      </c>
      <c r="T142" s="0" t="n">
        <f aca="false">IF([1]metadata!T142="","",[1]metadata!T142)</f>
        <v>40</v>
      </c>
      <c r="U142" s="0" t="str">
        <f aca="false">IF([1]metadata!U142="","",[1]metadata!U142)</f>
        <v>global average</v>
      </c>
      <c r="V142" s="0" t="str">
        <f aca="false">IF([1]metadata!V142="","",[1]metadata!V142)</f>
        <v/>
      </c>
      <c r="W142" s="0" t="n">
        <f aca="false">IF([1]metadata!W142="","",[1]metadata!W142)</f>
        <v>20</v>
      </c>
      <c r="X142" s="0" t="str">
        <f aca="false">IF([1]metadata!X142="","",[1]metadata!X142)</f>
        <v/>
      </c>
      <c r="Y142" s="0" t="str">
        <f aca="false">IF([1]metadata!Y142="","",[1]metadata!Y142)</f>
        <v/>
      </c>
      <c r="Z142" s="0" t="str">
        <f aca="false">IF([1]metadata!Z142="","",[1]metadata!Z142)</f>
        <v/>
      </c>
    </row>
    <row r="143" customFormat="false" ht="14.4" hidden="false" customHeight="false" outlineLevel="0" collapsed="false">
      <c r="A143" s="0" t="n">
        <f aca="false">IF([1]metadata!A143="","",[1]metadata!A143)</f>
        <v>21</v>
      </c>
      <c r="B143" s="0" t="str">
        <f aca="false">IF([1]metadata!B143="","",[1]metadata!B143)</f>
        <v>21-leningrad</v>
      </c>
      <c r="C143" s="0" t="str">
        <f aca="false">IF([1]metadata!C143="","",[1]metadata!C143)</f>
        <v>KOVEOS, DS; KROON, A; VEERMAN, A</v>
      </c>
      <c r="D143" s="0" t="str">
        <f aca="false">IF([1]metadata!D143="","",[1]metadata!D143)</f>
        <v>THE SAME PHOTOPERIODIC CLOCK MAY CONTROL INDUCTION AND MAINTENANCE OF DIAPAUSE IN THE SPIDER-MITE TETRANCHUS-URTICAE</v>
      </c>
      <c r="E143" s="0" t="str">
        <f aca="false">IF([1]metadata!E143="","",[1]metadata!E143)</f>
        <v>10.1177/074873049300800401</v>
      </c>
      <c r="F143" s="0" t="str">
        <f aca="false">IF([1]metadata!F143="","",[1]metadata!F143)</f>
        <v>y</v>
      </c>
      <c r="G143" s="0" t="str">
        <f aca="false">IF([1]metadata!G143="","",[1]metadata!G143)</f>
        <v>a</v>
      </c>
      <c r="H143" s="0" t="str">
        <f aca="false">IF([1]metadata!H143="","",[1]metadata!H143)</f>
        <v>i</v>
      </c>
      <c r="I143" s="0" t="n">
        <f aca="false">IF([1]metadata!I143="","",[1]metadata!I143)</f>
        <v>8</v>
      </c>
      <c r="J143" s="0" t="n">
        <f aca="false">IF([1]metadata!J143="",0,[1]metadata!J143)</f>
        <v>15</v>
      </c>
      <c r="K143" s="0" t="str">
        <f aca="false">IF([1]metadata!K143="","",[1]metadata!K143)</f>
        <v>n</v>
      </c>
      <c r="L143" s="0" t="str">
        <f aca="false">IF([1]metadata!L143="","",[1]metadata!L143)</f>
        <v>Tetranychus urticae</v>
      </c>
      <c r="M143" s="0" t="str">
        <f aca="false">IF([1]metadata!M143="","",[1]metadata!M143)</f>
        <v>Tetranychidae</v>
      </c>
      <c r="N143" s="0" t="str">
        <f aca="false">IF([1]metadata!N143="","",[1]metadata!N143)</f>
        <v>leningrad</v>
      </c>
      <c r="O143" s="0" t="n">
        <f aca="false">IF([1]metadata!O143="","",[1]metadata!O143)</f>
        <v>59.933333</v>
      </c>
      <c r="P143" s="0" t="n">
        <f aca="false">IF([1]metadata!P143="","",[1]metadata!P143)</f>
        <v>30.266667</v>
      </c>
      <c r="Q143" s="0" t="n">
        <f aca="false">IF([1]metadata!Q143="","",[1]metadata!Q143)</f>
        <v>0.05</v>
      </c>
      <c r="R143" s="0" t="str">
        <f aca="false">IF([1]metadata!R143="","",[1]metadata!R143)</f>
        <v/>
      </c>
      <c r="S143" s="0" t="str">
        <f aca="false">IF([1]metadata!S143="","",[1]metadata!S143)</f>
        <v/>
      </c>
      <c r="T143" s="0" t="n">
        <f aca="false">IF([1]metadata!T143="","",[1]metadata!T143)</f>
        <v>250</v>
      </c>
      <c r="U143" s="0" t="str">
        <f aca="false">IF([1]metadata!U143="","",[1]metadata!U143)</f>
        <v>global average</v>
      </c>
      <c r="V143" s="0" t="str">
        <f aca="false">IF([1]metadata!V143="","",[1]metadata!V143)</f>
        <v/>
      </c>
      <c r="W143" s="0" t="n">
        <f aca="false">IF([1]metadata!W143="","",[1]metadata!W143)</f>
        <v>21</v>
      </c>
      <c r="X143" s="0" t="str">
        <f aca="false">IF([1]metadata!X143="","",[1]metadata!X143)</f>
        <v/>
      </c>
      <c r="Y143" s="0" t="str">
        <f aca="false">IF([1]metadata!Y143="","",[1]metadata!Y143)</f>
        <v/>
      </c>
      <c r="Z143" s="0" t="str">
        <f aca="false">IF([1]metadata!Z143="","",[1]metadata!Z143)</f>
        <v/>
      </c>
    </row>
    <row r="144" customFormat="false" ht="14.4" hidden="false" customHeight="false" outlineLevel="0" collapsed="false">
      <c r="A144" s="0" t="n">
        <f aca="false">IF([1]metadata!A144="","",[1]metadata!A144)</f>
        <v>21</v>
      </c>
      <c r="B144" s="0" t="str">
        <f aca="false">IF([1]metadata!B144="","",[1]metadata!B144)</f>
        <v>21-padua</v>
      </c>
      <c r="C144" s="0" t="str">
        <f aca="false">IF([1]metadata!C144="","",[1]metadata!C144)</f>
        <v>KOVEOS, DS; KROON, A; VEERMAN, A</v>
      </c>
      <c r="D144" s="0" t="str">
        <f aca="false">IF([1]metadata!D144="","",[1]metadata!D144)</f>
        <v>THE SAME PHOTOPERIODIC CLOCK MAY CONTROL INDUCTION AND MAINTENANCE OF DIAPAUSE IN THE SPIDER-MITE TETRANCHUS-URTICAE</v>
      </c>
      <c r="E144" s="0" t="str">
        <f aca="false">IF([1]metadata!E144="","",[1]metadata!E144)</f>
        <v>10.1177/074873049300800401</v>
      </c>
      <c r="F144" s="0" t="str">
        <f aca="false">IF([1]metadata!F144="","",[1]metadata!F144)</f>
        <v>y</v>
      </c>
      <c r="G144" s="0" t="str">
        <f aca="false">IF([1]metadata!G144="","",[1]metadata!G144)</f>
        <v>a</v>
      </c>
      <c r="H144" s="0" t="str">
        <f aca="false">IF([1]metadata!H144="","",[1]metadata!H144)</f>
        <v>i</v>
      </c>
      <c r="I144" s="0" t="n">
        <f aca="false">IF([1]metadata!I144="","",[1]metadata!I144)</f>
        <v>8</v>
      </c>
      <c r="J144" s="0" t="n">
        <f aca="false">IF([1]metadata!J144="",0,[1]metadata!J144)</f>
        <v>7</v>
      </c>
      <c r="K144" s="0" t="str">
        <f aca="false">IF([1]metadata!K144="","",[1]metadata!K144)</f>
        <v/>
      </c>
      <c r="L144" s="0" t="str">
        <f aca="false">IF([1]metadata!L144="","",[1]metadata!L144)</f>
        <v>Tetranychus urticae</v>
      </c>
      <c r="M144" s="0" t="str">
        <f aca="false">IF([1]metadata!M144="","",[1]metadata!M144)</f>
        <v>Tetranychidae</v>
      </c>
      <c r="N144" s="0" t="str">
        <f aca="false">IF([1]metadata!N144="","",[1]metadata!N144)</f>
        <v>padua</v>
      </c>
      <c r="O144" s="0" t="n">
        <f aca="false">IF([1]metadata!O144="","",[1]metadata!O144)</f>
        <v>45.408056</v>
      </c>
      <c r="P144" s="0" t="n">
        <f aca="false">IF([1]metadata!P144="","",[1]metadata!P144)</f>
        <v>11.872222</v>
      </c>
      <c r="Q144" s="0" t="n">
        <f aca="false">IF([1]metadata!Q144="","",[1]metadata!Q144)</f>
        <v>0.05</v>
      </c>
      <c r="R144" s="0" t="str">
        <f aca="false">IF([1]metadata!R144="","",[1]metadata!R144)</f>
        <v/>
      </c>
      <c r="S144" s="0" t="str">
        <f aca="false">IF([1]metadata!S144="","",[1]metadata!S144)</f>
        <v/>
      </c>
      <c r="T144" s="0" t="n">
        <f aca="false">IF([1]metadata!T144="","",[1]metadata!T144)</f>
        <v>250</v>
      </c>
      <c r="U144" s="0" t="str">
        <f aca="false">IF([1]metadata!U144="","",[1]metadata!U144)</f>
        <v>global average</v>
      </c>
      <c r="V144" s="0" t="str">
        <f aca="false">IF([1]metadata!V144="","",[1]metadata!V144)</f>
        <v/>
      </c>
      <c r="W144" s="0" t="n">
        <f aca="false">IF([1]metadata!W144="","",[1]metadata!W144)</f>
        <v>21</v>
      </c>
      <c r="X144" s="0" t="str">
        <f aca="false">IF([1]metadata!X144="","",[1]metadata!X144)</f>
        <v/>
      </c>
      <c r="Y144" s="0" t="str">
        <f aca="false">IF([1]metadata!Y144="","",[1]metadata!Y144)</f>
        <v/>
      </c>
      <c r="Z144" s="0" t="str">
        <f aca="false">IF([1]metadata!Z144="","",[1]metadata!Z144)</f>
        <v/>
      </c>
    </row>
    <row r="145" customFormat="false" ht="14.4" hidden="false" customHeight="false" outlineLevel="0" collapsed="false">
      <c r="A145" s="0" t="n">
        <f aca="false">IF([1]metadata!A145="","",[1]metadata!A145)</f>
        <v>21</v>
      </c>
      <c r="B145" s="0" t="str">
        <f aca="false">IF([1]metadata!B145="","",[1]metadata!B145)</f>
        <v>21-warsaw</v>
      </c>
      <c r="C145" s="0" t="str">
        <f aca="false">IF([1]metadata!C145="","",[1]metadata!C145)</f>
        <v>KOVEOS, DS; KROON, A; VEERMAN, A</v>
      </c>
      <c r="D145" s="0" t="str">
        <f aca="false">IF([1]metadata!D145="","",[1]metadata!D145)</f>
        <v>THE SAME PHOTOPERIODIC CLOCK MAY CONTROL INDUCTION AND MAINTENANCE OF DIAPAUSE IN THE SPIDER-MITE TETRANCHUS-URTICAE</v>
      </c>
      <c r="E145" s="0" t="str">
        <f aca="false">IF([1]metadata!E145="","",[1]metadata!E145)</f>
        <v>10.1177/074873049300800401</v>
      </c>
      <c r="F145" s="0" t="str">
        <f aca="false">IF([1]metadata!F145="","",[1]metadata!F145)</f>
        <v>y</v>
      </c>
      <c r="G145" s="0" t="str">
        <f aca="false">IF([1]metadata!G145="","",[1]metadata!G145)</f>
        <v>a</v>
      </c>
      <c r="H145" s="0" t="str">
        <f aca="false">IF([1]metadata!H145="","",[1]metadata!H145)</f>
        <v>i</v>
      </c>
      <c r="I145" s="0" t="n">
        <f aca="false">IF([1]metadata!I145="","",[1]metadata!I145)</f>
        <v>8</v>
      </c>
      <c r="J145" s="0" t="n">
        <f aca="false">IF([1]metadata!J145="",0,[1]metadata!J145)</f>
        <v>7</v>
      </c>
      <c r="K145" s="0" t="str">
        <f aca="false">IF([1]metadata!K145="","",[1]metadata!K145)</f>
        <v/>
      </c>
      <c r="L145" s="0" t="str">
        <f aca="false">IF([1]metadata!L145="","",[1]metadata!L145)</f>
        <v>Tetranychus urticae</v>
      </c>
      <c r="M145" s="0" t="str">
        <f aca="false">IF([1]metadata!M145="","",[1]metadata!M145)</f>
        <v>Tetranychidae</v>
      </c>
      <c r="N145" s="0" t="str">
        <f aca="false">IF([1]metadata!N145="","",[1]metadata!N145)</f>
        <v>warsaw</v>
      </c>
      <c r="O145" s="0" t="n">
        <f aca="false">IF([1]metadata!O145="","",[1]metadata!O145)</f>
        <v>52.216667</v>
      </c>
      <c r="P145" s="0" t="n">
        <f aca="false">IF([1]metadata!P145="","",[1]metadata!P145)</f>
        <v>21.033333</v>
      </c>
      <c r="Q145" s="0" t="n">
        <f aca="false">IF([1]metadata!Q145="","",[1]metadata!Q145)</f>
        <v>0.05</v>
      </c>
      <c r="R145" s="0" t="str">
        <f aca="false">IF([1]metadata!R145="","",[1]metadata!R145)</f>
        <v/>
      </c>
      <c r="S145" s="0" t="str">
        <f aca="false">IF([1]metadata!S145="","",[1]metadata!S145)</f>
        <v/>
      </c>
      <c r="T145" s="0" t="n">
        <f aca="false">IF([1]metadata!T145="","",[1]metadata!T145)</f>
        <v>250</v>
      </c>
      <c r="U145" s="0" t="str">
        <f aca="false">IF([1]metadata!U145="","",[1]metadata!U145)</f>
        <v>global average</v>
      </c>
      <c r="V145" s="0" t="str">
        <f aca="false">IF([1]metadata!V145="","",[1]metadata!V145)</f>
        <v/>
      </c>
      <c r="W145" s="0" t="n">
        <f aca="false">IF([1]metadata!W145="","",[1]metadata!W145)</f>
        <v>21</v>
      </c>
      <c r="X145" s="0" t="str">
        <f aca="false">IF([1]metadata!X145="","",[1]metadata!X145)</f>
        <v/>
      </c>
      <c r="Y145" s="0" t="str">
        <f aca="false">IF([1]metadata!Y145="","",[1]metadata!Y145)</f>
        <v/>
      </c>
      <c r="Z145" s="0" t="str">
        <f aca="false">IF([1]metadata!Z145="","",[1]metadata!Z145)</f>
        <v/>
      </c>
    </row>
    <row r="146" customFormat="false" ht="14.4" hidden="false" customHeight="false" outlineLevel="0" collapsed="false">
      <c r="A146" s="0" t="n">
        <f aca="false">IF([1]metadata!A146="","",[1]metadata!A146)</f>
        <v>21</v>
      </c>
      <c r="B146" s="0" t="str">
        <f aca="false">IF([1]metadata!B146="","",[1]metadata!B146)</f>
        <v>21- Aile-froide</v>
      </c>
      <c r="C146" s="0" t="str">
        <f aca="false">IF([1]metadata!C146="","",[1]metadata!C146)</f>
        <v>KOVEOS, DS; KROON, A; VEERMAN, A</v>
      </c>
      <c r="D146" s="0" t="str">
        <f aca="false">IF([1]metadata!D146="","",[1]metadata!D146)</f>
        <v>THE SAME PHOTOPERIODIC CLOCK MAY CONTROL INDUCTION AND MAINTENANCE OF DIAPAUSE IN THE SPIDER-MITE TETRANCHUS-URTICAE</v>
      </c>
      <c r="E146" s="0" t="str">
        <f aca="false">IF([1]metadata!E146="","",[1]metadata!E146)</f>
        <v>10.1177/074873049300800401</v>
      </c>
      <c r="F146" s="0" t="str">
        <f aca="false">IF([1]metadata!F146="","",[1]metadata!F146)</f>
        <v>y</v>
      </c>
      <c r="G146" s="0" t="str">
        <f aca="false">IF([1]metadata!G146="","",[1]metadata!G146)</f>
        <v>a</v>
      </c>
      <c r="H146" s="0" t="str">
        <f aca="false">IF([1]metadata!H146="","",[1]metadata!H146)</f>
        <v>i</v>
      </c>
      <c r="I146" s="0" t="n">
        <f aca="false">IF([1]metadata!I146="","",[1]metadata!I146)</f>
        <v>8</v>
      </c>
      <c r="J146" s="0" t="n">
        <f aca="false">IF([1]metadata!J146="",0,[1]metadata!J146)</f>
        <v>8</v>
      </c>
      <c r="K146" s="0" t="str">
        <f aca="false">IF([1]metadata!K146="","",[1]metadata!K146)</f>
        <v/>
      </c>
      <c r="L146" s="0" t="str">
        <f aca="false">IF([1]metadata!L146="","",[1]metadata!L146)</f>
        <v>Tetranychus urticae</v>
      </c>
      <c r="M146" s="0" t="str">
        <f aca="false">IF([1]metadata!M146="","",[1]metadata!M146)</f>
        <v>Tetranychidae</v>
      </c>
      <c r="N146" s="0" t="str">
        <f aca="false">IF([1]metadata!N146="","",[1]metadata!N146)</f>
        <v>Aile-froide</v>
      </c>
      <c r="O146" s="0" t="n">
        <f aca="false">IF([1]metadata!O146="","",[1]metadata!O146)</f>
        <v>44.885</v>
      </c>
      <c r="P146" s="0" t="n">
        <f aca="false">IF([1]metadata!P146="","",[1]metadata!P146)</f>
        <v>6.356111</v>
      </c>
      <c r="Q146" s="0" t="n">
        <f aca="false">IF([1]metadata!Q146="","",[1]metadata!Q146)</f>
        <v>0.05</v>
      </c>
      <c r="R146" s="0" t="n">
        <f aca="false">IF([1]metadata!R146="","",[1]metadata!R146)</f>
        <v>1515</v>
      </c>
      <c r="S146" s="0" t="str">
        <f aca="false">IF([1]metadata!S146="","",[1]metadata!S146)</f>
        <v/>
      </c>
      <c r="T146" s="0" t="n">
        <f aca="false">IF([1]metadata!T146="","",[1]metadata!T146)</f>
        <v>250</v>
      </c>
      <c r="U146" s="0" t="str">
        <f aca="false">IF([1]metadata!U146="","",[1]metadata!U146)</f>
        <v>global average</v>
      </c>
      <c r="V146" s="0" t="str">
        <f aca="false">IF([1]metadata!V146="","",[1]metadata!V146)</f>
        <v/>
      </c>
      <c r="W146" s="0" t="n">
        <f aca="false">IF([1]metadata!W146="","",[1]metadata!W146)</f>
        <v>21</v>
      </c>
      <c r="X146" s="0" t="str">
        <f aca="false">IF([1]metadata!X146="","",[1]metadata!X146)</f>
        <v/>
      </c>
      <c r="Y146" s="0" t="str">
        <f aca="false">IF([1]metadata!Y146="","",[1]metadata!Y146)</f>
        <v/>
      </c>
      <c r="Z146" s="0" t="str">
        <f aca="false">IF([1]metadata!Z146="","",[1]metadata!Z146)</f>
        <v/>
      </c>
    </row>
    <row r="147" customFormat="false" ht="14.4" hidden="false" customHeight="false" outlineLevel="0" collapsed="false">
      <c r="A147" s="0" t="n">
        <f aca="false">IF([1]metadata!A147="","",[1]metadata!A147)</f>
        <v>21</v>
      </c>
      <c r="B147" s="0" t="str">
        <f aca="false">IF([1]metadata!B147="","",[1]metadata!B147)</f>
        <v>21-Voorne</v>
      </c>
      <c r="C147" s="0" t="str">
        <f aca="false">IF([1]metadata!C147="","",[1]metadata!C147)</f>
        <v>KOVEOS, DS; KROON, A; VEERMAN, A</v>
      </c>
      <c r="D147" s="0" t="str">
        <f aca="false">IF([1]metadata!D147="","",[1]metadata!D147)</f>
        <v>THE SAME PHOTOPERIODIC CLOCK MAY CONTROL INDUCTION AND MAINTENANCE OF DIAPAUSE IN THE SPIDER-MITE TETRANCHUS-URTICAE</v>
      </c>
      <c r="E147" s="0" t="str">
        <f aca="false">IF([1]metadata!E147="","",[1]metadata!E147)</f>
        <v>10.1177/074873049300800401</v>
      </c>
      <c r="F147" s="0" t="str">
        <f aca="false">IF([1]metadata!F147="","",[1]metadata!F147)</f>
        <v>y</v>
      </c>
      <c r="G147" s="0" t="str">
        <f aca="false">IF([1]metadata!G147="","",[1]metadata!G147)</f>
        <v>a</v>
      </c>
      <c r="H147" s="0" t="str">
        <f aca="false">IF([1]metadata!H147="","",[1]metadata!H147)</f>
        <v>i</v>
      </c>
      <c r="I147" s="0" t="n">
        <f aca="false">IF([1]metadata!I147="","",[1]metadata!I147)</f>
        <v>8</v>
      </c>
      <c r="J147" s="0" t="n">
        <f aca="false">IF([1]metadata!J147="",0,[1]metadata!J147)</f>
        <v>10</v>
      </c>
      <c r="K147" s="0" t="str">
        <f aca="false">IF([1]metadata!K147="","",[1]metadata!K147)</f>
        <v/>
      </c>
      <c r="L147" s="0" t="str">
        <f aca="false">IF([1]metadata!L147="","",[1]metadata!L147)</f>
        <v>Tetranychus urticae</v>
      </c>
      <c r="M147" s="0" t="str">
        <f aca="false">IF([1]metadata!M147="","",[1]metadata!M147)</f>
        <v>Tetranychidae</v>
      </c>
      <c r="N147" s="0" t="str">
        <f aca="false">IF([1]metadata!N147="","",[1]metadata!N147)</f>
        <v>Voorne</v>
      </c>
      <c r="O147" s="0" t="n">
        <f aca="false">IF([1]metadata!O147="","",[1]metadata!O147)</f>
        <v>51.816667</v>
      </c>
      <c r="P147" s="0" t="n">
        <f aca="false">IF([1]metadata!P147="","",[1]metadata!P147)</f>
        <v>4.183333</v>
      </c>
      <c r="Q147" s="0" t="n">
        <f aca="false">IF([1]metadata!Q147="","",[1]metadata!Q147)</f>
        <v>0.05</v>
      </c>
      <c r="R147" s="0" t="str">
        <f aca="false">IF([1]metadata!R147="","",[1]metadata!R147)</f>
        <v/>
      </c>
      <c r="S147" s="0" t="str">
        <f aca="false">IF([1]metadata!S147="","",[1]metadata!S147)</f>
        <v/>
      </c>
      <c r="T147" s="0" t="n">
        <f aca="false">IF([1]metadata!T147="","",[1]metadata!T147)</f>
        <v>250</v>
      </c>
      <c r="U147" s="0" t="str">
        <f aca="false">IF([1]metadata!U147="","",[1]metadata!U147)</f>
        <v>global average</v>
      </c>
      <c r="V147" s="0" t="str">
        <f aca="false">IF([1]metadata!V147="","",[1]metadata!V147)</f>
        <v/>
      </c>
      <c r="W147" s="0" t="n">
        <f aca="false">IF([1]metadata!W147="","",[1]metadata!W147)</f>
        <v>21</v>
      </c>
      <c r="X147" s="0" t="str">
        <f aca="false">IF([1]metadata!X147="","",[1]metadata!X147)</f>
        <v/>
      </c>
      <c r="Y147" s="0" t="str">
        <f aca="false">IF([1]metadata!Y147="","",[1]metadata!Y147)</f>
        <v/>
      </c>
      <c r="Z147" s="0" t="str">
        <f aca="false">IF([1]metadata!Z147="","",[1]metadata!Z147)</f>
        <v/>
      </c>
    </row>
    <row r="148" customFormat="false" ht="14.4" hidden="false" customHeight="false" outlineLevel="0" collapsed="false">
      <c r="A148" s="0" t="n">
        <f aca="false">IF([1]metadata!A148="","",[1]metadata!A148)</f>
        <v>21</v>
      </c>
      <c r="B148" s="0" t="str">
        <f aca="false">IF([1]metadata!B148="","",[1]metadata!B148)</f>
        <v>21-Thessaloniki1</v>
      </c>
      <c r="C148" s="0" t="str">
        <f aca="false">IF([1]metadata!C148="","",[1]metadata!C148)</f>
        <v>KOVEOS, DS; KROON, A; VEERMAN, A</v>
      </c>
      <c r="D148" s="0" t="str">
        <f aca="false">IF([1]metadata!D148="","",[1]metadata!D148)</f>
        <v>THE SAME PHOTOPERIODIC CLOCK MAY CONTROL INDUCTION AND MAINTENANCE OF DIAPAUSE IN THE SPIDER-MITE TETRANCHUS-URTICAE</v>
      </c>
      <c r="E148" s="0" t="str">
        <f aca="false">IF([1]metadata!E148="","",[1]metadata!E148)</f>
        <v>10.1177/074873049300800401</v>
      </c>
      <c r="F148" s="0" t="str">
        <f aca="false">IF([1]metadata!F148="","",[1]metadata!F148)</f>
        <v>y</v>
      </c>
      <c r="G148" s="0" t="str">
        <f aca="false">IF([1]metadata!G148="","",[1]metadata!G148)</f>
        <v>a</v>
      </c>
      <c r="H148" s="0" t="str">
        <f aca="false">IF([1]metadata!H148="","",[1]metadata!H148)</f>
        <v>i</v>
      </c>
      <c r="I148" s="0" t="n">
        <f aca="false">IF([1]metadata!I148="","",[1]metadata!I148)</f>
        <v>8</v>
      </c>
      <c r="J148" s="0" t="n">
        <f aca="false">IF([1]metadata!J148="",0,[1]metadata!J148)</f>
        <v>7</v>
      </c>
      <c r="K148" s="0" t="str">
        <f aca="false">IF([1]metadata!K148="","",[1]metadata!K148)</f>
        <v/>
      </c>
      <c r="L148" s="0" t="str">
        <f aca="false">IF([1]metadata!L148="","",[1]metadata!L148)</f>
        <v>Tetranychus urticae</v>
      </c>
      <c r="M148" s="0" t="str">
        <f aca="false">IF([1]metadata!M148="","",[1]metadata!M148)</f>
        <v>Tetranychidae</v>
      </c>
      <c r="N148" s="0" t="str">
        <f aca="false">IF([1]metadata!N148="","",[1]metadata!N148)</f>
        <v>Thessaloniki1</v>
      </c>
      <c r="O148" s="0" t="n">
        <f aca="false">IF([1]metadata!O148="","",[1]metadata!O148)</f>
        <v>40.647222</v>
      </c>
      <c r="P148" s="0" t="n">
        <f aca="false">IF([1]metadata!P148="","",[1]metadata!P148)</f>
        <v>22.963889</v>
      </c>
      <c r="Q148" s="0" t="n">
        <f aca="false">IF([1]metadata!Q148="","",[1]metadata!Q148)</f>
        <v>0.05</v>
      </c>
      <c r="R148" s="0" t="str">
        <f aca="false">IF([1]metadata!R148="","",[1]metadata!R148)</f>
        <v/>
      </c>
      <c r="S148" s="0" t="str">
        <f aca="false">IF([1]metadata!S148="","",[1]metadata!S148)</f>
        <v/>
      </c>
      <c r="T148" s="0" t="n">
        <f aca="false">IF([1]metadata!T148="","",[1]metadata!T148)</f>
        <v>250</v>
      </c>
      <c r="U148" s="0" t="str">
        <f aca="false">IF([1]metadata!U148="","",[1]metadata!U148)</f>
        <v>global average</v>
      </c>
      <c r="V148" s="0" t="str">
        <f aca="false">IF([1]metadata!V148="","",[1]metadata!V148)</f>
        <v/>
      </c>
      <c r="W148" s="0" t="n">
        <f aca="false">IF([1]metadata!W148="","",[1]metadata!W148)</f>
        <v>21</v>
      </c>
      <c r="X148" s="0" t="str">
        <f aca="false">IF([1]metadata!X148="","",[1]metadata!X148)</f>
        <v/>
      </c>
      <c r="Y148" s="0" t="str">
        <f aca="false">IF([1]metadata!Y148="","",[1]metadata!Y148)</f>
        <v/>
      </c>
      <c r="Z148" s="0" t="str">
        <f aca="false">IF([1]metadata!Z148="","",[1]metadata!Z148)</f>
        <v/>
      </c>
    </row>
    <row r="149" customFormat="false" ht="14.4" hidden="false" customHeight="false" outlineLevel="0" collapsed="false">
      <c r="A149" s="0" t="n">
        <f aca="false">IF([1]metadata!A149="","",[1]metadata!A149)</f>
        <v>21</v>
      </c>
      <c r="B149" s="0" t="str">
        <f aca="false">IF([1]metadata!B149="","",[1]metadata!B149)</f>
        <v>21- Susch</v>
      </c>
      <c r="C149" s="0" t="str">
        <f aca="false">IF([1]metadata!C149="","",[1]metadata!C149)</f>
        <v>KOVEOS, DS; KROON, A; VEERMAN, A</v>
      </c>
      <c r="D149" s="0" t="str">
        <f aca="false">IF([1]metadata!D149="","",[1]metadata!D149)</f>
        <v>THE SAME PHOTOPERIODIC CLOCK MAY CONTROL INDUCTION AND MAINTENANCE OF DIAPAUSE IN THE SPIDER-MITE TETRANCHUS-URTICAE</v>
      </c>
      <c r="E149" s="0" t="str">
        <f aca="false">IF([1]metadata!E149="","",[1]metadata!E149)</f>
        <v>10.1177/074873049300800401</v>
      </c>
      <c r="F149" s="0" t="str">
        <f aca="false">IF([1]metadata!F149="","",[1]metadata!F149)</f>
        <v>y</v>
      </c>
      <c r="G149" s="0" t="str">
        <f aca="false">IF([1]metadata!G149="","",[1]metadata!G149)</f>
        <v>a</v>
      </c>
      <c r="H149" s="0" t="str">
        <f aca="false">IF([1]metadata!H149="","",[1]metadata!H149)</f>
        <v>i</v>
      </c>
      <c r="I149" s="0" t="n">
        <f aca="false">IF([1]metadata!I149="","",[1]metadata!I149)</f>
        <v>8</v>
      </c>
      <c r="J149" s="0" t="n">
        <f aca="false">IF([1]metadata!J149="",0,[1]metadata!J149)</f>
        <v>7</v>
      </c>
      <c r="K149" s="0" t="str">
        <f aca="false">IF([1]metadata!K149="","",[1]metadata!K149)</f>
        <v/>
      </c>
      <c r="L149" s="0" t="str">
        <f aca="false">IF([1]metadata!L149="","",[1]metadata!L149)</f>
        <v>Tetranychus urticae</v>
      </c>
      <c r="M149" s="0" t="str">
        <f aca="false">IF([1]metadata!M149="","",[1]metadata!M149)</f>
        <v>Tetranychidae</v>
      </c>
      <c r="N149" s="0" t="str">
        <f aca="false">IF([1]metadata!N149="","",[1]metadata!N149)</f>
        <v>Susch</v>
      </c>
      <c r="O149" s="0" t="n">
        <f aca="false">IF([1]metadata!O149="","",[1]metadata!O149)</f>
        <v>46.749995</v>
      </c>
      <c r="P149" s="0" t="n">
        <f aca="false">IF([1]metadata!P149="","",[1]metadata!P149)</f>
        <v>10.066666</v>
      </c>
      <c r="Q149" s="0" t="n">
        <f aca="false">IF([1]metadata!Q149="","",[1]metadata!Q149)</f>
        <v>0.05</v>
      </c>
      <c r="R149" s="0" t="n">
        <f aca="false">IF([1]metadata!R149="","",[1]metadata!R149)</f>
        <v>1450</v>
      </c>
      <c r="S149" s="0" t="str">
        <f aca="false">IF([1]metadata!S149="","",[1]metadata!S149)</f>
        <v/>
      </c>
      <c r="T149" s="0" t="n">
        <f aca="false">IF([1]metadata!T149="","",[1]metadata!T149)</f>
        <v>250</v>
      </c>
      <c r="U149" s="0" t="str">
        <f aca="false">IF([1]metadata!U149="","",[1]metadata!U149)</f>
        <v>global average</v>
      </c>
      <c r="V149" s="0" t="str">
        <f aca="false">IF([1]metadata!V149="","",[1]metadata!V149)</f>
        <v/>
      </c>
      <c r="W149" s="0" t="n">
        <f aca="false">IF([1]metadata!W149="","",[1]metadata!W149)</f>
        <v>21</v>
      </c>
      <c r="X149" s="0" t="str">
        <f aca="false">IF([1]metadata!X149="","",[1]metadata!X149)</f>
        <v/>
      </c>
      <c r="Y149" s="0" t="str">
        <f aca="false">IF([1]metadata!Y149="","",[1]metadata!Y149)</f>
        <v/>
      </c>
      <c r="Z149" s="0" t="str">
        <f aca="false">IF([1]metadata!Z149="","",[1]metadata!Z149)</f>
        <v/>
      </c>
    </row>
    <row r="150" customFormat="false" ht="14.4" hidden="false" customHeight="false" outlineLevel="0" collapsed="false">
      <c r="A150" s="0" t="n">
        <f aca="false">IF([1]metadata!A150="","",[1]metadata!A150)</f>
        <v>21</v>
      </c>
      <c r="B150" s="0" t="str">
        <f aca="false">IF([1]metadata!B150="","",[1]metadata!B150)</f>
        <v>21-Thessaloniki2</v>
      </c>
      <c r="C150" s="0" t="str">
        <f aca="false">IF([1]metadata!C150="","",[1]metadata!C150)</f>
        <v>KOVEOS, DS; KROON, A; VEERMAN, A</v>
      </c>
      <c r="D150" s="0" t="str">
        <f aca="false">IF([1]metadata!D150="","",[1]metadata!D150)</f>
        <v>THE SAME PHOTOPERIODIC CLOCK MAY CONTROL INDUCTION AND MAINTENANCE OF DIAPAUSE IN THE SPIDER-MITE TETRANCHUS-URTICAE</v>
      </c>
      <c r="E150" s="0" t="str">
        <f aca="false">IF([1]metadata!E150="","",[1]metadata!E150)</f>
        <v>10.1177/074873049300800401</v>
      </c>
      <c r="F150" s="0" t="str">
        <f aca="false">IF([1]metadata!F150="","",[1]metadata!F150)</f>
        <v>y</v>
      </c>
      <c r="G150" s="0" t="str">
        <f aca="false">IF([1]metadata!G150="","",[1]metadata!G150)</f>
        <v>a</v>
      </c>
      <c r="H150" s="0" t="str">
        <f aca="false">IF([1]metadata!H150="","",[1]metadata!H150)</f>
        <v>i</v>
      </c>
      <c r="I150" s="0" t="n">
        <f aca="false">IF([1]metadata!I150="","",[1]metadata!I150)</f>
        <v>8</v>
      </c>
      <c r="J150" s="0" t="n">
        <f aca="false">IF([1]metadata!J150="",0,[1]metadata!J150)</f>
        <v>12</v>
      </c>
      <c r="K150" s="0" t="str">
        <f aca="false">IF([1]metadata!K150="","",[1]metadata!K150)</f>
        <v/>
      </c>
      <c r="L150" s="0" t="str">
        <f aca="false">IF([1]metadata!L150="","",[1]metadata!L150)</f>
        <v>Tetranychus urticae</v>
      </c>
      <c r="M150" s="0" t="str">
        <f aca="false">IF([1]metadata!M150="","",[1]metadata!M150)</f>
        <v>Tetranychidae</v>
      </c>
      <c r="N150" s="0" t="str">
        <f aca="false">IF([1]metadata!N150="","",[1]metadata!N150)</f>
        <v>Thessaloniki2</v>
      </c>
      <c r="O150" s="0" t="n">
        <f aca="false">IF([1]metadata!O150="","",[1]metadata!O150)</f>
        <v>40.647222</v>
      </c>
      <c r="P150" s="0" t="n">
        <f aca="false">IF([1]metadata!P150="","",[1]metadata!P150)</f>
        <v>22.963889</v>
      </c>
      <c r="Q150" s="0" t="n">
        <f aca="false">IF([1]metadata!Q150="","",[1]metadata!Q150)</f>
        <v>0.05</v>
      </c>
      <c r="R150" s="0" t="str">
        <f aca="false">IF([1]metadata!R150="","",[1]metadata!R150)</f>
        <v/>
      </c>
      <c r="S150" s="0" t="str">
        <f aca="false">IF([1]metadata!S150="","",[1]metadata!S150)</f>
        <v/>
      </c>
      <c r="T150" s="0" t="n">
        <f aca="false">IF([1]metadata!T150="","",[1]metadata!T150)</f>
        <v>250</v>
      </c>
      <c r="U150" s="0" t="str">
        <f aca="false">IF([1]metadata!U150="","",[1]metadata!U150)</f>
        <v>global average</v>
      </c>
      <c r="V150" s="0" t="str">
        <f aca="false">IF([1]metadata!V150="","",[1]metadata!V150)</f>
        <v/>
      </c>
      <c r="W150" s="0" t="n">
        <f aca="false">IF([1]metadata!W150="","",[1]metadata!W150)</f>
        <v>21</v>
      </c>
      <c r="X150" s="0" t="str">
        <f aca="false">IF([1]metadata!X150="","",[1]metadata!X150)</f>
        <v/>
      </c>
      <c r="Y150" s="0" t="str">
        <f aca="false">IF([1]metadata!Y150="","",[1]metadata!Y150)</f>
        <v/>
      </c>
      <c r="Z150" s="0" t="str">
        <f aca="false">IF([1]metadata!Z150="","",[1]metadata!Z150)</f>
        <v/>
      </c>
    </row>
    <row r="151" customFormat="false" ht="14.4" hidden="false" customHeight="false" outlineLevel="0" collapsed="false">
      <c r="A151" s="0" t="n">
        <f aca="false">IF([1]metadata!A151="","",[1]metadata!A151)</f>
        <v>22</v>
      </c>
      <c r="B151" s="0" t="str">
        <f aca="false">IF([1]metadata!B151="","",[1]metadata!B151)</f>
        <v>22- Sagamihara</v>
      </c>
      <c r="C151" s="0" t="str">
        <f aca="false">IF([1]metadata!C151="","",[1]metadata!C151)</f>
        <v>Kurota, H; Shimada, M</v>
      </c>
      <c r="D151" s="0" t="str">
        <f aca="false">IF([1]metadata!D151="","",[1]metadata!D151)</f>
        <v>Geographical variation in photoperiodic induction of larval diapause in the bruchid beetle, Bruchidius dorsalis: polymorphism in overwintering stages</v>
      </c>
      <c r="E151" s="0" t="str">
        <f aca="false">IF([1]metadata!E151="","",[1]metadata!E151)</f>
        <v>10.1046/j.1570-7458.2003.00033.x</v>
      </c>
      <c r="F151" s="0" t="str">
        <f aca="false">IF([1]metadata!F151="","",[1]metadata!F151)</f>
        <v>y</v>
      </c>
      <c r="G151" s="0" t="str">
        <f aca="false">IF([1]metadata!G151="","",[1]metadata!G151)</f>
        <v>a</v>
      </c>
      <c r="H151" s="0" t="str">
        <f aca="false">IF([1]metadata!H151="","",[1]metadata!H151)</f>
        <v>i</v>
      </c>
      <c r="I151" s="0" t="n">
        <f aca="false">IF([1]metadata!I151="","",[1]metadata!I151)</f>
        <v>3</v>
      </c>
      <c r="J151" s="0" t="n">
        <f aca="false">IF([1]metadata!J151="",0,[1]metadata!J151)</f>
        <v>5</v>
      </c>
      <c r="K151" s="0" t="str">
        <f aca="false">IF([1]metadata!K151="","",[1]metadata!K151)</f>
        <v/>
      </c>
      <c r="L151" s="0" t="str">
        <f aca="false">IF([1]metadata!L151="","",[1]metadata!L151)</f>
        <v>Bruchidius dorsalis</v>
      </c>
      <c r="M151" s="0" t="str">
        <f aca="false">IF([1]metadata!M151="","",[1]metadata!M151)</f>
        <v>coleoptera</v>
      </c>
      <c r="N151" s="0" t="str">
        <f aca="false">IF([1]metadata!N151="","",[1]metadata!N151)</f>
        <v>Sagamihara</v>
      </c>
      <c r="O151" s="0" t="n">
        <f aca="false">IF([1]metadata!O151="","",[1]metadata!O151)</f>
        <v>35.571389</v>
      </c>
      <c r="P151" s="0" t="n">
        <f aca="false">IF([1]metadata!P151="","",[1]metadata!P151)</f>
        <v>139.373333</v>
      </c>
      <c r="Q151" s="0" t="n">
        <f aca="false">IF([1]metadata!Q151="","",[1]metadata!Q151)</f>
        <v>0.05</v>
      </c>
      <c r="R151" s="0" t="n">
        <f aca="false">IF([1]metadata!R151="","",[1]metadata!R151)</f>
        <v>60</v>
      </c>
      <c r="S151" s="0" t="str">
        <f aca="false">IF([1]metadata!S151="","",[1]metadata!S151)</f>
        <v/>
      </c>
      <c r="T151" s="0" t="n">
        <f aca="false">IF([1]metadata!T151="","",[1]metadata!T151)</f>
        <v>60</v>
      </c>
      <c r="U151" s="0" t="str">
        <f aca="false">IF([1]metadata!U151="","",[1]metadata!U151)</f>
        <v>acc</v>
      </c>
      <c r="V151" s="0" t="str">
        <f aca="false">IF([1]metadata!V151="","",[1]metadata!V151)</f>
        <v/>
      </c>
      <c r="W151" s="0" t="n">
        <f aca="false">IF([1]metadata!W151="","",[1]metadata!W151)</f>
        <v>22</v>
      </c>
      <c r="X151" s="0" t="str">
        <f aca="false">IF([1]metadata!X151="","",[1]metadata!X151)</f>
        <v/>
      </c>
      <c r="Y151" s="0" t="str">
        <f aca="false">IF([1]metadata!Y151="","",[1]metadata!Y151)</f>
        <v/>
      </c>
      <c r="Z151" s="0" t="str">
        <f aca="false">IF([1]metadata!Z151="","",[1]metadata!Z151)</f>
        <v/>
      </c>
    </row>
    <row r="152" customFormat="false" ht="14.4" hidden="false" customHeight="false" outlineLevel="0" collapsed="false">
      <c r="A152" s="0" t="n">
        <f aca="false">IF([1]metadata!A152="","",[1]metadata!A152)</f>
        <v>22</v>
      </c>
      <c r="B152" s="0" t="str">
        <f aca="false">IF([1]metadata!B152="","",[1]metadata!B152)</f>
        <v>22- Tatsuno</v>
      </c>
      <c r="C152" s="0" t="str">
        <f aca="false">IF([1]metadata!C152="","",[1]metadata!C152)</f>
        <v>Kurota, H; Shimada, M</v>
      </c>
      <c r="D152" s="0" t="str">
        <f aca="false">IF([1]metadata!D152="","",[1]metadata!D152)</f>
        <v>Geographical variation in photoperiodic induction of larval diapause in the bruchid beetle, Bruchidius dorsalis: polymorphism in overwintering stages</v>
      </c>
      <c r="E152" s="0" t="str">
        <f aca="false">IF([1]metadata!E152="","",[1]metadata!E152)</f>
        <v>10.1046/j.1570-7458.2003.00033.x</v>
      </c>
      <c r="F152" s="0" t="str">
        <f aca="false">IF([1]metadata!F152="","",[1]metadata!F152)</f>
        <v>y</v>
      </c>
      <c r="G152" s="0" t="str">
        <f aca="false">IF([1]metadata!G152="","",[1]metadata!G152)</f>
        <v>a</v>
      </c>
      <c r="H152" s="0" t="str">
        <f aca="false">IF([1]metadata!H152="","",[1]metadata!H152)</f>
        <v>i</v>
      </c>
      <c r="I152" s="0" t="n">
        <f aca="false">IF([1]metadata!I152="","",[1]metadata!I152)</f>
        <v>3</v>
      </c>
      <c r="J152" s="0" t="n">
        <f aca="false">IF([1]metadata!J152="",0,[1]metadata!J152)</f>
        <v>5</v>
      </c>
      <c r="K152" s="0" t="str">
        <f aca="false">IF([1]metadata!K152="","",[1]metadata!K152)</f>
        <v/>
      </c>
      <c r="L152" s="0" t="str">
        <f aca="false">IF([1]metadata!L152="","",[1]metadata!L152)</f>
        <v>Bruchidius dorsalis</v>
      </c>
      <c r="M152" s="0" t="str">
        <f aca="false">IF([1]metadata!M152="","",[1]metadata!M152)</f>
        <v>coleoptera</v>
      </c>
      <c r="N152" s="0" t="str">
        <f aca="false">IF([1]metadata!N152="","",[1]metadata!N152)</f>
        <v>Tatsuno</v>
      </c>
      <c r="O152" s="0" t="n">
        <f aca="false">IF([1]metadata!O152="","",[1]metadata!O152)</f>
        <v>34.85</v>
      </c>
      <c r="P152" s="0" t="n">
        <f aca="false">IF([1]metadata!P152="","",[1]metadata!P152)</f>
        <v>134.533333</v>
      </c>
      <c r="Q152" s="0" t="n">
        <f aca="false">IF([1]metadata!Q152="","",[1]metadata!Q152)</f>
        <v>0.05</v>
      </c>
      <c r="R152" s="0" t="n">
        <f aca="false">IF([1]metadata!R152="","",[1]metadata!R152)</f>
        <v>740</v>
      </c>
      <c r="S152" s="0" t="str">
        <f aca="false">IF([1]metadata!S152="","",[1]metadata!S152)</f>
        <v/>
      </c>
      <c r="T152" s="0" t="n">
        <f aca="false">IF([1]metadata!T152="","",[1]metadata!T152)</f>
        <v>40</v>
      </c>
      <c r="U152" s="0" t="str">
        <f aca="false">IF([1]metadata!U152="","",[1]metadata!U152)</f>
        <v>acc</v>
      </c>
      <c r="V152" s="0" t="str">
        <f aca="false">IF([1]metadata!V152="","",[1]metadata!V152)</f>
        <v/>
      </c>
      <c r="W152" s="0" t="n">
        <f aca="false">IF([1]metadata!W152="","",[1]metadata!W152)</f>
        <v>22</v>
      </c>
      <c r="X152" s="0" t="str">
        <f aca="false">IF([1]metadata!X152="","",[1]metadata!X152)</f>
        <v/>
      </c>
      <c r="Y152" s="0" t="str">
        <f aca="false">IF([1]metadata!Y152="","",[1]metadata!Y152)</f>
        <v/>
      </c>
      <c r="Z152" s="0" t="str">
        <f aca="false">IF([1]metadata!Z152="","",[1]metadata!Z152)</f>
        <v/>
      </c>
    </row>
    <row r="153" customFormat="false" ht="14.4" hidden="false" customHeight="false" outlineLevel="0" collapsed="false">
      <c r="A153" s="0" t="n">
        <f aca="false">IF([1]metadata!A153="","",[1]metadata!A153)</f>
        <v>22</v>
      </c>
      <c r="B153" s="0" t="str">
        <f aca="false">IF([1]metadata!B153="","",[1]metadata!B153)</f>
        <v>22- Ninohe</v>
      </c>
      <c r="C153" s="0" t="str">
        <f aca="false">IF([1]metadata!C153="","",[1]metadata!C153)</f>
        <v>Kurota, H; Shimada, M</v>
      </c>
      <c r="D153" s="0" t="str">
        <f aca="false">IF([1]metadata!D153="","",[1]metadata!D153)</f>
        <v>Geographical variation in photoperiodic induction of larval diapause in the bruchid beetle, Bruchidius dorsalis: polymorphism in overwintering stages</v>
      </c>
      <c r="E153" s="0" t="str">
        <f aca="false">IF([1]metadata!E153="","",[1]metadata!E153)</f>
        <v>10.1046/j.1570-7458.2003.00033.x</v>
      </c>
      <c r="F153" s="0" t="str">
        <f aca="false">IF([1]metadata!F153="","",[1]metadata!F153)</f>
        <v>y</v>
      </c>
      <c r="G153" s="0" t="str">
        <f aca="false">IF([1]metadata!G153="","",[1]metadata!G153)</f>
        <v>a</v>
      </c>
      <c r="H153" s="0" t="str">
        <f aca="false">IF([1]metadata!H153="","",[1]metadata!H153)</f>
        <v>i</v>
      </c>
      <c r="I153" s="0" t="n">
        <f aca="false">IF([1]metadata!I153="","",[1]metadata!I153)</f>
        <v>3</v>
      </c>
      <c r="J153" s="0" t="n">
        <f aca="false">IF([1]metadata!J153="",0,[1]metadata!J153)</f>
        <v>5</v>
      </c>
      <c r="K153" s="0" t="str">
        <f aca="false">IF([1]metadata!K153="","",[1]metadata!K153)</f>
        <v/>
      </c>
      <c r="L153" s="0" t="str">
        <f aca="false">IF([1]metadata!L153="","",[1]metadata!L153)</f>
        <v>Bruchidius dorsalis</v>
      </c>
      <c r="M153" s="0" t="str">
        <f aca="false">IF([1]metadata!M153="","",[1]metadata!M153)</f>
        <v>coleoptera</v>
      </c>
      <c r="N153" s="0" t="str">
        <f aca="false">IF([1]metadata!N153="","",[1]metadata!N153)</f>
        <v>Ninohe</v>
      </c>
      <c r="O153" s="0" t="n">
        <f aca="false">IF([1]metadata!O153="","",[1]metadata!O153)</f>
        <v>40.271111</v>
      </c>
      <c r="P153" s="0" t="n">
        <f aca="false">IF([1]metadata!P153="","",[1]metadata!P153)</f>
        <v>141.305</v>
      </c>
      <c r="Q153" s="0" t="n">
        <f aca="false">IF([1]metadata!Q153="","",[1]metadata!Q153)</f>
        <v>0.05</v>
      </c>
      <c r="R153" s="0" t="n">
        <f aca="false">IF([1]metadata!R153="","",[1]metadata!R153)</f>
        <v>110</v>
      </c>
      <c r="S153" s="0" t="str">
        <f aca="false">IF([1]metadata!S153="","",[1]metadata!S153)</f>
        <v/>
      </c>
      <c r="T153" s="0" t="n">
        <f aca="false">IF([1]metadata!T153="","",[1]metadata!T153)</f>
        <v>60</v>
      </c>
      <c r="U153" s="0" t="str">
        <f aca="false">IF([1]metadata!U153="","",[1]metadata!U153)</f>
        <v>acc</v>
      </c>
      <c r="V153" s="0" t="str">
        <f aca="false">IF([1]metadata!V153="","",[1]metadata!V153)</f>
        <v/>
      </c>
      <c r="W153" s="0" t="n">
        <f aca="false">IF([1]metadata!W153="","",[1]metadata!W153)</f>
        <v>22</v>
      </c>
      <c r="X153" s="0" t="str">
        <f aca="false">IF([1]metadata!X153="","",[1]metadata!X153)</f>
        <v/>
      </c>
      <c r="Y153" s="0" t="str">
        <f aca="false">IF([1]metadata!Y153="","",[1]metadata!Y153)</f>
        <v/>
      </c>
      <c r="Z153" s="0" t="str">
        <f aca="false">IF([1]metadata!Z153="","",[1]metadata!Z153)</f>
        <v/>
      </c>
    </row>
    <row r="154" customFormat="false" ht="14.4" hidden="false" customHeight="false" outlineLevel="0" collapsed="false">
      <c r="A154" s="0" t="n">
        <f aca="false">IF([1]metadata!A154="","",[1]metadata!A154)</f>
        <v>23</v>
      </c>
      <c r="B154" s="0" t="str">
        <f aca="false">IF([1]metadata!B154="","",[1]metadata!B154)</f>
        <v>23-himeji</v>
      </c>
      <c r="C154" s="0" t="str">
        <f aca="false">IF([1]metadata!C154="","",[1]metadata!C154)</f>
        <v>KUWANA, Y</v>
      </c>
      <c r="D154" s="0" t="str">
        <f aca="false">IF([1]metadata!D154="","",[1]metadata!D154)</f>
        <v>ORIGIN OF LEUKOMA-CANDIDA (STAUDINGER) IN JAPAN AS INFERRED FROM GEOGRAPHICAL VARIATION IN PHOTOPERIODIC RESPONSE</v>
      </c>
      <c r="E154" s="0" t="str">
        <f aca="false">IF([1]metadata!E154="","",[1]metadata!E154)</f>
        <v/>
      </c>
      <c r="F154" s="0" t="str">
        <f aca="false">IF([1]metadata!F154="","",[1]metadata!F154)</f>
        <v>y</v>
      </c>
      <c r="G154" s="0" t="str">
        <f aca="false">IF([1]metadata!G154="","",[1]metadata!G154)</f>
        <v>a</v>
      </c>
      <c r="H154" s="0" t="str">
        <f aca="false">IF([1]metadata!H154="","",[1]metadata!H154)</f>
        <v>i</v>
      </c>
      <c r="I154" s="0" t="n">
        <f aca="false">IF([1]metadata!I154="","",[1]metadata!I154)</f>
        <v>4</v>
      </c>
      <c r="J154" s="0" t="n">
        <f aca="false">IF([1]metadata!J154="",0,[1]metadata!J154)</f>
        <v>5</v>
      </c>
      <c r="K154" s="0" t="str">
        <f aca="false">IF([1]metadata!K154="","",[1]metadata!K154)</f>
        <v>yes, but japanese</v>
      </c>
      <c r="L154" s="0" t="str">
        <f aca="false">IF([1]metadata!L154="","",[1]metadata!L154)</f>
        <v>Leucoma candida</v>
      </c>
      <c r="M154" s="0" t="str">
        <f aca="false">IF([1]metadata!M154="","",[1]metadata!M154)</f>
        <v>lepidoptera</v>
      </c>
      <c r="N154" s="0" t="str">
        <f aca="false">IF([1]metadata!N154="","",[1]metadata!N154)</f>
        <v>himeji</v>
      </c>
      <c r="O154" s="0" t="n">
        <f aca="false">IF([1]metadata!O154="","",[1]metadata!O154)</f>
        <v>34.815278</v>
      </c>
      <c r="P154" s="0" t="n">
        <f aca="false">IF([1]metadata!P154="","",[1]metadata!P154)</f>
        <v>134.685278</v>
      </c>
      <c r="Q154" s="0" t="str">
        <f aca="false">IF([1]metadata!Q154="","",[1]metadata!Q154)</f>
        <v/>
      </c>
      <c r="R154" s="0" t="str">
        <f aca="false">IF([1]metadata!R154="","",[1]metadata!R154)</f>
        <v/>
      </c>
      <c r="S154" s="0" t="str">
        <f aca="false">IF([1]metadata!S154="","",[1]metadata!S154)</f>
        <v/>
      </c>
      <c r="T154" s="0" t="n">
        <f aca="false">IF([1]metadata!T154="","",[1]metadata!T154)</f>
        <v>100</v>
      </c>
      <c r="U154" s="0" t="str">
        <f aca="false">IF([1]metadata!U154="","",[1]metadata!U154)</f>
        <v>global average</v>
      </c>
      <c r="V154" s="0" t="str">
        <f aca="false">IF([1]metadata!V154="","",[1]metadata!V154)</f>
        <v/>
      </c>
      <c r="W154" s="0" t="n">
        <f aca="false">IF([1]metadata!W154="","",[1]metadata!W154)</f>
        <v>23</v>
      </c>
      <c r="X154" s="0" t="str">
        <f aca="false">IF([1]metadata!X154="","",[1]metadata!X154)</f>
        <v/>
      </c>
      <c r="Y154" s="0" t="str">
        <f aca="false">IF([1]metadata!Y154="","",[1]metadata!Y154)</f>
        <v>larval</v>
      </c>
      <c r="Z154" s="0" t="str">
        <f aca="false">IF([1]metadata!Z154="","",[1]metadata!Z154)</f>
        <v/>
      </c>
    </row>
    <row r="155" customFormat="false" ht="14.4" hidden="false" customHeight="false" outlineLevel="0" collapsed="false">
      <c r="A155" s="0" t="n">
        <f aca="false">IF([1]metadata!A155="","",[1]metadata!A155)</f>
        <v>23</v>
      </c>
      <c r="B155" s="0" t="str">
        <f aca="false">IF([1]metadata!B155="","",[1]metadata!B155)</f>
        <v>23-kurashiki</v>
      </c>
      <c r="C155" s="0" t="str">
        <f aca="false">IF([1]metadata!C155="","",[1]metadata!C155)</f>
        <v>KUWANA, Y</v>
      </c>
      <c r="D155" s="0" t="str">
        <f aca="false">IF([1]metadata!D155="","",[1]metadata!D155)</f>
        <v>ORIGIN OF LEUKOMA-CANDIDA (STAUDINGER) IN JAPAN AS INFERRED FROM GEOGRAPHICAL VARIATION IN PHOTOPERIODIC RESPONSE</v>
      </c>
      <c r="E155" s="0" t="str">
        <f aca="false">IF([1]metadata!E155="","",[1]metadata!E155)</f>
        <v/>
      </c>
      <c r="F155" s="0" t="str">
        <f aca="false">IF([1]metadata!F155="","",[1]metadata!F155)</f>
        <v>y</v>
      </c>
      <c r="G155" s="0" t="str">
        <f aca="false">IF([1]metadata!G155="","",[1]metadata!G155)</f>
        <v>a</v>
      </c>
      <c r="H155" s="0" t="str">
        <f aca="false">IF([1]metadata!H155="","",[1]metadata!H155)</f>
        <v>i</v>
      </c>
      <c r="I155" s="0" t="n">
        <f aca="false">IF([1]metadata!I155="","",[1]metadata!I155)</f>
        <v>4</v>
      </c>
      <c r="J155" s="0" t="n">
        <f aca="false">IF([1]metadata!J155="",0,[1]metadata!J155)</f>
        <v>5</v>
      </c>
      <c r="K155" s="0" t="str">
        <f aca="false">IF([1]metadata!K155="","",[1]metadata!K155)</f>
        <v/>
      </c>
      <c r="L155" s="0" t="str">
        <f aca="false">IF([1]metadata!L155="","",[1]metadata!L155)</f>
        <v>Leucoma candida</v>
      </c>
      <c r="M155" s="0" t="str">
        <f aca="false">IF([1]metadata!M155="","",[1]metadata!M155)</f>
        <v>lepidoptera</v>
      </c>
      <c r="N155" s="0" t="str">
        <f aca="false">IF([1]metadata!N155="","",[1]metadata!N155)</f>
        <v>kurashiki</v>
      </c>
      <c r="O155" s="0" t="n">
        <f aca="false">IF([1]metadata!O155="","",[1]metadata!O155)</f>
        <v>34.585</v>
      </c>
      <c r="P155" s="0" t="n">
        <f aca="false">IF([1]metadata!P155="","",[1]metadata!P155)</f>
        <v>133.771944</v>
      </c>
      <c r="Q155" s="0" t="str">
        <f aca="false">IF([1]metadata!Q155="","",[1]metadata!Q155)</f>
        <v/>
      </c>
      <c r="R155" s="0" t="str">
        <f aca="false">IF([1]metadata!R155="","",[1]metadata!R155)</f>
        <v/>
      </c>
      <c r="S155" s="0" t="str">
        <f aca="false">IF([1]metadata!S155="","",[1]metadata!S155)</f>
        <v/>
      </c>
      <c r="T155" s="0" t="n">
        <f aca="false">IF([1]metadata!T155="","",[1]metadata!T155)</f>
        <v>100</v>
      </c>
      <c r="U155" s="0" t="str">
        <f aca="false">IF([1]metadata!U155="","",[1]metadata!U155)</f>
        <v>global average</v>
      </c>
      <c r="V155" s="0" t="str">
        <f aca="false">IF([1]metadata!V155="","",[1]metadata!V155)</f>
        <v/>
      </c>
      <c r="W155" s="0" t="n">
        <f aca="false">IF([1]metadata!W155="","",[1]metadata!W155)</f>
        <v>23</v>
      </c>
      <c r="X155" s="0" t="str">
        <f aca="false">IF([1]metadata!X155="","",[1]metadata!X155)</f>
        <v/>
      </c>
      <c r="Y155" s="0" t="str">
        <f aca="false">IF([1]metadata!Y155="","",[1]metadata!Y155)</f>
        <v>larval</v>
      </c>
      <c r="Z155" s="0" t="str">
        <f aca="false">IF([1]metadata!Z155="","",[1]metadata!Z155)</f>
        <v/>
      </c>
    </row>
    <row r="156" customFormat="false" ht="14.4" hidden="false" customHeight="false" outlineLevel="0" collapsed="false">
      <c r="A156" s="0" t="n">
        <f aca="false">IF([1]metadata!A156="","",[1]metadata!A156)</f>
        <v>23</v>
      </c>
      <c r="B156" s="0" t="str">
        <f aca="false">IF([1]metadata!B156="","",[1]metadata!B156)</f>
        <v>23-okayama</v>
      </c>
      <c r="C156" s="0" t="str">
        <f aca="false">IF([1]metadata!C156="","",[1]metadata!C156)</f>
        <v>KUWANA, Y</v>
      </c>
      <c r="D156" s="0" t="str">
        <f aca="false">IF([1]metadata!D156="","",[1]metadata!D156)</f>
        <v>ORIGIN OF LEUKOMA-CANDIDA (STAUDINGER) IN JAPAN AS INFERRED FROM GEOGRAPHICAL VARIATION IN PHOTOPERIODIC RESPONSE</v>
      </c>
      <c r="E156" s="0" t="str">
        <f aca="false">IF([1]metadata!E156="","",[1]metadata!E156)</f>
        <v/>
      </c>
      <c r="F156" s="0" t="str">
        <f aca="false">IF([1]metadata!F156="","",[1]metadata!F156)</f>
        <v>y</v>
      </c>
      <c r="G156" s="0" t="str">
        <f aca="false">IF([1]metadata!G156="","",[1]metadata!G156)</f>
        <v>a</v>
      </c>
      <c r="H156" s="0" t="str">
        <f aca="false">IF([1]metadata!H156="","",[1]metadata!H156)</f>
        <v>i</v>
      </c>
      <c r="I156" s="0" t="n">
        <f aca="false">IF([1]metadata!I156="","",[1]metadata!I156)</f>
        <v>4</v>
      </c>
      <c r="J156" s="0" t="n">
        <f aca="false">IF([1]metadata!J156="",0,[1]metadata!J156)</f>
        <v>5</v>
      </c>
      <c r="K156" s="0" t="str">
        <f aca="false">IF([1]metadata!K156="","",[1]metadata!K156)</f>
        <v/>
      </c>
      <c r="L156" s="0" t="str">
        <f aca="false">IF([1]metadata!L156="","",[1]metadata!L156)</f>
        <v>Leucoma candida</v>
      </c>
      <c r="M156" s="0" t="str">
        <f aca="false">IF([1]metadata!M156="","",[1]metadata!M156)</f>
        <v>lepidoptera</v>
      </c>
      <c r="N156" s="0" t="str">
        <f aca="false">IF([1]metadata!N156="","",[1]metadata!N156)</f>
        <v>okayama</v>
      </c>
      <c r="O156" s="0" t="n">
        <f aca="false">IF([1]metadata!O156="","",[1]metadata!O156)</f>
        <v>34.655278</v>
      </c>
      <c r="P156" s="0" t="n">
        <f aca="false">IF([1]metadata!P156="","",[1]metadata!P156)</f>
        <v>133.919444</v>
      </c>
      <c r="Q156" s="0" t="str">
        <f aca="false">IF([1]metadata!Q156="","",[1]metadata!Q156)</f>
        <v/>
      </c>
      <c r="R156" s="0" t="str">
        <f aca="false">IF([1]metadata!R156="","",[1]metadata!R156)</f>
        <v/>
      </c>
      <c r="S156" s="0" t="str">
        <f aca="false">IF([1]metadata!S156="","",[1]metadata!S156)</f>
        <v/>
      </c>
      <c r="T156" s="0" t="n">
        <f aca="false">IF([1]metadata!T156="","",[1]metadata!T156)</f>
        <v>100</v>
      </c>
      <c r="U156" s="0" t="str">
        <f aca="false">IF([1]metadata!U156="","",[1]metadata!U156)</f>
        <v>global average</v>
      </c>
      <c r="V156" s="0" t="str">
        <f aca="false">IF([1]metadata!V156="","",[1]metadata!V156)</f>
        <v/>
      </c>
      <c r="W156" s="0" t="n">
        <f aca="false">IF([1]metadata!W156="","",[1]metadata!W156)</f>
        <v>23</v>
      </c>
      <c r="X156" s="0" t="str">
        <f aca="false">IF([1]metadata!X156="","",[1]metadata!X156)</f>
        <v/>
      </c>
      <c r="Y156" s="0" t="str">
        <f aca="false">IF([1]metadata!Y156="","",[1]metadata!Y156)</f>
        <v>larval</v>
      </c>
      <c r="Z156" s="0" t="str">
        <f aca="false">IF([1]metadata!Z156="","",[1]metadata!Z156)</f>
        <v/>
      </c>
    </row>
    <row r="157" customFormat="false" ht="14.4" hidden="false" customHeight="false" outlineLevel="0" collapsed="false">
      <c r="A157" s="0" t="n">
        <f aca="false">IF([1]metadata!A157="","",[1]metadata!A157)</f>
        <v>23</v>
      </c>
      <c r="B157" s="0" t="str">
        <f aca="false">IF([1]metadata!B157="","",[1]metadata!B157)</f>
        <v>23-matsumoto</v>
      </c>
      <c r="C157" s="0" t="str">
        <f aca="false">IF([1]metadata!C157="","",[1]metadata!C157)</f>
        <v>KUWANA, Y</v>
      </c>
      <c r="D157" s="0" t="str">
        <f aca="false">IF([1]metadata!D157="","",[1]metadata!D157)</f>
        <v>ORIGIN OF LEUKOMA-CANDIDA (STAUDINGER) IN JAPAN AS INFERRED FROM GEOGRAPHICAL VARIATION IN PHOTOPERIODIC RESPONSE</v>
      </c>
      <c r="E157" s="0" t="str">
        <f aca="false">IF([1]metadata!E157="","",[1]metadata!E157)</f>
        <v/>
      </c>
      <c r="F157" s="0" t="str">
        <f aca="false">IF([1]metadata!F157="","",[1]metadata!F157)</f>
        <v>y</v>
      </c>
      <c r="G157" s="0" t="str">
        <f aca="false">IF([1]metadata!G157="","",[1]metadata!G157)</f>
        <v>a</v>
      </c>
      <c r="H157" s="0" t="str">
        <f aca="false">IF([1]metadata!H157="","",[1]metadata!H157)</f>
        <v>i</v>
      </c>
      <c r="I157" s="0" t="n">
        <f aca="false">IF([1]metadata!I157="","",[1]metadata!I157)</f>
        <v>4</v>
      </c>
      <c r="J157" s="0" t="n">
        <f aca="false">IF([1]metadata!J157="",0,[1]metadata!J157)</f>
        <v>5</v>
      </c>
      <c r="K157" s="0" t="str">
        <f aca="false">IF([1]metadata!K157="","",[1]metadata!K157)</f>
        <v/>
      </c>
      <c r="L157" s="0" t="str">
        <f aca="false">IF([1]metadata!L157="","",[1]metadata!L157)</f>
        <v>Leucoma candida</v>
      </c>
      <c r="M157" s="0" t="str">
        <f aca="false">IF([1]metadata!M157="","",[1]metadata!M157)</f>
        <v>lepidoptera</v>
      </c>
      <c r="N157" s="0" t="str">
        <f aca="false">IF([1]metadata!N157="","",[1]metadata!N157)</f>
        <v>matsumoto</v>
      </c>
      <c r="O157" s="0" t="n">
        <f aca="false">IF([1]metadata!O157="","",[1]metadata!O157)</f>
        <v>36.238047</v>
      </c>
      <c r="P157" s="0" t="n">
        <f aca="false">IF([1]metadata!P157="","",[1]metadata!P157)</f>
        <v>137.971983</v>
      </c>
      <c r="Q157" s="0" t="str">
        <f aca="false">IF([1]metadata!Q157="","",[1]metadata!Q157)</f>
        <v/>
      </c>
      <c r="R157" s="0" t="str">
        <f aca="false">IF([1]metadata!R157="","",[1]metadata!R157)</f>
        <v/>
      </c>
      <c r="S157" s="0" t="str">
        <f aca="false">IF([1]metadata!S157="","",[1]metadata!S157)</f>
        <v/>
      </c>
      <c r="T157" s="0" t="n">
        <f aca="false">IF([1]metadata!T157="","",[1]metadata!T157)</f>
        <v>100</v>
      </c>
      <c r="U157" s="0" t="str">
        <f aca="false">IF([1]metadata!U157="","",[1]metadata!U157)</f>
        <v>global average</v>
      </c>
      <c r="V157" s="0" t="str">
        <f aca="false">IF([1]metadata!V157="","",[1]metadata!V157)</f>
        <v/>
      </c>
      <c r="W157" s="0" t="n">
        <f aca="false">IF([1]metadata!W157="","",[1]metadata!W157)</f>
        <v>23</v>
      </c>
      <c r="X157" s="0" t="str">
        <f aca="false">IF([1]metadata!X157="","",[1]metadata!X157)</f>
        <v/>
      </c>
      <c r="Y157" s="0" t="str">
        <f aca="false">IF([1]metadata!Y157="","",[1]metadata!Y157)</f>
        <v>larval</v>
      </c>
      <c r="Z157" s="0" t="str">
        <f aca="false">IF([1]metadata!Z157="","",[1]metadata!Z157)</f>
        <v/>
      </c>
    </row>
    <row r="158" customFormat="false" ht="14.4" hidden="false" customHeight="false" outlineLevel="0" collapsed="false">
      <c r="A158" s="0" t="n">
        <f aca="false">IF([1]metadata!A158="","",[1]metadata!A158)</f>
        <v>24</v>
      </c>
      <c r="B158" s="0" t="str">
        <f aca="false">IF([1]metadata!B158="","",[1]metadata!B158)</f>
        <v>24-Oulu1</v>
      </c>
      <c r="C158" s="0" t="str">
        <f aca="false">IF([1]metadata!C158="","",[1]metadata!C158)</f>
        <v>LANKINEN, P</v>
      </c>
      <c r="D158" s="0" t="str">
        <f aca="false">IF([1]metadata!D158="","",[1]metadata!D158)</f>
        <v>GEOGRAPHICAL VARIATION IN CIRCADIAN ECLOSION RHYTHM AND PHOTOPERIODIC ADULT DIAPAUSE IN DROSOPHILA-LITTORALIS</v>
      </c>
      <c r="E158" s="0" t="str">
        <f aca="false">IF([1]metadata!E158="","",[1]metadata!E158)</f>
        <v>10.1007/BF00612503</v>
      </c>
      <c r="F158" s="0" t="str">
        <f aca="false">IF([1]metadata!F158="","",[1]metadata!F158)</f>
        <v>y</v>
      </c>
      <c r="G158" s="0" t="str">
        <f aca="false">IF([1]metadata!G158="","",[1]metadata!G158)</f>
        <v>a</v>
      </c>
      <c r="H158" s="0" t="str">
        <f aca="false">IF([1]metadata!H158="","",[1]metadata!H158)</f>
        <v>i</v>
      </c>
      <c r="I158" s="0" t="str">
        <f aca="false">IF([1]metadata!I158="","",[1]metadata!I158)</f>
        <v/>
      </c>
      <c r="J158" s="0" t="n">
        <f aca="false">IF([1]metadata!J158="",0,[1]metadata!J158)</f>
        <v>9</v>
      </c>
      <c r="K158" s="0" t="str">
        <f aca="false">IF([1]metadata!K158="","",[1]metadata!K158)</f>
        <v>n</v>
      </c>
      <c r="L158" s="0" t="str">
        <f aca="false">IF([1]metadata!L158="","",[1]metadata!L158)</f>
        <v>drosophila littoralis</v>
      </c>
      <c r="M158" s="0" t="str">
        <f aca="false">IF([1]metadata!M158="","",[1]metadata!M158)</f>
        <v>diptera</v>
      </c>
      <c r="N158" s="0" t="str">
        <f aca="false">IF([1]metadata!N158="","",[1]metadata!N158)</f>
        <v>Oulu1</v>
      </c>
      <c r="O158" s="0" t="n">
        <f aca="false">IF([1]metadata!O158="","",[1]metadata!O158)</f>
        <v>65</v>
      </c>
      <c r="P158" s="0" t="n">
        <f aca="false">IF([1]metadata!P158="","",[1]metadata!P158)</f>
        <v>25.4166666666667</v>
      </c>
      <c r="Q158" s="0" t="n">
        <f aca="false">IF([1]metadata!Q158="","",[1]metadata!Q158)</f>
        <v>0.001</v>
      </c>
      <c r="R158" s="0" t="str">
        <f aca="false">IF([1]metadata!R158="","",[1]metadata!R158)</f>
        <v/>
      </c>
      <c r="S158" s="0" t="str">
        <f aca="false">IF([1]metadata!S158="","",[1]metadata!S158)</f>
        <v/>
      </c>
      <c r="T158" s="0" t="n">
        <f aca="false">IF([1]metadata!T158="","",[1]metadata!T158)</f>
        <v>30</v>
      </c>
      <c r="U158" s="0" t="str">
        <f aca="false">IF([1]metadata!U158="","",[1]metadata!U158)</f>
        <v>global average</v>
      </c>
      <c r="V158" s="0" t="str">
        <f aca="false">IF([1]metadata!V158="","",[1]metadata!V158)</f>
        <v/>
      </c>
      <c r="W158" s="0" t="n">
        <f aca="false">IF([1]metadata!W158="","",[1]metadata!W158)</f>
        <v>24</v>
      </c>
      <c r="X158" s="0" t="str">
        <f aca="false">IF([1]metadata!X158="","",[1]metadata!X158)</f>
        <v/>
      </c>
      <c r="Y158" s="0" t="str">
        <f aca="false">IF([1]metadata!Y158="","",[1]metadata!Y158)</f>
        <v>adult</v>
      </c>
      <c r="Z158" s="0" t="str">
        <f aca="false">IF([1]metadata!Z158="","",[1]metadata!Z158)</f>
        <v/>
      </c>
    </row>
    <row r="159" customFormat="false" ht="14.4" hidden="false" customHeight="false" outlineLevel="0" collapsed="false">
      <c r="A159" s="0" t="n">
        <f aca="false">IF([1]metadata!A159="","",[1]metadata!A159)</f>
        <v>24</v>
      </c>
      <c r="B159" s="0" t="str">
        <f aca="false">IF([1]metadata!B159="","",[1]metadata!B159)</f>
        <v>24-Oulu7</v>
      </c>
      <c r="C159" s="0" t="str">
        <f aca="false">IF([1]metadata!C159="","",[1]metadata!C159)</f>
        <v>LANKINEN, P</v>
      </c>
      <c r="D159" s="0" t="str">
        <f aca="false">IF([1]metadata!D159="","",[1]metadata!D159)</f>
        <v>GEOGRAPHICAL VARIATION IN CIRCADIAN ECLOSION RHYTHM AND PHOTOPERIODIC ADULT DIAPAUSE IN DROSOPHILA-LITTORALIS</v>
      </c>
      <c r="E159" s="0" t="str">
        <f aca="false">IF([1]metadata!E159="","",[1]metadata!E159)</f>
        <v>10.1007/BF00612503</v>
      </c>
      <c r="F159" s="0" t="str">
        <f aca="false">IF([1]metadata!F159="","",[1]metadata!F159)</f>
        <v>y</v>
      </c>
      <c r="G159" s="0" t="str">
        <f aca="false">IF([1]metadata!G159="","",[1]metadata!G159)</f>
        <v>a</v>
      </c>
      <c r="H159" s="0" t="str">
        <f aca="false">IF([1]metadata!H159="","",[1]metadata!H159)</f>
        <v>i</v>
      </c>
      <c r="I159" s="0" t="str">
        <f aca="false">IF([1]metadata!I159="","",[1]metadata!I159)</f>
        <v/>
      </c>
      <c r="J159" s="0" t="n">
        <f aca="false">IF([1]metadata!J159="",0,[1]metadata!J159)</f>
        <v>8</v>
      </c>
      <c r="K159" s="0" t="str">
        <f aca="false">IF([1]metadata!K159="","",[1]metadata!K159)</f>
        <v/>
      </c>
      <c r="L159" s="0" t="str">
        <f aca="false">IF([1]metadata!L159="","",[1]metadata!L159)</f>
        <v>drosophila littoralis</v>
      </c>
      <c r="M159" s="0" t="str">
        <f aca="false">IF([1]metadata!M159="","",[1]metadata!M159)</f>
        <v>diptera</v>
      </c>
      <c r="N159" s="0" t="str">
        <f aca="false">IF([1]metadata!N159="","",[1]metadata!N159)</f>
        <v>Oulu7</v>
      </c>
      <c r="O159" s="0" t="n">
        <f aca="false">IF([1]metadata!O159="","",[1]metadata!O159)</f>
        <v>65</v>
      </c>
      <c r="P159" s="0" t="n">
        <f aca="false">IF([1]metadata!P159="","",[1]metadata!P159)</f>
        <v>25.4166666666667</v>
      </c>
      <c r="Q159" s="0" t="n">
        <f aca="false">IF([1]metadata!Q159="","",[1]metadata!Q159)</f>
        <v>0.001</v>
      </c>
      <c r="R159" s="0" t="str">
        <f aca="false">IF([1]metadata!R159="","",[1]metadata!R159)</f>
        <v/>
      </c>
      <c r="S159" s="0" t="str">
        <f aca="false">IF([1]metadata!S159="","",[1]metadata!S159)</f>
        <v/>
      </c>
      <c r="T159" s="0" t="n">
        <f aca="false">IF([1]metadata!T159="","",[1]metadata!T159)</f>
        <v>30</v>
      </c>
      <c r="U159" s="0" t="str">
        <f aca="false">IF([1]metadata!U159="","",[1]metadata!U159)</f>
        <v>global average</v>
      </c>
      <c r="V159" s="0" t="str">
        <f aca="false">IF([1]metadata!V159="","",[1]metadata!V159)</f>
        <v/>
      </c>
      <c r="W159" s="0" t="n">
        <f aca="false">IF([1]metadata!W159="","",[1]metadata!W159)</f>
        <v>24</v>
      </c>
      <c r="X159" s="0" t="str">
        <f aca="false">IF([1]metadata!X159="","",[1]metadata!X159)</f>
        <v/>
      </c>
      <c r="Y159" s="0" t="str">
        <f aca="false">IF([1]metadata!Y159="","",[1]metadata!Y159)</f>
        <v>adult</v>
      </c>
      <c r="Z159" s="0" t="str">
        <f aca="false">IF([1]metadata!Z159="","",[1]metadata!Z159)</f>
        <v/>
      </c>
    </row>
    <row r="160" customFormat="false" ht="14.4" hidden="false" customHeight="false" outlineLevel="0" collapsed="false">
      <c r="A160" s="0" t="n">
        <f aca="false">IF([1]metadata!A160="","",[1]metadata!A160)</f>
        <v>24</v>
      </c>
      <c r="B160" s="0" t="str">
        <f aca="false">IF([1]metadata!B160="","",[1]metadata!B160)</f>
        <v>24-Oulu8</v>
      </c>
      <c r="C160" s="0" t="str">
        <f aca="false">IF([1]metadata!C160="","",[1]metadata!C160)</f>
        <v>LANKINEN, P</v>
      </c>
      <c r="D160" s="0" t="str">
        <f aca="false">IF([1]metadata!D160="","",[1]metadata!D160)</f>
        <v>GEOGRAPHICAL VARIATION IN CIRCADIAN ECLOSION RHYTHM AND PHOTOPERIODIC ADULT DIAPAUSE IN DROSOPHILA-LITTORALIS</v>
      </c>
      <c r="E160" s="0" t="str">
        <f aca="false">IF([1]metadata!E160="","",[1]metadata!E160)</f>
        <v>10.1007/BF00612503</v>
      </c>
      <c r="F160" s="0" t="str">
        <f aca="false">IF([1]metadata!F160="","",[1]metadata!F160)</f>
        <v>y</v>
      </c>
      <c r="G160" s="0" t="str">
        <f aca="false">IF([1]metadata!G160="","",[1]metadata!G160)</f>
        <v>a</v>
      </c>
      <c r="H160" s="0" t="str">
        <f aca="false">IF([1]metadata!H160="","",[1]metadata!H160)</f>
        <v>i</v>
      </c>
      <c r="I160" s="0" t="str">
        <f aca="false">IF([1]metadata!I160="","",[1]metadata!I160)</f>
        <v/>
      </c>
      <c r="J160" s="0" t="n">
        <f aca="false">IF([1]metadata!J160="",0,[1]metadata!J160)</f>
        <v>5</v>
      </c>
      <c r="K160" s="0" t="str">
        <f aca="false">IF([1]metadata!K160="","",[1]metadata!K160)</f>
        <v/>
      </c>
      <c r="L160" s="0" t="str">
        <f aca="false">IF([1]metadata!L160="","",[1]metadata!L160)</f>
        <v>drosophila littoralis</v>
      </c>
      <c r="M160" s="0" t="str">
        <f aca="false">IF([1]metadata!M160="","",[1]metadata!M160)</f>
        <v>diptera</v>
      </c>
      <c r="N160" s="0" t="str">
        <f aca="false">IF([1]metadata!N160="","",[1]metadata!N160)</f>
        <v>Oulu8</v>
      </c>
      <c r="O160" s="0" t="n">
        <f aca="false">IF([1]metadata!O160="","",[1]metadata!O160)</f>
        <v>65</v>
      </c>
      <c r="P160" s="0" t="n">
        <f aca="false">IF([1]metadata!P160="","",[1]metadata!P160)</f>
        <v>25.4166666666667</v>
      </c>
      <c r="Q160" s="0" t="n">
        <f aca="false">IF([1]metadata!Q160="","",[1]metadata!Q160)</f>
        <v>0.001</v>
      </c>
      <c r="R160" s="0" t="str">
        <f aca="false">IF([1]metadata!R160="","",[1]metadata!R160)</f>
        <v/>
      </c>
      <c r="S160" s="0" t="str">
        <f aca="false">IF([1]metadata!S160="","",[1]metadata!S160)</f>
        <v/>
      </c>
      <c r="T160" s="0" t="n">
        <f aca="false">IF([1]metadata!T160="","",[1]metadata!T160)</f>
        <v>30</v>
      </c>
      <c r="U160" s="0" t="str">
        <f aca="false">IF([1]metadata!U160="","",[1]metadata!U160)</f>
        <v>global average</v>
      </c>
      <c r="V160" s="0" t="str">
        <f aca="false">IF([1]metadata!V160="","",[1]metadata!V160)</f>
        <v/>
      </c>
      <c r="W160" s="0" t="n">
        <f aca="false">IF([1]metadata!W160="","",[1]metadata!W160)</f>
        <v>24</v>
      </c>
      <c r="X160" s="0" t="str">
        <f aca="false">IF([1]metadata!X160="","",[1]metadata!X160)</f>
        <v/>
      </c>
      <c r="Y160" s="0" t="str">
        <f aca="false">IF([1]metadata!Y160="","",[1]metadata!Y160)</f>
        <v>adult</v>
      </c>
      <c r="Z160" s="0" t="str">
        <f aca="false">IF([1]metadata!Z160="","",[1]metadata!Z160)</f>
        <v/>
      </c>
    </row>
    <row r="161" customFormat="false" ht="14.4" hidden="false" customHeight="false" outlineLevel="0" collapsed="false">
      <c r="A161" s="0" t="n">
        <f aca="false">IF([1]metadata!A161="","",[1]metadata!A161)</f>
        <v>24</v>
      </c>
      <c r="B161" s="0" t="str">
        <f aca="false">IF([1]metadata!B161="","",[1]metadata!B161)</f>
        <v>24-paltamo1</v>
      </c>
      <c r="C161" s="0" t="str">
        <f aca="false">IF([1]metadata!C161="","",[1]metadata!C161)</f>
        <v>LANKINEN, P</v>
      </c>
      <c r="D161" s="0" t="str">
        <f aca="false">IF([1]metadata!D161="","",[1]metadata!D161)</f>
        <v>GEOGRAPHICAL VARIATION IN CIRCADIAN ECLOSION RHYTHM AND PHOTOPERIODIC ADULT DIAPAUSE IN DROSOPHILA-LITTORALIS</v>
      </c>
      <c r="E161" s="0" t="str">
        <f aca="false">IF([1]metadata!E161="","",[1]metadata!E161)</f>
        <v>10.1007/BF00612503</v>
      </c>
      <c r="F161" s="0" t="str">
        <f aca="false">IF([1]metadata!F161="","",[1]metadata!F161)</f>
        <v>y</v>
      </c>
      <c r="G161" s="0" t="str">
        <f aca="false">IF([1]metadata!G161="","",[1]metadata!G161)</f>
        <v>a</v>
      </c>
      <c r="H161" s="0" t="str">
        <f aca="false">IF([1]metadata!H161="","",[1]metadata!H161)</f>
        <v>i</v>
      </c>
      <c r="I161" s="0" t="str">
        <f aca="false">IF([1]metadata!I161="","",[1]metadata!I161)</f>
        <v/>
      </c>
      <c r="J161" s="0" t="n">
        <f aca="false">IF([1]metadata!J161="",0,[1]metadata!J161)</f>
        <v>8</v>
      </c>
      <c r="K161" s="0" t="str">
        <f aca="false">IF([1]metadata!K161="","",[1]metadata!K161)</f>
        <v/>
      </c>
      <c r="L161" s="0" t="str">
        <f aca="false">IF([1]metadata!L161="","",[1]metadata!L161)</f>
        <v>drosophila littoralis</v>
      </c>
      <c r="M161" s="0" t="str">
        <f aca="false">IF([1]metadata!M161="","",[1]metadata!M161)</f>
        <v>diptera</v>
      </c>
      <c r="N161" s="0" t="str">
        <f aca="false">IF([1]metadata!N161="","",[1]metadata!N161)</f>
        <v>paltamo1</v>
      </c>
      <c r="O161" s="0" t="n">
        <f aca="false">IF([1]metadata!O161="","",[1]metadata!O161)</f>
        <v>64.3333333333333</v>
      </c>
      <c r="P161" s="0" t="n">
        <f aca="false">IF([1]metadata!P161="","",[1]metadata!P161)</f>
        <v>27.8333333333333</v>
      </c>
      <c r="Q161" s="0" t="str">
        <f aca="false">IF([1]metadata!Q161="","",[1]metadata!Q161)</f>
        <v/>
      </c>
      <c r="R161" s="0" t="str">
        <f aca="false">IF([1]metadata!R161="","",[1]metadata!R161)</f>
        <v/>
      </c>
      <c r="S161" s="0" t="str">
        <f aca="false">IF([1]metadata!S161="","",[1]metadata!S161)</f>
        <v/>
      </c>
      <c r="T161" s="0" t="n">
        <f aca="false">IF([1]metadata!T161="","",[1]metadata!T161)</f>
        <v>30</v>
      </c>
      <c r="U161" s="0" t="str">
        <f aca="false">IF([1]metadata!U161="","",[1]metadata!U161)</f>
        <v>global average</v>
      </c>
      <c r="V161" s="0" t="str">
        <f aca="false">IF([1]metadata!V161="","",[1]metadata!V161)</f>
        <v/>
      </c>
      <c r="W161" s="0" t="n">
        <f aca="false">IF([1]metadata!W161="","",[1]metadata!W161)</f>
        <v>24</v>
      </c>
      <c r="X161" s="0" t="str">
        <f aca="false">IF([1]metadata!X161="","",[1]metadata!X161)</f>
        <v/>
      </c>
      <c r="Y161" s="0" t="str">
        <f aca="false">IF([1]metadata!Y161="","",[1]metadata!Y161)</f>
        <v>adult</v>
      </c>
      <c r="Z161" s="0" t="str">
        <f aca="false">IF([1]metadata!Z161="","",[1]metadata!Z161)</f>
        <v/>
      </c>
    </row>
    <row r="162" customFormat="false" ht="14.4" hidden="false" customHeight="false" outlineLevel="0" collapsed="false">
      <c r="A162" s="0" t="n">
        <f aca="false">IF([1]metadata!A162="","",[1]metadata!A162)</f>
        <v>24</v>
      </c>
      <c r="B162" s="0" t="str">
        <f aca="false">IF([1]metadata!B162="","",[1]metadata!B162)</f>
        <v>24-Kuoio3</v>
      </c>
      <c r="C162" s="0" t="str">
        <f aca="false">IF([1]metadata!C162="","",[1]metadata!C162)</f>
        <v>LANKINEN, P</v>
      </c>
      <c r="D162" s="0" t="str">
        <f aca="false">IF([1]metadata!D162="","",[1]metadata!D162)</f>
        <v>GEOGRAPHICAL VARIATION IN CIRCADIAN ECLOSION RHYTHM AND PHOTOPERIODIC ADULT DIAPAUSE IN DROSOPHILA-LITTORALIS</v>
      </c>
      <c r="E162" s="0" t="str">
        <f aca="false">IF([1]metadata!E162="","",[1]metadata!E162)</f>
        <v>10.1007/BF00612503</v>
      </c>
      <c r="F162" s="0" t="str">
        <f aca="false">IF([1]metadata!F162="","",[1]metadata!F162)</f>
        <v>y</v>
      </c>
      <c r="G162" s="0" t="str">
        <f aca="false">IF([1]metadata!G162="","",[1]metadata!G162)</f>
        <v>a</v>
      </c>
      <c r="H162" s="0" t="str">
        <f aca="false">IF([1]metadata!H162="","",[1]metadata!H162)</f>
        <v>i</v>
      </c>
      <c r="I162" s="0" t="str">
        <f aca="false">IF([1]metadata!I162="","",[1]metadata!I162)</f>
        <v/>
      </c>
      <c r="J162" s="0" t="n">
        <f aca="false">IF([1]metadata!J162="",0,[1]metadata!J162)</f>
        <v>8</v>
      </c>
      <c r="K162" s="0" t="str">
        <f aca="false">IF([1]metadata!K162="","",[1]metadata!K162)</f>
        <v/>
      </c>
      <c r="L162" s="0" t="str">
        <f aca="false">IF([1]metadata!L162="","",[1]metadata!L162)</f>
        <v>drosophila littoralis</v>
      </c>
      <c r="M162" s="0" t="str">
        <f aca="false">IF([1]metadata!M162="","",[1]metadata!M162)</f>
        <v>diptera</v>
      </c>
      <c r="N162" s="0" t="str">
        <f aca="false">IF([1]metadata!N162="","",[1]metadata!N162)</f>
        <v>Kuoio3</v>
      </c>
      <c r="O162" s="0" t="n">
        <f aca="false">IF([1]metadata!O162="","",[1]metadata!O162)</f>
        <v>62.9166666666667</v>
      </c>
      <c r="P162" s="0" t="n">
        <f aca="false">IF([1]metadata!P162="","",[1]metadata!P162)</f>
        <v>27.75</v>
      </c>
      <c r="Q162" s="0" t="str">
        <f aca="false">IF([1]metadata!Q162="","",[1]metadata!Q162)</f>
        <v/>
      </c>
      <c r="R162" s="0" t="str">
        <f aca="false">IF([1]metadata!R162="","",[1]metadata!R162)</f>
        <v/>
      </c>
      <c r="S162" s="0" t="str">
        <f aca="false">IF([1]metadata!S162="","",[1]metadata!S162)</f>
        <v/>
      </c>
      <c r="T162" s="0" t="n">
        <f aca="false">IF([1]metadata!T162="","",[1]metadata!T162)</f>
        <v>30</v>
      </c>
      <c r="U162" s="0" t="str">
        <f aca="false">IF([1]metadata!U162="","",[1]metadata!U162)</f>
        <v>global average</v>
      </c>
      <c r="V162" s="0" t="str">
        <f aca="false">IF([1]metadata!V162="","",[1]metadata!V162)</f>
        <v/>
      </c>
      <c r="W162" s="0" t="n">
        <f aca="false">IF([1]metadata!W162="","",[1]metadata!W162)</f>
        <v>24</v>
      </c>
      <c r="X162" s="0" t="str">
        <f aca="false">IF([1]metadata!X162="","",[1]metadata!X162)</f>
        <v/>
      </c>
      <c r="Y162" s="0" t="str">
        <f aca="false">IF([1]metadata!Y162="","",[1]metadata!Y162)</f>
        <v>adult</v>
      </c>
      <c r="Z162" s="0" t="str">
        <f aca="false">IF([1]metadata!Z162="","",[1]metadata!Z162)</f>
        <v/>
      </c>
    </row>
    <row r="163" customFormat="false" ht="14.4" hidden="false" customHeight="false" outlineLevel="0" collapsed="false">
      <c r="A163" s="0" t="n">
        <f aca="false">IF([1]metadata!A163="","",[1]metadata!A163)</f>
        <v>24</v>
      </c>
      <c r="B163" s="0" t="str">
        <f aca="false">IF([1]metadata!B163="","",[1]metadata!B163)</f>
        <v>24- Hollola1</v>
      </c>
      <c r="C163" s="0" t="str">
        <f aca="false">IF([1]metadata!C163="","",[1]metadata!C163)</f>
        <v>LANKINEN, P</v>
      </c>
      <c r="D163" s="0" t="str">
        <f aca="false">IF([1]metadata!D163="","",[1]metadata!D163)</f>
        <v>GEOGRAPHICAL VARIATION IN CIRCADIAN ECLOSION RHYTHM AND PHOTOPERIODIC ADULT DIAPAUSE IN DROSOPHILA-LITTORALIS</v>
      </c>
      <c r="E163" s="0" t="str">
        <f aca="false">IF([1]metadata!E163="","",[1]metadata!E163)</f>
        <v>10.1007/BF00612503</v>
      </c>
      <c r="F163" s="0" t="str">
        <f aca="false">IF([1]metadata!F163="","",[1]metadata!F163)</f>
        <v>y</v>
      </c>
      <c r="G163" s="0" t="str">
        <f aca="false">IF([1]metadata!G163="","",[1]metadata!G163)</f>
        <v>a</v>
      </c>
      <c r="H163" s="0" t="str">
        <f aca="false">IF([1]metadata!H163="","",[1]metadata!H163)</f>
        <v>i</v>
      </c>
      <c r="I163" s="0" t="str">
        <f aca="false">IF([1]metadata!I163="","",[1]metadata!I163)</f>
        <v/>
      </c>
      <c r="J163" s="0" t="n">
        <f aca="false">IF([1]metadata!J163="",0,[1]metadata!J163)</f>
        <v>8</v>
      </c>
      <c r="K163" s="0" t="str">
        <f aca="false">IF([1]metadata!K163="","",[1]metadata!K163)</f>
        <v/>
      </c>
      <c r="L163" s="0" t="str">
        <f aca="false">IF([1]metadata!L163="","",[1]metadata!L163)</f>
        <v>drosophila littoralis</v>
      </c>
      <c r="M163" s="0" t="str">
        <f aca="false">IF([1]metadata!M163="","",[1]metadata!M163)</f>
        <v>diptera</v>
      </c>
      <c r="N163" s="0" t="str">
        <f aca="false">IF([1]metadata!N163="","",[1]metadata!N163)</f>
        <v>Hollola1</v>
      </c>
      <c r="O163" s="0" t="n">
        <f aca="false">IF([1]metadata!O163="","",[1]metadata!O163)</f>
        <v>61.0833333333333</v>
      </c>
      <c r="P163" s="0" t="n">
        <f aca="false">IF([1]metadata!P163="","",[1]metadata!P163)</f>
        <v>25.4166666666667</v>
      </c>
      <c r="Q163" s="0" t="str">
        <f aca="false">IF([1]metadata!Q163="","",[1]metadata!Q163)</f>
        <v/>
      </c>
      <c r="R163" s="0" t="str">
        <f aca="false">IF([1]metadata!R163="","",[1]metadata!R163)</f>
        <v/>
      </c>
      <c r="S163" s="0" t="str">
        <f aca="false">IF([1]metadata!S163="","",[1]metadata!S163)</f>
        <v/>
      </c>
      <c r="T163" s="0" t="n">
        <f aca="false">IF([1]metadata!T163="","",[1]metadata!T163)</f>
        <v>30</v>
      </c>
      <c r="U163" s="0" t="str">
        <f aca="false">IF([1]metadata!U163="","",[1]metadata!U163)</f>
        <v>global average</v>
      </c>
      <c r="V163" s="0" t="str">
        <f aca="false">IF([1]metadata!V163="","",[1]metadata!V163)</f>
        <v/>
      </c>
      <c r="W163" s="0" t="n">
        <f aca="false">IF([1]metadata!W163="","",[1]metadata!W163)</f>
        <v>24</v>
      </c>
      <c r="X163" s="0" t="str">
        <f aca="false">IF([1]metadata!X163="","",[1]metadata!X163)</f>
        <v/>
      </c>
      <c r="Y163" s="0" t="str">
        <f aca="false">IF([1]metadata!Y163="","",[1]metadata!Y163)</f>
        <v>adult</v>
      </c>
      <c r="Z163" s="0" t="str">
        <f aca="false">IF([1]metadata!Z163="","",[1]metadata!Z163)</f>
        <v/>
      </c>
    </row>
    <row r="164" customFormat="false" ht="14.4" hidden="false" customHeight="false" outlineLevel="0" collapsed="false">
      <c r="A164" s="0" t="n">
        <f aca="false">IF([1]metadata!A164="","",[1]metadata!A164)</f>
        <v>24</v>
      </c>
      <c r="B164" s="0" t="str">
        <f aca="false">IF([1]metadata!B164="","",[1]metadata!B164)</f>
        <v>24- Moscow2</v>
      </c>
      <c r="C164" s="0" t="str">
        <f aca="false">IF([1]metadata!C164="","",[1]metadata!C164)</f>
        <v>LANKINEN, P</v>
      </c>
      <c r="D164" s="0" t="str">
        <f aca="false">IF([1]metadata!D164="","",[1]metadata!D164)</f>
        <v>GEOGRAPHICAL VARIATION IN CIRCADIAN ECLOSION RHYTHM AND PHOTOPERIODIC ADULT DIAPAUSE IN DROSOPHILA-LITTORALIS</v>
      </c>
      <c r="E164" s="0" t="str">
        <f aca="false">IF([1]metadata!E164="","",[1]metadata!E164)</f>
        <v>10.1007/BF00612503</v>
      </c>
      <c r="F164" s="0" t="str">
        <f aca="false">IF([1]metadata!F164="","",[1]metadata!F164)</f>
        <v>y</v>
      </c>
      <c r="G164" s="0" t="str">
        <f aca="false">IF([1]metadata!G164="","",[1]metadata!G164)</f>
        <v>a</v>
      </c>
      <c r="H164" s="0" t="str">
        <f aca="false">IF([1]metadata!H164="","",[1]metadata!H164)</f>
        <v>i</v>
      </c>
      <c r="I164" s="0" t="str">
        <f aca="false">IF([1]metadata!I164="","",[1]metadata!I164)</f>
        <v/>
      </c>
      <c r="J164" s="0" t="n">
        <f aca="false">IF([1]metadata!J164="",0,[1]metadata!J164)</f>
        <v>8</v>
      </c>
      <c r="K164" s="0" t="str">
        <f aca="false">IF([1]metadata!K164="","",[1]metadata!K164)</f>
        <v/>
      </c>
      <c r="L164" s="0" t="str">
        <f aca="false">IF([1]metadata!L164="","",[1]metadata!L164)</f>
        <v>drosophila littoralis</v>
      </c>
      <c r="M164" s="0" t="str">
        <f aca="false">IF([1]metadata!M164="","",[1]metadata!M164)</f>
        <v>diptera</v>
      </c>
      <c r="N164" s="0" t="str">
        <f aca="false">IF([1]metadata!N164="","",[1]metadata!N164)</f>
        <v>Moscow2</v>
      </c>
      <c r="O164" s="0" t="n">
        <f aca="false">IF([1]metadata!O164="","",[1]metadata!O164)</f>
        <v>55.75</v>
      </c>
      <c r="P164" s="0" t="n">
        <f aca="false">IF([1]metadata!P164="","",[1]metadata!P164)</f>
        <v>37.5</v>
      </c>
      <c r="Q164" s="0" t="str">
        <f aca="false">IF([1]metadata!Q164="","",[1]metadata!Q164)</f>
        <v/>
      </c>
      <c r="R164" s="0" t="str">
        <f aca="false">IF([1]metadata!R164="","",[1]metadata!R164)</f>
        <v/>
      </c>
      <c r="S164" s="0" t="str">
        <f aca="false">IF([1]metadata!S164="","",[1]metadata!S164)</f>
        <v/>
      </c>
      <c r="T164" s="0" t="n">
        <f aca="false">IF([1]metadata!T164="","",[1]metadata!T164)</f>
        <v>30</v>
      </c>
      <c r="U164" s="0" t="str">
        <f aca="false">IF([1]metadata!U164="","",[1]metadata!U164)</f>
        <v>global average</v>
      </c>
      <c r="V164" s="0" t="str">
        <f aca="false">IF([1]metadata!V164="","",[1]metadata!V164)</f>
        <v/>
      </c>
      <c r="W164" s="0" t="n">
        <f aca="false">IF([1]metadata!W164="","",[1]metadata!W164)</f>
        <v>24</v>
      </c>
      <c r="X164" s="0" t="str">
        <f aca="false">IF([1]metadata!X164="","",[1]metadata!X164)</f>
        <v/>
      </c>
      <c r="Y164" s="0" t="str">
        <f aca="false">IF([1]metadata!Y164="","",[1]metadata!Y164)</f>
        <v>adult</v>
      </c>
      <c r="Z164" s="0" t="str">
        <f aca="false">IF([1]metadata!Z164="","",[1]metadata!Z164)</f>
        <v/>
      </c>
    </row>
    <row r="165" customFormat="false" ht="14.4" hidden="false" customHeight="false" outlineLevel="0" collapsed="false">
      <c r="A165" s="0" t="n">
        <f aca="false">IF([1]metadata!A165="","",[1]metadata!A165)</f>
        <v>24</v>
      </c>
      <c r="B165" s="0" t="str">
        <f aca="false">IF([1]metadata!B165="","",[1]metadata!B165)</f>
        <v>24- Dietikon1</v>
      </c>
      <c r="C165" s="0" t="str">
        <f aca="false">IF([1]metadata!C165="","",[1]metadata!C165)</f>
        <v>LANKINEN, P</v>
      </c>
      <c r="D165" s="0" t="str">
        <f aca="false">IF([1]metadata!D165="","",[1]metadata!D165)</f>
        <v>GEOGRAPHICAL VARIATION IN CIRCADIAN ECLOSION RHYTHM AND PHOTOPERIODIC ADULT DIAPAUSE IN DROSOPHILA-LITTORALIS</v>
      </c>
      <c r="E165" s="0" t="str">
        <f aca="false">IF([1]metadata!E165="","",[1]metadata!E165)</f>
        <v>10.1007/BF00612503</v>
      </c>
      <c r="F165" s="0" t="str">
        <f aca="false">IF([1]metadata!F165="","",[1]metadata!F165)</f>
        <v>y</v>
      </c>
      <c r="G165" s="0" t="str">
        <f aca="false">IF([1]metadata!G165="","",[1]metadata!G165)</f>
        <v>a</v>
      </c>
      <c r="H165" s="0" t="str">
        <f aca="false">IF([1]metadata!H165="","",[1]metadata!H165)</f>
        <v>i</v>
      </c>
      <c r="I165" s="0" t="str">
        <f aca="false">IF([1]metadata!I165="","",[1]metadata!I165)</f>
        <v/>
      </c>
      <c r="J165" s="0" t="n">
        <f aca="false">IF([1]metadata!J165="",0,[1]metadata!J165)</f>
        <v>8</v>
      </c>
      <c r="K165" s="0" t="str">
        <f aca="false">IF([1]metadata!K165="","",[1]metadata!K165)</f>
        <v/>
      </c>
      <c r="L165" s="0" t="str">
        <f aca="false">IF([1]metadata!L165="","",[1]metadata!L165)</f>
        <v>drosophila littoralis</v>
      </c>
      <c r="M165" s="0" t="str">
        <f aca="false">IF([1]metadata!M165="","",[1]metadata!M165)</f>
        <v>diptera</v>
      </c>
      <c r="N165" s="0" t="str">
        <f aca="false">IF([1]metadata!N165="","",[1]metadata!N165)</f>
        <v>Dietikon1</v>
      </c>
      <c r="O165" s="0" t="n">
        <f aca="false">IF([1]metadata!O165="","",[1]metadata!O165)</f>
        <v>47.4166666666667</v>
      </c>
      <c r="P165" s="0" t="n">
        <f aca="false">IF([1]metadata!P165="","",[1]metadata!P165)</f>
        <v>8.5</v>
      </c>
      <c r="Q165" s="0" t="str">
        <f aca="false">IF([1]metadata!Q165="","",[1]metadata!Q165)</f>
        <v/>
      </c>
      <c r="R165" s="0" t="str">
        <f aca="false">IF([1]metadata!R165="","",[1]metadata!R165)</f>
        <v/>
      </c>
      <c r="S165" s="0" t="str">
        <f aca="false">IF([1]metadata!S165="","",[1]metadata!S165)</f>
        <v/>
      </c>
      <c r="T165" s="0" t="n">
        <f aca="false">IF([1]metadata!T165="","",[1]metadata!T165)</f>
        <v>30</v>
      </c>
      <c r="U165" s="0" t="str">
        <f aca="false">IF([1]metadata!U165="","",[1]metadata!U165)</f>
        <v>global average</v>
      </c>
      <c r="V165" s="0" t="str">
        <f aca="false">IF([1]metadata!V165="","",[1]metadata!V165)</f>
        <v/>
      </c>
      <c r="W165" s="0" t="n">
        <f aca="false">IF([1]metadata!W165="","",[1]metadata!W165)</f>
        <v>24</v>
      </c>
      <c r="X165" s="0" t="str">
        <f aca="false">IF([1]metadata!X165="","",[1]metadata!X165)</f>
        <v/>
      </c>
      <c r="Y165" s="0" t="str">
        <f aca="false">IF([1]metadata!Y165="","",[1]metadata!Y165)</f>
        <v>adult</v>
      </c>
      <c r="Z165" s="0" t="str">
        <f aca="false">IF([1]metadata!Z165="","",[1]metadata!Z165)</f>
        <v/>
      </c>
    </row>
    <row r="166" customFormat="false" ht="14.4" hidden="false" customHeight="false" outlineLevel="0" collapsed="false">
      <c r="A166" s="0" t="n">
        <f aca="false">IF([1]metadata!A166="","",[1]metadata!A166)</f>
        <v>24</v>
      </c>
      <c r="B166" s="0" t="str">
        <f aca="false">IF([1]metadata!B166="","",[1]metadata!B166)</f>
        <v>24- Dietikon2</v>
      </c>
      <c r="C166" s="0" t="str">
        <f aca="false">IF([1]metadata!C166="","",[1]metadata!C166)</f>
        <v>LANKINEN, P</v>
      </c>
      <c r="D166" s="0" t="str">
        <f aca="false">IF([1]metadata!D166="","",[1]metadata!D166)</f>
        <v>GEOGRAPHICAL VARIATION IN CIRCADIAN ECLOSION RHYTHM AND PHOTOPERIODIC ADULT DIAPAUSE IN DROSOPHILA-LITTORALIS</v>
      </c>
      <c r="E166" s="0" t="str">
        <f aca="false">IF([1]metadata!E166="","",[1]metadata!E166)</f>
        <v>10.1007/BF00612503</v>
      </c>
      <c r="F166" s="0" t="str">
        <f aca="false">IF([1]metadata!F166="","",[1]metadata!F166)</f>
        <v>y</v>
      </c>
      <c r="G166" s="0" t="str">
        <f aca="false">IF([1]metadata!G166="","",[1]metadata!G166)</f>
        <v>a</v>
      </c>
      <c r="H166" s="0" t="str">
        <f aca="false">IF([1]metadata!H166="","",[1]metadata!H166)</f>
        <v>i</v>
      </c>
      <c r="I166" s="0" t="str">
        <f aca="false">IF([1]metadata!I166="","",[1]metadata!I166)</f>
        <v/>
      </c>
      <c r="J166" s="0" t="n">
        <f aca="false">IF([1]metadata!J166="",0,[1]metadata!J166)</f>
        <v>9</v>
      </c>
      <c r="K166" s="0" t="str">
        <f aca="false">IF([1]metadata!K166="","",[1]metadata!K166)</f>
        <v/>
      </c>
      <c r="L166" s="0" t="str">
        <f aca="false">IF([1]metadata!L166="","",[1]metadata!L166)</f>
        <v>drosophila littoralis</v>
      </c>
      <c r="M166" s="0" t="str">
        <f aca="false">IF([1]metadata!M166="","",[1]metadata!M166)</f>
        <v>diptera</v>
      </c>
      <c r="N166" s="0" t="str">
        <f aca="false">IF([1]metadata!N166="","",[1]metadata!N166)</f>
        <v>Dietikon2</v>
      </c>
      <c r="O166" s="0" t="n">
        <f aca="false">IF([1]metadata!O166="","",[1]metadata!O166)</f>
        <v>47.4166666666667</v>
      </c>
      <c r="P166" s="0" t="n">
        <f aca="false">IF([1]metadata!P166="","",[1]metadata!P166)</f>
        <v>8.5</v>
      </c>
      <c r="Q166" s="0" t="str">
        <f aca="false">IF([1]metadata!Q166="","",[1]metadata!Q166)</f>
        <v/>
      </c>
      <c r="R166" s="0" t="str">
        <f aca="false">IF([1]metadata!R166="","",[1]metadata!R166)</f>
        <v/>
      </c>
      <c r="S166" s="0" t="str">
        <f aca="false">IF([1]metadata!S166="","",[1]metadata!S166)</f>
        <v/>
      </c>
      <c r="T166" s="0" t="n">
        <f aca="false">IF([1]metadata!T166="","",[1]metadata!T166)</f>
        <v>30</v>
      </c>
      <c r="U166" s="0" t="str">
        <f aca="false">IF([1]metadata!U166="","",[1]metadata!U166)</f>
        <v>global average</v>
      </c>
      <c r="V166" s="0" t="str">
        <f aca="false">IF([1]metadata!V166="","",[1]metadata!V166)</f>
        <v/>
      </c>
      <c r="W166" s="0" t="n">
        <f aca="false">IF([1]metadata!W166="","",[1]metadata!W166)</f>
        <v>24</v>
      </c>
      <c r="X166" s="0" t="str">
        <f aca="false">IF([1]metadata!X166="","",[1]metadata!X166)</f>
        <v/>
      </c>
      <c r="Y166" s="0" t="str">
        <f aca="false">IF([1]metadata!Y166="","",[1]metadata!Y166)</f>
        <v>adult</v>
      </c>
      <c r="Z166" s="0" t="str">
        <f aca="false">IF([1]metadata!Z166="","",[1]metadata!Z166)</f>
        <v/>
      </c>
    </row>
    <row r="167" customFormat="false" ht="14.4" hidden="false" customHeight="false" outlineLevel="0" collapsed="false">
      <c r="A167" s="0" t="n">
        <f aca="false">IF([1]metadata!A167="","",[1]metadata!A167)</f>
        <v>24</v>
      </c>
      <c r="B167" s="0" t="str">
        <f aca="false">IF([1]metadata!B167="","",[1]metadata!B167)</f>
        <v>24- Ticino4</v>
      </c>
      <c r="C167" s="0" t="str">
        <f aca="false">IF([1]metadata!C167="","",[1]metadata!C167)</f>
        <v>LANKINEN, P</v>
      </c>
      <c r="D167" s="0" t="str">
        <f aca="false">IF([1]metadata!D167="","",[1]metadata!D167)</f>
        <v>GEOGRAPHICAL VARIATION IN CIRCADIAN ECLOSION RHYTHM AND PHOTOPERIODIC ADULT DIAPAUSE IN DROSOPHILA-LITTORALIS</v>
      </c>
      <c r="E167" s="0" t="str">
        <f aca="false">IF([1]metadata!E167="","",[1]metadata!E167)</f>
        <v>10.1007/BF00612503</v>
      </c>
      <c r="F167" s="0" t="str">
        <f aca="false">IF([1]metadata!F167="","",[1]metadata!F167)</f>
        <v>y</v>
      </c>
      <c r="G167" s="0" t="str">
        <f aca="false">IF([1]metadata!G167="","",[1]metadata!G167)</f>
        <v>a</v>
      </c>
      <c r="H167" s="0" t="str">
        <f aca="false">IF([1]metadata!H167="","",[1]metadata!H167)</f>
        <v>i</v>
      </c>
      <c r="I167" s="0" t="str">
        <f aca="false">IF([1]metadata!I167="","",[1]metadata!I167)</f>
        <v/>
      </c>
      <c r="J167" s="0" t="n">
        <f aca="false">IF([1]metadata!J167="",0,[1]metadata!J167)</f>
        <v>9</v>
      </c>
      <c r="K167" s="0" t="str">
        <f aca="false">IF([1]metadata!K167="","",[1]metadata!K167)</f>
        <v/>
      </c>
      <c r="L167" s="0" t="str">
        <f aca="false">IF([1]metadata!L167="","",[1]metadata!L167)</f>
        <v>drosophila littoralis</v>
      </c>
      <c r="M167" s="0" t="str">
        <f aca="false">IF([1]metadata!M167="","",[1]metadata!M167)</f>
        <v>diptera</v>
      </c>
      <c r="N167" s="0" t="str">
        <f aca="false">IF([1]metadata!N167="","",[1]metadata!N167)</f>
        <v>Ticino4</v>
      </c>
      <c r="O167" s="0" t="n">
        <f aca="false">IF([1]metadata!O167="","",[1]metadata!O167)</f>
        <v>46.1666666666667</v>
      </c>
      <c r="P167" s="0" t="n">
        <f aca="false">IF([1]metadata!P167="","",[1]metadata!P167)</f>
        <v>8.83333333333333</v>
      </c>
      <c r="Q167" s="0" t="str">
        <f aca="false">IF([1]metadata!Q167="","",[1]metadata!Q167)</f>
        <v/>
      </c>
      <c r="R167" s="0" t="str">
        <f aca="false">IF([1]metadata!R167="","",[1]metadata!R167)</f>
        <v/>
      </c>
      <c r="S167" s="0" t="str">
        <f aca="false">IF([1]metadata!S167="","",[1]metadata!S167)</f>
        <v/>
      </c>
      <c r="T167" s="0" t="n">
        <f aca="false">IF([1]metadata!T167="","",[1]metadata!T167)</f>
        <v>30</v>
      </c>
      <c r="U167" s="0" t="str">
        <f aca="false">IF([1]metadata!U167="","",[1]metadata!U167)</f>
        <v>global average</v>
      </c>
      <c r="V167" s="0" t="str">
        <f aca="false">IF([1]metadata!V167="","",[1]metadata!V167)</f>
        <v/>
      </c>
      <c r="W167" s="0" t="n">
        <f aca="false">IF([1]metadata!W167="","",[1]metadata!W167)</f>
        <v>24</v>
      </c>
      <c r="X167" s="0" t="str">
        <f aca="false">IF([1]metadata!X167="","",[1]metadata!X167)</f>
        <v/>
      </c>
      <c r="Y167" s="0" t="str">
        <f aca="false">IF([1]metadata!Y167="","",[1]metadata!Y167)</f>
        <v>adult</v>
      </c>
      <c r="Z167" s="0" t="str">
        <f aca="false">IF([1]metadata!Z167="","",[1]metadata!Z167)</f>
        <v/>
      </c>
    </row>
    <row r="168" customFormat="false" ht="14.4" hidden="false" customHeight="false" outlineLevel="0" collapsed="false">
      <c r="A168" s="0" t="n">
        <f aca="false">IF([1]metadata!A168="","",[1]metadata!A168)</f>
        <v>24</v>
      </c>
      <c r="B168" s="0" t="str">
        <f aca="false">IF([1]metadata!B168="","",[1]metadata!B168)</f>
        <v>24- Ticino2</v>
      </c>
      <c r="C168" s="0" t="str">
        <f aca="false">IF([1]metadata!C168="","",[1]metadata!C168)</f>
        <v>LANKINEN, P</v>
      </c>
      <c r="D168" s="0" t="str">
        <f aca="false">IF([1]metadata!D168="","",[1]metadata!D168)</f>
        <v>GEOGRAPHICAL VARIATION IN CIRCADIAN ECLOSION RHYTHM AND PHOTOPERIODIC ADULT DIAPAUSE IN DROSOPHILA-LITTORALIS</v>
      </c>
      <c r="E168" s="0" t="str">
        <f aca="false">IF([1]metadata!E168="","",[1]metadata!E168)</f>
        <v>10.1007/BF00612503</v>
      </c>
      <c r="F168" s="0" t="str">
        <f aca="false">IF([1]metadata!F168="","",[1]metadata!F168)</f>
        <v>y</v>
      </c>
      <c r="G168" s="0" t="str">
        <f aca="false">IF([1]metadata!G168="","",[1]metadata!G168)</f>
        <v>a</v>
      </c>
      <c r="H168" s="0" t="str">
        <f aca="false">IF([1]metadata!H168="","",[1]metadata!H168)</f>
        <v>i</v>
      </c>
      <c r="I168" s="0" t="str">
        <f aca="false">IF([1]metadata!I168="","",[1]metadata!I168)</f>
        <v/>
      </c>
      <c r="J168" s="0" t="n">
        <f aca="false">IF([1]metadata!J168="",0,[1]metadata!J168)</f>
        <v>9</v>
      </c>
      <c r="K168" s="0" t="str">
        <f aca="false">IF([1]metadata!K168="","",[1]metadata!K168)</f>
        <v/>
      </c>
      <c r="L168" s="0" t="str">
        <f aca="false">IF([1]metadata!L168="","",[1]metadata!L168)</f>
        <v>drosophila littoralis</v>
      </c>
      <c r="M168" s="0" t="str">
        <f aca="false">IF([1]metadata!M168="","",[1]metadata!M168)</f>
        <v>diptera</v>
      </c>
      <c r="N168" s="0" t="str">
        <f aca="false">IF([1]metadata!N168="","",[1]metadata!N168)</f>
        <v>Ticino2</v>
      </c>
      <c r="O168" s="0" t="n">
        <f aca="false">IF([1]metadata!O168="","",[1]metadata!O168)</f>
        <v>46.1666666666667</v>
      </c>
      <c r="P168" s="0" t="n">
        <f aca="false">IF([1]metadata!P168="","",[1]metadata!P168)</f>
        <v>8.83333333333333</v>
      </c>
      <c r="Q168" s="0" t="str">
        <f aca="false">IF([1]metadata!Q168="","",[1]metadata!Q168)</f>
        <v/>
      </c>
      <c r="R168" s="0" t="str">
        <f aca="false">IF([1]metadata!R168="","",[1]metadata!R168)</f>
        <v/>
      </c>
      <c r="S168" s="0" t="str">
        <f aca="false">IF([1]metadata!S168="","",[1]metadata!S168)</f>
        <v/>
      </c>
      <c r="T168" s="0" t="n">
        <f aca="false">IF([1]metadata!T168="","",[1]metadata!T168)</f>
        <v>30</v>
      </c>
      <c r="U168" s="0" t="str">
        <f aca="false">IF([1]metadata!U168="","",[1]metadata!U168)</f>
        <v>global average</v>
      </c>
      <c r="V168" s="0" t="str">
        <f aca="false">IF([1]metadata!V168="","",[1]metadata!V168)</f>
        <v/>
      </c>
      <c r="W168" s="0" t="n">
        <f aca="false">IF([1]metadata!W168="","",[1]metadata!W168)</f>
        <v>24</v>
      </c>
      <c r="X168" s="0" t="str">
        <f aca="false">IF([1]metadata!X168="","",[1]metadata!X168)</f>
        <v/>
      </c>
      <c r="Y168" s="0" t="str">
        <f aca="false">IF([1]metadata!Y168="","",[1]metadata!Y168)</f>
        <v>adult</v>
      </c>
      <c r="Z168" s="0" t="str">
        <f aca="false">IF([1]metadata!Z168="","",[1]metadata!Z168)</f>
        <v/>
      </c>
    </row>
    <row r="169" customFormat="false" ht="14.4" hidden="false" customHeight="false" outlineLevel="0" collapsed="false">
      <c r="A169" s="0" t="n">
        <f aca="false">IF([1]metadata!A169="","",[1]metadata!A169)</f>
        <v>24</v>
      </c>
      <c r="B169" s="0" t="str">
        <f aca="false">IF([1]metadata!B169="","",[1]metadata!B169)</f>
        <v>24- Biograd</v>
      </c>
      <c r="C169" s="0" t="str">
        <f aca="false">IF([1]metadata!C169="","",[1]metadata!C169)</f>
        <v>LANKINEN, P</v>
      </c>
      <c r="D169" s="0" t="str">
        <f aca="false">IF([1]metadata!D169="","",[1]metadata!D169)</f>
        <v>GEOGRAPHICAL VARIATION IN CIRCADIAN ECLOSION RHYTHM AND PHOTOPERIODIC ADULT DIAPAUSE IN DROSOPHILA-LITTORALIS</v>
      </c>
      <c r="E169" s="0" t="str">
        <f aca="false">IF([1]metadata!E169="","",[1]metadata!E169)</f>
        <v>10.1007/BF00612503</v>
      </c>
      <c r="F169" s="0" t="str">
        <f aca="false">IF([1]metadata!F169="","",[1]metadata!F169)</f>
        <v>y</v>
      </c>
      <c r="G169" s="0" t="str">
        <f aca="false">IF([1]metadata!G169="","",[1]metadata!G169)</f>
        <v>a</v>
      </c>
      <c r="H169" s="0" t="str">
        <f aca="false">IF([1]metadata!H169="","",[1]metadata!H169)</f>
        <v>i</v>
      </c>
      <c r="I169" s="0" t="str">
        <f aca="false">IF([1]metadata!I169="","",[1]metadata!I169)</f>
        <v/>
      </c>
      <c r="J169" s="0" t="n">
        <f aca="false">IF([1]metadata!J169="",0,[1]metadata!J169)</f>
        <v>7</v>
      </c>
      <c r="K169" s="0" t="str">
        <f aca="false">IF([1]metadata!K169="","",[1]metadata!K169)</f>
        <v/>
      </c>
      <c r="L169" s="0" t="str">
        <f aca="false">IF([1]metadata!L169="","",[1]metadata!L169)</f>
        <v>drosophila littoralis</v>
      </c>
      <c r="M169" s="0" t="str">
        <f aca="false">IF([1]metadata!M169="","",[1]metadata!M169)</f>
        <v>diptera</v>
      </c>
      <c r="N169" s="0" t="str">
        <f aca="false">IF([1]metadata!N169="","",[1]metadata!N169)</f>
        <v>Biograd</v>
      </c>
      <c r="O169" s="0" t="n">
        <f aca="false">IF([1]metadata!O169="","",[1]metadata!O169)</f>
        <v>43.9166666666667</v>
      </c>
      <c r="P169" s="0" t="n">
        <f aca="false">IF([1]metadata!P169="","",[1]metadata!P169)</f>
        <v>16</v>
      </c>
      <c r="Q169" s="0" t="str">
        <f aca="false">IF([1]metadata!Q169="","",[1]metadata!Q169)</f>
        <v/>
      </c>
      <c r="R169" s="0" t="str">
        <f aca="false">IF([1]metadata!R169="","",[1]metadata!R169)</f>
        <v/>
      </c>
      <c r="S169" s="0" t="str">
        <f aca="false">IF([1]metadata!S169="","",[1]metadata!S169)</f>
        <v/>
      </c>
      <c r="T169" s="0" t="n">
        <f aca="false">IF([1]metadata!T169="","",[1]metadata!T169)</f>
        <v>30</v>
      </c>
      <c r="U169" s="0" t="str">
        <f aca="false">IF([1]metadata!U169="","",[1]metadata!U169)</f>
        <v>global average</v>
      </c>
      <c r="V169" s="0" t="str">
        <f aca="false">IF([1]metadata!V169="","",[1]metadata!V169)</f>
        <v/>
      </c>
      <c r="W169" s="0" t="n">
        <f aca="false">IF([1]metadata!W169="","",[1]metadata!W169)</f>
        <v>24</v>
      </c>
      <c r="X169" s="0" t="str">
        <f aca="false">IF([1]metadata!X169="","",[1]metadata!X169)</f>
        <v/>
      </c>
      <c r="Y169" s="0" t="str">
        <f aca="false">IF([1]metadata!Y169="","",[1]metadata!Y169)</f>
        <v>adult</v>
      </c>
      <c r="Z169" s="0" t="str">
        <f aca="false">IF([1]metadata!Z169="","",[1]metadata!Z169)</f>
        <v/>
      </c>
    </row>
    <row r="170" customFormat="false" ht="14.4" hidden="false" customHeight="false" outlineLevel="0" collapsed="false">
      <c r="A170" s="0" t="n">
        <f aca="false">IF([1]metadata!A170="","",[1]metadata!A170)</f>
        <v>24</v>
      </c>
      <c r="B170" s="0" t="str">
        <f aca="false">IF([1]metadata!B170="","",[1]metadata!B170)</f>
        <v>24- Krasnodar</v>
      </c>
      <c r="C170" s="0" t="str">
        <f aca="false">IF([1]metadata!C170="","",[1]metadata!C170)</f>
        <v>LANKINEN, P</v>
      </c>
      <c r="D170" s="0" t="str">
        <f aca="false">IF([1]metadata!D170="","",[1]metadata!D170)</f>
        <v>GEOGRAPHICAL VARIATION IN CIRCADIAN ECLOSION RHYTHM AND PHOTOPERIODIC ADULT DIAPAUSE IN DROSOPHILA-LITTORALIS</v>
      </c>
      <c r="E170" s="0" t="str">
        <f aca="false">IF([1]metadata!E170="","",[1]metadata!E170)</f>
        <v>10.1007/BF00612503</v>
      </c>
      <c r="F170" s="0" t="str">
        <f aca="false">IF([1]metadata!F170="","",[1]metadata!F170)</f>
        <v>y</v>
      </c>
      <c r="G170" s="0" t="str">
        <f aca="false">IF([1]metadata!G170="","",[1]metadata!G170)</f>
        <v>a</v>
      </c>
      <c r="H170" s="0" t="str">
        <f aca="false">IF([1]metadata!H170="","",[1]metadata!H170)</f>
        <v>i</v>
      </c>
      <c r="I170" s="0" t="str">
        <f aca="false">IF([1]metadata!I170="","",[1]metadata!I170)</f>
        <v/>
      </c>
      <c r="J170" s="0" t="n">
        <f aca="false">IF([1]metadata!J170="",0,[1]metadata!J170)</f>
        <v>9</v>
      </c>
      <c r="K170" s="0" t="str">
        <f aca="false">IF([1]metadata!K170="","",[1]metadata!K170)</f>
        <v/>
      </c>
      <c r="L170" s="0" t="str">
        <f aca="false">IF([1]metadata!L170="","",[1]metadata!L170)</f>
        <v>drosophila littoralis</v>
      </c>
      <c r="M170" s="0" t="str">
        <f aca="false">IF([1]metadata!M170="","",[1]metadata!M170)</f>
        <v>diptera</v>
      </c>
      <c r="N170" s="0" t="str">
        <f aca="false">IF([1]metadata!N170="","",[1]metadata!N170)</f>
        <v>Krasnodar</v>
      </c>
      <c r="O170" s="0" t="n">
        <f aca="false">IF([1]metadata!O170="","",[1]metadata!O170)</f>
        <v>44.6666666666667</v>
      </c>
      <c r="P170" s="0" t="n">
        <f aca="false">IF([1]metadata!P170="","",[1]metadata!P170)</f>
        <v>39.5</v>
      </c>
      <c r="Q170" s="0" t="str">
        <f aca="false">IF([1]metadata!Q170="","",[1]metadata!Q170)</f>
        <v/>
      </c>
      <c r="R170" s="0" t="str">
        <f aca="false">IF([1]metadata!R170="","",[1]metadata!R170)</f>
        <v/>
      </c>
      <c r="S170" s="0" t="str">
        <f aca="false">IF([1]metadata!S170="","",[1]metadata!S170)</f>
        <v/>
      </c>
      <c r="T170" s="0" t="n">
        <f aca="false">IF([1]metadata!T170="","",[1]metadata!T170)</f>
        <v>30</v>
      </c>
      <c r="U170" s="0" t="str">
        <f aca="false">IF([1]metadata!U170="","",[1]metadata!U170)</f>
        <v>global average</v>
      </c>
      <c r="V170" s="0" t="str">
        <f aca="false">IF([1]metadata!V170="","",[1]metadata!V170)</f>
        <v/>
      </c>
      <c r="W170" s="0" t="n">
        <f aca="false">IF([1]metadata!W170="","",[1]metadata!W170)</f>
        <v>24</v>
      </c>
      <c r="X170" s="0" t="str">
        <f aca="false">IF([1]metadata!X170="","",[1]metadata!X170)</f>
        <v/>
      </c>
      <c r="Y170" s="0" t="str">
        <f aca="false">IF([1]metadata!Y170="","",[1]metadata!Y170)</f>
        <v>adult</v>
      </c>
      <c r="Z170" s="0" t="str">
        <f aca="false">IF([1]metadata!Z170="","",[1]metadata!Z170)</f>
        <v/>
      </c>
    </row>
    <row r="171" customFormat="false" ht="14.4" hidden="false" customHeight="false" outlineLevel="0" collapsed="false">
      <c r="A171" s="0" t="n">
        <f aca="false">IF([1]metadata!A171="","",[1]metadata!A171)</f>
        <v>24</v>
      </c>
      <c r="B171" s="0" t="str">
        <f aca="false">IF([1]metadata!B171="","",[1]metadata!B171)</f>
        <v>24- Kutaisi2</v>
      </c>
      <c r="C171" s="0" t="str">
        <f aca="false">IF([1]metadata!C171="","",[1]metadata!C171)</f>
        <v>LANKINEN, P</v>
      </c>
      <c r="D171" s="0" t="str">
        <f aca="false">IF([1]metadata!D171="","",[1]metadata!D171)</f>
        <v>GEOGRAPHICAL VARIATION IN CIRCADIAN ECLOSION RHYTHM AND PHOTOPERIODIC ADULT DIAPAUSE IN DROSOPHILA-LITTORALIS</v>
      </c>
      <c r="E171" s="0" t="str">
        <f aca="false">IF([1]metadata!E171="","",[1]metadata!E171)</f>
        <v>10.1007/BF00612503</v>
      </c>
      <c r="F171" s="0" t="str">
        <f aca="false">IF([1]metadata!F171="","",[1]metadata!F171)</f>
        <v>y</v>
      </c>
      <c r="G171" s="0" t="str">
        <f aca="false">IF([1]metadata!G171="","",[1]metadata!G171)</f>
        <v>a</v>
      </c>
      <c r="H171" s="0" t="str">
        <f aca="false">IF([1]metadata!H171="","",[1]metadata!H171)</f>
        <v>i</v>
      </c>
      <c r="I171" s="0" t="str">
        <f aca="false">IF([1]metadata!I171="","",[1]metadata!I171)</f>
        <v/>
      </c>
      <c r="J171" s="0" t="n">
        <f aca="false">IF([1]metadata!J171="",0,[1]metadata!J171)</f>
        <v>9</v>
      </c>
      <c r="K171" s="0" t="str">
        <f aca="false">IF([1]metadata!K171="","",[1]metadata!K171)</f>
        <v/>
      </c>
      <c r="L171" s="0" t="str">
        <f aca="false">IF([1]metadata!L171="","",[1]metadata!L171)</f>
        <v>drosophila littoralis</v>
      </c>
      <c r="M171" s="0" t="str">
        <f aca="false">IF([1]metadata!M171="","",[1]metadata!M171)</f>
        <v>diptera</v>
      </c>
      <c r="N171" s="0" t="str">
        <f aca="false">IF([1]metadata!N171="","",[1]metadata!N171)</f>
        <v>Kutaisi2</v>
      </c>
      <c r="O171" s="0" t="n">
        <f aca="false">IF([1]metadata!O171="","",[1]metadata!O171)</f>
        <v>42.3333333333333</v>
      </c>
      <c r="P171" s="0" t="n">
        <f aca="false">IF([1]metadata!P171="","",[1]metadata!P171)</f>
        <v>42.6666666666667</v>
      </c>
      <c r="Q171" s="0" t="str">
        <f aca="false">IF([1]metadata!Q171="","",[1]metadata!Q171)</f>
        <v/>
      </c>
      <c r="R171" s="0" t="str">
        <f aca="false">IF([1]metadata!R171="","",[1]metadata!R171)</f>
        <v/>
      </c>
      <c r="S171" s="0" t="str">
        <f aca="false">IF([1]metadata!S171="","",[1]metadata!S171)</f>
        <v/>
      </c>
      <c r="T171" s="0" t="n">
        <f aca="false">IF([1]metadata!T171="","",[1]metadata!T171)</f>
        <v>30</v>
      </c>
      <c r="U171" s="0" t="str">
        <f aca="false">IF([1]metadata!U171="","",[1]metadata!U171)</f>
        <v>global average</v>
      </c>
      <c r="V171" s="0" t="str">
        <f aca="false">IF([1]metadata!V171="","",[1]metadata!V171)</f>
        <v/>
      </c>
      <c r="W171" s="0" t="n">
        <f aca="false">IF([1]metadata!W171="","",[1]metadata!W171)</f>
        <v>24</v>
      </c>
      <c r="X171" s="0" t="str">
        <f aca="false">IF([1]metadata!X171="","",[1]metadata!X171)</f>
        <v/>
      </c>
      <c r="Y171" s="0" t="str">
        <f aca="false">IF([1]metadata!Y171="","",[1]metadata!Y171)</f>
        <v>adult</v>
      </c>
      <c r="Z171" s="0" t="str">
        <f aca="false">IF([1]metadata!Z171="","",[1]metadata!Z171)</f>
        <v/>
      </c>
    </row>
    <row r="172" customFormat="false" ht="14.4" hidden="false" customHeight="false" outlineLevel="0" collapsed="false">
      <c r="A172" s="0" t="n">
        <f aca="false">IF([1]metadata!A172="","",[1]metadata!A172)</f>
        <v>24</v>
      </c>
      <c r="B172" s="0" t="str">
        <f aca="false">IF([1]metadata!B172="","",[1]metadata!B172)</f>
        <v>24- Kutaisi4</v>
      </c>
      <c r="C172" s="0" t="str">
        <f aca="false">IF([1]metadata!C172="","",[1]metadata!C172)</f>
        <v>LANKINEN, P</v>
      </c>
      <c r="D172" s="0" t="str">
        <f aca="false">IF([1]metadata!D172="","",[1]metadata!D172)</f>
        <v>GEOGRAPHICAL VARIATION IN CIRCADIAN ECLOSION RHYTHM AND PHOTOPERIODIC ADULT DIAPAUSE IN DROSOPHILA-LITTORALIS</v>
      </c>
      <c r="E172" s="0" t="str">
        <f aca="false">IF([1]metadata!E172="","",[1]metadata!E172)</f>
        <v>10.1007/BF00612503</v>
      </c>
      <c r="F172" s="0" t="str">
        <f aca="false">IF([1]metadata!F172="","",[1]metadata!F172)</f>
        <v>y</v>
      </c>
      <c r="G172" s="0" t="str">
        <f aca="false">IF([1]metadata!G172="","",[1]metadata!G172)</f>
        <v>a</v>
      </c>
      <c r="H172" s="0" t="str">
        <f aca="false">IF([1]metadata!H172="","",[1]metadata!H172)</f>
        <v>i</v>
      </c>
      <c r="I172" s="0" t="str">
        <f aca="false">IF([1]metadata!I172="","",[1]metadata!I172)</f>
        <v/>
      </c>
      <c r="J172" s="0" t="n">
        <f aca="false">IF([1]metadata!J172="",0,[1]metadata!J172)</f>
        <v>7</v>
      </c>
      <c r="K172" s="0" t="str">
        <f aca="false">IF([1]metadata!K172="","",[1]metadata!K172)</f>
        <v/>
      </c>
      <c r="L172" s="0" t="str">
        <f aca="false">IF([1]metadata!L172="","",[1]metadata!L172)</f>
        <v>drosophila littoralis</v>
      </c>
      <c r="M172" s="0" t="str">
        <f aca="false">IF([1]metadata!M172="","",[1]metadata!M172)</f>
        <v>diptera</v>
      </c>
      <c r="N172" s="0" t="str">
        <f aca="false">IF([1]metadata!N172="","",[1]metadata!N172)</f>
        <v>Kutaisi4</v>
      </c>
      <c r="O172" s="0" t="n">
        <f aca="false">IF([1]metadata!O172="","",[1]metadata!O172)</f>
        <v>42.3333333333333</v>
      </c>
      <c r="P172" s="0" t="n">
        <f aca="false">IF([1]metadata!P172="","",[1]metadata!P172)</f>
        <v>42.6666666666667</v>
      </c>
      <c r="Q172" s="0" t="str">
        <f aca="false">IF([1]metadata!Q172="","",[1]metadata!Q172)</f>
        <v/>
      </c>
      <c r="R172" s="0" t="str">
        <f aca="false">IF([1]metadata!R172="","",[1]metadata!R172)</f>
        <v/>
      </c>
      <c r="S172" s="0" t="str">
        <f aca="false">IF([1]metadata!S172="","",[1]metadata!S172)</f>
        <v/>
      </c>
      <c r="T172" s="0" t="n">
        <f aca="false">IF([1]metadata!T172="","",[1]metadata!T172)</f>
        <v>30</v>
      </c>
      <c r="U172" s="0" t="str">
        <f aca="false">IF([1]metadata!U172="","",[1]metadata!U172)</f>
        <v>global average</v>
      </c>
      <c r="V172" s="0" t="str">
        <f aca="false">IF([1]metadata!V172="","",[1]metadata!V172)</f>
        <v/>
      </c>
      <c r="W172" s="0" t="n">
        <f aca="false">IF([1]metadata!W172="","",[1]metadata!W172)</f>
        <v>24</v>
      </c>
      <c r="X172" s="0" t="str">
        <f aca="false">IF([1]metadata!X172="","",[1]metadata!X172)</f>
        <v/>
      </c>
      <c r="Y172" s="0" t="str">
        <f aca="false">IF([1]metadata!Y172="","",[1]metadata!Y172)</f>
        <v>adult</v>
      </c>
      <c r="Z172" s="0" t="str">
        <f aca="false">IF([1]metadata!Z172="","",[1]metadata!Z172)</f>
        <v/>
      </c>
    </row>
    <row r="173" customFormat="false" ht="14.4" hidden="false" customHeight="false" outlineLevel="0" collapsed="false">
      <c r="A173" s="0" t="n">
        <f aca="false">IF([1]metadata!A173="","",[1]metadata!A173)</f>
        <v>24</v>
      </c>
      <c r="B173" s="0" t="str">
        <f aca="false">IF([1]metadata!B173="","",[1]metadata!B173)</f>
        <v>24- Kutais5</v>
      </c>
      <c r="C173" s="0" t="str">
        <f aca="false">IF([1]metadata!C173="","",[1]metadata!C173)</f>
        <v>LANKINEN, P</v>
      </c>
      <c r="D173" s="0" t="str">
        <f aca="false">IF([1]metadata!D173="","",[1]metadata!D173)</f>
        <v>GEOGRAPHICAL VARIATION IN CIRCADIAN ECLOSION RHYTHM AND PHOTOPERIODIC ADULT DIAPAUSE IN DROSOPHILA-LITTORALIS</v>
      </c>
      <c r="E173" s="0" t="str">
        <f aca="false">IF([1]metadata!E173="","",[1]metadata!E173)</f>
        <v>10.1007/BF00612503</v>
      </c>
      <c r="F173" s="0" t="str">
        <f aca="false">IF([1]metadata!F173="","",[1]metadata!F173)</f>
        <v>y</v>
      </c>
      <c r="G173" s="0" t="str">
        <f aca="false">IF([1]metadata!G173="","",[1]metadata!G173)</f>
        <v>a</v>
      </c>
      <c r="H173" s="0" t="str">
        <f aca="false">IF([1]metadata!H173="","",[1]metadata!H173)</f>
        <v>i</v>
      </c>
      <c r="I173" s="0" t="str">
        <f aca="false">IF([1]metadata!I173="","",[1]metadata!I173)</f>
        <v/>
      </c>
      <c r="J173" s="0" t="n">
        <f aca="false">IF([1]metadata!J173="",0,[1]metadata!J173)</f>
        <v>9</v>
      </c>
      <c r="K173" s="0" t="str">
        <f aca="false">IF([1]metadata!K173="","",[1]metadata!K173)</f>
        <v/>
      </c>
      <c r="L173" s="0" t="str">
        <f aca="false">IF([1]metadata!L173="","",[1]metadata!L173)</f>
        <v>drosophila littoralis</v>
      </c>
      <c r="M173" s="0" t="str">
        <f aca="false">IF([1]metadata!M173="","",[1]metadata!M173)</f>
        <v>diptera</v>
      </c>
      <c r="N173" s="0" t="str">
        <f aca="false">IF([1]metadata!N173="","",[1]metadata!N173)</f>
        <v>Kutais5</v>
      </c>
      <c r="O173" s="0" t="n">
        <f aca="false">IF([1]metadata!O173="","",[1]metadata!O173)</f>
        <v>42.3333333333333</v>
      </c>
      <c r="P173" s="0" t="n">
        <f aca="false">IF([1]metadata!P173="","",[1]metadata!P173)</f>
        <v>42.6666666666667</v>
      </c>
      <c r="Q173" s="0" t="str">
        <f aca="false">IF([1]metadata!Q173="","",[1]metadata!Q173)</f>
        <v/>
      </c>
      <c r="R173" s="0" t="str">
        <f aca="false">IF([1]metadata!R173="","",[1]metadata!R173)</f>
        <v/>
      </c>
      <c r="S173" s="0" t="str">
        <f aca="false">IF([1]metadata!S173="","",[1]metadata!S173)</f>
        <v/>
      </c>
      <c r="T173" s="0" t="n">
        <f aca="false">IF([1]metadata!T173="","",[1]metadata!T173)</f>
        <v>30</v>
      </c>
      <c r="U173" s="0" t="str">
        <f aca="false">IF([1]metadata!U173="","",[1]metadata!U173)</f>
        <v>global average</v>
      </c>
      <c r="V173" s="0" t="str">
        <f aca="false">IF([1]metadata!V173="","",[1]metadata!V173)</f>
        <v/>
      </c>
      <c r="W173" s="0" t="n">
        <f aca="false">IF([1]metadata!W173="","",[1]metadata!W173)</f>
        <v>24</v>
      </c>
      <c r="X173" s="0" t="str">
        <f aca="false">IF([1]metadata!X173="","",[1]metadata!X173)</f>
        <v/>
      </c>
      <c r="Y173" s="0" t="str">
        <f aca="false">IF([1]metadata!Y173="","",[1]metadata!Y173)</f>
        <v>adult</v>
      </c>
      <c r="Z173" s="0" t="str">
        <f aca="false">IF([1]metadata!Z173="","",[1]metadata!Z173)</f>
        <v/>
      </c>
    </row>
    <row r="174" customFormat="false" ht="14.4" hidden="false" customHeight="false" outlineLevel="0" collapsed="false">
      <c r="A174" s="0" t="n">
        <f aca="false">IF([1]metadata!A174="","",[1]metadata!A174)</f>
        <v>24</v>
      </c>
      <c r="B174" s="0" t="str">
        <f aca="false">IF([1]metadata!B174="","",[1]metadata!B174)</f>
        <v>24- Kutaisi7</v>
      </c>
      <c r="C174" s="0" t="str">
        <f aca="false">IF([1]metadata!C174="","",[1]metadata!C174)</f>
        <v>LANKINEN, P</v>
      </c>
      <c r="D174" s="0" t="str">
        <f aca="false">IF([1]metadata!D174="","",[1]metadata!D174)</f>
        <v>GEOGRAPHICAL VARIATION IN CIRCADIAN ECLOSION RHYTHM AND PHOTOPERIODIC ADULT DIAPAUSE IN DROSOPHILA-LITTORALIS</v>
      </c>
      <c r="E174" s="0" t="str">
        <f aca="false">IF([1]metadata!E174="","",[1]metadata!E174)</f>
        <v>10.1007/BF00612503</v>
      </c>
      <c r="F174" s="0" t="str">
        <f aca="false">IF([1]metadata!F174="","",[1]metadata!F174)</f>
        <v>y</v>
      </c>
      <c r="G174" s="0" t="str">
        <f aca="false">IF([1]metadata!G174="","",[1]metadata!G174)</f>
        <v>a</v>
      </c>
      <c r="H174" s="0" t="str">
        <f aca="false">IF([1]metadata!H174="","",[1]metadata!H174)</f>
        <v>i</v>
      </c>
      <c r="I174" s="0" t="str">
        <f aca="false">IF([1]metadata!I174="","",[1]metadata!I174)</f>
        <v/>
      </c>
      <c r="J174" s="0" t="n">
        <f aca="false">IF([1]metadata!J174="",0,[1]metadata!J174)</f>
        <v>9</v>
      </c>
      <c r="K174" s="0" t="str">
        <f aca="false">IF([1]metadata!K174="","",[1]metadata!K174)</f>
        <v/>
      </c>
      <c r="L174" s="0" t="str">
        <f aca="false">IF([1]metadata!L174="","",[1]metadata!L174)</f>
        <v>drosophila littoralis</v>
      </c>
      <c r="M174" s="0" t="str">
        <f aca="false">IF([1]metadata!M174="","",[1]metadata!M174)</f>
        <v>diptera</v>
      </c>
      <c r="N174" s="0" t="str">
        <f aca="false">IF([1]metadata!N174="","",[1]metadata!N174)</f>
        <v>Kutaisi7</v>
      </c>
      <c r="O174" s="0" t="n">
        <f aca="false">IF([1]metadata!O174="","",[1]metadata!O174)</f>
        <v>42.3333333333333</v>
      </c>
      <c r="P174" s="0" t="n">
        <f aca="false">IF([1]metadata!P174="","",[1]metadata!P174)</f>
        <v>42.6666666666667</v>
      </c>
      <c r="Q174" s="0" t="str">
        <f aca="false">IF([1]metadata!Q174="","",[1]metadata!Q174)</f>
        <v/>
      </c>
      <c r="R174" s="0" t="str">
        <f aca="false">IF([1]metadata!R174="","",[1]metadata!R174)</f>
        <v/>
      </c>
      <c r="S174" s="0" t="str">
        <f aca="false">IF([1]metadata!S174="","",[1]metadata!S174)</f>
        <v/>
      </c>
      <c r="T174" s="0" t="n">
        <f aca="false">IF([1]metadata!T174="","",[1]metadata!T174)</f>
        <v>30</v>
      </c>
      <c r="U174" s="0" t="str">
        <f aca="false">IF([1]metadata!U174="","",[1]metadata!U174)</f>
        <v>global average</v>
      </c>
      <c r="V174" s="0" t="str">
        <f aca="false">IF([1]metadata!V174="","",[1]metadata!V174)</f>
        <v/>
      </c>
      <c r="W174" s="0" t="n">
        <f aca="false">IF([1]metadata!W174="","",[1]metadata!W174)</f>
        <v>24</v>
      </c>
      <c r="X174" s="0" t="str">
        <f aca="false">IF([1]metadata!X174="","",[1]metadata!X174)</f>
        <v/>
      </c>
      <c r="Y174" s="0" t="str">
        <f aca="false">IF([1]metadata!Y174="","",[1]metadata!Y174)</f>
        <v>adult</v>
      </c>
      <c r="Z174" s="0" t="str">
        <f aca="false">IF([1]metadata!Z174="","",[1]metadata!Z174)</f>
        <v/>
      </c>
    </row>
    <row r="175" customFormat="false" ht="14.4" hidden="false" customHeight="false" outlineLevel="0" collapsed="false">
      <c r="A175" s="0" t="n">
        <f aca="false">IF([1]metadata!A175="","",[1]metadata!A175)</f>
        <v>24</v>
      </c>
      <c r="B175" s="0" t="str">
        <f aca="false">IF([1]metadata!B175="","",[1]metadata!B175)</f>
        <v>24- Tbilisi</v>
      </c>
      <c r="C175" s="0" t="str">
        <f aca="false">IF([1]metadata!C175="","",[1]metadata!C175)</f>
        <v>LANKINEN, P</v>
      </c>
      <c r="D175" s="0" t="str">
        <f aca="false">IF([1]metadata!D175="","",[1]metadata!D175)</f>
        <v>GEOGRAPHICAL VARIATION IN CIRCADIAN ECLOSION RHYTHM AND PHOTOPERIODIC ADULT DIAPAUSE IN DROSOPHILA-LITTORALIS</v>
      </c>
      <c r="E175" s="0" t="str">
        <f aca="false">IF([1]metadata!E175="","",[1]metadata!E175)</f>
        <v>10.1007/BF00612503</v>
      </c>
      <c r="F175" s="0" t="str">
        <f aca="false">IF([1]metadata!F175="","",[1]metadata!F175)</f>
        <v>y</v>
      </c>
      <c r="G175" s="0" t="str">
        <f aca="false">IF([1]metadata!G175="","",[1]metadata!G175)</f>
        <v>a</v>
      </c>
      <c r="H175" s="0" t="str">
        <f aca="false">IF([1]metadata!H175="","",[1]metadata!H175)</f>
        <v>i</v>
      </c>
      <c r="I175" s="0" t="str">
        <f aca="false">IF([1]metadata!I175="","",[1]metadata!I175)</f>
        <v/>
      </c>
      <c r="J175" s="0" t="n">
        <f aca="false">IF([1]metadata!J175="",0,[1]metadata!J175)</f>
        <v>9</v>
      </c>
      <c r="K175" s="0" t="str">
        <f aca="false">IF([1]metadata!K175="","",[1]metadata!K175)</f>
        <v/>
      </c>
      <c r="L175" s="0" t="str">
        <f aca="false">IF([1]metadata!L175="","",[1]metadata!L175)</f>
        <v>drosophila littoralis</v>
      </c>
      <c r="M175" s="0" t="str">
        <f aca="false">IF([1]metadata!M175="","",[1]metadata!M175)</f>
        <v>diptera</v>
      </c>
      <c r="N175" s="0" t="str">
        <f aca="false">IF([1]metadata!N175="","",[1]metadata!N175)</f>
        <v>Tbilisi</v>
      </c>
      <c r="O175" s="0" t="n">
        <f aca="false">IF([1]metadata!O175="","",[1]metadata!O175)</f>
        <v>41.8333333333333</v>
      </c>
      <c r="P175" s="0" t="n">
        <f aca="false">IF([1]metadata!P175="","",[1]metadata!P175)</f>
        <v>44.5</v>
      </c>
      <c r="Q175" s="0" t="str">
        <f aca="false">IF([1]metadata!Q175="","",[1]metadata!Q175)</f>
        <v/>
      </c>
      <c r="R175" s="0" t="str">
        <f aca="false">IF([1]metadata!R175="","",[1]metadata!R175)</f>
        <v/>
      </c>
      <c r="S175" s="0" t="str">
        <f aca="false">IF([1]metadata!S175="","",[1]metadata!S175)</f>
        <v/>
      </c>
      <c r="T175" s="0" t="n">
        <f aca="false">IF([1]metadata!T175="","",[1]metadata!T175)</f>
        <v>30</v>
      </c>
      <c r="U175" s="0" t="str">
        <f aca="false">IF([1]metadata!U175="","",[1]metadata!U175)</f>
        <v>global average</v>
      </c>
      <c r="V175" s="0" t="str">
        <f aca="false">IF([1]metadata!V175="","",[1]metadata!V175)</f>
        <v/>
      </c>
      <c r="W175" s="0" t="n">
        <f aca="false">IF([1]metadata!W175="","",[1]metadata!W175)</f>
        <v>24</v>
      </c>
      <c r="X175" s="0" t="str">
        <f aca="false">IF([1]metadata!X175="","",[1]metadata!X175)</f>
        <v/>
      </c>
      <c r="Y175" s="0" t="str">
        <f aca="false">IF([1]metadata!Y175="","",[1]metadata!Y175)</f>
        <v>adult</v>
      </c>
      <c r="Z175" s="0" t="str">
        <f aca="false">IF([1]metadata!Z175="","",[1]metadata!Z175)</f>
        <v/>
      </c>
    </row>
    <row r="176" customFormat="false" ht="14.4" hidden="false" customHeight="false" outlineLevel="0" collapsed="false">
      <c r="A176" s="0" t="n">
        <f aca="false">IF([1]metadata!A176="","",[1]metadata!A176)</f>
        <v>25</v>
      </c>
      <c r="B176" s="0" t="str">
        <f aca="false">IF([1]metadata!B176="","",[1]metadata!B176)</f>
        <v>25-</v>
      </c>
      <c r="C176" s="0" t="str">
        <f aca="false">IF([1]metadata!C176="","",[1]metadata!C176)</f>
        <v>LANKINEN, P; RIIHIMAA, AJ</v>
      </c>
      <c r="D176" s="0" t="str">
        <f aca="false">IF([1]metadata!D176="","",[1]metadata!D176)</f>
        <v>WEAK CIRCADIAN ECLOSION RHYTHMICITY IN CHYMOMYZA-COSTATA (DIPTERA, DROSOPHILIDAE), AND ITS INDEPENDENCE OF DIAPAUSE TYPE</v>
      </c>
      <c r="E176" s="0" t="str">
        <f aca="false">IF([1]metadata!E176="","",[1]metadata!E176)</f>
        <v>10.1016/0022-1910(92)90033-A</v>
      </c>
      <c r="F176" s="0" t="str">
        <f aca="false">IF([1]metadata!F176="","",[1]metadata!F176)</f>
        <v>y-askfordata</v>
      </c>
      <c r="G176" s="0" t="str">
        <f aca="false">IF([1]metadata!G176="","",[1]metadata!G176)</f>
        <v>a</v>
      </c>
      <c r="H176" s="0" t="str">
        <f aca="false">IF([1]metadata!H176="","",[1]metadata!H176)</f>
        <v>i</v>
      </c>
      <c r="I176" s="0" t="n">
        <f aca="false">IF([1]metadata!I176="","",[1]metadata!I176)</f>
        <v>12</v>
      </c>
      <c r="J176" s="0" t="n">
        <f aca="false">IF([1]metadata!J176="",0,[1]metadata!J176)</f>
        <v>0</v>
      </c>
      <c r="K176" s="0" t="str">
        <f aca="false">IF([1]metadata!K176="","",[1]metadata!K176)</f>
        <v/>
      </c>
      <c r="L176" s="0" t="str">
        <f aca="false">IF([1]metadata!L176="","",[1]metadata!L176)</f>
        <v/>
      </c>
      <c r="M176" s="0" t="str">
        <f aca="false">IF([1]metadata!M176="","",[1]metadata!M176)</f>
        <v/>
      </c>
      <c r="N176" s="0" t="str">
        <f aca="false">IF([1]metadata!N176="","",[1]metadata!N176)</f>
        <v/>
      </c>
      <c r="O176" s="0" t="str">
        <f aca="false">IF([1]metadata!O176="","",[1]metadata!O176)</f>
        <v/>
      </c>
      <c r="P176" s="0" t="str">
        <f aca="false">IF([1]metadata!P176="","",[1]metadata!P176)</f>
        <v/>
      </c>
      <c r="Q176" s="0" t="str">
        <f aca="false">IF([1]metadata!Q176="","",[1]metadata!Q176)</f>
        <v/>
      </c>
      <c r="R176" s="0" t="str">
        <f aca="false">IF([1]metadata!R176="","",[1]metadata!R176)</f>
        <v/>
      </c>
      <c r="S176" s="0" t="str">
        <f aca="false">IF([1]metadata!S176="","",[1]metadata!S176)</f>
        <v/>
      </c>
      <c r="T176" s="0" t="str">
        <f aca="false">IF([1]metadata!T176="","",[1]metadata!T176)</f>
        <v/>
      </c>
      <c r="U176" s="0" t="str">
        <f aca="false">IF([1]metadata!U176="","",[1]metadata!U176)</f>
        <v/>
      </c>
      <c r="V176" s="0" t="str">
        <f aca="false">IF([1]metadata!V176="","",[1]metadata!V176)</f>
        <v/>
      </c>
      <c r="W176" s="0" t="str">
        <f aca="false">IF([1]metadata!W176="","",[1]metadata!W176)</f>
        <v/>
      </c>
      <c r="X176" s="0" t="str">
        <f aca="false">IF([1]metadata!X176="","",[1]metadata!X176)</f>
        <v/>
      </c>
      <c r="Y176" s="0" t="str">
        <f aca="false">IF([1]metadata!Y176="","",[1]metadata!Y176)</f>
        <v/>
      </c>
      <c r="Z176" s="0" t="str">
        <f aca="false">IF([1]metadata!Z176="","",[1]metadata!Z176)</f>
        <v/>
      </c>
    </row>
    <row r="177" customFormat="false" ht="14.4" hidden="false" customHeight="false" outlineLevel="0" collapsed="false">
      <c r="A177" s="0" t="n">
        <f aca="false">IF([1]metadata!A177="","",[1]metadata!A177)</f>
        <v>25</v>
      </c>
      <c r="B177" s="0" t="str">
        <f aca="false">IF([1]metadata!B177="","",[1]metadata!B177)</f>
        <v>25-</v>
      </c>
      <c r="C177" s="0" t="str">
        <f aca="false">IF([1]metadata!C177="","",[1]metadata!C177)</f>
        <v>LANKINEN, P; RIIHIMAA, AJ</v>
      </c>
      <c r="D177" s="0" t="str">
        <f aca="false">IF([1]metadata!D177="","",[1]metadata!D177)</f>
        <v>WEAK CIRCADIAN ECLOSION RHYTHMICITY IN CHYMOMYZA-COSTATA (DIPTERA, DROSOPHILIDAE), AND ITS INDEPENDENCE OF DIAPAUSE TYPE</v>
      </c>
      <c r="E177" s="0" t="str">
        <f aca="false">IF([1]metadata!E177="","",[1]metadata!E177)</f>
        <v>10.1016/0022-1910(92)90033-A</v>
      </c>
      <c r="F177" s="0" t="str">
        <f aca="false">IF([1]metadata!F177="","",[1]metadata!F177)</f>
        <v>y-askfordata</v>
      </c>
      <c r="G177" s="0" t="str">
        <f aca="false">IF([1]metadata!G177="","",[1]metadata!G177)</f>
        <v/>
      </c>
      <c r="H177" s="0" t="str">
        <f aca="false">IF([1]metadata!H177="","",[1]metadata!H177)</f>
        <v/>
      </c>
      <c r="I177" s="0" t="str">
        <f aca="false">IF([1]metadata!I177="","",[1]metadata!I177)</f>
        <v/>
      </c>
      <c r="J177" s="0" t="n">
        <f aca="false">IF([1]metadata!J177="",0,[1]metadata!J177)</f>
        <v>0</v>
      </c>
      <c r="K177" s="0" t="str">
        <f aca="false">IF([1]metadata!K177="","",[1]metadata!K177)</f>
        <v/>
      </c>
      <c r="L177" s="0" t="str">
        <f aca="false">IF([1]metadata!L177="","",[1]metadata!L177)</f>
        <v/>
      </c>
      <c r="M177" s="0" t="str">
        <f aca="false">IF([1]metadata!M177="","",[1]metadata!M177)</f>
        <v/>
      </c>
      <c r="N177" s="0" t="str">
        <f aca="false">IF([1]metadata!N177="","",[1]metadata!N177)</f>
        <v/>
      </c>
      <c r="O177" s="0" t="str">
        <f aca="false">IF([1]metadata!O177="","",[1]metadata!O177)</f>
        <v/>
      </c>
      <c r="P177" s="0" t="str">
        <f aca="false">IF([1]metadata!P177="","",[1]metadata!P177)</f>
        <v/>
      </c>
      <c r="Q177" s="0" t="str">
        <f aca="false">IF([1]metadata!Q177="","",[1]metadata!Q177)</f>
        <v/>
      </c>
      <c r="R177" s="0" t="str">
        <f aca="false">IF([1]metadata!R177="","",[1]metadata!R177)</f>
        <v/>
      </c>
      <c r="S177" s="0" t="str">
        <f aca="false">IF([1]metadata!S177="","",[1]metadata!S177)</f>
        <v/>
      </c>
      <c r="T177" s="0" t="str">
        <f aca="false">IF([1]metadata!T177="","",[1]metadata!T177)</f>
        <v/>
      </c>
      <c r="U177" s="0" t="str">
        <f aca="false">IF([1]metadata!U177="","",[1]metadata!U177)</f>
        <v/>
      </c>
      <c r="V177" s="0" t="str">
        <f aca="false">IF([1]metadata!V177="","",[1]metadata!V177)</f>
        <v/>
      </c>
      <c r="W177" s="0" t="str">
        <f aca="false">IF([1]metadata!W177="","",[1]metadata!W177)</f>
        <v/>
      </c>
      <c r="X177" s="0" t="str">
        <f aca="false">IF([1]metadata!X177="","",[1]metadata!X177)</f>
        <v/>
      </c>
      <c r="Y177" s="0" t="str">
        <f aca="false">IF([1]metadata!Y177="","",[1]metadata!Y177)</f>
        <v/>
      </c>
      <c r="Z177" s="0" t="str">
        <f aca="false">IF([1]metadata!Z177="","",[1]metadata!Z177)</f>
        <v/>
      </c>
    </row>
    <row r="178" customFormat="false" ht="14.4" hidden="false" customHeight="false" outlineLevel="0" collapsed="false">
      <c r="A178" s="0" t="n">
        <f aca="false">IF([1]metadata!A178="","",[1]metadata!A178)</f>
        <v>25</v>
      </c>
      <c r="B178" s="0" t="str">
        <f aca="false">IF([1]metadata!B178="","",[1]metadata!B178)</f>
        <v>25-</v>
      </c>
      <c r="C178" s="0" t="str">
        <f aca="false">IF([1]metadata!C178="","",[1]metadata!C178)</f>
        <v>LANKINEN, P; RIIHIMAA, AJ</v>
      </c>
      <c r="D178" s="0" t="str">
        <f aca="false">IF([1]metadata!D178="","",[1]metadata!D178)</f>
        <v>WEAK CIRCADIAN ECLOSION RHYTHMICITY IN CHYMOMYZA-COSTATA (DIPTERA, DROSOPHILIDAE), AND ITS INDEPENDENCE OF DIAPAUSE TYPE</v>
      </c>
      <c r="E178" s="0" t="str">
        <f aca="false">IF([1]metadata!E178="","",[1]metadata!E178)</f>
        <v>10.1016/0022-1910(92)90033-A</v>
      </c>
      <c r="F178" s="0" t="str">
        <f aca="false">IF([1]metadata!F178="","",[1]metadata!F178)</f>
        <v>y-askfordata</v>
      </c>
      <c r="G178" s="0" t="str">
        <f aca="false">IF([1]metadata!G178="","",[1]metadata!G178)</f>
        <v/>
      </c>
      <c r="H178" s="0" t="str">
        <f aca="false">IF([1]metadata!H178="","",[1]metadata!H178)</f>
        <v/>
      </c>
      <c r="I178" s="0" t="str">
        <f aca="false">IF([1]metadata!I178="","",[1]metadata!I178)</f>
        <v/>
      </c>
      <c r="J178" s="0" t="n">
        <f aca="false">IF([1]metadata!J178="",0,[1]metadata!J178)</f>
        <v>0</v>
      </c>
      <c r="K178" s="0" t="str">
        <f aca="false">IF([1]metadata!K178="","",[1]metadata!K178)</f>
        <v/>
      </c>
      <c r="L178" s="0" t="str">
        <f aca="false">IF([1]metadata!L178="","",[1]metadata!L178)</f>
        <v/>
      </c>
      <c r="M178" s="0" t="str">
        <f aca="false">IF([1]metadata!M178="","",[1]metadata!M178)</f>
        <v/>
      </c>
      <c r="N178" s="0" t="str">
        <f aca="false">IF([1]metadata!N178="","",[1]metadata!N178)</f>
        <v/>
      </c>
      <c r="O178" s="0" t="str">
        <f aca="false">IF([1]metadata!O178="","",[1]metadata!O178)</f>
        <v/>
      </c>
      <c r="P178" s="0" t="str">
        <f aca="false">IF([1]metadata!P178="","",[1]metadata!P178)</f>
        <v/>
      </c>
      <c r="Q178" s="0" t="str">
        <f aca="false">IF([1]metadata!Q178="","",[1]metadata!Q178)</f>
        <v/>
      </c>
      <c r="R178" s="0" t="str">
        <f aca="false">IF([1]metadata!R178="","",[1]metadata!R178)</f>
        <v/>
      </c>
      <c r="S178" s="0" t="str">
        <f aca="false">IF([1]metadata!S178="","",[1]metadata!S178)</f>
        <v/>
      </c>
      <c r="T178" s="0" t="str">
        <f aca="false">IF([1]metadata!T178="","",[1]metadata!T178)</f>
        <v/>
      </c>
      <c r="U178" s="0" t="str">
        <f aca="false">IF([1]metadata!U178="","",[1]metadata!U178)</f>
        <v/>
      </c>
      <c r="V178" s="0" t="str">
        <f aca="false">IF([1]metadata!V178="","",[1]metadata!V178)</f>
        <v/>
      </c>
      <c r="W178" s="0" t="str">
        <f aca="false">IF([1]metadata!W178="","",[1]metadata!W178)</f>
        <v/>
      </c>
      <c r="X178" s="0" t="str">
        <f aca="false">IF([1]metadata!X178="","",[1]metadata!X178)</f>
        <v/>
      </c>
      <c r="Y178" s="0" t="str">
        <f aca="false">IF([1]metadata!Y178="","",[1]metadata!Y178)</f>
        <v/>
      </c>
      <c r="Z178" s="0" t="str">
        <f aca="false">IF([1]metadata!Z178="","",[1]metadata!Z178)</f>
        <v/>
      </c>
    </row>
    <row r="179" customFormat="false" ht="14.4" hidden="false" customHeight="false" outlineLevel="0" collapsed="false">
      <c r="A179" s="0" t="n">
        <f aca="false">IF([1]metadata!A179="","",[1]metadata!A179)</f>
        <v>25</v>
      </c>
      <c r="B179" s="0" t="str">
        <f aca="false">IF([1]metadata!B179="","",[1]metadata!B179)</f>
        <v>25-</v>
      </c>
      <c r="C179" s="0" t="str">
        <f aca="false">IF([1]metadata!C179="","",[1]metadata!C179)</f>
        <v>LANKINEN, P; RIIHIMAA, AJ</v>
      </c>
      <c r="D179" s="0" t="str">
        <f aca="false">IF([1]metadata!D179="","",[1]metadata!D179)</f>
        <v>WEAK CIRCADIAN ECLOSION RHYTHMICITY IN CHYMOMYZA-COSTATA (DIPTERA, DROSOPHILIDAE), AND ITS INDEPENDENCE OF DIAPAUSE TYPE</v>
      </c>
      <c r="E179" s="0" t="str">
        <f aca="false">IF([1]metadata!E179="","",[1]metadata!E179)</f>
        <v>10.1016/0022-1910(92)90033-A</v>
      </c>
      <c r="F179" s="0" t="str">
        <f aca="false">IF([1]metadata!F179="","",[1]metadata!F179)</f>
        <v>y-askfordata</v>
      </c>
      <c r="G179" s="0" t="str">
        <f aca="false">IF([1]metadata!G179="","",[1]metadata!G179)</f>
        <v/>
      </c>
      <c r="H179" s="0" t="str">
        <f aca="false">IF([1]metadata!H179="","",[1]metadata!H179)</f>
        <v/>
      </c>
      <c r="I179" s="0" t="str">
        <f aca="false">IF([1]metadata!I179="","",[1]metadata!I179)</f>
        <v/>
      </c>
      <c r="J179" s="0" t="n">
        <f aca="false">IF([1]metadata!J179="",0,[1]metadata!J179)</f>
        <v>0</v>
      </c>
      <c r="K179" s="0" t="str">
        <f aca="false">IF([1]metadata!K179="","",[1]metadata!K179)</f>
        <v/>
      </c>
      <c r="L179" s="0" t="str">
        <f aca="false">IF([1]metadata!L179="","",[1]metadata!L179)</f>
        <v/>
      </c>
      <c r="M179" s="0" t="str">
        <f aca="false">IF([1]metadata!M179="","",[1]metadata!M179)</f>
        <v/>
      </c>
      <c r="N179" s="0" t="str">
        <f aca="false">IF([1]metadata!N179="","",[1]metadata!N179)</f>
        <v/>
      </c>
      <c r="O179" s="0" t="str">
        <f aca="false">IF([1]metadata!O179="","",[1]metadata!O179)</f>
        <v/>
      </c>
      <c r="P179" s="0" t="str">
        <f aca="false">IF([1]metadata!P179="","",[1]metadata!P179)</f>
        <v/>
      </c>
      <c r="Q179" s="0" t="str">
        <f aca="false">IF([1]metadata!Q179="","",[1]metadata!Q179)</f>
        <v/>
      </c>
      <c r="R179" s="0" t="str">
        <f aca="false">IF([1]metadata!R179="","",[1]metadata!R179)</f>
        <v/>
      </c>
      <c r="S179" s="0" t="str">
        <f aca="false">IF([1]metadata!S179="","",[1]metadata!S179)</f>
        <v/>
      </c>
      <c r="T179" s="0" t="str">
        <f aca="false">IF([1]metadata!T179="","",[1]metadata!T179)</f>
        <v/>
      </c>
      <c r="U179" s="0" t="str">
        <f aca="false">IF([1]metadata!U179="","",[1]metadata!U179)</f>
        <v/>
      </c>
      <c r="V179" s="0" t="str">
        <f aca="false">IF([1]metadata!V179="","",[1]metadata!V179)</f>
        <v/>
      </c>
      <c r="W179" s="0" t="str">
        <f aca="false">IF([1]metadata!W179="","",[1]metadata!W179)</f>
        <v/>
      </c>
      <c r="X179" s="0" t="str">
        <f aca="false">IF([1]metadata!X179="","",[1]metadata!X179)</f>
        <v/>
      </c>
      <c r="Y179" s="0" t="str">
        <f aca="false">IF([1]metadata!Y179="","",[1]metadata!Y179)</f>
        <v/>
      </c>
      <c r="Z179" s="0" t="str">
        <f aca="false">IF([1]metadata!Z179="","",[1]metadata!Z179)</f>
        <v/>
      </c>
    </row>
    <row r="180" customFormat="false" ht="14.4" hidden="false" customHeight="false" outlineLevel="0" collapsed="false">
      <c r="A180" s="0" t="n">
        <f aca="false">IF([1]metadata!A180="","",[1]metadata!A180)</f>
        <v>25</v>
      </c>
      <c r="B180" s="0" t="str">
        <f aca="false">IF([1]metadata!B180="","",[1]metadata!B180)</f>
        <v>25-</v>
      </c>
      <c r="C180" s="0" t="str">
        <f aca="false">IF([1]metadata!C180="","",[1]metadata!C180)</f>
        <v>LANKINEN, P; RIIHIMAA, AJ</v>
      </c>
      <c r="D180" s="0" t="str">
        <f aca="false">IF([1]metadata!D180="","",[1]metadata!D180)</f>
        <v>WEAK CIRCADIAN ECLOSION RHYTHMICITY IN CHYMOMYZA-COSTATA (DIPTERA, DROSOPHILIDAE), AND ITS INDEPENDENCE OF DIAPAUSE TYPE</v>
      </c>
      <c r="E180" s="0" t="str">
        <f aca="false">IF([1]metadata!E180="","",[1]metadata!E180)</f>
        <v>10.1016/0022-1910(92)90033-A</v>
      </c>
      <c r="F180" s="0" t="str">
        <f aca="false">IF([1]metadata!F180="","",[1]metadata!F180)</f>
        <v>y-askfordata</v>
      </c>
      <c r="G180" s="0" t="str">
        <f aca="false">IF([1]metadata!G180="","",[1]metadata!G180)</f>
        <v/>
      </c>
      <c r="H180" s="0" t="str">
        <f aca="false">IF([1]metadata!H180="","",[1]metadata!H180)</f>
        <v/>
      </c>
      <c r="I180" s="0" t="str">
        <f aca="false">IF([1]metadata!I180="","",[1]metadata!I180)</f>
        <v/>
      </c>
      <c r="J180" s="0" t="n">
        <f aca="false">IF([1]metadata!J180="",0,[1]metadata!J180)</f>
        <v>0</v>
      </c>
      <c r="K180" s="0" t="str">
        <f aca="false">IF([1]metadata!K180="","",[1]metadata!K180)</f>
        <v/>
      </c>
      <c r="L180" s="0" t="str">
        <f aca="false">IF([1]metadata!L180="","",[1]metadata!L180)</f>
        <v/>
      </c>
      <c r="M180" s="0" t="str">
        <f aca="false">IF([1]metadata!M180="","",[1]metadata!M180)</f>
        <v/>
      </c>
      <c r="N180" s="0" t="str">
        <f aca="false">IF([1]metadata!N180="","",[1]metadata!N180)</f>
        <v/>
      </c>
      <c r="O180" s="0" t="str">
        <f aca="false">IF([1]metadata!O180="","",[1]metadata!O180)</f>
        <v/>
      </c>
      <c r="P180" s="0" t="str">
        <f aca="false">IF([1]metadata!P180="","",[1]metadata!P180)</f>
        <v/>
      </c>
      <c r="Q180" s="0" t="str">
        <f aca="false">IF([1]metadata!Q180="","",[1]metadata!Q180)</f>
        <v/>
      </c>
      <c r="R180" s="0" t="str">
        <f aca="false">IF([1]metadata!R180="","",[1]metadata!R180)</f>
        <v/>
      </c>
      <c r="S180" s="0" t="str">
        <f aca="false">IF([1]metadata!S180="","",[1]metadata!S180)</f>
        <v/>
      </c>
      <c r="T180" s="0" t="str">
        <f aca="false">IF([1]metadata!T180="","",[1]metadata!T180)</f>
        <v/>
      </c>
      <c r="U180" s="0" t="str">
        <f aca="false">IF([1]metadata!U180="","",[1]metadata!U180)</f>
        <v/>
      </c>
      <c r="V180" s="0" t="str">
        <f aca="false">IF([1]metadata!V180="","",[1]metadata!V180)</f>
        <v/>
      </c>
      <c r="W180" s="0" t="str">
        <f aca="false">IF([1]metadata!W180="","",[1]metadata!W180)</f>
        <v/>
      </c>
      <c r="X180" s="0" t="str">
        <f aca="false">IF([1]metadata!X180="","",[1]metadata!X180)</f>
        <v/>
      </c>
      <c r="Y180" s="0" t="str">
        <f aca="false">IF([1]metadata!Y180="","",[1]metadata!Y180)</f>
        <v/>
      </c>
      <c r="Z180" s="0" t="str">
        <f aca="false">IF([1]metadata!Z180="","",[1]metadata!Z180)</f>
        <v/>
      </c>
    </row>
    <row r="181" customFormat="false" ht="14.4" hidden="false" customHeight="false" outlineLevel="0" collapsed="false">
      <c r="A181" s="0" t="n">
        <f aca="false">IF([1]metadata!A181="","",[1]metadata!A181)</f>
        <v>25</v>
      </c>
      <c r="B181" s="0" t="str">
        <f aca="false">IF([1]metadata!B181="","",[1]metadata!B181)</f>
        <v>25-</v>
      </c>
      <c r="C181" s="0" t="str">
        <f aca="false">IF([1]metadata!C181="","",[1]metadata!C181)</f>
        <v>LANKINEN, P; RIIHIMAA, AJ</v>
      </c>
      <c r="D181" s="0" t="str">
        <f aca="false">IF([1]metadata!D181="","",[1]metadata!D181)</f>
        <v>WEAK CIRCADIAN ECLOSION RHYTHMICITY IN CHYMOMYZA-COSTATA (DIPTERA, DROSOPHILIDAE), AND ITS INDEPENDENCE OF DIAPAUSE TYPE</v>
      </c>
      <c r="E181" s="0" t="str">
        <f aca="false">IF([1]metadata!E181="","",[1]metadata!E181)</f>
        <v>10.1016/0022-1910(92)90033-A</v>
      </c>
      <c r="F181" s="0" t="str">
        <f aca="false">IF([1]metadata!F181="","",[1]metadata!F181)</f>
        <v>y-askfordata</v>
      </c>
      <c r="G181" s="0" t="str">
        <f aca="false">IF([1]metadata!G181="","",[1]metadata!G181)</f>
        <v/>
      </c>
      <c r="H181" s="0" t="str">
        <f aca="false">IF([1]metadata!H181="","",[1]metadata!H181)</f>
        <v/>
      </c>
      <c r="I181" s="0" t="str">
        <f aca="false">IF([1]metadata!I181="","",[1]metadata!I181)</f>
        <v/>
      </c>
      <c r="J181" s="0" t="n">
        <f aca="false">IF([1]metadata!J181="",0,[1]metadata!J181)</f>
        <v>0</v>
      </c>
      <c r="K181" s="0" t="str">
        <f aca="false">IF([1]metadata!K181="","",[1]metadata!K181)</f>
        <v/>
      </c>
      <c r="L181" s="0" t="str">
        <f aca="false">IF([1]metadata!L181="","",[1]metadata!L181)</f>
        <v/>
      </c>
      <c r="M181" s="0" t="str">
        <f aca="false">IF([1]metadata!M181="","",[1]metadata!M181)</f>
        <v/>
      </c>
      <c r="N181" s="0" t="str">
        <f aca="false">IF([1]metadata!N181="","",[1]metadata!N181)</f>
        <v/>
      </c>
      <c r="O181" s="0" t="str">
        <f aca="false">IF([1]metadata!O181="","",[1]metadata!O181)</f>
        <v/>
      </c>
      <c r="P181" s="0" t="str">
        <f aca="false">IF([1]metadata!P181="","",[1]metadata!P181)</f>
        <v/>
      </c>
      <c r="Q181" s="0" t="str">
        <f aca="false">IF([1]metadata!Q181="","",[1]metadata!Q181)</f>
        <v/>
      </c>
      <c r="R181" s="0" t="str">
        <f aca="false">IF([1]metadata!R181="","",[1]metadata!R181)</f>
        <v/>
      </c>
      <c r="S181" s="0" t="str">
        <f aca="false">IF([1]metadata!S181="","",[1]metadata!S181)</f>
        <v/>
      </c>
      <c r="T181" s="0" t="str">
        <f aca="false">IF([1]metadata!T181="","",[1]metadata!T181)</f>
        <v/>
      </c>
      <c r="U181" s="0" t="str">
        <f aca="false">IF([1]metadata!U181="","",[1]metadata!U181)</f>
        <v/>
      </c>
      <c r="V181" s="0" t="str">
        <f aca="false">IF([1]metadata!V181="","",[1]metadata!V181)</f>
        <v/>
      </c>
      <c r="W181" s="0" t="str">
        <f aca="false">IF([1]metadata!W181="","",[1]metadata!W181)</f>
        <v/>
      </c>
      <c r="X181" s="0" t="str">
        <f aca="false">IF([1]metadata!X181="","",[1]metadata!X181)</f>
        <v/>
      </c>
      <c r="Y181" s="0" t="str">
        <f aca="false">IF([1]metadata!Y181="","",[1]metadata!Y181)</f>
        <v/>
      </c>
      <c r="Z181" s="0" t="str">
        <f aca="false">IF([1]metadata!Z181="","",[1]metadata!Z181)</f>
        <v/>
      </c>
    </row>
    <row r="182" customFormat="false" ht="14.4" hidden="false" customHeight="false" outlineLevel="0" collapsed="false">
      <c r="A182" s="0" t="n">
        <f aca="false">IF([1]metadata!A182="","",[1]metadata!A182)</f>
        <v>25</v>
      </c>
      <c r="B182" s="0" t="str">
        <f aca="false">IF([1]metadata!B182="","",[1]metadata!B182)</f>
        <v>25-</v>
      </c>
      <c r="C182" s="0" t="str">
        <f aca="false">IF([1]metadata!C182="","",[1]metadata!C182)</f>
        <v>LANKINEN, P; RIIHIMAA, AJ</v>
      </c>
      <c r="D182" s="0" t="str">
        <f aca="false">IF([1]metadata!D182="","",[1]metadata!D182)</f>
        <v>WEAK CIRCADIAN ECLOSION RHYTHMICITY IN CHYMOMYZA-COSTATA (DIPTERA, DROSOPHILIDAE), AND ITS INDEPENDENCE OF DIAPAUSE TYPE</v>
      </c>
      <c r="E182" s="0" t="str">
        <f aca="false">IF([1]metadata!E182="","",[1]metadata!E182)</f>
        <v>10.1016/0022-1910(92)90033-A</v>
      </c>
      <c r="F182" s="0" t="str">
        <f aca="false">IF([1]metadata!F182="","",[1]metadata!F182)</f>
        <v>y-askfordata</v>
      </c>
      <c r="G182" s="0" t="str">
        <f aca="false">IF([1]metadata!G182="","",[1]metadata!G182)</f>
        <v/>
      </c>
      <c r="H182" s="0" t="str">
        <f aca="false">IF([1]metadata!H182="","",[1]metadata!H182)</f>
        <v/>
      </c>
      <c r="I182" s="0" t="str">
        <f aca="false">IF([1]metadata!I182="","",[1]metadata!I182)</f>
        <v/>
      </c>
      <c r="J182" s="0" t="n">
        <f aca="false">IF([1]metadata!J182="",0,[1]metadata!J182)</f>
        <v>0</v>
      </c>
      <c r="K182" s="0" t="str">
        <f aca="false">IF([1]metadata!K182="","",[1]metadata!K182)</f>
        <v/>
      </c>
      <c r="L182" s="0" t="str">
        <f aca="false">IF([1]metadata!L182="","",[1]metadata!L182)</f>
        <v/>
      </c>
      <c r="M182" s="0" t="str">
        <f aca="false">IF([1]metadata!M182="","",[1]metadata!M182)</f>
        <v/>
      </c>
      <c r="N182" s="0" t="str">
        <f aca="false">IF([1]metadata!N182="","",[1]metadata!N182)</f>
        <v/>
      </c>
      <c r="O182" s="0" t="str">
        <f aca="false">IF([1]metadata!O182="","",[1]metadata!O182)</f>
        <v/>
      </c>
      <c r="P182" s="0" t="str">
        <f aca="false">IF([1]metadata!P182="","",[1]metadata!P182)</f>
        <v/>
      </c>
      <c r="Q182" s="0" t="str">
        <f aca="false">IF([1]metadata!Q182="","",[1]metadata!Q182)</f>
        <v/>
      </c>
      <c r="R182" s="0" t="str">
        <f aca="false">IF([1]metadata!R182="","",[1]metadata!R182)</f>
        <v/>
      </c>
      <c r="S182" s="0" t="str">
        <f aca="false">IF([1]metadata!S182="","",[1]metadata!S182)</f>
        <v/>
      </c>
      <c r="T182" s="0" t="str">
        <f aca="false">IF([1]metadata!T182="","",[1]metadata!T182)</f>
        <v/>
      </c>
      <c r="U182" s="0" t="str">
        <f aca="false">IF([1]metadata!U182="","",[1]metadata!U182)</f>
        <v/>
      </c>
      <c r="V182" s="0" t="str">
        <f aca="false">IF([1]metadata!V182="","",[1]metadata!V182)</f>
        <v/>
      </c>
      <c r="W182" s="0" t="str">
        <f aca="false">IF([1]metadata!W182="","",[1]metadata!W182)</f>
        <v/>
      </c>
      <c r="X182" s="0" t="str">
        <f aca="false">IF([1]metadata!X182="","",[1]metadata!X182)</f>
        <v/>
      </c>
      <c r="Y182" s="0" t="str">
        <f aca="false">IF([1]metadata!Y182="","",[1]metadata!Y182)</f>
        <v/>
      </c>
      <c r="Z182" s="0" t="str">
        <f aca="false">IF([1]metadata!Z182="","",[1]metadata!Z182)</f>
        <v/>
      </c>
    </row>
    <row r="183" customFormat="false" ht="14.4" hidden="false" customHeight="false" outlineLevel="0" collapsed="false">
      <c r="A183" s="0" t="n">
        <f aca="false">IF([1]metadata!A183="","",[1]metadata!A183)</f>
        <v>25</v>
      </c>
      <c r="B183" s="0" t="str">
        <f aca="false">IF([1]metadata!B183="","",[1]metadata!B183)</f>
        <v>25-</v>
      </c>
      <c r="C183" s="0" t="str">
        <f aca="false">IF([1]metadata!C183="","",[1]metadata!C183)</f>
        <v>LANKINEN, P; RIIHIMAA, AJ</v>
      </c>
      <c r="D183" s="0" t="str">
        <f aca="false">IF([1]metadata!D183="","",[1]metadata!D183)</f>
        <v>WEAK CIRCADIAN ECLOSION RHYTHMICITY IN CHYMOMYZA-COSTATA (DIPTERA, DROSOPHILIDAE), AND ITS INDEPENDENCE OF DIAPAUSE TYPE</v>
      </c>
      <c r="E183" s="0" t="str">
        <f aca="false">IF([1]metadata!E183="","",[1]metadata!E183)</f>
        <v>10.1016/0022-1910(92)90033-A</v>
      </c>
      <c r="F183" s="0" t="str">
        <f aca="false">IF([1]metadata!F183="","",[1]metadata!F183)</f>
        <v>y-askfordata</v>
      </c>
      <c r="G183" s="0" t="str">
        <f aca="false">IF([1]metadata!G183="","",[1]metadata!G183)</f>
        <v/>
      </c>
      <c r="H183" s="0" t="str">
        <f aca="false">IF([1]metadata!H183="","",[1]metadata!H183)</f>
        <v/>
      </c>
      <c r="I183" s="0" t="str">
        <f aca="false">IF([1]metadata!I183="","",[1]metadata!I183)</f>
        <v/>
      </c>
      <c r="J183" s="0" t="n">
        <f aca="false">IF([1]metadata!J183="",0,[1]metadata!J183)</f>
        <v>0</v>
      </c>
      <c r="K183" s="0" t="str">
        <f aca="false">IF([1]metadata!K183="","",[1]metadata!K183)</f>
        <v/>
      </c>
      <c r="L183" s="0" t="str">
        <f aca="false">IF([1]metadata!L183="","",[1]metadata!L183)</f>
        <v/>
      </c>
      <c r="M183" s="0" t="str">
        <f aca="false">IF([1]metadata!M183="","",[1]metadata!M183)</f>
        <v/>
      </c>
      <c r="N183" s="0" t="str">
        <f aca="false">IF([1]metadata!N183="","",[1]metadata!N183)</f>
        <v/>
      </c>
      <c r="O183" s="0" t="str">
        <f aca="false">IF([1]metadata!O183="","",[1]metadata!O183)</f>
        <v/>
      </c>
      <c r="P183" s="0" t="str">
        <f aca="false">IF([1]metadata!P183="","",[1]metadata!P183)</f>
        <v/>
      </c>
      <c r="Q183" s="0" t="str">
        <f aca="false">IF([1]metadata!Q183="","",[1]metadata!Q183)</f>
        <v/>
      </c>
      <c r="R183" s="0" t="str">
        <f aca="false">IF([1]metadata!R183="","",[1]metadata!R183)</f>
        <v/>
      </c>
      <c r="S183" s="0" t="str">
        <f aca="false">IF([1]metadata!S183="","",[1]metadata!S183)</f>
        <v/>
      </c>
      <c r="T183" s="0" t="str">
        <f aca="false">IF([1]metadata!T183="","",[1]metadata!T183)</f>
        <v/>
      </c>
      <c r="U183" s="0" t="str">
        <f aca="false">IF([1]metadata!U183="","",[1]metadata!U183)</f>
        <v/>
      </c>
      <c r="V183" s="0" t="str">
        <f aca="false">IF([1]metadata!V183="","",[1]metadata!V183)</f>
        <v/>
      </c>
      <c r="W183" s="0" t="str">
        <f aca="false">IF([1]metadata!W183="","",[1]metadata!W183)</f>
        <v/>
      </c>
      <c r="X183" s="0" t="str">
        <f aca="false">IF([1]metadata!X183="","",[1]metadata!X183)</f>
        <v/>
      </c>
      <c r="Y183" s="0" t="str">
        <f aca="false">IF([1]metadata!Y183="","",[1]metadata!Y183)</f>
        <v/>
      </c>
      <c r="Z183" s="0" t="str">
        <f aca="false">IF([1]metadata!Z183="","",[1]metadata!Z183)</f>
        <v/>
      </c>
    </row>
    <row r="184" customFormat="false" ht="14.4" hidden="false" customHeight="false" outlineLevel="0" collapsed="false">
      <c r="A184" s="0" t="n">
        <f aca="false">IF([1]metadata!A184="","",[1]metadata!A184)</f>
        <v>25</v>
      </c>
      <c r="B184" s="0" t="str">
        <f aca="false">IF([1]metadata!B184="","",[1]metadata!B184)</f>
        <v>25-</v>
      </c>
      <c r="C184" s="0" t="str">
        <f aca="false">IF([1]metadata!C184="","",[1]metadata!C184)</f>
        <v>LANKINEN, P; RIIHIMAA, AJ</v>
      </c>
      <c r="D184" s="0" t="str">
        <f aca="false">IF([1]metadata!D184="","",[1]metadata!D184)</f>
        <v>WEAK CIRCADIAN ECLOSION RHYTHMICITY IN CHYMOMYZA-COSTATA (DIPTERA, DROSOPHILIDAE), AND ITS INDEPENDENCE OF DIAPAUSE TYPE</v>
      </c>
      <c r="E184" s="0" t="str">
        <f aca="false">IF([1]metadata!E184="","",[1]metadata!E184)</f>
        <v>10.1016/0022-1910(92)90033-A</v>
      </c>
      <c r="F184" s="0" t="str">
        <f aca="false">IF([1]metadata!F184="","",[1]metadata!F184)</f>
        <v>y-askfordata</v>
      </c>
      <c r="G184" s="0" t="str">
        <f aca="false">IF([1]metadata!G184="","",[1]metadata!G184)</f>
        <v/>
      </c>
      <c r="H184" s="0" t="str">
        <f aca="false">IF([1]metadata!H184="","",[1]metadata!H184)</f>
        <v/>
      </c>
      <c r="I184" s="0" t="str">
        <f aca="false">IF([1]metadata!I184="","",[1]metadata!I184)</f>
        <v/>
      </c>
      <c r="J184" s="0" t="n">
        <f aca="false">IF([1]metadata!J184="",0,[1]metadata!J184)</f>
        <v>0</v>
      </c>
      <c r="K184" s="0" t="str">
        <f aca="false">IF([1]metadata!K184="","",[1]metadata!K184)</f>
        <v/>
      </c>
      <c r="L184" s="0" t="str">
        <f aca="false">IF([1]metadata!L184="","",[1]metadata!L184)</f>
        <v/>
      </c>
      <c r="M184" s="0" t="str">
        <f aca="false">IF([1]metadata!M184="","",[1]metadata!M184)</f>
        <v/>
      </c>
      <c r="N184" s="0" t="str">
        <f aca="false">IF([1]metadata!N184="","",[1]metadata!N184)</f>
        <v/>
      </c>
      <c r="O184" s="0" t="str">
        <f aca="false">IF([1]metadata!O184="","",[1]metadata!O184)</f>
        <v/>
      </c>
      <c r="P184" s="0" t="str">
        <f aca="false">IF([1]metadata!P184="","",[1]metadata!P184)</f>
        <v/>
      </c>
      <c r="Q184" s="0" t="str">
        <f aca="false">IF([1]metadata!Q184="","",[1]metadata!Q184)</f>
        <v/>
      </c>
      <c r="R184" s="0" t="str">
        <f aca="false">IF([1]metadata!R184="","",[1]metadata!R184)</f>
        <v/>
      </c>
      <c r="S184" s="0" t="str">
        <f aca="false">IF([1]metadata!S184="","",[1]metadata!S184)</f>
        <v/>
      </c>
      <c r="T184" s="0" t="str">
        <f aca="false">IF([1]metadata!T184="","",[1]metadata!T184)</f>
        <v/>
      </c>
      <c r="U184" s="0" t="str">
        <f aca="false">IF([1]metadata!U184="","",[1]metadata!U184)</f>
        <v/>
      </c>
      <c r="V184" s="0" t="str">
        <f aca="false">IF([1]metadata!V184="","",[1]metadata!V184)</f>
        <v/>
      </c>
      <c r="W184" s="0" t="str">
        <f aca="false">IF([1]metadata!W184="","",[1]metadata!W184)</f>
        <v/>
      </c>
      <c r="X184" s="0" t="str">
        <f aca="false">IF([1]metadata!X184="","",[1]metadata!X184)</f>
        <v/>
      </c>
      <c r="Y184" s="0" t="str">
        <f aca="false">IF([1]metadata!Y184="","",[1]metadata!Y184)</f>
        <v/>
      </c>
      <c r="Z184" s="0" t="str">
        <f aca="false">IF([1]metadata!Z184="","",[1]metadata!Z184)</f>
        <v/>
      </c>
    </row>
    <row r="185" customFormat="false" ht="14.4" hidden="false" customHeight="false" outlineLevel="0" collapsed="false">
      <c r="A185" s="0" t="n">
        <f aca="false">IF([1]metadata!A185="","",[1]metadata!A185)</f>
        <v>25</v>
      </c>
      <c r="B185" s="0" t="str">
        <f aca="false">IF([1]metadata!B185="","",[1]metadata!B185)</f>
        <v>25-</v>
      </c>
      <c r="C185" s="0" t="str">
        <f aca="false">IF([1]metadata!C185="","",[1]metadata!C185)</f>
        <v>LANKINEN, P; RIIHIMAA, AJ</v>
      </c>
      <c r="D185" s="0" t="str">
        <f aca="false">IF([1]metadata!D185="","",[1]metadata!D185)</f>
        <v>WEAK CIRCADIAN ECLOSION RHYTHMICITY IN CHYMOMYZA-COSTATA (DIPTERA, DROSOPHILIDAE), AND ITS INDEPENDENCE OF DIAPAUSE TYPE</v>
      </c>
      <c r="E185" s="0" t="str">
        <f aca="false">IF([1]metadata!E185="","",[1]metadata!E185)</f>
        <v>10.1016/0022-1910(92)90033-A</v>
      </c>
      <c r="F185" s="0" t="str">
        <f aca="false">IF([1]metadata!F185="","",[1]metadata!F185)</f>
        <v>y-askfordata</v>
      </c>
      <c r="G185" s="0" t="str">
        <f aca="false">IF([1]metadata!G185="","",[1]metadata!G185)</f>
        <v/>
      </c>
      <c r="H185" s="0" t="str">
        <f aca="false">IF([1]metadata!H185="","",[1]metadata!H185)</f>
        <v/>
      </c>
      <c r="I185" s="0" t="str">
        <f aca="false">IF([1]metadata!I185="","",[1]metadata!I185)</f>
        <v/>
      </c>
      <c r="J185" s="0" t="n">
        <f aca="false">IF([1]metadata!J185="",0,[1]metadata!J185)</f>
        <v>0</v>
      </c>
      <c r="K185" s="0" t="str">
        <f aca="false">IF([1]metadata!K185="","",[1]metadata!K185)</f>
        <v/>
      </c>
      <c r="L185" s="0" t="str">
        <f aca="false">IF([1]metadata!L185="","",[1]metadata!L185)</f>
        <v/>
      </c>
      <c r="M185" s="0" t="str">
        <f aca="false">IF([1]metadata!M185="","",[1]metadata!M185)</f>
        <v/>
      </c>
      <c r="N185" s="0" t="str">
        <f aca="false">IF([1]metadata!N185="","",[1]metadata!N185)</f>
        <v/>
      </c>
      <c r="O185" s="0" t="str">
        <f aca="false">IF([1]metadata!O185="","",[1]metadata!O185)</f>
        <v/>
      </c>
      <c r="P185" s="0" t="str">
        <f aca="false">IF([1]metadata!P185="","",[1]metadata!P185)</f>
        <v/>
      </c>
      <c r="Q185" s="0" t="str">
        <f aca="false">IF([1]metadata!Q185="","",[1]metadata!Q185)</f>
        <v/>
      </c>
      <c r="R185" s="0" t="str">
        <f aca="false">IF([1]metadata!R185="","",[1]metadata!R185)</f>
        <v/>
      </c>
      <c r="S185" s="0" t="str">
        <f aca="false">IF([1]metadata!S185="","",[1]metadata!S185)</f>
        <v/>
      </c>
      <c r="T185" s="0" t="str">
        <f aca="false">IF([1]metadata!T185="","",[1]metadata!T185)</f>
        <v/>
      </c>
      <c r="U185" s="0" t="str">
        <f aca="false">IF([1]metadata!U185="","",[1]metadata!U185)</f>
        <v/>
      </c>
      <c r="V185" s="0" t="str">
        <f aca="false">IF([1]metadata!V185="","",[1]metadata!V185)</f>
        <v/>
      </c>
      <c r="W185" s="0" t="str">
        <f aca="false">IF([1]metadata!W185="","",[1]metadata!W185)</f>
        <v/>
      </c>
      <c r="X185" s="0" t="str">
        <f aca="false">IF([1]metadata!X185="","",[1]metadata!X185)</f>
        <v/>
      </c>
      <c r="Y185" s="0" t="str">
        <f aca="false">IF([1]metadata!Y185="","",[1]metadata!Y185)</f>
        <v/>
      </c>
      <c r="Z185" s="0" t="str">
        <f aca="false">IF([1]metadata!Z185="","",[1]metadata!Z185)</f>
        <v/>
      </c>
    </row>
    <row r="186" customFormat="false" ht="14.4" hidden="false" customHeight="false" outlineLevel="0" collapsed="false">
      <c r="A186" s="0" t="n">
        <f aca="false">IF([1]metadata!A186="","",[1]metadata!A186)</f>
        <v>25</v>
      </c>
      <c r="B186" s="0" t="str">
        <f aca="false">IF([1]metadata!B186="","",[1]metadata!B186)</f>
        <v>25-</v>
      </c>
      <c r="C186" s="0" t="str">
        <f aca="false">IF([1]metadata!C186="","",[1]metadata!C186)</f>
        <v>LANKINEN, P; RIIHIMAA, AJ</v>
      </c>
      <c r="D186" s="0" t="str">
        <f aca="false">IF([1]metadata!D186="","",[1]metadata!D186)</f>
        <v>WEAK CIRCADIAN ECLOSION RHYTHMICITY IN CHYMOMYZA-COSTATA (DIPTERA, DROSOPHILIDAE), AND ITS INDEPENDENCE OF DIAPAUSE TYPE</v>
      </c>
      <c r="E186" s="0" t="str">
        <f aca="false">IF([1]metadata!E186="","",[1]metadata!E186)</f>
        <v>10.1016/0022-1910(92)90033-A</v>
      </c>
      <c r="F186" s="0" t="str">
        <f aca="false">IF([1]metadata!F186="","",[1]metadata!F186)</f>
        <v>y-askfordata</v>
      </c>
      <c r="G186" s="0" t="str">
        <f aca="false">IF([1]metadata!G186="","",[1]metadata!G186)</f>
        <v/>
      </c>
      <c r="H186" s="0" t="str">
        <f aca="false">IF([1]metadata!H186="","",[1]metadata!H186)</f>
        <v/>
      </c>
      <c r="I186" s="0" t="str">
        <f aca="false">IF([1]metadata!I186="","",[1]metadata!I186)</f>
        <v/>
      </c>
      <c r="J186" s="0" t="n">
        <f aca="false">IF([1]metadata!J186="",0,[1]metadata!J186)</f>
        <v>0</v>
      </c>
      <c r="K186" s="0" t="str">
        <f aca="false">IF([1]metadata!K186="","",[1]metadata!K186)</f>
        <v/>
      </c>
      <c r="L186" s="0" t="str">
        <f aca="false">IF([1]metadata!L186="","",[1]metadata!L186)</f>
        <v/>
      </c>
      <c r="M186" s="0" t="str">
        <f aca="false">IF([1]metadata!M186="","",[1]metadata!M186)</f>
        <v/>
      </c>
      <c r="N186" s="0" t="str">
        <f aca="false">IF([1]metadata!N186="","",[1]metadata!N186)</f>
        <v/>
      </c>
      <c r="O186" s="0" t="str">
        <f aca="false">IF([1]metadata!O186="","",[1]metadata!O186)</f>
        <v/>
      </c>
      <c r="P186" s="0" t="str">
        <f aca="false">IF([1]metadata!P186="","",[1]metadata!P186)</f>
        <v/>
      </c>
      <c r="Q186" s="0" t="str">
        <f aca="false">IF([1]metadata!Q186="","",[1]metadata!Q186)</f>
        <v/>
      </c>
      <c r="R186" s="0" t="str">
        <f aca="false">IF([1]metadata!R186="","",[1]metadata!R186)</f>
        <v/>
      </c>
      <c r="S186" s="0" t="str">
        <f aca="false">IF([1]metadata!S186="","",[1]metadata!S186)</f>
        <v/>
      </c>
      <c r="T186" s="0" t="str">
        <f aca="false">IF([1]metadata!T186="","",[1]metadata!T186)</f>
        <v/>
      </c>
      <c r="U186" s="0" t="str">
        <f aca="false">IF([1]metadata!U186="","",[1]metadata!U186)</f>
        <v/>
      </c>
      <c r="V186" s="0" t="str">
        <f aca="false">IF([1]metadata!V186="","",[1]metadata!V186)</f>
        <v/>
      </c>
      <c r="W186" s="0" t="str">
        <f aca="false">IF([1]metadata!W186="","",[1]metadata!W186)</f>
        <v/>
      </c>
      <c r="X186" s="0" t="str">
        <f aca="false">IF([1]metadata!X186="","",[1]metadata!X186)</f>
        <v/>
      </c>
      <c r="Y186" s="0" t="str">
        <f aca="false">IF([1]metadata!Y186="","",[1]metadata!Y186)</f>
        <v/>
      </c>
      <c r="Z186" s="0" t="str">
        <f aca="false">IF([1]metadata!Z186="","",[1]metadata!Z186)</f>
        <v/>
      </c>
    </row>
    <row r="187" customFormat="false" ht="14.4" hidden="false" customHeight="false" outlineLevel="0" collapsed="false">
      <c r="A187" s="0" t="n">
        <f aca="false">IF([1]metadata!A187="","",[1]metadata!A187)</f>
        <v>25</v>
      </c>
      <c r="B187" s="0" t="str">
        <f aca="false">IF([1]metadata!B187="","",[1]metadata!B187)</f>
        <v>25-</v>
      </c>
      <c r="C187" s="0" t="str">
        <f aca="false">IF([1]metadata!C187="","",[1]metadata!C187)</f>
        <v>LANKINEN, P; RIIHIMAA, AJ</v>
      </c>
      <c r="D187" s="0" t="str">
        <f aca="false">IF([1]metadata!D187="","",[1]metadata!D187)</f>
        <v>WEAK CIRCADIAN ECLOSION RHYTHMICITY IN CHYMOMYZA-COSTATA (DIPTERA, DROSOPHILIDAE), AND ITS INDEPENDENCE OF DIAPAUSE TYPE</v>
      </c>
      <c r="E187" s="0" t="str">
        <f aca="false">IF([1]metadata!E187="","",[1]metadata!E187)</f>
        <v>10.1016/0022-1910(92)90033-A</v>
      </c>
      <c r="F187" s="0" t="str">
        <f aca="false">IF([1]metadata!F187="","",[1]metadata!F187)</f>
        <v>y-askfordata</v>
      </c>
      <c r="G187" s="0" t="str">
        <f aca="false">IF([1]metadata!G187="","",[1]metadata!G187)</f>
        <v/>
      </c>
      <c r="H187" s="0" t="str">
        <f aca="false">IF([1]metadata!H187="","",[1]metadata!H187)</f>
        <v/>
      </c>
      <c r="I187" s="0" t="str">
        <f aca="false">IF([1]metadata!I187="","",[1]metadata!I187)</f>
        <v/>
      </c>
      <c r="J187" s="0" t="n">
        <f aca="false">IF([1]metadata!J187="",0,[1]metadata!J187)</f>
        <v>0</v>
      </c>
      <c r="K187" s="0" t="str">
        <f aca="false">IF([1]metadata!K187="","",[1]metadata!K187)</f>
        <v/>
      </c>
      <c r="L187" s="0" t="str">
        <f aca="false">IF([1]metadata!L187="","",[1]metadata!L187)</f>
        <v/>
      </c>
      <c r="M187" s="0" t="str">
        <f aca="false">IF([1]metadata!M187="","",[1]metadata!M187)</f>
        <v/>
      </c>
      <c r="N187" s="0" t="str">
        <f aca="false">IF([1]metadata!N187="","",[1]metadata!N187)</f>
        <v/>
      </c>
      <c r="O187" s="0" t="str">
        <f aca="false">IF([1]metadata!O187="","",[1]metadata!O187)</f>
        <v/>
      </c>
      <c r="P187" s="0" t="str">
        <f aca="false">IF([1]metadata!P187="","",[1]metadata!P187)</f>
        <v/>
      </c>
      <c r="Q187" s="0" t="str">
        <f aca="false">IF([1]metadata!Q187="","",[1]metadata!Q187)</f>
        <v/>
      </c>
      <c r="R187" s="0" t="str">
        <f aca="false">IF([1]metadata!R187="","",[1]metadata!R187)</f>
        <v/>
      </c>
      <c r="S187" s="0" t="str">
        <f aca="false">IF([1]metadata!S187="","",[1]metadata!S187)</f>
        <v/>
      </c>
      <c r="T187" s="0" t="str">
        <f aca="false">IF([1]metadata!T187="","",[1]metadata!T187)</f>
        <v/>
      </c>
      <c r="U187" s="0" t="str">
        <f aca="false">IF([1]metadata!U187="","",[1]metadata!U187)</f>
        <v/>
      </c>
      <c r="V187" s="0" t="str">
        <f aca="false">IF([1]metadata!V187="","",[1]metadata!V187)</f>
        <v/>
      </c>
      <c r="W187" s="0" t="str">
        <f aca="false">IF([1]metadata!W187="","",[1]metadata!W187)</f>
        <v/>
      </c>
      <c r="X187" s="0" t="str">
        <f aca="false">IF([1]metadata!X187="","",[1]metadata!X187)</f>
        <v/>
      </c>
      <c r="Y187" s="0" t="str">
        <f aca="false">IF([1]metadata!Y187="","",[1]metadata!Y187)</f>
        <v/>
      </c>
      <c r="Z187" s="0" t="str">
        <f aca="false">IF([1]metadata!Z187="","",[1]metadata!Z187)</f>
        <v/>
      </c>
    </row>
    <row r="188" customFormat="false" ht="14.4" hidden="false" customHeight="false" outlineLevel="0" collapsed="false">
      <c r="A188" s="0" t="n">
        <f aca="false">IF([1]metadata!A188="","",[1]metadata!A188)</f>
        <v>26</v>
      </c>
      <c r="B188" s="0" t="str">
        <f aca="false">IF([1]metadata!B188="","",[1]metadata!B188)</f>
        <v>26-Pelkosenniemi</v>
      </c>
      <c r="C188" s="0" t="str">
        <f aca="false">IF([1]metadata!C188="","",[1]metadata!C188)</f>
        <v>Lankinen, P; Tyukmaeva, VI; Hoikkala, A</v>
      </c>
      <c r="D188" s="0" t="str">
        <f aca="false">IF([1]metadata!D188="","",[1]metadata!D188)</f>
        <v>Northern Drosophila montana flies show variation both within and between cline populations in the critical day length evoking reproductive diapause</v>
      </c>
      <c r="E188" s="0" t="str">
        <f aca="false">IF([1]metadata!E188="","",[1]metadata!E188)</f>
        <v>10.1016/j.jinsphys.2013.05.006</v>
      </c>
      <c r="F188" s="0" t="str">
        <f aca="false">IF([1]metadata!F188="","",[1]metadata!F188)</f>
        <v>y</v>
      </c>
      <c r="G188" s="0" t="str">
        <f aca="false">IF([1]metadata!G188="","",[1]metadata!G188)</f>
        <v>a</v>
      </c>
      <c r="H188" s="0" t="str">
        <f aca="false">IF([1]metadata!H188="","",[1]metadata!H188)</f>
        <v>i</v>
      </c>
      <c r="I188" s="0" t="n">
        <f aca="false">IF([1]metadata!I188="","",[1]metadata!I188)</f>
        <v>105</v>
      </c>
      <c r="J188" s="0" t="n">
        <f aca="false">IF([1]metadata!J188="",0,[1]metadata!J188)</f>
        <v>14</v>
      </c>
      <c r="K188" s="0" t="str">
        <f aca="false">IF([1]metadata!K188="","",[1]metadata!K188)</f>
        <v/>
      </c>
      <c r="L188" s="0" t="str">
        <f aca="false">IF([1]metadata!L188="","",[1]metadata!L188)</f>
        <v>drosophila montana</v>
      </c>
      <c r="M188" s="0" t="str">
        <f aca="false">IF([1]metadata!M188="","",[1]metadata!M188)</f>
        <v>diptera</v>
      </c>
      <c r="N188" s="0" t="str">
        <f aca="false">IF([1]metadata!N188="","",[1]metadata!N188)</f>
        <v>Pelkosenniemi</v>
      </c>
      <c r="O188" s="0" t="str">
        <f aca="false">IF([1]metadata!O188="","",[1]metadata!O188)</f>
        <v>67.1N</v>
      </c>
      <c r="P188" s="0" t="str">
        <f aca="false">IF([1]metadata!P188="","",[1]metadata!P188)</f>
        <v>27.3E</v>
      </c>
      <c r="Q188" s="0" t="str">
        <f aca="false">IF([1]metadata!Q188="","",[1]metadata!Q188)</f>
        <v/>
      </c>
      <c r="R188" s="0" t="str">
        <f aca="false">IF([1]metadata!R188="","",[1]metadata!R188)</f>
        <v/>
      </c>
      <c r="S188" s="0" t="str">
        <f aca="false">IF([1]metadata!S188="","",[1]metadata!S188)</f>
        <v/>
      </c>
      <c r="T188" s="0" t="n">
        <f aca="false">IF([1]metadata!T188="","",[1]metadata!T188)</f>
        <v>100</v>
      </c>
      <c r="U188" s="0" t="str">
        <f aca="false">IF([1]metadata!U188="","",[1]metadata!U188)</f>
        <v>global average</v>
      </c>
      <c r="V188" s="0" t="n">
        <f aca="false">IF([1]metadata!V188="","",[1]metadata!V188)</f>
        <v>14</v>
      </c>
      <c r="W188" s="0" t="str">
        <f aca="false">IF([1]metadata!W188="","",[1]metadata!W188)</f>
        <v>t26</v>
      </c>
      <c r="X188" s="0" t="n">
        <f aca="false">IF([1]metadata!X188="","",[1]metadata!X188)</f>
        <v>21</v>
      </c>
      <c r="Y188" s="0" t="str">
        <f aca="false">IF([1]metadata!Y188="","",[1]metadata!Y188)</f>
        <v>adult</v>
      </c>
      <c r="Z188" s="0" t="str">
        <f aca="false">IF([1]metadata!Z188="","",[1]metadata!Z188)</f>
        <v/>
      </c>
    </row>
    <row r="189" customFormat="false" ht="14.4" hidden="false" customHeight="false" outlineLevel="0" collapsed="false">
      <c r="A189" s="0" t="n">
        <f aca="false">IF([1]metadata!A189="","",[1]metadata!A189)</f>
        <v>26</v>
      </c>
      <c r="B189" s="0" t="str">
        <f aca="false">IF([1]metadata!B189="","",[1]metadata!B189)</f>
        <v>26-Oulanka</v>
      </c>
      <c r="C189" s="0" t="str">
        <f aca="false">IF([1]metadata!C189="","",[1]metadata!C189)</f>
        <v>Lankinen, P; Tyukmaeva, VI; Hoikkala, A</v>
      </c>
      <c r="D189" s="0" t="str">
        <f aca="false">IF([1]metadata!D189="","",[1]metadata!D189)</f>
        <v>Northern Drosophila montana flies show variation both within and between cline populations in the critical day length evoking reproductive diapause</v>
      </c>
      <c r="E189" s="0" t="str">
        <f aca="false">IF([1]metadata!E189="","",[1]metadata!E189)</f>
        <v>10.1016/j.jinsphys.2013.05.006</v>
      </c>
      <c r="F189" s="0" t="str">
        <f aca="false">IF([1]metadata!F189="","",[1]metadata!F189)</f>
        <v>y</v>
      </c>
      <c r="G189" s="0" t="str">
        <f aca="false">IF([1]metadata!G189="","",[1]metadata!G189)</f>
        <v>a</v>
      </c>
      <c r="H189" s="0" t="str">
        <f aca="false">IF([1]metadata!H189="","",[1]metadata!H189)</f>
        <v>i</v>
      </c>
      <c r="I189" s="0" t="n">
        <f aca="false">IF([1]metadata!I189="","",[1]metadata!I189)</f>
        <v>105</v>
      </c>
      <c r="J189" s="0" t="n">
        <f aca="false">IF([1]metadata!J189="",0,[1]metadata!J189)</f>
        <v>44</v>
      </c>
      <c r="K189" s="0" t="str">
        <f aca="false">IF([1]metadata!K189="","",[1]metadata!K189)</f>
        <v/>
      </c>
      <c r="L189" s="0" t="str">
        <f aca="false">IF([1]metadata!L189="","",[1]metadata!L189)</f>
        <v>drosophila montana</v>
      </c>
      <c r="M189" s="0" t="str">
        <f aca="false">IF([1]metadata!M189="","",[1]metadata!M189)</f>
        <v>diptera</v>
      </c>
      <c r="N189" s="0" t="str">
        <f aca="false">IF([1]metadata!N189="","",[1]metadata!N189)</f>
        <v>Oulanka</v>
      </c>
      <c r="O189" s="0" t="str">
        <f aca="false">IF([1]metadata!O189="","",[1]metadata!O189)</f>
        <v>66.4N</v>
      </c>
      <c r="P189" s="0" t="str">
        <f aca="false">IF([1]metadata!P189="","",[1]metadata!P189)</f>
        <v>29.2E</v>
      </c>
      <c r="Q189" s="0" t="str">
        <f aca="false">IF([1]metadata!Q189="","",[1]metadata!Q189)</f>
        <v/>
      </c>
      <c r="R189" s="0" t="str">
        <f aca="false">IF([1]metadata!R189="","",[1]metadata!R189)</f>
        <v/>
      </c>
      <c r="S189" s="0" t="str">
        <f aca="false">IF([1]metadata!S189="","",[1]metadata!S189)</f>
        <v/>
      </c>
      <c r="T189" s="0" t="n">
        <f aca="false">IF([1]metadata!T189="","",[1]metadata!T189)</f>
        <v>100</v>
      </c>
      <c r="U189" s="0" t="str">
        <f aca="false">IF([1]metadata!U189="","",[1]metadata!U189)</f>
        <v>global average</v>
      </c>
      <c r="V189" s="0" t="n">
        <f aca="false">IF([1]metadata!V189="","",[1]metadata!V189)</f>
        <v>44</v>
      </c>
      <c r="W189" s="0" t="str">
        <f aca="false">IF([1]metadata!W189="","",[1]metadata!W189)</f>
        <v>t26</v>
      </c>
      <c r="X189" s="0" t="n">
        <f aca="false">IF([1]metadata!X189="","",[1]metadata!X189)</f>
        <v>21</v>
      </c>
      <c r="Y189" s="0" t="str">
        <f aca="false">IF([1]metadata!Y189="","",[1]metadata!Y189)</f>
        <v>adult</v>
      </c>
      <c r="Z189" s="0" t="str">
        <f aca="false">IF([1]metadata!Z189="","",[1]metadata!Z189)</f>
        <v/>
      </c>
    </row>
    <row r="190" customFormat="false" ht="14.4" hidden="false" customHeight="false" outlineLevel="0" collapsed="false">
      <c r="A190" s="0" t="n">
        <f aca="false">IF([1]metadata!A190="","",[1]metadata!A190)</f>
        <v>26</v>
      </c>
      <c r="B190" s="0" t="str">
        <f aca="false">IF([1]metadata!B190="","",[1]metadata!B190)</f>
        <v>26-Kemi</v>
      </c>
      <c r="C190" s="0" t="str">
        <f aca="false">IF([1]metadata!C190="","",[1]metadata!C190)</f>
        <v>Lankinen, P; Tyukmaeva, VI; Hoikkala, A</v>
      </c>
      <c r="D190" s="0" t="str">
        <f aca="false">IF([1]metadata!D190="","",[1]metadata!D190)</f>
        <v>Northern Drosophila montana flies show variation both within and between cline populations in the critical day length evoking reproductive diapause</v>
      </c>
      <c r="E190" s="0" t="str">
        <f aca="false">IF([1]metadata!E190="","",[1]metadata!E190)</f>
        <v>10.1016/j.jinsphys.2013.05.006</v>
      </c>
      <c r="F190" s="0" t="str">
        <f aca="false">IF([1]metadata!F190="","",[1]metadata!F190)</f>
        <v>y</v>
      </c>
      <c r="G190" s="0" t="str">
        <f aca="false">IF([1]metadata!G190="","",[1]metadata!G190)</f>
        <v>a</v>
      </c>
      <c r="H190" s="0" t="str">
        <f aca="false">IF([1]metadata!H190="","",[1]metadata!H190)</f>
        <v>i</v>
      </c>
      <c r="I190" s="0" t="n">
        <f aca="false">IF([1]metadata!I190="","",[1]metadata!I190)</f>
        <v>105</v>
      </c>
      <c r="J190" s="0" t="n">
        <f aca="false">IF([1]metadata!J190="",0,[1]metadata!J190)</f>
        <v>7</v>
      </c>
      <c r="K190" s="0" t="str">
        <f aca="false">IF([1]metadata!K190="","",[1]metadata!K190)</f>
        <v/>
      </c>
      <c r="L190" s="0" t="str">
        <f aca="false">IF([1]metadata!L190="","",[1]metadata!L190)</f>
        <v>drosophila montana</v>
      </c>
      <c r="M190" s="0" t="str">
        <f aca="false">IF([1]metadata!M190="","",[1]metadata!M190)</f>
        <v>diptera</v>
      </c>
      <c r="N190" s="0" t="str">
        <f aca="false">IF([1]metadata!N190="","",[1]metadata!N190)</f>
        <v>Kemi</v>
      </c>
      <c r="O190" s="0" t="str">
        <f aca="false">IF([1]metadata!O190="","",[1]metadata!O190)</f>
        <v>65.7N</v>
      </c>
      <c r="P190" s="0" t="str">
        <f aca="false">IF([1]metadata!P190="","",[1]metadata!P190)</f>
        <v>24.7E</v>
      </c>
      <c r="Q190" s="0" t="str">
        <f aca="false">IF([1]metadata!Q190="","",[1]metadata!Q190)</f>
        <v/>
      </c>
      <c r="R190" s="0" t="str">
        <f aca="false">IF([1]metadata!R190="","",[1]metadata!R190)</f>
        <v/>
      </c>
      <c r="S190" s="0" t="str">
        <f aca="false">IF([1]metadata!S190="","",[1]metadata!S190)</f>
        <v/>
      </c>
      <c r="T190" s="0" t="n">
        <f aca="false">IF([1]metadata!T190="","",[1]metadata!T190)</f>
        <v>100</v>
      </c>
      <c r="U190" s="0" t="str">
        <f aca="false">IF([1]metadata!U190="","",[1]metadata!U190)</f>
        <v>global average</v>
      </c>
      <c r="V190" s="0" t="n">
        <f aca="false">IF([1]metadata!V190="","",[1]metadata!V190)</f>
        <v>7</v>
      </c>
      <c r="W190" s="0" t="str">
        <f aca="false">IF([1]metadata!W190="","",[1]metadata!W190)</f>
        <v>t26</v>
      </c>
      <c r="X190" s="0" t="n">
        <f aca="false">IF([1]metadata!X190="","",[1]metadata!X190)</f>
        <v>21</v>
      </c>
      <c r="Y190" s="0" t="str">
        <f aca="false">IF([1]metadata!Y190="","",[1]metadata!Y190)</f>
        <v>adult</v>
      </c>
      <c r="Z190" s="0" t="str">
        <f aca="false">IF([1]metadata!Z190="","",[1]metadata!Z190)</f>
        <v/>
      </c>
    </row>
    <row r="191" customFormat="false" ht="14.4" hidden="false" customHeight="false" outlineLevel="0" collapsed="false">
      <c r="A191" s="0" t="n">
        <f aca="false">IF([1]metadata!A191="","",[1]metadata!A191)</f>
        <v>26</v>
      </c>
      <c r="B191" s="0" t="str">
        <f aca="false">IF([1]metadata!B191="","",[1]metadata!B191)</f>
        <v>26-Pudasjärvi</v>
      </c>
      <c r="C191" s="0" t="str">
        <f aca="false">IF([1]metadata!C191="","",[1]metadata!C191)</f>
        <v>Lankinen, P; Tyukmaeva, VI; Hoikkala, A</v>
      </c>
      <c r="D191" s="0" t="str">
        <f aca="false">IF([1]metadata!D191="","",[1]metadata!D191)</f>
        <v>Northern Drosophila montana flies show variation both within and between cline populations in the critical day length evoking reproductive diapause</v>
      </c>
      <c r="E191" s="0" t="str">
        <f aca="false">IF([1]metadata!E191="","",[1]metadata!E191)</f>
        <v>10.1016/j.jinsphys.2013.05.006</v>
      </c>
      <c r="F191" s="0" t="str">
        <f aca="false">IF([1]metadata!F191="","",[1]metadata!F191)</f>
        <v>y</v>
      </c>
      <c r="G191" s="0" t="str">
        <f aca="false">IF([1]metadata!G191="","",[1]metadata!G191)</f>
        <v>a</v>
      </c>
      <c r="H191" s="0" t="str">
        <f aca="false">IF([1]metadata!H191="","",[1]metadata!H191)</f>
        <v>i</v>
      </c>
      <c r="I191" s="0" t="n">
        <f aca="false">IF([1]metadata!I191="","",[1]metadata!I191)</f>
        <v>105</v>
      </c>
      <c r="J191" s="0" t="n">
        <f aca="false">IF([1]metadata!J191="",0,[1]metadata!J191)</f>
        <v>15</v>
      </c>
      <c r="K191" s="0" t="str">
        <f aca="false">IF([1]metadata!K191="","",[1]metadata!K191)</f>
        <v/>
      </c>
      <c r="L191" s="0" t="str">
        <f aca="false">IF([1]metadata!L191="","",[1]metadata!L191)</f>
        <v>drosophila montana</v>
      </c>
      <c r="M191" s="0" t="str">
        <f aca="false">IF([1]metadata!M191="","",[1]metadata!M191)</f>
        <v>diptera</v>
      </c>
      <c r="N191" s="0" t="str">
        <f aca="false">IF([1]metadata!N191="","",[1]metadata!N191)</f>
        <v>Pudasjärvi</v>
      </c>
      <c r="O191" s="0" t="str">
        <f aca="false">IF([1]metadata!O191="","",[1]metadata!O191)</f>
        <v>65.4N</v>
      </c>
      <c r="P191" s="0" t="str">
        <f aca="false">IF([1]metadata!P191="","",[1]metadata!P191)</f>
        <v>27.0E</v>
      </c>
      <c r="Q191" s="0" t="str">
        <f aca="false">IF([1]metadata!Q191="","",[1]metadata!Q191)</f>
        <v/>
      </c>
      <c r="R191" s="0" t="str">
        <f aca="false">IF([1]metadata!R191="","",[1]metadata!R191)</f>
        <v/>
      </c>
      <c r="S191" s="0" t="str">
        <f aca="false">IF([1]metadata!S191="","",[1]metadata!S191)</f>
        <v/>
      </c>
      <c r="T191" s="0" t="n">
        <f aca="false">IF([1]metadata!T191="","",[1]metadata!T191)</f>
        <v>100</v>
      </c>
      <c r="U191" s="0" t="str">
        <f aca="false">IF([1]metadata!U191="","",[1]metadata!U191)</f>
        <v>global average</v>
      </c>
      <c r="V191" s="0" t="n">
        <f aca="false">IF([1]metadata!V191="","",[1]metadata!V191)</f>
        <v>15</v>
      </c>
      <c r="W191" s="0" t="str">
        <f aca="false">IF([1]metadata!W191="","",[1]metadata!W191)</f>
        <v>t26</v>
      </c>
      <c r="X191" s="0" t="n">
        <f aca="false">IF([1]metadata!X191="","",[1]metadata!X191)</f>
        <v>21</v>
      </c>
      <c r="Y191" s="0" t="str">
        <f aca="false">IF([1]metadata!Y191="","",[1]metadata!Y191)</f>
        <v>adult</v>
      </c>
      <c r="Z191" s="0" t="str">
        <f aca="false">IF([1]metadata!Z191="","",[1]metadata!Z191)</f>
        <v/>
      </c>
    </row>
    <row r="192" customFormat="false" ht="14.4" hidden="false" customHeight="false" outlineLevel="0" collapsed="false">
      <c r="A192" s="0" t="n">
        <f aca="false">IF([1]metadata!A192="","",[1]metadata!A192)</f>
        <v>26</v>
      </c>
      <c r="B192" s="0" t="str">
        <f aca="false">IF([1]metadata!B192="","",[1]metadata!B192)</f>
        <v>26-Paltamo</v>
      </c>
      <c r="C192" s="0" t="str">
        <f aca="false">IF([1]metadata!C192="","",[1]metadata!C192)</f>
        <v>Lankinen, P; Tyukmaeva, VI; Hoikkala, A</v>
      </c>
      <c r="D192" s="0" t="str">
        <f aca="false">IF([1]metadata!D192="","",[1]metadata!D192)</f>
        <v>Northern Drosophila montana flies show variation both within and between cline populations in the critical day length evoking reproductive diapause</v>
      </c>
      <c r="E192" s="0" t="str">
        <f aca="false">IF([1]metadata!E192="","",[1]metadata!E192)</f>
        <v>10.1016/j.jinsphys.2013.05.006</v>
      </c>
      <c r="F192" s="0" t="str">
        <f aca="false">IF([1]metadata!F192="","",[1]metadata!F192)</f>
        <v>y</v>
      </c>
      <c r="G192" s="0" t="str">
        <f aca="false">IF([1]metadata!G192="","",[1]metadata!G192)</f>
        <v>a</v>
      </c>
      <c r="H192" s="0" t="str">
        <f aca="false">IF([1]metadata!H192="","",[1]metadata!H192)</f>
        <v>i</v>
      </c>
      <c r="I192" s="0" t="n">
        <f aca="false">IF([1]metadata!I192="","",[1]metadata!I192)</f>
        <v>105</v>
      </c>
      <c r="J192" s="0" t="n">
        <f aca="false">IF([1]metadata!J192="",0,[1]metadata!J192)</f>
        <v>6</v>
      </c>
      <c r="K192" s="0" t="str">
        <f aca="false">IF([1]metadata!K192="","",[1]metadata!K192)</f>
        <v/>
      </c>
      <c r="L192" s="0" t="str">
        <f aca="false">IF([1]metadata!L192="","",[1]metadata!L192)</f>
        <v>drosophila montana</v>
      </c>
      <c r="M192" s="0" t="str">
        <f aca="false">IF([1]metadata!M192="","",[1]metadata!M192)</f>
        <v>diptera</v>
      </c>
      <c r="N192" s="0" t="str">
        <f aca="false">IF([1]metadata!N192="","",[1]metadata!N192)</f>
        <v>Paltamo</v>
      </c>
      <c r="O192" s="0" t="str">
        <f aca="false">IF([1]metadata!O192="","",[1]metadata!O192)</f>
        <v>64.3N</v>
      </c>
      <c r="P192" s="0" t="str">
        <f aca="false">IF([1]metadata!P192="","",[1]metadata!P192)</f>
        <v>27.9E</v>
      </c>
      <c r="Q192" s="0" t="str">
        <f aca="false">IF([1]metadata!Q192="","",[1]metadata!Q192)</f>
        <v/>
      </c>
      <c r="R192" s="0" t="str">
        <f aca="false">IF([1]metadata!R192="","",[1]metadata!R192)</f>
        <v/>
      </c>
      <c r="S192" s="0" t="str">
        <f aca="false">IF([1]metadata!S192="","",[1]metadata!S192)</f>
        <v/>
      </c>
      <c r="T192" s="0" t="n">
        <f aca="false">IF([1]metadata!T192="","",[1]metadata!T192)</f>
        <v>100</v>
      </c>
      <c r="U192" s="0" t="str">
        <f aca="false">IF([1]metadata!U192="","",[1]metadata!U192)</f>
        <v>global average</v>
      </c>
      <c r="V192" s="0" t="n">
        <f aca="false">IF([1]metadata!V192="","",[1]metadata!V192)</f>
        <v>6</v>
      </c>
      <c r="W192" s="0" t="str">
        <f aca="false">IF([1]metadata!W192="","",[1]metadata!W192)</f>
        <v>t26</v>
      </c>
      <c r="X192" s="0" t="n">
        <f aca="false">IF([1]metadata!X192="","",[1]metadata!X192)</f>
        <v>21</v>
      </c>
      <c r="Y192" s="0" t="str">
        <f aca="false">IF([1]metadata!Y192="","",[1]metadata!Y192)</f>
        <v>adult</v>
      </c>
      <c r="Z192" s="0" t="str">
        <f aca="false">IF([1]metadata!Z192="","",[1]metadata!Z192)</f>
        <v/>
      </c>
    </row>
    <row r="193" customFormat="false" ht="14.4" hidden="false" customHeight="false" outlineLevel="0" collapsed="false">
      <c r="A193" s="0" t="n">
        <f aca="false">IF([1]metadata!A193="","",[1]metadata!A193)</f>
        <v>26</v>
      </c>
      <c r="B193" s="0" t="str">
        <f aca="false">IF([1]metadata!B193="","",[1]metadata!B193)</f>
        <v>26-Jyväskylä</v>
      </c>
      <c r="C193" s="0" t="str">
        <f aca="false">IF([1]metadata!C193="","",[1]metadata!C193)</f>
        <v>Lankinen, P; Tyukmaeva, VI; Hoikkala, A</v>
      </c>
      <c r="D193" s="0" t="str">
        <f aca="false">IF([1]metadata!D193="","",[1]metadata!D193)</f>
        <v>Northern Drosophila montana flies show variation both within and between cline populations in the critical day length evoking reproductive diapause</v>
      </c>
      <c r="E193" s="0" t="str">
        <f aca="false">IF([1]metadata!E193="","",[1]metadata!E193)</f>
        <v>10.1016/j.jinsphys.2013.05.006</v>
      </c>
      <c r="F193" s="0" t="str">
        <f aca="false">IF([1]metadata!F193="","",[1]metadata!F193)</f>
        <v>y</v>
      </c>
      <c r="G193" s="0" t="str">
        <f aca="false">IF([1]metadata!G193="","",[1]metadata!G193)</f>
        <v>a</v>
      </c>
      <c r="H193" s="0" t="str">
        <f aca="false">IF([1]metadata!H193="","",[1]metadata!H193)</f>
        <v>i</v>
      </c>
      <c r="I193" s="0" t="n">
        <f aca="false">IF([1]metadata!I193="","",[1]metadata!I193)</f>
        <v>105</v>
      </c>
      <c r="J193" s="0" t="n">
        <f aca="false">IF([1]metadata!J193="",0,[1]metadata!J193)</f>
        <v>7</v>
      </c>
      <c r="K193" s="0" t="str">
        <f aca="false">IF([1]metadata!K193="","",[1]metadata!K193)</f>
        <v/>
      </c>
      <c r="L193" s="0" t="str">
        <f aca="false">IF([1]metadata!L193="","",[1]metadata!L193)</f>
        <v>drosophila montana</v>
      </c>
      <c r="M193" s="0" t="str">
        <f aca="false">IF([1]metadata!M193="","",[1]metadata!M193)</f>
        <v>diptera</v>
      </c>
      <c r="N193" s="0" t="str">
        <f aca="false">IF([1]metadata!N193="","",[1]metadata!N193)</f>
        <v>Jyväskylä</v>
      </c>
      <c r="O193" s="0" t="str">
        <f aca="false">IF([1]metadata!O193="","",[1]metadata!O193)</f>
        <v>62.2N</v>
      </c>
      <c r="P193" s="0" t="str">
        <f aca="false">IF([1]metadata!P193="","",[1]metadata!P193)</f>
        <v>25.7E</v>
      </c>
      <c r="Q193" s="0" t="str">
        <f aca="false">IF([1]metadata!Q193="","",[1]metadata!Q193)</f>
        <v/>
      </c>
      <c r="R193" s="0" t="str">
        <f aca="false">IF([1]metadata!R193="","",[1]metadata!R193)</f>
        <v/>
      </c>
      <c r="S193" s="0" t="str">
        <f aca="false">IF([1]metadata!S193="","",[1]metadata!S193)</f>
        <v/>
      </c>
      <c r="T193" s="0" t="n">
        <f aca="false">IF([1]metadata!T193="","",[1]metadata!T193)</f>
        <v>100</v>
      </c>
      <c r="U193" s="0" t="str">
        <f aca="false">IF([1]metadata!U193="","",[1]metadata!U193)</f>
        <v>global average</v>
      </c>
      <c r="V193" s="0" t="n">
        <f aca="false">IF([1]metadata!V193="","",[1]metadata!V193)</f>
        <v>7</v>
      </c>
      <c r="W193" s="0" t="str">
        <f aca="false">IF([1]metadata!W193="","",[1]metadata!W193)</f>
        <v>t26</v>
      </c>
      <c r="X193" s="0" t="n">
        <f aca="false">IF([1]metadata!X193="","",[1]metadata!X193)</f>
        <v>21</v>
      </c>
      <c r="Y193" s="0" t="str">
        <f aca="false">IF([1]metadata!Y193="","",[1]metadata!Y193)</f>
        <v>adult</v>
      </c>
      <c r="Z193" s="0" t="str">
        <f aca="false">IF([1]metadata!Z193="","",[1]metadata!Z193)</f>
        <v/>
      </c>
    </row>
    <row r="194" customFormat="false" ht="14.4" hidden="false" customHeight="false" outlineLevel="0" collapsed="false">
      <c r="A194" s="0" t="n">
        <f aca="false">IF([1]metadata!A194="","",[1]metadata!A194)</f>
        <v>26</v>
      </c>
      <c r="B194" s="0" t="str">
        <f aca="false">IF([1]metadata!B194="","",[1]metadata!B194)</f>
        <v>26-Lahti</v>
      </c>
      <c r="C194" s="0" t="str">
        <f aca="false">IF([1]metadata!C194="","",[1]metadata!C194)</f>
        <v>Lankinen, P; Tyukmaeva, VI; Hoikkala, A</v>
      </c>
      <c r="D194" s="0" t="str">
        <f aca="false">IF([1]metadata!D194="","",[1]metadata!D194)</f>
        <v>Northern Drosophila montana flies show variation both within and between cline populations in the critical day length evoking reproductive diapause</v>
      </c>
      <c r="E194" s="0" t="str">
        <f aca="false">IF([1]metadata!E194="","",[1]metadata!E194)</f>
        <v>10.1016/j.jinsphys.2013.05.006</v>
      </c>
      <c r="F194" s="0" t="str">
        <f aca="false">IF([1]metadata!F194="","",[1]metadata!F194)</f>
        <v>y</v>
      </c>
      <c r="G194" s="0" t="str">
        <f aca="false">IF([1]metadata!G194="","",[1]metadata!G194)</f>
        <v>a</v>
      </c>
      <c r="H194" s="0" t="str">
        <f aca="false">IF([1]metadata!H194="","",[1]metadata!H194)</f>
        <v>i</v>
      </c>
      <c r="I194" s="0" t="n">
        <f aca="false">IF([1]metadata!I194="","",[1]metadata!I194)</f>
        <v>105</v>
      </c>
      <c r="J194" s="0" t="n">
        <f aca="false">IF([1]metadata!J194="",0,[1]metadata!J194)</f>
        <v>12</v>
      </c>
      <c r="K194" s="0" t="str">
        <f aca="false">IF([1]metadata!K194="","",[1]metadata!K194)</f>
        <v/>
      </c>
      <c r="L194" s="0" t="str">
        <f aca="false">IF([1]metadata!L194="","",[1]metadata!L194)</f>
        <v>drosophila montana</v>
      </c>
      <c r="M194" s="0" t="str">
        <f aca="false">IF([1]metadata!M194="","",[1]metadata!M194)</f>
        <v>diptera</v>
      </c>
      <c r="N194" s="0" t="str">
        <f aca="false">IF([1]metadata!N194="","",[1]metadata!N194)</f>
        <v>Lahti</v>
      </c>
      <c r="O194" s="0" t="n">
        <f aca="false">IF([1]metadata!O194="","",[1]metadata!O194)</f>
        <v>61.1</v>
      </c>
      <c r="P194" s="0" t="str">
        <f aca="false">IF([1]metadata!P194="","",[1]metadata!P194)</f>
        <v>25.7E</v>
      </c>
      <c r="Q194" s="0" t="str">
        <f aca="false">IF([1]metadata!Q194="","",[1]metadata!Q194)</f>
        <v/>
      </c>
      <c r="R194" s="0" t="str">
        <f aca="false">IF([1]metadata!R194="","",[1]metadata!R194)</f>
        <v/>
      </c>
      <c r="S194" s="0" t="str">
        <f aca="false">IF([1]metadata!S194="","",[1]metadata!S194)</f>
        <v/>
      </c>
      <c r="T194" s="0" t="n">
        <f aca="false">IF([1]metadata!T194="","",[1]metadata!T194)</f>
        <v>100</v>
      </c>
      <c r="U194" s="0" t="str">
        <f aca="false">IF([1]metadata!U194="","",[1]metadata!U194)</f>
        <v>global average</v>
      </c>
      <c r="V194" s="0" t="n">
        <f aca="false">IF([1]metadata!V194="","",[1]metadata!V194)</f>
        <v>12</v>
      </c>
      <c r="W194" s="0" t="str">
        <f aca="false">IF([1]metadata!W194="","",[1]metadata!W194)</f>
        <v>t26</v>
      </c>
      <c r="X194" s="0" t="n">
        <f aca="false">IF([1]metadata!X194="","",[1]metadata!X194)</f>
        <v>21</v>
      </c>
      <c r="Y194" s="0" t="str">
        <f aca="false">IF([1]metadata!Y194="","",[1]metadata!Y194)</f>
        <v>adult</v>
      </c>
      <c r="Z194" s="0" t="str">
        <f aca="false">IF([1]metadata!Z194="","",[1]metadata!Z194)</f>
        <v/>
      </c>
    </row>
    <row r="195" customFormat="false" ht="14.4" hidden="false" customHeight="false" outlineLevel="0" collapsed="false">
      <c r="A195" s="0" t="n">
        <f aca="false">IF([1]metadata!A195="","",[1]metadata!A195)</f>
        <v>27</v>
      </c>
      <c r="B195" s="0" t="str">
        <f aca="false">IF([1]metadata!B195="","",[1]metadata!B195)</f>
        <v>27-Padua_A</v>
      </c>
      <c r="C195" s="0" t="str">
        <f aca="false">IF([1]metadata!C195="","",[1]metadata!C195)</f>
        <v>Lehmann, P; Lyytinen, A; Piiroinen, S; Lindstrom, L</v>
      </c>
      <c r="D195" s="0" t="str">
        <f aca="false">IF([1]metadata!D195="","",[1]metadata!D195)</f>
        <v>Latitudinal differences in diapause related photoperiodic responses of European Colorado potato beetles (Leptinotarsa decemlineata)</v>
      </c>
      <c r="E195" s="0" t="str">
        <f aca="false">IF([1]metadata!E195="","",[1]metadata!E195)</f>
        <v>10.1007/s10682-015-9755-x</v>
      </c>
      <c r="F195" s="0" t="str">
        <f aca="false">IF([1]metadata!F195="","",[1]metadata!F195)</f>
        <v>y</v>
      </c>
      <c r="G195" s="0" t="str">
        <f aca="false">IF([1]metadata!G195="","",[1]metadata!G195)</f>
        <v>a</v>
      </c>
      <c r="H195" s="0" t="str">
        <f aca="false">IF([1]metadata!H195="","",[1]metadata!H195)</f>
        <v>i</v>
      </c>
      <c r="I195" s="0" t="n">
        <f aca="false">IF([1]metadata!I195="","",[1]metadata!I195)</f>
        <v>6</v>
      </c>
      <c r="J195" s="0" t="n">
        <f aca="false">IF([1]metadata!J195="",0,[1]metadata!J195)</f>
        <v>6</v>
      </c>
      <c r="K195" s="0" t="str">
        <f aca="false">IF([1]metadata!K195="","",[1]metadata!K195)</f>
        <v/>
      </c>
      <c r="L195" s="0" t="str">
        <f aca="false">IF([1]metadata!L195="","",[1]metadata!L195)</f>
        <v>leptinotarsa decemlineata</v>
      </c>
      <c r="M195" s="0" t="str">
        <f aca="false">IF([1]metadata!M195="","",[1]metadata!M195)</f>
        <v>coleoptera</v>
      </c>
      <c r="N195" s="0" t="str">
        <f aca="false">IF([1]metadata!N195="","",[1]metadata!N195)</f>
        <v>Padua_A</v>
      </c>
      <c r="O195" s="0" t="n">
        <f aca="false">IF([1]metadata!O195="","",[1]metadata!O195)</f>
        <v>45.8</v>
      </c>
      <c r="P195" s="0" t="n">
        <f aca="false">IF([1]metadata!P195="","",[1]metadata!P195)</f>
        <v>12.1166666666667</v>
      </c>
      <c r="Q195" s="0" t="str">
        <f aca="false">IF([1]metadata!Q195="","",[1]metadata!Q195)</f>
        <v/>
      </c>
      <c r="R195" s="0" t="str">
        <f aca="false">IF([1]metadata!R195="","",[1]metadata!R195)</f>
        <v/>
      </c>
      <c r="S195" s="0" t="str">
        <f aca="false">IF([1]metadata!S195="","",[1]metadata!S195)</f>
        <v/>
      </c>
      <c r="T195" s="0" t="n">
        <f aca="false">IF([1]metadata!T195="","",[1]metadata!T195)</f>
        <v>25.6</v>
      </c>
      <c r="U195" s="0" t="str">
        <f aca="false">IF([1]metadata!U195="","",[1]metadata!U195)</f>
        <v>acc</v>
      </c>
      <c r="V195" s="0" t="str">
        <f aca="false">IF([1]metadata!V195="","",[1]metadata!V195)</f>
        <v/>
      </c>
      <c r="W195" s="0" t="str">
        <f aca="false">IF([1]metadata!W195="","",[1]metadata!W195)</f>
        <v>27_1</v>
      </c>
      <c r="X195" s="0" t="str">
        <f aca="false">IF([1]metadata!X195="","",[1]metadata!X195)</f>
        <v/>
      </c>
      <c r="Y195" s="0" t="str">
        <f aca="false">IF([1]metadata!Y195="","",[1]metadata!Y195)</f>
        <v>adult</v>
      </c>
      <c r="Z195" s="0" t="str">
        <f aca="false">IF([1]metadata!Z195="","",[1]metadata!Z195)</f>
        <v/>
      </c>
    </row>
    <row r="196" customFormat="false" ht="14.4" hidden="false" customHeight="false" outlineLevel="0" collapsed="false">
      <c r="A196" s="0" t="n">
        <f aca="false">IF([1]metadata!A196="","",[1]metadata!A196)</f>
        <v>27</v>
      </c>
      <c r="B196" s="0" t="str">
        <f aca="false">IF([1]metadata!B196="","",[1]metadata!B196)</f>
        <v>27-Emmen</v>
      </c>
      <c r="C196" s="0" t="str">
        <f aca="false">IF([1]metadata!C196="","",[1]metadata!C196)</f>
        <v>Lehmann, P; Lyytinen, A; Piiroinen, S; Lindstrom, L</v>
      </c>
      <c r="D196" s="0" t="str">
        <f aca="false">IF([1]metadata!D196="","",[1]metadata!D196)</f>
        <v>Latitudinal differences in diapause related photoperiodic responses of European Colorado potato beetles (Leptinotarsa decemlineata)</v>
      </c>
      <c r="E196" s="0" t="str">
        <f aca="false">IF([1]metadata!E196="","",[1]metadata!E196)</f>
        <v>10.1007/s10682-015-9755-x</v>
      </c>
      <c r="F196" s="0" t="str">
        <f aca="false">IF([1]metadata!F196="","",[1]metadata!F196)</f>
        <v>y</v>
      </c>
      <c r="G196" s="0" t="str">
        <f aca="false">IF([1]metadata!G196="","",[1]metadata!G196)</f>
        <v>a</v>
      </c>
      <c r="H196" s="0" t="str">
        <f aca="false">IF([1]metadata!H196="","",[1]metadata!H196)</f>
        <v>i</v>
      </c>
      <c r="I196" s="0" t="n">
        <f aca="false">IF([1]metadata!I196="","",[1]metadata!I196)</f>
        <v>6</v>
      </c>
      <c r="J196" s="0" t="n">
        <f aca="false">IF([1]metadata!J196="",0,[1]metadata!J196)</f>
        <v>6</v>
      </c>
      <c r="K196" s="0" t="str">
        <f aca="false">IF([1]metadata!K196="","",[1]metadata!K196)</f>
        <v/>
      </c>
      <c r="L196" s="0" t="str">
        <f aca="false">IF([1]metadata!L196="","",[1]metadata!L196)</f>
        <v>leptinotarsa decemlineata</v>
      </c>
      <c r="M196" s="0" t="str">
        <f aca="false">IF([1]metadata!M196="","",[1]metadata!M196)</f>
        <v>coleoptera</v>
      </c>
      <c r="N196" s="0" t="str">
        <f aca="false">IF([1]metadata!N196="","",[1]metadata!N196)</f>
        <v>Emmen</v>
      </c>
      <c r="O196" s="0" t="n">
        <f aca="false">IF([1]metadata!O196="","",[1]metadata!O196)</f>
        <v>52.9</v>
      </c>
      <c r="P196" s="0" t="n">
        <f aca="false">IF([1]metadata!P196="","",[1]metadata!P196)</f>
        <v>6.85</v>
      </c>
      <c r="Q196" s="0" t="str">
        <f aca="false">IF([1]metadata!Q196="","",[1]metadata!Q196)</f>
        <v/>
      </c>
      <c r="R196" s="0" t="str">
        <f aca="false">IF([1]metadata!R196="","",[1]metadata!R196)</f>
        <v/>
      </c>
      <c r="S196" s="0" t="str">
        <f aca="false">IF([1]metadata!S196="","",[1]metadata!S196)</f>
        <v/>
      </c>
      <c r="T196" s="0" t="n">
        <f aca="false">IF([1]metadata!T196="","",[1]metadata!T196)</f>
        <v>29.6666666666667</v>
      </c>
      <c r="U196" s="0" t="str">
        <f aca="false">IF([1]metadata!U196="","",[1]metadata!U196)</f>
        <v>acc</v>
      </c>
      <c r="V196" s="0" t="str">
        <f aca="false">IF([1]metadata!V196="","",[1]metadata!V196)</f>
        <v/>
      </c>
      <c r="W196" s="0" t="str">
        <f aca="false">IF([1]metadata!W196="","",[1]metadata!W196)</f>
        <v>27_1</v>
      </c>
      <c r="X196" s="0" t="str">
        <f aca="false">IF([1]metadata!X196="","",[1]metadata!X196)</f>
        <v/>
      </c>
      <c r="Y196" s="0" t="str">
        <f aca="false">IF([1]metadata!Y196="","",[1]metadata!Y196)</f>
        <v>adult</v>
      </c>
      <c r="Z196" s="0" t="str">
        <f aca="false">IF([1]metadata!Z196="","",[1]metadata!Z196)</f>
        <v/>
      </c>
    </row>
    <row r="197" customFormat="false" ht="14.4" hidden="false" customHeight="false" outlineLevel="0" collapsed="false">
      <c r="A197" s="0" t="n">
        <f aca="false">IF([1]metadata!A197="","",[1]metadata!A197)</f>
        <v>27</v>
      </c>
      <c r="B197" s="0" t="str">
        <f aca="false">IF([1]metadata!B197="","",[1]metadata!B197)</f>
        <v>27-petroskoi_E</v>
      </c>
      <c r="C197" s="0" t="str">
        <f aca="false">IF([1]metadata!C197="","",[1]metadata!C197)</f>
        <v>Lehmann, P; Lyytinen, A; Piiroinen, S; Lindstrom, L</v>
      </c>
      <c r="D197" s="0" t="str">
        <f aca="false">IF([1]metadata!D197="","",[1]metadata!D197)</f>
        <v>Latitudinal differences in diapause related photoperiodic responses of European Colorado potato beetles (Leptinotarsa decemlineata)</v>
      </c>
      <c r="E197" s="0" t="str">
        <f aca="false">IF([1]metadata!E197="","",[1]metadata!E197)</f>
        <v>10.1007/s10682-015-9755-x</v>
      </c>
      <c r="F197" s="0" t="str">
        <f aca="false">IF([1]metadata!F197="","",[1]metadata!F197)</f>
        <v>y</v>
      </c>
      <c r="G197" s="0" t="str">
        <f aca="false">IF([1]metadata!G197="","",[1]metadata!G197)</f>
        <v>a</v>
      </c>
      <c r="H197" s="0" t="str">
        <f aca="false">IF([1]metadata!H197="","",[1]metadata!H197)</f>
        <v>i</v>
      </c>
      <c r="I197" s="0" t="n">
        <f aca="false">IF([1]metadata!I197="","",[1]metadata!I197)</f>
        <v>6</v>
      </c>
      <c r="J197" s="0" t="n">
        <f aca="false">IF([1]metadata!J197="",0,[1]metadata!J197)</f>
        <v>6</v>
      </c>
      <c r="K197" s="0" t="str">
        <f aca="false">IF([1]metadata!K197="","",[1]metadata!K197)</f>
        <v/>
      </c>
      <c r="L197" s="0" t="str">
        <f aca="false">IF([1]metadata!L197="","",[1]metadata!L197)</f>
        <v>leptinotarsa decemlineata</v>
      </c>
      <c r="M197" s="0" t="str">
        <f aca="false">IF([1]metadata!M197="","",[1]metadata!M197)</f>
        <v>coleoptera</v>
      </c>
      <c r="N197" s="0" t="str">
        <f aca="false">IF([1]metadata!N197="","",[1]metadata!N197)</f>
        <v>petroskoi_E</v>
      </c>
      <c r="O197" s="0" t="n">
        <f aca="false">IF([1]metadata!O197="","",[1]metadata!O197)</f>
        <v>61.8166666666667</v>
      </c>
      <c r="P197" s="0" t="n">
        <f aca="false">IF([1]metadata!P197="","",[1]metadata!P197)</f>
        <v>34.1666666666667</v>
      </c>
      <c r="Q197" s="0" t="str">
        <f aca="false">IF([1]metadata!Q197="","",[1]metadata!Q197)</f>
        <v/>
      </c>
      <c r="R197" s="0" t="str">
        <f aca="false">IF([1]metadata!R197="","",[1]metadata!R197)</f>
        <v/>
      </c>
      <c r="S197" s="0" t="str">
        <f aca="false">IF([1]metadata!S197="","",[1]metadata!S197)</f>
        <v/>
      </c>
      <c r="T197" s="0" t="n">
        <f aca="false">IF([1]metadata!T197="","",[1]metadata!T197)</f>
        <v>28.8333333333333</v>
      </c>
      <c r="U197" s="0" t="str">
        <f aca="false">IF([1]metadata!U197="","",[1]metadata!U197)</f>
        <v>acc</v>
      </c>
      <c r="V197" s="0" t="str">
        <f aca="false">IF([1]metadata!V197="","",[1]metadata!V197)</f>
        <v/>
      </c>
      <c r="W197" s="0" t="str">
        <f aca="false">IF([1]metadata!W197="","",[1]metadata!W197)</f>
        <v>27_1</v>
      </c>
      <c r="X197" s="0" t="str">
        <f aca="false">IF([1]metadata!X197="","",[1]metadata!X197)</f>
        <v/>
      </c>
      <c r="Y197" s="0" t="str">
        <f aca="false">IF([1]metadata!Y197="","",[1]metadata!Y197)</f>
        <v>adult</v>
      </c>
      <c r="Z197" s="0" t="str">
        <f aca="false">IF([1]metadata!Z197="","",[1]metadata!Z197)</f>
        <v/>
      </c>
    </row>
    <row r="198" customFormat="false" ht="14.4" hidden="false" customHeight="false" outlineLevel="0" collapsed="false">
      <c r="A198" s="0" t="n">
        <f aca="false">IF([1]metadata!A198="","",[1]metadata!A198)</f>
        <v>27</v>
      </c>
      <c r="B198" s="0" t="str">
        <f aca="false">IF([1]metadata!B198="","",[1]metadata!B198)</f>
        <v>27-padua_B</v>
      </c>
      <c r="C198" s="0" t="str">
        <f aca="false">IF([1]metadata!C198="","",[1]metadata!C198)</f>
        <v>Lehmann, P; Lyytinen, A; Piiroinen, S; Lindstrom, L</v>
      </c>
      <c r="D198" s="0" t="str">
        <f aca="false">IF([1]metadata!D198="","",[1]metadata!D198)</f>
        <v>Latitudinal differences in diapause related photoperiodic responses of European Colorado potato beetles (Leptinotarsa decemlineata)</v>
      </c>
      <c r="E198" s="0" t="str">
        <f aca="false">IF([1]metadata!E198="","",[1]metadata!E198)</f>
        <v>10.1007/s10682-015-9755-x</v>
      </c>
      <c r="F198" s="0" t="str">
        <f aca="false">IF([1]metadata!F198="","",[1]metadata!F198)</f>
        <v>y</v>
      </c>
      <c r="G198" s="0" t="str">
        <f aca="false">IF([1]metadata!G198="","",[1]metadata!G198)</f>
        <v>a</v>
      </c>
      <c r="H198" s="0" t="str">
        <f aca="false">IF([1]metadata!H198="","",[1]metadata!H198)</f>
        <v>i</v>
      </c>
      <c r="I198" s="0" t="n">
        <f aca="false">IF([1]metadata!I198="","",[1]metadata!I198)</f>
        <v>6</v>
      </c>
      <c r="J198" s="0" t="n">
        <f aca="false">IF([1]metadata!J198="",0,[1]metadata!J198)</f>
        <v>6</v>
      </c>
      <c r="K198" s="0" t="str">
        <f aca="false">IF([1]metadata!K198="","",[1]metadata!K198)</f>
        <v/>
      </c>
      <c r="L198" s="0" t="str">
        <f aca="false">IF([1]metadata!L198="","",[1]metadata!L198)</f>
        <v>leptinotarsa decemlineata</v>
      </c>
      <c r="M198" s="0" t="str">
        <f aca="false">IF([1]metadata!M198="","",[1]metadata!M198)</f>
        <v>coleoptera</v>
      </c>
      <c r="N198" s="0" t="str">
        <f aca="false">IF([1]metadata!N198="","",[1]metadata!N198)</f>
        <v>padua_B</v>
      </c>
      <c r="O198" s="0" t="n">
        <f aca="false">IF([1]metadata!O198="","",[1]metadata!O198)</f>
        <v>45.8</v>
      </c>
      <c r="P198" s="0" t="n">
        <f aca="false">IF([1]metadata!P198="","",[1]metadata!P198)</f>
        <v>12.1166666666667</v>
      </c>
      <c r="Q198" s="0" t="str">
        <f aca="false">IF([1]metadata!Q198="","",[1]metadata!Q198)</f>
        <v/>
      </c>
      <c r="R198" s="0" t="str">
        <f aca="false">IF([1]metadata!R198="","",[1]metadata!R198)</f>
        <v/>
      </c>
      <c r="S198" s="0" t="str">
        <f aca="false">IF([1]metadata!S198="","",[1]metadata!S198)</f>
        <v/>
      </c>
      <c r="T198" s="0" t="n">
        <f aca="false">IF([1]metadata!T198="","",[1]metadata!T198)</f>
        <v>22.3333333333333</v>
      </c>
      <c r="U198" s="0" t="str">
        <f aca="false">IF([1]metadata!U198="","",[1]metadata!U198)</f>
        <v>acc</v>
      </c>
      <c r="V198" s="0" t="str">
        <f aca="false">IF([1]metadata!V198="","",[1]metadata!V198)</f>
        <v/>
      </c>
      <c r="W198" s="0" t="str">
        <f aca="false">IF([1]metadata!W198="","",[1]metadata!W198)</f>
        <v>27_2</v>
      </c>
      <c r="X198" s="0" t="str">
        <f aca="false">IF([1]metadata!X198="","",[1]metadata!X198)</f>
        <v/>
      </c>
      <c r="Y198" s="0" t="str">
        <f aca="false">IF([1]metadata!Y198="","",[1]metadata!Y198)</f>
        <v>adult</v>
      </c>
      <c r="Z198" s="0" t="str">
        <f aca="false">IF([1]metadata!Z198="","",[1]metadata!Z198)</f>
        <v/>
      </c>
    </row>
    <row r="199" customFormat="false" ht="14.4" hidden="false" customHeight="false" outlineLevel="0" collapsed="false">
      <c r="A199" s="0" t="n">
        <f aca="false">IF([1]metadata!A199="","",[1]metadata!A199)</f>
        <v>27</v>
      </c>
      <c r="B199" s="0" t="str">
        <f aca="false">IF([1]metadata!B199="","",[1]metadata!B199)</f>
        <v>27-Belchow</v>
      </c>
      <c r="C199" s="0" t="str">
        <f aca="false">IF([1]metadata!C199="","",[1]metadata!C199)</f>
        <v>Lehmann, P; Lyytinen, A; Piiroinen, S; Lindstrom, L</v>
      </c>
      <c r="D199" s="0" t="str">
        <f aca="false">IF([1]metadata!D199="","",[1]metadata!D199)</f>
        <v>Latitudinal differences in diapause related photoperiodic responses of European Colorado potato beetles (Leptinotarsa decemlineata)</v>
      </c>
      <c r="E199" s="0" t="str">
        <f aca="false">IF([1]metadata!E199="","",[1]metadata!E199)</f>
        <v>10.1007/s10682-015-9755-x</v>
      </c>
      <c r="F199" s="0" t="str">
        <f aca="false">IF([1]metadata!F199="","",[1]metadata!F199)</f>
        <v>y</v>
      </c>
      <c r="G199" s="0" t="str">
        <f aca="false">IF([1]metadata!G199="","",[1]metadata!G199)</f>
        <v>a</v>
      </c>
      <c r="H199" s="0" t="str">
        <f aca="false">IF([1]metadata!H199="","",[1]metadata!H199)</f>
        <v>i</v>
      </c>
      <c r="I199" s="0" t="n">
        <f aca="false">IF([1]metadata!I199="","",[1]metadata!I199)</f>
        <v>6</v>
      </c>
      <c r="J199" s="0" t="n">
        <f aca="false">IF([1]metadata!J199="",0,[1]metadata!J199)</f>
        <v>6</v>
      </c>
      <c r="K199" s="0" t="str">
        <f aca="false">IF([1]metadata!K199="","",[1]metadata!K199)</f>
        <v/>
      </c>
      <c r="L199" s="0" t="str">
        <f aca="false">IF([1]metadata!L199="","",[1]metadata!L199)</f>
        <v>leptinotarsa decemlineata</v>
      </c>
      <c r="M199" s="0" t="str">
        <f aca="false">IF([1]metadata!M199="","",[1]metadata!M199)</f>
        <v>coleoptera</v>
      </c>
      <c r="N199" s="0" t="str">
        <f aca="false">IF([1]metadata!N199="","",[1]metadata!N199)</f>
        <v>Belchow</v>
      </c>
      <c r="O199" s="0" t="n">
        <f aca="false">IF([1]metadata!O199="","",[1]metadata!O199)</f>
        <v>52.0166666666667</v>
      </c>
      <c r="P199" s="0" t="n">
        <f aca="false">IF([1]metadata!P199="","",[1]metadata!P199)</f>
        <v>20.5666666666667</v>
      </c>
      <c r="Q199" s="0" t="str">
        <f aca="false">IF([1]metadata!Q199="","",[1]metadata!Q199)</f>
        <v/>
      </c>
      <c r="R199" s="0" t="str">
        <f aca="false">IF([1]metadata!R199="","",[1]metadata!R199)</f>
        <v/>
      </c>
      <c r="S199" s="0" t="str">
        <f aca="false">IF([1]metadata!S199="","",[1]metadata!S199)</f>
        <v/>
      </c>
      <c r="T199" s="0" t="n">
        <f aca="false">IF([1]metadata!T199="","",[1]metadata!T199)</f>
        <v>26.6666666666667</v>
      </c>
      <c r="U199" s="0" t="str">
        <f aca="false">IF([1]metadata!U199="","",[1]metadata!U199)</f>
        <v>acc</v>
      </c>
      <c r="V199" s="0" t="str">
        <f aca="false">IF([1]metadata!V199="","",[1]metadata!V199)</f>
        <v/>
      </c>
      <c r="W199" s="0" t="str">
        <f aca="false">IF([1]metadata!W199="","",[1]metadata!W199)</f>
        <v>27_2</v>
      </c>
      <c r="X199" s="0" t="str">
        <f aca="false">IF([1]metadata!X199="","",[1]metadata!X199)</f>
        <v/>
      </c>
      <c r="Y199" s="0" t="str">
        <f aca="false">IF([1]metadata!Y199="","",[1]metadata!Y199)</f>
        <v>adult</v>
      </c>
      <c r="Z199" s="0" t="str">
        <f aca="false">IF([1]metadata!Z199="","",[1]metadata!Z199)</f>
        <v/>
      </c>
    </row>
    <row r="200" customFormat="false" ht="14.4" hidden="false" customHeight="false" outlineLevel="0" collapsed="false">
      <c r="A200" s="0" t="n">
        <f aca="false">IF([1]metadata!A200="","",[1]metadata!A200)</f>
        <v>27</v>
      </c>
      <c r="B200" s="0" t="str">
        <f aca="false">IF([1]metadata!B200="","",[1]metadata!B200)</f>
        <v>27-petroskoi_F</v>
      </c>
      <c r="C200" s="0" t="str">
        <f aca="false">IF([1]metadata!C200="","",[1]metadata!C200)</f>
        <v>Lehmann, P; Lyytinen, A; Piiroinen, S; Lindstrom, L</v>
      </c>
      <c r="D200" s="0" t="str">
        <f aca="false">IF([1]metadata!D200="","",[1]metadata!D200)</f>
        <v>Latitudinal differences in diapause related photoperiodic responses of European Colorado potato beetles (Leptinotarsa decemlineata)</v>
      </c>
      <c r="E200" s="0" t="str">
        <f aca="false">IF([1]metadata!E200="","",[1]metadata!E200)</f>
        <v>10.1007/s10682-015-9755-x</v>
      </c>
      <c r="F200" s="0" t="str">
        <f aca="false">IF([1]metadata!F200="","",[1]metadata!F200)</f>
        <v>y</v>
      </c>
      <c r="G200" s="0" t="str">
        <f aca="false">IF([1]metadata!G200="","",[1]metadata!G200)</f>
        <v>a</v>
      </c>
      <c r="H200" s="0" t="str">
        <f aca="false">IF([1]metadata!H200="","",[1]metadata!H200)</f>
        <v>i</v>
      </c>
      <c r="I200" s="0" t="n">
        <f aca="false">IF([1]metadata!I200="","",[1]metadata!I200)</f>
        <v>6</v>
      </c>
      <c r="J200" s="0" t="n">
        <f aca="false">IF([1]metadata!J200="",0,[1]metadata!J200)</f>
        <v>6</v>
      </c>
      <c r="K200" s="0" t="str">
        <f aca="false">IF([1]metadata!K200="","",[1]metadata!K200)</f>
        <v/>
      </c>
      <c r="L200" s="0" t="str">
        <f aca="false">IF([1]metadata!L200="","",[1]metadata!L200)</f>
        <v>leptinotarsa decemlineata</v>
      </c>
      <c r="M200" s="0" t="str">
        <f aca="false">IF([1]metadata!M200="","",[1]metadata!M200)</f>
        <v>coleoptera</v>
      </c>
      <c r="N200" s="0" t="str">
        <f aca="false">IF([1]metadata!N200="","",[1]metadata!N200)</f>
        <v>petroskoi_F</v>
      </c>
      <c r="O200" s="0" t="n">
        <f aca="false">IF([1]metadata!O200="","",[1]metadata!O200)</f>
        <v>59.9833333333333</v>
      </c>
      <c r="P200" s="0" t="n">
        <f aca="false">IF([1]metadata!P200="","",[1]metadata!P200)</f>
        <v>30.5</v>
      </c>
      <c r="Q200" s="0" t="str">
        <f aca="false">IF([1]metadata!Q200="","",[1]metadata!Q200)</f>
        <v/>
      </c>
      <c r="R200" s="0" t="str">
        <f aca="false">IF([1]metadata!R200="","",[1]metadata!R200)</f>
        <v/>
      </c>
      <c r="S200" s="0" t="str">
        <f aca="false">IF([1]metadata!S200="","",[1]metadata!S200)</f>
        <v/>
      </c>
      <c r="T200" s="0" t="n">
        <f aca="false">IF([1]metadata!T200="","",[1]metadata!T200)</f>
        <v>39</v>
      </c>
      <c r="U200" s="0" t="str">
        <f aca="false">IF([1]metadata!U200="","",[1]metadata!U200)</f>
        <v>acc</v>
      </c>
      <c r="V200" s="0" t="str">
        <f aca="false">IF([1]metadata!V200="","",[1]metadata!V200)</f>
        <v/>
      </c>
      <c r="W200" s="0" t="str">
        <f aca="false">IF([1]metadata!W200="","",[1]metadata!W200)</f>
        <v>27_2</v>
      </c>
      <c r="X200" s="0" t="str">
        <f aca="false">IF([1]metadata!X200="","",[1]metadata!X200)</f>
        <v/>
      </c>
      <c r="Y200" s="0" t="str">
        <f aca="false">IF([1]metadata!Y200="","",[1]metadata!Y200)</f>
        <v>adult</v>
      </c>
      <c r="Z200" s="0" t="str">
        <f aca="false">IF([1]metadata!Z200="","",[1]metadata!Z200)</f>
        <v/>
      </c>
    </row>
    <row r="201" customFormat="false" ht="14.4" hidden="false" customHeight="false" outlineLevel="0" collapsed="false">
      <c r="A201" s="0" t="n">
        <f aca="false">IF([1]metadata!A201="","",[1]metadata!A201)</f>
        <v>28</v>
      </c>
      <c r="B201" s="0" t="str">
        <f aca="false">IF([1]metadata!B201="","",[1]metadata!B201)</f>
        <v>28-</v>
      </c>
      <c r="C201" s="0" t="str">
        <f aca="false">IF([1]metadata!C201="","",[1]metadata!C201)</f>
        <v>Leisnham, PT; Towler, L; Juliano, SA</v>
      </c>
      <c r="D201" s="0" t="str">
        <f aca="false">IF([1]metadata!D201="","",[1]metadata!D201)</f>
        <v>Geographic Variation of Photoperiodic Diapause but Not Adult Survival or Reproduction of the Invasive Mosquito Aedes albopictus (Diptera: Culicidae) in North America</v>
      </c>
      <c r="E201" s="0" t="str">
        <f aca="false">IF([1]metadata!E201="","",[1]metadata!E201)</f>
        <v>10.1603/AN11032</v>
      </c>
      <c r="F201" s="0" t="str">
        <f aca="false">IF([1]metadata!F201="","",[1]metadata!F201)</f>
        <v>n</v>
      </c>
      <c r="G201" s="0" t="str">
        <f aca="false">IF([1]metadata!G201="","",[1]metadata!G201)</f>
        <v>a</v>
      </c>
      <c r="H201" s="0" t="str">
        <f aca="false">IF([1]metadata!H201="","",[1]metadata!H201)</f>
        <v>i</v>
      </c>
      <c r="I201" s="0" t="n">
        <f aca="false">IF([1]metadata!I201="","",[1]metadata!I201)</f>
        <v>6</v>
      </c>
      <c r="J201" s="0" t="n">
        <f aca="false">IF([1]metadata!J201="",0,[1]metadata!J201)</f>
        <v>2</v>
      </c>
      <c r="K201" s="0" t="str">
        <f aca="false">IF([1]metadata!K201="","",[1]metadata!K201)</f>
        <v>n</v>
      </c>
      <c r="L201" s="0" t="str">
        <f aca="false">IF([1]metadata!L201="","",[1]metadata!L201)</f>
        <v/>
      </c>
      <c r="M201" s="0" t="str">
        <f aca="false">IF([1]metadata!M201="","",[1]metadata!M201)</f>
        <v/>
      </c>
      <c r="N201" s="0" t="str">
        <f aca="false">IF([1]metadata!N201="","",[1]metadata!N201)</f>
        <v/>
      </c>
      <c r="O201" s="0" t="str">
        <f aca="false">IF([1]metadata!O201="","",[1]metadata!O201)</f>
        <v/>
      </c>
      <c r="P201" s="0" t="str">
        <f aca="false">IF([1]metadata!P201="","",[1]metadata!P201)</f>
        <v/>
      </c>
      <c r="Q201" s="0" t="str">
        <f aca="false">IF([1]metadata!Q201="","",[1]metadata!Q201)</f>
        <v/>
      </c>
      <c r="R201" s="0" t="str">
        <f aca="false">IF([1]metadata!R201="","",[1]metadata!R201)</f>
        <v/>
      </c>
      <c r="S201" s="0" t="str">
        <f aca="false">IF([1]metadata!S201="","",[1]metadata!S201)</f>
        <v/>
      </c>
      <c r="T201" s="0" t="str">
        <f aca="false">IF([1]metadata!T201="","",[1]metadata!T201)</f>
        <v/>
      </c>
      <c r="U201" s="0" t="str">
        <f aca="false">IF([1]metadata!U201="","",[1]metadata!U201)</f>
        <v/>
      </c>
      <c r="V201" s="0" t="str">
        <f aca="false">IF([1]metadata!V201="","",[1]metadata!V201)</f>
        <v/>
      </c>
      <c r="W201" s="0" t="str">
        <f aca="false">IF([1]metadata!W201="","",[1]metadata!W201)</f>
        <v/>
      </c>
      <c r="X201" s="0" t="str">
        <f aca="false">IF([1]metadata!X201="","",[1]metadata!X201)</f>
        <v/>
      </c>
      <c r="Y201" s="0" t="str">
        <f aca="false">IF([1]metadata!Y201="","",[1]metadata!Y201)</f>
        <v/>
      </c>
      <c r="Z201" s="0" t="str">
        <f aca="false">IF([1]metadata!Z201="","",[1]metadata!Z201)</f>
        <v/>
      </c>
    </row>
    <row r="202" customFormat="false" ht="14.4" hidden="false" customHeight="false" outlineLevel="0" collapsed="false">
      <c r="A202" s="0" t="n">
        <f aca="false">IF([1]metadata!A202="","",[1]metadata!A202)</f>
        <v>29</v>
      </c>
      <c r="B202" s="0" t="str">
        <f aca="false">IF([1]metadata!B202="","",[1]metadata!B202)</f>
        <v>29- T</v>
      </c>
      <c r="C202" s="0" t="str">
        <f aca="false">IF([1]metadata!C202="","",[1]metadata!C202)</f>
        <v>LUMME, J; OIKARINEN, A</v>
      </c>
      <c r="D202" s="0" t="str">
        <f aca="false">IF([1]metadata!D202="","",[1]metadata!D202)</f>
        <v>GENETIC BASIS OF GEOGRAPHICALLY VARIABLE PHOTOPERIODIC DIAPAUSE IN DROSOPHILA-LITTORALIS</v>
      </c>
      <c r="E202" s="0" t="str">
        <f aca="false">IF([1]metadata!E202="","",[1]metadata!E202)</f>
        <v/>
      </c>
      <c r="F202" s="0" t="str">
        <f aca="false">IF([1]metadata!F202="","",[1]metadata!F202)</f>
        <v>y</v>
      </c>
      <c r="G202" s="0" t="str">
        <f aca="false">IF([1]metadata!G202="","",[1]metadata!G202)</f>
        <v>a</v>
      </c>
      <c r="H202" s="0" t="str">
        <f aca="false">IF([1]metadata!H202="","",[1]metadata!H202)</f>
        <v>i</v>
      </c>
      <c r="I202" s="0" t="n">
        <f aca="false">IF([1]metadata!I202="","",[1]metadata!I202)</f>
        <v>8</v>
      </c>
      <c r="J202" s="0" t="n">
        <f aca="false">IF([1]metadata!J202="",0,[1]metadata!J202)</f>
        <v>7</v>
      </c>
      <c r="K202" s="0" t="str">
        <f aca="false">IF([1]metadata!K202="","",[1]metadata!K202)</f>
        <v/>
      </c>
      <c r="L202" s="0" t="str">
        <f aca="false">IF([1]metadata!L202="","",[1]metadata!L202)</f>
        <v>drosophila littoralis</v>
      </c>
      <c r="M202" s="0" t="str">
        <f aca="false">IF([1]metadata!M202="","",[1]metadata!M202)</f>
        <v>diptera</v>
      </c>
      <c r="N202" s="0" t="str">
        <f aca="false">IF([1]metadata!N202="","",[1]metadata!N202)</f>
        <v>T</v>
      </c>
      <c r="O202" s="0" t="n">
        <f aca="false">IF([1]metadata!O202="","",[1]metadata!O202)</f>
        <v>46.10596</v>
      </c>
      <c r="P202" s="0" t="n">
        <f aca="false">IF([1]metadata!P202="","",[1]metadata!P202)</f>
        <v>8.9385</v>
      </c>
      <c r="Q202" s="0" t="str">
        <f aca="false">IF([1]metadata!Q202="","",[1]metadata!Q202)</f>
        <v/>
      </c>
      <c r="R202" s="0" t="str">
        <f aca="false">IF([1]metadata!R202="","",[1]metadata!R202)</f>
        <v/>
      </c>
      <c r="S202" s="0" t="str">
        <f aca="false">IF([1]metadata!S202="","",[1]metadata!S202)</f>
        <v/>
      </c>
      <c r="T202" s="0" t="n">
        <f aca="false">IF([1]metadata!T202="","",[1]metadata!T202)</f>
        <v>128</v>
      </c>
      <c r="U202" s="0" t="str">
        <f aca="false">IF([1]metadata!U202="","",[1]metadata!U202)</f>
        <v>global average</v>
      </c>
      <c r="V202" s="0" t="str">
        <f aca="false">IF([1]metadata!V202="","",[1]metadata!V202)</f>
        <v/>
      </c>
      <c r="W202" s="0" t="n">
        <f aca="false">IF([1]metadata!W202="","",[1]metadata!W202)</f>
        <v>29</v>
      </c>
      <c r="X202" s="0" t="str">
        <f aca="false">IF([1]metadata!X202="","",[1]metadata!X202)</f>
        <v/>
      </c>
      <c r="Y202" s="0" t="str">
        <f aca="false">IF([1]metadata!Y202="","",[1]metadata!Y202)</f>
        <v>adult</v>
      </c>
      <c r="Z202" s="0" t="str">
        <f aca="false">IF([1]metadata!Z202="","",[1]metadata!Z202)</f>
        <v/>
      </c>
    </row>
    <row r="203" customFormat="false" ht="14.4" hidden="false" customHeight="false" outlineLevel="0" collapsed="false">
      <c r="A203" s="0" t="n">
        <f aca="false">IF([1]metadata!A203="","",[1]metadata!A203)</f>
        <v>29</v>
      </c>
      <c r="B203" s="0" t="str">
        <f aca="false">IF([1]metadata!B203="","",[1]metadata!B203)</f>
        <v>29-C</v>
      </c>
      <c r="C203" s="0" t="str">
        <f aca="false">IF([1]metadata!C203="","",[1]metadata!C203)</f>
        <v>LUMME, J; OIKARINEN, A</v>
      </c>
      <c r="D203" s="0" t="str">
        <f aca="false">IF([1]metadata!D203="","",[1]metadata!D203)</f>
        <v>GENETIC BASIS OF GEOGRAPHICALLY VARIABLE PHOTOPERIODIC DIAPAUSE IN DROSOPHILA-LITTORALIS</v>
      </c>
      <c r="E203" s="0" t="str">
        <f aca="false">IF([1]metadata!E203="","",[1]metadata!E203)</f>
        <v/>
      </c>
      <c r="F203" s="0" t="str">
        <f aca="false">IF([1]metadata!F203="","",[1]metadata!F203)</f>
        <v>y</v>
      </c>
      <c r="G203" s="0" t="str">
        <f aca="false">IF([1]metadata!G203="","",[1]metadata!G203)</f>
        <v>a</v>
      </c>
      <c r="H203" s="0" t="str">
        <f aca="false">IF([1]metadata!H203="","",[1]metadata!H203)</f>
        <v>i</v>
      </c>
      <c r="I203" s="0" t="n">
        <f aca="false">IF([1]metadata!I203="","",[1]metadata!I203)</f>
        <v>8</v>
      </c>
      <c r="J203" s="0" t="n">
        <f aca="false">IF([1]metadata!J203="",0,[1]metadata!J203)</f>
        <v>7</v>
      </c>
      <c r="K203" s="0" t="str">
        <f aca="false">IF([1]metadata!K203="","",[1]metadata!K203)</f>
        <v/>
      </c>
      <c r="L203" s="0" t="str">
        <f aca="false">IF([1]metadata!L203="","",[1]metadata!L203)</f>
        <v>drosophila littoralis</v>
      </c>
      <c r="M203" s="0" t="str">
        <f aca="false">IF([1]metadata!M203="","",[1]metadata!M203)</f>
        <v>diptera</v>
      </c>
      <c r="N203" s="0" t="str">
        <f aca="false">IF([1]metadata!N203="","",[1]metadata!N203)</f>
        <v>C</v>
      </c>
      <c r="O203" s="0" t="n">
        <f aca="false">IF([1]metadata!O203="","",[1]metadata!O203)</f>
        <v>42.35</v>
      </c>
      <c r="P203" s="0" t="n">
        <f aca="false">IF([1]metadata!P203="","",[1]metadata!P203)</f>
        <v>44.691667</v>
      </c>
      <c r="Q203" s="0" t="str">
        <f aca="false">IF([1]metadata!Q203="","",[1]metadata!Q203)</f>
        <v/>
      </c>
      <c r="R203" s="0" t="str">
        <f aca="false">IF([1]metadata!R203="","",[1]metadata!R203)</f>
        <v/>
      </c>
      <c r="S203" s="0" t="str">
        <f aca="false">IF([1]metadata!S203="","",[1]metadata!S203)</f>
        <v/>
      </c>
      <c r="T203" s="0" t="n">
        <f aca="false">IF([1]metadata!T203="","",[1]metadata!T203)</f>
        <v>128</v>
      </c>
      <c r="U203" s="0" t="str">
        <f aca="false">IF([1]metadata!U203="","",[1]metadata!U203)</f>
        <v>global average</v>
      </c>
      <c r="V203" s="0" t="str">
        <f aca="false">IF([1]metadata!V203="","",[1]metadata!V203)</f>
        <v/>
      </c>
      <c r="W203" s="0" t="n">
        <f aca="false">IF([1]metadata!W203="","",[1]metadata!W203)</f>
        <v>29</v>
      </c>
      <c r="X203" s="0" t="str">
        <f aca="false">IF([1]metadata!X203="","",[1]metadata!X203)</f>
        <v/>
      </c>
      <c r="Y203" s="0" t="str">
        <f aca="false">IF([1]metadata!Y203="","",[1]metadata!Y203)</f>
        <v>adult</v>
      </c>
      <c r="Z203" s="0" t="str">
        <f aca="false">IF([1]metadata!Z203="","",[1]metadata!Z203)</f>
        <v/>
      </c>
    </row>
    <row r="204" customFormat="false" ht="14.4" hidden="false" customHeight="false" outlineLevel="0" collapsed="false">
      <c r="A204" s="0" t="n">
        <f aca="false">IF([1]metadata!A204="","",[1]metadata!A204)</f>
        <v>29</v>
      </c>
      <c r="B204" s="0" t="str">
        <f aca="false">IF([1]metadata!B204="","",[1]metadata!B204)</f>
        <v>29-Z</v>
      </c>
      <c r="C204" s="0" t="str">
        <f aca="false">IF([1]metadata!C204="","",[1]metadata!C204)</f>
        <v>LUMME, J; OIKARINEN, A</v>
      </c>
      <c r="D204" s="0" t="str">
        <f aca="false">IF([1]metadata!D204="","",[1]metadata!D204)</f>
        <v>GENETIC BASIS OF GEOGRAPHICALLY VARIABLE PHOTOPERIODIC DIAPAUSE IN DROSOPHILA-LITTORALIS</v>
      </c>
      <c r="E204" s="0" t="str">
        <f aca="false">IF([1]metadata!E204="","",[1]metadata!E204)</f>
        <v/>
      </c>
      <c r="F204" s="0" t="str">
        <f aca="false">IF([1]metadata!F204="","",[1]metadata!F204)</f>
        <v>y</v>
      </c>
      <c r="G204" s="0" t="str">
        <f aca="false">IF([1]metadata!G204="","",[1]metadata!G204)</f>
        <v>a</v>
      </c>
      <c r="H204" s="0" t="str">
        <f aca="false">IF([1]metadata!H204="","",[1]metadata!H204)</f>
        <v>i</v>
      </c>
      <c r="I204" s="0" t="n">
        <f aca="false">IF([1]metadata!I204="","",[1]metadata!I204)</f>
        <v>8</v>
      </c>
      <c r="J204" s="0" t="n">
        <f aca="false">IF([1]metadata!J204="",0,[1]metadata!J204)</f>
        <v>11</v>
      </c>
      <c r="K204" s="0" t="str">
        <f aca="false">IF([1]metadata!K204="","",[1]metadata!K204)</f>
        <v/>
      </c>
      <c r="L204" s="0" t="str">
        <f aca="false">IF([1]metadata!L204="","",[1]metadata!L204)</f>
        <v>drosophila littoralis</v>
      </c>
      <c r="M204" s="0" t="str">
        <f aca="false">IF([1]metadata!M204="","",[1]metadata!M204)</f>
        <v>diptera</v>
      </c>
      <c r="N204" s="0" t="str">
        <f aca="false">IF([1]metadata!N204="","",[1]metadata!N204)</f>
        <v>Z</v>
      </c>
      <c r="O204" s="0" t="n">
        <f aca="false">IF([1]metadata!O204="","",[1]metadata!O204)</f>
        <v>47.37174</v>
      </c>
      <c r="P204" s="0" t="n">
        <f aca="false">IF([1]metadata!P204="","",[1]metadata!P204)</f>
        <v>8.54226</v>
      </c>
      <c r="Q204" s="0" t="str">
        <f aca="false">IF([1]metadata!Q204="","",[1]metadata!Q204)</f>
        <v/>
      </c>
      <c r="R204" s="0" t="str">
        <f aca="false">IF([1]metadata!R204="","",[1]metadata!R204)</f>
        <v/>
      </c>
      <c r="S204" s="0" t="str">
        <f aca="false">IF([1]metadata!S204="","",[1]metadata!S204)</f>
        <v/>
      </c>
      <c r="T204" s="0" t="n">
        <f aca="false">IF([1]metadata!T204="","",[1]metadata!T204)</f>
        <v>128</v>
      </c>
      <c r="U204" s="0" t="str">
        <f aca="false">IF([1]metadata!U204="","",[1]metadata!U204)</f>
        <v>global average</v>
      </c>
      <c r="V204" s="0" t="str">
        <f aca="false">IF([1]metadata!V204="","",[1]metadata!V204)</f>
        <v/>
      </c>
      <c r="W204" s="0" t="n">
        <f aca="false">IF([1]metadata!W204="","",[1]metadata!W204)</f>
        <v>29</v>
      </c>
      <c r="X204" s="0" t="str">
        <f aca="false">IF([1]metadata!X204="","",[1]metadata!X204)</f>
        <v/>
      </c>
      <c r="Y204" s="0" t="str">
        <f aca="false">IF([1]metadata!Y204="","",[1]metadata!Y204)</f>
        <v>adult</v>
      </c>
      <c r="Z204" s="0" t="str">
        <f aca="false">IF([1]metadata!Z204="","",[1]metadata!Z204)</f>
        <v/>
      </c>
    </row>
    <row r="205" customFormat="false" ht="14.4" hidden="false" customHeight="false" outlineLevel="0" collapsed="false">
      <c r="A205" s="0" t="n">
        <f aca="false">IF([1]metadata!A205="","",[1]metadata!A205)</f>
        <v>29</v>
      </c>
      <c r="B205" s="0" t="str">
        <f aca="false">IF([1]metadata!B205="","",[1]metadata!B205)</f>
        <v>29-Ku</v>
      </c>
      <c r="C205" s="0" t="str">
        <f aca="false">IF([1]metadata!C205="","",[1]metadata!C205)</f>
        <v>LUMME, J; OIKARINEN, A</v>
      </c>
      <c r="D205" s="0" t="str">
        <f aca="false">IF([1]metadata!D205="","",[1]metadata!D205)</f>
        <v>GENETIC BASIS OF GEOGRAPHICALLY VARIABLE PHOTOPERIODIC DIAPAUSE IN DROSOPHILA-LITTORALIS</v>
      </c>
      <c r="E205" s="0" t="str">
        <f aca="false">IF([1]metadata!E205="","",[1]metadata!E205)</f>
        <v/>
      </c>
      <c r="F205" s="0" t="str">
        <f aca="false">IF([1]metadata!F205="","",[1]metadata!F205)</f>
        <v>y</v>
      </c>
      <c r="G205" s="0" t="str">
        <f aca="false">IF([1]metadata!G205="","",[1]metadata!G205)</f>
        <v>a</v>
      </c>
      <c r="H205" s="0" t="str">
        <f aca="false">IF([1]metadata!H205="","",[1]metadata!H205)</f>
        <v>i</v>
      </c>
      <c r="I205" s="0" t="n">
        <f aca="false">IF([1]metadata!I205="","",[1]metadata!I205)</f>
        <v>8</v>
      </c>
      <c r="J205" s="0" t="n">
        <f aca="false">IF([1]metadata!J205="",0,[1]metadata!J205)</f>
        <v>8</v>
      </c>
      <c r="K205" s="0" t="str">
        <f aca="false">IF([1]metadata!K205="","",[1]metadata!K205)</f>
        <v/>
      </c>
      <c r="L205" s="0" t="str">
        <f aca="false">IF([1]metadata!L205="","",[1]metadata!L205)</f>
        <v>drosophila littoralis</v>
      </c>
      <c r="M205" s="0" t="str">
        <f aca="false">IF([1]metadata!M205="","",[1]metadata!M205)</f>
        <v>diptera</v>
      </c>
      <c r="N205" s="0" t="str">
        <f aca="false">IF([1]metadata!N205="","",[1]metadata!N205)</f>
        <v>Ku</v>
      </c>
      <c r="O205" s="0" t="n">
        <f aca="false">IF([1]metadata!O205="","",[1]metadata!O205)</f>
        <v>47.37174</v>
      </c>
      <c r="P205" s="0" t="n">
        <f aca="false">IF([1]metadata!P205="","",[1]metadata!P205)</f>
        <v>27.683056</v>
      </c>
      <c r="Q205" s="0" t="str">
        <f aca="false">IF([1]metadata!Q205="","",[1]metadata!Q205)</f>
        <v/>
      </c>
      <c r="R205" s="0" t="str">
        <f aca="false">IF([1]metadata!R205="","",[1]metadata!R205)</f>
        <v/>
      </c>
      <c r="S205" s="0" t="str">
        <f aca="false">IF([1]metadata!S205="","",[1]metadata!S205)</f>
        <v/>
      </c>
      <c r="T205" s="0" t="n">
        <f aca="false">IF([1]metadata!T205="","",[1]metadata!T205)</f>
        <v>128</v>
      </c>
      <c r="U205" s="0" t="str">
        <f aca="false">IF([1]metadata!U205="","",[1]metadata!U205)</f>
        <v>global average</v>
      </c>
      <c r="V205" s="0" t="str">
        <f aca="false">IF([1]metadata!V205="","",[1]metadata!V205)</f>
        <v/>
      </c>
      <c r="W205" s="0" t="n">
        <f aca="false">IF([1]metadata!W205="","",[1]metadata!W205)</f>
        <v>29</v>
      </c>
      <c r="X205" s="0" t="str">
        <f aca="false">IF([1]metadata!X205="","",[1]metadata!X205)</f>
        <v/>
      </c>
      <c r="Y205" s="0" t="str">
        <f aca="false">IF([1]metadata!Y205="","",[1]metadata!Y205)</f>
        <v>adult</v>
      </c>
      <c r="Z205" s="0" t="str">
        <f aca="false">IF([1]metadata!Z205="","",[1]metadata!Z205)</f>
        <v/>
      </c>
    </row>
    <row r="206" customFormat="false" ht="14.4" hidden="false" customHeight="false" outlineLevel="0" collapsed="false">
      <c r="A206" s="0" t="n">
        <f aca="false">IF([1]metadata!A206="","",[1]metadata!A206)</f>
        <v>29</v>
      </c>
      <c r="B206" s="0" t="str">
        <f aca="false">IF([1]metadata!B206="","",[1]metadata!B206)</f>
        <v>29-P</v>
      </c>
      <c r="C206" s="0" t="str">
        <f aca="false">IF([1]metadata!C206="","",[1]metadata!C206)</f>
        <v>LUMME, J; OIKARINEN, A</v>
      </c>
      <c r="D206" s="0" t="str">
        <f aca="false">IF([1]metadata!D206="","",[1]metadata!D206)</f>
        <v>GENETIC BASIS OF GEOGRAPHICALLY VARIABLE PHOTOPERIODIC DIAPAUSE IN DROSOPHILA-LITTORALIS</v>
      </c>
      <c r="E206" s="0" t="str">
        <f aca="false">IF([1]metadata!E206="","",[1]metadata!E206)</f>
        <v/>
      </c>
      <c r="F206" s="0" t="str">
        <f aca="false">IF([1]metadata!F206="","",[1]metadata!F206)</f>
        <v>y</v>
      </c>
      <c r="G206" s="0" t="str">
        <f aca="false">IF([1]metadata!G206="","",[1]metadata!G206)</f>
        <v>a</v>
      </c>
      <c r="H206" s="0" t="str">
        <f aca="false">IF([1]metadata!H206="","",[1]metadata!H206)</f>
        <v>i</v>
      </c>
      <c r="I206" s="0" t="n">
        <f aca="false">IF([1]metadata!I206="","",[1]metadata!I206)</f>
        <v>8</v>
      </c>
      <c r="J206" s="0" t="n">
        <f aca="false">IF([1]metadata!J206="",0,[1]metadata!J206)</f>
        <v>8</v>
      </c>
      <c r="K206" s="0" t="str">
        <f aca="false">IF([1]metadata!K206="","",[1]metadata!K206)</f>
        <v/>
      </c>
      <c r="L206" s="0" t="str">
        <f aca="false">IF([1]metadata!L206="","",[1]metadata!L206)</f>
        <v>drosophila littoralis</v>
      </c>
      <c r="M206" s="0" t="str">
        <f aca="false">IF([1]metadata!M206="","",[1]metadata!M206)</f>
        <v>diptera</v>
      </c>
      <c r="N206" s="0" t="str">
        <f aca="false">IF([1]metadata!N206="","",[1]metadata!N206)</f>
        <v>P</v>
      </c>
      <c r="O206" s="0" t="n">
        <f aca="false">IF([1]metadata!O206="","",[1]metadata!O206)</f>
        <v>64.416667</v>
      </c>
      <c r="P206" s="0" t="n">
        <f aca="false">IF([1]metadata!P206="","",[1]metadata!P206)</f>
        <v>27.833056</v>
      </c>
      <c r="Q206" s="0" t="str">
        <f aca="false">IF([1]metadata!Q206="","",[1]metadata!Q206)</f>
        <v/>
      </c>
      <c r="R206" s="0" t="str">
        <f aca="false">IF([1]metadata!R206="","",[1]metadata!R206)</f>
        <v/>
      </c>
      <c r="S206" s="0" t="str">
        <f aca="false">IF([1]metadata!S206="","",[1]metadata!S206)</f>
        <v/>
      </c>
      <c r="T206" s="0" t="n">
        <f aca="false">IF([1]metadata!T206="","",[1]metadata!T206)</f>
        <v>128</v>
      </c>
      <c r="U206" s="0" t="str">
        <f aca="false">IF([1]metadata!U206="","",[1]metadata!U206)</f>
        <v>global average</v>
      </c>
      <c r="V206" s="0" t="str">
        <f aca="false">IF([1]metadata!V206="","",[1]metadata!V206)</f>
        <v/>
      </c>
      <c r="W206" s="0" t="n">
        <f aca="false">IF([1]metadata!W206="","",[1]metadata!W206)</f>
        <v>29</v>
      </c>
      <c r="X206" s="0" t="str">
        <f aca="false">IF([1]metadata!X206="","",[1]metadata!X206)</f>
        <v/>
      </c>
      <c r="Y206" s="0" t="str">
        <f aca="false">IF([1]metadata!Y206="","",[1]metadata!Y206)</f>
        <v>adult</v>
      </c>
      <c r="Z206" s="0" t="str">
        <f aca="false">IF([1]metadata!Z206="","",[1]metadata!Z206)</f>
        <v/>
      </c>
    </row>
    <row r="207" customFormat="false" ht="14.4" hidden="false" customHeight="false" outlineLevel="0" collapsed="false">
      <c r="A207" s="0" t="n">
        <f aca="false">IF([1]metadata!A207="","",[1]metadata!A207)</f>
        <v>29</v>
      </c>
      <c r="B207" s="0" t="str">
        <f aca="false">IF([1]metadata!B207="","",[1]metadata!B207)</f>
        <v>29-R</v>
      </c>
      <c r="C207" s="0" t="str">
        <f aca="false">IF([1]metadata!C207="","",[1]metadata!C207)</f>
        <v>LUMME, J; OIKARINEN, A</v>
      </c>
      <c r="D207" s="0" t="str">
        <f aca="false">IF([1]metadata!D207="","",[1]metadata!D207)</f>
        <v>GENETIC BASIS OF GEOGRAPHICALLY VARIABLE PHOTOPERIODIC DIAPAUSE IN DROSOPHILA-LITTORALIS</v>
      </c>
      <c r="E207" s="0" t="str">
        <f aca="false">IF([1]metadata!E207="","",[1]metadata!E207)</f>
        <v/>
      </c>
      <c r="F207" s="0" t="str">
        <f aca="false">IF([1]metadata!F207="","",[1]metadata!F207)</f>
        <v>y</v>
      </c>
      <c r="G207" s="0" t="str">
        <f aca="false">IF([1]metadata!G207="","",[1]metadata!G207)</f>
        <v>a</v>
      </c>
      <c r="H207" s="0" t="str">
        <f aca="false">IF([1]metadata!H207="","",[1]metadata!H207)</f>
        <v>i</v>
      </c>
      <c r="I207" s="0" t="n">
        <f aca="false">IF([1]metadata!I207="","",[1]metadata!I207)</f>
        <v>8</v>
      </c>
      <c r="J207" s="0" t="n">
        <f aca="false">IF([1]metadata!J207="",0,[1]metadata!J207)</f>
        <v>8</v>
      </c>
      <c r="K207" s="0" t="str">
        <f aca="false">IF([1]metadata!K207="","",[1]metadata!K207)</f>
        <v/>
      </c>
      <c r="L207" s="0" t="str">
        <f aca="false">IF([1]metadata!L207="","",[1]metadata!L207)</f>
        <v>drosophila littoralis</v>
      </c>
      <c r="M207" s="0" t="str">
        <f aca="false">IF([1]metadata!M207="","",[1]metadata!M207)</f>
        <v>diptera</v>
      </c>
      <c r="N207" s="0" t="str">
        <f aca="false">IF([1]metadata!N207="","",[1]metadata!N207)</f>
        <v>R</v>
      </c>
      <c r="O207" s="0" t="n">
        <f aca="false">IF([1]metadata!O207="","",[1]metadata!O207)</f>
        <v>66.5</v>
      </c>
      <c r="P207" s="0" t="n">
        <f aca="false">IF([1]metadata!P207="","",[1]metadata!P207)</f>
        <v>25.716667</v>
      </c>
      <c r="Q207" s="0" t="str">
        <f aca="false">IF([1]metadata!Q207="","",[1]metadata!Q207)</f>
        <v/>
      </c>
      <c r="R207" s="0" t="str">
        <f aca="false">IF([1]metadata!R207="","",[1]metadata!R207)</f>
        <v/>
      </c>
      <c r="S207" s="0" t="str">
        <f aca="false">IF([1]metadata!S207="","",[1]metadata!S207)</f>
        <v/>
      </c>
      <c r="T207" s="0" t="n">
        <f aca="false">IF([1]metadata!T207="","",[1]metadata!T207)</f>
        <v>128</v>
      </c>
      <c r="U207" s="0" t="str">
        <f aca="false">IF([1]metadata!U207="","",[1]metadata!U207)</f>
        <v>global average</v>
      </c>
      <c r="V207" s="0" t="str">
        <f aca="false">IF([1]metadata!V207="","",[1]metadata!V207)</f>
        <v/>
      </c>
      <c r="W207" s="0" t="n">
        <f aca="false">IF([1]metadata!W207="","",[1]metadata!W207)</f>
        <v>29</v>
      </c>
      <c r="X207" s="0" t="str">
        <f aca="false">IF([1]metadata!X207="","",[1]metadata!X207)</f>
        <v/>
      </c>
      <c r="Y207" s="0" t="str">
        <f aca="false">IF([1]metadata!Y207="","",[1]metadata!Y207)</f>
        <v>adult</v>
      </c>
      <c r="Z207" s="0" t="str">
        <f aca="false">IF([1]metadata!Z207="","",[1]metadata!Z207)</f>
        <v/>
      </c>
    </row>
    <row r="208" customFormat="false" ht="14.4" hidden="false" customHeight="false" outlineLevel="0" collapsed="false">
      <c r="A208" s="0" t="n">
        <f aca="false">IF([1]metadata!A208="","",[1]metadata!A208)</f>
        <v>29</v>
      </c>
      <c r="B208" s="0" t="str">
        <f aca="false">IF([1]metadata!B208="","",[1]metadata!B208)</f>
        <v>29-Ki</v>
      </c>
      <c r="C208" s="0" t="str">
        <f aca="false">IF([1]metadata!C208="","",[1]metadata!C208)</f>
        <v>LUMME, J; OIKARINEN, A</v>
      </c>
      <c r="D208" s="0" t="str">
        <f aca="false">IF([1]metadata!D208="","",[1]metadata!D208)</f>
        <v>GENETIC BASIS OF GEOGRAPHICALLY VARIABLE PHOTOPERIODIC DIAPAUSE IN DROSOPHILA-LITTORALIS</v>
      </c>
      <c r="E208" s="0" t="str">
        <f aca="false">IF([1]metadata!E208="","",[1]metadata!E208)</f>
        <v/>
      </c>
      <c r="F208" s="0" t="str">
        <f aca="false">IF([1]metadata!F208="","",[1]metadata!F208)</f>
        <v>y</v>
      </c>
      <c r="G208" s="0" t="str">
        <f aca="false">IF([1]metadata!G208="","",[1]metadata!G208)</f>
        <v>a</v>
      </c>
      <c r="H208" s="0" t="str">
        <f aca="false">IF([1]metadata!H208="","",[1]metadata!H208)</f>
        <v>i</v>
      </c>
      <c r="I208" s="0" t="n">
        <f aca="false">IF([1]metadata!I208="","",[1]metadata!I208)</f>
        <v>8</v>
      </c>
      <c r="J208" s="0" t="n">
        <f aca="false">IF([1]metadata!J208="",0,[1]metadata!J208)</f>
        <v>8</v>
      </c>
      <c r="K208" s="0" t="str">
        <f aca="false">IF([1]metadata!K208="","",[1]metadata!K208)</f>
        <v/>
      </c>
      <c r="L208" s="0" t="str">
        <f aca="false">IF([1]metadata!L208="","",[1]metadata!L208)</f>
        <v>drosophila littoralis</v>
      </c>
      <c r="M208" s="0" t="str">
        <f aca="false">IF([1]metadata!M208="","",[1]metadata!M208)</f>
        <v>diptera</v>
      </c>
      <c r="N208" s="0" t="str">
        <f aca="false">IF([1]metadata!N208="","",[1]metadata!N208)</f>
        <v>Ki</v>
      </c>
      <c r="O208" s="0" t="n">
        <f aca="false">IF([1]metadata!O208="","",[1]metadata!O208)</f>
        <v>69.049167</v>
      </c>
      <c r="P208" s="0" t="n">
        <f aca="false">IF([1]metadata!P208="","",[1]metadata!P208)</f>
        <v>20.794444</v>
      </c>
      <c r="Q208" s="0" t="str">
        <f aca="false">IF([1]metadata!Q208="","",[1]metadata!Q208)</f>
        <v/>
      </c>
      <c r="R208" s="0" t="str">
        <f aca="false">IF([1]metadata!R208="","",[1]metadata!R208)</f>
        <v/>
      </c>
      <c r="S208" s="0" t="str">
        <f aca="false">IF([1]metadata!S208="","",[1]metadata!S208)</f>
        <v/>
      </c>
      <c r="T208" s="0" t="n">
        <f aca="false">IF([1]metadata!T208="","",[1]metadata!T208)</f>
        <v>128</v>
      </c>
      <c r="U208" s="0" t="str">
        <f aca="false">IF([1]metadata!U208="","",[1]metadata!U208)</f>
        <v>global average</v>
      </c>
      <c r="V208" s="0" t="str">
        <f aca="false">IF([1]metadata!V208="","",[1]metadata!V208)</f>
        <v/>
      </c>
      <c r="W208" s="0" t="n">
        <f aca="false">IF([1]metadata!W208="","",[1]metadata!W208)</f>
        <v>29</v>
      </c>
      <c r="X208" s="0" t="str">
        <f aca="false">IF([1]metadata!X208="","",[1]metadata!X208)</f>
        <v/>
      </c>
      <c r="Y208" s="0" t="str">
        <f aca="false">IF([1]metadata!Y208="","",[1]metadata!Y208)</f>
        <v>adult</v>
      </c>
      <c r="Z208" s="0" t="str">
        <f aca="false">IF([1]metadata!Z208="","",[1]metadata!Z208)</f>
        <v/>
      </c>
    </row>
    <row r="209" customFormat="false" ht="14.4" hidden="false" customHeight="false" outlineLevel="0" collapsed="false">
      <c r="A209" s="0" t="n">
        <f aca="false">IF([1]metadata!A209="","",[1]metadata!A209)</f>
        <v>29</v>
      </c>
      <c r="B209" s="0" t="str">
        <f aca="false">IF([1]metadata!B209="","",[1]metadata!B209)</f>
        <v>29-O</v>
      </c>
      <c r="C209" s="0" t="str">
        <f aca="false">IF([1]metadata!C209="","",[1]metadata!C209)</f>
        <v>LUMME, J; OIKARINEN, A</v>
      </c>
      <c r="D209" s="0" t="str">
        <f aca="false">IF([1]metadata!D209="","",[1]metadata!D209)</f>
        <v>GENETIC BASIS OF GEOGRAPHICALLY VARIABLE PHOTOPERIODIC DIAPAUSE IN DROSOPHILA-LITTORALIS</v>
      </c>
      <c r="E209" s="0" t="str">
        <f aca="false">IF([1]metadata!E209="","",[1]metadata!E209)</f>
        <v/>
      </c>
      <c r="F209" s="0" t="str">
        <f aca="false">IF([1]metadata!F209="","",[1]metadata!F209)</f>
        <v>y</v>
      </c>
      <c r="G209" s="0" t="str">
        <f aca="false">IF([1]metadata!G209="","",[1]metadata!G209)</f>
        <v>a</v>
      </c>
      <c r="H209" s="0" t="str">
        <f aca="false">IF([1]metadata!H209="","",[1]metadata!H209)</f>
        <v>i</v>
      </c>
      <c r="I209" s="0" t="n">
        <f aca="false">IF([1]metadata!I209="","",[1]metadata!I209)</f>
        <v>8</v>
      </c>
      <c r="J209" s="0" t="n">
        <f aca="false">IF([1]metadata!J209="",0,[1]metadata!J209)</f>
        <v>8</v>
      </c>
      <c r="K209" s="0" t="str">
        <f aca="false">IF([1]metadata!K209="","",[1]metadata!K209)</f>
        <v/>
      </c>
      <c r="L209" s="0" t="str">
        <f aca="false">IF([1]metadata!L209="","",[1]metadata!L209)</f>
        <v>drosophila littoralis</v>
      </c>
      <c r="M209" s="0" t="str">
        <f aca="false">IF([1]metadata!M209="","",[1]metadata!M209)</f>
        <v>diptera</v>
      </c>
      <c r="N209" s="0" t="str">
        <f aca="false">IF([1]metadata!N209="","",[1]metadata!N209)</f>
        <v>O</v>
      </c>
      <c r="O209" s="0" t="n">
        <f aca="false">IF([1]metadata!O209="","",[1]metadata!O209)</f>
        <v>65.013333</v>
      </c>
      <c r="P209" s="0" t="n">
        <f aca="false">IF([1]metadata!P209="","",[1]metadata!P209)</f>
        <v>25.4725</v>
      </c>
      <c r="Q209" s="0" t="str">
        <f aca="false">IF([1]metadata!Q209="","",[1]metadata!Q209)</f>
        <v/>
      </c>
      <c r="R209" s="0" t="str">
        <f aca="false">IF([1]metadata!R209="","",[1]metadata!R209)</f>
        <v/>
      </c>
      <c r="S209" s="0" t="str">
        <f aca="false">IF([1]metadata!S209="","",[1]metadata!S209)</f>
        <v/>
      </c>
      <c r="T209" s="0" t="n">
        <f aca="false">IF([1]metadata!T209="","",[1]metadata!T209)</f>
        <v>128</v>
      </c>
      <c r="U209" s="0" t="str">
        <f aca="false">IF([1]metadata!U209="","",[1]metadata!U209)</f>
        <v>global average</v>
      </c>
      <c r="V209" s="0" t="str">
        <f aca="false">IF([1]metadata!V209="","",[1]metadata!V209)</f>
        <v/>
      </c>
      <c r="W209" s="0" t="n">
        <f aca="false">IF([1]metadata!W209="","",[1]metadata!W209)</f>
        <v>29</v>
      </c>
      <c r="X209" s="0" t="str">
        <f aca="false">IF([1]metadata!X209="","",[1]metadata!X209)</f>
        <v/>
      </c>
      <c r="Y209" s="0" t="str">
        <f aca="false">IF([1]metadata!Y209="","",[1]metadata!Y209)</f>
        <v>adult</v>
      </c>
      <c r="Z209" s="0" t="str">
        <f aca="false">IF([1]metadata!Z209="","",[1]metadata!Z209)</f>
        <v/>
      </c>
    </row>
    <row r="210" customFormat="false" ht="14.4" hidden="false" customHeight="false" outlineLevel="0" collapsed="false">
      <c r="A210" s="0" t="n">
        <f aca="false">IF([1]metadata!A210="","",[1]metadata!A210)</f>
        <v>30</v>
      </c>
      <c r="B210" s="0" t="str">
        <f aca="false">IF([1]metadata!B210="","",[1]metadata!B210)</f>
        <v>30-N</v>
      </c>
      <c r="C210" s="0" t="str">
        <f aca="false">IF([1]metadata!C210="","",[1]metadata!C210)</f>
        <v>Lushai, G; Hardie, J; Harrington, R</v>
      </c>
      <c r="D210" s="0" t="str">
        <f aca="false">IF([1]metadata!D210="","",[1]metadata!D210)</f>
        <v>Inheritance of photoperiodic response in the bird cherry aphid, Rhopalosiphum padi</v>
      </c>
      <c r="E210" s="0" t="str">
        <f aca="false">IF([1]metadata!E210="","",[1]metadata!E210)</f>
        <v>10.1111/j.1365-3032.1996.tb00868.x</v>
      </c>
      <c r="F210" s="0" t="str">
        <f aca="false">IF([1]metadata!F210="","",[1]metadata!F210)</f>
        <v>y</v>
      </c>
      <c r="G210" s="0" t="str">
        <f aca="false">IF([1]metadata!G210="","",[1]metadata!G210)</f>
        <v>a</v>
      </c>
      <c r="H210" s="0" t="str">
        <f aca="false">IF([1]metadata!H210="","",[1]metadata!H210)</f>
        <v>i</v>
      </c>
      <c r="I210" s="0" t="n">
        <f aca="false">IF([1]metadata!I210="","",[1]metadata!I210)</f>
        <v>3</v>
      </c>
      <c r="J210" s="0" t="n">
        <f aca="false">IF([1]metadata!J210="",0,[1]metadata!J210)</f>
        <v>11</v>
      </c>
      <c r="K210" s="0" t="str">
        <f aca="false">IF([1]metadata!K210="","",[1]metadata!K210)</f>
        <v>n</v>
      </c>
      <c r="L210" s="0" t="str">
        <f aca="false">IF([1]metadata!L210="","",[1]metadata!L210)</f>
        <v>rhopalosiphum padi</v>
      </c>
      <c r="M210" s="0" t="str">
        <f aca="false">IF([1]metadata!M210="","",[1]metadata!M210)</f>
        <v>hemiptera</v>
      </c>
      <c r="N210" s="0" t="str">
        <f aca="false">IF([1]metadata!N210="","",[1]metadata!N210)</f>
        <v>N</v>
      </c>
      <c r="O210" s="0" t="n">
        <f aca="false">IF([1]metadata!O210="","",[1]metadata!O210)</f>
        <v>56.5</v>
      </c>
      <c r="P210" s="0" t="n">
        <f aca="false">IF([1]metadata!P210="","",[1]metadata!P210)</f>
        <v>-3.1</v>
      </c>
      <c r="Q210" s="0" t="str">
        <f aca="false">IF([1]metadata!Q210="","",[1]metadata!Q210)</f>
        <v/>
      </c>
      <c r="R210" s="0" t="str">
        <f aca="false">IF([1]metadata!R210="","",[1]metadata!R210)</f>
        <v/>
      </c>
      <c r="S210" s="0" t="str">
        <f aca="false">IF([1]metadata!S210="","",[1]metadata!S210)</f>
        <v/>
      </c>
      <c r="T210" s="0" t="n">
        <f aca="false">IF([1]metadata!T210="","",[1]metadata!T210)</f>
        <v>21</v>
      </c>
      <c r="U210" s="0" t="str">
        <f aca="false">IF([1]metadata!U210="","",[1]metadata!U210)</f>
        <v>approx</v>
      </c>
      <c r="V210" s="0" t="str">
        <f aca="false">IF([1]metadata!V210="","",[1]metadata!V210)</f>
        <v/>
      </c>
      <c r="W210" s="0" t="n">
        <f aca="false">IF([1]metadata!W210="","",[1]metadata!W210)</f>
        <v>30</v>
      </c>
      <c r="X210" s="0" t="str">
        <f aca="false">IF([1]metadata!X210="","",[1]metadata!X210)</f>
        <v/>
      </c>
      <c r="Y210" s="0" t="str">
        <f aca="false">IF([1]metadata!Y210="","",[1]metadata!Y210)</f>
        <v>adult</v>
      </c>
      <c r="Z210" s="0" t="str">
        <f aca="false">IF([1]metadata!Z210="","",[1]metadata!Z210)</f>
        <v/>
      </c>
    </row>
    <row r="211" customFormat="false" ht="14.4" hidden="false" customHeight="false" outlineLevel="0" collapsed="false">
      <c r="A211" s="0" t="n">
        <f aca="false">IF([1]metadata!A211="","",[1]metadata!A211)</f>
        <v>30</v>
      </c>
      <c r="B211" s="0" t="str">
        <f aca="false">IF([1]metadata!B211="","",[1]metadata!B211)</f>
        <v>30-C</v>
      </c>
      <c r="C211" s="0" t="str">
        <f aca="false">IF([1]metadata!C211="","",[1]metadata!C211)</f>
        <v>Lushai, G; Hardie, J; Harrington, R</v>
      </c>
      <c r="D211" s="0" t="str">
        <f aca="false">IF([1]metadata!D211="","",[1]metadata!D211)</f>
        <v>Inheritance of photoperiodic response in the bird cherry aphid, Rhopalosiphum padi</v>
      </c>
      <c r="E211" s="0" t="str">
        <f aca="false">IF([1]metadata!E211="","",[1]metadata!E211)</f>
        <v>10.1111/j.1365-3032.1996.tb00868.x</v>
      </c>
      <c r="F211" s="0" t="str">
        <f aca="false">IF([1]metadata!F211="","",[1]metadata!F211)</f>
        <v>y</v>
      </c>
      <c r="G211" s="0" t="str">
        <f aca="false">IF([1]metadata!G211="","",[1]metadata!G211)</f>
        <v>a</v>
      </c>
      <c r="H211" s="0" t="str">
        <f aca="false">IF([1]metadata!H211="","",[1]metadata!H211)</f>
        <v>i</v>
      </c>
      <c r="I211" s="0" t="n">
        <f aca="false">IF([1]metadata!I211="","",[1]metadata!I211)</f>
        <v>3</v>
      </c>
      <c r="J211" s="0" t="n">
        <f aca="false">IF([1]metadata!J211="",0,[1]metadata!J211)</f>
        <v>11</v>
      </c>
      <c r="K211" s="0" t="str">
        <f aca="false">IF([1]metadata!K211="","",[1]metadata!K211)</f>
        <v/>
      </c>
      <c r="L211" s="0" t="str">
        <f aca="false">IF([1]metadata!L211="","",[1]metadata!L211)</f>
        <v>rhopalosiphum padi</v>
      </c>
      <c r="M211" s="0" t="str">
        <f aca="false">IF([1]metadata!M211="","",[1]metadata!M211)</f>
        <v>hemiptera</v>
      </c>
      <c r="N211" s="0" t="str">
        <f aca="false">IF([1]metadata!N211="","",[1]metadata!N211)</f>
        <v>C</v>
      </c>
      <c r="O211" s="0" t="n">
        <f aca="false">IF([1]metadata!O211="","",[1]metadata!O211)</f>
        <v>53.5</v>
      </c>
      <c r="P211" s="0" t="n">
        <f aca="false">IF([1]metadata!P211="","",[1]metadata!P211)</f>
        <v>-1.4</v>
      </c>
      <c r="Q211" s="0" t="str">
        <f aca="false">IF([1]metadata!Q211="","",[1]metadata!Q211)</f>
        <v/>
      </c>
      <c r="R211" s="0" t="str">
        <f aca="false">IF([1]metadata!R211="","",[1]metadata!R211)</f>
        <v/>
      </c>
      <c r="S211" s="0" t="str">
        <f aca="false">IF([1]metadata!S211="","",[1]metadata!S211)</f>
        <v/>
      </c>
      <c r="T211" s="0" t="n">
        <f aca="false">IF([1]metadata!T211="","",[1]metadata!T211)</f>
        <v>21</v>
      </c>
      <c r="U211" s="0" t="str">
        <f aca="false">IF([1]metadata!U211="","",[1]metadata!U211)</f>
        <v>approx</v>
      </c>
      <c r="V211" s="0" t="str">
        <f aca="false">IF([1]metadata!V211="","",[1]metadata!V211)</f>
        <v/>
      </c>
      <c r="W211" s="0" t="n">
        <f aca="false">IF([1]metadata!W211="","",[1]metadata!W211)</f>
        <v>30</v>
      </c>
      <c r="X211" s="0" t="str">
        <f aca="false">IF([1]metadata!X211="","",[1]metadata!X211)</f>
        <v/>
      </c>
      <c r="Y211" s="0" t="str">
        <f aca="false">IF([1]metadata!Y211="","",[1]metadata!Y211)</f>
        <v>adult</v>
      </c>
      <c r="Z211" s="0" t="str">
        <f aca="false">IF([1]metadata!Z211="","",[1]metadata!Z211)</f>
        <v/>
      </c>
    </row>
    <row r="212" customFormat="false" ht="14.4" hidden="false" customHeight="false" outlineLevel="0" collapsed="false">
      <c r="A212" s="0" t="n">
        <f aca="false">IF([1]metadata!A212="","",[1]metadata!A212)</f>
        <v>30</v>
      </c>
      <c r="B212" s="0" t="str">
        <f aca="false">IF([1]metadata!B212="","",[1]metadata!B212)</f>
        <v>30-S</v>
      </c>
      <c r="C212" s="0" t="str">
        <f aca="false">IF([1]metadata!C212="","",[1]metadata!C212)</f>
        <v>Lushai, G; Hardie, J; Harrington, R</v>
      </c>
      <c r="D212" s="0" t="str">
        <f aca="false">IF([1]metadata!D212="","",[1]metadata!D212)</f>
        <v>Inheritance of photoperiodic response in the bird cherry aphid, Rhopalosiphum padi</v>
      </c>
      <c r="E212" s="0" t="str">
        <f aca="false">IF([1]metadata!E212="","",[1]metadata!E212)</f>
        <v>10.1111/j.1365-3032.1996.tb00868.x</v>
      </c>
      <c r="F212" s="0" t="str">
        <f aca="false">IF([1]metadata!F212="","",[1]metadata!F212)</f>
        <v>y</v>
      </c>
      <c r="G212" s="0" t="str">
        <f aca="false">IF([1]metadata!G212="","",[1]metadata!G212)</f>
        <v>a</v>
      </c>
      <c r="H212" s="0" t="str">
        <f aca="false">IF([1]metadata!H212="","",[1]metadata!H212)</f>
        <v>i</v>
      </c>
      <c r="I212" s="0" t="n">
        <f aca="false">IF([1]metadata!I212="","",[1]metadata!I212)</f>
        <v>3</v>
      </c>
      <c r="J212" s="0" t="n">
        <f aca="false">IF([1]metadata!J212="",0,[1]metadata!J212)</f>
        <v>11</v>
      </c>
      <c r="K212" s="0" t="str">
        <f aca="false">IF([1]metadata!K212="","",[1]metadata!K212)</f>
        <v/>
      </c>
      <c r="L212" s="0" t="str">
        <f aca="false">IF([1]metadata!L212="","",[1]metadata!L212)</f>
        <v>rhopalosiphum padi</v>
      </c>
      <c r="M212" s="0" t="str">
        <f aca="false">IF([1]metadata!M212="","",[1]metadata!M212)</f>
        <v>hemiptera</v>
      </c>
      <c r="N212" s="0" t="str">
        <f aca="false">IF([1]metadata!N212="","",[1]metadata!N212)</f>
        <v>S</v>
      </c>
      <c r="O212" s="0" t="n">
        <f aca="false">IF([1]metadata!O212="","",[1]metadata!O212)</f>
        <v>50.4</v>
      </c>
      <c r="P212" s="0" t="n">
        <f aca="false">IF([1]metadata!P212="","",[1]metadata!P212)</f>
        <v>-3.3</v>
      </c>
      <c r="Q212" s="0" t="str">
        <f aca="false">IF([1]metadata!Q212="","",[1]metadata!Q212)</f>
        <v/>
      </c>
      <c r="R212" s="0" t="str">
        <f aca="false">IF([1]metadata!R212="","",[1]metadata!R212)</f>
        <v/>
      </c>
      <c r="S212" s="0" t="str">
        <f aca="false">IF([1]metadata!S212="","",[1]metadata!S212)</f>
        <v/>
      </c>
      <c r="T212" s="0" t="n">
        <f aca="false">IF([1]metadata!T212="","",[1]metadata!T212)</f>
        <v>21</v>
      </c>
      <c r="U212" s="0" t="str">
        <f aca="false">IF([1]metadata!U212="","",[1]metadata!U212)</f>
        <v>approx</v>
      </c>
      <c r="V212" s="0" t="str">
        <f aca="false">IF([1]metadata!V212="","",[1]metadata!V212)</f>
        <v/>
      </c>
      <c r="W212" s="0" t="n">
        <f aca="false">IF([1]metadata!W212="","",[1]metadata!W212)</f>
        <v>30</v>
      </c>
      <c r="X212" s="0" t="str">
        <f aca="false">IF([1]metadata!X212="","",[1]metadata!X212)</f>
        <v/>
      </c>
      <c r="Y212" s="0" t="str">
        <f aca="false">IF([1]metadata!Y212="","",[1]metadata!Y212)</f>
        <v>adult</v>
      </c>
      <c r="Z212" s="0" t="str">
        <f aca="false">IF([1]metadata!Z212="","",[1]metadata!Z212)</f>
        <v/>
      </c>
    </row>
    <row r="213" customFormat="false" ht="14.4" hidden="false" customHeight="false" outlineLevel="0" collapsed="false">
      <c r="A213" s="0" t="n">
        <f aca="false">IF([1]metadata!A213="","",[1]metadata!A213)</f>
        <v>31</v>
      </c>
      <c r="B213" s="0" t="str">
        <f aca="false">IF([1]metadata!B213="","",[1]metadata!B213)</f>
        <v>31- Sapporo</v>
      </c>
      <c r="C213" s="0" t="str">
        <f aca="false">IF([1]metadata!C213="","",[1]metadata!C213)</f>
        <v>MINAMI, N; KIMURA, MT</v>
      </c>
      <c r="D213" s="0" t="str">
        <f aca="false">IF([1]metadata!D213="","",[1]metadata!D213)</f>
        <v>GEOGRAPHICAL VARIATION OF PHOTOPERIODIC ADULT DIAPAUSE IN DROSOPHILA-AURARIA</v>
      </c>
      <c r="E213" s="0" t="str">
        <f aca="false">IF([1]metadata!E213="","",[1]metadata!E213)</f>
        <v>10.1266/jjg.55.319</v>
      </c>
      <c r="F213" s="0" t="str">
        <f aca="false">IF([1]metadata!F213="","",[1]metadata!F213)</f>
        <v>y</v>
      </c>
      <c r="G213" s="0" t="str">
        <f aca="false">IF([1]metadata!G213="","",[1]metadata!G213)</f>
        <v>a</v>
      </c>
      <c r="H213" s="0" t="str">
        <f aca="false">IF([1]metadata!H213="","",[1]metadata!H213)</f>
        <v>i</v>
      </c>
      <c r="I213" s="0" t="n">
        <f aca="false">IF([1]metadata!I213="","",[1]metadata!I213)</f>
        <v>6</v>
      </c>
      <c r="J213" s="0" t="n">
        <f aca="false">IF([1]metadata!J213="",0,[1]metadata!J213)</f>
        <v>3</v>
      </c>
      <c r="K213" s="0" t="str">
        <f aca="false">IF([1]metadata!K213="","",[1]metadata!K213)</f>
        <v/>
      </c>
      <c r="L213" s="0" t="str">
        <f aca="false">IF([1]metadata!L213="","",[1]metadata!L213)</f>
        <v>drosophila auraria</v>
      </c>
      <c r="M213" s="0" t="str">
        <f aca="false">IF([1]metadata!M213="","",[1]metadata!M213)</f>
        <v>diptera</v>
      </c>
      <c r="N213" s="0" t="str">
        <f aca="false">IF([1]metadata!N213="","",[1]metadata!N213)</f>
        <v>Sapporo</v>
      </c>
      <c r="O213" s="0" t="n">
        <f aca="false">IF([1]metadata!O213="","",[1]metadata!O213)</f>
        <v>43.061944</v>
      </c>
      <c r="P213" s="0" t="n">
        <f aca="false">IF([1]metadata!P213="","",[1]metadata!P213)</f>
        <v>141.354167</v>
      </c>
      <c r="Q213" s="0" t="str">
        <f aca="false">IF([1]metadata!Q213="","",[1]metadata!Q213)</f>
        <v/>
      </c>
      <c r="R213" s="0" t="str">
        <f aca="false">IF([1]metadata!R213="","",[1]metadata!R213)</f>
        <v/>
      </c>
      <c r="S213" s="0" t="str">
        <f aca="false">IF([1]metadata!S213="","",[1]metadata!S213)</f>
        <v/>
      </c>
      <c r="T213" s="0" t="n">
        <f aca="false">IF([1]metadata!T213="","",[1]metadata!T213)</f>
        <v>30</v>
      </c>
      <c r="U213" s="0" t="str">
        <f aca="false">IF([1]metadata!U213="","",[1]metadata!U213)</f>
        <v>approx</v>
      </c>
      <c r="V213" s="0" t="str">
        <f aca="false">IF([1]metadata!V213="","",[1]metadata!V213)</f>
        <v/>
      </c>
      <c r="W213" s="0" t="n">
        <f aca="false">IF([1]metadata!W213="","",[1]metadata!W213)</f>
        <v>31</v>
      </c>
      <c r="X213" s="0" t="str">
        <f aca="false">IF([1]metadata!X213="","",[1]metadata!X213)</f>
        <v/>
      </c>
      <c r="Y213" s="0" t="str">
        <f aca="false">IF([1]metadata!Y213="","",[1]metadata!Y213)</f>
        <v/>
      </c>
      <c r="Z213" s="0" t="str">
        <f aca="false">IF([1]metadata!Z213="","",[1]metadata!Z213)</f>
        <v/>
      </c>
    </row>
    <row r="214" customFormat="false" ht="14.4" hidden="false" customHeight="false" outlineLevel="0" collapsed="false">
      <c r="A214" s="0" t="n">
        <f aca="false">IF([1]metadata!A214="","",[1]metadata!A214)</f>
        <v>31</v>
      </c>
      <c r="B214" s="0" t="str">
        <f aca="false">IF([1]metadata!B214="","",[1]metadata!B214)</f>
        <v>31- Akita</v>
      </c>
      <c r="C214" s="0" t="str">
        <f aca="false">IF([1]metadata!C214="","",[1]metadata!C214)</f>
        <v>MINAMI, N; KIMURA, MT</v>
      </c>
      <c r="D214" s="0" t="str">
        <f aca="false">IF([1]metadata!D214="","",[1]metadata!D214)</f>
        <v>GEOGRAPHICAL VARIATION OF PHOTOPERIODIC ADULT DIAPAUSE IN DROSOPHILA-AURARIA</v>
      </c>
      <c r="E214" s="0" t="str">
        <f aca="false">IF([1]metadata!E214="","",[1]metadata!E214)</f>
        <v>10.1266/jjg.55.319</v>
      </c>
      <c r="F214" s="0" t="str">
        <f aca="false">IF([1]metadata!F214="","",[1]metadata!F214)</f>
        <v>y</v>
      </c>
      <c r="G214" s="0" t="str">
        <f aca="false">IF([1]metadata!G214="","",[1]metadata!G214)</f>
        <v>a</v>
      </c>
      <c r="H214" s="0" t="str">
        <f aca="false">IF([1]metadata!H214="","",[1]metadata!H214)</f>
        <v>i</v>
      </c>
      <c r="I214" s="0" t="n">
        <f aca="false">IF([1]metadata!I214="","",[1]metadata!I214)</f>
        <v>6</v>
      </c>
      <c r="J214" s="0" t="n">
        <f aca="false">IF([1]metadata!J214="",0,[1]metadata!J214)</f>
        <v>3</v>
      </c>
      <c r="K214" s="0" t="str">
        <f aca="false">IF([1]metadata!K214="","",[1]metadata!K214)</f>
        <v/>
      </c>
      <c r="L214" s="0" t="str">
        <f aca="false">IF([1]metadata!L214="","",[1]metadata!L214)</f>
        <v>drosophila auraria</v>
      </c>
      <c r="M214" s="0" t="str">
        <f aca="false">IF([1]metadata!M214="","",[1]metadata!M214)</f>
        <v>diptera</v>
      </c>
      <c r="N214" s="0" t="str">
        <f aca="false">IF([1]metadata!N214="","",[1]metadata!N214)</f>
        <v>Akita</v>
      </c>
      <c r="O214" s="0" t="n">
        <f aca="false">IF([1]metadata!O214="","",[1]metadata!O214)</f>
        <v>39.72</v>
      </c>
      <c r="P214" s="0" t="n">
        <f aca="false">IF([1]metadata!P214="","",[1]metadata!P214)</f>
        <v>140.1025</v>
      </c>
      <c r="Q214" s="0" t="str">
        <f aca="false">IF([1]metadata!Q214="","",[1]metadata!Q214)</f>
        <v/>
      </c>
      <c r="R214" s="0" t="str">
        <f aca="false">IF([1]metadata!R214="","",[1]metadata!R214)</f>
        <v/>
      </c>
      <c r="S214" s="0" t="str">
        <f aca="false">IF([1]metadata!S214="","",[1]metadata!S214)</f>
        <v/>
      </c>
      <c r="T214" s="0" t="n">
        <f aca="false">IF([1]metadata!T214="","",[1]metadata!T214)</f>
        <v>30</v>
      </c>
      <c r="U214" s="0" t="str">
        <f aca="false">IF([1]metadata!U214="","",[1]metadata!U214)</f>
        <v>approx</v>
      </c>
      <c r="V214" s="0" t="str">
        <f aca="false">IF([1]metadata!V214="","",[1]metadata!V214)</f>
        <v/>
      </c>
      <c r="W214" s="0" t="n">
        <f aca="false">IF([1]metadata!W214="","",[1]metadata!W214)</f>
        <v>31</v>
      </c>
      <c r="X214" s="0" t="str">
        <f aca="false">IF([1]metadata!X214="","",[1]metadata!X214)</f>
        <v/>
      </c>
      <c r="Y214" s="0" t="str">
        <f aca="false">IF([1]metadata!Y214="","",[1]metadata!Y214)</f>
        <v/>
      </c>
      <c r="Z214" s="0" t="str">
        <f aca="false">IF([1]metadata!Z214="","",[1]metadata!Z214)</f>
        <v/>
      </c>
    </row>
    <row r="215" customFormat="false" ht="14.4" hidden="false" customHeight="false" outlineLevel="0" collapsed="false">
      <c r="A215" s="0" t="n">
        <f aca="false">IF([1]metadata!A215="","",[1]metadata!A215)</f>
        <v>31</v>
      </c>
      <c r="B215" s="0" t="str">
        <f aca="false">IF([1]metadata!B215="","",[1]metadata!B215)</f>
        <v>31- Urawa</v>
      </c>
      <c r="C215" s="0" t="str">
        <f aca="false">IF([1]metadata!C215="","",[1]metadata!C215)</f>
        <v>MINAMI, N; KIMURA, MT</v>
      </c>
      <c r="D215" s="0" t="str">
        <f aca="false">IF([1]metadata!D215="","",[1]metadata!D215)</f>
        <v>GEOGRAPHICAL VARIATION OF PHOTOPERIODIC ADULT DIAPAUSE IN DROSOPHILA-AURARIA</v>
      </c>
      <c r="E215" s="0" t="str">
        <f aca="false">IF([1]metadata!E215="","",[1]metadata!E215)</f>
        <v>10.1266/jjg.55.319</v>
      </c>
      <c r="F215" s="0" t="str">
        <f aca="false">IF([1]metadata!F215="","",[1]metadata!F215)</f>
        <v>y</v>
      </c>
      <c r="G215" s="0" t="str">
        <f aca="false">IF([1]metadata!G215="","",[1]metadata!G215)</f>
        <v>a</v>
      </c>
      <c r="H215" s="0" t="str">
        <f aca="false">IF([1]metadata!H215="","",[1]metadata!H215)</f>
        <v>i</v>
      </c>
      <c r="I215" s="0" t="n">
        <f aca="false">IF([1]metadata!I215="","",[1]metadata!I215)</f>
        <v>6</v>
      </c>
      <c r="J215" s="0" t="n">
        <f aca="false">IF([1]metadata!J215="",0,[1]metadata!J215)</f>
        <v>3</v>
      </c>
      <c r="K215" s="0" t="str">
        <f aca="false">IF([1]metadata!K215="","",[1]metadata!K215)</f>
        <v/>
      </c>
      <c r="L215" s="0" t="str">
        <f aca="false">IF([1]metadata!L215="","",[1]metadata!L215)</f>
        <v>drosophila auraria</v>
      </c>
      <c r="M215" s="0" t="str">
        <f aca="false">IF([1]metadata!M215="","",[1]metadata!M215)</f>
        <v>diptera</v>
      </c>
      <c r="N215" s="0" t="str">
        <f aca="false">IF([1]metadata!N215="","",[1]metadata!N215)</f>
        <v>Urawa</v>
      </c>
      <c r="O215" s="0" t="n">
        <f aca="false">IF([1]metadata!O215="","",[1]metadata!O215)</f>
        <v>35.861389</v>
      </c>
      <c r="P215" s="0" t="n">
        <f aca="false">IF([1]metadata!P215="","",[1]metadata!P215)</f>
        <v>139.645556</v>
      </c>
      <c r="Q215" s="0" t="str">
        <f aca="false">IF([1]metadata!Q215="","",[1]metadata!Q215)</f>
        <v/>
      </c>
      <c r="R215" s="0" t="str">
        <f aca="false">IF([1]metadata!R215="","",[1]metadata!R215)</f>
        <v/>
      </c>
      <c r="S215" s="0" t="str">
        <f aca="false">IF([1]metadata!S215="","",[1]metadata!S215)</f>
        <v/>
      </c>
      <c r="T215" s="0" t="n">
        <f aca="false">IF([1]metadata!T215="","",[1]metadata!T215)</f>
        <v>30</v>
      </c>
      <c r="U215" s="0" t="str">
        <f aca="false">IF([1]metadata!U215="","",[1]metadata!U215)</f>
        <v>approx</v>
      </c>
      <c r="V215" s="0" t="str">
        <f aca="false">IF([1]metadata!V215="","",[1]metadata!V215)</f>
        <v/>
      </c>
      <c r="W215" s="0" t="n">
        <f aca="false">IF([1]metadata!W215="","",[1]metadata!W215)</f>
        <v>31</v>
      </c>
      <c r="X215" s="0" t="str">
        <f aca="false">IF([1]metadata!X215="","",[1]metadata!X215)</f>
        <v/>
      </c>
      <c r="Y215" s="0" t="str">
        <f aca="false">IF([1]metadata!Y215="","",[1]metadata!Y215)</f>
        <v/>
      </c>
      <c r="Z215" s="0" t="str">
        <f aca="false">IF([1]metadata!Z215="","",[1]metadata!Z215)</f>
        <v/>
      </c>
    </row>
    <row r="216" customFormat="false" ht="14.4" hidden="false" customHeight="false" outlineLevel="0" collapsed="false">
      <c r="A216" s="0" t="n">
        <f aca="false">IF([1]metadata!A216="","",[1]metadata!A216)</f>
        <v>31</v>
      </c>
      <c r="B216" s="0" t="str">
        <f aca="false">IF([1]metadata!B216="","",[1]metadata!B216)</f>
        <v>31- Chiba</v>
      </c>
      <c r="C216" s="0" t="str">
        <f aca="false">IF([1]metadata!C216="","",[1]metadata!C216)</f>
        <v>MINAMI, N; KIMURA, MT</v>
      </c>
      <c r="D216" s="0" t="str">
        <f aca="false">IF([1]metadata!D216="","",[1]metadata!D216)</f>
        <v>GEOGRAPHICAL VARIATION OF PHOTOPERIODIC ADULT DIAPAUSE IN DROSOPHILA-AURARIA</v>
      </c>
      <c r="E216" s="0" t="str">
        <f aca="false">IF([1]metadata!E216="","",[1]metadata!E216)</f>
        <v>10.1266/jjg.55.319</v>
      </c>
      <c r="F216" s="0" t="str">
        <f aca="false">IF([1]metadata!F216="","",[1]metadata!F216)</f>
        <v>y</v>
      </c>
      <c r="G216" s="0" t="str">
        <f aca="false">IF([1]metadata!G216="","",[1]metadata!G216)</f>
        <v>a</v>
      </c>
      <c r="H216" s="0" t="str">
        <f aca="false">IF([1]metadata!H216="","",[1]metadata!H216)</f>
        <v>i</v>
      </c>
      <c r="I216" s="0" t="n">
        <f aca="false">IF([1]metadata!I216="","",[1]metadata!I216)</f>
        <v>6</v>
      </c>
      <c r="J216" s="0" t="n">
        <f aca="false">IF([1]metadata!J216="",0,[1]metadata!J216)</f>
        <v>3</v>
      </c>
      <c r="K216" s="0" t="str">
        <f aca="false">IF([1]metadata!K216="","",[1]metadata!K216)</f>
        <v/>
      </c>
      <c r="L216" s="0" t="str">
        <f aca="false">IF([1]metadata!L216="","",[1]metadata!L216)</f>
        <v>drosophila auraria</v>
      </c>
      <c r="M216" s="0" t="str">
        <f aca="false">IF([1]metadata!M216="","",[1]metadata!M216)</f>
        <v>diptera</v>
      </c>
      <c r="N216" s="0" t="str">
        <f aca="false">IF([1]metadata!N216="","",[1]metadata!N216)</f>
        <v>Chiba</v>
      </c>
      <c r="O216" s="0" t="n">
        <f aca="false">IF([1]metadata!O216="","",[1]metadata!O216)</f>
        <v>35.607325</v>
      </c>
      <c r="P216" s="0" t="n">
        <f aca="false">IF([1]metadata!P216="","",[1]metadata!P216)</f>
        <v>140.106386</v>
      </c>
      <c r="Q216" s="0" t="str">
        <f aca="false">IF([1]metadata!Q216="","",[1]metadata!Q216)</f>
        <v/>
      </c>
      <c r="R216" s="0" t="str">
        <f aca="false">IF([1]metadata!R216="","",[1]metadata!R216)</f>
        <v/>
      </c>
      <c r="S216" s="0" t="str">
        <f aca="false">IF([1]metadata!S216="","",[1]metadata!S216)</f>
        <v/>
      </c>
      <c r="T216" s="0" t="n">
        <f aca="false">IF([1]metadata!T216="","",[1]metadata!T216)</f>
        <v>30</v>
      </c>
      <c r="U216" s="0" t="str">
        <f aca="false">IF([1]metadata!U216="","",[1]metadata!U216)</f>
        <v>approx</v>
      </c>
      <c r="V216" s="0" t="str">
        <f aca="false">IF([1]metadata!V216="","",[1]metadata!V216)</f>
        <v/>
      </c>
      <c r="W216" s="0" t="n">
        <f aca="false">IF([1]metadata!W216="","",[1]metadata!W216)</f>
        <v>31</v>
      </c>
      <c r="X216" s="0" t="str">
        <f aca="false">IF([1]metadata!X216="","",[1]metadata!X216)</f>
        <v/>
      </c>
      <c r="Y216" s="0" t="str">
        <f aca="false">IF([1]metadata!Y216="","",[1]metadata!Y216)</f>
        <v/>
      </c>
      <c r="Z216" s="0" t="str">
        <f aca="false">IF([1]metadata!Z216="","",[1]metadata!Z216)</f>
        <v/>
      </c>
    </row>
    <row r="217" customFormat="false" ht="14.4" hidden="false" customHeight="false" outlineLevel="0" collapsed="false">
      <c r="A217" s="0" t="n">
        <f aca="false">IF([1]metadata!A217="","",[1]metadata!A217)</f>
        <v>31</v>
      </c>
      <c r="B217" s="0" t="str">
        <f aca="false">IF([1]metadata!B217="","",[1]metadata!B217)</f>
        <v>31-Matsuyama2</v>
      </c>
      <c r="C217" s="0" t="str">
        <f aca="false">IF([1]metadata!C217="","",[1]metadata!C217)</f>
        <v>MINAMI, N; KIMURA, MT</v>
      </c>
      <c r="D217" s="0" t="str">
        <f aca="false">IF([1]metadata!D217="","",[1]metadata!D217)</f>
        <v>GEOGRAPHICAL VARIATION OF PHOTOPERIODIC ADULT DIAPAUSE IN DROSOPHILA-AURARIA</v>
      </c>
      <c r="E217" s="0" t="str">
        <f aca="false">IF([1]metadata!E217="","",[1]metadata!E217)</f>
        <v>10.1266/jjg.55.319</v>
      </c>
      <c r="F217" s="0" t="str">
        <f aca="false">IF([1]metadata!F217="","",[1]metadata!F217)</f>
        <v>y</v>
      </c>
      <c r="G217" s="0" t="str">
        <f aca="false">IF([1]metadata!G217="","",[1]metadata!G217)</f>
        <v>a</v>
      </c>
      <c r="H217" s="0" t="str">
        <f aca="false">IF([1]metadata!H217="","",[1]metadata!H217)</f>
        <v>i</v>
      </c>
      <c r="I217" s="0" t="n">
        <f aca="false">IF([1]metadata!I217="","",[1]metadata!I217)</f>
        <v>6</v>
      </c>
      <c r="J217" s="0" t="n">
        <f aca="false">IF([1]metadata!J217="",0,[1]metadata!J217)</f>
        <v>3</v>
      </c>
      <c r="K217" s="0" t="str">
        <f aca="false">IF([1]metadata!K217="","",[1]metadata!K217)</f>
        <v/>
      </c>
      <c r="L217" s="0" t="str">
        <f aca="false">IF([1]metadata!L217="","",[1]metadata!L217)</f>
        <v>drosophila auraria</v>
      </c>
      <c r="M217" s="0" t="str">
        <f aca="false">IF([1]metadata!M217="","",[1]metadata!M217)</f>
        <v>diptera</v>
      </c>
      <c r="N217" s="0" t="str">
        <f aca="false">IF([1]metadata!N217="","",[1]metadata!N217)</f>
        <v>Matsuyama2</v>
      </c>
      <c r="O217" s="0" t="n">
        <f aca="false">IF([1]metadata!O217="","",[1]metadata!O217)</f>
        <v>33.839167</v>
      </c>
      <c r="P217" s="0" t="n">
        <f aca="false">IF([1]metadata!P217="","",[1]metadata!P217)</f>
        <v>132.765556</v>
      </c>
      <c r="Q217" s="0" t="str">
        <f aca="false">IF([1]metadata!Q217="","",[1]metadata!Q217)</f>
        <v/>
      </c>
      <c r="R217" s="0" t="str">
        <f aca="false">IF([1]metadata!R217="","",[1]metadata!R217)</f>
        <v/>
      </c>
      <c r="S217" s="0" t="str">
        <f aca="false">IF([1]metadata!S217="","",[1]metadata!S217)</f>
        <v/>
      </c>
      <c r="T217" s="0" t="n">
        <f aca="false">IF([1]metadata!T217="","",[1]metadata!T217)</f>
        <v>30</v>
      </c>
      <c r="U217" s="0" t="str">
        <f aca="false">IF([1]metadata!U217="","",[1]metadata!U217)</f>
        <v>approx</v>
      </c>
      <c r="V217" s="0" t="str">
        <f aca="false">IF([1]metadata!V217="","",[1]metadata!V217)</f>
        <v/>
      </c>
      <c r="W217" s="0" t="n">
        <f aca="false">IF([1]metadata!W217="","",[1]metadata!W217)</f>
        <v>31</v>
      </c>
      <c r="X217" s="0" t="str">
        <f aca="false">IF([1]metadata!X217="","",[1]metadata!X217)</f>
        <v/>
      </c>
      <c r="Y217" s="0" t="str">
        <f aca="false">IF([1]metadata!Y217="","",[1]metadata!Y217)</f>
        <v/>
      </c>
      <c r="Z217" s="0" t="str">
        <f aca="false">IF([1]metadata!Z217="","",[1]metadata!Z217)</f>
        <v/>
      </c>
    </row>
    <row r="218" customFormat="false" ht="14.4" hidden="false" customHeight="false" outlineLevel="0" collapsed="false">
      <c r="A218" s="0" t="n">
        <f aca="false">IF([1]metadata!A218="","",[1]metadata!A218)</f>
        <v>31</v>
      </c>
      <c r="B218" s="0" t="str">
        <f aca="false">IF([1]metadata!B218="","",[1]metadata!B218)</f>
        <v>31-Matsuyama1</v>
      </c>
      <c r="C218" s="0" t="str">
        <f aca="false">IF([1]metadata!C218="","",[1]metadata!C218)</f>
        <v>MINAMI, N; KIMURA, MT</v>
      </c>
      <c r="D218" s="0" t="str">
        <f aca="false">IF([1]metadata!D218="","",[1]metadata!D218)</f>
        <v>GEOGRAPHICAL VARIATION OF PHOTOPERIODIC ADULT DIAPAUSE IN DROSOPHILA-AURARIA</v>
      </c>
      <c r="E218" s="0" t="str">
        <f aca="false">IF([1]metadata!E218="","",[1]metadata!E218)</f>
        <v>10.1266/jjg.55.319</v>
      </c>
      <c r="F218" s="0" t="str">
        <f aca="false">IF([1]metadata!F218="","",[1]metadata!F218)</f>
        <v>y</v>
      </c>
      <c r="G218" s="0" t="str">
        <f aca="false">IF([1]metadata!G218="","",[1]metadata!G218)</f>
        <v>a</v>
      </c>
      <c r="H218" s="0" t="str">
        <f aca="false">IF([1]metadata!H218="","",[1]metadata!H218)</f>
        <v>i</v>
      </c>
      <c r="I218" s="0" t="n">
        <f aca="false">IF([1]metadata!I218="","",[1]metadata!I218)</f>
        <v>6</v>
      </c>
      <c r="J218" s="0" t="n">
        <f aca="false">IF([1]metadata!J218="",0,[1]metadata!J218)</f>
        <v>3</v>
      </c>
      <c r="K218" s="0" t="str">
        <f aca="false">IF([1]metadata!K218="","",[1]metadata!K218)</f>
        <v/>
      </c>
      <c r="L218" s="0" t="str">
        <f aca="false">IF([1]metadata!L218="","",[1]metadata!L218)</f>
        <v>drosophila auraria</v>
      </c>
      <c r="M218" s="0" t="str">
        <f aca="false">IF([1]metadata!M218="","",[1]metadata!M218)</f>
        <v>diptera</v>
      </c>
      <c r="N218" s="0" t="str">
        <f aca="false">IF([1]metadata!N218="","",[1]metadata!N218)</f>
        <v>Matsuyama1</v>
      </c>
      <c r="O218" s="0" t="n">
        <f aca="false">IF([1]metadata!O218="","",[1]metadata!O218)</f>
        <v>33.839167</v>
      </c>
      <c r="P218" s="0" t="n">
        <f aca="false">IF([1]metadata!P218="","",[1]metadata!P218)</f>
        <v>132.765556</v>
      </c>
      <c r="Q218" s="0" t="str">
        <f aca="false">IF([1]metadata!Q218="","",[1]metadata!Q218)</f>
        <v/>
      </c>
      <c r="R218" s="0" t="str">
        <f aca="false">IF([1]metadata!R218="","",[1]metadata!R218)</f>
        <v/>
      </c>
      <c r="S218" s="0" t="str">
        <f aca="false">IF([1]metadata!S218="","",[1]metadata!S218)</f>
        <v/>
      </c>
      <c r="T218" s="0" t="n">
        <f aca="false">IF([1]metadata!T218="","",[1]metadata!T218)</f>
        <v>30</v>
      </c>
      <c r="U218" s="0" t="str">
        <f aca="false">IF([1]metadata!U218="","",[1]metadata!U218)</f>
        <v>approx</v>
      </c>
      <c r="V218" s="0" t="str">
        <f aca="false">IF([1]metadata!V218="","",[1]metadata!V218)</f>
        <v/>
      </c>
      <c r="W218" s="0" t="n">
        <f aca="false">IF([1]metadata!W218="","",[1]metadata!W218)</f>
        <v>31</v>
      </c>
      <c r="X218" s="0" t="str">
        <f aca="false">IF([1]metadata!X218="","",[1]metadata!X218)</f>
        <v/>
      </c>
      <c r="Y218" s="0" t="str">
        <f aca="false">IF([1]metadata!Y218="","",[1]metadata!Y218)</f>
        <v/>
      </c>
      <c r="Z218" s="0" t="str">
        <f aca="false">IF([1]metadata!Z218="","",[1]metadata!Z218)</f>
        <v/>
      </c>
    </row>
    <row r="219" customFormat="false" ht="14.4" hidden="false" customHeight="false" outlineLevel="0" collapsed="false">
      <c r="A219" s="0" t="n">
        <f aca="false">IF([1]metadata!A219="","",[1]metadata!A219)</f>
        <v>32</v>
      </c>
      <c r="B219" s="0" t="str">
        <f aca="false">IF([1]metadata!B219="","",[1]metadata!B219)</f>
        <v>32-He</v>
      </c>
      <c r="C219" s="0" t="str">
        <f aca="false">IF([1]metadata!C219="","",[1]metadata!C219)</f>
        <v>MUONA, O; LUMME, J</v>
      </c>
      <c r="D219" s="0" t="str">
        <f aca="false">IF([1]metadata!D219="","",[1]metadata!D219)</f>
        <v>GEOGRAPHICAL VARIATION IN THE REPRODUCTIVE-CYCLE AND PHOTOPERIODIC DIAPAUSE OF DROSOPHILA-PHALERATA AND DROSOPHILA-TRANSVERSA (DROSOPHILIDAE, DIPTERA)</v>
      </c>
      <c r="E219" s="0" t="str">
        <f aca="false">IF([1]metadata!E219="","",[1]metadata!E219)</f>
        <v>10.1111/j.1558-5646.1981.tb04868.x</v>
      </c>
      <c r="F219" s="0" t="str">
        <f aca="false">IF([1]metadata!F219="","",[1]metadata!F219)</f>
        <v>y-askfordata</v>
      </c>
      <c r="G219" s="0" t="str">
        <f aca="false">IF([1]metadata!G219="","",[1]metadata!G219)</f>
        <v>a</v>
      </c>
      <c r="H219" s="0" t="str">
        <f aca="false">IF([1]metadata!H219="","",[1]metadata!H219)</f>
        <v>i</v>
      </c>
      <c r="I219" s="0" t="n">
        <f aca="false">IF([1]metadata!I219="","",[1]metadata!I219)</f>
        <v>9</v>
      </c>
      <c r="J219" s="0" t="n">
        <f aca="false">IF([1]metadata!J219="",0,[1]metadata!J219)</f>
        <v>0</v>
      </c>
      <c r="K219" s="0" t="str">
        <f aca="false">IF([1]metadata!K219="","",[1]metadata!K219)</f>
        <v/>
      </c>
      <c r="L219" s="0" t="str">
        <f aca="false">IF([1]metadata!L219="","",[1]metadata!L219)</f>
        <v>drosophila transversa</v>
      </c>
      <c r="M219" s="0" t="str">
        <f aca="false">IF([1]metadata!M219="","",[1]metadata!M219)</f>
        <v>diptera</v>
      </c>
      <c r="N219" s="0" t="str">
        <f aca="false">IF([1]metadata!N219="","",[1]metadata!N219)</f>
        <v>He</v>
      </c>
      <c r="O219" s="0" t="n">
        <f aca="false">IF([1]metadata!O219="","",[1]metadata!O219)</f>
        <v>60.1666666666667</v>
      </c>
      <c r="P219" s="0" t="n">
        <f aca="false">IF([1]metadata!P219="","",[1]metadata!P219)</f>
        <v>24.95</v>
      </c>
      <c r="Q219" s="0" t="str">
        <f aca="false">IF([1]metadata!Q219="","",[1]metadata!Q219)</f>
        <v>1'</v>
      </c>
      <c r="R219" s="0" t="n">
        <f aca="false">IF([1]metadata!R219="","",[1]metadata!R219)</f>
        <v>10</v>
      </c>
      <c r="S219" s="0" t="str">
        <f aca="false">IF([1]metadata!S219="","",[1]metadata!S219)</f>
        <v/>
      </c>
      <c r="T219" s="0" t="n">
        <f aca="false">IF([1]metadata!T219="","",[1]metadata!T219)</f>
        <v>80</v>
      </c>
      <c r="U219" s="0" t="str">
        <f aca="false">IF([1]metadata!U219="","",[1]metadata!U219)</f>
        <v>global average</v>
      </c>
      <c r="V219" s="0" t="str">
        <f aca="false">IF([1]metadata!V219="","",[1]metadata!V219)</f>
        <v/>
      </c>
      <c r="W219" s="0" t="str">
        <f aca="false">IF([1]metadata!W219="","",[1]metadata!W219)</f>
        <v/>
      </c>
      <c r="X219" s="0" t="str">
        <f aca="false">IF([1]metadata!X219="","",[1]metadata!X219)</f>
        <v/>
      </c>
      <c r="Y219" s="0" t="str">
        <f aca="false">IF([1]metadata!Y219="","",[1]metadata!Y219)</f>
        <v/>
      </c>
      <c r="Z219" s="0" t="str">
        <f aca="false">IF([1]metadata!Z219="","",[1]metadata!Z219)</f>
        <v/>
      </c>
    </row>
    <row r="220" customFormat="false" ht="14.4" hidden="false" customHeight="false" outlineLevel="0" collapsed="false">
      <c r="A220" s="0" t="n">
        <f aca="false">IF([1]metadata!A220="","",[1]metadata!A220)</f>
        <v>32</v>
      </c>
      <c r="B220" s="0" t="str">
        <f aca="false">IF([1]metadata!B220="","",[1]metadata!B220)</f>
        <v>32-Ku</v>
      </c>
      <c r="C220" s="0" t="str">
        <f aca="false">IF([1]metadata!C220="","",[1]metadata!C220)</f>
        <v>MUONA, O; LUMME, J</v>
      </c>
      <c r="D220" s="0" t="str">
        <f aca="false">IF([1]metadata!D220="","",[1]metadata!D220)</f>
        <v>GEOGRAPHICAL VARIATION IN THE REPRODUCTIVE-CYCLE AND PHOTOPERIODIC DIAPAUSE OF DROSOPHILA-PHALERATA AND DROSOPHILA-TRANSVERSA (DROSOPHILIDAE, DIPTERA)</v>
      </c>
      <c r="E220" s="0" t="str">
        <f aca="false">IF([1]metadata!E220="","",[1]metadata!E220)</f>
        <v>10.1111/j.1558-5646.1981.tb04868.x</v>
      </c>
      <c r="F220" s="0" t="str">
        <f aca="false">IF([1]metadata!F220="","",[1]metadata!F220)</f>
        <v>y-askfordata</v>
      </c>
      <c r="G220" s="0" t="str">
        <f aca="false">IF([1]metadata!G220="","",[1]metadata!G220)</f>
        <v/>
      </c>
      <c r="H220" s="0" t="str">
        <f aca="false">IF([1]metadata!H220="","",[1]metadata!H220)</f>
        <v/>
      </c>
      <c r="I220" s="0" t="str">
        <f aca="false">IF([1]metadata!I220="","",[1]metadata!I220)</f>
        <v/>
      </c>
      <c r="J220" s="0" t="n">
        <f aca="false">IF([1]metadata!J220="",0,[1]metadata!J220)</f>
        <v>0</v>
      </c>
      <c r="K220" s="0" t="str">
        <f aca="false">IF([1]metadata!K220="","",[1]metadata!K220)</f>
        <v/>
      </c>
      <c r="L220" s="0" t="str">
        <f aca="false">IF([1]metadata!L220="","",[1]metadata!L220)</f>
        <v/>
      </c>
      <c r="M220" s="0" t="str">
        <f aca="false">IF([1]metadata!M220="","",[1]metadata!M220)</f>
        <v/>
      </c>
      <c r="N220" s="0" t="str">
        <f aca="false">IF([1]metadata!N220="","",[1]metadata!N220)</f>
        <v>Ku</v>
      </c>
      <c r="O220" s="0" t="n">
        <f aca="false">IF([1]metadata!O220="","",[1]metadata!O220)</f>
        <v>66.3666666666667</v>
      </c>
      <c r="P220" s="0" t="n">
        <f aca="false">IF([1]metadata!P220="","",[1]metadata!P220)</f>
        <v>29.35</v>
      </c>
      <c r="Q220" s="0" t="str">
        <f aca="false">IF([1]metadata!Q220="","",[1]metadata!Q220)</f>
        <v/>
      </c>
      <c r="R220" s="0" t="n">
        <f aca="false">IF([1]metadata!R220="","",[1]metadata!R220)</f>
        <v>100</v>
      </c>
      <c r="S220" s="0" t="str">
        <f aca="false">IF([1]metadata!S220="","",[1]metadata!S220)</f>
        <v/>
      </c>
      <c r="T220" s="0" t="n">
        <f aca="false">IF([1]metadata!T220="","",[1]metadata!T220)</f>
        <v>80</v>
      </c>
      <c r="U220" s="0" t="str">
        <f aca="false">IF([1]metadata!U220="","",[1]metadata!U220)</f>
        <v>global average</v>
      </c>
      <c r="V220" s="0" t="str">
        <f aca="false">IF([1]metadata!V220="","",[1]metadata!V220)</f>
        <v/>
      </c>
      <c r="W220" s="0" t="str">
        <f aca="false">IF([1]metadata!W220="","",[1]metadata!W220)</f>
        <v/>
      </c>
      <c r="X220" s="0" t="str">
        <f aca="false">IF([1]metadata!X220="","",[1]metadata!X220)</f>
        <v/>
      </c>
      <c r="Y220" s="0" t="str">
        <f aca="false">IF([1]metadata!Y220="","",[1]metadata!Y220)</f>
        <v/>
      </c>
      <c r="Z220" s="0" t="str">
        <f aca="false">IF([1]metadata!Z220="","",[1]metadata!Z220)</f>
        <v/>
      </c>
    </row>
    <row r="221" customFormat="false" ht="14.4" hidden="false" customHeight="false" outlineLevel="0" collapsed="false">
      <c r="A221" s="0" t="n">
        <f aca="false">IF([1]metadata!A221="","",[1]metadata!A221)</f>
        <v>32</v>
      </c>
      <c r="B221" s="0" t="str">
        <f aca="false">IF([1]metadata!B221="","",[1]metadata!B221)</f>
        <v>32-Ou</v>
      </c>
      <c r="C221" s="0" t="str">
        <f aca="false">IF([1]metadata!C221="","",[1]metadata!C221)</f>
        <v>MUONA, O; LUMME, J</v>
      </c>
      <c r="D221" s="0" t="str">
        <f aca="false">IF([1]metadata!D221="","",[1]metadata!D221)</f>
        <v>GEOGRAPHICAL VARIATION IN THE REPRODUCTIVE-CYCLE AND PHOTOPERIODIC DIAPAUSE OF DROSOPHILA-PHALERATA AND DROSOPHILA-TRANSVERSA (DROSOPHILIDAE, DIPTERA)</v>
      </c>
      <c r="E221" s="0" t="str">
        <f aca="false">IF([1]metadata!E221="","",[1]metadata!E221)</f>
        <v>10.1111/j.1558-5646.1981.tb04868.x</v>
      </c>
      <c r="F221" s="0" t="str">
        <f aca="false">IF([1]metadata!F221="","",[1]metadata!F221)</f>
        <v>y-askfordata</v>
      </c>
      <c r="G221" s="0" t="str">
        <f aca="false">IF([1]metadata!G221="","",[1]metadata!G221)</f>
        <v/>
      </c>
      <c r="H221" s="0" t="str">
        <f aca="false">IF([1]metadata!H221="","",[1]metadata!H221)</f>
        <v/>
      </c>
      <c r="I221" s="0" t="str">
        <f aca="false">IF([1]metadata!I221="","",[1]metadata!I221)</f>
        <v/>
      </c>
      <c r="J221" s="0" t="n">
        <f aca="false">IF([1]metadata!J221="",0,[1]metadata!J221)</f>
        <v>0</v>
      </c>
      <c r="K221" s="0" t="str">
        <f aca="false">IF([1]metadata!K221="","",[1]metadata!K221)</f>
        <v/>
      </c>
      <c r="L221" s="0" t="str">
        <f aca="false">IF([1]metadata!L221="","",[1]metadata!L221)</f>
        <v/>
      </c>
      <c r="M221" s="0" t="str">
        <f aca="false">IF([1]metadata!M221="","",[1]metadata!M221)</f>
        <v/>
      </c>
      <c r="N221" s="0" t="str">
        <f aca="false">IF([1]metadata!N221="","",[1]metadata!N221)</f>
        <v>Ou</v>
      </c>
      <c r="O221" s="0" t="n">
        <f aca="false">IF([1]metadata!O221="","",[1]metadata!O221)</f>
        <v>65.0166666666667</v>
      </c>
      <c r="P221" s="0" t="n">
        <f aca="false">IF([1]metadata!P221="","",[1]metadata!P221)</f>
        <v>25.5</v>
      </c>
      <c r="Q221" s="0" t="str">
        <f aca="false">IF([1]metadata!Q221="","",[1]metadata!Q221)</f>
        <v/>
      </c>
      <c r="R221" s="0" t="n">
        <f aca="false">IF([1]metadata!R221="","",[1]metadata!R221)</f>
        <v>5</v>
      </c>
      <c r="S221" s="0" t="str">
        <f aca="false">IF([1]metadata!S221="","",[1]metadata!S221)</f>
        <v/>
      </c>
      <c r="T221" s="0" t="n">
        <f aca="false">IF([1]metadata!T221="","",[1]metadata!T221)</f>
        <v>80</v>
      </c>
      <c r="U221" s="0" t="str">
        <f aca="false">IF([1]metadata!U221="","",[1]metadata!U221)</f>
        <v>global average</v>
      </c>
      <c r="V221" s="0" t="str">
        <f aca="false">IF([1]metadata!V221="","",[1]metadata!V221)</f>
        <v/>
      </c>
      <c r="W221" s="0" t="str">
        <f aca="false">IF([1]metadata!W221="","",[1]metadata!W221)</f>
        <v/>
      </c>
      <c r="X221" s="0" t="str">
        <f aca="false">IF([1]metadata!X221="","",[1]metadata!X221)</f>
        <v/>
      </c>
      <c r="Y221" s="0" t="str">
        <f aca="false">IF([1]metadata!Y221="","",[1]metadata!Y221)</f>
        <v/>
      </c>
      <c r="Z221" s="0" t="str">
        <f aca="false">IF([1]metadata!Z221="","",[1]metadata!Z221)</f>
        <v/>
      </c>
    </row>
    <row r="222" customFormat="false" ht="14.4" hidden="false" customHeight="false" outlineLevel="0" collapsed="false">
      <c r="A222" s="0" t="n">
        <f aca="false">IF([1]metadata!A222="","",[1]metadata!A222)</f>
        <v>32</v>
      </c>
      <c r="B222" s="0" t="str">
        <f aca="false">IF([1]metadata!B222="","",[1]metadata!B222)</f>
        <v>32-IV</v>
      </c>
      <c r="C222" s="0" t="str">
        <f aca="false">IF([1]metadata!C222="","",[1]metadata!C222)</f>
        <v>MUONA, O; LUMME, J</v>
      </c>
      <c r="D222" s="0" t="str">
        <f aca="false">IF([1]metadata!D222="","",[1]metadata!D222)</f>
        <v>GEOGRAPHICAL VARIATION IN THE REPRODUCTIVE-CYCLE AND PHOTOPERIODIC DIAPAUSE OF DROSOPHILA-PHALERATA AND DROSOPHILA-TRANSVERSA (DROSOPHILIDAE, DIPTERA)</v>
      </c>
      <c r="E222" s="0" t="str">
        <f aca="false">IF([1]metadata!E222="","",[1]metadata!E222)</f>
        <v>10.1111/j.1558-5646.1981.tb04868.x</v>
      </c>
      <c r="F222" s="0" t="str">
        <f aca="false">IF([1]metadata!F222="","",[1]metadata!F222)</f>
        <v>y-askfordata</v>
      </c>
      <c r="G222" s="0" t="str">
        <f aca="false">IF([1]metadata!G222="","",[1]metadata!G222)</f>
        <v/>
      </c>
      <c r="H222" s="0" t="str">
        <f aca="false">IF([1]metadata!H222="","",[1]metadata!H222)</f>
        <v/>
      </c>
      <c r="I222" s="0" t="str">
        <f aca="false">IF([1]metadata!I222="","",[1]metadata!I222)</f>
        <v/>
      </c>
      <c r="J222" s="0" t="n">
        <f aca="false">IF([1]metadata!J222="",0,[1]metadata!J222)</f>
        <v>0</v>
      </c>
      <c r="K222" s="0" t="str">
        <f aca="false">IF([1]metadata!K222="","",[1]metadata!K222)</f>
        <v/>
      </c>
      <c r="L222" s="0" t="str">
        <f aca="false">IF([1]metadata!L222="","",[1]metadata!L222)</f>
        <v/>
      </c>
      <c r="M222" s="0" t="str">
        <f aca="false">IF([1]metadata!M222="","",[1]metadata!M222)</f>
        <v/>
      </c>
      <c r="N222" s="0" t="str">
        <f aca="false">IF([1]metadata!N222="","",[1]metadata!N222)</f>
        <v>IV</v>
      </c>
      <c r="O222" s="0" t="n">
        <f aca="false">IF([1]metadata!O222="","",[1]metadata!O222)</f>
        <v>68.6333333333333</v>
      </c>
      <c r="P222" s="0" t="n">
        <f aca="false">IF([1]metadata!P222="","",[1]metadata!P222)</f>
        <v>27.6333333333333</v>
      </c>
      <c r="Q222" s="0" t="str">
        <f aca="false">IF([1]metadata!Q222="","",[1]metadata!Q222)</f>
        <v/>
      </c>
      <c r="R222" s="0" t="n">
        <f aca="false">IF([1]metadata!R222="","",[1]metadata!R222)</f>
        <v>130</v>
      </c>
      <c r="S222" s="0" t="str">
        <f aca="false">IF([1]metadata!S222="","",[1]metadata!S222)</f>
        <v/>
      </c>
      <c r="T222" s="0" t="n">
        <f aca="false">IF([1]metadata!T222="","",[1]metadata!T222)</f>
        <v>80</v>
      </c>
      <c r="U222" s="0" t="str">
        <f aca="false">IF([1]metadata!U222="","",[1]metadata!U222)</f>
        <v>global average</v>
      </c>
      <c r="V222" s="0" t="str">
        <f aca="false">IF([1]metadata!V222="","",[1]metadata!V222)</f>
        <v/>
      </c>
      <c r="W222" s="0" t="str">
        <f aca="false">IF([1]metadata!W222="","",[1]metadata!W222)</f>
        <v/>
      </c>
      <c r="X222" s="0" t="str">
        <f aca="false">IF([1]metadata!X222="","",[1]metadata!X222)</f>
        <v/>
      </c>
      <c r="Y222" s="0" t="str">
        <f aca="false">IF([1]metadata!Y222="","",[1]metadata!Y222)</f>
        <v/>
      </c>
      <c r="Z222" s="0" t="str">
        <f aca="false">IF([1]metadata!Z222="","",[1]metadata!Z222)</f>
        <v/>
      </c>
    </row>
    <row r="223" customFormat="false" ht="14.4" hidden="false" customHeight="false" outlineLevel="0" collapsed="false">
      <c r="A223" s="0" t="n">
        <f aca="false">IF([1]metadata!A223="","",[1]metadata!A223)</f>
        <v>32</v>
      </c>
      <c r="B223" s="0" t="str">
        <f aca="false">IF([1]metadata!B223="","",[1]metadata!B223)</f>
        <v>32-HA</v>
      </c>
      <c r="C223" s="0" t="str">
        <f aca="false">IF([1]metadata!C223="","",[1]metadata!C223)</f>
        <v>MUONA, O; LUMME, J</v>
      </c>
      <c r="D223" s="0" t="str">
        <f aca="false">IF([1]metadata!D223="","",[1]metadata!D223)</f>
        <v>GEOGRAPHICAL VARIATION IN THE REPRODUCTIVE-CYCLE AND PHOTOPERIODIC DIAPAUSE OF DROSOPHILA-PHALERATA AND DROSOPHILA-TRANSVERSA (DROSOPHILIDAE, DIPTERA)</v>
      </c>
      <c r="E223" s="0" t="str">
        <f aca="false">IF([1]metadata!E223="","",[1]metadata!E223)</f>
        <v>10.1111/j.1558-5646.1981.tb04868.x</v>
      </c>
      <c r="F223" s="0" t="str">
        <f aca="false">IF([1]metadata!F223="","",[1]metadata!F223)</f>
        <v>y-askfordata</v>
      </c>
      <c r="G223" s="0" t="str">
        <f aca="false">IF([1]metadata!G223="","",[1]metadata!G223)</f>
        <v/>
      </c>
      <c r="H223" s="0" t="str">
        <f aca="false">IF([1]metadata!H223="","",[1]metadata!H223)</f>
        <v/>
      </c>
      <c r="I223" s="0" t="str">
        <f aca="false">IF([1]metadata!I223="","",[1]metadata!I223)</f>
        <v/>
      </c>
      <c r="J223" s="0" t="n">
        <f aca="false">IF([1]metadata!J223="",0,[1]metadata!J223)</f>
        <v>0</v>
      </c>
      <c r="K223" s="0" t="str">
        <f aca="false">IF([1]metadata!K223="","",[1]metadata!K223)</f>
        <v/>
      </c>
      <c r="L223" s="0" t="str">
        <f aca="false">IF([1]metadata!L223="","",[1]metadata!L223)</f>
        <v/>
      </c>
      <c r="M223" s="0" t="str">
        <f aca="false">IF([1]metadata!M223="","",[1]metadata!M223)</f>
        <v/>
      </c>
      <c r="N223" s="0" t="str">
        <f aca="false">IF([1]metadata!N223="","",[1]metadata!N223)</f>
        <v>HA</v>
      </c>
      <c r="O223" s="0" t="n">
        <f aca="false">IF([1]metadata!O223="","",[1]metadata!O223)</f>
        <v>61.1333333333333</v>
      </c>
      <c r="P223" s="0" t="n">
        <f aca="false">IF([1]metadata!P223="","",[1]metadata!P223)</f>
        <v>24.35</v>
      </c>
      <c r="Q223" s="0" t="str">
        <f aca="false">IF([1]metadata!Q223="","",[1]metadata!Q223)</f>
        <v/>
      </c>
      <c r="R223" s="0" t="n">
        <f aca="false">IF([1]metadata!R223="","",[1]metadata!R223)</f>
        <v>80</v>
      </c>
      <c r="S223" s="0" t="str">
        <f aca="false">IF([1]metadata!S223="","",[1]metadata!S223)</f>
        <v/>
      </c>
      <c r="T223" s="0" t="n">
        <f aca="false">IF([1]metadata!T223="","",[1]metadata!T223)</f>
        <v>80</v>
      </c>
      <c r="U223" s="0" t="str">
        <f aca="false">IF([1]metadata!U223="","",[1]metadata!U223)</f>
        <v>global average</v>
      </c>
      <c r="V223" s="0" t="str">
        <f aca="false">IF([1]metadata!V223="","",[1]metadata!V223)</f>
        <v/>
      </c>
      <c r="W223" s="0" t="str">
        <f aca="false">IF([1]metadata!W223="","",[1]metadata!W223)</f>
        <v/>
      </c>
      <c r="X223" s="0" t="str">
        <f aca="false">IF([1]metadata!X223="","",[1]metadata!X223)</f>
        <v/>
      </c>
      <c r="Y223" s="0" t="str">
        <f aca="false">IF([1]metadata!Y223="","",[1]metadata!Y223)</f>
        <v/>
      </c>
      <c r="Z223" s="0" t="str">
        <f aca="false">IF([1]metadata!Z223="","",[1]metadata!Z223)</f>
        <v/>
      </c>
    </row>
    <row r="224" customFormat="false" ht="14.4" hidden="false" customHeight="false" outlineLevel="0" collapsed="false">
      <c r="A224" s="0" t="n">
        <f aca="false">IF([1]metadata!A224="","",[1]metadata!A224)</f>
        <v>32</v>
      </c>
      <c r="B224" s="0" t="str">
        <f aca="false">IF([1]metadata!B224="","",[1]metadata!B224)</f>
        <v>32-VA</v>
      </c>
      <c r="C224" s="0" t="str">
        <f aca="false">IF([1]metadata!C224="","",[1]metadata!C224)</f>
        <v>MUONA, O; LUMME, J</v>
      </c>
      <c r="D224" s="0" t="str">
        <f aca="false">IF([1]metadata!D224="","",[1]metadata!D224)</f>
        <v>GEOGRAPHICAL VARIATION IN THE REPRODUCTIVE-CYCLE AND PHOTOPERIODIC DIAPAUSE OF DROSOPHILA-PHALERATA AND DROSOPHILA-TRANSVERSA (DROSOPHILIDAE, DIPTERA)</v>
      </c>
      <c r="E224" s="0" t="str">
        <f aca="false">IF([1]metadata!E224="","",[1]metadata!E224)</f>
        <v>10.1111/j.1558-5646.1981.tb04868.x</v>
      </c>
      <c r="F224" s="0" t="str">
        <f aca="false">IF([1]metadata!F224="","",[1]metadata!F224)</f>
        <v>y-askfordata</v>
      </c>
      <c r="G224" s="0" t="str">
        <f aca="false">IF([1]metadata!G224="","",[1]metadata!G224)</f>
        <v/>
      </c>
      <c r="H224" s="0" t="str">
        <f aca="false">IF([1]metadata!H224="","",[1]metadata!H224)</f>
        <v/>
      </c>
      <c r="I224" s="0" t="str">
        <f aca="false">IF([1]metadata!I224="","",[1]metadata!I224)</f>
        <v/>
      </c>
      <c r="J224" s="0" t="n">
        <f aca="false">IF([1]metadata!J224="",0,[1]metadata!J224)</f>
        <v>0</v>
      </c>
      <c r="K224" s="0" t="str">
        <f aca="false">IF([1]metadata!K224="","",[1]metadata!K224)</f>
        <v/>
      </c>
      <c r="L224" s="0" t="str">
        <f aca="false">IF([1]metadata!L224="","",[1]metadata!L224)</f>
        <v/>
      </c>
      <c r="M224" s="0" t="str">
        <f aca="false">IF([1]metadata!M224="","",[1]metadata!M224)</f>
        <v/>
      </c>
      <c r="N224" s="0" t="str">
        <f aca="false">IF([1]metadata!N224="","",[1]metadata!N224)</f>
        <v>VA</v>
      </c>
      <c r="O224" s="0" t="n">
        <f aca="false">IF([1]metadata!O224="","",[1]metadata!O224)</f>
        <v>63</v>
      </c>
      <c r="P224" s="0" t="n">
        <f aca="false">IF([1]metadata!P224="","",[1]metadata!P224)</f>
        <v>27.8333333333333</v>
      </c>
      <c r="Q224" s="0" t="str">
        <f aca="false">IF([1]metadata!Q224="","",[1]metadata!Q224)</f>
        <v/>
      </c>
      <c r="R224" s="0" t="n">
        <f aca="false">IF([1]metadata!R224="","",[1]metadata!R224)</f>
        <v>80</v>
      </c>
      <c r="S224" s="0" t="str">
        <f aca="false">IF([1]metadata!S224="","",[1]metadata!S224)</f>
        <v/>
      </c>
      <c r="T224" s="0" t="n">
        <f aca="false">IF([1]metadata!T224="","",[1]metadata!T224)</f>
        <v>80</v>
      </c>
      <c r="U224" s="0" t="str">
        <f aca="false">IF([1]metadata!U224="","",[1]metadata!U224)</f>
        <v>global average</v>
      </c>
      <c r="V224" s="0" t="str">
        <f aca="false">IF([1]metadata!V224="","",[1]metadata!V224)</f>
        <v/>
      </c>
      <c r="W224" s="0" t="str">
        <f aca="false">IF([1]metadata!W224="","",[1]metadata!W224)</f>
        <v/>
      </c>
      <c r="X224" s="0" t="str">
        <f aca="false">IF([1]metadata!X224="","",[1]metadata!X224)</f>
        <v/>
      </c>
      <c r="Y224" s="0" t="str">
        <f aca="false">IF([1]metadata!Y224="","",[1]metadata!Y224)</f>
        <v/>
      </c>
      <c r="Z224" s="0" t="str">
        <f aca="false">IF([1]metadata!Z224="","",[1]metadata!Z224)</f>
        <v/>
      </c>
    </row>
    <row r="225" customFormat="false" ht="14.4" hidden="false" customHeight="false" outlineLevel="0" collapsed="false">
      <c r="A225" s="0" t="n">
        <f aca="false">IF([1]metadata!A225="","",[1]metadata!A225)</f>
        <v>32</v>
      </c>
      <c r="B225" s="0" t="str">
        <f aca="false">IF([1]metadata!B225="","",[1]metadata!B225)</f>
        <v>32-Ze</v>
      </c>
      <c r="C225" s="0" t="str">
        <f aca="false">IF([1]metadata!C225="","",[1]metadata!C225)</f>
        <v>MUONA, O; LUMME, J</v>
      </c>
      <c r="D225" s="0" t="str">
        <f aca="false">IF([1]metadata!D225="","",[1]metadata!D225)</f>
        <v>GEOGRAPHICAL VARIATION IN THE REPRODUCTIVE-CYCLE AND PHOTOPERIODIC DIAPAUSE OF DROSOPHILA-PHALERATA AND DROSOPHILA-TRANSVERSA (DROSOPHILIDAE, DIPTERA)</v>
      </c>
      <c r="E225" s="0" t="str">
        <f aca="false">IF([1]metadata!E225="","",[1]metadata!E225)</f>
        <v>10.1111/j.1558-5646.1981.tb04868.x</v>
      </c>
      <c r="F225" s="0" t="str">
        <f aca="false">IF([1]metadata!F225="","",[1]metadata!F225)</f>
        <v>y-askfordata</v>
      </c>
      <c r="G225" s="0" t="str">
        <f aca="false">IF([1]metadata!G225="","",[1]metadata!G225)</f>
        <v/>
      </c>
      <c r="H225" s="0" t="str">
        <f aca="false">IF([1]metadata!H225="","",[1]metadata!H225)</f>
        <v/>
      </c>
      <c r="I225" s="0" t="str">
        <f aca="false">IF([1]metadata!I225="","",[1]metadata!I225)</f>
        <v/>
      </c>
      <c r="J225" s="0" t="n">
        <f aca="false">IF([1]metadata!J225="",0,[1]metadata!J225)</f>
        <v>0</v>
      </c>
      <c r="K225" s="0" t="str">
        <f aca="false">IF([1]metadata!K225="","",[1]metadata!K225)</f>
        <v/>
      </c>
      <c r="L225" s="0" t="str">
        <f aca="false">IF([1]metadata!L225="","",[1]metadata!L225)</f>
        <v/>
      </c>
      <c r="M225" s="0" t="str">
        <f aca="false">IF([1]metadata!M225="","",[1]metadata!M225)</f>
        <v/>
      </c>
      <c r="N225" s="0" t="str">
        <f aca="false">IF([1]metadata!N225="","",[1]metadata!N225)</f>
        <v>Ze</v>
      </c>
      <c r="O225" s="0" t="n">
        <f aca="false">IF([1]metadata!O225="","",[1]metadata!O225)</f>
        <v>46.7166666666667</v>
      </c>
      <c r="P225" s="0" t="n">
        <f aca="false">IF([1]metadata!P225="","",[1]metadata!P225)</f>
        <v>10.1</v>
      </c>
      <c r="Q225" s="0" t="str">
        <f aca="false">IF([1]metadata!Q225="","",[1]metadata!Q225)</f>
        <v/>
      </c>
      <c r="R225" s="0" t="n">
        <f aca="false">IF([1]metadata!R225="","",[1]metadata!R225)</f>
        <v>1500</v>
      </c>
      <c r="S225" s="0" t="str">
        <f aca="false">IF([1]metadata!S225="","",[1]metadata!S225)</f>
        <v/>
      </c>
      <c r="T225" s="0" t="n">
        <f aca="false">IF([1]metadata!T225="","",[1]metadata!T225)</f>
        <v>80</v>
      </c>
      <c r="U225" s="0" t="str">
        <f aca="false">IF([1]metadata!U225="","",[1]metadata!U225)</f>
        <v>global average</v>
      </c>
      <c r="V225" s="0" t="str">
        <f aca="false">IF([1]metadata!V225="","",[1]metadata!V225)</f>
        <v/>
      </c>
      <c r="W225" s="0" t="str">
        <f aca="false">IF([1]metadata!W225="","",[1]metadata!W225)</f>
        <v/>
      </c>
      <c r="X225" s="0" t="str">
        <f aca="false">IF([1]metadata!X225="","",[1]metadata!X225)</f>
        <v/>
      </c>
      <c r="Y225" s="0" t="str">
        <f aca="false">IF([1]metadata!Y225="","",[1]metadata!Y225)</f>
        <v/>
      </c>
      <c r="Z225" s="0" t="str">
        <f aca="false">IF([1]metadata!Z225="","",[1]metadata!Z225)</f>
        <v/>
      </c>
    </row>
    <row r="226" customFormat="false" ht="14.4" hidden="false" customHeight="false" outlineLevel="0" collapsed="false">
      <c r="A226" s="0" t="n">
        <f aca="false">IF([1]metadata!A226="","",[1]metadata!A226)</f>
        <v>32</v>
      </c>
      <c r="B226" s="0" t="str">
        <f aca="false">IF([1]metadata!B226="","",[1]metadata!B226)</f>
        <v>32-Ro</v>
      </c>
      <c r="C226" s="0" t="str">
        <f aca="false">IF([1]metadata!C226="","",[1]metadata!C226)</f>
        <v>MUONA, O; LUMME, J</v>
      </c>
      <c r="D226" s="0" t="str">
        <f aca="false">IF([1]metadata!D226="","",[1]metadata!D226)</f>
        <v>GEOGRAPHICAL VARIATION IN THE REPRODUCTIVE-CYCLE AND PHOTOPERIODIC DIAPAUSE OF DROSOPHILA-PHALERATA AND DROSOPHILA-TRANSVERSA (DROSOPHILIDAE, DIPTERA)</v>
      </c>
      <c r="E226" s="0" t="str">
        <f aca="false">IF([1]metadata!E226="","",[1]metadata!E226)</f>
        <v>10.1111/j.1558-5646.1981.tb04868.x</v>
      </c>
      <c r="F226" s="0" t="str">
        <f aca="false">IF([1]metadata!F226="","",[1]metadata!F226)</f>
        <v>y-askfordata</v>
      </c>
      <c r="G226" s="0" t="str">
        <f aca="false">IF([1]metadata!G226="","",[1]metadata!G226)</f>
        <v/>
      </c>
      <c r="H226" s="0" t="str">
        <f aca="false">IF([1]metadata!H226="","",[1]metadata!H226)</f>
        <v/>
      </c>
      <c r="I226" s="0" t="str">
        <f aca="false">IF([1]metadata!I226="","",[1]metadata!I226)</f>
        <v/>
      </c>
      <c r="J226" s="0" t="n">
        <f aca="false">IF([1]metadata!J226="",0,[1]metadata!J226)</f>
        <v>0</v>
      </c>
      <c r="K226" s="0" t="str">
        <f aca="false">IF([1]metadata!K226="","",[1]metadata!K226)</f>
        <v/>
      </c>
      <c r="L226" s="0" t="str">
        <f aca="false">IF([1]metadata!L226="","",[1]metadata!L226)</f>
        <v/>
      </c>
      <c r="M226" s="0" t="str">
        <f aca="false">IF([1]metadata!M226="","",[1]metadata!M226)</f>
        <v/>
      </c>
      <c r="N226" s="0" t="str">
        <f aca="false">IF([1]metadata!N226="","",[1]metadata!N226)</f>
        <v>Ro</v>
      </c>
      <c r="O226" s="0" t="n">
        <f aca="false">IF([1]metadata!O226="","",[1]metadata!O226)</f>
        <v>48.3833333333333</v>
      </c>
      <c r="P226" s="0" t="n">
        <f aca="false">IF([1]metadata!P226="","",[1]metadata!P226)</f>
        <v>15.5</v>
      </c>
      <c r="Q226" s="0" t="str">
        <f aca="false">IF([1]metadata!Q226="","",[1]metadata!Q226)</f>
        <v/>
      </c>
      <c r="R226" s="0" t="n">
        <f aca="false">IF([1]metadata!R226="","",[1]metadata!R226)</f>
        <v>220</v>
      </c>
      <c r="S226" s="0" t="str">
        <f aca="false">IF([1]metadata!S226="","",[1]metadata!S226)</f>
        <v/>
      </c>
      <c r="T226" s="0" t="n">
        <f aca="false">IF([1]metadata!T226="","",[1]metadata!T226)</f>
        <v>80</v>
      </c>
      <c r="U226" s="0" t="str">
        <f aca="false">IF([1]metadata!U226="","",[1]metadata!U226)</f>
        <v>global average</v>
      </c>
      <c r="V226" s="0" t="str">
        <f aca="false">IF([1]metadata!V226="","",[1]metadata!V226)</f>
        <v/>
      </c>
      <c r="W226" s="0" t="str">
        <f aca="false">IF([1]metadata!W226="","",[1]metadata!W226)</f>
        <v/>
      </c>
      <c r="X226" s="0" t="str">
        <f aca="false">IF([1]metadata!X226="","",[1]metadata!X226)</f>
        <v/>
      </c>
      <c r="Y226" s="0" t="str">
        <f aca="false">IF([1]metadata!Y226="","",[1]metadata!Y226)</f>
        <v/>
      </c>
      <c r="Z226" s="0" t="str">
        <f aca="false">IF([1]metadata!Z226="","",[1]metadata!Z226)</f>
        <v/>
      </c>
    </row>
    <row r="227" customFormat="false" ht="14.4" hidden="false" customHeight="false" outlineLevel="0" collapsed="false">
      <c r="A227" s="0" t="n">
        <f aca="false">IF([1]metadata!A227="","",[1]metadata!A227)</f>
        <v>32</v>
      </c>
      <c r="B227" s="0" t="str">
        <f aca="false">IF([1]metadata!B227="","",[1]metadata!B227)</f>
        <v>32-Bu</v>
      </c>
      <c r="C227" s="0" t="str">
        <f aca="false">IF([1]metadata!C227="","",[1]metadata!C227)</f>
        <v>MUONA, O; LUMME, J</v>
      </c>
      <c r="D227" s="0" t="str">
        <f aca="false">IF([1]metadata!D227="","",[1]metadata!D227)</f>
        <v>GEOGRAPHICAL VARIATION IN THE REPRODUCTIVE-CYCLE AND PHOTOPERIODIC DIAPAUSE OF DROSOPHILA-PHALERATA AND DROSOPHILA-TRANSVERSA (DROSOPHILIDAE, DIPTERA)</v>
      </c>
      <c r="E227" s="0" t="str">
        <f aca="false">IF([1]metadata!E227="","",[1]metadata!E227)</f>
        <v>10.1111/j.1558-5646.1981.tb04868.x</v>
      </c>
      <c r="F227" s="0" t="str">
        <f aca="false">IF([1]metadata!F227="","",[1]metadata!F227)</f>
        <v>y-askfordata</v>
      </c>
      <c r="G227" s="0" t="str">
        <f aca="false">IF([1]metadata!G227="","",[1]metadata!G227)</f>
        <v/>
      </c>
      <c r="H227" s="0" t="str">
        <f aca="false">IF([1]metadata!H227="","",[1]metadata!H227)</f>
        <v/>
      </c>
      <c r="I227" s="0" t="str">
        <f aca="false">IF([1]metadata!I227="","",[1]metadata!I227)</f>
        <v/>
      </c>
      <c r="J227" s="0" t="n">
        <f aca="false">IF([1]metadata!J227="",0,[1]metadata!J227)</f>
        <v>0</v>
      </c>
      <c r="K227" s="0" t="str">
        <f aca="false">IF([1]metadata!K227="","",[1]metadata!K227)</f>
        <v/>
      </c>
      <c r="L227" s="0" t="str">
        <f aca="false">IF([1]metadata!L227="","",[1]metadata!L227)</f>
        <v/>
      </c>
      <c r="M227" s="0" t="str">
        <f aca="false">IF([1]metadata!M227="","",[1]metadata!M227)</f>
        <v/>
      </c>
      <c r="N227" s="0" t="str">
        <f aca="false">IF([1]metadata!N227="","",[1]metadata!N227)</f>
        <v>Bu</v>
      </c>
      <c r="O227" s="0" t="n">
        <f aca="false">IF([1]metadata!O227="","",[1]metadata!O227)</f>
        <v>47.5</v>
      </c>
      <c r="P227" s="0" t="n">
        <f aca="false">IF([1]metadata!P227="","",[1]metadata!P227)</f>
        <v>19.05</v>
      </c>
      <c r="Q227" s="0" t="str">
        <f aca="false">IF([1]metadata!Q227="","",[1]metadata!Q227)</f>
        <v/>
      </c>
      <c r="R227" s="0" t="n">
        <f aca="false">IF([1]metadata!R227="","",[1]metadata!R227)</f>
        <v>150</v>
      </c>
      <c r="S227" s="0" t="str">
        <f aca="false">IF([1]metadata!S227="","",[1]metadata!S227)</f>
        <v/>
      </c>
      <c r="T227" s="0" t="n">
        <f aca="false">IF([1]metadata!T227="","",[1]metadata!T227)</f>
        <v>80</v>
      </c>
      <c r="U227" s="0" t="str">
        <f aca="false">IF([1]metadata!U227="","",[1]metadata!U227)</f>
        <v>global average</v>
      </c>
      <c r="V227" s="0" t="str">
        <f aca="false">IF([1]metadata!V227="","",[1]metadata!V227)</f>
        <v/>
      </c>
      <c r="W227" s="0" t="str">
        <f aca="false">IF([1]metadata!W227="","",[1]metadata!W227)</f>
        <v/>
      </c>
      <c r="X227" s="0" t="str">
        <f aca="false">IF([1]metadata!X227="","",[1]metadata!X227)</f>
        <v/>
      </c>
      <c r="Y227" s="0" t="str">
        <f aca="false">IF([1]metadata!Y227="","",[1]metadata!Y227)</f>
        <v/>
      </c>
      <c r="Z227" s="0" t="str">
        <f aca="false">IF([1]metadata!Z227="","",[1]metadata!Z227)</f>
        <v/>
      </c>
    </row>
    <row r="228" customFormat="false" ht="14.4" hidden="false" customHeight="false" outlineLevel="0" collapsed="false">
      <c r="A228" s="0" t="n">
        <f aca="false">IF([1]metadata!A228="","",[1]metadata!A228)</f>
        <v>33</v>
      </c>
      <c r="B228" s="0" t="str">
        <f aca="false">IF([1]metadata!B228="","",[1]metadata!B228)</f>
        <v>33-Okinawa</v>
      </c>
      <c r="C228" s="0" t="str">
        <f aca="false">IF([1]metadata!C228="","",[1]metadata!C228)</f>
        <v>Musolin, DL; Tougou, D; Fujisaki, K</v>
      </c>
      <c r="D228" s="0" t="str">
        <f aca="false">IF([1]metadata!D228="","",[1]metadata!D228)</f>
        <v>Photoperiodic response in the subtropical and warm-temperate zone populations of the southern green stink bug Nezara viridula: why does it not fit the common latitudinal trend?</v>
      </c>
      <c r="E228" s="0" t="str">
        <f aca="false">IF([1]metadata!E228="","",[1]metadata!E228)</f>
        <v>10.1111/j.1365-3032.2011.00797.x</v>
      </c>
      <c r="F228" s="0" t="str">
        <f aca="false">IF([1]metadata!F228="","",[1]metadata!F228)</f>
        <v>y</v>
      </c>
      <c r="G228" s="0" t="str">
        <f aca="false">IF([1]metadata!G228="","",[1]metadata!G228)</f>
        <v>a</v>
      </c>
      <c r="H228" s="0" t="str">
        <f aca="false">IF([1]metadata!H228="","",[1]metadata!H228)</f>
        <v>i</v>
      </c>
      <c r="I228" s="0" t="n">
        <f aca="false">IF([1]metadata!I228="","",[1]metadata!I228)</f>
        <v>5</v>
      </c>
      <c r="J228" s="0" t="n">
        <f aca="false">IF([1]metadata!J228="",0,[1]metadata!J228)</f>
        <v>7</v>
      </c>
      <c r="K228" s="0" t="str">
        <f aca="false">IF([1]metadata!K228="","",[1]metadata!K228)</f>
        <v/>
      </c>
      <c r="L228" s="0" t="str">
        <f aca="false">IF([1]metadata!L228="","",[1]metadata!L228)</f>
        <v>Nezara viridula</v>
      </c>
      <c r="M228" s="0" t="str">
        <f aca="false">IF([1]metadata!M228="","",[1]metadata!M228)</f>
        <v>heteroptera</v>
      </c>
      <c r="N228" s="0" t="str">
        <f aca="false">IF([1]metadata!N228="","",[1]metadata!N228)</f>
        <v>Okinawa</v>
      </c>
      <c r="O228" s="0" t="n">
        <f aca="false">IF([1]metadata!O228="","",[1]metadata!O228)</f>
        <v>26.4</v>
      </c>
      <c r="P228" s="0" t="n">
        <f aca="false">IF([1]metadata!P228="","",[1]metadata!P228)</f>
        <v>127.4</v>
      </c>
      <c r="Q228" s="0" t="n">
        <f aca="false">IF([1]metadata!Q228="","",[1]metadata!Q228)</f>
        <v>0.1</v>
      </c>
      <c r="R228" s="0" t="str">
        <f aca="false">IF([1]metadata!R228="","",[1]metadata!R228)</f>
        <v/>
      </c>
      <c r="S228" s="0" t="str">
        <f aca="false">IF([1]metadata!S228="","",[1]metadata!S228)</f>
        <v/>
      </c>
      <c r="T228" s="0" t="n">
        <f aca="false">IF([1]metadata!T228="","",[1]metadata!T228)</f>
        <v>32.6</v>
      </c>
      <c r="U228" s="0" t="str">
        <f aca="false">IF([1]metadata!U228="","",[1]metadata!U228)</f>
        <v>acc</v>
      </c>
      <c r="V228" s="0" t="str">
        <f aca="false">IF([1]metadata!V228="","",[1]metadata!V228)</f>
        <v/>
      </c>
      <c r="W228" s="0" t="n">
        <f aca="false">IF([1]metadata!W228="","",[1]metadata!W228)</f>
        <v>33</v>
      </c>
      <c r="X228" s="0" t="str">
        <f aca="false">IF([1]metadata!X228="","",[1]metadata!X228)</f>
        <v/>
      </c>
      <c r="Y228" s="0" t="str">
        <f aca="false">IF([1]metadata!Y228="","",[1]metadata!Y228)</f>
        <v/>
      </c>
      <c r="Z228" s="0" t="str">
        <f aca="false">IF([1]metadata!Z228="","",[1]metadata!Z228)</f>
        <v/>
      </c>
    </row>
    <row r="229" customFormat="false" ht="14.4" hidden="false" customHeight="false" outlineLevel="0" collapsed="false">
      <c r="A229" s="0" t="n">
        <f aca="false">IF([1]metadata!A229="","",[1]metadata!A229)</f>
        <v>33</v>
      </c>
      <c r="B229" s="0" t="str">
        <f aca="false">IF([1]metadata!B229="","",[1]metadata!B229)</f>
        <v>33-Amami</v>
      </c>
      <c r="C229" s="0" t="str">
        <f aca="false">IF([1]metadata!C229="","",[1]metadata!C229)</f>
        <v>Musolin, DL; Tougou, D; Fujisaki, K</v>
      </c>
      <c r="D229" s="0" t="str">
        <f aca="false">IF([1]metadata!D229="","",[1]metadata!D229)</f>
        <v>Photoperiodic response in the subtropical and warm-temperate zone populations of the southern green stink bug Nezara viridula: why does it not fit the common latitudinal trend?</v>
      </c>
      <c r="E229" s="0" t="str">
        <f aca="false">IF([1]metadata!E229="","",[1]metadata!E229)</f>
        <v>10.1111/j.1365-3032.2011.00797.x</v>
      </c>
      <c r="F229" s="0" t="str">
        <f aca="false">IF([1]metadata!F229="","",[1]metadata!F229)</f>
        <v>y</v>
      </c>
      <c r="G229" s="0" t="str">
        <f aca="false">IF([1]metadata!G229="","",[1]metadata!G229)</f>
        <v>a</v>
      </c>
      <c r="H229" s="0" t="str">
        <f aca="false">IF([1]metadata!H229="","",[1]metadata!H229)</f>
        <v>i</v>
      </c>
      <c r="I229" s="0" t="n">
        <f aca="false">IF([1]metadata!I229="","",[1]metadata!I229)</f>
        <v>5</v>
      </c>
      <c r="J229" s="0" t="n">
        <f aca="false">IF([1]metadata!J229="",0,[1]metadata!J229)</f>
        <v>7</v>
      </c>
      <c r="K229" s="0" t="str">
        <f aca="false">IF([1]metadata!K229="","",[1]metadata!K229)</f>
        <v/>
      </c>
      <c r="L229" s="0" t="str">
        <f aca="false">IF([1]metadata!L229="","",[1]metadata!L229)</f>
        <v/>
      </c>
      <c r="M229" s="0" t="str">
        <f aca="false">IF([1]metadata!M229="","",[1]metadata!M229)</f>
        <v/>
      </c>
      <c r="N229" s="0" t="str">
        <f aca="false">IF([1]metadata!N229="","",[1]metadata!N229)</f>
        <v>Amami</v>
      </c>
      <c r="O229" s="0" t="n">
        <f aca="false">IF([1]metadata!O229="","",[1]metadata!O229)</f>
        <v>28.4</v>
      </c>
      <c r="P229" s="0" t="n">
        <f aca="false">IF([1]metadata!P229="","",[1]metadata!P229)</f>
        <v>129.3</v>
      </c>
      <c r="Q229" s="0" t="n">
        <f aca="false">IF([1]metadata!Q229="","",[1]metadata!Q229)</f>
        <v>0.1</v>
      </c>
      <c r="R229" s="0" t="str">
        <f aca="false">IF([1]metadata!R229="","",[1]metadata!R229)</f>
        <v/>
      </c>
      <c r="S229" s="0" t="str">
        <f aca="false">IF([1]metadata!S229="","",[1]metadata!S229)</f>
        <v/>
      </c>
      <c r="T229" s="0" t="n">
        <f aca="false">IF([1]metadata!T229="","",[1]metadata!T229)</f>
        <v>22</v>
      </c>
      <c r="U229" s="0" t="str">
        <f aca="false">IF([1]metadata!U229="","",[1]metadata!U229)</f>
        <v>acc</v>
      </c>
      <c r="V229" s="0" t="str">
        <f aca="false">IF([1]metadata!V229="","",[1]metadata!V229)</f>
        <v/>
      </c>
      <c r="W229" s="0" t="n">
        <f aca="false">IF([1]metadata!W229="","",[1]metadata!W229)</f>
        <v>33</v>
      </c>
      <c r="X229" s="0" t="str">
        <f aca="false">IF([1]metadata!X229="","",[1]metadata!X229)</f>
        <v/>
      </c>
      <c r="Y229" s="0" t="str">
        <f aca="false">IF([1]metadata!Y229="","",[1]metadata!Y229)</f>
        <v/>
      </c>
      <c r="Z229" s="0" t="str">
        <f aca="false">IF([1]metadata!Z229="","",[1]metadata!Z229)</f>
        <v/>
      </c>
    </row>
    <row r="230" customFormat="false" ht="14.4" hidden="false" customHeight="false" outlineLevel="0" collapsed="false">
      <c r="A230" s="0" t="n">
        <f aca="false">IF([1]metadata!A230="","",[1]metadata!A230)</f>
        <v>33</v>
      </c>
      <c r="B230" s="0" t="str">
        <f aca="false">IF([1]metadata!B230="","",[1]metadata!B230)</f>
        <v>33-Kochi</v>
      </c>
      <c r="C230" s="0" t="str">
        <f aca="false">IF([1]metadata!C230="","",[1]metadata!C230)</f>
        <v>Musolin, DL; Tougou, D; Fujisaki, K</v>
      </c>
      <c r="D230" s="0" t="str">
        <f aca="false">IF([1]metadata!D230="","",[1]metadata!D230)</f>
        <v>Photoperiodic response in the subtropical and warm-temperate zone populations of the southern green stink bug Nezara viridula: why does it not fit the common latitudinal trend?</v>
      </c>
      <c r="E230" s="0" t="str">
        <f aca="false">IF([1]metadata!E230="","",[1]metadata!E230)</f>
        <v>10.1111/j.1365-3032.2011.00797.x</v>
      </c>
      <c r="F230" s="0" t="str">
        <f aca="false">IF([1]metadata!F230="","",[1]metadata!F230)</f>
        <v>y</v>
      </c>
      <c r="G230" s="0" t="str">
        <f aca="false">IF([1]metadata!G230="","",[1]metadata!G230)</f>
        <v>a</v>
      </c>
      <c r="H230" s="0" t="str">
        <f aca="false">IF([1]metadata!H230="","",[1]metadata!H230)</f>
        <v>i</v>
      </c>
      <c r="I230" s="0" t="n">
        <f aca="false">IF([1]metadata!I230="","",[1]metadata!I230)</f>
        <v>5</v>
      </c>
      <c r="J230" s="0" t="n">
        <f aca="false">IF([1]metadata!J230="",0,[1]metadata!J230)</f>
        <v>8</v>
      </c>
      <c r="K230" s="0" t="str">
        <f aca="false">IF([1]metadata!K230="","",[1]metadata!K230)</f>
        <v/>
      </c>
      <c r="L230" s="0" t="str">
        <f aca="false">IF([1]metadata!L230="","",[1]metadata!L230)</f>
        <v/>
      </c>
      <c r="M230" s="0" t="str">
        <f aca="false">IF([1]metadata!M230="","",[1]metadata!M230)</f>
        <v/>
      </c>
      <c r="N230" s="0" t="str">
        <f aca="false">IF([1]metadata!N230="","",[1]metadata!N230)</f>
        <v>Kochi</v>
      </c>
      <c r="O230" s="0" t="n">
        <f aca="false">IF([1]metadata!O230="","",[1]metadata!O230)</f>
        <v>33.6</v>
      </c>
      <c r="P230" s="0" t="n">
        <f aca="false">IF([1]metadata!P230="","",[1]metadata!P230)</f>
        <v>133.6</v>
      </c>
      <c r="Q230" s="0" t="n">
        <f aca="false">IF([1]metadata!Q230="","",[1]metadata!Q230)</f>
        <v>0.1</v>
      </c>
      <c r="R230" s="0" t="str">
        <f aca="false">IF([1]metadata!R230="","",[1]metadata!R230)</f>
        <v/>
      </c>
      <c r="S230" s="0" t="str">
        <f aca="false">IF([1]metadata!S230="","",[1]metadata!S230)</f>
        <v/>
      </c>
      <c r="T230" s="0" t="n">
        <f aca="false">IF([1]metadata!T230="","",[1]metadata!T230)</f>
        <v>36.4</v>
      </c>
      <c r="U230" s="0" t="str">
        <f aca="false">IF([1]metadata!U230="","",[1]metadata!U230)</f>
        <v>acc</v>
      </c>
      <c r="V230" s="0" t="str">
        <f aca="false">IF([1]metadata!V230="","",[1]metadata!V230)</f>
        <v/>
      </c>
      <c r="W230" s="0" t="n">
        <f aca="false">IF([1]metadata!W230="","",[1]metadata!W230)</f>
        <v>33</v>
      </c>
      <c r="X230" s="0" t="str">
        <f aca="false">IF([1]metadata!X230="","",[1]metadata!X230)</f>
        <v/>
      </c>
      <c r="Y230" s="0" t="str">
        <f aca="false">IF([1]metadata!Y230="","",[1]metadata!Y230)</f>
        <v/>
      </c>
      <c r="Z230" s="0" t="str">
        <f aca="false">IF([1]metadata!Z230="","",[1]metadata!Z230)</f>
        <v/>
      </c>
    </row>
    <row r="231" customFormat="false" ht="14.4" hidden="false" customHeight="false" outlineLevel="0" collapsed="false">
      <c r="A231" s="0" t="n">
        <f aca="false">IF([1]metadata!A231="","",[1]metadata!A231)</f>
        <v>33</v>
      </c>
      <c r="B231" s="0" t="str">
        <f aca="false">IF([1]metadata!B231="","",[1]metadata!B231)</f>
        <v>33-Wakayama</v>
      </c>
      <c r="C231" s="0" t="str">
        <f aca="false">IF([1]metadata!C231="","",[1]metadata!C231)</f>
        <v>Musolin, DL; Tougou, D; Fujisaki, K</v>
      </c>
      <c r="D231" s="0" t="str">
        <f aca="false">IF([1]metadata!D231="","",[1]metadata!D231)</f>
        <v>Photoperiodic response in the subtropical and warm-temperate zone populations of the southern green stink bug Nezara viridula: why does it not fit the common latitudinal trend?</v>
      </c>
      <c r="E231" s="0" t="str">
        <f aca="false">IF([1]metadata!E231="","",[1]metadata!E231)</f>
        <v>10.1111/j.1365-3032.2011.00797.x</v>
      </c>
      <c r="F231" s="0" t="str">
        <f aca="false">IF([1]metadata!F231="","",[1]metadata!F231)</f>
        <v>y</v>
      </c>
      <c r="G231" s="0" t="str">
        <f aca="false">IF([1]metadata!G231="","",[1]metadata!G231)</f>
        <v>a</v>
      </c>
      <c r="H231" s="0" t="str">
        <f aca="false">IF([1]metadata!H231="","",[1]metadata!H231)</f>
        <v>i</v>
      </c>
      <c r="I231" s="0" t="n">
        <f aca="false">IF([1]metadata!I231="","",[1]metadata!I231)</f>
        <v>5</v>
      </c>
      <c r="J231" s="0" t="n">
        <f aca="false">IF([1]metadata!J231="",0,[1]metadata!J231)</f>
        <v>6</v>
      </c>
      <c r="K231" s="0" t="str">
        <f aca="false">IF([1]metadata!K231="","",[1]metadata!K231)</f>
        <v/>
      </c>
      <c r="L231" s="0" t="str">
        <f aca="false">IF([1]metadata!L231="","",[1]metadata!L231)</f>
        <v/>
      </c>
      <c r="M231" s="0" t="str">
        <f aca="false">IF([1]metadata!M231="","",[1]metadata!M231)</f>
        <v/>
      </c>
      <c r="N231" s="0" t="str">
        <f aca="false">IF([1]metadata!N231="","",[1]metadata!N231)</f>
        <v>Wakayama</v>
      </c>
      <c r="O231" s="0" t="n">
        <f aca="false">IF([1]metadata!O231="","",[1]metadata!O231)</f>
        <v>33.7</v>
      </c>
      <c r="P231" s="0" t="n">
        <f aca="false">IF([1]metadata!P231="","",[1]metadata!P231)</f>
        <v>135.7</v>
      </c>
      <c r="Q231" s="0" t="n">
        <f aca="false">IF([1]metadata!Q231="","",[1]metadata!Q231)</f>
        <v>0.1</v>
      </c>
      <c r="R231" s="0" t="str">
        <f aca="false">IF([1]metadata!R231="","",[1]metadata!R231)</f>
        <v/>
      </c>
      <c r="S231" s="0" t="str">
        <f aca="false">IF([1]metadata!S231="","",[1]metadata!S231)</f>
        <v/>
      </c>
      <c r="T231" s="0" t="n">
        <f aca="false">IF([1]metadata!T231="","",[1]metadata!T231)</f>
        <v>37</v>
      </c>
      <c r="U231" s="0" t="str">
        <f aca="false">IF([1]metadata!U231="","",[1]metadata!U231)</f>
        <v>acc</v>
      </c>
      <c r="V231" s="0" t="str">
        <f aca="false">IF([1]metadata!V231="","",[1]metadata!V231)</f>
        <v/>
      </c>
      <c r="W231" s="0" t="n">
        <f aca="false">IF([1]metadata!W231="","",[1]metadata!W231)</f>
        <v>33</v>
      </c>
      <c r="X231" s="0" t="str">
        <f aca="false">IF([1]metadata!X231="","",[1]metadata!X231)</f>
        <v/>
      </c>
      <c r="Y231" s="0" t="str">
        <f aca="false">IF([1]metadata!Y231="","",[1]metadata!Y231)</f>
        <v/>
      </c>
      <c r="Z231" s="0" t="str">
        <f aca="false">IF([1]metadata!Z231="","",[1]metadata!Z231)</f>
        <v/>
      </c>
    </row>
    <row r="232" customFormat="false" ht="14.4" hidden="false" customHeight="false" outlineLevel="0" collapsed="false">
      <c r="A232" s="0" t="n">
        <f aca="false">IF([1]metadata!A232="","",[1]metadata!A232)</f>
        <v>33</v>
      </c>
      <c r="B232" s="0" t="str">
        <f aca="false">IF([1]metadata!B232="","",[1]metadata!B232)</f>
        <v>33-Osaka</v>
      </c>
      <c r="C232" s="0" t="str">
        <f aca="false">IF([1]metadata!C232="","",[1]metadata!C232)</f>
        <v>Musolin, DL; Tougou, D; Fujisaki, K</v>
      </c>
      <c r="D232" s="0" t="str">
        <f aca="false">IF([1]metadata!D232="","",[1]metadata!D232)</f>
        <v>Photoperiodic response in the subtropical and warm-temperate zone populations of the southern green stink bug Nezara viridula: why does it not fit the common latitudinal trend?</v>
      </c>
      <c r="E232" s="0" t="str">
        <f aca="false">IF([1]metadata!E232="","",[1]metadata!E232)</f>
        <v>10.1111/j.1365-3032.2011.00797.x</v>
      </c>
      <c r="F232" s="0" t="str">
        <f aca="false">IF([1]metadata!F232="","",[1]metadata!F232)</f>
        <v>y</v>
      </c>
      <c r="G232" s="0" t="str">
        <f aca="false">IF([1]metadata!G232="","",[1]metadata!G232)</f>
        <v>a</v>
      </c>
      <c r="H232" s="0" t="str">
        <f aca="false">IF([1]metadata!H232="","",[1]metadata!H232)</f>
        <v>i</v>
      </c>
      <c r="I232" s="0" t="n">
        <f aca="false">IF([1]metadata!I232="","",[1]metadata!I232)</f>
        <v>5</v>
      </c>
      <c r="J232" s="0" t="n">
        <f aca="false">IF([1]metadata!J232="",0,[1]metadata!J232)</f>
        <v>5</v>
      </c>
      <c r="K232" s="0" t="str">
        <f aca="false">IF([1]metadata!K232="","",[1]metadata!K232)</f>
        <v/>
      </c>
      <c r="L232" s="0" t="str">
        <f aca="false">IF([1]metadata!L232="","",[1]metadata!L232)</f>
        <v/>
      </c>
      <c r="M232" s="0" t="str">
        <f aca="false">IF([1]metadata!M232="","",[1]metadata!M232)</f>
        <v/>
      </c>
      <c r="N232" s="0" t="str">
        <f aca="false">IF([1]metadata!N232="","",[1]metadata!N232)</f>
        <v>Osaka</v>
      </c>
      <c r="O232" s="0" t="n">
        <f aca="false">IF([1]metadata!O232="","",[1]metadata!O232)</f>
        <v>34.7</v>
      </c>
      <c r="P232" s="0" t="n">
        <f aca="false">IF([1]metadata!P232="","",[1]metadata!P232)</f>
        <v>135.5</v>
      </c>
      <c r="Q232" s="0" t="n">
        <f aca="false">IF([1]metadata!Q232="","",[1]metadata!Q232)</f>
        <v>0.1</v>
      </c>
      <c r="R232" s="0" t="str">
        <f aca="false">IF([1]metadata!R232="","",[1]metadata!R232)</f>
        <v/>
      </c>
      <c r="S232" s="0" t="str">
        <f aca="false">IF([1]metadata!S232="","",[1]metadata!S232)</f>
        <v/>
      </c>
      <c r="T232" s="0" t="n">
        <f aca="false">IF([1]metadata!T232="","",[1]metadata!T232)</f>
        <v>65.8</v>
      </c>
      <c r="U232" s="0" t="str">
        <f aca="false">IF([1]metadata!U232="","",[1]metadata!U232)</f>
        <v>acc</v>
      </c>
      <c r="V232" s="0" t="str">
        <f aca="false">IF([1]metadata!V232="","",[1]metadata!V232)</f>
        <v/>
      </c>
      <c r="W232" s="0" t="n">
        <f aca="false">IF([1]metadata!W232="","",[1]metadata!W232)</f>
        <v>33</v>
      </c>
      <c r="X232" s="0" t="str">
        <f aca="false">IF([1]metadata!X232="","",[1]metadata!X232)</f>
        <v/>
      </c>
      <c r="Y232" s="0" t="str">
        <f aca="false">IF([1]metadata!Y232="","",[1]metadata!Y232)</f>
        <v/>
      </c>
      <c r="Z232" s="0" t="str">
        <f aca="false">IF([1]metadata!Z232="","",[1]metadata!Z232)</f>
        <v>other study</v>
      </c>
    </row>
    <row r="233" customFormat="false" ht="14.4" hidden="false" customHeight="false" outlineLevel="0" collapsed="false">
      <c r="A233" s="0" t="n">
        <f aca="false">IF([1]metadata!A233="","",[1]metadata!A233)</f>
        <v>34</v>
      </c>
      <c r="B233" s="0" t="str">
        <f aca="false">IF([1]metadata!B233="","",[1]metadata!B233)</f>
        <v>34-</v>
      </c>
      <c r="C233" s="0" t="str">
        <f aca="false">IF([1]metadata!C233="","",[1]metadata!C233)</f>
        <v>Nakao, S</v>
      </c>
      <c r="D233" s="0" t="str">
        <f aca="false">IF([1]metadata!D233="","",[1]metadata!D233)</f>
        <v>Geographical variation of photoperiodic wing form determination and genetic background of reproductive diapause in arrhenotokous populations of Thrips nigropilosus Uzel (Thysanoptera: Thripidae) in Japan</v>
      </c>
      <c r="E233" s="0" t="str">
        <f aca="false">IF([1]metadata!E233="","",[1]metadata!E233)</f>
        <v>10.1007/s13355-010-0016-8</v>
      </c>
      <c r="F233" s="0" t="str">
        <f aca="false">IF([1]metadata!F233="","",[1]metadata!F233)</f>
        <v>y-reqested</v>
      </c>
      <c r="G233" s="0" t="str">
        <f aca="false">IF([1]metadata!G233="","",[1]metadata!G233)</f>
        <v>a</v>
      </c>
      <c r="H233" s="0" t="str">
        <f aca="false">IF([1]metadata!H233="","",[1]metadata!H233)</f>
        <v>i</v>
      </c>
      <c r="I233" s="0" t="n">
        <f aca="false">IF([1]metadata!I233="","",[1]metadata!I233)</f>
        <v>5</v>
      </c>
      <c r="J233" s="0" t="n">
        <f aca="false">IF([1]metadata!J233="",0,[1]metadata!J233)</f>
        <v>0</v>
      </c>
      <c r="K233" s="0" t="str">
        <f aca="false">IF([1]metadata!K233="","",[1]metadata!K233)</f>
        <v/>
      </c>
      <c r="L233" s="0" t="str">
        <f aca="false">IF([1]metadata!L233="","",[1]metadata!L233)</f>
        <v/>
      </c>
      <c r="M233" s="0" t="str">
        <f aca="false">IF([1]metadata!M233="","",[1]metadata!M233)</f>
        <v/>
      </c>
      <c r="N233" s="0" t="str">
        <f aca="false">IF([1]metadata!N233="","",[1]metadata!N233)</f>
        <v/>
      </c>
      <c r="O233" s="0" t="str">
        <f aca="false">IF([1]metadata!O233="","",[1]metadata!O233)</f>
        <v/>
      </c>
      <c r="P233" s="0" t="str">
        <f aca="false">IF([1]metadata!P233="","",[1]metadata!P233)</f>
        <v/>
      </c>
      <c r="Q233" s="0" t="str">
        <f aca="false">IF([1]metadata!Q233="","",[1]metadata!Q233)</f>
        <v/>
      </c>
      <c r="R233" s="0" t="str">
        <f aca="false">IF([1]metadata!R233="","",[1]metadata!R233)</f>
        <v/>
      </c>
      <c r="S233" s="0" t="str">
        <f aca="false">IF([1]metadata!S233="","",[1]metadata!S233)</f>
        <v/>
      </c>
      <c r="T233" s="0" t="str">
        <f aca="false">IF([1]metadata!T233="","",[1]metadata!T233)</f>
        <v/>
      </c>
      <c r="U233" s="0" t="str">
        <f aca="false">IF([1]metadata!U233="","",[1]metadata!U233)</f>
        <v/>
      </c>
      <c r="V233" s="0" t="str">
        <f aca="false">IF([1]metadata!V233="","",[1]metadata!V233)</f>
        <v/>
      </c>
      <c r="W233" s="0" t="n">
        <f aca="false">IF([1]metadata!W233="","",[1]metadata!W233)</f>
        <v>34</v>
      </c>
      <c r="X233" s="0" t="str">
        <f aca="false">IF([1]metadata!X233="","",[1]metadata!X233)</f>
        <v/>
      </c>
      <c r="Y233" s="0" t="str">
        <f aca="false">IF([1]metadata!Y233="","",[1]metadata!Y233)</f>
        <v>macroptery</v>
      </c>
      <c r="Z233" s="0" t="str">
        <f aca="false">IF([1]metadata!Z233="","",[1]metadata!Z233)</f>
        <v>4 pops come from other study</v>
      </c>
    </row>
    <row r="234" customFormat="false" ht="14.4" hidden="false" customHeight="false" outlineLevel="0" collapsed="false">
      <c r="A234" s="0" t="n">
        <f aca="false">IF([1]metadata!A234="","",[1]metadata!A234)</f>
        <v>34</v>
      </c>
      <c r="B234" s="0" t="str">
        <f aca="false">IF([1]metadata!B234="","",[1]metadata!B234)</f>
        <v>34-</v>
      </c>
      <c r="C234" s="0" t="str">
        <f aca="false">IF([1]metadata!C234="","",[1]metadata!C234)</f>
        <v>Nakao, S</v>
      </c>
      <c r="D234" s="0" t="str">
        <f aca="false">IF([1]metadata!D234="","",[1]metadata!D234)</f>
        <v>Geographical variation of photoperiodic wing form determination and genetic background of reproductive diapause in arrhenotokous populations of Thrips nigropilosus Uzel (Thysanoptera: Thripidae) in Japan</v>
      </c>
      <c r="E234" s="0" t="str">
        <f aca="false">IF([1]metadata!E234="","",[1]metadata!E234)</f>
        <v>10.1007/s13355-010-0016-8</v>
      </c>
      <c r="F234" s="0" t="str">
        <f aca="false">IF([1]metadata!F234="","",[1]metadata!F234)</f>
        <v>y-reqested</v>
      </c>
      <c r="G234" s="0" t="str">
        <f aca="false">IF([1]metadata!G234="","",[1]metadata!G234)</f>
        <v/>
      </c>
      <c r="H234" s="0" t="str">
        <f aca="false">IF([1]metadata!H234="","",[1]metadata!H234)</f>
        <v/>
      </c>
      <c r="I234" s="0" t="str">
        <f aca="false">IF([1]metadata!I234="","",[1]metadata!I234)</f>
        <v/>
      </c>
      <c r="J234" s="0" t="n">
        <f aca="false">IF([1]metadata!J234="",0,[1]metadata!J234)</f>
        <v>0</v>
      </c>
      <c r="K234" s="0" t="str">
        <f aca="false">IF([1]metadata!K234="","",[1]metadata!K234)</f>
        <v/>
      </c>
      <c r="L234" s="0" t="str">
        <f aca="false">IF([1]metadata!L234="","",[1]metadata!L234)</f>
        <v/>
      </c>
      <c r="M234" s="0" t="str">
        <f aca="false">IF([1]metadata!M234="","",[1]metadata!M234)</f>
        <v/>
      </c>
      <c r="N234" s="0" t="str">
        <f aca="false">IF([1]metadata!N234="","",[1]metadata!N234)</f>
        <v/>
      </c>
      <c r="O234" s="0" t="str">
        <f aca="false">IF([1]metadata!O234="","",[1]metadata!O234)</f>
        <v/>
      </c>
      <c r="P234" s="0" t="str">
        <f aca="false">IF([1]metadata!P234="","",[1]metadata!P234)</f>
        <v/>
      </c>
      <c r="Q234" s="0" t="str">
        <f aca="false">IF([1]metadata!Q234="","",[1]metadata!Q234)</f>
        <v/>
      </c>
      <c r="R234" s="0" t="str">
        <f aca="false">IF([1]metadata!R234="","",[1]metadata!R234)</f>
        <v/>
      </c>
      <c r="S234" s="0" t="str">
        <f aca="false">IF([1]metadata!S234="","",[1]metadata!S234)</f>
        <v/>
      </c>
      <c r="T234" s="0" t="str">
        <f aca="false">IF([1]metadata!T234="","",[1]metadata!T234)</f>
        <v/>
      </c>
      <c r="U234" s="0" t="str">
        <f aca="false">IF([1]metadata!U234="","",[1]metadata!U234)</f>
        <v/>
      </c>
      <c r="V234" s="0" t="str">
        <f aca="false">IF([1]metadata!V234="","",[1]metadata!V234)</f>
        <v/>
      </c>
      <c r="W234" s="0" t="str">
        <f aca="false">IF([1]metadata!W234="","",[1]metadata!W234)</f>
        <v/>
      </c>
      <c r="X234" s="0" t="str">
        <f aca="false">IF([1]metadata!X234="","",[1]metadata!X234)</f>
        <v/>
      </c>
      <c r="Y234" s="0" t="str">
        <f aca="false">IF([1]metadata!Y234="","",[1]metadata!Y234)</f>
        <v/>
      </c>
      <c r="Z234" s="0" t="str">
        <f aca="false">IF([1]metadata!Z234="","",[1]metadata!Z234)</f>
        <v/>
      </c>
    </row>
    <row r="235" customFormat="false" ht="14.4" hidden="false" customHeight="false" outlineLevel="0" collapsed="false">
      <c r="A235" s="0" t="n">
        <f aca="false">IF([1]metadata!A235="","",[1]metadata!A235)</f>
        <v>34</v>
      </c>
      <c r="B235" s="0" t="str">
        <f aca="false">IF([1]metadata!B235="","",[1]metadata!B235)</f>
        <v>34-</v>
      </c>
      <c r="C235" s="0" t="str">
        <f aca="false">IF([1]metadata!C235="","",[1]metadata!C235)</f>
        <v>Nakao, S</v>
      </c>
      <c r="D235" s="0" t="str">
        <f aca="false">IF([1]metadata!D235="","",[1]metadata!D235)</f>
        <v>Geographical variation of photoperiodic wing form determination and genetic background of reproductive diapause in arrhenotokous populations of Thrips nigropilosus Uzel (Thysanoptera: Thripidae) in Japan</v>
      </c>
      <c r="E235" s="0" t="str">
        <f aca="false">IF([1]metadata!E235="","",[1]metadata!E235)</f>
        <v>10.1007/s13355-010-0016-8</v>
      </c>
      <c r="F235" s="0" t="str">
        <f aca="false">IF([1]metadata!F235="","",[1]metadata!F235)</f>
        <v>y-reqested</v>
      </c>
      <c r="G235" s="0" t="str">
        <f aca="false">IF([1]metadata!G235="","",[1]metadata!G235)</f>
        <v/>
      </c>
      <c r="H235" s="0" t="str">
        <f aca="false">IF([1]metadata!H235="","",[1]metadata!H235)</f>
        <v/>
      </c>
      <c r="I235" s="0" t="str">
        <f aca="false">IF([1]metadata!I235="","",[1]metadata!I235)</f>
        <v/>
      </c>
      <c r="J235" s="0" t="n">
        <f aca="false">IF([1]metadata!J235="",0,[1]metadata!J235)</f>
        <v>0</v>
      </c>
      <c r="K235" s="0" t="str">
        <f aca="false">IF([1]metadata!K235="","",[1]metadata!K235)</f>
        <v/>
      </c>
      <c r="L235" s="0" t="str">
        <f aca="false">IF([1]metadata!L235="","",[1]metadata!L235)</f>
        <v/>
      </c>
      <c r="M235" s="0" t="str">
        <f aca="false">IF([1]metadata!M235="","",[1]metadata!M235)</f>
        <v/>
      </c>
      <c r="N235" s="0" t="str">
        <f aca="false">IF([1]metadata!N235="","",[1]metadata!N235)</f>
        <v/>
      </c>
      <c r="O235" s="0" t="str">
        <f aca="false">IF([1]metadata!O235="","",[1]metadata!O235)</f>
        <v/>
      </c>
      <c r="P235" s="0" t="str">
        <f aca="false">IF([1]metadata!P235="","",[1]metadata!P235)</f>
        <v/>
      </c>
      <c r="Q235" s="0" t="str">
        <f aca="false">IF([1]metadata!Q235="","",[1]metadata!Q235)</f>
        <v/>
      </c>
      <c r="R235" s="0" t="str">
        <f aca="false">IF([1]metadata!R235="","",[1]metadata!R235)</f>
        <v/>
      </c>
      <c r="S235" s="0" t="str">
        <f aca="false">IF([1]metadata!S235="","",[1]metadata!S235)</f>
        <v/>
      </c>
      <c r="T235" s="0" t="str">
        <f aca="false">IF([1]metadata!T235="","",[1]metadata!T235)</f>
        <v/>
      </c>
      <c r="U235" s="0" t="str">
        <f aca="false">IF([1]metadata!U235="","",[1]metadata!U235)</f>
        <v/>
      </c>
      <c r="V235" s="0" t="str">
        <f aca="false">IF([1]metadata!V235="","",[1]metadata!V235)</f>
        <v/>
      </c>
      <c r="W235" s="0" t="str">
        <f aca="false">IF([1]metadata!W235="","",[1]metadata!W235)</f>
        <v/>
      </c>
      <c r="X235" s="0" t="str">
        <f aca="false">IF([1]metadata!X235="","",[1]metadata!X235)</f>
        <v/>
      </c>
      <c r="Y235" s="0" t="str">
        <f aca="false">IF([1]metadata!Y235="","",[1]metadata!Y235)</f>
        <v/>
      </c>
      <c r="Z235" s="0" t="str">
        <f aca="false">IF([1]metadata!Z235="","",[1]metadata!Z235)</f>
        <v/>
      </c>
    </row>
    <row r="236" customFormat="false" ht="14.4" hidden="false" customHeight="false" outlineLevel="0" collapsed="false">
      <c r="A236" s="0" t="n">
        <f aca="false">IF([1]metadata!A236="","",[1]metadata!A236)</f>
        <v>34</v>
      </c>
      <c r="B236" s="0" t="str">
        <f aca="false">IF([1]metadata!B236="","",[1]metadata!B236)</f>
        <v>34-</v>
      </c>
      <c r="C236" s="0" t="str">
        <f aca="false">IF([1]metadata!C236="","",[1]metadata!C236)</f>
        <v>Nakao, S</v>
      </c>
      <c r="D236" s="0" t="str">
        <f aca="false">IF([1]metadata!D236="","",[1]metadata!D236)</f>
        <v>Geographical variation of photoperiodic wing form determination and genetic background of reproductive diapause in arrhenotokous populations of Thrips nigropilosus Uzel (Thysanoptera: Thripidae) in Japan</v>
      </c>
      <c r="E236" s="0" t="str">
        <f aca="false">IF([1]metadata!E236="","",[1]metadata!E236)</f>
        <v>10.1007/s13355-010-0016-8</v>
      </c>
      <c r="F236" s="0" t="str">
        <f aca="false">IF([1]metadata!F236="","",[1]metadata!F236)</f>
        <v>y-reqested</v>
      </c>
      <c r="G236" s="0" t="str">
        <f aca="false">IF([1]metadata!G236="","",[1]metadata!G236)</f>
        <v/>
      </c>
      <c r="H236" s="0" t="str">
        <f aca="false">IF([1]metadata!H236="","",[1]metadata!H236)</f>
        <v/>
      </c>
      <c r="I236" s="0" t="str">
        <f aca="false">IF([1]metadata!I236="","",[1]metadata!I236)</f>
        <v/>
      </c>
      <c r="J236" s="0" t="n">
        <f aca="false">IF([1]metadata!J236="",0,[1]metadata!J236)</f>
        <v>0</v>
      </c>
      <c r="K236" s="0" t="str">
        <f aca="false">IF([1]metadata!K236="","",[1]metadata!K236)</f>
        <v/>
      </c>
      <c r="L236" s="0" t="str">
        <f aca="false">IF([1]metadata!L236="","",[1]metadata!L236)</f>
        <v/>
      </c>
      <c r="M236" s="0" t="str">
        <f aca="false">IF([1]metadata!M236="","",[1]metadata!M236)</f>
        <v/>
      </c>
      <c r="N236" s="0" t="str">
        <f aca="false">IF([1]metadata!N236="","",[1]metadata!N236)</f>
        <v/>
      </c>
      <c r="O236" s="0" t="str">
        <f aca="false">IF([1]metadata!O236="","",[1]metadata!O236)</f>
        <v/>
      </c>
      <c r="P236" s="0" t="str">
        <f aca="false">IF([1]metadata!P236="","",[1]metadata!P236)</f>
        <v/>
      </c>
      <c r="Q236" s="0" t="str">
        <f aca="false">IF([1]metadata!Q236="","",[1]metadata!Q236)</f>
        <v/>
      </c>
      <c r="R236" s="0" t="str">
        <f aca="false">IF([1]metadata!R236="","",[1]metadata!R236)</f>
        <v/>
      </c>
      <c r="S236" s="0" t="str">
        <f aca="false">IF([1]metadata!S236="","",[1]metadata!S236)</f>
        <v/>
      </c>
      <c r="T236" s="0" t="str">
        <f aca="false">IF([1]metadata!T236="","",[1]metadata!T236)</f>
        <v/>
      </c>
      <c r="U236" s="0" t="str">
        <f aca="false">IF([1]metadata!U236="","",[1]metadata!U236)</f>
        <v/>
      </c>
      <c r="V236" s="0" t="str">
        <f aca="false">IF([1]metadata!V236="","",[1]metadata!V236)</f>
        <v/>
      </c>
      <c r="W236" s="0" t="str">
        <f aca="false">IF([1]metadata!W236="","",[1]metadata!W236)</f>
        <v/>
      </c>
      <c r="X236" s="0" t="str">
        <f aca="false">IF([1]metadata!X236="","",[1]metadata!X236)</f>
        <v/>
      </c>
      <c r="Y236" s="0" t="str">
        <f aca="false">IF([1]metadata!Y236="","",[1]metadata!Y236)</f>
        <v/>
      </c>
      <c r="Z236" s="0" t="str">
        <f aca="false">IF([1]metadata!Z236="","",[1]metadata!Z236)</f>
        <v/>
      </c>
    </row>
    <row r="237" customFormat="false" ht="14.4" hidden="false" customHeight="false" outlineLevel="0" collapsed="false">
      <c r="A237" s="0" t="n">
        <f aca="false">IF([1]metadata!A237="","",[1]metadata!A237)</f>
        <v>34</v>
      </c>
      <c r="B237" s="0" t="str">
        <f aca="false">IF([1]metadata!B237="","",[1]metadata!B237)</f>
        <v>34-</v>
      </c>
      <c r="C237" s="0" t="str">
        <f aca="false">IF([1]metadata!C237="","",[1]metadata!C237)</f>
        <v>Nakao, S</v>
      </c>
      <c r="D237" s="0" t="str">
        <f aca="false">IF([1]metadata!D237="","",[1]metadata!D237)</f>
        <v>Geographical variation of photoperiodic wing form determination and genetic background of reproductive diapause in arrhenotokous populations of Thrips nigropilosus Uzel (Thysanoptera: Thripidae) in Japan</v>
      </c>
      <c r="E237" s="0" t="str">
        <f aca="false">IF([1]metadata!E237="","",[1]metadata!E237)</f>
        <v>10.1007/s13355-010-0016-8</v>
      </c>
      <c r="F237" s="0" t="str">
        <f aca="false">IF([1]metadata!F237="","",[1]metadata!F237)</f>
        <v>y-reqested</v>
      </c>
      <c r="G237" s="0" t="str">
        <f aca="false">IF([1]metadata!G237="","",[1]metadata!G237)</f>
        <v/>
      </c>
      <c r="H237" s="0" t="str">
        <f aca="false">IF([1]metadata!H237="","",[1]metadata!H237)</f>
        <v/>
      </c>
      <c r="I237" s="0" t="str">
        <f aca="false">IF([1]metadata!I237="","",[1]metadata!I237)</f>
        <v/>
      </c>
      <c r="J237" s="0" t="n">
        <f aca="false">IF([1]metadata!J237="",0,[1]metadata!J237)</f>
        <v>0</v>
      </c>
      <c r="K237" s="0" t="str">
        <f aca="false">IF([1]metadata!K237="","",[1]metadata!K237)</f>
        <v/>
      </c>
      <c r="L237" s="0" t="str">
        <f aca="false">IF([1]metadata!L237="","",[1]metadata!L237)</f>
        <v/>
      </c>
      <c r="M237" s="0" t="str">
        <f aca="false">IF([1]metadata!M237="","",[1]metadata!M237)</f>
        <v/>
      </c>
      <c r="N237" s="0" t="str">
        <f aca="false">IF([1]metadata!N237="","",[1]metadata!N237)</f>
        <v/>
      </c>
      <c r="O237" s="0" t="str">
        <f aca="false">IF([1]metadata!O237="","",[1]metadata!O237)</f>
        <v/>
      </c>
      <c r="P237" s="0" t="str">
        <f aca="false">IF([1]metadata!P237="","",[1]metadata!P237)</f>
        <v/>
      </c>
      <c r="Q237" s="0" t="str">
        <f aca="false">IF([1]metadata!Q237="","",[1]metadata!Q237)</f>
        <v/>
      </c>
      <c r="R237" s="0" t="str">
        <f aca="false">IF([1]metadata!R237="","",[1]metadata!R237)</f>
        <v/>
      </c>
      <c r="S237" s="0" t="str">
        <f aca="false">IF([1]metadata!S237="","",[1]metadata!S237)</f>
        <v/>
      </c>
      <c r="T237" s="0" t="str">
        <f aca="false">IF([1]metadata!T237="","",[1]metadata!T237)</f>
        <v/>
      </c>
      <c r="U237" s="0" t="str">
        <f aca="false">IF([1]metadata!U237="","",[1]metadata!U237)</f>
        <v/>
      </c>
      <c r="V237" s="0" t="str">
        <f aca="false">IF([1]metadata!V237="","",[1]metadata!V237)</f>
        <v/>
      </c>
      <c r="W237" s="0" t="str">
        <f aca="false">IF([1]metadata!W237="","",[1]metadata!W237)</f>
        <v/>
      </c>
      <c r="X237" s="0" t="str">
        <f aca="false">IF([1]metadata!X237="","",[1]metadata!X237)</f>
        <v/>
      </c>
      <c r="Y237" s="0" t="str">
        <f aca="false">IF([1]metadata!Y237="","",[1]metadata!Y237)</f>
        <v/>
      </c>
      <c r="Z237" s="0" t="str">
        <f aca="false">IF([1]metadata!Z237="","",[1]metadata!Z237)</f>
        <v/>
      </c>
    </row>
    <row r="238" customFormat="false" ht="14.4" hidden="false" customHeight="false" outlineLevel="0" collapsed="false">
      <c r="A238" s="0" t="n">
        <f aca="false">IF([1]metadata!A238="","",[1]metadata!A238)</f>
        <v>35</v>
      </c>
      <c r="B238" s="0" t="str">
        <f aca="false">IF([1]metadata!B238="","",[1]metadata!B238)</f>
        <v>35-Kamikawa</v>
      </c>
      <c r="C238" s="0" t="str">
        <f aca="false">IF([1]metadata!C238="","",[1]metadata!C238)</f>
        <v>NODA, H</v>
      </c>
      <c r="D238" s="0" t="str">
        <f aca="false">IF([1]metadata!D238="","",[1]metadata!D238)</f>
        <v>GEOGRAPHIC-VARIATION OF NYMPHAL DIAPAUSE IN THE SMALL BROWN PLANTHOPPER IN JAPAN</v>
      </c>
      <c r="E238" s="0" t="str">
        <f aca="false">IF([1]metadata!E238="","",[1]metadata!E238)</f>
        <v/>
      </c>
      <c r="F238" s="0" t="str">
        <f aca="false">IF([1]metadata!F238="","",[1]metadata!F238)</f>
        <v>y</v>
      </c>
      <c r="G238" s="0" t="str">
        <f aca="false">IF([1]metadata!G238="","",[1]metadata!G238)</f>
        <v>a</v>
      </c>
      <c r="H238" s="0" t="str">
        <f aca="false">IF([1]metadata!H238="","",[1]metadata!H238)</f>
        <v>i</v>
      </c>
      <c r="I238" s="0" t="n">
        <f aca="false">IF([1]metadata!I238="","",[1]metadata!I238)</f>
        <v>8</v>
      </c>
      <c r="J238" s="0" t="n">
        <f aca="false">IF([1]metadata!J238="",0,[1]metadata!J238)</f>
        <v>7</v>
      </c>
      <c r="K238" s="0" t="str">
        <f aca="false">IF([1]metadata!K238="","",[1]metadata!K238)</f>
        <v/>
      </c>
      <c r="L238" s="0" t="str">
        <f aca="false">IF([1]metadata!L238="","",[1]metadata!L238)</f>
        <v>laodelphax striatellus</v>
      </c>
      <c r="M238" s="0" t="str">
        <f aca="false">IF([1]metadata!M238="","",[1]metadata!M238)</f>
        <v>homoptera</v>
      </c>
      <c r="N238" s="0" t="str">
        <f aca="false">IF([1]metadata!N238="","",[1]metadata!N238)</f>
        <v>Kamikawa</v>
      </c>
      <c r="O238" s="0" t="n">
        <f aca="false">IF([1]metadata!O238="","",[1]metadata!O238)</f>
        <v>43.847186</v>
      </c>
      <c r="P238" s="0" t="n">
        <f aca="false">IF([1]metadata!P238="","",[1]metadata!P238)</f>
        <v>142.770428</v>
      </c>
      <c r="Q238" s="0" t="str">
        <f aca="false">IF([1]metadata!Q238="","",[1]metadata!Q238)</f>
        <v/>
      </c>
      <c r="R238" s="0" t="str">
        <f aca="false">IF([1]metadata!R238="","",[1]metadata!R238)</f>
        <v/>
      </c>
      <c r="S238" s="0" t="str">
        <f aca="false">IF([1]metadata!S238="","",[1]metadata!S238)</f>
        <v/>
      </c>
      <c r="T238" s="0" t="n">
        <f aca="false">IF([1]metadata!T238="","",[1]metadata!T238)</f>
        <v>1</v>
      </c>
      <c r="U238" s="0" t="str">
        <f aca="false">IF([1]metadata!U238="","",[1]metadata!U238)</f>
        <v>not described</v>
      </c>
      <c r="V238" s="0" t="str">
        <f aca="false">IF([1]metadata!V238="","",[1]metadata!V238)</f>
        <v/>
      </c>
      <c r="W238" s="0" t="n">
        <f aca="false">IF([1]metadata!W238="","",[1]metadata!W238)</f>
        <v>35</v>
      </c>
      <c r="X238" s="0" t="str">
        <f aca="false">IF([1]metadata!X238="","",[1]metadata!X238)</f>
        <v/>
      </c>
      <c r="Y238" s="0" t="str">
        <f aca="false">IF([1]metadata!Y238="","",[1]metadata!Y238)</f>
        <v>nymphal</v>
      </c>
      <c r="Z238" s="0" t="str">
        <f aca="false">IF([1]metadata!Z238="","",[1]metadata!Z238)</f>
        <v/>
      </c>
    </row>
    <row r="239" customFormat="false" ht="14.4" hidden="false" customHeight="false" outlineLevel="0" collapsed="false">
      <c r="A239" s="0" t="n">
        <f aca="false">IF([1]metadata!A239="","",[1]metadata!A239)</f>
        <v>35</v>
      </c>
      <c r="B239" s="0" t="str">
        <f aca="false">IF([1]metadata!B239="","",[1]metadata!B239)</f>
        <v>35-Sendai</v>
      </c>
      <c r="C239" s="0" t="str">
        <f aca="false">IF([1]metadata!C239="","",[1]metadata!C239)</f>
        <v>NODA, H</v>
      </c>
      <c r="D239" s="0" t="str">
        <f aca="false">IF([1]metadata!D239="","",[1]metadata!D239)</f>
        <v>GEOGRAPHIC-VARIATION OF NYMPHAL DIAPAUSE IN THE SMALL BROWN PLANTHOPPER IN JAPAN</v>
      </c>
      <c r="E239" s="0" t="str">
        <f aca="false">IF([1]metadata!E239="","",[1]metadata!E239)</f>
        <v/>
      </c>
      <c r="F239" s="0" t="str">
        <f aca="false">IF([1]metadata!F239="","",[1]metadata!F239)</f>
        <v>y</v>
      </c>
      <c r="G239" s="0" t="str">
        <f aca="false">IF([1]metadata!G239="","",[1]metadata!G239)</f>
        <v>a</v>
      </c>
      <c r="H239" s="0" t="str">
        <f aca="false">IF([1]metadata!H239="","",[1]metadata!H239)</f>
        <v>i</v>
      </c>
      <c r="I239" s="0" t="n">
        <f aca="false">IF([1]metadata!I239="","",[1]metadata!I239)</f>
        <v>8</v>
      </c>
      <c r="J239" s="0" t="n">
        <f aca="false">IF([1]metadata!J239="",0,[1]metadata!J239)</f>
        <v>7</v>
      </c>
      <c r="K239" s="0" t="str">
        <f aca="false">IF([1]metadata!K239="","",[1]metadata!K239)</f>
        <v/>
      </c>
      <c r="L239" s="0" t="str">
        <f aca="false">IF([1]metadata!L239="","",[1]metadata!L239)</f>
        <v>laodelphax striatellus</v>
      </c>
      <c r="M239" s="0" t="str">
        <f aca="false">IF([1]metadata!M239="","",[1]metadata!M239)</f>
        <v>homoptera</v>
      </c>
      <c r="N239" s="0" t="str">
        <f aca="false">IF([1]metadata!N239="","",[1]metadata!N239)</f>
        <v>Sendai</v>
      </c>
      <c r="O239" s="0" t="n">
        <f aca="false">IF([1]metadata!O239="","",[1]metadata!O239)</f>
        <v>38.268333</v>
      </c>
      <c r="P239" s="0" t="n">
        <f aca="false">IF([1]metadata!P239="","",[1]metadata!P239)</f>
        <v>140.869444</v>
      </c>
      <c r="Q239" s="0" t="str">
        <f aca="false">IF([1]metadata!Q239="","",[1]metadata!Q239)</f>
        <v/>
      </c>
      <c r="R239" s="0" t="str">
        <f aca="false">IF([1]metadata!R239="","",[1]metadata!R239)</f>
        <v/>
      </c>
      <c r="S239" s="0" t="str">
        <f aca="false">IF([1]metadata!S239="","",[1]metadata!S239)</f>
        <v/>
      </c>
      <c r="T239" s="0" t="n">
        <f aca="false">IF([1]metadata!T239="","",[1]metadata!T239)</f>
        <v>1</v>
      </c>
      <c r="U239" s="0" t="str">
        <f aca="false">IF([1]metadata!U239="","",[1]metadata!U239)</f>
        <v>not described</v>
      </c>
      <c r="V239" s="0" t="str">
        <f aca="false">IF([1]metadata!V239="","",[1]metadata!V239)</f>
        <v/>
      </c>
      <c r="W239" s="0" t="n">
        <f aca="false">IF([1]metadata!W239="","",[1]metadata!W239)</f>
        <v>35</v>
      </c>
      <c r="X239" s="0" t="str">
        <f aca="false">IF([1]metadata!X239="","",[1]metadata!X239)</f>
        <v/>
      </c>
      <c r="Y239" s="0" t="str">
        <f aca="false">IF([1]metadata!Y239="","",[1]metadata!Y239)</f>
        <v>nymphal</v>
      </c>
      <c r="Z239" s="0" t="str">
        <f aca="false">IF([1]metadata!Z239="","",[1]metadata!Z239)</f>
        <v/>
      </c>
    </row>
    <row r="240" customFormat="false" ht="14.4" hidden="false" customHeight="false" outlineLevel="0" collapsed="false">
      <c r="A240" s="0" t="n">
        <f aca="false">IF([1]metadata!A240="","",[1]metadata!A240)</f>
        <v>35</v>
      </c>
      <c r="B240" s="0" t="str">
        <f aca="false">IF([1]metadata!B240="","",[1]metadata!B240)</f>
        <v>35-Tsukuba</v>
      </c>
      <c r="C240" s="0" t="str">
        <f aca="false">IF([1]metadata!C240="","",[1]metadata!C240)</f>
        <v>NODA, H</v>
      </c>
      <c r="D240" s="0" t="str">
        <f aca="false">IF([1]metadata!D240="","",[1]metadata!D240)</f>
        <v>GEOGRAPHIC-VARIATION OF NYMPHAL DIAPAUSE IN THE SMALL BROWN PLANTHOPPER IN JAPAN</v>
      </c>
      <c r="E240" s="0" t="str">
        <f aca="false">IF([1]metadata!E240="","",[1]metadata!E240)</f>
        <v/>
      </c>
      <c r="F240" s="0" t="str">
        <f aca="false">IF([1]metadata!F240="","",[1]metadata!F240)</f>
        <v>y</v>
      </c>
      <c r="G240" s="0" t="str">
        <f aca="false">IF([1]metadata!G240="","",[1]metadata!G240)</f>
        <v>a</v>
      </c>
      <c r="H240" s="0" t="str">
        <f aca="false">IF([1]metadata!H240="","",[1]metadata!H240)</f>
        <v>i</v>
      </c>
      <c r="I240" s="0" t="n">
        <f aca="false">IF([1]metadata!I240="","",[1]metadata!I240)</f>
        <v>8</v>
      </c>
      <c r="J240" s="0" t="n">
        <f aca="false">IF([1]metadata!J240="",0,[1]metadata!J240)</f>
        <v>7</v>
      </c>
      <c r="K240" s="0" t="str">
        <f aca="false">IF([1]metadata!K240="","",[1]metadata!K240)</f>
        <v/>
      </c>
      <c r="L240" s="0" t="str">
        <f aca="false">IF([1]metadata!L240="","",[1]metadata!L240)</f>
        <v>laodelphax striatellus</v>
      </c>
      <c r="M240" s="0" t="str">
        <f aca="false">IF([1]metadata!M240="","",[1]metadata!M240)</f>
        <v>homoptera</v>
      </c>
      <c r="N240" s="0" t="str">
        <f aca="false">IF([1]metadata!N240="","",[1]metadata!N240)</f>
        <v>Tsukuba</v>
      </c>
      <c r="O240" s="0" t="n">
        <f aca="false">IF([1]metadata!O240="","",[1]metadata!O240)</f>
        <v>36.080556</v>
      </c>
      <c r="P240" s="0" t="n">
        <f aca="false">IF([1]metadata!P240="","",[1]metadata!P240)</f>
        <v>140.114722</v>
      </c>
      <c r="Q240" s="0" t="str">
        <f aca="false">IF([1]metadata!Q240="","",[1]metadata!Q240)</f>
        <v/>
      </c>
      <c r="R240" s="0" t="str">
        <f aca="false">IF([1]metadata!R240="","",[1]metadata!R240)</f>
        <v/>
      </c>
      <c r="S240" s="0" t="str">
        <f aca="false">IF([1]metadata!S240="","",[1]metadata!S240)</f>
        <v/>
      </c>
      <c r="T240" s="0" t="n">
        <f aca="false">IF([1]metadata!T240="","",[1]metadata!T240)</f>
        <v>1</v>
      </c>
      <c r="U240" s="0" t="str">
        <f aca="false">IF([1]metadata!U240="","",[1]metadata!U240)</f>
        <v>not described</v>
      </c>
      <c r="V240" s="0" t="str">
        <f aca="false">IF([1]metadata!V240="","",[1]metadata!V240)</f>
        <v/>
      </c>
      <c r="W240" s="0" t="n">
        <f aca="false">IF([1]metadata!W240="","",[1]metadata!W240)</f>
        <v>35</v>
      </c>
      <c r="X240" s="0" t="str">
        <f aca="false">IF([1]metadata!X240="","",[1]metadata!X240)</f>
        <v/>
      </c>
      <c r="Y240" s="0" t="str">
        <f aca="false">IF([1]metadata!Y240="","",[1]metadata!Y240)</f>
        <v>nymphal</v>
      </c>
      <c r="Z240" s="0" t="str">
        <f aca="false">IF([1]metadata!Z240="","",[1]metadata!Z240)</f>
        <v/>
      </c>
    </row>
    <row r="241" customFormat="false" ht="14.4" hidden="false" customHeight="false" outlineLevel="0" collapsed="false">
      <c r="A241" s="0" t="n">
        <f aca="false">IF([1]metadata!A241="","",[1]metadata!A241)</f>
        <v>35</v>
      </c>
      <c r="B241" s="0" t="str">
        <f aca="false">IF([1]metadata!B241="","",[1]metadata!B241)</f>
        <v>35-Odawara</v>
      </c>
      <c r="C241" s="0" t="str">
        <f aca="false">IF([1]metadata!C241="","",[1]metadata!C241)</f>
        <v>NODA, H</v>
      </c>
      <c r="D241" s="0" t="str">
        <f aca="false">IF([1]metadata!D241="","",[1]metadata!D241)</f>
        <v>GEOGRAPHIC-VARIATION OF NYMPHAL DIAPAUSE IN THE SMALL BROWN PLANTHOPPER IN JAPAN</v>
      </c>
      <c r="E241" s="0" t="str">
        <f aca="false">IF([1]metadata!E241="","",[1]metadata!E241)</f>
        <v/>
      </c>
      <c r="F241" s="0" t="str">
        <f aca="false">IF([1]metadata!F241="","",[1]metadata!F241)</f>
        <v>y</v>
      </c>
      <c r="G241" s="0" t="str">
        <f aca="false">IF([1]metadata!G241="","",[1]metadata!G241)</f>
        <v>a</v>
      </c>
      <c r="H241" s="0" t="str">
        <f aca="false">IF([1]metadata!H241="","",[1]metadata!H241)</f>
        <v>i</v>
      </c>
      <c r="I241" s="0" t="n">
        <f aca="false">IF([1]metadata!I241="","",[1]metadata!I241)</f>
        <v>8</v>
      </c>
      <c r="J241" s="0" t="n">
        <f aca="false">IF([1]metadata!J241="",0,[1]metadata!J241)</f>
        <v>7</v>
      </c>
      <c r="K241" s="0" t="str">
        <f aca="false">IF([1]metadata!K241="","",[1]metadata!K241)</f>
        <v/>
      </c>
      <c r="L241" s="0" t="str">
        <f aca="false">IF([1]metadata!L241="","",[1]metadata!L241)</f>
        <v>laodelphax striatellus</v>
      </c>
      <c r="M241" s="0" t="str">
        <f aca="false">IF([1]metadata!M241="","",[1]metadata!M241)</f>
        <v>homoptera</v>
      </c>
      <c r="N241" s="0" t="str">
        <f aca="false">IF([1]metadata!N241="","",[1]metadata!N241)</f>
        <v>Odawara</v>
      </c>
      <c r="O241" s="0" t="n">
        <f aca="false">IF([1]metadata!O241="","",[1]metadata!O241)</f>
        <v>35.264636</v>
      </c>
      <c r="P241" s="0" t="n">
        <f aca="false">IF([1]metadata!P241="","",[1]metadata!P241)</f>
        <v>139.152311</v>
      </c>
      <c r="Q241" s="0" t="str">
        <f aca="false">IF([1]metadata!Q241="","",[1]metadata!Q241)</f>
        <v/>
      </c>
      <c r="R241" s="0" t="str">
        <f aca="false">IF([1]metadata!R241="","",[1]metadata!R241)</f>
        <v/>
      </c>
      <c r="S241" s="0" t="str">
        <f aca="false">IF([1]metadata!S241="","",[1]metadata!S241)</f>
        <v/>
      </c>
      <c r="T241" s="0" t="n">
        <f aca="false">IF([1]metadata!T241="","",[1]metadata!T241)</f>
        <v>1</v>
      </c>
      <c r="U241" s="0" t="str">
        <f aca="false">IF([1]metadata!U241="","",[1]metadata!U241)</f>
        <v>not described</v>
      </c>
      <c r="V241" s="0" t="str">
        <f aca="false">IF([1]metadata!V241="","",[1]metadata!V241)</f>
        <v/>
      </c>
      <c r="W241" s="0" t="n">
        <f aca="false">IF([1]metadata!W241="","",[1]metadata!W241)</f>
        <v>35</v>
      </c>
      <c r="X241" s="0" t="str">
        <f aca="false">IF([1]metadata!X241="","",[1]metadata!X241)</f>
        <v/>
      </c>
      <c r="Y241" s="0" t="str">
        <f aca="false">IF([1]metadata!Y241="","",[1]metadata!Y241)</f>
        <v>nymphal</v>
      </c>
      <c r="Z241" s="0" t="str">
        <f aca="false">IF([1]metadata!Z241="","",[1]metadata!Z241)</f>
        <v/>
      </c>
    </row>
    <row r="242" customFormat="false" ht="14.4" hidden="false" customHeight="false" outlineLevel="0" collapsed="false">
      <c r="A242" s="0" t="n">
        <f aca="false">IF([1]metadata!A242="","",[1]metadata!A242)</f>
        <v>35</v>
      </c>
      <c r="B242" s="0" t="str">
        <f aca="false">IF([1]metadata!B242="","",[1]metadata!B242)</f>
        <v>35-Tsu</v>
      </c>
      <c r="C242" s="0" t="str">
        <f aca="false">IF([1]metadata!C242="","",[1]metadata!C242)</f>
        <v>NODA, H</v>
      </c>
      <c r="D242" s="0" t="str">
        <f aca="false">IF([1]metadata!D242="","",[1]metadata!D242)</f>
        <v>GEOGRAPHIC-VARIATION OF NYMPHAL DIAPAUSE IN THE SMALL BROWN PLANTHOPPER IN JAPAN</v>
      </c>
      <c r="E242" s="0" t="str">
        <f aca="false">IF([1]metadata!E242="","",[1]metadata!E242)</f>
        <v/>
      </c>
      <c r="F242" s="0" t="str">
        <f aca="false">IF([1]metadata!F242="","",[1]metadata!F242)</f>
        <v>y</v>
      </c>
      <c r="G242" s="0" t="str">
        <f aca="false">IF([1]metadata!G242="","",[1]metadata!G242)</f>
        <v>a</v>
      </c>
      <c r="H242" s="0" t="str">
        <f aca="false">IF([1]metadata!H242="","",[1]metadata!H242)</f>
        <v>i</v>
      </c>
      <c r="I242" s="0" t="n">
        <f aca="false">IF([1]metadata!I242="","",[1]metadata!I242)</f>
        <v>8</v>
      </c>
      <c r="J242" s="0" t="n">
        <f aca="false">IF([1]metadata!J242="",0,[1]metadata!J242)</f>
        <v>6</v>
      </c>
      <c r="K242" s="0" t="str">
        <f aca="false">IF([1]metadata!K242="","",[1]metadata!K242)</f>
        <v/>
      </c>
      <c r="L242" s="0" t="str">
        <f aca="false">IF([1]metadata!L242="","",[1]metadata!L242)</f>
        <v>laodelphax striatellus</v>
      </c>
      <c r="M242" s="0" t="str">
        <f aca="false">IF([1]metadata!M242="","",[1]metadata!M242)</f>
        <v>homoptera</v>
      </c>
      <c r="N242" s="0" t="str">
        <f aca="false">IF([1]metadata!N242="","",[1]metadata!N242)</f>
        <v>Tsu</v>
      </c>
      <c r="O242" s="0" t="n">
        <f aca="false">IF([1]metadata!O242="","",[1]metadata!O242)</f>
        <v>34.718611</v>
      </c>
      <c r="P242" s="0" t="n">
        <f aca="false">IF([1]metadata!P242="","",[1]metadata!P242)</f>
        <v>136.505556</v>
      </c>
      <c r="Q242" s="0" t="str">
        <f aca="false">IF([1]metadata!Q242="","",[1]metadata!Q242)</f>
        <v/>
      </c>
      <c r="R242" s="0" t="str">
        <f aca="false">IF([1]metadata!R242="","",[1]metadata!R242)</f>
        <v/>
      </c>
      <c r="S242" s="0" t="str">
        <f aca="false">IF([1]metadata!S242="","",[1]metadata!S242)</f>
        <v/>
      </c>
      <c r="T242" s="0" t="n">
        <f aca="false">IF([1]metadata!T242="","",[1]metadata!T242)</f>
        <v>1</v>
      </c>
      <c r="U242" s="0" t="str">
        <f aca="false">IF([1]metadata!U242="","",[1]metadata!U242)</f>
        <v>not described</v>
      </c>
      <c r="V242" s="0" t="str">
        <f aca="false">IF([1]metadata!V242="","",[1]metadata!V242)</f>
        <v/>
      </c>
      <c r="W242" s="0" t="n">
        <f aca="false">IF([1]metadata!W242="","",[1]metadata!W242)</f>
        <v>35</v>
      </c>
      <c r="X242" s="0" t="str">
        <f aca="false">IF([1]metadata!X242="","",[1]metadata!X242)</f>
        <v/>
      </c>
      <c r="Y242" s="0" t="str">
        <f aca="false">IF([1]metadata!Y242="","",[1]metadata!Y242)</f>
        <v>nymphal</v>
      </c>
      <c r="Z242" s="0" t="str">
        <f aca="false">IF([1]metadata!Z242="","",[1]metadata!Z242)</f>
        <v/>
      </c>
    </row>
    <row r="243" customFormat="false" ht="14.4" hidden="false" customHeight="false" outlineLevel="0" collapsed="false">
      <c r="A243" s="0" t="n">
        <f aca="false">IF([1]metadata!A243="","",[1]metadata!A243)</f>
        <v>35</v>
      </c>
      <c r="B243" s="0" t="str">
        <f aca="false">IF([1]metadata!B243="","",[1]metadata!B243)</f>
        <v>35-Izumu</v>
      </c>
      <c r="C243" s="0" t="str">
        <f aca="false">IF([1]metadata!C243="","",[1]metadata!C243)</f>
        <v>NODA, H</v>
      </c>
      <c r="D243" s="0" t="str">
        <f aca="false">IF([1]metadata!D243="","",[1]metadata!D243)</f>
        <v>GEOGRAPHIC-VARIATION OF NYMPHAL DIAPAUSE IN THE SMALL BROWN PLANTHOPPER IN JAPAN</v>
      </c>
      <c r="E243" s="0" t="str">
        <f aca="false">IF([1]metadata!E243="","",[1]metadata!E243)</f>
        <v/>
      </c>
      <c r="F243" s="0" t="str">
        <f aca="false">IF([1]metadata!F243="","",[1]metadata!F243)</f>
        <v>y</v>
      </c>
      <c r="G243" s="0" t="str">
        <f aca="false">IF([1]metadata!G243="","",[1]metadata!G243)</f>
        <v>a</v>
      </c>
      <c r="H243" s="0" t="str">
        <f aca="false">IF([1]metadata!H243="","",[1]metadata!H243)</f>
        <v>i</v>
      </c>
      <c r="I243" s="0" t="n">
        <f aca="false">IF([1]metadata!I243="","",[1]metadata!I243)</f>
        <v>8</v>
      </c>
      <c r="J243" s="0" t="n">
        <f aca="false">IF([1]metadata!J243="",0,[1]metadata!J243)</f>
        <v>6</v>
      </c>
      <c r="K243" s="0" t="str">
        <f aca="false">IF([1]metadata!K243="","",[1]metadata!K243)</f>
        <v/>
      </c>
      <c r="L243" s="0" t="str">
        <f aca="false">IF([1]metadata!L243="","",[1]metadata!L243)</f>
        <v>laodelphax striatellus</v>
      </c>
      <c r="M243" s="0" t="str">
        <f aca="false">IF([1]metadata!M243="","",[1]metadata!M243)</f>
        <v>homoptera</v>
      </c>
      <c r="N243" s="0" t="str">
        <f aca="false">IF([1]metadata!N243="","",[1]metadata!N243)</f>
        <v>Izumu</v>
      </c>
      <c r="O243" s="0" t="n">
        <f aca="false">IF([1]metadata!O243="","",[1]metadata!O243)</f>
        <v>35.368611</v>
      </c>
      <c r="P243" s="0" t="n">
        <f aca="false">IF([1]metadata!P243="","",[1]metadata!P243)</f>
        <v>132.755</v>
      </c>
      <c r="Q243" s="0" t="str">
        <f aca="false">IF([1]metadata!Q243="","",[1]metadata!Q243)</f>
        <v/>
      </c>
      <c r="R243" s="0" t="str">
        <f aca="false">IF([1]metadata!R243="","",[1]metadata!R243)</f>
        <v/>
      </c>
      <c r="S243" s="0" t="str">
        <f aca="false">IF([1]metadata!S243="","",[1]metadata!S243)</f>
        <v/>
      </c>
      <c r="T243" s="0" t="n">
        <f aca="false">IF([1]metadata!T243="","",[1]metadata!T243)</f>
        <v>1</v>
      </c>
      <c r="U243" s="0" t="str">
        <f aca="false">IF([1]metadata!U243="","",[1]metadata!U243)</f>
        <v>not described</v>
      </c>
      <c r="V243" s="0" t="str">
        <f aca="false">IF([1]metadata!V243="","",[1]metadata!V243)</f>
        <v/>
      </c>
      <c r="W243" s="0" t="n">
        <f aca="false">IF([1]metadata!W243="","",[1]metadata!W243)</f>
        <v>35</v>
      </c>
      <c r="X243" s="0" t="str">
        <f aca="false">IF([1]metadata!X243="","",[1]metadata!X243)</f>
        <v/>
      </c>
      <c r="Y243" s="0" t="str">
        <f aca="false">IF([1]metadata!Y243="","",[1]metadata!Y243)</f>
        <v>nymphal</v>
      </c>
      <c r="Z243" s="0" t="str">
        <f aca="false">IF([1]metadata!Z243="","",[1]metadata!Z243)</f>
        <v/>
      </c>
    </row>
    <row r="244" customFormat="false" ht="14.4" hidden="false" customHeight="false" outlineLevel="0" collapsed="false">
      <c r="A244" s="0" t="n">
        <f aca="false">IF([1]metadata!A244="","",[1]metadata!A244)</f>
        <v>35</v>
      </c>
      <c r="B244" s="0" t="str">
        <f aca="false">IF([1]metadata!B244="","",[1]metadata!B244)</f>
        <v>35-Kagoshima</v>
      </c>
      <c r="C244" s="0" t="str">
        <f aca="false">IF([1]metadata!C244="","",[1]metadata!C244)</f>
        <v>NODA, H</v>
      </c>
      <c r="D244" s="0" t="str">
        <f aca="false">IF([1]metadata!D244="","",[1]metadata!D244)</f>
        <v>GEOGRAPHIC-VARIATION OF NYMPHAL DIAPAUSE IN THE SMALL BROWN PLANTHOPPER IN JAPAN</v>
      </c>
      <c r="E244" s="0" t="str">
        <f aca="false">IF([1]metadata!E244="","",[1]metadata!E244)</f>
        <v/>
      </c>
      <c r="F244" s="0" t="str">
        <f aca="false">IF([1]metadata!F244="","",[1]metadata!F244)</f>
        <v>y</v>
      </c>
      <c r="G244" s="0" t="str">
        <f aca="false">IF([1]metadata!G244="","",[1]metadata!G244)</f>
        <v>a</v>
      </c>
      <c r="H244" s="0" t="str">
        <f aca="false">IF([1]metadata!H244="","",[1]metadata!H244)</f>
        <v>i</v>
      </c>
      <c r="I244" s="0" t="n">
        <f aca="false">IF([1]metadata!I244="","",[1]metadata!I244)</f>
        <v>8</v>
      </c>
      <c r="J244" s="0" t="n">
        <f aca="false">IF([1]metadata!J244="",0,[1]metadata!J244)</f>
        <v>8</v>
      </c>
      <c r="K244" s="0" t="str">
        <f aca="false">IF([1]metadata!K244="","",[1]metadata!K244)</f>
        <v/>
      </c>
      <c r="L244" s="0" t="str">
        <f aca="false">IF([1]metadata!L244="","",[1]metadata!L244)</f>
        <v>laodelphax striatellus</v>
      </c>
      <c r="M244" s="0" t="str">
        <f aca="false">IF([1]metadata!M244="","",[1]metadata!M244)</f>
        <v>homoptera</v>
      </c>
      <c r="N244" s="0" t="str">
        <f aca="false">IF([1]metadata!N244="","",[1]metadata!N244)</f>
        <v>Kagoshima</v>
      </c>
      <c r="O244" s="0" t="n">
        <f aca="false">IF([1]metadata!O244="","",[1]metadata!O244)</f>
        <v>31.596536</v>
      </c>
      <c r="P244" s="0" t="n">
        <f aca="false">IF([1]metadata!P244="","",[1]metadata!P244)</f>
        <v>130.557117</v>
      </c>
      <c r="Q244" s="0" t="str">
        <f aca="false">IF([1]metadata!Q244="","",[1]metadata!Q244)</f>
        <v/>
      </c>
      <c r="R244" s="0" t="str">
        <f aca="false">IF([1]metadata!R244="","",[1]metadata!R244)</f>
        <v/>
      </c>
      <c r="S244" s="0" t="str">
        <f aca="false">IF([1]metadata!S244="","",[1]metadata!S244)</f>
        <v/>
      </c>
      <c r="T244" s="0" t="n">
        <f aca="false">IF([1]metadata!T244="","",[1]metadata!T244)</f>
        <v>1</v>
      </c>
      <c r="U244" s="0" t="str">
        <f aca="false">IF([1]metadata!U244="","",[1]metadata!U244)</f>
        <v>not described</v>
      </c>
      <c r="V244" s="0" t="str">
        <f aca="false">IF([1]metadata!V244="","",[1]metadata!V244)</f>
        <v/>
      </c>
      <c r="W244" s="0" t="n">
        <f aca="false">IF([1]metadata!W244="","",[1]metadata!W244)</f>
        <v>35</v>
      </c>
      <c r="X244" s="0" t="str">
        <f aca="false">IF([1]metadata!X244="","",[1]metadata!X244)</f>
        <v/>
      </c>
      <c r="Y244" s="0" t="str">
        <f aca="false">IF([1]metadata!Y244="","",[1]metadata!Y244)</f>
        <v>nymphal</v>
      </c>
      <c r="Z244" s="0" t="str">
        <f aca="false">IF([1]metadata!Z244="","",[1]metadata!Z244)</f>
        <v/>
      </c>
    </row>
    <row r="245" customFormat="false" ht="14.4" hidden="false" customHeight="false" outlineLevel="0" collapsed="false">
      <c r="A245" s="0" t="n">
        <f aca="false">IF([1]metadata!A245="","",[1]metadata!A245)</f>
        <v>35</v>
      </c>
      <c r="B245" s="0" t="str">
        <f aca="false">IF([1]metadata!B245="","",[1]metadata!B245)</f>
        <v>35-Ishigaki</v>
      </c>
      <c r="C245" s="0" t="str">
        <f aca="false">IF([1]metadata!C245="","",[1]metadata!C245)</f>
        <v>NODA, H</v>
      </c>
      <c r="D245" s="0" t="str">
        <f aca="false">IF([1]metadata!D245="","",[1]metadata!D245)</f>
        <v>GEOGRAPHIC-VARIATION OF NYMPHAL DIAPAUSE IN THE SMALL BROWN PLANTHOPPER IN JAPAN</v>
      </c>
      <c r="E245" s="0" t="str">
        <f aca="false">IF([1]metadata!E245="","",[1]metadata!E245)</f>
        <v/>
      </c>
      <c r="F245" s="0" t="str">
        <f aca="false">IF([1]metadata!F245="","",[1]metadata!F245)</f>
        <v>y</v>
      </c>
      <c r="G245" s="0" t="str">
        <f aca="false">IF([1]metadata!G245="","",[1]metadata!G245)</f>
        <v>a</v>
      </c>
      <c r="H245" s="0" t="str">
        <f aca="false">IF([1]metadata!H245="","",[1]metadata!H245)</f>
        <v>i</v>
      </c>
      <c r="I245" s="0" t="n">
        <f aca="false">IF([1]metadata!I245="","",[1]metadata!I245)</f>
        <v>8</v>
      </c>
      <c r="J245" s="0" t="n">
        <f aca="false">IF([1]metadata!J245="",0,[1]metadata!J245)</f>
        <v>7</v>
      </c>
      <c r="K245" s="0" t="str">
        <f aca="false">IF([1]metadata!K245="","",[1]metadata!K245)</f>
        <v/>
      </c>
      <c r="L245" s="0" t="str">
        <f aca="false">IF([1]metadata!L245="","",[1]metadata!L245)</f>
        <v>laodelphax striatellus</v>
      </c>
      <c r="M245" s="0" t="str">
        <f aca="false">IF([1]metadata!M245="","",[1]metadata!M245)</f>
        <v>homoptera</v>
      </c>
      <c r="N245" s="0" t="str">
        <f aca="false">IF([1]metadata!N245="","",[1]metadata!N245)</f>
        <v>Ishigaki</v>
      </c>
      <c r="O245" s="0" t="n">
        <f aca="false">IF([1]metadata!O245="","",[1]metadata!O245)</f>
        <v>24.340556</v>
      </c>
      <c r="P245" s="0" t="n">
        <f aca="false">IF([1]metadata!P245="","",[1]metadata!P245)</f>
        <v>124.155556</v>
      </c>
      <c r="Q245" s="0" t="str">
        <f aca="false">IF([1]metadata!Q245="","",[1]metadata!Q245)</f>
        <v/>
      </c>
      <c r="R245" s="0" t="str">
        <f aca="false">IF([1]metadata!R245="","",[1]metadata!R245)</f>
        <v/>
      </c>
      <c r="S245" s="0" t="str">
        <f aca="false">IF([1]metadata!S245="","",[1]metadata!S245)</f>
        <v/>
      </c>
      <c r="T245" s="0" t="n">
        <f aca="false">IF([1]metadata!T245="","",[1]metadata!T245)</f>
        <v>1</v>
      </c>
      <c r="U245" s="0" t="str">
        <f aca="false">IF([1]metadata!U245="","",[1]metadata!U245)</f>
        <v>not described</v>
      </c>
      <c r="V245" s="0" t="str">
        <f aca="false">IF([1]metadata!V245="","",[1]metadata!V245)</f>
        <v/>
      </c>
      <c r="W245" s="0" t="n">
        <f aca="false">IF([1]metadata!W245="","",[1]metadata!W245)</f>
        <v>35</v>
      </c>
      <c r="X245" s="0" t="str">
        <f aca="false">IF([1]metadata!X245="","",[1]metadata!X245)</f>
        <v/>
      </c>
      <c r="Y245" s="0" t="str">
        <f aca="false">IF([1]metadata!Y245="","",[1]metadata!Y245)</f>
        <v>nymphal</v>
      </c>
      <c r="Z245" s="0" t="str">
        <f aca="false">IF([1]metadata!Z245="","",[1]metadata!Z245)</f>
        <v/>
      </c>
    </row>
    <row r="246" customFormat="false" ht="14.4" hidden="false" customHeight="false" outlineLevel="0" collapsed="false">
      <c r="A246" s="0" t="n">
        <f aca="false">IF([1]metadata!A246="","",[1]metadata!A246)</f>
        <v>36</v>
      </c>
      <c r="B246" s="0" t="str">
        <f aca="false">IF([1]metadata!B246="","",[1]metadata!B246)</f>
        <v>36-Kyoto</v>
      </c>
      <c r="C246" s="0" t="str">
        <f aca="false">IF([1]metadata!C246="","",[1]metadata!C246)</f>
        <v>Noriyuki, S; Akiyama, K; Nishida, T</v>
      </c>
      <c r="D246" s="0" t="str">
        <f aca="false">IF([1]metadata!D246="","",[1]metadata!D246)</f>
        <v>Life-history traits related to diapause in univoltine and bivoltine populations of Ypthima multistriata (Lepidoptera: Satyridae) inhabiting similar latitudes</v>
      </c>
      <c r="E246" s="0" t="str">
        <f aca="false">IF([1]metadata!E246="","",[1]metadata!E246)</f>
        <v>10.1111/j.1479-8298.2011.00447.x</v>
      </c>
      <c r="F246" s="0" t="str">
        <f aca="false">IF([1]metadata!F246="","",[1]metadata!F246)</f>
        <v>y</v>
      </c>
      <c r="G246" s="0" t="str">
        <f aca="false">IF([1]metadata!G246="","",[1]metadata!G246)</f>
        <v>a</v>
      </c>
      <c r="H246" s="0" t="str">
        <f aca="false">IF([1]metadata!H246="","",[1]metadata!H246)</f>
        <v>i</v>
      </c>
      <c r="I246" s="0" t="n">
        <f aca="false">IF([1]metadata!I246="","",[1]metadata!I246)</f>
        <v>4</v>
      </c>
      <c r="J246" s="0" t="n">
        <f aca="false">IF([1]metadata!J246="",0,[1]metadata!J246)</f>
        <v>3</v>
      </c>
      <c r="K246" s="0" t="str">
        <f aca="false">IF([1]metadata!K246="","",[1]metadata!K246)</f>
        <v/>
      </c>
      <c r="L246" s="0" t="str">
        <f aca="false">IF([1]metadata!L246="","",[1]metadata!L246)</f>
        <v>Ypthima multistriata</v>
      </c>
      <c r="M246" s="0" t="str">
        <f aca="false">IF([1]metadata!M246="","",[1]metadata!M246)</f>
        <v>lepidoptera</v>
      </c>
      <c r="N246" s="0" t="str">
        <f aca="false">IF([1]metadata!N246="","",[1]metadata!N246)</f>
        <v>Kyoto</v>
      </c>
      <c r="O246" s="0" t="n">
        <f aca="false">IF([1]metadata!O246="","",[1]metadata!O246)</f>
        <v>34.75</v>
      </c>
      <c r="P246" s="0" t="n">
        <f aca="false">IF([1]metadata!P246="","",[1]metadata!P246)</f>
        <v>135.819</v>
      </c>
      <c r="Q246" s="0" t="str">
        <f aca="false">IF([1]metadata!Q246="","",[1]metadata!Q246)</f>
        <v/>
      </c>
      <c r="R246" s="0" t="str">
        <f aca="false">IF([1]metadata!R246="","",[1]metadata!R246)</f>
        <v/>
      </c>
      <c r="S246" s="0" t="str">
        <f aca="false">IF([1]metadata!S246="","",[1]metadata!S246)</f>
        <v/>
      </c>
      <c r="T246" s="0" t="n">
        <f aca="false">IF([1]metadata!T246="","",[1]metadata!T246)</f>
        <v>66</v>
      </c>
      <c r="U246" s="0" t="str">
        <f aca="false">IF([1]metadata!U246="","",[1]metadata!U246)</f>
        <v>acc</v>
      </c>
      <c r="V246" s="0" t="str">
        <f aca="false">IF([1]metadata!V246="","",[1]metadata!V246)</f>
        <v/>
      </c>
      <c r="W246" s="0" t="n">
        <f aca="false">IF([1]metadata!W246="","",[1]metadata!W246)</f>
        <v>36</v>
      </c>
      <c r="X246" s="0" t="str">
        <f aca="false">IF([1]metadata!X246="","",[1]metadata!X246)</f>
        <v/>
      </c>
      <c r="Y246" s="0" t="str">
        <f aca="false">IF([1]metadata!Y246="","",[1]metadata!Y246)</f>
        <v>larval</v>
      </c>
      <c r="Z246" s="0" t="str">
        <f aca="false">IF([1]metadata!Z246="","",[1]metadata!Z246)</f>
        <v/>
      </c>
    </row>
    <row r="247" customFormat="false" ht="14.4" hidden="false" customHeight="false" outlineLevel="0" collapsed="false">
      <c r="A247" s="0" t="n">
        <f aca="false">IF([1]metadata!A247="","",[1]metadata!A247)</f>
        <v>36</v>
      </c>
      <c r="B247" s="0" t="str">
        <f aca="false">IF([1]metadata!B247="","",[1]metadata!B247)</f>
        <v>36-Ieshima Is.</v>
      </c>
      <c r="C247" s="0" t="str">
        <f aca="false">IF([1]metadata!C247="","",[1]metadata!C247)</f>
        <v>Noriyuki, S; Akiyama, K; Nishida, T</v>
      </c>
      <c r="D247" s="0" t="str">
        <f aca="false">IF([1]metadata!D247="","",[1]metadata!D247)</f>
        <v>Life-history traits related to diapause in univoltine and bivoltine populations of Ypthima multistriata (Lepidoptera: Satyridae) inhabiting similar latitudes</v>
      </c>
      <c r="E247" s="0" t="str">
        <f aca="false">IF([1]metadata!E247="","",[1]metadata!E247)</f>
        <v>10.1111/j.1479-8298.2011.00447.x</v>
      </c>
      <c r="F247" s="0" t="str">
        <f aca="false">IF([1]metadata!F247="","",[1]metadata!F247)</f>
        <v>y</v>
      </c>
      <c r="G247" s="0" t="str">
        <f aca="false">IF([1]metadata!G247="","",[1]metadata!G247)</f>
        <v>a</v>
      </c>
      <c r="H247" s="0" t="str">
        <f aca="false">IF([1]metadata!H247="","",[1]metadata!H247)</f>
        <v>i</v>
      </c>
      <c r="I247" s="0" t="n">
        <f aca="false">IF([1]metadata!I247="","",[1]metadata!I247)</f>
        <v>4</v>
      </c>
      <c r="J247" s="0" t="n">
        <f aca="false">IF([1]metadata!J247="",0,[1]metadata!J247)</f>
        <v>3</v>
      </c>
      <c r="K247" s="0" t="str">
        <f aca="false">IF([1]metadata!K247="","",[1]metadata!K247)</f>
        <v/>
      </c>
      <c r="L247" s="0" t="str">
        <f aca="false">IF([1]metadata!L247="","",[1]metadata!L247)</f>
        <v>Ypthima multistriata</v>
      </c>
      <c r="M247" s="0" t="str">
        <f aca="false">IF([1]metadata!M247="","",[1]metadata!M247)</f>
        <v>lepidoptera</v>
      </c>
      <c r="N247" s="0" t="str">
        <f aca="false">IF([1]metadata!N247="","",[1]metadata!N247)</f>
        <v>Ieshima Is.</v>
      </c>
      <c r="O247" s="0" t="n">
        <f aca="false">IF([1]metadata!O247="","",[1]metadata!O247)</f>
        <v>34.667</v>
      </c>
      <c r="P247" s="0" t="n">
        <f aca="false">IF([1]metadata!P247="","",[1]metadata!P247)</f>
        <v>134.526</v>
      </c>
      <c r="Q247" s="0" t="str">
        <f aca="false">IF([1]metadata!Q247="","",[1]metadata!Q247)</f>
        <v/>
      </c>
      <c r="R247" s="0" t="str">
        <f aca="false">IF([1]metadata!R247="","",[1]metadata!R247)</f>
        <v/>
      </c>
      <c r="S247" s="0" t="str">
        <f aca="false">IF([1]metadata!S247="","",[1]metadata!S247)</f>
        <v/>
      </c>
      <c r="T247" s="0" t="n">
        <f aca="false">IF([1]metadata!T247="","",[1]metadata!T247)</f>
        <v>13</v>
      </c>
      <c r="U247" s="0" t="str">
        <f aca="false">IF([1]metadata!U247="","",[1]metadata!U247)</f>
        <v>acc</v>
      </c>
      <c r="V247" s="0" t="str">
        <f aca="false">IF([1]metadata!V247="","",[1]metadata!V247)</f>
        <v/>
      </c>
      <c r="W247" s="0" t="n">
        <f aca="false">IF([1]metadata!W247="","",[1]metadata!W247)</f>
        <v>36</v>
      </c>
      <c r="X247" s="0" t="str">
        <f aca="false">IF([1]metadata!X247="","",[1]metadata!X247)</f>
        <v/>
      </c>
      <c r="Y247" s="0" t="str">
        <f aca="false">IF([1]metadata!Y247="","",[1]metadata!Y247)</f>
        <v>larval</v>
      </c>
      <c r="Z247" s="0" t="str">
        <f aca="false">IF([1]metadata!Z247="","",[1]metadata!Z247)</f>
        <v/>
      </c>
    </row>
    <row r="248" customFormat="false" ht="14.4" hidden="false" customHeight="false" outlineLevel="0" collapsed="false">
      <c r="A248" s="0" t="n">
        <f aca="false">IF([1]metadata!A248="","",[1]metadata!A248)</f>
        <v>36</v>
      </c>
      <c r="B248" s="0" t="str">
        <f aca="false">IF([1]metadata!B248="","",[1]metadata!B248)</f>
        <v>36-Tangashima Is.</v>
      </c>
      <c r="C248" s="0" t="str">
        <f aca="false">IF([1]metadata!C248="","",[1]metadata!C248)</f>
        <v>Noriyuki, S; Akiyama, K; Nishida, T</v>
      </c>
      <c r="D248" s="0" t="str">
        <f aca="false">IF([1]metadata!D248="","",[1]metadata!D248)</f>
        <v>Life-history traits related to diapause in univoltine and bivoltine populations of Ypthima multistriata (Lepidoptera: Satyridae) inhabiting similar latitudes</v>
      </c>
      <c r="E248" s="0" t="str">
        <f aca="false">IF([1]metadata!E248="","",[1]metadata!E248)</f>
        <v>10.1111/j.1479-8298.2011.00447.x</v>
      </c>
      <c r="F248" s="0" t="str">
        <f aca="false">IF([1]metadata!F248="","",[1]metadata!F248)</f>
        <v>y</v>
      </c>
      <c r="G248" s="0" t="str">
        <f aca="false">IF([1]metadata!G248="","",[1]metadata!G248)</f>
        <v>a</v>
      </c>
      <c r="H248" s="0" t="str">
        <f aca="false">IF([1]metadata!H248="","",[1]metadata!H248)</f>
        <v>i</v>
      </c>
      <c r="I248" s="0" t="n">
        <f aca="false">IF([1]metadata!I248="","",[1]metadata!I248)</f>
        <v>4</v>
      </c>
      <c r="J248" s="0" t="n">
        <f aca="false">IF([1]metadata!J248="",0,[1]metadata!J248)</f>
        <v>3</v>
      </c>
      <c r="K248" s="0" t="str">
        <f aca="false">IF([1]metadata!K248="","",[1]metadata!K248)</f>
        <v/>
      </c>
      <c r="L248" s="0" t="str">
        <f aca="false">IF([1]metadata!L248="","",[1]metadata!L248)</f>
        <v>Ypthima multistriata</v>
      </c>
      <c r="M248" s="0" t="str">
        <f aca="false">IF([1]metadata!M248="","",[1]metadata!M248)</f>
        <v>lepidoptera</v>
      </c>
      <c r="N248" s="0" t="str">
        <f aca="false">IF([1]metadata!N248="","",[1]metadata!N248)</f>
        <v>Tangashima Is.</v>
      </c>
      <c r="O248" s="0" t="n">
        <f aca="false">IF([1]metadata!O248="","",[1]metadata!O248)</f>
        <v>34.657</v>
      </c>
      <c r="P248" s="0" t="n">
        <f aca="false">IF([1]metadata!P248="","",[1]metadata!P248)</f>
        <v>134.576</v>
      </c>
      <c r="Q248" s="0" t="str">
        <f aca="false">IF([1]metadata!Q248="","",[1]metadata!Q248)</f>
        <v/>
      </c>
      <c r="R248" s="0" t="str">
        <f aca="false">IF([1]metadata!R248="","",[1]metadata!R248)</f>
        <v/>
      </c>
      <c r="S248" s="0" t="str">
        <f aca="false">IF([1]metadata!S248="","",[1]metadata!S248)</f>
        <v/>
      </c>
      <c r="T248" s="0" t="n">
        <f aca="false">IF([1]metadata!T248="","",[1]metadata!T248)</f>
        <v>34.6</v>
      </c>
      <c r="U248" s="0" t="str">
        <f aca="false">IF([1]metadata!U248="","",[1]metadata!U248)</f>
        <v>acc</v>
      </c>
      <c r="V248" s="0" t="str">
        <f aca="false">IF([1]metadata!V248="","",[1]metadata!V248)</f>
        <v/>
      </c>
      <c r="W248" s="0" t="n">
        <f aca="false">IF([1]metadata!W248="","",[1]metadata!W248)</f>
        <v>36</v>
      </c>
      <c r="X248" s="0" t="str">
        <f aca="false">IF([1]metadata!X248="","",[1]metadata!X248)</f>
        <v/>
      </c>
      <c r="Y248" s="0" t="str">
        <f aca="false">IF([1]metadata!Y248="","",[1]metadata!Y248)</f>
        <v>larval</v>
      </c>
      <c r="Z248" s="0" t="str">
        <f aca="false">IF([1]metadata!Z248="","",[1]metadata!Z248)</f>
        <v/>
      </c>
    </row>
    <row r="249" customFormat="false" ht="14.4" hidden="false" customHeight="false" outlineLevel="0" collapsed="false">
      <c r="A249" s="0" t="n">
        <f aca="false">IF([1]metadata!A249="","",[1]metadata!A249)</f>
        <v>36</v>
      </c>
      <c r="B249" s="0" t="str">
        <f aca="false">IF([1]metadata!B249="","",[1]metadata!B249)</f>
        <v>36-Bouzeshima Is.</v>
      </c>
      <c r="C249" s="0" t="str">
        <f aca="false">IF([1]metadata!C249="","",[1]metadata!C249)</f>
        <v>Noriyuki, S; Akiyama, K; Nishida, T</v>
      </c>
      <c r="D249" s="0" t="str">
        <f aca="false">IF([1]metadata!D249="","",[1]metadata!D249)</f>
        <v>Life-history traits related to diapause in univoltine and bivoltine populations of Ypthima multistriata (Lepidoptera: Satyridae) inhabiting similar latitudes</v>
      </c>
      <c r="E249" s="0" t="str">
        <f aca="false">IF([1]metadata!E249="","",[1]metadata!E249)</f>
        <v>10.1111/j.1479-8298.2011.00447.x</v>
      </c>
      <c r="F249" s="0" t="str">
        <f aca="false">IF([1]metadata!F249="","",[1]metadata!F249)</f>
        <v>y</v>
      </c>
      <c r="G249" s="0" t="str">
        <f aca="false">IF([1]metadata!G249="","",[1]metadata!G249)</f>
        <v>a</v>
      </c>
      <c r="H249" s="0" t="str">
        <f aca="false">IF([1]metadata!H249="","",[1]metadata!H249)</f>
        <v>i</v>
      </c>
      <c r="I249" s="0" t="n">
        <f aca="false">IF([1]metadata!I249="","",[1]metadata!I249)</f>
        <v>4</v>
      </c>
      <c r="J249" s="0" t="n">
        <f aca="false">IF([1]metadata!J249="",0,[1]metadata!J249)</f>
        <v>3</v>
      </c>
      <c r="K249" s="0" t="str">
        <f aca="false">IF([1]metadata!K249="","",[1]metadata!K249)</f>
        <v/>
      </c>
      <c r="L249" s="0" t="str">
        <f aca="false">IF([1]metadata!L249="","",[1]metadata!L249)</f>
        <v>Ypthima multistriata</v>
      </c>
      <c r="M249" s="0" t="str">
        <f aca="false">IF([1]metadata!M249="","",[1]metadata!M249)</f>
        <v>lepidoptera</v>
      </c>
      <c r="N249" s="0" t="str">
        <f aca="false">IF([1]metadata!N249="","",[1]metadata!N249)</f>
        <v>Bouzeshima Is.</v>
      </c>
      <c r="O249" s="0" t="n">
        <f aca="false">IF([1]metadata!O249="","",[1]metadata!O249)</f>
        <v>34.652</v>
      </c>
      <c r="P249" s="0" t="n">
        <f aca="false">IF([1]metadata!P249="","",[1]metadata!P249)</f>
        <v>134.512</v>
      </c>
      <c r="Q249" s="0" t="str">
        <f aca="false">IF([1]metadata!Q249="","",[1]metadata!Q249)</f>
        <v/>
      </c>
      <c r="R249" s="0" t="str">
        <f aca="false">IF([1]metadata!R249="","",[1]metadata!R249)</f>
        <v/>
      </c>
      <c r="S249" s="0" t="str">
        <f aca="false">IF([1]metadata!S249="","",[1]metadata!S249)</f>
        <v/>
      </c>
      <c r="T249" s="0" t="n">
        <f aca="false">IF([1]metadata!T249="","",[1]metadata!T249)</f>
        <v>37.6</v>
      </c>
      <c r="U249" s="0" t="str">
        <f aca="false">IF([1]metadata!U249="","",[1]metadata!U249)</f>
        <v>acc</v>
      </c>
      <c r="V249" s="0" t="str">
        <f aca="false">IF([1]metadata!V249="","",[1]metadata!V249)</f>
        <v/>
      </c>
      <c r="W249" s="0" t="n">
        <f aca="false">IF([1]metadata!W249="","",[1]metadata!W249)</f>
        <v>36</v>
      </c>
      <c r="X249" s="0" t="str">
        <f aca="false">IF([1]metadata!X249="","",[1]metadata!X249)</f>
        <v/>
      </c>
      <c r="Y249" s="0" t="str">
        <f aca="false">IF([1]metadata!Y249="","",[1]metadata!Y249)</f>
        <v>larval</v>
      </c>
      <c r="Z249" s="0" t="str">
        <f aca="false">IF([1]metadata!Z249="","",[1]metadata!Z249)</f>
        <v/>
      </c>
    </row>
    <row r="250" customFormat="false" ht="14.4" hidden="false" customHeight="false" outlineLevel="0" collapsed="false">
      <c r="A250" s="0" t="n">
        <f aca="false">IF([1]metadata!A250="","",[1]metadata!A250)</f>
        <v>37</v>
      </c>
      <c r="B250" s="0" t="str">
        <f aca="false">IF([1]metadata!B250="","",[1]metadata!B250)</f>
        <v>37- OUL</v>
      </c>
      <c r="C250" s="0" t="str">
        <f aca="false">IF([1]metadata!C250="","",[1]metadata!C250)</f>
        <v>Paolucci, S; van de Zande, L; Beukeboom, LW</v>
      </c>
      <c r="D250" s="0" t="str">
        <f aca="false">IF([1]metadata!D250="","",[1]metadata!D250)</f>
        <v>Adaptive latitudinal cline of photoperiodic diapause induction in the parasitoid Nasonia vitripennis in Europe</v>
      </c>
      <c r="E250" s="0" t="str">
        <f aca="false">IF([1]metadata!E250="","",[1]metadata!E250)</f>
        <v>10.1111/jeb.12113</v>
      </c>
      <c r="F250" s="0" t="str">
        <f aca="false">IF([1]metadata!F250="","",[1]metadata!F250)</f>
        <v>y-ask</v>
      </c>
      <c r="G250" s="0" t="str">
        <f aca="false">IF([1]metadata!G250="","",[1]metadata!G250)</f>
        <v>a</v>
      </c>
      <c r="H250" s="0" t="str">
        <f aca="false">IF([1]metadata!H250="","",[1]metadata!H250)</f>
        <v>i</v>
      </c>
      <c r="I250" s="0" t="n">
        <f aca="false">IF([1]metadata!I250="","",[1]metadata!I250)</f>
        <v>7</v>
      </c>
      <c r="J250" s="0" t="n">
        <f aca="false">IF([1]metadata!J250="",0,[1]metadata!J250)</f>
        <v>8</v>
      </c>
      <c r="K250" s="0" t="str">
        <f aca="false">IF([1]metadata!K250="","",[1]metadata!K250)</f>
        <v/>
      </c>
      <c r="L250" s="0" t="str">
        <f aca="false">IF([1]metadata!L250="","",[1]metadata!L250)</f>
        <v>Nasonia vitripennis</v>
      </c>
      <c r="M250" s="0" t="str">
        <f aca="false">IF([1]metadata!M250="","",[1]metadata!M250)</f>
        <v>hymenoptera</v>
      </c>
      <c r="N250" s="0" t="str">
        <f aca="false">IF([1]metadata!N250="","",[1]metadata!N250)</f>
        <v>OUL</v>
      </c>
      <c r="O250" s="0" t="n">
        <f aca="false">IF([1]metadata!O250="","",[1]metadata!O250)</f>
        <v>65.0611555555556</v>
      </c>
      <c r="P250" s="0" t="n">
        <f aca="false">IF([1]metadata!P250="","",[1]metadata!P250)</f>
        <v>25.528</v>
      </c>
      <c r="Q250" s="0" t="str">
        <f aca="false">IF([1]metadata!Q250="","",[1]metadata!Q250)</f>
        <v/>
      </c>
      <c r="R250" s="0" t="str">
        <f aca="false">IF([1]metadata!R250="","",[1]metadata!R250)</f>
        <v/>
      </c>
      <c r="S250" s="0" t="str">
        <f aca="false">IF([1]metadata!S250="","",[1]metadata!S250)</f>
        <v/>
      </c>
      <c r="T250" s="0" t="n">
        <f aca="false">IF([1]metadata!T250="","",[1]metadata!T250)</f>
        <v>26</v>
      </c>
      <c r="U250" s="0" t="str">
        <f aca="false">IF([1]metadata!U250="","",[1]metadata!U250)</f>
        <v>pop level/ask</v>
      </c>
      <c r="V250" s="0" t="str">
        <f aca="false">IF([1]metadata!V250="","",[1]metadata!V250)</f>
        <v/>
      </c>
      <c r="W250" s="0" t="n">
        <f aca="false">IF([1]metadata!W250="","",[1]metadata!W250)</f>
        <v>37</v>
      </c>
      <c r="X250" s="0" t="str">
        <f aca="false">IF([1]metadata!X250="","",[1]metadata!X250)</f>
        <v/>
      </c>
      <c r="Y250" s="0" t="str">
        <f aca="false">IF([1]metadata!Y250="","",[1]metadata!Y250)</f>
        <v>larval</v>
      </c>
      <c r="Z250" s="0" t="str">
        <f aca="false">IF([1]metadata!Z250="","",[1]metadata!Z250)</f>
        <v>26 lines with 15 replicates each</v>
      </c>
    </row>
    <row r="251" customFormat="false" ht="14.4" hidden="false" customHeight="false" outlineLevel="0" collapsed="false">
      <c r="A251" s="0" t="n">
        <f aca="false">IF([1]metadata!A251="","",[1]metadata!A251)</f>
        <v>37</v>
      </c>
      <c r="B251" s="0" t="str">
        <f aca="false">IF([1]metadata!B251="","",[1]metadata!B251)</f>
        <v>37- TUR</v>
      </c>
      <c r="C251" s="0" t="str">
        <f aca="false">IF([1]metadata!C251="","",[1]metadata!C251)</f>
        <v>Paolucci, S; van de Zande, L; Beukeboom, LW</v>
      </c>
      <c r="D251" s="0" t="str">
        <f aca="false">IF([1]metadata!D251="","",[1]metadata!D251)</f>
        <v>Adaptive latitudinal cline of photoperiodic diapause induction in the parasitoid Nasonia vitripennis in Europe</v>
      </c>
      <c r="E251" s="0" t="str">
        <f aca="false">IF([1]metadata!E251="","",[1]metadata!E251)</f>
        <v>10.1111/jeb.12113</v>
      </c>
      <c r="F251" s="0" t="str">
        <f aca="false">IF([1]metadata!F251="","",[1]metadata!F251)</f>
        <v>y-ask</v>
      </c>
      <c r="G251" s="0" t="str">
        <f aca="false">IF([1]metadata!G251="","",[1]metadata!G251)</f>
        <v>a</v>
      </c>
      <c r="H251" s="0" t="str">
        <f aca="false">IF([1]metadata!H251="","",[1]metadata!H251)</f>
        <v>i</v>
      </c>
      <c r="I251" s="0" t="n">
        <f aca="false">IF([1]metadata!I251="","",[1]metadata!I251)</f>
        <v>7</v>
      </c>
      <c r="J251" s="0" t="n">
        <f aca="false">IF([1]metadata!J251="",0,[1]metadata!J251)</f>
        <v>8</v>
      </c>
      <c r="K251" s="0" t="str">
        <f aca="false">IF([1]metadata!K251="","",[1]metadata!K251)</f>
        <v/>
      </c>
      <c r="L251" s="0" t="str">
        <f aca="false">IF([1]metadata!L251="","",[1]metadata!L251)</f>
        <v>Nasonia vitripennis</v>
      </c>
      <c r="M251" s="0" t="str">
        <f aca="false">IF([1]metadata!M251="","",[1]metadata!M251)</f>
        <v>hymenoptera</v>
      </c>
      <c r="N251" s="0" t="str">
        <f aca="false">IF([1]metadata!N251="","",[1]metadata!N251)</f>
        <v>TUR</v>
      </c>
      <c r="O251" s="0" t="n">
        <f aca="false">IF([1]metadata!O251="","",[1]metadata!O251)</f>
        <v>61.2612583333333</v>
      </c>
      <c r="P251" s="0" t="n">
        <f aca="false">IF([1]metadata!P251="","",[1]metadata!P251)</f>
        <v>22.2233222222222</v>
      </c>
      <c r="Q251" s="0" t="str">
        <f aca="false">IF([1]metadata!Q251="","",[1]metadata!Q251)</f>
        <v/>
      </c>
      <c r="R251" s="0" t="str">
        <f aca="false">IF([1]metadata!R251="","",[1]metadata!R251)</f>
        <v/>
      </c>
      <c r="S251" s="0" t="str">
        <f aca="false">IF([1]metadata!S251="","",[1]metadata!S251)</f>
        <v/>
      </c>
      <c r="T251" s="0" t="n">
        <f aca="false">IF([1]metadata!T251="","",[1]metadata!T251)</f>
        <v>21</v>
      </c>
      <c r="U251" s="0" t="str">
        <f aca="false">IF([1]metadata!U251="","",[1]metadata!U251)</f>
        <v>pop level/ask</v>
      </c>
      <c r="V251" s="0" t="str">
        <f aca="false">IF([1]metadata!V251="","",[1]metadata!V251)</f>
        <v/>
      </c>
      <c r="W251" s="0" t="n">
        <f aca="false">IF([1]metadata!W251="","",[1]metadata!W251)</f>
        <v>37</v>
      </c>
      <c r="X251" s="0" t="str">
        <f aca="false">IF([1]metadata!X251="","",[1]metadata!X251)</f>
        <v/>
      </c>
      <c r="Y251" s="0" t="str">
        <f aca="false">IF([1]metadata!Y251="","",[1]metadata!Y251)</f>
        <v>larval</v>
      </c>
      <c r="Z251" s="0" t="str">
        <f aca="false">IF([1]metadata!Z251="","",[1]metadata!Z251)</f>
        <v/>
      </c>
    </row>
    <row r="252" customFormat="false" ht="14.4" hidden="false" customHeight="false" outlineLevel="0" collapsed="false">
      <c r="A252" s="0" t="n">
        <f aca="false">IF([1]metadata!A252="","",[1]metadata!A252)</f>
        <v>37</v>
      </c>
      <c r="B252" s="0" t="str">
        <f aca="false">IF([1]metadata!B252="","",[1]metadata!B252)</f>
        <v>37- LAT</v>
      </c>
      <c r="C252" s="0" t="str">
        <f aca="false">IF([1]metadata!C252="","",[1]metadata!C252)</f>
        <v>Paolucci, S; van de Zande, L; Beukeboom, LW</v>
      </c>
      <c r="D252" s="0" t="str">
        <f aca="false">IF([1]metadata!D252="","",[1]metadata!D252)</f>
        <v>Adaptive latitudinal cline of photoperiodic diapause induction in the parasitoid Nasonia vitripennis in Europe</v>
      </c>
      <c r="E252" s="0" t="str">
        <f aca="false">IF([1]metadata!E252="","",[1]metadata!E252)</f>
        <v>10.1111/jeb.12113</v>
      </c>
      <c r="F252" s="0" t="str">
        <f aca="false">IF([1]metadata!F252="","",[1]metadata!F252)</f>
        <v>y-ask</v>
      </c>
      <c r="G252" s="0" t="str">
        <f aca="false">IF([1]metadata!G252="","",[1]metadata!G252)</f>
        <v>a</v>
      </c>
      <c r="H252" s="0" t="str">
        <f aca="false">IF([1]metadata!H252="","",[1]metadata!H252)</f>
        <v>i</v>
      </c>
      <c r="I252" s="0" t="n">
        <f aca="false">IF([1]metadata!I252="","",[1]metadata!I252)</f>
        <v>7</v>
      </c>
      <c r="J252" s="0" t="n">
        <f aca="false">IF([1]metadata!J252="",0,[1]metadata!J252)</f>
        <v>8</v>
      </c>
      <c r="K252" s="0" t="str">
        <f aca="false">IF([1]metadata!K252="","",[1]metadata!K252)</f>
        <v/>
      </c>
      <c r="L252" s="0" t="str">
        <f aca="false">IF([1]metadata!L252="","",[1]metadata!L252)</f>
        <v>Nasonia vitripennis</v>
      </c>
      <c r="M252" s="0" t="str">
        <f aca="false">IF([1]metadata!M252="","",[1]metadata!M252)</f>
        <v>hymenoptera</v>
      </c>
      <c r="N252" s="0" t="str">
        <f aca="false">IF([1]metadata!N252="","",[1]metadata!N252)</f>
        <v>LAT</v>
      </c>
      <c r="O252" s="0" t="n">
        <f aca="false">IF([1]metadata!O252="","",[1]metadata!O252)</f>
        <v>56.8562666666667</v>
      </c>
      <c r="P252" s="0" t="n">
        <f aca="false">IF([1]metadata!P252="","",[1]metadata!P252)</f>
        <v>25.2003833333333</v>
      </c>
      <c r="Q252" s="0" t="str">
        <f aca="false">IF([1]metadata!Q252="","",[1]metadata!Q252)</f>
        <v/>
      </c>
      <c r="R252" s="0" t="str">
        <f aca="false">IF([1]metadata!R252="","",[1]metadata!R252)</f>
        <v/>
      </c>
      <c r="S252" s="0" t="str">
        <f aca="false">IF([1]metadata!S252="","",[1]metadata!S252)</f>
        <v/>
      </c>
      <c r="T252" s="0" t="n">
        <f aca="false">IF([1]metadata!T252="","",[1]metadata!T252)</f>
        <v>26</v>
      </c>
      <c r="U252" s="0" t="str">
        <f aca="false">IF([1]metadata!U252="","",[1]metadata!U252)</f>
        <v>pop level/ask</v>
      </c>
      <c r="V252" s="0" t="str">
        <f aca="false">IF([1]metadata!V252="","",[1]metadata!V252)</f>
        <v/>
      </c>
      <c r="W252" s="0" t="n">
        <f aca="false">IF([1]metadata!W252="","",[1]metadata!W252)</f>
        <v>37</v>
      </c>
      <c r="X252" s="0" t="str">
        <f aca="false">IF([1]metadata!X252="","",[1]metadata!X252)</f>
        <v/>
      </c>
      <c r="Y252" s="0" t="str">
        <f aca="false">IF([1]metadata!Y252="","",[1]metadata!Y252)</f>
        <v>larval</v>
      </c>
      <c r="Z252" s="0" t="str">
        <f aca="false">IF([1]metadata!Z252="","",[1]metadata!Z252)</f>
        <v/>
      </c>
    </row>
    <row r="253" customFormat="false" ht="14.4" hidden="false" customHeight="false" outlineLevel="0" collapsed="false">
      <c r="A253" s="0" t="n">
        <f aca="false">IF([1]metadata!A253="","",[1]metadata!A253)</f>
        <v>37</v>
      </c>
      <c r="B253" s="0" t="str">
        <f aca="false">IF([1]metadata!B253="","",[1]metadata!B253)</f>
        <v>37- HAM</v>
      </c>
      <c r="C253" s="0" t="str">
        <f aca="false">IF([1]metadata!C253="","",[1]metadata!C253)</f>
        <v>Paolucci, S; van de Zande, L; Beukeboom, LW</v>
      </c>
      <c r="D253" s="0" t="str">
        <f aca="false">IF([1]metadata!D253="","",[1]metadata!D253)</f>
        <v>Adaptive latitudinal cline of photoperiodic diapause induction in the parasitoid Nasonia vitripennis in Europe</v>
      </c>
      <c r="E253" s="0" t="str">
        <f aca="false">IF([1]metadata!E253="","",[1]metadata!E253)</f>
        <v>10.1111/jeb.12113</v>
      </c>
      <c r="F253" s="0" t="str">
        <f aca="false">IF([1]metadata!F253="","",[1]metadata!F253)</f>
        <v>y-ask</v>
      </c>
      <c r="G253" s="0" t="str">
        <f aca="false">IF([1]metadata!G253="","",[1]metadata!G253)</f>
        <v>a</v>
      </c>
      <c r="H253" s="0" t="str">
        <f aca="false">IF([1]metadata!H253="","",[1]metadata!H253)</f>
        <v>i</v>
      </c>
      <c r="I253" s="0" t="n">
        <f aca="false">IF([1]metadata!I253="","",[1]metadata!I253)</f>
        <v>7</v>
      </c>
      <c r="J253" s="0" t="n">
        <f aca="false">IF([1]metadata!J253="",0,[1]metadata!J253)</f>
        <v>8</v>
      </c>
      <c r="K253" s="0" t="str">
        <f aca="false">IF([1]metadata!K253="","",[1]metadata!K253)</f>
        <v/>
      </c>
      <c r="L253" s="0" t="str">
        <f aca="false">IF([1]metadata!L253="","",[1]metadata!L253)</f>
        <v>Nasonia vitripennis</v>
      </c>
      <c r="M253" s="0" t="str">
        <f aca="false">IF([1]metadata!M253="","",[1]metadata!M253)</f>
        <v>hymenoptera</v>
      </c>
      <c r="N253" s="0" t="str">
        <f aca="false">IF([1]metadata!N253="","",[1]metadata!N253)</f>
        <v>HAM</v>
      </c>
      <c r="O253" s="0" t="n">
        <f aca="false">IF([1]metadata!O253="","",[1]metadata!O253)</f>
        <v>53.6065611111111</v>
      </c>
      <c r="P253" s="0" t="n">
        <f aca="false">IF([1]metadata!P253="","",[1]metadata!P253)</f>
        <v>10.1715944444444</v>
      </c>
      <c r="Q253" s="0" t="str">
        <f aca="false">IF([1]metadata!Q253="","",[1]metadata!Q253)</f>
        <v/>
      </c>
      <c r="R253" s="0" t="str">
        <f aca="false">IF([1]metadata!R253="","",[1]metadata!R253)</f>
        <v/>
      </c>
      <c r="S253" s="0" t="str">
        <f aca="false">IF([1]metadata!S253="","",[1]metadata!S253)</f>
        <v/>
      </c>
      <c r="T253" s="0" t="n">
        <f aca="false">IF([1]metadata!T253="","",[1]metadata!T253)</f>
        <v>26</v>
      </c>
      <c r="U253" s="0" t="str">
        <f aca="false">IF([1]metadata!U253="","",[1]metadata!U253)</f>
        <v>pop level/ask</v>
      </c>
      <c r="V253" s="0" t="str">
        <f aca="false">IF([1]metadata!V253="","",[1]metadata!V253)</f>
        <v/>
      </c>
      <c r="W253" s="0" t="n">
        <f aca="false">IF([1]metadata!W253="","",[1]metadata!W253)</f>
        <v>37</v>
      </c>
      <c r="X253" s="0" t="str">
        <f aca="false">IF([1]metadata!X253="","",[1]metadata!X253)</f>
        <v/>
      </c>
      <c r="Y253" s="0" t="str">
        <f aca="false">IF([1]metadata!Y253="","",[1]metadata!Y253)</f>
        <v>larval</v>
      </c>
      <c r="Z253" s="0" t="str">
        <f aca="false">IF([1]metadata!Z253="","",[1]metadata!Z253)</f>
        <v/>
      </c>
    </row>
    <row r="254" customFormat="false" ht="14.4" hidden="false" customHeight="false" outlineLevel="0" collapsed="false">
      <c r="A254" s="0" t="n">
        <f aca="false">IF([1]metadata!A254="","",[1]metadata!A254)</f>
        <v>37</v>
      </c>
      <c r="B254" s="0" t="str">
        <f aca="false">IF([1]metadata!B254="","",[1]metadata!B254)</f>
        <v>37- SCH</v>
      </c>
      <c r="C254" s="0" t="str">
        <f aca="false">IF([1]metadata!C254="","",[1]metadata!C254)</f>
        <v>Paolucci, S; van de Zande, L; Beukeboom, LW</v>
      </c>
      <c r="D254" s="0" t="str">
        <f aca="false">IF([1]metadata!D254="","",[1]metadata!D254)</f>
        <v>Adaptive latitudinal cline of photoperiodic diapause induction in the parasitoid Nasonia vitripennis in Europe</v>
      </c>
      <c r="E254" s="0" t="str">
        <f aca="false">IF([1]metadata!E254="","",[1]metadata!E254)</f>
        <v>10.1111/jeb.12113</v>
      </c>
      <c r="F254" s="0" t="str">
        <f aca="false">IF([1]metadata!F254="","",[1]metadata!F254)</f>
        <v>y-ask</v>
      </c>
      <c r="G254" s="0" t="str">
        <f aca="false">IF([1]metadata!G254="","",[1]metadata!G254)</f>
        <v>a</v>
      </c>
      <c r="H254" s="0" t="str">
        <f aca="false">IF([1]metadata!H254="","",[1]metadata!H254)</f>
        <v>i</v>
      </c>
      <c r="I254" s="0" t="n">
        <f aca="false">IF([1]metadata!I254="","",[1]metadata!I254)</f>
        <v>7</v>
      </c>
      <c r="J254" s="0" t="n">
        <f aca="false">IF([1]metadata!J254="",0,[1]metadata!J254)</f>
        <v>8</v>
      </c>
      <c r="K254" s="0" t="str">
        <f aca="false">IF([1]metadata!K254="","",[1]metadata!K254)</f>
        <v/>
      </c>
      <c r="L254" s="0" t="str">
        <f aca="false">IF([1]metadata!L254="","",[1]metadata!L254)</f>
        <v>Nasonia vitripennis</v>
      </c>
      <c r="M254" s="0" t="str">
        <f aca="false">IF([1]metadata!M254="","",[1]metadata!M254)</f>
        <v>hymenoptera</v>
      </c>
      <c r="N254" s="0" t="str">
        <f aca="false">IF([1]metadata!N254="","",[1]metadata!N254)</f>
        <v>SCH</v>
      </c>
      <c r="O254" s="0" t="n">
        <f aca="false">IF([1]metadata!O254="","",[1]metadata!O254)</f>
        <v>50.33225</v>
      </c>
      <c r="P254" s="0" t="n">
        <f aca="false">IF([1]metadata!P254="","",[1]metadata!P254)</f>
        <v>9.51305555555556</v>
      </c>
      <c r="Q254" s="0" t="str">
        <f aca="false">IF([1]metadata!Q254="","",[1]metadata!Q254)</f>
        <v/>
      </c>
      <c r="R254" s="0" t="str">
        <f aca="false">IF([1]metadata!R254="","",[1]metadata!R254)</f>
        <v/>
      </c>
      <c r="S254" s="0" t="str">
        <f aca="false">IF([1]metadata!S254="","",[1]metadata!S254)</f>
        <v/>
      </c>
      <c r="T254" s="0" t="n">
        <f aca="false">IF([1]metadata!T254="","",[1]metadata!T254)</f>
        <v>22</v>
      </c>
      <c r="U254" s="0" t="str">
        <f aca="false">IF([1]metadata!U254="","",[1]metadata!U254)</f>
        <v>pop level/ask</v>
      </c>
      <c r="V254" s="0" t="str">
        <f aca="false">IF([1]metadata!V254="","",[1]metadata!V254)</f>
        <v/>
      </c>
      <c r="W254" s="0" t="n">
        <f aca="false">IF([1]metadata!W254="","",[1]metadata!W254)</f>
        <v>37</v>
      </c>
      <c r="X254" s="0" t="str">
        <f aca="false">IF([1]metadata!X254="","",[1]metadata!X254)</f>
        <v/>
      </c>
      <c r="Y254" s="0" t="str">
        <f aca="false">IF([1]metadata!Y254="","",[1]metadata!Y254)</f>
        <v>larval</v>
      </c>
      <c r="Z254" s="0" t="str">
        <f aca="false">IF([1]metadata!Z254="","",[1]metadata!Z254)</f>
        <v/>
      </c>
    </row>
    <row r="255" customFormat="false" ht="14.4" hidden="false" customHeight="false" outlineLevel="0" collapsed="false">
      <c r="A255" s="0" t="n">
        <f aca="false">IF([1]metadata!A255="","",[1]metadata!A255)</f>
        <v>37</v>
      </c>
      <c r="B255" s="0" t="str">
        <f aca="false">IF([1]metadata!B255="","",[1]metadata!B255)</f>
        <v>37- SWI</v>
      </c>
      <c r="C255" s="0" t="str">
        <f aca="false">IF([1]metadata!C255="","",[1]metadata!C255)</f>
        <v>Paolucci, S; van de Zande, L; Beukeboom, LW</v>
      </c>
      <c r="D255" s="0" t="str">
        <f aca="false">IF([1]metadata!D255="","",[1]metadata!D255)</f>
        <v>Adaptive latitudinal cline of photoperiodic diapause induction in the parasitoid Nasonia vitripennis in Europe</v>
      </c>
      <c r="E255" s="0" t="str">
        <f aca="false">IF([1]metadata!E255="","",[1]metadata!E255)</f>
        <v>10.1111/jeb.12113</v>
      </c>
      <c r="F255" s="0" t="str">
        <f aca="false">IF([1]metadata!F255="","",[1]metadata!F255)</f>
        <v>y-ask</v>
      </c>
      <c r="G255" s="0" t="str">
        <f aca="false">IF([1]metadata!G255="","",[1]metadata!G255)</f>
        <v>a</v>
      </c>
      <c r="H255" s="0" t="str">
        <f aca="false">IF([1]metadata!H255="","",[1]metadata!H255)</f>
        <v>i</v>
      </c>
      <c r="I255" s="0" t="n">
        <f aca="false">IF([1]metadata!I255="","",[1]metadata!I255)</f>
        <v>7</v>
      </c>
      <c r="J255" s="0" t="n">
        <f aca="false">IF([1]metadata!J255="",0,[1]metadata!J255)</f>
        <v>8</v>
      </c>
      <c r="K255" s="0" t="str">
        <f aca="false">IF([1]metadata!K255="","",[1]metadata!K255)</f>
        <v/>
      </c>
      <c r="L255" s="0" t="str">
        <f aca="false">IF([1]metadata!L255="","",[1]metadata!L255)</f>
        <v>Nasonia vitripennis</v>
      </c>
      <c r="M255" s="0" t="str">
        <f aca="false">IF([1]metadata!M255="","",[1]metadata!M255)</f>
        <v>hymenoptera</v>
      </c>
      <c r="N255" s="0" t="str">
        <f aca="false">IF([1]metadata!N255="","",[1]metadata!N255)</f>
        <v>SWI</v>
      </c>
      <c r="O255" s="0" t="n">
        <f aca="false">IF([1]metadata!O255="","",[1]metadata!O255)</f>
        <v>46.7358722222222</v>
      </c>
      <c r="P255" s="0" t="n">
        <f aca="false">IF([1]metadata!P255="","",[1]metadata!P255)</f>
        <v>7.11592777777778</v>
      </c>
      <c r="Q255" s="0" t="str">
        <f aca="false">IF([1]metadata!Q255="","",[1]metadata!Q255)</f>
        <v/>
      </c>
      <c r="R255" s="0" t="str">
        <f aca="false">IF([1]metadata!R255="","",[1]metadata!R255)</f>
        <v/>
      </c>
      <c r="S255" s="0" t="str">
        <f aca="false">IF([1]metadata!S255="","",[1]metadata!S255)</f>
        <v/>
      </c>
      <c r="T255" s="0" t="n">
        <f aca="false">IF([1]metadata!T255="","",[1]metadata!T255)</f>
        <v>26</v>
      </c>
      <c r="U255" s="0" t="str">
        <f aca="false">IF([1]metadata!U255="","",[1]metadata!U255)</f>
        <v>pop level/ask</v>
      </c>
      <c r="V255" s="0" t="str">
        <f aca="false">IF([1]metadata!V255="","",[1]metadata!V255)</f>
        <v/>
      </c>
      <c r="W255" s="0" t="n">
        <f aca="false">IF([1]metadata!W255="","",[1]metadata!W255)</f>
        <v>37</v>
      </c>
      <c r="X255" s="0" t="str">
        <f aca="false">IF([1]metadata!X255="","",[1]metadata!X255)</f>
        <v/>
      </c>
      <c r="Y255" s="0" t="str">
        <f aca="false">IF([1]metadata!Y255="","",[1]metadata!Y255)</f>
        <v>larval</v>
      </c>
      <c r="Z255" s="0" t="str">
        <f aca="false">IF([1]metadata!Z255="","",[1]metadata!Z255)</f>
        <v/>
      </c>
    </row>
    <row r="256" customFormat="false" ht="14.4" hidden="false" customHeight="false" outlineLevel="0" collapsed="false">
      <c r="A256" s="0" t="n">
        <f aca="false">IF([1]metadata!A256="","",[1]metadata!A256)</f>
        <v>37</v>
      </c>
      <c r="B256" s="0" t="str">
        <f aca="false">IF([1]metadata!B256="","",[1]metadata!B256)</f>
        <v>37- COR</v>
      </c>
      <c r="C256" s="0" t="str">
        <f aca="false">IF([1]metadata!C256="","",[1]metadata!C256)</f>
        <v>Paolucci, S; van de Zande, L; Beukeboom, LW</v>
      </c>
      <c r="D256" s="0" t="str">
        <f aca="false">IF([1]metadata!D256="","",[1]metadata!D256)</f>
        <v>Adaptive latitudinal cline of photoperiodic diapause induction in the parasitoid Nasonia vitripennis in Europe</v>
      </c>
      <c r="E256" s="0" t="str">
        <f aca="false">IF([1]metadata!E256="","",[1]metadata!E256)</f>
        <v>10.1111/jeb.12113</v>
      </c>
      <c r="F256" s="0" t="str">
        <f aca="false">IF([1]metadata!F256="","",[1]metadata!F256)</f>
        <v>y-ask</v>
      </c>
      <c r="G256" s="0" t="str">
        <f aca="false">IF([1]metadata!G256="","",[1]metadata!G256)</f>
        <v>a</v>
      </c>
      <c r="H256" s="0" t="str">
        <f aca="false">IF([1]metadata!H256="","",[1]metadata!H256)</f>
        <v>i</v>
      </c>
      <c r="I256" s="0" t="n">
        <f aca="false">IF([1]metadata!I256="","",[1]metadata!I256)</f>
        <v>7</v>
      </c>
      <c r="J256" s="0" t="n">
        <f aca="false">IF([1]metadata!J256="",0,[1]metadata!J256)</f>
        <v>8</v>
      </c>
      <c r="K256" s="0" t="str">
        <f aca="false">IF([1]metadata!K256="","",[1]metadata!K256)</f>
        <v/>
      </c>
      <c r="L256" s="0" t="str">
        <f aca="false">IF([1]metadata!L256="","",[1]metadata!L256)</f>
        <v>Nasonia vitripennis</v>
      </c>
      <c r="M256" s="0" t="str">
        <f aca="false">IF([1]metadata!M256="","",[1]metadata!M256)</f>
        <v>hymenoptera</v>
      </c>
      <c r="N256" s="0" t="str">
        <f aca="false">IF([1]metadata!N256="","",[1]metadata!N256)</f>
        <v>COR</v>
      </c>
      <c r="O256" s="0" t="n">
        <f aca="false">IF([1]metadata!O256="","",[1]metadata!O256)</f>
        <v>42.3752222222222</v>
      </c>
      <c r="P256" s="0" t="n">
        <f aca="false">IF([1]metadata!P256="","",[1]metadata!P256)</f>
        <v>8.748</v>
      </c>
      <c r="Q256" s="0" t="str">
        <f aca="false">IF([1]metadata!Q256="","",[1]metadata!Q256)</f>
        <v/>
      </c>
      <c r="R256" s="0" t="str">
        <f aca="false">IF([1]metadata!R256="","",[1]metadata!R256)</f>
        <v/>
      </c>
      <c r="S256" s="0" t="str">
        <f aca="false">IF([1]metadata!S256="","",[1]metadata!S256)</f>
        <v/>
      </c>
      <c r="T256" s="0" t="n">
        <f aca="false">IF([1]metadata!T256="","",[1]metadata!T256)</f>
        <v>25</v>
      </c>
      <c r="U256" s="0" t="str">
        <f aca="false">IF([1]metadata!U256="","",[1]metadata!U256)</f>
        <v>pop level/ask</v>
      </c>
      <c r="V256" s="0" t="str">
        <f aca="false">IF([1]metadata!V256="","",[1]metadata!V256)</f>
        <v/>
      </c>
      <c r="W256" s="0" t="n">
        <f aca="false">IF([1]metadata!W256="","",[1]metadata!W256)</f>
        <v>37</v>
      </c>
      <c r="X256" s="0" t="str">
        <f aca="false">IF([1]metadata!X256="","",[1]metadata!X256)</f>
        <v/>
      </c>
      <c r="Y256" s="0" t="str">
        <f aca="false">IF([1]metadata!Y256="","",[1]metadata!Y256)</f>
        <v>larval</v>
      </c>
      <c r="Z256" s="0" t="str">
        <f aca="false">IF([1]metadata!Z256="","",[1]metadata!Z256)</f>
        <v/>
      </c>
    </row>
    <row r="257" customFormat="false" ht="14.4" hidden="false" customHeight="false" outlineLevel="0" collapsed="false">
      <c r="A257" s="0" t="n">
        <f aca="false">IF([1]metadata!A257="","",[1]metadata!A257)</f>
        <v>38</v>
      </c>
      <c r="B257" s="0" t="str">
        <f aca="false">IF([1]metadata!B257="","",[1]metadata!B257)</f>
        <v>38-Sp22</v>
      </c>
      <c r="C257" s="0" t="str">
        <f aca="false">IF([1]metadata!C257="","",[1]metadata!C257)</f>
        <v>Pegoraro, M; Zonato, V; Tyler, ER; Fedele, G; Kyriacou, CP; Tauber, E</v>
      </c>
      <c r="D257" s="0" t="str">
        <f aca="false">IF([1]metadata!D257="","",[1]metadata!D257)</f>
        <v>Geographical analysis of diapause inducibility in European Drosophila melanogaster populations</v>
      </c>
      <c r="E257" s="0" t="str">
        <f aca="false">IF([1]metadata!E257="","",[1]metadata!E257)</f>
        <v>10.1016/j.jinsphys.2017.01.015</v>
      </c>
      <c r="F257" s="0" t="str">
        <f aca="false">IF([1]metadata!F257="","",[1]metadata!F257)</f>
        <v>y</v>
      </c>
      <c r="G257" s="0" t="str">
        <f aca="false">IF([1]metadata!G257="","",[1]metadata!G257)</f>
        <v>a</v>
      </c>
      <c r="H257" s="0" t="str">
        <f aca="false">IF([1]metadata!H257="","",[1]metadata!H257)</f>
        <v>i</v>
      </c>
      <c r="I257" s="0" t="n">
        <f aca="false">IF([1]metadata!I257="","",[1]metadata!I257)</f>
        <v>6</v>
      </c>
      <c r="J257" s="0" t="n">
        <f aca="false">IF([1]metadata!J257="",0,[1]metadata!J257)</f>
        <v>6</v>
      </c>
      <c r="K257" s="0" t="str">
        <f aca="false">IF([1]metadata!K257="","",[1]metadata!K257)</f>
        <v/>
      </c>
      <c r="L257" s="0" t="str">
        <f aca="false">IF([1]metadata!L257="","",[1]metadata!L257)</f>
        <v>Drosophila melanogaster</v>
      </c>
      <c r="M257" s="0" t="str">
        <f aca="false">IF([1]metadata!M257="","",[1]metadata!M257)</f>
        <v>diptera</v>
      </c>
      <c r="N257" s="0" t="str">
        <f aca="false">IF([1]metadata!N257="","",[1]metadata!N257)</f>
        <v>Sp22</v>
      </c>
      <c r="O257" s="0" t="n">
        <f aca="false">IF([1]metadata!O257="","",[1]metadata!O257)</f>
        <v>36.97</v>
      </c>
      <c r="P257" s="0" t="n">
        <f aca="false">IF([1]metadata!P257="","",[1]metadata!P257)</f>
        <v>-2.12</v>
      </c>
      <c r="Q257" s="0" t="n">
        <f aca="false">IF([1]metadata!Q257="","",[1]metadata!Q257)</f>
        <v>0.01</v>
      </c>
      <c r="R257" s="0" t="n">
        <f aca="false">IF([1]metadata!R257="","",[1]metadata!R257)</f>
        <v>345</v>
      </c>
      <c r="S257" s="0" t="str">
        <f aca="false">IF([1]metadata!S257="","",[1]metadata!S257)</f>
        <v/>
      </c>
      <c r="T257" s="0" t="n">
        <f aca="false">IF([1]metadata!T257="","",[1]metadata!T257)</f>
        <v>6</v>
      </c>
      <c r="U257" s="0" t="str">
        <f aca="false">IF([1]metadata!U257="","",[1]metadata!U257)</f>
        <v>acc</v>
      </c>
      <c r="V257" s="0" t="str">
        <f aca="false">IF([1]metadata!V257="","",[1]metadata!V257)</f>
        <v/>
      </c>
      <c r="W257" s="0" t="n">
        <f aca="false">IF([1]metadata!W257="","",[1]metadata!W257)</f>
        <v>38</v>
      </c>
      <c r="X257" s="0" t="str">
        <f aca="false">IF([1]metadata!X257="","",[1]metadata!X257)</f>
        <v/>
      </c>
      <c r="Y257" s="0" t="str">
        <f aca="false">IF([1]metadata!Y257="","",[1]metadata!Y257)</f>
        <v>adult</v>
      </c>
      <c r="Z257" s="0" t="str">
        <f aca="false">IF([1]metadata!Z257="","",[1]metadata!Z257)</f>
        <v/>
      </c>
    </row>
    <row r="258" customFormat="false" ht="14.4" hidden="false" customHeight="false" outlineLevel="0" collapsed="false">
      <c r="A258" s="0" t="n">
        <f aca="false">IF([1]metadata!A258="","",[1]metadata!A258)</f>
        <v>38</v>
      </c>
      <c r="B258" s="0" t="str">
        <f aca="false">IF([1]metadata!B258="","",[1]metadata!B258)</f>
        <v>38-MREN</v>
      </c>
      <c r="C258" s="0" t="str">
        <f aca="false">IF([1]metadata!C258="","",[1]metadata!C258)</f>
        <v>Pegoraro, M; Zonato, V; Tyler, ER; Fedele, G; Kyriacou, CP; Tauber, E</v>
      </c>
      <c r="D258" s="0" t="str">
        <f aca="false">IF([1]metadata!D258="","",[1]metadata!D258)</f>
        <v>Geographical analysis of diapause inducibility in European Drosophila melanogaster populations</v>
      </c>
      <c r="E258" s="0" t="str">
        <f aca="false">IF([1]metadata!E258="","",[1]metadata!E258)</f>
        <v>10.1016/j.jinsphys.2017.01.015</v>
      </c>
      <c r="F258" s="0" t="str">
        <f aca="false">IF([1]metadata!F258="","",[1]metadata!F258)</f>
        <v>y</v>
      </c>
      <c r="G258" s="0" t="str">
        <f aca="false">IF([1]metadata!G258="","",[1]metadata!G258)</f>
        <v>a</v>
      </c>
      <c r="H258" s="0" t="str">
        <f aca="false">IF([1]metadata!H258="","",[1]metadata!H258)</f>
        <v>i</v>
      </c>
      <c r="I258" s="0" t="n">
        <f aca="false">IF([1]metadata!I258="","",[1]metadata!I258)</f>
        <v>6</v>
      </c>
      <c r="J258" s="0" t="n">
        <f aca="false">IF([1]metadata!J258="",0,[1]metadata!J258)</f>
        <v>6</v>
      </c>
      <c r="K258" s="0" t="str">
        <f aca="false">IF([1]metadata!K258="","",[1]metadata!K258)</f>
        <v/>
      </c>
      <c r="L258" s="0" t="str">
        <f aca="false">IF([1]metadata!L258="","",[1]metadata!L258)</f>
        <v>Drosophila melanogaster</v>
      </c>
      <c r="M258" s="0" t="str">
        <f aca="false">IF([1]metadata!M258="","",[1]metadata!M258)</f>
        <v>diptera</v>
      </c>
      <c r="N258" s="0" t="str">
        <f aca="false">IF([1]metadata!N258="","",[1]metadata!N258)</f>
        <v>MREN</v>
      </c>
      <c r="O258" s="0" t="n">
        <f aca="false">IF([1]metadata!O258="","",[1]metadata!O258)</f>
        <v>39.2</v>
      </c>
      <c r="P258" s="0" t="n">
        <f aca="false">IF([1]metadata!P258="","",[1]metadata!P258)</f>
        <v>16.11</v>
      </c>
      <c r="Q258" s="0" t="n">
        <f aca="false">IF([1]metadata!Q258="","",[1]metadata!Q258)</f>
        <v>0.01</v>
      </c>
      <c r="R258" s="0" t="n">
        <f aca="false">IF([1]metadata!R258="","",[1]metadata!R258)</f>
        <v>480</v>
      </c>
      <c r="S258" s="0" t="str">
        <f aca="false">IF([1]metadata!S258="","",[1]metadata!S258)</f>
        <v/>
      </c>
      <c r="T258" s="0" t="n">
        <f aca="false">IF([1]metadata!T258="","",[1]metadata!T258)</f>
        <v>6</v>
      </c>
      <c r="U258" s="0" t="str">
        <f aca="false">IF([1]metadata!U258="","",[1]metadata!U258)</f>
        <v>acc</v>
      </c>
      <c r="V258" s="0" t="str">
        <f aca="false">IF([1]metadata!V258="","",[1]metadata!V258)</f>
        <v/>
      </c>
      <c r="W258" s="0" t="n">
        <f aca="false">IF([1]metadata!W258="","",[1]metadata!W258)</f>
        <v>38</v>
      </c>
      <c r="X258" s="0" t="str">
        <f aca="false">IF([1]metadata!X258="","",[1]metadata!X258)</f>
        <v/>
      </c>
      <c r="Y258" s="0" t="str">
        <f aca="false">IF([1]metadata!Y258="","",[1]metadata!Y258)</f>
        <v>adult</v>
      </c>
      <c r="Z258" s="0" t="str">
        <f aca="false">IF([1]metadata!Z258="","",[1]metadata!Z258)</f>
        <v/>
      </c>
    </row>
    <row r="259" customFormat="false" ht="14.4" hidden="false" customHeight="false" outlineLevel="0" collapsed="false">
      <c r="A259" s="0" t="n">
        <f aca="false">IF([1]metadata!A259="","",[1]metadata!A259)</f>
        <v>38</v>
      </c>
      <c r="B259" s="0" t="str">
        <f aca="false">IF([1]metadata!B259="","",[1]metadata!B259)</f>
        <v>38-SAL</v>
      </c>
      <c r="C259" s="0" t="str">
        <f aca="false">IF([1]metadata!C259="","",[1]metadata!C259)</f>
        <v>Pegoraro, M; Zonato, V; Tyler, ER; Fedele, G; Kyriacou, CP; Tauber, E</v>
      </c>
      <c r="D259" s="0" t="str">
        <f aca="false">IF([1]metadata!D259="","",[1]metadata!D259)</f>
        <v>Geographical analysis of diapause inducibility in European Drosophila melanogaster populations</v>
      </c>
      <c r="E259" s="0" t="str">
        <f aca="false">IF([1]metadata!E259="","",[1]metadata!E259)</f>
        <v>10.1016/j.jinsphys.2017.01.015</v>
      </c>
      <c r="F259" s="0" t="str">
        <f aca="false">IF([1]metadata!F259="","",[1]metadata!F259)</f>
        <v>y</v>
      </c>
      <c r="G259" s="0" t="str">
        <f aca="false">IF([1]metadata!G259="","",[1]metadata!G259)</f>
        <v>a</v>
      </c>
      <c r="H259" s="0" t="str">
        <f aca="false">IF([1]metadata!H259="","",[1]metadata!H259)</f>
        <v>i</v>
      </c>
      <c r="I259" s="0" t="n">
        <f aca="false">IF([1]metadata!I259="","",[1]metadata!I259)</f>
        <v>6</v>
      </c>
      <c r="J259" s="0" t="n">
        <f aca="false">IF([1]metadata!J259="",0,[1]metadata!J259)</f>
        <v>6</v>
      </c>
      <c r="K259" s="0" t="str">
        <f aca="false">IF([1]metadata!K259="","",[1]metadata!K259)</f>
        <v/>
      </c>
      <c r="L259" s="0" t="str">
        <f aca="false">IF([1]metadata!L259="","",[1]metadata!L259)</f>
        <v>Drosophila melanogaster</v>
      </c>
      <c r="M259" s="0" t="str">
        <f aca="false">IF([1]metadata!M259="","",[1]metadata!M259)</f>
        <v>diptera</v>
      </c>
      <c r="N259" s="0" t="str">
        <f aca="false">IF([1]metadata!N259="","",[1]metadata!N259)</f>
        <v>SAL</v>
      </c>
      <c r="O259" s="0" t="n">
        <f aca="false">IF([1]metadata!O259="","",[1]metadata!O259)</f>
        <v>40.38</v>
      </c>
      <c r="P259" s="0" t="n">
        <f aca="false">IF([1]metadata!P259="","",[1]metadata!P259)</f>
        <v>17.97</v>
      </c>
      <c r="Q259" s="0" t="n">
        <f aca="false">IF([1]metadata!Q259="","",[1]metadata!Q259)</f>
        <v>0.01</v>
      </c>
      <c r="R259" s="0" t="n">
        <f aca="false">IF([1]metadata!R259="","",[1]metadata!R259)</f>
        <v>79</v>
      </c>
      <c r="S259" s="0" t="str">
        <f aca="false">IF([1]metadata!S259="","",[1]metadata!S259)</f>
        <v/>
      </c>
      <c r="T259" s="0" t="n">
        <f aca="false">IF([1]metadata!T259="","",[1]metadata!T259)</f>
        <v>6</v>
      </c>
      <c r="U259" s="0" t="str">
        <f aca="false">IF([1]metadata!U259="","",[1]metadata!U259)</f>
        <v>acc</v>
      </c>
      <c r="V259" s="0" t="str">
        <f aca="false">IF([1]metadata!V259="","",[1]metadata!V259)</f>
        <v/>
      </c>
      <c r="W259" s="0" t="n">
        <f aca="false">IF([1]metadata!W259="","",[1]metadata!W259)</f>
        <v>38</v>
      </c>
      <c r="X259" s="0" t="str">
        <f aca="false">IF([1]metadata!X259="","",[1]metadata!X259)</f>
        <v/>
      </c>
      <c r="Y259" s="0" t="str">
        <f aca="false">IF([1]metadata!Y259="","",[1]metadata!Y259)</f>
        <v>adult</v>
      </c>
      <c r="Z259" s="0" t="str">
        <f aca="false">IF([1]metadata!Z259="","",[1]metadata!Z259)</f>
        <v/>
      </c>
    </row>
    <row r="260" customFormat="false" ht="14.4" hidden="false" customHeight="false" outlineLevel="0" collapsed="false">
      <c r="A260" s="0" t="n">
        <f aca="false">IF([1]metadata!A260="","",[1]metadata!A260)</f>
        <v>38</v>
      </c>
      <c r="B260" s="0" t="str">
        <f aca="false">IF([1]metadata!B260="","",[1]metadata!B260)</f>
        <v>38-BOL</v>
      </c>
      <c r="C260" s="0" t="str">
        <f aca="false">IF([1]metadata!C260="","",[1]metadata!C260)</f>
        <v>Pegoraro, M; Zonato, V; Tyler, ER; Fedele, G; Kyriacou, CP; Tauber, E</v>
      </c>
      <c r="D260" s="0" t="str">
        <f aca="false">IF([1]metadata!D260="","",[1]metadata!D260)</f>
        <v>Geographical analysis of diapause inducibility in European Drosophila melanogaster populations</v>
      </c>
      <c r="E260" s="0" t="str">
        <f aca="false">IF([1]metadata!E260="","",[1]metadata!E260)</f>
        <v>10.1016/j.jinsphys.2017.01.015</v>
      </c>
      <c r="F260" s="0" t="str">
        <f aca="false">IF([1]metadata!F260="","",[1]metadata!F260)</f>
        <v>y</v>
      </c>
      <c r="G260" s="0" t="str">
        <f aca="false">IF([1]metadata!G260="","",[1]metadata!G260)</f>
        <v>a</v>
      </c>
      <c r="H260" s="0" t="str">
        <f aca="false">IF([1]metadata!H260="","",[1]metadata!H260)</f>
        <v>i</v>
      </c>
      <c r="I260" s="0" t="n">
        <f aca="false">IF([1]metadata!I260="","",[1]metadata!I260)</f>
        <v>6</v>
      </c>
      <c r="J260" s="0" t="n">
        <f aca="false">IF([1]metadata!J260="",0,[1]metadata!J260)</f>
        <v>6</v>
      </c>
      <c r="K260" s="0" t="str">
        <f aca="false">IF([1]metadata!K260="","",[1]metadata!K260)</f>
        <v/>
      </c>
      <c r="L260" s="0" t="str">
        <f aca="false">IF([1]metadata!L260="","",[1]metadata!L260)</f>
        <v>Drosophila melanogaster</v>
      </c>
      <c r="M260" s="0" t="str">
        <f aca="false">IF([1]metadata!M260="","",[1]metadata!M260)</f>
        <v>diptera</v>
      </c>
      <c r="N260" s="0" t="str">
        <f aca="false">IF([1]metadata!N260="","",[1]metadata!N260)</f>
        <v>BOL</v>
      </c>
      <c r="O260" s="0" t="n">
        <f aca="false">IF([1]metadata!O260="","",[1]metadata!O260)</f>
        <v>46.3</v>
      </c>
      <c r="P260" s="0" t="n">
        <f aca="false">IF([1]metadata!P260="","",[1]metadata!P260)</f>
        <v>11.22</v>
      </c>
      <c r="Q260" s="0" t="n">
        <f aca="false">IF([1]metadata!Q260="","",[1]metadata!Q260)</f>
        <v>0.01</v>
      </c>
      <c r="R260" s="0" t="n">
        <f aca="false">IF([1]metadata!R260="","",[1]metadata!R260)</f>
        <v>262</v>
      </c>
      <c r="S260" s="0" t="str">
        <f aca="false">IF([1]metadata!S260="","",[1]metadata!S260)</f>
        <v/>
      </c>
      <c r="T260" s="0" t="n">
        <f aca="false">IF([1]metadata!T260="","",[1]metadata!T260)</f>
        <v>6</v>
      </c>
      <c r="U260" s="0" t="str">
        <f aca="false">IF([1]metadata!U260="","",[1]metadata!U260)</f>
        <v>acc</v>
      </c>
      <c r="V260" s="0" t="str">
        <f aca="false">IF([1]metadata!V260="","",[1]metadata!V260)</f>
        <v/>
      </c>
      <c r="W260" s="0" t="n">
        <f aca="false">IF([1]metadata!W260="","",[1]metadata!W260)</f>
        <v>38</v>
      </c>
      <c r="X260" s="0" t="str">
        <f aca="false">IF([1]metadata!X260="","",[1]metadata!X260)</f>
        <v/>
      </c>
      <c r="Y260" s="0" t="str">
        <f aca="false">IF([1]metadata!Y260="","",[1]metadata!Y260)</f>
        <v>adult</v>
      </c>
      <c r="Z260" s="0" t="str">
        <f aca="false">IF([1]metadata!Z260="","",[1]metadata!Z260)</f>
        <v/>
      </c>
    </row>
    <row r="261" customFormat="false" ht="14.4" hidden="false" customHeight="false" outlineLevel="0" collapsed="false">
      <c r="A261" s="0" t="n">
        <f aca="false">IF([1]metadata!A261="","",[1]metadata!A261)</f>
        <v>38</v>
      </c>
      <c r="B261" s="0" t="str">
        <f aca="false">IF([1]metadata!B261="","",[1]metadata!B261)</f>
        <v>38-HU</v>
      </c>
      <c r="C261" s="0" t="str">
        <f aca="false">IF([1]metadata!C261="","",[1]metadata!C261)</f>
        <v>Pegoraro, M; Zonato, V; Tyler, ER; Fedele, G; Kyriacou, CP; Tauber, E</v>
      </c>
      <c r="D261" s="0" t="str">
        <f aca="false">IF([1]metadata!D261="","",[1]metadata!D261)</f>
        <v>Geographical analysis of diapause inducibility in European Drosophila melanogaster populations</v>
      </c>
      <c r="E261" s="0" t="str">
        <f aca="false">IF([1]metadata!E261="","",[1]metadata!E261)</f>
        <v>10.1016/j.jinsphys.2017.01.015</v>
      </c>
      <c r="F261" s="0" t="str">
        <f aca="false">IF([1]metadata!F261="","",[1]metadata!F261)</f>
        <v>y</v>
      </c>
      <c r="G261" s="0" t="str">
        <f aca="false">IF([1]metadata!G261="","",[1]metadata!G261)</f>
        <v>a</v>
      </c>
      <c r="H261" s="0" t="str">
        <f aca="false">IF([1]metadata!H261="","",[1]metadata!H261)</f>
        <v>i</v>
      </c>
      <c r="I261" s="0" t="n">
        <f aca="false">IF([1]metadata!I261="","",[1]metadata!I261)</f>
        <v>6</v>
      </c>
      <c r="J261" s="0" t="n">
        <f aca="false">IF([1]metadata!J261="",0,[1]metadata!J261)</f>
        <v>6</v>
      </c>
      <c r="K261" s="0" t="str">
        <f aca="false">IF([1]metadata!K261="","",[1]metadata!K261)</f>
        <v/>
      </c>
      <c r="L261" s="0" t="str">
        <f aca="false">IF([1]metadata!L261="","",[1]metadata!L261)</f>
        <v>Drosophila melanogaster</v>
      </c>
      <c r="M261" s="0" t="str">
        <f aca="false">IF([1]metadata!M261="","",[1]metadata!M261)</f>
        <v>diptera</v>
      </c>
      <c r="N261" s="0" t="str">
        <f aca="false">IF([1]metadata!N261="","",[1]metadata!N261)</f>
        <v>HU</v>
      </c>
      <c r="O261" s="0" t="n">
        <f aca="false">IF([1]metadata!O261="","",[1]metadata!O261)</f>
        <v>52.03</v>
      </c>
      <c r="P261" s="0" t="n">
        <f aca="false">IF([1]metadata!P261="","",[1]metadata!P261)</f>
        <v>5.17</v>
      </c>
      <c r="Q261" s="0" t="n">
        <f aca="false">IF([1]metadata!Q261="","",[1]metadata!Q261)</f>
        <v>0.01</v>
      </c>
      <c r="R261" s="0" t="n">
        <f aca="false">IF([1]metadata!R261="","",[1]metadata!R261)</f>
        <v>2</v>
      </c>
      <c r="S261" s="0" t="str">
        <f aca="false">IF([1]metadata!S261="","",[1]metadata!S261)</f>
        <v/>
      </c>
      <c r="T261" s="0" t="n">
        <f aca="false">IF([1]metadata!T261="","",[1]metadata!T261)</f>
        <v>6</v>
      </c>
      <c r="U261" s="0" t="str">
        <f aca="false">IF([1]metadata!U261="","",[1]metadata!U261)</f>
        <v>acc</v>
      </c>
      <c r="V261" s="0" t="str">
        <f aca="false">IF([1]metadata!V261="","",[1]metadata!V261)</f>
        <v/>
      </c>
      <c r="W261" s="0" t="n">
        <f aca="false">IF([1]metadata!W261="","",[1]metadata!W261)</f>
        <v>38</v>
      </c>
      <c r="X261" s="0" t="str">
        <f aca="false">IF([1]metadata!X261="","",[1]metadata!X261)</f>
        <v/>
      </c>
      <c r="Y261" s="0" t="str">
        <f aca="false">IF([1]metadata!Y261="","",[1]metadata!Y261)</f>
        <v>adult</v>
      </c>
      <c r="Z261" s="0" t="str">
        <f aca="false">IF([1]metadata!Z261="","",[1]metadata!Z261)</f>
        <v/>
      </c>
    </row>
    <row r="262" customFormat="false" ht="14.4" hidden="false" customHeight="false" outlineLevel="0" collapsed="false">
      <c r="A262" s="0" t="n">
        <f aca="false">IF([1]metadata!A262="","",[1]metadata!A262)</f>
        <v>38</v>
      </c>
      <c r="B262" s="0" t="str">
        <f aca="false">IF([1]metadata!B262="","",[1]metadata!B262)</f>
        <v>38-KOR</v>
      </c>
      <c r="C262" s="0" t="str">
        <f aca="false">IF([1]metadata!C262="","",[1]metadata!C262)</f>
        <v>Pegoraro, M; Zonato, V; Tyler, ER; Fedele, G; Kyriacou, CP; Tauber, E</v>
      </c>
      <c r="D262" s="0" t="str">
        <f aca="false">IF([1]metadata!D262="","",[1]metadata!D262)</f>
        <v>Geographical analysis of diapause inducibility in European Drosophila melanogaster populations</v>
      </c>
      <c r="E262" s="0" t="str">
        <f aca="false">IF([1]metadata!E262="","",[1]metadata!E262)</f>
        <v>10.1016/j.jinsphys.2017.01.015</v>
      </c>
      <c r="F262" s="0" t="str">
        <f aca="false">IF([1]metadata!F262="","",[1]metadata!F262)</f>
        <v>y</v>
      </c>
      <c r="G262" s="0" t="str">
        <f aca="false">IF([1]metadata!G262="","",[1]metadata!G262)</f>
        <v>a</v>
      </c>
      <c r="H262" s="0" t="str">
        <f aca="false">IF([1]metadata!H262="","",[1]metadata!H262)</f>
        <v>i</v>
      </c>
      <c r="I262" s="0" t="n">
        <f aca="false">IF([1]metadata!I262="","",[1]metadata!I262)</f>
        <v>6</v>
      </c>
      <c r="J262" s="0" t="n">
        <f aca="false">IF([1]metadata!J262="",0,[1]metadata!J262)</f>
        <v>6</v>
      </c>
      <c r="K262" s="0" t="str">
        <f aca="false">IF([1]metadata!K262="","",[1]metadata!K262)</f>
        <v/>
      </c>
      <c r="L262" s="0" t="str">
        <f aca="false">IF([1]metadata!L262="","",[1]metadata!L262)</f>
        <v>Drosophila melanogaster</v>
      </c>
      <c r="M262" s="0" t="str">
        <f aca="false">IF([1]metadata!M262="","",[1]metadata!M262)</f>
        <v>diptera</v>
      </c>
      <c r="N262" s="0" t="str">
        <f aca="false">IF([1]metadata!N262="","",[1]metadata!N262)</f>
        <v>KOR</v>
      </c>
      <c r="O262" s="0" t="n">
        <f aca="false">IF([1]metadata!O262="","",[1]metadata!O262)</f>
        <v>62.01</v>
      </c>
      <c r="P262" s="0" t="n">
        <f aca="false">IF([1]metadata!P262="","",[1]metadata!P262)</f>
        <v>25.33</v>
      </c>
      <c r="Q262" s="0" t="n">
        <f aca="false">IF([1]metadata!Q262="","",[1]metadata!Q262)</f>
        <v>0.01</v>
      </c>
      <c r="R262" s="0" t="n">
        <f aca="false">IF([1]metadata!R262="","",[1]metadata!R262)</f>
        <v>120</v>
      </c>
      <c r="S262" s="0" t="str">
        <f aca="false">IF([1]metadata!S262="","",[1]metadata!S262)</f>
        <v/>
      </c>
      <c r="T262" s="0" t="n">
        <f aca="false">IF([1]metadata!T262="","",[1]metadata!T262)</f>
        <v>6</v>
      </c>
      <c r="U262" s="0" t="str">
        <f aca="false">IF([1]metadata!U262="","",[1]metadata!U262)</f>
        <v>acc</v>
      </c>
      <c r="V262" s="0" t="str">
        <f aca="false">IF([1]metadata!V262="","",[1]metadata!V262)</f>
        <v/>
      </c>
      <c r="W262" s="0" t="n">
        <f aca="false">IF([1]metadata!W262="","",[1]metadata!W262)</f>
        <v>38</v>
      </c>
      <c r="X262" s="0" t="str">
        <f aca="false">IF([1]metadata!X262="","",[1]metadata!X262)</f>
        <v/>
      </c>
      <c r="Y262" s="0" t="str">
        <f aca="false">IF([1]metadata!Y262="","",[1]metadata!Y262)</f>
        <v>adult</v>
      </c>
      <c r="Z262" s="0" t="str">
        <f aca="false">IF([1]metadata!Z262="","",[1]metadata!Z262)</f>
        <v/>
      </c>
    </row>
    <row r="263" customFormat="false" ht="14.4" hidden="false" customHeight="false" outlineLevel="0" collapsed="false">
      <c r="A263" s="0" t="n">
        <f aca="false">IF([1]metadata!A263="","",[1]metadata!A263)</f>
        <v>39</v>
      </c>
      <c r="B263" s="0" t="str">
        <f aca="false">IF([1]metadata!B263="","",[1]metadata!B263)</f>
        <v>39-</v>
      </c>
      <c r="C263" s="0" t="str">
        <f aca="false">IF([1]metadata!C263="","",[1]metadata!C263)</f>
        <v>Pivarciova, L; Vaneckova, H; Provaznik, J; Wu, BCH; Pivarci, M; Peckova, O; Bazalova, O; Cada, S; Kment, P; Kotwica-Rolinska, J; Dolezel, D</v>
      </c>
      <c r="D263" s="0" t="str">
        <f aca="false">IF([1]metadata!D263="","",[1]metadata!D263)</f>
        <v>Unexpected Geographic Variability of the Free Running Period in the Linden Bug Pyrrhocoris apterus</v>
      </c>
      <c r="E263" s="0" t="str">
        <f aca="false">IF([1]metadata!E263="","",[1]metadata!E263)</f>
        <v>10.1177/0748730416671213</v>
      </c>
      <c r="F263" s="0" t="str">
        <f aca="false">IF([1]metadata!F263="","",[1]metadata!F263)</f>
        <v>no but ask</v>
      </c>
      <c r="G263" s="0" t="str">
        <f aca="false">IF([1]metadata!G263="","",[1]metadata!G263)</f>
        <v>a</v>
      </c>
      <c r="H263" s="0" t="str">
        <f aca="false">IF([1]metadata!H263="","",[1]metadata!H263)</f>
        <v>i</v>
      </c>
      <c r="I263" s="0" t="str">
        <f aca="false">IF([1]metadata!I263="","",[1]metadata!I263)</f>
        <v/>
      </c>
      <c r="J263" s="0" t="n">
        <f aca="false">IF([1]metadata!J263="",0,[1]metadata!J263)</f>
        <v>0</v>
      </c>
      <c r="K263" s="0" t="str">
        <f aca="false">IF([1]metadata!K263="","",[1]metadata!K263)</f>
        <v/>
      </c>
      <c r="L263" s="0" t="str">
        <f aca="false">IF([1]metadata!L263="","",[1]metadata!L263)</f>
        <v/>
      </c>
      <c r="M263" s="0" t="str">
        <f aca="false">IF([1]metadata!M263="","",[1]metadata!M263)</f>
        <v/>
      </c>
      <c r="N263" s="0" t="str">
        <f aca="false">IF([1]metadata!N263="","",[1]metadata!N263)</f>
        <v/>
      </c>
      <c r="O263" s="0" t="str">
        <f aca="false">IF([1]metadata!O263="","",[1]metadata!O263)</f>
        <v/>
      </c>
      <c r="P263" s="0" t="str">
        <f aca="false">IF([1]metadata!P263="","",[1]metadata!P263)</f>
        <v/>
      </c>
      <c r="Q263" s="0" t="str">
        <f aca="false">IF([1]metadata!Q263="","",[1]metadata!Q263)</f>
        <v/>
      </c>
      <c r="R263" s="0" t="str">
        <f aca="false">IF([1]metadata!R263="","",[1]metadata!R263)</f>
        <v/>
      </c>
      <c r="S263" s="0" t="str">
        <f aca="false">IF([1]metadata!S263="","",[1]metadata!S263)</f>
        <v/>
      </c>
      <c r="T263" s="0" t="str">
        <f aca="false">IF([1]metadata!T263="","",[1]metadata!T263)</f>
        <v/>
      </c>
      <c r="U263" s="0" t="str">
        <f aca="false">IF([1]metadata!U263="","",[1]metadata!U263)</f>
        <v/>
      </c>
      <c r="V263" s="0" t="str">
        <f aca="false">IF([1]metadata!V263="","",[1]metadata!V263)</f>
        <v/>
      </c>
      <c r="W263" s="0" t="str">
        <f aca="false">IF([1]metadata!W263="","",[1]metadata!W263)</f>
        <v/>
      </c>
      <c r="X263" s="0" t="str">
        <f aca="false">IF([1]metadata!X263="","",[1]metadata!X263)</f>
        <v/>
      </c>
      <c r="Y263" s="0" t="str">
        <f aca="false">IF([1]metadata!Y263="","",[1]metadata!Y263)</f>
        <v/>
      </c>
      <c r="Z263" s="0" t="str">
        <f aca="false">IF([1]metadata!Z263="","",[1]metadata!Z263)</f>
        <v/>
      </c>
    </row>
    <row r="264" customFormat="false" ht="14.4" hidden="false" customHeight="false" outlineLevel="0" collapsed="false">
      <c r="A264" s="0" t="n">
        <f aca="false">IF([1]metadata!A264="","",[1]metadata!A264)</f>
        <v>40</v>
      </c>
      <c r="B264" s="0" t="str">
        <f aca="false">IF([1]metadata!B264="","",[1]metadata!B264)</f>
        <v>40- Ishigaki</v>
      </c>
      <c r="C264" s="0" t="str">
        <f aca="false">IF([1]metadata!C264="","",[1]metadata!C264)</f>
        <v>Qureshi, MF; Murai, T; Yoshida, H; Tsumuki, H</v>
      </c>
      <c r="D264" s="0" t="str">
        <f aca="false">IF([1]metadata!D264="","",[1]metadata!D264)</f>
        <v>Populational variation in diapause-induction and -termination of Helicoverpa armigera (Lepidoptera : Noctuidae)</v>
      </c>
      <c r="E264" s="0" t="str">
        <f aca="false">IF([1]metadata!E264="","",[1]metadata!E264)</f>
        <v>10.1303/aez.2000.357</v>
      </c>
      <c r="F264" s="0" t="str">
        <f aca="false">IF([1]metadata!F264="","",[1]metadata!F264)</f>
        <v>y</v>
      </c>
      <c r="G264" s="0" t="str">
        <f aca="false">IF([1]metadata!G264="","",[1]metadata!G264)</f>
        <v>a</v>
      </c>
      <c r="H264" s="0" t="str">
        <f aca="false">IF([1]metadata!H264="","",[1]metadata!H264)</f>
        <v>i</v>
      </c>
      <c r="I264" s="0" t="n">
        <f aca="false">IF([1]metadata!I264="","",[1]metadata!I264)</f>
        <v>3</v>
      </c>
      <c r="J264" s="0" t="n">
        <f aca="false">IF([1]metadata!J264="",0,[1]metadata!J264)</f>
        <v>6</v>
      </c>
      <c r="K264" s="0" t="str">
        <f aca="false">IF([1]metadata!K264="","",[1]metadata!K264)</f>
        <v/>
      </c>
      <c r="L264" s="0" t="str">
        <f aca="false">IF([1]metadata!L264="","",[1]metadata!L264)</f>
        <v>helicoverpa armigera</v>
      </c>
      <c r="M264" s="0" t="str">
        <f aca="false">IF([1]metadata!M264="","",[1]metadata!M264)</f>
        <v>lepidoptera</v>
      </c>
      <c r="N264" s="0" t="str">
        <f aca="false">IF([1]metadata!N264="","",[1]metadata!N264)</f>
        <v>Ishigaki</v>
      </c>
      <c r="O264" s="0" t="n">
        <f aca="false">IF([1]metadata!O264="","",[1]metadata!O264)</f>
        <v>24.3</v>
      </c>
      <c r="P264" s="0" t="n">
        <f aca="false">IF([1]metadata!P264="","",[1]metadata!P264)</f>
        <v>124.2</v>
      </c>
      <c r="Q264" s="0" t="str">
        <f aca="false">IF([1]metadata!Q264="","",[1]metadata!Q264)</f>
        <v/>
      </c>
      <c r="R264" s="0" t="str">
        <f aca="false">IF([1]metadata!R264="","",[1]metadata!R264)</f>
        <v/>
      </c>
      <c r="S264" s="0" t="str">
        <f aca="false">IF([1]metadata!S264="","",[1]metadata!S264)</f>
        <v/>
      </c>
      <c r="T264" s="0" t="n">
        <f aca="false">IF([1]metadata!T264="","",[1]metadata!T264)</f>
        <v>65</v>
      </c>
      <c r="U264" s="0" t="str">
        <f aca="false">IF([1]metadata!U264="","",[1]metadata!U264)</f>
        <v>global average</v>
      </c>
      <c r="V264" s="0" t="str">
        <f aca="false">IF([1]metadata!V264="","",[1]metadata!V264)</f>
        <v/>
      </c>
      <c r="W264" s="0" t="n">
        <f aca="false">IF([1]metadata!W264="","",[1]metadata!W264)</f>
        <v>40</v>
      </c>
      <c r="X264" s="0" t="str">
        <f aca="false">IF([1]metadata!X264="","",[1]metadata!X264)</f>
        <v/>
      </c>
      <c r="Y264" s="0" t="str">
        <f aca="false">IF([1]metadata!Y264="","",[1]metadata!Y264)</f>
        <v/>
      </c>
      <c r="Z264" s="0" t="str">
        <f aca="false">IF([1]metadata!Z264="","",[1]metadata!Z264)</f>
        <v/>
      </c>
    </row>
    <row r="265" customFormat="false" ht="14.4" hidden="false" customHeight="false" outlineLevel="0" collapsed="false">
      <c r="A265" s="0" t="n">
        <f aca="false">IF([1]metadata!A265="","",[1]metadata!A265)</f>
        <v>40</v>
      </c>
      <c r="B265" s="0" t="str">
        <f aca="false">IF([1]metadata!B265="","",[1]metadata!B265)</f>
        <v>40- Okayama</v>
      </c>
      <c r="C265" s="0" t="str">
        <f aca="false">IF([1]metadata!C265="","",[1]metadata!C265)</f>
        <v>Qureshi, MF; Murai, T; Yoshida, H; Tsumuki, H</v>
      </c>
      <c r="D265" s="0" t="str">
        <f aca="false">IF([1]metadata!D265="","",[1]metadata!D265)</f>
        <v>Populational variation in diapause-induction and -termination of Helicoverpa armigera (Lepidoptera : Noctuidae)</v>
      </c>
      <c r="E265" s="0" t="str">
        <f aca="false">IF([1]metadata!E265="","",[1]metadata!E265)</f>
        <v>10.1303/aez.2000.357</v>
      </c>
      <c r="F265" s="0" t="str">
        <f aca="false">IF([1]metadata!F265="","",[1]metadata!F265)</f>
        <v>y</v>
      </c>
      <c r="G265" s="0" t="str">
        <f aca="false">IF([1]metadata!G265="","",[1]metadata!G265)</f>
        <v>a</v>
      </c>
      <c r="H265" s="0" t="str">
        <f aca="false">IF([1]metadata!H265="","",[1]metadata!H265)</f>
        <v>i</v>
      </c>
      <c r="I265" s="0" t="n">
        <f aca="false">IF([1]metadata!I265="","",[1]metadata!I265)</f>
        <v>3</v>
      </c>
      <c r="J265" s="0" t="n">
        <f aca="false">IF([1]metadata!J265="",0,[1]metadata!J265)</f>
        <v>6</v>
      </c>
      <c r="K265" s="0" t="str">
        <f aca="false">IF([1]metadata!K265="","",[1]metadata!K265)</f>
        <v/>
      </c>
      <c r="L265" s="0" t="str">
        <f aca="false">IF([1]metadata!L265="","",[1]metadata!L265)</f>
        <v>helicoverpa armigera</v>
      </c>
      <c r="M265" s="0" t="str">
        <f aca="false">IF([1]metadata!M265="","",[1]metadata!M265)</f>
        <v>lepidoptera</v>
      </c>
      <c r="N265" s="0" t="str">
        <f aca="false">IF([1]metadata!N265="","",[1]metadata!N265)</f>
        <v>Okayama</v>
      </c>
      <c r="O265" s="0" t="n">
        <f aca="false">IF([1]metadata!O265="","",[1]metadata!O265)</f>
        <v>34.6</v>
      </c>
      <c r="P265" s="0" t="n">
        <f aca="false">IF([1]metadata!P265="","",[1]metadata!P265)</f>
        <v>134.1</v>
      </c>
      <c r="Q265" s="0" t="str">
        <f aca="false">IF([1]metadata!Q265="","",[1]metadata!Q265)</f>
        <v/>
      </c>
      <c r="R265" s="0" t="str">
        <f aca="false">IF([1]metadata!R265="","",[1]metadata!R265)</f>
        <v/>
      </c>
      <c r="S265" s="0" t="str">
        <f aca="false">IF([1]metadata!S265="","",[1]metadata!S265)</f>
        <v/>
      </c>
      <c r="T265" s="0" t="n">
        <f aca="false">IF([1]metadata!T265="","",[1]metadata!T265)</f>
        <v>65</v>
      </c>
      <c r="U265" s="0" t="str">
        <f aca="false">IF([1]metadata!U265="","",[1]metadata!U265)</f>
        <v>global average</v>
      </c>
      <c r="V265" s="0" t="str">
        <f aca="false">IF([1]metadata!V265="","",[1]metadata!V265)</f>
        <v/>
      </c>
      <c r="W265" s="0" t="n">
        <f aca="false">IF([1]metadata!W265="","",[1]metadata!W265)</f>
        <v>40</v>
      </c>
      <c r="X265" s="0" t="str">
        <f aca="false">IF([1]metadata!X265="","",[1]metadata!X265)</f>
        <v/>
      </c>
      <c r="Y265" s="0" t="str">
        <f aca="false">IF([1]metadata!Y265="","",[1]metadata!Y265)</f>
        <v/>
      </c>
      <c r="Z265" s="0" t="str">
        <f aca="false">IF([1]metadata!Z265="","",[1]metadata!Z265)</f>
        <v/>
      </c>
    </row>
    <row r="266" customFormat="false" ht="14.4" hidden="false" customHeight="false" outlineLevel="0" collapsed="false">
      <c r="A266" s="0" t="n">
        <f aca="false">IF([1]metadata!A266="","",[1]metadata!A266)</f>
        <v>40</v>
      </c>
      <c r="B266" s="0" t="str">
        <f aca="false">IF([1]metadata!B266="","",[1]metadata!B266)</f>
        <v>40-  Kanazawa</v>
      </c>
      <c r="C266" s="0" t="str">
        <f aca="false">IF([1]metadata!C266="","",[1]metadata!C266)</f>
        <v>Qureshi, MF; Murai, T; Yoshida, H; Tsumuki, H</v>
      </c>
      <c r="D266" s="0" t="str">
        <f aca="false">IF([1]metadata!D266="","",[1]metadata!D266)</f>
        <v>Populational variation in diapause-induction and -termination of Helicoverpa armigera (Lepidoptera : Noctuidae)</v>
      </c>
      <c r="E266" s="0" t="str">
        <f aca="false">IF([1]metadata!E266="","",[1]metadata!E266)</f>
        <v>10.1303/aez.2000.357</v>
      </c>
      <c r="F266" s="0" t="str">
        <f aca="false">IF([1]metadata!F266="","",[1]metadata!F266)</f>
        <v>y</v>
      </c>
      <c r="G266" s="0" t="str">
        <f aca="false">IF([1]metadata!G266="","",[1]metadata!G266)</f>
        <v>a</v>
      </c>
      <c r="H266" s="0" t="str">
        <f aca="false">IF([1]metadata!H266="","",[1]metadata!H266)</f>
        <v>i</v>
      </c>
      <c r="I266" s="0" t="n">
        <f aca="false">IF([1]metadata!I266="","",[1]metadata!I266)</f>
        <v>3</v>
      </c>
      <c r="J266" s="0" t="n">
        <f aca="false">IF([1]metadata!J266="",0,[1]metadata!J266)</f>
        <v>6</v>
      </c>
      <c r="K266" s="0" t="str">
        <f aca="false">IF([1]metadata!K266="","",[1]metadata!K266)</f>
        <v/>
      </c>
      <c r="L266" s="0" t="str">
        <f aca="false">IF([1]metadata!L266="","",[1]metadata!L266)</f>
        <v>helicoverpa armigera</v>
      </c>
      <c r="M266" s="0" t="str">
        <f aca="false">IF([1]metadata!M266="","",[1]metadata!M266)</f>
        <v>lepidoptera</v>
      </c>
      <c r="N266" s="0" t="str">
        <f aca="false">IF([1]metadata!N266="","",[1]metadata!N266)</f>
        <v>Kanazawa</v>
      </c>
      <c r="O266" s="0" t="n">
        <f aca="false">IF([1]metadata!O266="","",[1]metadata!O266)</f>
        <v>36.6</v>
      </c>
      <c r="P266" s="0" t="n">
        <f aca="false">IF([1]metadata!P266="","",[1]metadata!P266)</f>
        <v>136.7</v>
      </c>
      <c r="Q266" s="0" t="str">
        <f aca="false">IF([1]metadata!Q266="","",[1]metadata!Q266)</f>
        <v/>
      </c>
      <c r="R266" s="0" t="str">
        <f aca="false">IF([1]metadata!R266="","",[1]metadata!R266)</f>
        <v/>
      </c>
      <c r="S266" s="0" t="str">
        <f aca="false">IF([1]metadata!S266="","",[1]metadata!S266)</f>
        <v/>
      </c>
      <c r="T266" s="0" t="n">
        <f aca="false">IF([1]metadata!T266="","",[1]metadata!T266)</f>
        <v>65</v>
      </c>
      <c r="U266" s="0" t="str">
        <f aca="false">IF([1]metadata!U266="","",[1]metadata!U266)</f>
        <v>global average</v>
      </c>
      <c r="V266" s="0" t="str">
        <f aca="false">IF([1]metadata!V266="","",[1]metadata!V266)</f>
        <v/>
      </c>
      <c r="W266" s="0" t="n">
        <f aca="false">IF([1]metadata!W266="","",[1]metadata!W266)</f>
        <v>40</v>
      </c>
      <c r="X266" s="0" t="str">
        <f aca="false">IF([1]metadata!X266="","",[1]metadata!X266)</f>
        <v/>
      </c>
      <c r="Y266" s="0" t="str">
        <f aca="false">IF([1]metadata!Y266="","",[1]metadata!Y266)</f>
        <v/>
      </c>
      <c r="Z266" s="0" t="str">
        <f aca="false">IF([1]metadata!Z266="","",[1]metadata!Z266)</f>
        <v/>
      </c>
    </row>
    <row r="267" customFormat="false" ht="14.4" hidden="false" customHeight="false" outlineLevel="0" collapsed="false">
      <c r="A267" s="0" t="n">
        <f aca="false">IF([1]metadata!A267="","",[1]metadata!A267)</f>
        <v>41</v>
      </c>
      <c r="B267" s="0" t="str">
        <f aca="false">IF([1]metadata!B267="","",[1]metadata!B267)</f>
        <v>41- PAR</v>
      </c>
      <c r="C267" s="0" t="str">
        <f aca="false">IF([1]metadata!C267="","",[1]metadata!C267)</f>
        <v>Reznik, SY; Dolgovskaya, MY; Ovchinnikov, AN; Belyakova, NA</v>
      </c>
      <c r="D267" s="0" t="str">
        <f aca="false">IF([1]metadata!D267="","",[1]metadata!D267)</f>
        <v>Weak photoperiodic response facilitates the biological invasion of the harlequin ladybird Harmonia axyridis (Pallas) (Coleoptera: Coccinellidae)</v>
      </c>
      <c r="E267" s="0" t="str">
        <f aca="false">IF([1]metadata!E267="","",[1]metadata!E267)</f>
        <v>10.1111/jen.12158</v>
      </c>
      <c r="F267" s="0" t="str">
        <f aca="false">IF([1]metadata!F267="","",[1]metadata!F267)</f>
        <v>y</v>
      </c>
      <c r="G267" s="0" t="str">
        <f aca="false">IF([1]metadata!G267="","",[1]metadata!G267)</f>
        <v>a</v>
      </c>
      <c r="H267" s="0" t="str">
        <f aca="false">IF([1]metadata!H267="","",[1]metadata!H267)</f>
        <v>i</v>
      </c>
      <c r="I267" s="0" t="n">
        <f aca="false">IF([1]metadata!I267="","",[1]metadata!I267)</f>
        <v>4</v>
      </c>
      <c r="J267" s="0" t="n">
        <f aca="false">IF([1]metadata!J267="",0,[1]metadata!J267)</f>
        <v>5</v>
      </c>
      <c r="K267" s="0" t="str">
        <f aca="false">IF([1]metadata!K267="","",[1]metadata!K267)</f>
        <v/>
      </c>
      <c r="L267" s="0" t="str">
        <f aca="false">IF([1]metadata!L267="","",[1]metadata!L267)</f>
        <v>Harmonia axyridis</v>
      </c>
      <c r="M267" s="0" t="str">
        <f aca="false">IF([1]metadata!M267="","",[1]metadata!M267)</f>
        <v>coleoptera</v>
      </c>
      <c r="N267" s="0" t="str">
        <f aca="false">IF([1]metadata!N267="","",[1]metadata!N267)</f>
        <v>PAR</v>
      </c>
      <c r="O267" s="0" t="n">
        <f aca="false">IF([1]metadata!O267="","",[1]metadata!O267)</f>
        <v>50</v>
      </c>
      <c r="P267" s="0" t="n">
        <f aca="false">IF([1]metadata!P267="","",[1]metadata!P267)</f>
        <v>15.8</v>
      </c>
      <c r="Q267" s="0" t="str">
        <f aca="false">IF([1]metadata!Q267="","",[1]metadata!Q267)</f>
        <v/>
      </c>
      <c r="R267" s="0" t="str">
        <f aca="false">IF([1]metadata!R267="","",[1]metadata!R267)</f>
        <v/>
      </c>
      <c r="S267" s="0" t="str">
        <f aca="false">IF([1]metadata!S267="","",[1]metadata!S267)</f>
        <v/>
      </c>
      <c r="T267" s="0" t="n">
        <f aca="false">IF([1]metadata!T267="","",[1]metadata!T267)</f>
        <v>6</v>
      </c>
      <c r="U267" s="0" t="str">
        <f aca="false">IF([1]metadata!U267="","",[1]metadata!U267)</f>
        <v>global average</v>
      </c>
      <c r="V267" s="0" t="str">
        <f aca="false">IF([1]metadata!V267="","",[1]metadata!V267)</f>
        <v/>
      </c>
      <c r="W267" s="0" t="str">
        <f aca="false">IF([1]metadata!W267="","",[1]metadata!W267)</f>
        <v>41_3</v>
      </c>
      <c r="X267" s="0" t="str">
        <f aca="false">IF([1]metadata!X267="","",[1]metadata!X267)</f>
        <v/>
      </c>
      <c r="Y267" s="0" t="str">
        <f aca="false">IF([1]metadata!Y267="","",[1]metadata!Y267)</f>
        <v/>
      </c>
      <c r="Z267" s="0" t="str">
        <f aca="false">IF([1]metadata!Z267="","",[1]metadata!Z267)</f>
        <v>6 cohorts with 10 individuals each</v>
      </c>
    </row>
    <row r="268" customFormat="false" ht="14.4" hidden="false" customHeight="false" outlineLevel="0" collapsed="false">
      <c r="A268" s="0" t="n">
        <f aca="false">IF([1]metadata!A268="","",[1]metadata!A268)</f>
        <v>41</v>
      </c>
      <c r="B268" s="0" t="str">
        <f aca="false">IF([1]metadata!B268="","",[1]metadata!B268)</f>
        <v>41- SOT</v>
      </c>
      <c r="C268" s="0" t="str">
        <f aca="false">IF([1]metadata!C268="","",[1]metadata!C268)</f>
        <v>Reznik, SY; Dolgovskaya, MY; Ovchinnikov, AN; Belyakova, NA</v>
      </c>
      <c r="D268" s="0" t="str">
        <f aca="false">IF([1]metadata!D268="","",[1]metadata!D268)</f>
        <v>Weak photoperiodic response facilitates the biological invasion of the harlequin ladybird Harmonia axyridis (Pallas) (Coleoptera: Coccinellidae)</v>
      </c>
      <c r="E268" s="0" t="str">
        <f aca="false">IF([1]metadata!E268="","",[1]metadata!E268)</f>
        <v>10.1111/jen.12158</v>
      </c>
      <c r="F268" s="0" t="str">
        <f aca="false">IF([1]metadata!F268="","",[1]metadata!F268)</f>
        <v>y</v>
      </c>
      <c r="G268" s="0" t="str">
        <f aca="false">IF([1]metadata!G268="","",[1]metadata!G268)</f>
        <v>a</v>
      </c>
      <c r="H268" s="0" t="str">
        <f aca="false">IF([1]metadata!H268="","",[1]metadata!H268)</f>
        <v>i</v>
      </c>
      <c r="I268" s="0" t="n">
        <f aca="false">IF([1]metadata!I268="","",[1]metadata!I268)</f>
        <v>4</v>
      </c>
      <c r="J268" s="0" t="n">
        <f aca="false">IF([1]metadata!J268="",0,[1]metadata!J268)</f>
        <v>5</v>
      </c>
      <c r="K268" s="0" t="str">
        <f aca="false">IF([1]metadata!K268="","",[1]metadata!K268)</f>
        <v/>
      </c>
      <c r="L268" s="0" t="str">
        <f aca="false">IF([1]metadata!L268="","",[1]metadata!L268)</f>
        <v>Harmonia axyridis</v>
      </c>
      <c r="M268" s="0" t="str">
        <f aca="false">IF([1]metadata!M268="","",[1]metadata!M268)</f>
        <v>coleoptera</v>
      </c>
      <c r="N268" s="0" t="str">
        <f aca="false">IF([1]metadata!N268="","",[1]metadata!N268)</f>
        <v>SOT</v>
      </c>
      <c r="O268" s="0" t="n">
        <f aca="false">IF([1]metadata!O268="","",[1]metadata!O268)</f>
        <v>43.6</v>
      </c>
      <c r="P268" s="0" t="n">
        <f aca="false">IF([1]metadata!P268="","",[1]metadata!P268)</f>
        <v>39.6</v>
      </c>
      <c r="Q268" s="0" t="str">
        <f aca="false">IF([1]metadata!Q268="","",[1]metadata!Q268)</f>
        <v/>
      </c>
      <c r="R268" s="0" t="str">
        <f aca="false">IF([1]metadata!R268="","",[1]metadata!R268)</f>
        <v/>
      </c>
      <c r="S268" s="0" t="str">
        <f aca="false">IF([1]metadata!S268="","",[1]metadata!S268)</f>
        <v/>
      </c>
      <c r="T268" s="0" t="n">
        <f aca="false">IF([1]metadata!T268="","",[1]metadata!T268)</f>
        <v>6</v>
      </c>
      <c r="U268" s="0" t="str">
        <f aca="false">IF([1]metadata!U268="","",[1]metadata!U268)</f>
        <v>global average</v>
      </c>
      <c r="V268" s="0" t="str">
        <f aca="false">IF([1]metadata!V268="","",[1]metadata!V268)</f>
        <v/>
      </c>
      <c r="W268" s="0" t="str">
        <f aca="false">IF([1]metadata!W268="","",[1]metadata!W268)</f>
        <v>41_4</v>
      </c>
      <c r="X268" s="0" t="str">
        <f aca="false">IF([1]metadata!X268="","",[1]metadata!X268)</f>
        <v/>
      </c>
      <c r="Y268" s="0" t="str">
        <f aca="false">IF([1]metadata!Y268="","",[1]metadata!Y268)</f>
        <v/>
      </c>
      <c r="Z268" s="0" t="str">
        <f aca="false">IF([1]metadata!Z268="","",[1]metadata!Z268)</f>
        <v/>
      </c>
    </row>
    <row r="269" customFormat="false" ht="14.4" hidden="false" customHeight="false" outlineLevel="0" collapsed="false">
      <c r="A269" s="0" t="n">
        <f aca="false">IF([1]metadata!A269="","",[1]metadata!A269)</f>
        <v>41</v>
      </c>
      <c r="B269" s="0" t="str">
        <f aca="false">IF([1]metadata!B269="","",[1]metadata!B269)</f>
        <v>41- Daegu</v>
      </c>
      <c r="C269" s="0" t="str">
        <f aca="false">IF([1]metadata!C269="","",[1]metadata!C269)</f>
        <v>Reznik, SY; Dolgovskaya, MY; Ovchinnikov, AN; Belyakova, NA</v>
      </c>
      <c r="D269" s="0" t="str">
        <f aca="false">IF([1]metadata!D269="","",[1]metadata!D269)</f>
        <v>Weak photoperiodic response facilitates the biological invasion of the harlequin ladybird Harmonia axyridis (Pallas) (Coleoptera: Coccinellidae)</v>
      </c>
      <c r="E269" s="0" t="str">
        <f aca="false">IF([1]metadata!E269="","",[1]metadata!E269)</f>
        <v>10.1111/jen.12158</v>
      </c>
      <c r="F269" s="0" t="str">
        <f aca="false">IF([1]metadata!F269="","",[1]metadata!F269)</f>
        <v>y</v>
      </c>
      <c r="G269" s="0" t="str">
        <f aca="false">IF([1]metadata!G269="","",[1]metadata!G269)</f>
        <v>a</v>
      </c>
      <c r="H269" s="0" t="str">
        <f aca="false">IF([1]metadata!H269="","",[1]metadata!H269)</f>
        <v>i</v>
      </c>
      <c r="I269" s="0" t="n">
        <f aca="false">IF([1]metadata!I269="","",[1]metadata!I269)</f>
        <v>4</v>
      </c>
      <c r="J269" s="0" t="n">
        <f aca="false">IF([1]metadata!J269="",0,[1]metadata!J269)</f>
        <v>5</v>
      </c>
      <c r="K269" s="0" t="str">
        <f aca="false">IF([1]metadata!K269="","",[1]metadata!K269)</f>
        <v/>
      </c>
      <c r="L269" s="0" t="str">
        <f aca="false">IF([1]metadata!L269="","",[1]metadata!L269)</f>
        <v>Harmonia axyridis</v>
      </c>
      <c r="M269" s="0" t="str">
        <f aca="false">IF([1]metadata!M269="","",[1]metadata!M269)</f>
        <v>coleoptera</v>
      </c>
      <c r="N269" s="0" t="str">
        <f aca="false">IF([1]metadata!N269="","",[1]metadata!N269)</f>
        <v>Daegu</v>
      </c>
      <c r="O269" s="0" t="n">
        <f aca="false">IF([1]metadata!O269="","",[1]metadata!O269)</f>
        <v>35.9</v>
      </c>
      <c r="P269" s="0" t="n">
        <f aca="false">IF([1]metadata!P269="","",[1]metadata!P269)</f>
        <v>128.6</v>
      </c>
      <c r="Q269" s="0" t="str">
        <f aca="false">IF([1]metadata!Q269="","",[1]metadata!Q269)</f>
        <v/>
      </c>
      <c r="R269" s="0" t="str">
        <f aca="false">IF([1]metadata!R269="","",[1]metadata!R269)</f>
        <v/>
      </c>
      <c r="S269" s="0" t="str">
        <f aca="false">IF([1]metadata!S269="","",[1]metadata!S269)</f>
        <v/>
      </c>
      <c r="T269" s="0" t="n">
        <f aca="false">IF([1]metadata!T269="","",[1]metadata!T269)</f>
        <v>6</v>
      </c>
      <c r="U269" s="0" t="str">
        <f aca="false">IF([1]metadata!U269="","",[1]metadata!U269)</f>
        <v>global average</v>
      </c>
      <c r="V269" s="0" t="str">
        <f aca="false">IF([1]metadata!V269="","",[1]metadata!V269)</f>
        <v/>
      </c>
      <c r="W269" s="0" t="str">
        <f aca="false">IF([1]metadata!W269="","",[1]metadata!W269)</f>
        <v>41_1</v>
      </c>
      <c r="X269" s="0" t="str">
        <f aca="false">IF([1]metadata!X269="","",[1]metadata!X269)</f>
        <v/>
      </c>
      <c r="Y269" s="0" t="str">
        <f aca="false">IF([1]metadata!Y269="","",[1]metadata!Y269)</f>
        <v/>
      </c>
      <c r="Z269" s="0" t="str">
        <f aca="false">IF([1]metadata!Z269="","",[1]metadata!Z269)</f>
        <v/>
      </c>
    </row>
    <row r="270" customFormat="false" ht="14.4" hidden="false" customHeight="false" outlineLevel="0" collapsed="false">
      <c r="A270" s="0" t="n">
        <f aca="false">IF([1]metadata!A270="","",[1]metadata!A270)</f>
        <v>41</v>
      </c>
      <c r="B270" s="0" t="str">
        <f aca="false">IF([1]metadata!B270="","",[1]metadata!B270)</f>
        <v>41- Irkutsk</v>
      </c>
      <c r="C270" s="0" t="str">
        <f aca="false">IF([1]metadata!C270="","",[1]metadata!C270)</f>
        <v>Reznik, SY; Dolgovskaya, MY; Ovchinnikov, AN; Belyakova, NA</v>
      </c>
      <c r="D270" s="0" t="str">
        <f aca="false">IF([1]metadata!D270="","",[1]metadata!D270)</f>
        <v>Weak photoperiodic response facilitates the biological invasion of the harlequin ladybird Harmonia axyridis (Pallas) (Coleoptera: Coccinellidae)</v>
      </c>
      <c r="E270" s="0" t="str">
        <f aca="false">IF([1]metadata!E270="","",[1]metadata!E270)</f>
        <v>10.1111/jen.12158</v>
      </c>
      <c r="F270" s="0" t="str">
        <f aca="false">IF([1]metadata!F270="","",[1]metadata!F270)</f>
        <v>y</v>
      </c>
      <c r="G270" s="0" t="str">
        <f aca="false">IF([1]metadata!G270="","",[1]metadata!G270)</f>
        <v>a</v>
      </c>
      <c r="H270" s="0" t="str">
        <f aca="false">IF([1]metadata!H270="","",[1]metadata!H270)</f>
        <v>i</v>
      </c>
      <c r="I270" s="0" t="n">
        <f aca="false">IF([1]metadata!I270="","",[1]metadata!I270)</f>
        <v>4</v>
      </c>
      <c r="J270" s="0" t="n">
        <f aca="false">IF([1]metadata!J270="",0,[1]metadata!J270)</f>
        <v>5</v>
      </c>
      <c r="K270" s="0" t="str">
        <f aca="false">IF([1]metadata!K270="","",[1]metadata!K270)</f>
        <v/>
      </c>
      <c r="L270" s="0" t="str">
        <f aca="false">IF([1]metadata!L270="","",[1]metadata!L270)</f>
        <v>Harmonia axyridis</v>
      </c>
      <c r="M270" s="0" t="str">
        <f aca="false">IF([1]metadata!M270="","",[1]metadata!M270)</f>
        <v>coleoptera</v>
      </c>
      <c r="N270" s="0" t="str">
        <f aca="false">IF([1]metadata!N270="","",[1]metadata!N270)</f>
        <v>Irkutsk</v>
      </c>
      <c r="O270" s="0" t="n">
        <f aca="false">IF([1]metadata!O270="","",[1]metadata!O270)</f>
        <v>52.3</v>
      </c>
      <c r="P270" s="0" t="n">
        <f aca="false">IF([1]metadata!P270="","",[1]metadata!P270)</f>
        <v>104.3</v>
      </c>
      <c r="Q270" s="0" t="str">
        <f aca="false">IF([1]metadata!Q270="","",[1]metadata!Q270)</f>
        <v/>
      </c>
      <c r="R270" s="0" t="str">
        <f aca="false">IF([1]metadata!R270="","",[1]metadata!R270)</f>
        <v/>
      </c>
      <c r="S270" s="0" t="str">
        <f aca="false">IF([1]metadata!S270="","",[1]metadata!S270)</f>
        <v/>
      </c>
      <c r="T270" s="0" t="n">
        <f aca="false">IF([1]metadata!T270="","",[1]metadata!T270)</f>
        <v>6</v>
      </c>
      <c r="U270" s="0" t="str">
        <f aca="false">IF([1]metadata!U270="","",[1]metadata!U270)</f>
        <v>global average</v>
      </c>
      <c r="V270" s="0" t="str">
        <f aca="false">IF([1]metadata!V270="","",[1]metadata!V270)</f>
        <v/>
      </c>
      <c r="W270" s="0" t="str">
        <f aca="false">IF([1]metadata!W270="","",[1]metadata!W270)</f>
        <v>41_2</v>
      </c>
      <c r="X270" s="0" t="str">
        <f aca="false">IF([1]metadata!X270="","",[1]metadata!X270)</f>
        <v/>
      </c>
      <c r="Y270" s="0" t="str">
        <f aca="false">IF([1]metadata!Y270="","",[1]metadata!Y270)</f>
        <v/>
      </c>
      <c r="Z270" s="0" t="str">
        <f aca="false">IF([1]metadata!Z270="","",[1]metadata!Z270)</f>
        <v/>
      </c>
    </row>
    <row r="271" customFormat="false" ht="14.4" hidden="false" customHeight="false" outlineLevel="0" collapsed="false">
      <c r="A271" s="0" t="n">
        <f aca="false">IF([1]metadata!A271="","",[1]metadata!A271)</f>
        <v>42</v>
      </c>
      <c r="B271" s="0" t="str">
        <f aca="false">IF([1]metadata!B271="","",[1]metadata!B271)</f>
        <v>42- Ivalo1</v>
      </c>
      <c r="C271" s="0" t="str">
        <f aca="false">IF([1]metadata!C271="","",[1]metadata!C271)</f>
        <v>Riihimaa, A; Kimura, MT; Lumme, J; Lakovaara, S</v>
      </c>
      <c r="D271" s="0" t="str">
        <f aca="false">IF([1]metadata!D271="","",[1]metadata!D271)</f>
        <v>Geographical variation in the larval diapause of Chymomyza costata (Diptera; Drosophilidae)</v>
      </c>
      <c r="E271" s="0" t="str">
        <f aca="false">IF([1]metadata!E271="","",[1]metadata!E271)</f>
        <v>10.1111/j.1601-5223.1996.00151.x</v>
      </c>
      <c r="F271" s="0" t="str">
        <f aca="false">IF([1]metadata!F271="","",[1]metadata!F271)</f>
        <v>y</v>
      </c>
      <c r="G271" s="0" t="str">
        <f aca="false">IF([1]metadata!G271="","",[1]metadata!G271)</f>
        <v>a</v>
      </c>
      <c r="H271" s="0" t="str">
        <f aca="false">IF([1]metadata!H271="","",[1]metadata!H271)</f>
        <v>i</v>
      </c>
      <c r="I271" s="0" t="n">
        <f aca="false">IF([1]metadata!I271="","",[1]metadata!I271)</f>
        <v>14</v>
      </c>
      <c r="J271" s="0" t="n">
        <f aca="false">IF([1]metadata!J271="",0,[1]metadata!J271)</f>
        <v>8</v>
      </c>
      <c r="K271" s="0" t="str">
        <f aca="false">IF([1]metadata!K271="","",[1]metadata!K271)</f>
        <v/>
      </c>
      <c r="L271" s="0" t="str">
        <f aca="false">IF([1]metadata!L271="","",[1]metadata!L271)</f>
        <v>Chymomyza costata</v>
      </c>
      <c r="M271" s="0" t="str">
        <f aca="false">IF([1]metadata!M271="","",[1]metadata!M271)</f>
        <v>diptera</v>
      </c>
      <c r="N271" s="0" t="str">
        <f aca="false">IF([1]metadata!N271="","",[1]metadata!N271)</f>
        <v>Ivalo1</v>
      </c>
      <c r="O271" s="0" t="n">
        <f aca="false">IF([1]metadata!O271="","",[1]metadata!O271)</f>
        <v>68.65</v>
      </c>
      <c r="P271" s="0" t="n">
        <f aca="false">IF([1]metadata!P271="","",[1]metadata!P271)</f>
        <v>27.55</v>
      </c>
      <c r="Q271" s="0" t="str">
        <f aca="false">IF([1]metadata!Q271="","",[1]metadata!Q271)</f>
        <v/>
      </c>
      <c r="R271" s="0" t="str">
        <f aca="false">IF([1]metadata!R271="","",[1]metadata!R271)</f>
        <v/>
      </c>
      <c r="S271" s="0" t="str">
        <f aca="false">IF([1]metadata!S271="","",[1]metadata!S271)</f>
        <v/>
      </c>
      <c r="T271" s="0" t="n">
        <f aca="false">IF([1]metadata!T271="","",[1]metadata!T271)</f>
        <v>443</v>
      </c>
      <c r="U271" s="0" t="str">
        <f aca="false">IF([1]metadata!U271="","",[1]metadata!U271)</f>
        <v>global average</v>
      </c>
      <c r="V271" s="0" t="str">
        <f aca="false">IF([1]metadata!V271="","",[1]metadata!V271)</f>
        <v/>
      </c>
      <c r="W271" s="0" t="str">
        <f aca="false">IF([1]metadata!W271="","",[1]metadata!W271)</f>
        <v>42_1</v>
      </c>
      <c r="X271" s="0" t="str">
        <f aca="false">IF([1]metadata!X271="","",[1]metadata!X271)</f>
        <v/>
      </c>
      <c r="Y271" s="0" t="str">
        <f aca="false">IF([1]metadata!Y271="","",[1]metadata!Y271)</f>
        <v/>
      </c>
      <c r="Z271" s="0" t="str">
        <f aca="false">IF([1]metadata!Z271="","",[1]metadata!Z271)</f>
        <v/>
      </c>
    </row>
    <row r="272" customFormat="false" ht="14.4" hidden="false" customHeight="false" outlineLevel="0" collapsed="false">
      <c r="A272" s="0" t="n">
        <f aca="false">IF([1]metadata!A272="","",[1]metadata!A272)</f>
        <v>42</v>
      </c>
      <c r="B272" s="0" t="str">
        <f aca="false">IF([1]metadata!B272="","",[1]metadata!B272)</f>
        <v>42- Ivalo2</v>
      </c>
      <c r="C272" s="0" t="str">
        <f aca="false">IF([1]metadata!C272="","",[1]metadata!C272)</f>
        <v>Riihimaa, A; Kimura, MT; Lumme, J; Lakovaara, S</v>
      </c>
      <c r="D272" s="0" t="str">
        <f aca="false">IF([1]metadata!D272="","",[1]metadata!D272)</f>
        <v>Geographical variation in the larval diapause of Chymomyza costata (Diptera; Drosophilidae)</v>
      </c>
      <c r="E272" s="0" t="str">
        <f aca="false">IF([1]metadata!E272="","",[1]metadata!E272)</f>
        <v>10.1111/j.1601-5223.1996.00151.x</v>
      </c>
      <c r="F272" s="0" t="str">
        <f aca="false">IF([1]metadata!F272="","",[1]metadata!F272)</f>
        <v>y</v>
      </c>
      <c r="G272" s="0" t="str">
        <f aca="false">IF([1]metadata!G272="","",[1]metadata!G272)</f>
        <v>a</v>
      </c>
      <c r="H272" s="0" t="str">
        <f aca="false">IF([1]metadata!H272="","",[1]metadata!H272)</f>
        <v>i</v>
      </c>
      <c r="I272" s="0" t="n">
        <f aca="false">IF([1]metadata!I272="","",[1]metadata!I272)</f>
        <v>14</v>
      </c>
      <c r="J272" s="0" t="n">
        <f aca="false">IF([1]metadata!J272="",0,[1]metadata!J272)</f>
        <v>8</v>
      </c>
      <c r="K272" s="0" t="str">
        <f aca="false">IF([1]metadata!K272="","",[1]metadata!K272)</f>
        <v/>
      </c>
      <c r="L272" s="0" t="str">
        <f aca="false">IF([1]metadata!L272="","",[1]metadata!L272)</f>
        <v>Chymomyza costata</v>
      </c>
      <c r="M272" s="0" t="str">
        <f aca="false">IF([1]metadata!M272="","",[1]metadata!M272)</f>
        <v>diptera</v>
      </c>
      <c r="N272" s="0" t="str">
        <f aca="false">IF([1]metadata!N272="","",[1]metadata!N272)</f>
        <v>Ivalo2</v>
      </c>
      <c r="O272" s="0" t="n">
        <f aca="false">IF([1]metadata!O272="","",[1]metadata!O272)</f>
        <v>68.65</v>
      </c>
      <c r="P272" s="0" t="n">
        <f aca="false">IF([1]metadata!P272="","",[1]metadata!P272)</f>
        <v>27.55</v>
      </c>
      <c r="Q272" s="0" t="str">
        <f aca="false">IF([1]metadata!Q272="","",[1]metadata!Q272)</f>
        <v/>
      </c>
      <c r="R272" s="0" t="str">
        <f aca="false">IF([1]metadata!R272="","",[1]metadata!R272)</f>
        <v/>
      </c>
      <c r="S272" s="0" t="str">
        <f aca="false">IF([1]metadata!S272="","",[1]metadata!S272)</f>
        <v/>
      </c>
      <c r="T272" s="0" t="n">
        <f aca="false">IF([1]metadata!T272="","",[1]metadata!T272)</f>
        <v>443</v>
      </c>
      <c r="U272" s="0" t="str">
        <f aca="false">IF([1]metadata!U272="","",[1]metadata!U272)</f>
        <v>global average</v>
      </c>
      <c r="V272" s="0" t="str">
        <f aca="false">IF([1]metadata!V272="","",[1]metadata!V272)</f>
        <v/>
      </c>
      <c r="W272" s="0" t="str">
        <f aca="false">IF([1]metadata!W272="","",[1]metadata!W272)</f>
        <v>42_1</v>
      </c>
      <c r="X272" s="0" t="str">
        <f aca="false">IF([1]metadata!X272="","",[1]metadata!X272)</f>
        <v/>
      </c>
      <c r="Y272" s="0" t="str">
        <f aca="false">IF([1]metadata!Y272="","",[1]metadata!Y272)</f>
        <v/>
      </c>
      <c r="Z272" s="0" t="str">
        <f aca="false">IF([1]metadata!Z272="","",[1]metadata!Z272)</f>
        <v/>
      </c>
    </row>
    <row r="273" customFormat="false" ht="14.4" hidden="false" customHeight="false" outlineLevel="0" collapsed="false">
      <c r="A273" s="0" t="n">
        <f aca="false">IF([1]metadata!A273="","",[1]metadata!A273)</f>
        <v>42</v>
      </c>
      <c r="B273" s="0" t="str">
        <f aca="false">IF([1]metadata!B273="","",[1]metadata!B273)</f>
        <v>42- Sodankyla</v>
      </c>
      <c r="C273" s="0" t="str">
        <f aca="false">IF([1]metadata!C273="","",[1]metadata!C273)</f>
        <v>Riihimaa, A; Kimura, MT; Lumme, J; Lakovaara, S</v>
      </c>
      <c r="D273" s="0" t="str">
        <f aca="false">IF([1]metadata!D273="","",[1]metadata!D273)</f>
        <v>Geographical variation in the larval diapause of Chymomyza costata (Diptera; Drosophilidae)</v>
      </c>
      <c r="E273" s="0" t="str">
        <f aca="false">IF([1]metadata!E273="","",[1]metadata!E273)</f>
        <v>10.1111/j.1601-5223.1996.00151.x</v>
      </c>
      <c r="F273" s="0" t="str">
        <f aca="false">IF([1]metadata!F273="","",[1]metadata!F273)</f>
        <v>y</v>
      </c>
      <c r="G273" s="0" t="str">
        <f aca="false">IF([1]metadata!G273="","",[1]metadata!G273)</f>
        <v>a</v>
      </c>
      <c r="H273" s="0" t="str">
        <f aca="false">IF([1]metadata!H273="","",[1]metadata!H273)</f>
        <v>i</v>
      </c>
      <c r="I273" s="0" t="n">
        <f aca="false">IF([1]metadata!I273="","",[1]metadata!I273)</f>
        <v>14</v>
      </c>
      <c r="J273" s="0" t="n">
        <f aca="false">IF([1]metadata!J273="",0,[1]metadata!J273)</f>
        <v>8</v>
      </c>
      <c r="K273" s="0" t="str">
        <f aca="false">IF([1]metadata!K273="","",[1]metadata!K273)</f>
        <v/>
      </c>
      <c r="L273" s="0" t="str">
        <f aca="false">IF([1]metadata!L273="","",[1]metadata!L273)</f>
        <v>Chymomyza costata</v>
      </c>
      <c r="M273" s="0" t="str">
        <f aca="false">IF([1]metadata!M273="","",[1]metadata!M273)</f>
        <v>diptera</v>
      </c>
      <c r="N273" s="0" t="str">
        <f aca="false">IF([1]metadata!N273="","",[1]metadata!N273)</f>
        <v>Sodankyla</v>
      </c>
      <c r="O273" s="0" t="n">
        <f aca="false">IF([1]metadata!O273="","",[1]metadata!O273)</f>
        <v>67.416667</v>
      </c>
      <c r="P273" s="0" t="n">
        <f aca="false">IF([1]metadata!P273="","",[1]metadata!P273)</f>
        <v>26.6</v>
      </c>
      <c r="Q273" s="0" t="str">
        <f aca="false">IF([1]metadata!Q273="","",[1]metadata!Q273)</f>
        <v/>
      </c>
      <c r="R273" s="0" t="str">
        <f aca="false">IF([1]metadata!R273="","",[1]metadata!R273)</f>
        <v/>
      </c>
      <c r="S273" s="0" t="str">
        <f aca="false">IF([1]metadata!S273="","",[1]metadata!S273)</f>
        <v/>
      </c>
      <c r="T273" s="0" t="n">
        <f aca="false">IF([1]metadata!T273="","",[1]metadata!T273)</f>
        <v>443</v>
      </c>
      <c r="U273" s="0" t="str">
        <f aca="false">IF([1]metadata!U273="","",[1]metadata!U273)</f>
        <v>global average</v>
      </c>
      <c r="V273" s="0" t="str">
        <f aca="false">IF([1]metadata!V273="","",[1]metadata!V273)</f>
        <v/>
      </c>
      <c r="W273" s="0" t="str">
        <f aca="false">IF([1]metadata!W273="","",[1]metadata!W273)</f>
        <v>42_1</v>
      </c>
      <c r="X273" s="0" t="str">
        <f aca="false">IF([1]metadata!X273="","",[1]metadata!X273)</f>
        <v/>
      </c>
      <c r="Y273" s="0" t="str">
        <f aca="false">IF([1]metadata!Y273="","",[1]metadata!Y273)</f>
        <v/>
      </c>
      <c r="Z273" s="0" t="str">
        <f aca="false">IF([1]metadata!Z273="","",[1]metadata!Z273)</f>
        <v/>
      </c>
    </row>
    <row r="274" customFormat="false" ht="14.4" hidden="false" customHeight="false" outlineLevel="0" collapsed="false">
      <c r="A274" s="0" t="n">
        <f aca="false">IF([1]metadata!A274="","",[1]metadata!A274)</f>
        <v>42</v>
      </c>
      <c r="B274" s="0" t="str">
        <f aca="false">IF([1]metadata!B274="","",[1]metadata!B274)</f>
        <v>42- Oulo1</v>
      </c>
      <c r="C274" s="0" t="str">
        <f aca="false">IF([1]metadata!C274="","",[1]metadata!C274)</f>
        <v>Riihimaa, A; Kimura, MT; Lumme, J; Lakovaara, S</v>
      </c>
      <c r="D274" s="0" t="str">
        <f aca="false">IF([1]metadata!D274="","",[1]metadata!D274)</f>
        <v>Geographical variation in the larval diapause of Chymomyza costata (Diptera; Drosophilidae)</v>
      </c>
      <c r="E274" s="0" t="str">
        <f aca="false">IF([1]metadata!E274="","",[1]metadata!E274)</f>
        <v>10.1111/j.1601-5223.1996.00151.x</v>
      </c>
      <c r="F274" s="0" t="str">
        <f aca="false">IF([1]metadata!F274="","",[1]metadata!F274)</f>
        <v>y</v>
      </c>
      <c r="G274" s="0" t="str">
        <f aca="false">IF([1]metadata!G274="","",[1]metadata!G274)</f>
        <v>a</v>
      </c>
      <c r="H274" s="0" t="str">
        <f aca="false">IF([1]metadata!H274="","",[1]metadata!H274)</f>
        <v>i</v>
      </c>
      <c r="I274" s="0" t="n">
        <f aca="false">IF([1]metadata!I274="","",[1]metadata!I274)</f>
        <v>14</v>
      </c>
      <c r="J274" s="0" t="n">
        <f aca="false">IF([1]metadata!J274="",0,[1]metadata!J274)</f>
        <v>8</v>
      </c>
      <c r="K274" s="0" t="str">
        <f aca="false">IF([1]metadata!K274="","",[1]metadata!K274)</f>
        <v/>
      </c>
      <c r="L274" s="0" t="str">
        <f aca="false">IF([1]metadata!L274="","",[1]metadata!L274)</f>
        <v>Chymomyza costata</v>
      </c>
      <c r="M274" s="0" t="str">
        <f aca="false">IF([1]metadata!M274="","",[1]metadata!M274)</f>
        <v>diptera</v>
      </c>
      <c r="N274" s="0" t="str">
        <f aca="false">IF([1]metadata!N274="","",[1]metadata!N274)</f>
        <v>Oulo1</v>
      </c>
      <c r="O274" s="0" t="n">
        <f aca="false">IF([1]metadata!O274="","",[1]metadata!O274)</f>
        <v>65.013333</v>
      </c>
      <c r="P274" s="0" t="n">
        <f aca="false">IF([1]metadata!P274="","",[1]metadata!P274)</f>
        <v>25.4725</v>
      </c>
      <c r="Q274" s="0" t="str">
        <f aca="false">IF([1]metadata!Q274="","",[1]metadata!Q274)</f>
        <v/>
      </c>
      <c r="R274" s="0" t="str">
        <f aca="false">IF([1]metadata!R274="","",[1]metadata!R274)</f>
        <v/>
      </c>
      <c r="S274" s="0" t="str">
        <f aca="false">IF([1]metadata!S274="","",[1]metadata!S274)</f>
        <v/>
      </c>
      <c r="T274" s="0" t="n">
        <f aca="false">IF([1]metadata!T274="","",[1]metadata!T274)</f>
        <v>443</v>
      </c>
      <c r="U274" s="0" t="str">
        <f aca="false">IF([1]metadata!U274="","",[1]metadata!U274)</f>
        <v>global average</v>
      </c>
      <c r="V274" s="0" t="str">
        <f aca="false">IF([1]metadata!V274="","",[1]metadata!V274)</f>
        <v/>
      </c>
      <c r="W274" s="0" t="str">
        <f aca="false">IF([1]metadata!W274="","",[1]metadata!W274)</f>
        <v>42_1</v>
      </c>
      <c r="X274" s="0" t="str">
        <f aca="false">IF([1]metadata!X274="","",[1]metadata!X274)</f>
        <v/>
      </c>
      <c r="Y274" s="0" t="str">
        <f aca="false">IF([1]metadata!Y274="","",[1]metadata!Y274)</f>
        <v/>
      </c>
      <c r="Z274" s="0" t="str">
        <f aca="false">IF([1]metadata!Z274="","",[1]metadata!Z274)</f>
        <v/>
      </c>
    </row>
    <row r="275" customFormat="false" ht="14.4" hidden="false" customHeight="false" outlineLevel="0" collapsed="false">
      <c r="A275" s="0" t="n">
        <f aca="false">IF([1]metadata!A275="","",[1]metadata!A275)</f>
        <v>42</v>
      </c>
      <c r="B275" s="0" t="str">
        <f aca="false">IF([1]metadata!B275="","",[1]metadata!B275)</f>
        <v>42- Oulo2</v>
      </c>
      <c r="C275" s="0" t="str">
        <f aca="false">IF([1]metadata!C275="","",[1]metadata!C275)</f>
        <v>Riihimaa, A; Kimura, MT; Lumme, J; Lakovaara, S</v>
      </c>
      <c r="D275" s="0" t="str">
        <f aca="false">IF([1]metadata!D275="","",[1]metadata!D275)</f>
        <v>Geographical variation in the larval diapause of Chymomyza costata (Diptera; Drosophilidae)</v>
      </c>
      <c r="E275" s="0" t="str">
        <f aca="false">IF([1]metadata!E275="","",[1]metadata!E275)</f>
        <v>10.1111/j.1601-5223.1996.00151.x</v>
      </c>
      <c r="F275" s="0" t="str">
        <f aca="false">IF([1]metadata!F275="","",[1]metadata!F275)</f>
        <v>y</v>
      </c>
      <c r="G275" s="0" t="str">
        <f aca="false">IF([1]metadata!G275="","",[1]metadata!G275)</f>
        <v>a</v>
      </c>
      <c r="H275" s="0" t="str">
        <f aca="false">IF([1]metadata!H275="","",[1]metadata!H275)</f>
        <v>i</v>
      </c>
      <c r="I275" s="0" t="n">
        <f aca="false">IF([1]metadata!I275="","",[1]metadata!I275)</f>
        <v>14</v>
      </c>
      <c r="J275" s="0" t="n">
        <f aca="false">IF([1]metadata!J275="",0,[1]metadata!J275)</f>
        <v>8</v>
      </c>
      <c r="K275" s="0" t="str">
        <f aca="false">IF([1]metadata!K275="","",[1]metadata!K275)</f>
        <v/>
      </c>
      <c r="L275" s="0" t="str">
        <f aca="false">IF([1]metadata!L275="","",[1]metadata!L275)</f>
        <v>Chymomyza costata</v>
      </c>
      <c r="M275" s="0" t="str">
        <f aca="false">IF([1]metadata!M275="","",[1]metadata!M275)</f>
        <v>diptera</v>
      </c>
      <c r="N275" s="0" t="str">
        <f aca="false">IF([1]metadata!N275="","",[1]metadata!N275)</f>
        <v>Oulo2</v>
      </c>
      <c r="O275" s="0" t="n">
        <f aca="false">IF([1]metadata!O275="","",[1]metadata!O275)</f>
        <v>65.013333</v>
      </c>
      <c r="P275" s="0" t="n">
        <f aca="false">IF([1]metadata!P275="","",[1]metadata!P275)</f>
        <v>25.4725</v>
      </c>
      <c r="Q275" s="0" t="str">
        <f aca="false">IF([1]metadata!Q275="","",[1]metadata!Q275)</f>
        <v/>
      </c>
      <c r="R275" s="0" t="str">
        <f aca="false">IF([1]metadata!R275="","",[1]metadata!R275)</f>
        <v/>
      </c>
      <c r="S275" s="0" t="str">
        <f aca="false">IF([1]metadata!S275="","",[1]metadata!S275)</f>
        <v/>
      </c>
      <c r="T275" s="0" t="n">
        <f aca="false">IF([1]metadata!T275="","",[1]metadata!T275)</f>
        <v>443</v>
      </c>
      <c r="U275" s="0" t="str">
        <f aca="false">IF([1]metadata!U275="","",[1]metadata!U275)</f>
        <v>global average</v>
      </c>
      <c r="V275" s="0" t="str">
        <f aca="false">IF([1]metadata!V275="","",[1]metadata!V275)</f>
        <v/>
      </c>
      <c r="W275" s="0" t="str">
        <f aca="false">IF([1]metadata!W275="","",[1]metadata!W275)</f>
        <v>42_1</v>
      </c>
      <c r="X275" s="0" t="str">
        <f aca="false">IF([1]metadata!X275="","",[1]metadata!X275)</f>
        <v/>
      </c>
      <c r="Y275" s="0" t="str">
        <f aca="false">IF([1]metadata!Y275="","",[1]metadata!Y275)</f>
        <v/>
      </c>
      <c r="Z275" s="0" t="str">
        <f aca="false">IF([1]metadata!Z275="","",[1]metadata!Z275)</f>
        <v/>
      </c>
    </row>
    <row r="276" customFormat="false" ht="14.4" hidden="false" customHeight="false" outlineLevel="0" collapsed="false">
      <c r="A276" s="0" t="n">
        <f aca="false">IF([1]metadata!A276="","",[1]metadata!A276)</f>
        <v>42</v>
      </c>
      <c r="B276" s="0" t="str">
        <f aca="false">IF([1]metadata!B276="","",[1]metadata!B276)</f>
        <v>42- Kuopio</v>
      </c>
      <c r="C276" s="0" t="str">
        <f aca="false">IF([1]metadata!C276="","",[1]metadata!C276)</f>
        <v>Riihimaa, A; Kimura, MT; Lumme, J; Lakovaara, S</v>
      </c>
      <c r="D276" s="0" t="str">
        <f aca="false">IF([1]metadata!D276="","",[1]metadata!D276)</f>
        <v>Geographical variation in the larval diapause of Chymomyza costata (Diptera; Drosophilidae)</v>
      </c>
      <c r="E276" s="0" t="str">
        <f aca="false">IF([1]metadata!E276="","",[1]metadata!E276)</f>
        <v>10.1111/j.1601-5223.1996.00151.x</v>
      </c>
      <c r="F276" s="0" t="str">
        <f aca="false">IF([1]metadata!F276="","",[1]metadata!F276)</f>
        <v>y</v>
      </c>
      <c r="G276" s="0" t="str">
        <f aca="false">IF([1]metadata!G276="","",[1]metadata!G276)</f>
        <v>a</v>
      </c>
      <c r="H276" s="0" t="str">
        <f aca="false">IF([1]metadata!H276="","",[1]metadata!H276)</f>
        <v>i</v>
      </c>
      <c r="I276" s="0" t="n">
        <f aca="false">IF([1]metadata!I276="","",[1]metadata!I276)</f>
        <v>14</v>
      </c>
      <c r="J276" s="0" t="n">
        <f aca="false">IF([1]metadata!J276="",0,[1]metadata!J276)</f>
        <v>8</v>
      </c>
      <c r="K276" s="0" t="str">
        <f aca="false">IF([1]metadata!K276="","",[1]metadata!K276)</f>
        <v/>
      </c>
      <c r="L276" s="0" t="str">
        <f aca="false">IF([1]metadata!L276="","",[1]metadata!L276)</f>
        <v>Chymomyza costata</v>
      </c>
      <c r="M276" s="0" t="str">
        <f aca="false">IF([1]metadata!M276="","",[1]metadata!M276)</f>
        <v>diptera</v>
      </c>
      <c r="N276" s="0" t="str">
        <f aca="false">IF([1]metadata!N276="","",[1]metadata!N276)</f>
        <v>Kuopio</v>
      </c>
      <c r="O276" s="0" t="n">
        <f aca="false">IF([1]metadata!O276="","",[1]metadata!O276)</f>
        <v>62.899722</v>
      </c>
      <c r="P276" s="0" t="n">
        <f aca="false">IF([1]metadata!P276="","",[1]metadata!P276)</f>
        <v>27.683056</v>
      </c>
      <c r="Q276" s="0" t="str">
        <f aca="false">IF([1]metadata!Q276="","",[1]metadata!Q276)</f>
        <v/>
      </c>
      <c r="R276" s="0" t="str">
        <f aca="false">IF([1]metadata!R276="","",[1]metadata!R276)</f>
        <v/>
      </c>
      <c r="S276" s="0" t="str">
        <f aca="false">IF([1]metadata!S276="","",[1]metadata!S276)</f>
        <v/>
      </c>
      <c r="T276" s="0" t="n">
        <f aca="false">IF([1]metadata!T276="","",[1]metadata!T276)</f>
        <v>443</v>
      </c>
      <c r="U276" s="0" t="str">
        <f aca="false">IF([1]metadata!U276="","",[1]metadata!U276)</f>
        <v>global average</v>
      </c>
      <c r="V276" s="0" t="str">
        <f aca="false">IF([1]metadata!V276="","",[1]metadata!V276)</f>
        <v/>
      </c>
      <c r="W276" s="0" t="str">
        <f aca="false">IF([1]metadata!W276="","",[1]metadata!W276)</f>
        <v>42_1</v>
      </c>
      <c r="X276" s="0" t="str">
        <f aca="false">IF([1]metadata!X276="","",[1]metadata!X276)</f>
        <v/>
      </c>
      <c r="Y276" s="0" t="str">
        <f aca="false">IF([1]metadata!Y276="","",[1]metadata!Y276)</f>
        <v/>
      </c>
      <c r="Z276" s="0" t="str">
        <f aca="false">IF([1]metadata!Z276="","",[1]metadata!Z276)</f>
        <v/>
      </c>
    </row>
    <row r="277" customFormat="false" ht="14.4" hidden="false" customHeight="false" outlineLevel="0" collapsed="false">
      <c r="A277" s="0" t="n">
        <f aca="false">IF([1]metadata!A277="","",[1]metadata!A277)</f>
        <v>42</v>
      </c>
      <c r="B277" s="0" t="str">
        <f aca="false">IF([1]metadata!B277="","",[1]metadata!B277)</f>
        <v>42- Varkaus</v>
      </c>
      <c r="C277" s="0" t="str">
        <f aca="false">IF([1]metadata!C277="","",[1]metadata!C277)</f>
        <v>Riihimaa, A; Kimura, MT; Lumme, J; Lakovaara, S</v>
      </c>
      <c r="D277" s="0" t="str">
        <f aca="false">IF([1]metadata!D277="","",[1]metadata!D277)</f>
        <v>Geographical variation in the larval diapause of Chymomyza costata (Diptera; Drosophilidae)</v>
      </c>
      <c r="E277" s="0" t="str">
        <f aca="false">IF([1]metadata!E277="","",[1]metadata!E277)</f>
        <v>10.1111/j.1601-5223.1996.00151.x</v>
      </c>
      <c r="F277" s="0" t="str">
        <f aca="false">IF([1]metadata!F277="","",[1]metadata!F277)</f>
        <v>y</v>
      </c>
      <c r="G277" s="0" t="str">
        <f aca="false">IF([1]metadata!G277="","",[1]metadata!G277)</f>
        <v>a</v>
      </c>
      <c r="H277" s="0" t="str">
        <f aca="false">IF([1]metadata!H277="","",[1]metadata!H277)</f>
        <v>i</v>
      </c>
      <c r="I277" s="0" t="n">
        <f aca="false">IF([1]metadata!I277="","",[1]metadata!I277)</f>
        <v>14</v>
      </c>
      <c r="J277" s="0" t="n">
        <f aca="false">IF([1]metadata!J277="",0,[1]metadata!J277)</f>
        <v>8</v>
      </c>
      <c r="K277" s="0" t="str">
        <f aca="false">IF([1]metadata!K277="","",[1]metadata!K277)</f>
        <v/>
      </c>
      <c r="L277" s="0" t="str">
        <f aca="false">IF([1]metadata!L277="","",[1]metadata!L277)</f>
        <v>Chymomyza costata</v>
      </c>
      <c r="M277" s="0" t="str">
        <f aca="false">IF([1]metadata!M277="","",[1]metadata!M277)</f>
        <v>diptera</v>
      </c>
      <c r="N277" s="0" t="str">
        <f aca="false">IF([1]metadata!N277="","",[1]metadata!N277)</f>
        <v>Varkaus</v>
      </c>
      <c r="O277" s="0" t="n">
        <f aca="false">IF([1]metadata!O277="","",[1]metadata!O277)</f>
        <v>62.316667</v>
      </c>
      <c r="P277" s="0" t="n">
        <f aca="false">IF([1]metadata!P277="","",[1]metadata!P277)</f>
        <v>27.916667</v>
      </c>
      <c r="Q277" s="0" t="str">
        <f aca="false">IF([1]metadata!Q277="","",[1]metadata!Q277)</f>
        <v/>
      </c>
      <c r="R277" s="0" t="str">
        <f aca="false">IF([1]metadata!R277="","",[1]metadata!R277)</f>
        <v/>
      </c>
      <c r="S277" s="0" t="str">
        <f aca="false">IF([1]metadata!S277="","",[1]metadata!S277)</f>
        <v/>
      </c>
      <c r="T277" s="0" t="n">
        <f aca="false">IF([1]metadata!T277="","",[1]metadata!T277)</f>
        <v>443</v>
      </c>
      <c r="U277" s="0" t="str">
        <f aca="false">IF([1]metadata!U277="","",[1]metadata!U277)</f>
        <v>global average</v>
      </c>
      <c r="V277" s="0" t="str">
        <f aca="false">IF([1]metadata!V277="","",[1]metadata!V277)</f>
        <v/>
      </c>
      <c r="W277" s="0" t="str">
        <f aca="false">IF([1]metadata!W277="","",[1]metadata!W277)</f>
        <v>42_1</v>
      </c>
      <c r="X277" s="0" t="str">
        <f aca="false">IF([1]metadata!X277="","",[1]metadata!X277)</f>
        <v/>
      </c>
      <c r="Y277" s="0" t="str">
        <f aca="false">IF([1]metadata!Y277="","",[1]metadata!Y277)</f>
        <v/>
      </c>
      <c r="Z277" s="0" t="str">
        <f aca="false">IF([1]metadata!Z277="","",[1]metadata!Z277)</f>
        <v/>
      </c>
    </row>
    <row r="278" customFormat="false" ht="14.4" hidden="false" customHeight="false" outlineLevel="0" collapsed="false">
      <c r="A278" s="0" t="n">
        <f aca="false">IF([1]metadata!A278="","",[1]metadata!A278)</f>
        <v>42</v>
      </c>
      <c r="B278" s="0" t="str">
        <f aca="false">IF([1]metadata!B278="","",[1]metadata!B278)</f>
        <v>42- Sapporo</v>
      </c>
      <c r="C278" s="0" t="str">
        <f aca="false">IF([1]metadata!C278="","",[1]metadata!C278)</f>
        <v>Riihimaa, A; Kimura, MT; Lumme, J; Lakovaara, S</v>
      </c>
      <c r="D278" s="0" t="str">
        <f aca="false">IF([1]metadata!D278="","",[1]metadata!D278)</f>
        <v>Geographical variation in the larval diapause of Chymomyza costata (Diptera; Drosophilidae)</v>
      </c>
      <c r="E278" s="0" t="str">
        <f aca="false">IF([1]metadata!E278="","",[1]metadata!E278)</f>
        <v>10.1111/j.1601-5223.1996.00151.x</v>
      </c>
      <c r="F278" s="0" t="str">
        <f aca="false">IF([1]metadata!F278="","",[1]metadata!F278)</f>
        <v>y</v>
      </c>
      <c r="G278" s="0" t="str">
        <f aca="false">IF([1]metadata!G278="","",[1]metadata!G278)</f>
        <v>a</v>
      </c>
      <c r="H278" s="0" t="str">
        <f aca="false">IF([1]metadata!H278="","",[1]metadata!H278)</f>
        <v>i</v>
      </c>
      <c r="I278" s="0" t="n">
        <f aca="false">IF([1]metadata!I278="","",[1]metadata!I278)</f>
        <v>14</v>
      </c>
      <c r="J278" s="0" t="n">
        <f aca="false">IF([1]metadata!J278="",0,[1]metadata!J278)</f>
        <v>6</v>
      </c>
      <c r="K278" s="0" t="str">
        <f aca="false">IF([1]metadata!K278="","",[1]metadata!K278)</f>
        <v/>
      </c>
      <c r="L278" s="0" t="str">
        <f aca="false">IF([1]metadata!L278="","",[1]metadata!L278)</f>
        <v>Chymomyza costata</v>
      </c>
      <c r="M278" s="0" t="str">
        <f aca="false">IF([1]metadata!M278="","",[1]metadata!M278)</f>
        <v>diptera</v>
      </c>
      <c r="N278" s="0" t="str">
        <f aca="false">IF([1]metadata!N278="","",[1]metadata!N278)</f>
        <v>Sapporo</v>
      </c>
      <c r="O278" s="0" t="n">
        <f aca="false">IF([1]metadata!O278="","",[1]metadata!O278)</f>
        <v>43.061944</v>
      </c>
      <c r="P278" s="0" t="n">
        <f aca="false">IF([1]metadata!P278="","",[1]metadata!P278)</f>
        <v>141.354167</v>
      </c>
      <c r="Q278" s="0" t="str">
        <f aca="false">IF([1]metadata!Q278="","",[1]metadata!Q278)</f>
        <v/>
      </c>
      <c r="R278" s="0" t="str">
        <f aca="false">IF([1]metadata!R278="","",[1]metadata!R278)</f>
        <v/>
      </c>
      <c r="S278" s="0" t="str">
        <f aca="false">IF([1]metadata!S278="","",[1]metadata!S278)</f>
        <v/>
      </c>
      <c r="T278" s="0" t="n">
        <f aca="false">IF([1]metadata!T278="","",[1]metadata!T278)</f>
        <v>443</v>
      </c>
      <c r="U278" s="0" t="str">
        <f aca="false">IF([1]metadata!U278="","",[1]metadata!U278)</f>
        <v>global average</v>
      </c>
      <c r="V278" s="0" t="str">
        <f aca="false">IF([1]metadata!V278="","",[1]metadata!V278)</f>
        <v/>
      </c>
      <c r="W278" s="0" t="str">
        <f aca="false">IF([1]metadata!W278="","",[1]metadata!W278)</f>
        <v>42_1</v>
      </c>
      <c r="X278" s="0" t="str">
        <f aca="false">IF([1]metadata!X278="","",[1]metadata!X278)</f>
        <v/>
      </c>
      <c r="Y278" s="0" t="str">
        <f aca="false">IF([1]metadata!Y278="","",[1]metadata!Y278)</f>
        <v/>
      </c>
      <c r="Z278" s="0" t="str">
        <f aca="false">IF([1]metadata!Z278="","",[1]metadata!Z278)</f>
        <v/>
      </c>
    </row>
    <row r="279" customFormat="false" ht="14.4" hidden="false" customHeight="false" outlineLevel="0" collapsed="false">
      <c r="A279" s="0" t="n">
        <f aca="false">IF([1]metadata!A279="","",[1]metadata!A279)</f>
        <v>42</v>
      </c>
      <c r="B279" s="0" t="str">
        <f aca="false">IF([1]metadata!B279="","",[1]metadata!B279)</f>
        <v>42-Kuusamo1</v>
      </c>
      <c r="C279" s="0" t="str">
        <f aca="false">IF([1]metadata!C279="","",[1]metadata!C279)</f>
        <v>Riihimaa, A; Kimura, MT; Lumme, J; Lakovaara, S</v>
      </c>
      <c r="D279" s="0" t="str">
        <f aca="false">IF([1]metadata!D279="","",[1]metadata!D279)</f>
        <v>Geographical variation in the larval diapause of Chymomyza costata (Diptera; Drosophilidae)</v>
      </c>
      <c r="E279" s="0" t="str">
        <f aca="false">IF([1]metadata!E279="","",[1]metadata!E279)</f>
        <v>10.1111/j.1601-5223.1996.00151.x</v>
      </c>
      <c r="F279" s="0" t="str">
        <f aca="false">IF([1]metadata!F279="","",[1]metadata!F279)</f>
        <v>y</v>
      </c>
      <c r="G279" s="0" t="str">
        <f aca="false">IF([1]metadata!G279="","",[1]metadata!G279)</f>
        <v>a</v>
      </c>
      <c r="H279" s="0" t="str">
        <f aca="false">IF([1]metadata!H279="","",[1]metadata!H279)</f>
        <v>i</v>
      </c>
      <c r="I279" s="0" t="n">
        <f aca="false">IF([1]metadata!I279="","",[1]metadata!I279)</f>
        <v>14</v>
      </c>
      <c r="J279" s="0" t="n">
        <f aca="false">IF([1]metadata!J279="",0,[1]metadata!J279)</f>
        <v>7</v>
      </c>
      <c r="K279" s="0" t="str">
        <f aca="false">IF([1]metadata!K279="","",[1]metadata!K279)</f>
        <v/>
      </c>
      <c r="L279" s="0" t="str">
        <f aca="false">IF([1]metadata!L279="","",[1]metadata!L279)</f>
        <v>Chymomyza costata</v>
      </c>
      <c r="M279" s="0" t="str">
        <f aca="false">IF([1]metadata!M279="","",[1]metadata!M279)</f>
        <v>diptera</v>
      </c>
      <c r="N279" s="0" t="str">
        <f aca="false">IF([1]metadata!N279="","",[1]metadata!N279)</f>
        <v>Kuusamo1</v>
      </c>
      <c r="O279" s="0" t="n">
        <f aca="false">IF([1]metadata!O279="","",[1]metadata!O279)</f>
        <v>65.966667</v>
      </c>
      <c r="P279" s="0" t="n">
        <f aca="false">IF([1]metadata!P279="","",[1]metadata!P279)</f>
        <v>29.166667</v>
      </c>
      <c r="Q279" s="0" t="str">
        <f aca="false">IF([1]metadata!Q279="","",[1]metadata!Q279)</f>
        <v/>
      </c>
      <c r="R279" s="0" t="str">
        <f aca="false">IF([1]metadata!R279="","",[1]metadata!R279)</f>
        <v/>
      </c>
      <c r="S279" s="0" t="str">
        <f aca="false">IF([1]metadata!S279="","",[1]metadata!S279)</f>
        <v/>
      </c>
      <c r="T279" s="0" t="n">
        <f aca="false">IF([1]metadata!T279="","",[1]metadata!T279)</f>
        <v>221</v>
      </c>
      <c r="U279" s="0" t="str">
        <f aca="false">IF([1]metadata!U279="","",[1]metadata!U279)</f>
        <v>global average</v>
      </c>
      <c r="V279" s="0" t="str">
        <f aca="false">IF([1]metadata!V279="","",[1]metadata!V279)</f>
        <v/>
      </c>
      <c r="W279" s="0" t="str">
        <f aca="false">IF([1]metadata!W279="","",[1]metadata!W279)</f>
        <v>42_2</v>
      </c>
      <c r="X279" s="0" t="str">
        <f aca="false">IF([1]metadata!X279="","",[1]metadata!X279)</f>
        <v/>
      </c>
      <c r="Y279" s="0" t="str">
        <f aca="false">IF([1]metadata!Y279="","",[1]metadata!Y279)</f>
        <v/>
      </c>
      <c r="Z279" s="0" t="str">
        <f aca="false">IF([1]metadata!Z279="","",[1]metadata!Z279)</f>
        <v/>
      </c>
    </row>
    <row r="280" customFormat="false" ht="14.4" hidden="false" customHeight="false" outlineLevel="0" collapsed="false">
      <c r="A280" s="0" t="n">
        <f aca="false">IF([1]metadata!A280="","",[1]metadata!A280)</f>
        <v>42</v>
      </c>
      <c r="B280" s="0" t="str">
        <f aca="false">IF([1]metadata!B280="","",[1]metadata!B280)</f>
        <v>42-Kuusamo2</v>
      </c>
      <c r="C280" s="0" t="str">
        <f aca="false">IF([1]metadata!C280="","",[1]metadata!C280)</f>
        <v>Riihimaa, A; Kimura, MT; Lumme, J; Lakovaara, S</v>
      </c>
      <c r="D280" s="0" t="str">
        <f aca="false">IF([1]metadata!D280="","",[1]metadata!D280)</f>
        <v>Geographical variation in the larval diapause of Chymomyza costata (Diptera; Drosophilidae)</v>
      </c>
      <c r="E280" s="0" t="str">
        <f aca="false">IF([1]metadata!E280="","",[1]metadata!E280)</f>
        <v>10.1111/j.1601-5223.1996.00151.x</v>
      </c>
      <c r="F280" s="0" t="str">
        <f aca="false">IF([1]metadata!F280="","",[1]metadata!F280)</f>
        <v>y</v>
      </c>
      <c r="G280" s="0" t="str">
        <f aca="false">IF([1]metadata!G280="","",[1]metadata!G280)</f>
        <v>a</v>
      </c>
      <c r="H280" s="0" t="str">
        <f aca="false">IF([1]metadata!H280="","",[1]metadata!H280)</f>
        <v>i</v>
      </c>
      <c r="I280" s="0" t="n">
        <f aca="false">IF([1]metadata!I280="","",[1]metadata!I280)</f>
        <v>14</v>
      </c>
      <c r="J280" s="0" t="n">
        <f aca="false">IF([1]metadata!J280="",0,[1]metadata!J280)</f>
        <v>7</v>
      </c>
      <c r="K280" s="0" t="str">
        <f aca="false">IF([1]metadata!K280="","",[1]metadata!K280)</f>
        <v/>
      </c>
      <c r="L280" s="0" t="str">
        <f aca="false">IF([1]metadata!L280="","",[1]metadata!L280)</f>
        <v>Chymomyza costata</v>
      </c>
      <c r="M280" s="0" t="str">
        <f aca="false">IF([1]metadata!M280="","",[1]metadata!M280)</f>
        <v>diptera</v>
      </c>
      <c r="N280" s="0" t="str">
        <f aca="false">IF([1]metadata!N280="","",[1]metadata!N280)</f>
        <v>Kuusamo2</v>
      </c>
      <c r="O280" s="0" t="n">
        <f aca="false">IF([1]metadata!O280="","",[1]metadata!O280)</f>
        <v>65.966667</v>
      </c>
      <c r="P280" s="0" t="n">
        <f aca="false">IF([1]metadata!P280="","",[1]metadata!P280)</f>
        <v>29.166667</v>
      </c>
      <c r="Q280" s="0" t="str">
        <f aca="false">IF([1]metadata!Q280="","",[1]metadata!Q280)</f>
        <v/>
      </c>
      <c r="R280" s="0" t="str">
        <f aca="false">IF([1]metadata!R280="","",[1]metadata!R280)</f>
        <v/>
      </c>
      <c r="S280" s="0" t="str">
        <f aca="false">IF([1]metadata!S280="","",[1]metadata!S280)</f>
        <v/>
      </c>
      <c r="T280" s="0" t="n">
        <f aca="false">IF([1]metadata!T280="","",[1]metadata!T280)</f>
        <v>221</v>
      </c>
      <c r="U280" s="0" t="str">
        <f aca="false">IF([1]metadata!U280="","",[1]metadata!U280)</f>
        <v>global average</v>
      </c>
      <c r="V280" s="0" t="str">
        <f aca="false">IF([1]metadata!V280="","",[1]metadata!V280)</f>
        <v/>
      </c>
      <c r="W280" s="0" t="str">
        <f aca="false">IF([1]metadata!W280="","",[1]metadata!W280)</f>
        <v>42_2</v>
      </c>
      <c r="X280" s="0" t="str">
        <f aca="false">IF([1]metadata!X280="","",[1]metadata!X280)</f>
        <v/>
      </c>
      <c r="Y280" s="0" t="str">
        <f aca="false">IF([1]metadata!Y280="","",[1]metadata!Y280)</f>
        <v/>
      </c>
      <c r="Z280" s="0" t="str">
        <f aca="false">IF([1]metadata!Z280="","",[1]metadata!Z280)</f>
        <v/>
      </c>
    </row>
    <row r="281" customFormat="false" ht="14.4" hidden="false" customHeight="false" outlineLevel="0" collapsed="false">
      <c r="A281" s="0" t="n">
        <f aca="false">IF([1]metadata!A281="","",[1]metadata!A281)</f>
        <v>42</v>
      </c>
      <c r="B281" s="0" t="str">
        <f aca="false">IF([1]metadata!B281="","",[1]metadata!B281)</f>
        <v>42-Kuusamo3</v>
      </c>
      <c r="C281" s="0" t="str">
        <f aca="false">IF([1]metadata!C281="","",[1]metadata!C281)</f>
        <v>Riihimaa, A; Kimura, MT; Lumme, J; Lakovaara, S</v>
      </c>
      <c r="D281" s="0" t="str">
        <f aca="false">IF([1]metadata!D281="","",[1]metadata!D281)</f>
        <v>Geographical variation in the larval diapause of Chymomyza costata (Diptera; Drosophilidae)</v>
      </c>
      <c r="E281" s="0" t="str">
        <f aca="false">IF([1]metadata!E281="","",[1]metadata!E281)</f>
        <v>10.1111/j.1601-5223.1996.00151.x</v>
      </c>
      <c r="F281" s="0" t="str">
        <f aca="false">IF([1]metadata!F281="","",[1]metadata!F281)</f>
        <v>y</v>
      </c>
      <c r="G281" s="0" t="str">
        <f aca="false">IF([1]metadata!G281="","",[1]metadata!G281)</f>
        <v>a</v>
      </c>
      <c r="H281" s="0" t="str">
        <f aca="false">IF([1]metadata!H281="","",[1]metadata!H281)</f>
        <v>i</v>
      </c>
      <c r="I281" s="0" t="n">
        <f aca="false">IF([1]metadata!I281="","",[1]metadata!I281)</f>
        <v>14</v>
      </c>
      <c r="J281" s="0" t="n">
        <f aca="false">IF([1]metadata!J281="",0,[1]metadata!J281)</f>
        <v>7</v>
      </c>
      <c r="K281" s="0" t="str">
        <f aca="false">IF([1]metadata!K281="","",[1]metadata!K281)</f>
        <v/>
      </c>
      <c r="L281" s="0" t="str">
        <f aca="false">IF([1]metadata!L281="","",[1]metadata!L281)</f>
        <v>Chymomyza costata</v>
      </c>
      <c r="M281" s="0" t="str">
        <f aca="false">IF([1]metadata!M281="","",[1]metadata!M281)</f>
        <v>diptera</v>
      </c>
      <c r="N281" s="0" t="str">
        <f aca="false">IF([1]metadata!N281="","",[1]metadata!N281)</f>
        <v>Kuusamo3</v>
      </c>
      <c r="O281" s="0" t="n">
        <f aca="false">IF([1]metadata!O281="","",[1]metadata!O281)</f>
        <v>65.966667</v>
      </c>
      <c r="P281" s="0" t="n">
        <f aca="false">IF([1]metadata!P281="","",[1]metadata!P281)</f>
        <v>29.166667</v>
      </c>
      <c r="Q281" s="0" t="str">
        <f aca="false">IF([1]metadata!Q281="","",[1]metadata!Q281)</f>
        <v/>
      </c>
      <c r="R281" s="0" t="str">
        <f aca="false">IF([1]metadata!R281="","",[1]metadata!R281)</f>
        <v/>
      </c>
      <c r="S281" s="0" t="str">
        <f aca="false">IF([1]metadata!S281="","",[1]metadata!S281)</f>
        <v/>
      </c>
      <c r="T281" s="0" t="n">
        <f aca="false">IF([1]metadata!T281="","",[1]metadata!T281)</f>
        <v>221</v>
      </c>
      <c r="U281" s="0" t="str">
        <f aca="false">IF([1]metadata!U281="","",[1]metadata!U281)</f>
        <v>global average</v>
      </c>
      <c r="V281" s="0" t="str">
        <f aca="false">IF([1]metadata!V281="","",[1]metadata!V281)</f>
        <v/>
      </c>
      <c r="W281" s="0" t="str">
        <f aca="false">IF([1]metadata!W281="","",[1]metadata!W281)</f>
        <v>42_2</v>
      </c>
      <c r="X281" s="0" t="str">
        <f aca="false">IF([1]metadata!X281="","",[1]metadata!X281)</f>
        <v/>
      </c>
      <c r="Y281" s="0" t="str">
        <f aca="false">IF([1]metadata!Y281="","",[1]metadata!Y281)</f>
        <v/>
      </c>
      <c r="Z281" s="0" t="str">
        <f aca="false">IF([1]metadata!Z281="","",[1]metadata!Z281)</f>
        <v/>
      </c>
    </row>
    <row r="282" customFormat="false" ht="14.4" hidden="false" customHeight="false" outlineLevel="0" collapsed="false">
      <c r="A282" s="0" t="n">
        <f aca="false">IF([1]metadata!A282="","",[1]metadata!A282)</f>
        <v>42</v>
      </c>
      <c r="B282" s="0" t="str">
        <f aca="false">IF([1]metadata!B282="","",[1]metadata!B282)</f>
        <v>42-Kuusamo4</v>
      </c>
      <c r="C282" s="0" t="str">
        <f aca="false">IF([1]metadata!C282="","",[1]metadata!C282)</f>
        <v>Riihimaa, A; Kimura, MT; Lumme, J; Lakovaara, S</v>
      </c>
      <c r="D282" s="0" t="str">
        <f aca="false">IF([1]metadata!D282="","",[1]metadata!D282)</f>
        <v>Geographical variation in the larval diapause of Chymomyza costata (Diptera; Drosophilidae)</v>
      </c>
      <c r="E282" s="0" t="str">
        <f aca="false">IF([1]metadata!E282="","",[1]metadata!E282)</f>
        <v>10.1111/j.1601-5223.1996.00151.x</v>
      </c>
      <c r="F282" s="0" t="str">
        <f aca="false">IF([1]metadata!F282="","",[1]metadata!F282)</f>
        <v>y</v>
      </c>
      <c r="G282" s="0" t="str">
        <f aca="false">IF([1]metadata!G282="","",[1]metadata!G282)</f>
        <v>a</v>
      </c>
      <c r="H282" s="0" t="str">
        <f aca="false">IF([1]metadata!H282="","",[1]metadata!H282)</f>
        <v>i</v>
      </c>
      <c r="I282" s="0" t="n">
        <f aca="false">IF([1]metadata!I282="","",[1]metadata!I282)</f>
        <v>14</v>
      </c>
      <c r="J282" s="0" t="n">
        <f aca="false">IF([1]metadata!J282="",0,[1]metadata!J282)</f>
        <v>7</v>
      </c>
      <c r="K282" s="0" t="str">
        <f aca="false">IF([1]metadata!K282="","",[1]metadata!K282)</f>
        <v/>
      </c>
      <c r="L282" s="0" t="str">
        <f aca="false">IF([1]metadata!L282="","",[1]metadata!L282)</f>
        <v>Chymomyza costata</v>
      </c>
      <c r="M282" s="0" t="str">
        <f aca="false">IF([1]metadata!M282="","",[1]metadata!M282)</f>
        <v>diptera</v>
      </c>
      <c r="N282" s="0" t="str">
        <f aca="false">IF([1]metadata!N282="","",[1]metadata!N282)</f>
        <v>Kuusamo4</v>
      </c>
      <c r="O282" s="0" t="n">
        <f aca="false">IF([1]metadata!O282="","",[1]metadata!O282)</f>
        <v>65.966667</v>
      </c>
      <c r="P282" s="0" t="n">
        <f aca="false">IF([1]metadata!P282="","",[1]metadata!P282)</f>
        <v>29.166667</v>
      </c>
      <c r="Q282" s="0" t="str">
        <f aca="false">IF([1]metadata!Q282="","",[1]metadata!Q282)</f>
        <v/>
      </c>
      <c r="R282" s="0" t="str">
        <f aca="false">IF([1]metadata!R282="","",[1]metadata!R282)</f>
        <v/>
      </c>
      <c r="S282" s="0" t="str">
        <f aca="false">IF([1]metadata!S282="","",[1]metadata!S282)</f>
        <v/>
      </c>
      <c r="T282" s="0" t="n">
        <f aca="false">IF([1]metadata!T282="","",[1]metadata!T282)</f>
        <v>221</v>
      </c>
      <c r="U282" s="0" t="str">
        <f aca="false">IF([1]metadata!U282="","",[1]metadata!U282)</f>
        <v>global average</v>
      </c>
      <c r="V282" s="0" t="str">
        <f aca="false">IF([1]metadata!V282="","",[1]metadata!V282)</f>
        <v/>
      </c>
      <c r="W282" s="0" t="str">
        <f aca="false">IF([1]metadata!W282="","",[1]metadata!W282)</f>
        <v>42_2</v>
      </c>
      <c r="X282" s="0" t="str">
        <f aca="false">IF([1]metadata!X282="","",[1]metadata!X282)</f>
        <v/>
      </c>
      <c r="Y282" s="0" t="str">
        <f aca="false">IF([1]metadata!Y282="","",[1]metadata!Y282)</f>
        <v/>
      </c>
      <c r="Z282" s="0" t="str">
        <f aca="false">IF([1]metadata!Z282="","",[1]metadata!Z282)</f>
        <v/>
      </c>
    </row>
    <row r="283" customFormat="false" ht="14.4" hidden="false" customHeight="false" outlineLevel="0" collapsed="false">
      <c r="A283" s="0" t="n">
        <f aca="false">IF([1]metadata!A283="","",[1]metadata!A283)</f>
        <v>42</v>
      </c>
      <c r="B283" s="0" t="str">
        <f aca="false">IF([1]metadata!B283="","",[1]metadata!B283)</f>
        <v>42-Kuusamo5</v>
      </c>
      <c r="C283" s="0" t="str">
        <f aca="false">IF([1]metadata!C283="","",[1]metadata!C283)</f>
        <v>Riihimaa, A; Kimura, MT; Lumme, J; Lakovaara, S</v>
      </c>
      <c r="D283" s="0" t="str">
        <f aca="false">IF([1]metadata!D283="","",[1]metadata!D283)</f>
        <v>Geographical variation in the larval diapause of Chymomyza costata (Diptera; Drosophilidae)</v>
      </c>
      <c r="E283" s="0" t="str">
        <f aca="false">IF([1]metadata!E283="","",[1]metadata!E283)</f>
        <v>10.1111/j.1601-5223.1996.00151.x</v>
      </c>
      <c r="F283" s="0" t="str">
        <f aca="false">IF([1]metadata!F283="","",[1]metadata!F283)</f>
        <v>y</v>
      </c>
      <c r="G283" s="0" t="str">
        <f aca="false">IF([1]metadata!G283="","",[1]metadata!G283)</f>
        <v>a</v>
      </c>
      <c r="H283" s="0" t="str">
        <f aca="false">IF([1]metadata!H283="","",[1]metadata!H283)</f>
        <v>i</v>
      </c>
      <c r="I283" s="0" t="n">
        <f aca="false">IF([1]metadata!I283="","",[1]metadata!I283)</f>
        <v>14</v>
      </c>
      <c r="J283" s="0" t="n">
        <f aca="false">IF([1]metadata!J283="",0,[1]metadata!J283)</f>
        <v>7</v>
      </c>
      <c r="K283" s="0" t="str">
        <f aca="false">IF([1]metadata!K283="","",[1]metadata!K283)</f>
        <v/>
      </c>
      <c r="L283" s="0" t="str">
        <f aca="false">IF([1]metadata!L283="","",[1]metadata!L283)</f>
        <v>Chymomyza costata</v>
      </c>
      <c r="M283" s="0" t="str">
        <f aca="false">IF([1]metadata!M283="","",[1]metadata!M283)</f>
        <v>diptera</v>
      </c>
      <c r="N283" s="0" t="str">
        <f aca="false">IF([1]metadata!N283="","",[1]metadata!N283)</f>
        <v>Kuusamo5</v>
      </c>
      <c r="O283" s="0" t="n">
        <f aca="false">IF([1]metadata!O283="","",[1]metadata!O283)</f>
        <v>65.966667</v>
      </c>
      <c r="P283" s="0" t="n">
        <f aca="false">IF([1]metadata!P283="","",[1]metadata!P283)</f>
        <v>29.166667</v>
      </c>
      <c r="Q283" s="0" t="str">
        <f aca="false">IF([1]metadata!Q283="","",[1]metadata!Q283)</f>
        <v/>
      </c>
      <c r="R283" s="0" t="str">
        <f aca="false">IF([1]metadata!R283="","",[1]metadata!R283)</f>
        <v/>
      </c>
      <c r="S283" s="0" t="str">
        <f aca="false">IF([1]metadata!S283="","",[1]metadata!S283)</f>
        <v/>
      </c>
      <c r="T283" s="0" t="n">
        <f aca="false">IF([1]metadata!T283="","",[1]metadata!T283)</f>
        <v>221</v>
      </c>
      <c r="U283" s="0" t="str">
        <f aca="false">IF([1]metadata!U283="","",[1]metadata!U283)</f>
        <v>global average</v>
      </c>
      <c r="V283" s="0" t="str">
        <f aca="false">IF([1]metadata!V283="","",[1]metadata!V283)</f>
        <v/>
      </c>
      <c r="W283" s="0" t="str">
        <f aca="false">IF([1]metadata!W283="","",[1]metadata!W283)</f>
        <v>42_2</v>
      </c>
      <c r="X283" s="0" t="str">
        <f aca="false">IF([1]metadata!X283="","",[1]metadata!X283)</f>
        <v/>
      </c>
      <c r="Y283" s="0" t="str">
        <f aca="false">IF([1]metadata!Y283="","",[1]metadata!Y283)</f>
        <v/>
      </c>
      <c r="Z283" s="0" t="str">
        <f aca="false">IF([1]metadata!Z283="","",[1]metadata!Z283)</f>
        <v/>
      </c>
    </row>
    <row r="284" customFormat="false" ht="14.4" hidden="false" customHeight="false" outlineLevel="0" collapsed="false">
      <c r="A284" s="0" t="n">
        <f aca="false">IF([1]metadata!A284="","",[1]metadata!A284)</f>
        <v>42</v>
      </c>
      <c r="B284" s="0" t="str">
        <f aca="false">IF([1]metadata!B284="","",[1]metadata!B284)</f>
        <v>42- Punkaharju</v>
      </c>
      <c r="C284" s="0" t="str">
        <f aca="false">IF([1]metadata!C284="","",[1]metadata!C284)</f>
        <v>Riihimaa, A; Kimura, MT; Lumme, J; Lakovaara, S</v>
      </c>
      <c r="D284" s="0" t="str">
        <f aca="false">IF([1]metadata!D284="","",[1]metadata!D284)</f>
        <v>Geographical variation in the larval diapause of Chymomyza costata (Diptera; Drosophilidae)</v>
      </c>
      <c r="E284" s="0" t="str">
        <f aca="false">IF([1]metadata!E284="","",[1]metadata!E284)</f>
        <v>10.1111/j.1601-5223.1996.00151.x</v>
      </c>
      <c r="F284" s="0" t="str">
        <f aca="false">IF([1]metadata!F284="","",[1]metadata!F284)</f>
        <v>y</v>
      </c>
      <c r="G284" s="0" t="str">
        <f aca="false">IF([1]metadata!G284="","",[1]metadata!G284)</f>
        <v>a</v>
      </c>
      <c r="H284" s="0" t="str">
        <f aca="false">IF([1]metadata!H284="","",[1]metadata!H284)</f>
        <v>i</v>
      </c>
      <c r="I284" s="0" t="n">
        <f aca="false">IF([1]metadata!I284="","",[1]metadata!I284)</f>
        <v>14</v>
      </c>
      <c r="J284" s="0" t="n">
        <f aca="false">IF([1]metadata!J284="",0,[1]metadata!J284)</f>
        <v>7</v>
      </c>
      <c r="K284" s="0" t="str">
        <f aca="false">IF([1]metadata!K284="","",[1]metadata!K284)</f>
        <v/>
      </c>
      <c r="L284" s="0" t="str">
        <f aca="false">IF([1]metadata!L284="","",[1]metadata!L284)</f>
        <v>Chymomyza costata</v>
      </c>
      <c r="M284" s="0" t="str">
        <f aca="false">IF([1]metadata!M284="","",[1]metadata!M284)</f>
        <v>diptera</v>
      </c>
      <c r="N284" s="0" t="str">
        <f aca="false">IF([1]metadata!N284="","",[1]metadata!N284)</f>
        <v>Punkaharju</v>
      </c>
      <c r="O284" s="0" t="n">
        <f aca="false">IF([1]metadata!O284="","",[1]metadata!O284)</f>
        <v>61.75</v>
      </c>
      <c r="P284" s="0" t="n">
        <f aca="false">IF([1]metadata!P284="","",[1]metadata!P284)</f>
        <v>29.4</v>
      </c>
      <c r="Q284" s="0" t="str">
        <f aca="false">IF([1]metadata!Q284="","",[1]metadata!Q284)</f>
        <v/>
      </c>
      <c r="R284" s="0" t="str">
        <f aca="false">IF([1]metadata!R284="","",[1]metadata!R284)</f>
        <v/>
      </c>
      <c r="S284" s="0" t="str">
        <f aca="false">IF([1]metadata!S284="","",[1]metadata!S284)</f>
        <v/>
      </c>
      <c r="T284" s="0" t="n">
        <f aca="false">IF([1]metadata!T284="","",[1]metadata!T284)</f>
        <v>221</v>
      </c>
      <c r="U284" s="0" t="str">
        <f aca="false">IF([1]metadata!U284="","",[1]metadata!U284)</f>
        <v>global average</v>
      </c>
      <c r="V284" s="0" t="str">
        <f aca="false">IF([1]metadata!V284="","",[1]metadata!V284)</f>
        <v/>
      </c>
      <c r="W284" s="0" t="str">
        <f aca="false">IF([1]metadata!W284="","",[1]metadata!W284)</f>
        <v>42_2</v>
      </c>
      <c r="X284" s="0" t="str">
        <f aca="false">IF([1]metadata!X284="","",[1]metadata!X284)</f>
        <v/>
      </c>
      <c r="Y284" s="0" t="str">
        <f aca="false">IF([1]metadata!Y284="","",[1]metadata!Y284)</f>
        <v/>
      </c>
      <c r="Z284" s="0" t="str">
        <f aca="false">IF([1]metadata!Z284="","",[1]metadata!Z284)</f>
        <v/>
      </c>
    </row>
    <row r="285" customFormat="false" ht="14.4" hidden="false" customHeight="false" outlineLevel="0" collapsed="false">
      <c r="A285" s="0" t="n">
        <f aca="false">IF([1]metadata!A285="","",[1]metadata!A285)</f>
        <v>43</v>
      </c>
      <c r="B285" s="0" t="str">
        <f aca="false">IF([1]metadata!B285="","",[1]metadata!B285)</f>
        <v>43-Owani</v>
      </c>
      <c r="C285" s="0" t="str">
        <f aca="false">IF([1]metadata!C285="","",[1]metadata!C285)</f>
        <v>Sadakiyo, S; Ishihara, M</v>
      </c>
      <c r="D285" s="0" t="str">
        <f aca="false">IF([1]metadata!D285="","",[1]metadata!D285)</f>
        <v>Rapid seasonal adaptation of an alien bruchid after introduction: geographic variation in life cycle synchronization and critical photoperiod for diapause induction</v>
      </c>
      <c r="E285" s="0" t="str">
        <f aca="false">IF([1]metadata!E285="","",[1]metadata!E285)</f>
        <v>10.1111/j.1570-7458.2011.01136.x</v>
      </c>
      <c r="F285" s="0" t="str">
        <f aca="false">IF([1]metadata!F285="","",[1]metadata!F285)</f>
        <v>y</v>
      </c>
      <c r="G285" s="0" t="str">
        <f aca="false">IF([1]metadata!G285="","",[1]metadata!G285)</f>
        <v>a</v>
      </c>
      <c r="H285" s="0" t="str">
        <f aca="false">IF([1]metadata!H285="","",[1]metadata!H285)</f>
        <v>i</v>
      </c>
      <c r="I285" s="0" t="n">
        <f aca="false">IF([1]metadata!I285="","",[1]metadata!I285)</f>
        <v>3</v>
      </c>
      <c r="J285" s="0" t="n">
        <f aca="false">IF([1]metadata!J285="",0,[1]metadata!J285)</f>
        <v>4</v>
      </c>
      <c r="K285" s="0" t="str">
        <f aca="false">IF([1]metadata!K285="","",[1]metadata!K285)</f>
        <v/>
      </c>
      <c r="L285" s="0" t="str">
        <f aca="false">IF([1]metadata!L285="","",[1]metadata!L285)</f>
        <v>Acanthoscelides pallidipennis</v>
      </c>
      <c r="M285" s="0" t="str">
        <f aca="false">IF([1]metadata!M285="","",[1]metadata!M285)</f>
        <v>coleoptera</v>
      </c>
      <c r="N285" s="0" t="str">
        <f aca="false">IF([1]metadata!N285="","",[1]metadata!N285)</f>
        <v>Owani</v>
      </c>
      <c r="O285" s="0" t="n">
        <f aca="false">IF([1]metadata!O285="","",[1]metadata!O285)</f>
        <v>40.51</v>
      </c>
      <c r="P285" s="0" t="n">
        <f aca="false">IF([1]metadata!P285="","",[1]metadata!P285)</f>
        <v>140.61</v>
      </c>
      <c r="Q285" s="0" t="str">
        <f aca="false">IF([1]metadata!Q285="","",[1]metadata!Q285)</f>
        <v/>
      </c>
      <c r="R285" s="0" t="n">
        <f aca="false">IF([1]metadata!R285="","",[1]metadata!R285)</f>
        <v>107</v>
      </c>
      <c r="S285" s="0" t="str">
        <f aca="false">IF([1]metadata!S285="","",[1]metadata!S285)</f>
        <v/>
      </c>
      <c r="T285" s="0" t="n">
        <f aca="false">IF([1]metadata!T285="","",[1]metadata!T285)</f>
        <v>99</v>
      </c>
      <c r="U285" s="0" t="str">
        <f aca="false">IF([1]metadata!U285="","",[1]metadata!U285)</f>
        <v>global average</v>
      </c>
      <c r="V285" s="0" t="str">
        <f aca="false">IF([1]metadata!V285="","",[1]metadata!V285)</f>
        <v/>
      </c>
      <c r="W285" s="0" t="n">
        <f aca="false">IF([1]metadata!W285="","",[1]metadata!W285)</f>
        <v>43</v>
      </c>
      <c r="X285" s="0" t="str">
        <f aca="false">IF([1]metadata!X285="","",[1]metadata!X285)</f>
        <v/>
      </c>
      <c r="Y285" s="0" t="str">
        <f aca="false">IF([1]metadata!Y285="","",[1]metadata!Y285)</f>
        <v/>
      </c>
      <c r="Z285" s="0" t="str">
        <f aca="false">IF([1]metadata!Z285="","",[1]metadata!Z285)</f>
        <v/>
      </c>
    </row>
    <row r="286" customFormat="false" ht="14.4" hidden="false" customHeight="false" outlineLevel="0" collapsed="false">
      <c r="A286" s="0" t="n">
        <f aca="false">IF([1]metadata!A286="","",[1]metadata!A286)</f>
        <v>43</v>
      </c>
      <c r="B286" s="0" t="str">
        <f aca="false">IF([1]metadata!B286="","",[1]metadata!B286)</f>
        <v>43-Itakura</v>
      </c>
      <c r="C286" s="0" t="str">
        <f aca="false">IF([1]metadata!C286="","",[1]metadata!C286)</f>
        <v>Sadakiyo, S; Ishihara, M</v>
      </c>
      <c r="D286" s="0" t="str">
        <f aca="false">IF([1]metadata!D286="","",[1]metadata!D286)</f>
        <v>Rapid seasonal adaptation of an alien bruchid after introduction: geographic variation in life cycle synchronization and critical photoperiod for diapause induction</v>
      </c>
      <c r="E286" s="0" t="str">
        <f aca="false">IF([1]metadata!E286="","",[1]metadata!E286)</f>
        <v>10.1111/j.1570-7458.2011.01136.x</v>
      </c>
      <c r="F286" s="0" t="str">
        <f aca="false">IF([1]metadata!F286="","",[1]metadata!F286)</f>
        <v>y</v>
      </c>
      <c r="G286" s="0" t="str">
        <f aca="false">IF([1]metadata!G286="","",[1]metadata!G286)</f>
        <v>a</v>
      </c>
      <c r="H286" s="0" t="str">
        <f aca="false">IF([1]metadata!H286="","",[1]metadata!H286)</f>
        <v>i</v>
      </c>
      <c r="I286" s="0" t="n">
        <f aca="false">IF([1]metadata!I286="","",[1]metadata!I286)</f>
        <v>3</v>
      </c>
      <c r="J286" s="0" t="n">
        <f aca="false">IF([1]metadata!J286="",0,[1]metadata!J286)</f>
        <v>4</v>
      </c>
      <c r="K286" s="0" t="str">
        <f aca="false">IF([1]metadata!K286="","",[1]metadata!K286)</f>
        <v/>
      </c>
      <c r="L286" s="0" t="str">
        <f aca="false">IF([1]metadata!L286="","",[1]metadata!L286)</f>
        <v>Acanthoscelides pallidipennis</v>
      </c>
      <c r="M286" s="0" t="str">
        <f aca="false">IF([1]metadata!M286="","",[1]metadata!M286)</f>
        <v>coleoptera</v>
      </c>
      <c r="N286" s="0" t="str">
        <f aca="false">IF([1]metadata!N286="","",[1]metadata!N286)</f>
        <v>Itakura</v>
      </c>
      <c r="O286" s="0" t="n">
        <f aca="false">IF([1]metadata!O286="","",[1]metadata!O286)</f>
        <v>36.21</v>
      </c>
      <c r="P286" s="0" t="n">
        <f aca="false">IF([1]metadata!P286="","",[1]metadata!P286)</f>
        <v>139.66</v>
      </c>
      <c r="Q286" s="0" t="str">
        <f aca="false">IF([1]metadata!Q286="","",[1]metadata!Q286)</f>
        <v/>
      </c>
      <c r="R286" s="0" t="n">
        <f aca="false">IF([1]metadata!R286="","",[1]metadata!R286)</f>
        <v>15</v>
      </c>
      <c r="S286" s="0" t="str">
        <f aca="false">IF([1]metadata!S286="","",[1]metadata!S286)</f>
        <v/>
      </c>
      <c r="T286" s="0" t="n">
        <f aca="false">IF([1]metadata!T286="","",[1]metadata!T286)</f>
        <v>99</v>
      </c>
      <c r="U286" s="0" t="str">
        <f aca="false">IF([1]metadata!U286="","",[1]metadata!U286)</f>
        <v>global average</v>
      </c>
      <c r="V286" s="0" t="str">
        <f aca="false">IF([1]metadata!V286="","",[1]metadata!V286)</f>
        <v/>
      </c>
      <c r="W286" s="0" t="n">
        <f aca="false">IF([1]metadata!W286="","",[1]metadata!W286)</f>
        <v>43</v>
      </c>
      <c r="X286" s="0" t="str">
        <f aca="false">IF([1]metadata!X286="","",[1]metadata!X286)</f>
        <v/>
      </c>
      <c r="Y286" s="0" t="str">
        <f aca="false">IF([1]metadata!Y286="","",[1]metadata!Y286)</f>
        <v/>
      </c>
      <c r="Z286" s="0" t="str">
        <f aca="false">IF([1]metadata!Z286="","",[1]metadata!Z286)</f>
        <v/>
      </c>
    </row>
    <row r="287" customFormat="false" ht="14.4" hidden="false" customHeight="false" outlineLevel="0" collapsed="false">
      <c r="A287" s="0" t="n">
        <f aca="false">IF([1]metadata!A287="","",[1]metadata!A287)</f>
        <v>43</v>
      </c>
      <c r="B287" s="0" t="str">
        <f aca="false">IF([1]metadata!B287="","",[1]metadata!B287)</f>
        <v>43-Kobe</v>
      </c>
      <c r="C287" s="0" t="str">
        <f aca="false">IF([1]metadata!C287="","",[1]metadata!C287)</f>
        <v>Sadakiyo, S; Ishihara, M</v>
      </c>
      <c r="D287" s="0" t="str">
        <f aca="false">IF([1]metadata!D287="","",[1]metadata!D287)</f>
        <v>Rapid seasonal adaptation of an alien bruchid after introduction: geographic variation in life cycle synchronization and critical photoperiod for diapause induction</v>
      </c>
      <c r="E287" s="0" t="str">
        <f aca="false">IF([1]metadata!E287="","",[1]metadata!E287)</f>
        <v>10.1111/j.1570-7458.2011.01136.x</v>
      </c>
      <c r="F287" s="0" t="str">
        <f aca="false">IF([1]metadata!F287="","",[1]metadata!F287)</f>
        <v>y</v>
      </c>
      <c r="G287" s="0" t="str">
        <f aca="false">IF([1]metadata!G287="","",[1]metadata!G287)</f>
        <v>a</v>
      </c>
      <c r="H287" s="0" t="str">
        <f aca="false">IF([1]metadata!H287="","",[1]metadata!H287)</f>
        <v>i</v>
      </c>
      <c r="I287" s="0" t="n">
        <f aca="false">IF([1]metadata!I287="","",[1]metadata!I287)</f>
        <v>3</v>
      </c>
      <c r="J287" s="0" t="n">
        <f aca="false">IF([1]metadata!J287="",0,[1]metadata!J287)</f>
        <v>4</v>
      </c>
      <c r="K287" s="0" t="str">
        <f aca="false">IF([1]metadata!K287="","",[1]metadata!K287)</f>
        <v/>
      </c>
      <c r="L287" s="0" t="str">
        <f aca="false">IF([1]metadata!L287="","",[1]metadata!L287)</f>
        <v>Acanthoscelides pallidipennis</v>
      </c>
      <c r="M287" s="0" t="str">
        <f aca="false">IF([1]metadata!M287="","",[1]metadata!M287)</f>
        <v>coleoptera</v>
      </c>
      <c r="N287" s="0" t="str">
        <f aca="false">IF([1]metadata!N287="","",[1]metadata!N287)</f>
        <v>Kobe</v>
      </c>
      <c r="O287" s="0" t="n">
        <f aca="false">IF([1]metadata!O287="","",[1]metadata!O287)</f>
        <v>34.75</v>
      </c>
      <c r="P287" s="0" t="n">
        <f aca="false">IF([1]metadata!P287="","",[1]metadata!P287)</f>
        <v>135.13</v>
      </c>
      <c r="Q287" s="0" t="str">
        <f aca="false">IF([1]metadata!Q287="","",[1]metadata!Q287)</f>
        <v/>
      </c>
      <c r="R287" s="0" t="n">
        <f aca="false">IF([1]metadata!R287="","",[1]metadata!R287)</f>
        <v>280</v>
      </c>
      <c r="S287" s="0" t="str">
        <f aca="false">IF([1]metadata!S287="","",[1]metadata!S287)</f>
        <v/>
      </c>
      <c r="T287" s="0" t="n">
        <f aca="false">IF([1]metadata!T287="","",[1]metadata!T287)</f>
        <v>99</v>
      </c>
      <c r="U287" s="0" t="str">
        <f aca="false">IF([1]metadata!U287="","",[1]metadata!U287)</f>
        <v>global average</v>
      </c>
      <c r="V287" s="0" t="str">
        <f aca="false">IF([1]metadata!V287="","",[1]metadata!V287)</f>
        <v/>
      </c>
      <c r="W287" s="0" t="n">
        <f aca="false">IF([1]metadata!W287="","",[1]metadata!W287)</f>
        <v>43</v>
      </c>
      <c r="X287" s="0" t="str">
        <f aca="false">IF([1]metadata!X287="","",[1]metadata!X287)</f>
        <v/>
      </c>
      <c r="Y287" s="0" t="str">
        <f aca="false">IF([1]metadata!Y287="","",[1]metadata!Y287)</f>
        <v/>
      </c>
      <c r="Z287" s="0" t="str">
        <f aca="false">IF([1]metadata!Z287="","",[1]metadata!Z287)</f>
        <v/>
      </c>
    </row>
    <row r="288" customFormat="false" ht="14.4" hidden="false" customHeight="false" outlineLevel="0" collapsed="false">
      <c r="A288" s="0" t="n">
        <f aca="false">IF([1]metadata!A288="","",[1]metadata!A288)</f>
        <v>44</v>
      </c>
      <c r="B288" s="0" t="str">
        <f aca="false">IF([1]metadata!B288="","",[1]metadata!B288)</f>
        <v>44-Asa</v>
      </c>
      <c r="C288" s="0" t="str">
        <f aca="false">IF([1]metadata!C288="","",[1]metadata!C288)</f>
        <v>Schroeder, M; Dalin, P</v>
      </c>
      <c r="D288" s="0" t="str">
        <f aca="false">IF([1]metadata!D288="","",[1]metadata!D288)</f>
        <v>Differences in photoperiod-induced diapause plasticity among different populations of the bark beetle Ips typographus and its predator Thanasimus formicarius</v>
      </c>
      <c r="E288" s="0" t="str">
        <f aca="false">IF([1]metadata!E288="","",[1]metadata!E288)</f>
        <v>10.1111/afe.12189</v>
      </c>
      <c r="F288" s="0" t="str">
        <f aca="false">IF([1]metadata!F288="","",[1]metadata!F288)</f>
        <v>y</v>
      </c>
      <c r="G288" s="0" t="str">
        <f aca="false">IF([1]metadata!G288="","",[1]metadata!G288)</f>
        <v>a</v>
      </c>
      <c r="H288" s="0" t="str">
        <f aca="false">IF([1]metadata!H288="","",[1]metadata!H288)</f>
        <v>i</v>
      </c>
      <c r="I288" s="0" t="n">
        <f aca="false">IF([1]metadata!I288="","",[1]metadata!I288)</f>
        <v>4</v>
      </c>
      <c r="J288" s="0" t="n">
        <f aca="false">IF([1]metadata!J288="",0,[1]metadata!J288)</f>
        <v>5</v>
      </c>
      <c r="K288" s="0" t="str">
        <f aca="false">IF([1]metadata!K288="","",[1]metadata!K288)</f>
        <v/>
      </c>
      <c r="L288" s="0" t="str">
        <f aca="false">IF([1]metadata!L288="","",[1]metadata!L288)</f>
        <v>Ips typographus</v>
      </c>
      <c r="M288" s="0" t="str">
        <f aca="false">IF([1]metadata!M288="","",[1]metadata!M288)</f>
        <v>coleoptera</v>
      </c>
      <c r="N288" s="0" t="str">
        <f aca="false">IF([1]metadata!N288="","",[1]metadata!N288)</f>
        <v>Asa</v>
      </c>
      <c r="O288" s="0" t="n">
        <f aca="false">IF([1]metadata!O288="","",[1]metadata!O288)</f>
        <v>57.1666666666667</v>
      </c>
      <c r="P288" s="0" t="n">
        <f aca="false">IF([1]metadata!P288="","",[1]metadata!P288)</f>
        <v>14.7833333333333</v>
      </c>
      <c r="Q288" s="0" t="str">
        <f aca="false">IF([1]metadata!Q288="","",[1]metadata!Q288)</f>
        <v>1'</v>
      </c>
      <c r="R288" s="0" t="n">
        <f aca="false">IF([1]metadata!R288="","",[1]metadata!R288)</f>
        <v>200</v>
      </c>
      <c r="S288" s="0" t="str">
        <f aca="false">IF([1]metadata!S288="","",[1]metadata!S288)</f>
        <v/>
      </c>
      <c r="T288" s="0" t="n">
        <f aca="false">IF([1]metadata!T288="","",[1]metadata!T288)</f>
        <v>50.8</v>
      </c>
      <c r="U288" s="0" t="str">
        <f aca="false">IF([1]metadata!U288="","",[1]metadata!U288)</f>
        <v>acc</v>
      </c>
      <c r="V288" s="0" t="str">
        <f aca="false">IF([1]metadata!V288="","",[1]metadata!V288)</f>
        <v/>
      </c>
      <c r="W288" s="0" t="n">
        <f aca="false">IF([1]metadata!W288="","",[1]metadata!W288)</f>
        <v>44</v>
      </c>
      <c r="X288" s="0" t="str">
        <f aca="false">IF([1]metadata!X288="","",[1]metadata!X288)</f>
        <v/>
      </c>
      <c r="Y288" s="0" t="str">
        <f aca="false">IF([1]metadata!Y288="","",[1]metadata!Y288)</f>
        <v/>
      </c>
      <c r="Z288" s="0" t="str">
        <f aca="false">IF([1]metadata!Z288="","",[1]metadata!Z288)</f>
        <v/>
      </c>
    </row>
    <row r="289" customFormat="false" ht="14.4" hidden="false" customHeight="false" outlineLevel="0" collapsed="false">
      <c r="A289" s="0" t="n">
        <f aca="false">IF([1]metadata!A289="","",[1]metadata!A289)</f>
        <v>44</v>
      </c>
      <c r="B289" s="0" t="str">
        <f aca="false">IF([1]metadata!B289="","",[1]metadata!B289)</f>
        <v>44-Uppland</v>
      </c>
      <c r="C289" s="0" t="str">
        <f aca="false">IF([1]metadata!C289="","",[1]metadata!C289)</f>
        <v>Schroeder, M; Dalin, P</v>
      </c>
      <c r="D289" s="0" t="str">
        <f aca="false">IF([1]metadata!D289="","",[1]metadata!D289)</f>
        <v>Differences in photoperiod-induced diapause plasticity among different populations of the bark beetle Ips typographus and its predator Thanasimus formicarius</v>
      </c>
      <c r="E289" s="0" t="str">
        <f aca="false">IF([1]metadata!E289="","",[1]metadata!E289)</f>
        <v>10.1111/afe.12189</v>
      </c>
      <c r="F289" s="0" t="str">
        <f aca="false">IF([1]metadata!F289="","",[1]metadata!F289)</f>
        <v>y</v>
      </c>
      <c r="G289" s="0" t="str">
        <f aca="false">IF([1]metadata!G289="","",[1]metadata!G289)</f>
        <v>a</v>
      </c>
      <c r="H289" s="0" t="str">
        <f aca="false">IF([1]metadata!H289="","",[1]metadata!H289)</f>
        <v>i</v>
      </c>
      <c r="I289" s="0" t="n">
        <f aca="false">IF([1]metadata!I289="","",[1]metadata!I289)</f>
        <v>4</v>
      </c>
      <c r="J289" s="0" t="n">
        <f aca="false">IF([1]metadata!J289="",0,[1]metadata!J289)</f>
        <v>5</v>
      </c>
      <c r="K289" s="0" t="str">
        <f aca="false">IF([1]metadata!K289="","",[1]metadata!K289)</f>
        <v/>
      </c>
      <c r="L289" s="0" t="str">
        <f aca="false">IF([1]metadata!L289="","",[1]metadata!L289)</f>
        <v>Ips typographus</v>
      </c>
      <c r="M289" s="0" t="str">
        <f aca="false">IF([1]metadata!M289="","",[1]metadata!M289)</f>
        <v>coleoptera</v>
      </c>
      <c r="N289" s="0" t="str">
        <f aca="false">IF([1]metadata!N289="","",[1]metadata!N289)</f>
        <v>Uppland</v>
      </c>
      <c r="O289" s="0" t="n">
        <f aca="false">IF([1]metadata!O289="","",[1]metadata!O289)</f>
        <v>60.25</v>
      </c>
      <c r="P289" s="0" t="n">
        <f aca="false">IF([1]metadata!P289="","",[1]metadata!P289)</f>
        <v>18.5333333333333</v>
      </c>
      <c r="Q289" s="0" t="str">
        <f aca="false">IF([1]metadata!Q289="","",[1]metadata!Q289)</f>
        <v>1'</v>
      </c>
      <c r="R289" s="0" t="n">
        <f aca="false">IF([1]metadata!R289="","",[1]metadata!R289)</f>
        <v>50</v>
      </c>
      <c r="S289" s="0" t="str">
        <f aca="false">IF([1]metadata!S289="","",[1]metadata!S289)</f>
        <v/>
      </c>
      <c r="T289" s="0" t="n">
        <f aca="false">IF([1]metadata!T289="","",[1]metadata!T289)</f>
        <v>46.4</v>
      </c>
      <c r="U289" s="0" t="str">
        <f aca="false">IF([1]metadata!U289="","",[1]metadata!U289)</f>
        <v>acc</v>
      </c>
      <c r="V289" s="0" t="str">
        <f aca="false">IF([1]metadata!V289="","",[1]metadata!V289)</f>
        <v/>
      </c>
      <c r="W289" s="0" t="n">
        <f aca="false">IF([1]metadata!W289="","",[1]metadata!W289)</f>
        <v>44</v>
      </c>
      <c r="X289" s="0" t="str">
        <f aca="false">IF([1]metadata!X289="","",[1]metadata!X289)</f>
        <v/>
      </c>
      <c r="Y289" s="0" t="str">
        <f aca="false">IF([1]metadata!Y289="","",[1]metadata!Y289)</f>
        <v/>
      </c>
      <c r="Z289" s="0" t="str">
        <f aca="false">IF([1]metadata!Z289="","",[1]metadata!Z289)</f>
        <v/>
      </c>
    </row>
    <row r="290" customFormat="false" ht="14.4" hidden="false" customHeight="false" outlineLevel="0" collapsed="false">
      <c r="A290" s="0" t="n">
        <f aca="false">IF([1]metadata!A290="","",[1]metadata!A290)</f>
        <v>44</v>
      </c>
      <c r="B290" s="0" t="str">
        <f aca="false">IF([1]metadata!B290="","",[1]metadata!B290)</f>
        <v>44-Vindeln</v>
      </c>
      <c r="C290" s="0" t="str">
        <f aca="false">IF([1]metadata!C290="","",[1]metadata!C290)</f>
        <v>Schroeder, M; Dalin, P</v>
      </c>
      <c r="D290" s="0" t="str">
        <f aca="false">IF([1]metadata!D290="","",[1]metadata!D290)</f>
        <v>Differences in photoperiod-induced diapause plasticity among different populations of the bark beetle Ips typographus and its predator Thanasimus formicarius</v>
      </c>
      <c r="E290" s="0" t="str">
        <f aca="false">IF([1]metadata!E290="","",[1]metadata!E290)</f>
        <v>10.1111/afe.12189</v>
      </c>
      <c r="F290" s="0" t="str">
        <f aca="false">IF([1]metadata!F290="","",[1]metadata!F290)</f>
        <v>y</v>
      </c>
      <c r="G290" s="0" t="str">
        <f aca="false">IF([1]metadata!G290="","",[1]metadata!G290)</f>
        <v>a</v>
      </c>
      <c r="H290" s="0" t="str">
        <f aca="false">IF([1]metadata!H290="","",[1]metadata!H290)</f>
        <v>i</v>
      </c>
      <c r="I290" s="0" t="n">
        <f aca="false">IF([1]metadata!I290="","",[1]metadata!I290)</f>
        <v>4</v>
      </c>
      <c r="J290" s="0" t="n">
        <f aca="false">IF([1]metadata!J290="",0,[1]metadata!J290)</f>
        <v>5</v>
      </c>
      <c r="K290" s="0" t="str">
        <f aca="false">IF([1]metadata!K290="","",[1]metadata!K290)</f>
        <v/>
      </c>
      <c r="L290" s="0" t="str">
        <f aca="false">IF([1]metadata!L290="","",[1]metadata!L290)</f>
        <v>Ips typographus</v>
      </c>
      <c r="M290" s="0" t="str">
        <f aca="false">IF([1]metadata!M290="","",[1]metadata!M290)</f>
        <v>coleoptera</v>
      </c>
      <c r="N290" s="0" t="str">
        <f aca="false">IF([1]metadata!N290="","",[1]metadata!N290)</f>
        <v>Vindeln</v>
      </c>
      <c r="O290" s="0" t="n">
        <f aca="false">IF([1]metadata!O290="","",[1]metadata!O290)</f>
        <v>64.1666666666667</v>
      </c>
      <c r="P290" s="0" t="n">
        <f aca="false">IF([1]metadata!P290="","",[1]metadata!P290)</f>
        <v>19.75</v>
      </c>
      <c r="Q290" s="0" t="str">
        <f aca="false">IF([1]metadata!Q290="","",[1]metadata!Q290)</f>
        <v>1'</v>
      </c>
      <c r="R290" s="0" t="n">
        <f aca="false">IF([1]metadata!R290="","",[1]metadata!R290)</f>
        <v>200</v>
      </c>
      <c r="S290" s="0" t="str">
        <f aca="false">IF([1]metadata!S290="","",[1]metadata!S290)</f>
        <v/>
      </c>
      <c r="T290" s="0" t="n">
        <f aca="false">IF([1]metadata!T290="","",[1]metadata!T290)</f>
        <v>50.6</v>
      </c>
      <c r="U290" s="0" t="str">
        <f aca="false">IF([1]metadata!U290="","",[1]metadata!U290)</f>
        <v>acc</v>
      </c>
      <c r="V290" s="0" t="str">
        <f aca="false">IF([1]metadata!V290="","",[1]metadata!V290)</f>
        <v/>
      </c>
      <c r="W290" s="0" t="n">
        <f aca="false">IF([1]metadata!W290="","",[1]metadata!W290)</f>
        <v>44</v>
      </c>
      <c r="X290" s="0" t="str">
        <f aca="false">IF([1]metadata!X290="","",[1]metadata!X290)</f>
        <v/>
      </c>
      <c r="Y290" s="0" t="str">
        <f aca="false">IF([1]metadata!Y290="","",[1]metadata!Y290)</f>
        <v/>
      </c>
      <c r="Z290" s="0" t="str">
        <f aca="false">IF([1]metadata!Z290="","",[1]metadata!Z290)</f>
        <v/>
      </c>
    </row>
    <row r="291" customFormat="false" ht="14.4" hidden="false" customHeight="false" outlineLevel="0" collapsed="false">
      <c r="A291" s="0" t="n">
        <f aca="false">IF([1]metadata!A291="","",[1]metadata!A291)</f>
        <v>44</v>
      </c>
      <c r="B291" s="0" t="str">
        <f aca="false">IF([1]metadata!B291="","",[1]metadata!B291)</f>
        <v>44-Kalix</v>
      </c>
      <c r="C291" s="0" t="str">
        <f aca="false">IF([1]metadata!C291="","",[1]metadata!C291)</f>
        <v>Schroeder, M; Dalin, P</v>
      </c>
      <c r="D291" s="0" t="str">
        <f aca="false">IF([1]metadata!D291="","",[1]metadata!D291)</f>
        <v>Differences in photoperiod-induced diapause plasticity among different populations of the bark beetle Ips typographus and its predator Thanasimus formicarius</v>
      </c>
      <c r="E291" s="0" t="str">
        <f aca="false">IF([1]metadata!E291="","",[1]metadata!E291)</f>
        <v>10.1111/afe.12189</v>
      </c>
      <c r="F291" s="0" t="str">
        <f aca="false">IF([1]metadata!F291="","",[1]metadata!F291)</f>
        <v>y</v>
      </c>
      <c r="G291" s="0" t="str">
        <f aca="false">IF([1]metadata!G291="","",[1]metadata!G291)</f>
        <v>a</v>
      </c>
      <c r="H291" s="0" t="str">
        <f aca="false">IF([1]metadata!H291="","",[1]metadata!H291)</f>
        <v>i</v>
      </c>
      <c r="I291" s="0" t="n">
        <f aca="false">IF([1]metadata!I291="","",[1]metadata!I291)</f>
        <v>4</v>
      </c>
      <c r="J291" s="0" t="n">
        <f aca="false">IF([1]metadata!J291="",0,[1]metadata!J291)</f>
        <v>5</v>
      </c>
      <c r="K291" s="0" t="str">
        <f aca="false">IF([1]metadata!K291="","",[1]metadata!K291)</f>
        <v/>
      </c>
      <c r="L291" s="0" t="str">
        <f aca="false">IF([1]metadata!L291="","",[1]metadata!L291)</f>
        <v>Ips typographus</v>
      </c>
      <c r="M291" s="0" t="str">
        <f aca="false">IF([1]metadata!M291="","",[1]metadata!M291)</f>
        <v>coleoptera</v>
      </c>
      <c r="N291" s="0" t="str">
        <f aca="false">IF([1]metadata!N291="","",[1]metadata!N291)</f>
        <v>Kalix</v>
      </c>
      <c r="O291" s="0" t="n">
        <f aca="false">IF([1]metadata!O291="","",[1]metadata!O291)</f>
        <v>65.9166666666667</v>
      </c>
      <c r="P291" s="0" t="n">
        <f aca="false">IF([1]metadata!P291="","",[1]metadata!P291)</f>
        <v>23.25</v>
      </c>
      <c r="Q291" s="0" t="str">
        <f aca="false">IF([1]metadata!Q291="","",[1]metadata!Q291)</f>
        <v>1'</v>
      </c>
      <c r="R291" s="0" t="n">
        <f aca="false">IF([1]metadata!R291="","",[1]metadata!R291)</f>
        <v>100</v>
      </c>
      <c r="S291" s="0" t="str">
        <f aca="false">IF([1]metadata!S291="","",[1]metadata!S291)</f>
        <v/>
      </c>
      <c r="T291" s="0" t="n">
        <f aca="false">IF([1]metadata!T291="","",[1]metadata!T291)</f>
        <v>51.2</v>
      </c>
      <c r="U291" s="0" t="str">
        <f aca="false">IF([1]metadata!U291="","",[1]metadata!U291)</f>
        <v>acc</v>
      </c>
      <c r="V291" s="0" t="str">
        <f aca="false">IF([1]metadata!V291="","",[1]metadata!V291)</f>
        <v/>
      </c>
      <c r="W291" s="0" t="n">
        <f aca="false">IF([1]metadata!W291="","",[1]metadata!W291)</f>
        <v>44</v>
      </c>
      <c r="X291" s="0" t="str">
        <f aca="false">IF([1]metadata!X291="","",[1]metadata!X291)</f>
        <v/>
      </c>
      <c r="Y291" s="0" t="str">
        <f aca="false">IF([1]metadata!Y291="","",[1]metadata!Y291)</f>
        <v/>
      </c>
      <c r="Z291" s="0" t="str">
        <f aca="false">IF([1]metadata!Z291="","",[1]metadata!Z291)</f>
        <v/>
      </c>
    </row>
    <row r="292" customFormat="false" ht="14.4" hidden="false" customHeight="false" outlineLevel="0" collapsed="false">
      <c r="A292" s="0" t="n">
        <f aca="false">IF([1]metadata!A292="","",[1]metadata!A292)</f>
        <v>45</v>
      </c>
      <c r="B292" s="0" t="str">
        <f aca="false">IF([1]metadata!B292="","",[1]metadata!B292)</f>
        <v>45-OBH</v>
      </c>
      <c r="C292" s="0" t="str">
        <f aca="false">IF([1]metadata!C292="","",[1]metadata!C292)</f>
        <v>Shimizu, T; Kawasaki, K</v>
      </c>
      <c r="D292" s="0" t="str">
        <f aca="false">IF([1]metadata!D292="","",[1]metadata!D292)</f>
        <v>Geographic variability in diapause response of Japanese Orius species</v>
      </c>
      <c r="E292" s="0" t="str">
        <f aca="false">IF([1]metadata!E292="","",[1]metadata!E292)</f>
        <v>10.1046/j.1570-7458.2001.00787.x</v>
      </c>
      <c r="F292" s="0" t="str">
        <f aca="false">IF([1]metadata!F292="","",[1]metadata!F292)</f>
        <v>y</v>
      </c>
      <c r="G292" s="0" t="str">
        <f aca="false">IF([1]metadata!G292="","",[1]metadata!G292)</f>
        <v>a</v>
      </c>
      <c r="H292" s="0" t="str">
        <f aca="false">IF([1]metadata!H292="","",[1]metadata!H292)</f>
        <v>i</v>
      </c>
      <c r="I292" s="0" t="n">
        <f aca="false">IF([1]metadata!I292="","",[1]metadata!I292)</f>
        <v>5</v>
      </c>
      <c r="J292" s="0" t="n">
        <f aca="false">IF([1]metadata!J292="",0,[1]metadata!J292)</f>
        <v>7</v>
      </c>
      <c r="K292" s="0" t="str">
        <f aca="false">IF([1]metadata!K292="","",[1]metadata!K292)</f>
        <v/>
      </c>
      <c r="L292" s="0" t="str">
        <f aca="false">IF([1]metadata!L292="","",[1]metadata!L292)</f>
        <v>Orius Sauteri</v>
      </c>
      <c r="M292" s="0" t="str">
        <f aca="false">IF([1]metadata!M292="","",[1]metadata!M292)</f>
        <v>hemiptera</v>
      </c>
      <c r="N292" s="0" t="str">
        <f aca="false">IF([1]metadata!N292="","",[1]metadata!N292)</f>
        <v>OBH</v>
      </c>
      <c r="O292" s="0" t="n">
        <f aca="false">IF([1]metadata!O292="","",[1]metadata!O292)</f>
        <v>42.923961</v>
      </c>
      <c r="P292" s="0" t="n">
        <f aca="false">IF([1]metadata!P292="","",[1]metadata!P292)</f>
        <v>143.196156</v>
      </c>
      <c r="Q292" s="0" t="str">
        <f aca="false">IF([1]metadata!Q292="","",[1]metadata!Q292)</f>
        <v/>
      </c>
      <c r="R292" s="0" t="str">
        <f aca="false">IF([1]metadata!R292="","",[1]metadata!R292)</f>
        <v>&lt;50</v>
      </c>
      <c r="S292" s="0" t="str">
        <f aca="false">IF([1]metadata!S292="","",[1]metadata!S292)</f>
        <v/>
      </c>
      <c r="T292" s="0" t="n">
        <f aca="false">IF([1]metadata!T292="","",[1]metadata!T292)</f>
        <v>75</v>
      </c>
      <c r="U292" s="0" t="str">
        <f aca="false">IF([1]metadata!U292="","",[1]metadata!U292)</f>
        <v>global average</v>
      </c>
      <c r="V292" s="0" t="str">
        <f aca="false">IF([1]metadata!V292="","",[1]metadata!V292)</f>
        <v/>
      </c>
      <c r="W292" s="0" t="str">
        <f aca="false">IF([1]metadata!W292="","",[1]metadata!W292)</f>
        <v>54_1</v>
      </c>
      <c r="X292" s="0" t="str">
        <f aca="false">IF([1]metadata!X292="","",[1]metadata!X292)</f>
        <v/>
      </c>
      <c r="Y292" s="0" t="str">
        <f aca="false">IF([1]metadata!Y292="","",[1]metadata!Y292)</f>
        <v/>
      </c>
      <c r="Z292" s="0" t="str">
        <f aca="false">IF([1]metadata!Z292="","",[1]metadata!Z292)</f>
        <v/>
      </c>
    </row>
    <row r="293" customFormat="false" ht="14.4" hidden="false" customHeight="false" outlineLevel="0" collapsed="false">
      <c r="A293" s="0" t="n">
        <f aca="false">IF([1]metadata!A293="","",[1]metadata!A293)</f>
        <v>45</v>
      </c>
      <c r="B293" s="0" t="str">
        <f aca="false">IF([1]metadata!B293="","",[1]metadata!B293)</f>
        <v>45-SPR</v>
      </c>
      <c r="C293" s="0" t="str">
        <f aca="false">IF([1]metadata!C293="","",[1]metadata!C293)</f>
        <v>Shimizu, T; Kawasaki, K</v>
      </c>
      <c r="D293" s="0" t="str">
        <f aca="false">IF([1]metadata!D293="","",[1]metadata!D293)</f>
        <v>Geographic variability in diapause response of Japanese Orius species</v>
      </c>
      <c r="E293" s="0" t="str">
        <f aca="false">IF([1]metadata!E293="","",[1]metadata!E293)</f>
        <v>10.1046/j.1570-7458.2001.00787.x</v>
      </c>
      <c r="F293" s="0" t="str">
        <f aca="false">IF([1]metadata!F293="","",[1]metadata!F293)</f>
        <v>y</v>
      </c>
      <c r="G293" s="0" t="str">
        <f aca="false">IF([1]metadata!G293="","",[1]metadata!G293)</f>
        <v>a</v>
      </c>
      <c r="H293" s="0" t="str">
        <f aca="false">IF([1]metadata!H293="","",[1]metadata!H293)</f>
        <v>i</v>
      </c>
      <c r="I293" s="0" t="n">
        <f aca="false">IF([1]metadata!I293="","",[1]metadata!I293)</f>
        <v>5</v>
      </c>
      <c r="J293" s="0" t="n">
        <f aca="false">IF([1]metadata!J293="",0,[1]metadata!J293)</f>
        <v>6</v>
      </c>
      <c r="K293" s="0" t="str">
        <f aca="false">IF([1]metadata!K293="","",[1]metadata!K293)</f>
        <v/>
      </c>
      <c r="L293" s="0" t="str">
        <f aca="false">IF([1]metadata!L293="","",[1]metadata!L293)</f>
        <v>Orius Sauteri</v>
      </c>
      <c r="M293" s="0" t="str">
        <f aca="false">IF([1]metadata!M293="","",[1]metadata!M293)</f>
        <v>hemiptera</v>
      </c>
      <c r="N293" s="0" t="str">
        <f aca="false">IF([1]metadata!N293="","",[1]metadata!N293)</f>
        <v>SPR</v>
      </c>
      <c r="O293" s="0" t="n">
        <f aca="false">IF([1]metadata!O293="","",[1]metadata!O293)</f>
        <v>43.061944</v>
      </c>
      <c r="P293" s="0" t="n">
        <f aca="false">IF([1]metadata!P293="","",[1]metadata!P293)</f>
        <v>141.354167</v>
      </c>
      <c r="Q293" s="0" t="str">
        <f aca="false">IF([1]metadata!Q293="","",[1]metadata!Q293)</f>
        <v/>
      </c>
      <c r="R293" s="0" t="str">
        <f aca="false">IF([1]metadata!R293="","",[1]metadata!R293)</f>
        <v>&lt;50</v>
      </c>
      <c r="S293" s="0" t="str">
        <f aca="false">IF([1]metadata!S293="","",[1]metadata!S293)</f>
        <v/>
      </c>
      <c r="T293" s="0" t="n">
        <f aca="false">IF([1]metadata!T293="","",[1]metadata!T293)</f>
        <v>75</v>
      </c>
      <c r="U293" s="0" t="str">
        <f aca="false">IF([1]metadata!U293="","",[1]metadata!U293)</f>
        <v>global average</v>
      </c>
      <c r="V293" s="0" t="str">
        <f aca="false">IF([1]metadata!V293="","",[1]metadata!V293)</f>
        <v/>
      </c>
      <c r="W293" s="0" t="str">
        <f aca="false">IF([1]metadata!W293="","",[1]metadata!W293)</f>
        <v>54_1</v>
      </c>
      <c r="X293" s="0" t="str">
        <f aca="false">IF([1]metadata!X293="","",[1]metadata!X293)</f>
        <v/>
      </c>
      <c r="Y293" s="0" t="str">
        <f aca="false">IF([1]metadata!Y293="","",[1]metadata!Y293)</f>
        <v/>
      </c>
      <c r="Z293" s="0" t="str">
        <f aca="false">IF([1]metadata!Z293="","",[1]metadata!Z293)</f>
        <v/>
      </c>
    </row>
    <row r="294" customFormat="false" ht="14.4" hidden="false" customHeight="false" outlineLevel="0" collapsed="false">
      <c r="A294" s="0" t="n">
        <f aca="false">IF([1]metadata!A294="","",[1]metadata!A294)</f>
        <v>45</v>
      </c>
      <c r="B294" s="0" t="str">
        <f aca="false">IF([1]metadata!B294="","",[1]metadata!B294)</f>
        <v>45-HRS</v>
      </c>
      <c r="C294" s="0" t="str">
        <f aca="false">IF([1]metadata!C294="","",[1]metadata!C294)</f>
        <v>Shimizu, T; Kawasaki, K</v>
      </c>
      <c r="D294" s="0" t="str">
        <f aca="false">IF([1]metadata!D294="","",[1]metadata!D294)</f>
        <v>Geographic variability in diapause response of Japanese Orius species</v>
      </c>
      <c r="E294" s="0" t="str">
        <f aca="false">IF([1]metadata!E294="","",[1]metadata!E294)</f>
        <v>10.1046/j.1570-7458.2001.00787.x</v>
      </c>
      <c r="F294" s="0" t="str">
        <f aca="false">IF([1]metadata!F294="","",[1]metadata!F294)</f>
        <v>y</v>
      </c>
      <c r="G294" s="0" t="str">
        <f aca="false">IF([1]metadata!G294="","",[1]metadata!G294)</f>
        <v>a</v>
      </c>
      <c r="H294" s="0" t="str">
        <f aca="false">IF([1]metadata!H294="","",[1]metadata!H294)</f>
        <v>i</v>
      </c>
      <c r="I294" s="0" t="n">
        <f aca="false">IF([1]metadata!I294="","",[1]metadata!I294)</f>
        <v>5</v>
      </c>
      <c r="J294" s="0" t="n">
        <f aca="false">IF([1]metadata!J294="",0,[1]metadata!J294)</f>
        <v>7</v>
      </c>
      <c r="K294" s="0" t="str">
        <f aca="false">IF([1]metadata!K294="","",[1]metadata!K294)</f>
        <v/>
      </c>
      <c r="L294" s="0" t="str">
        <f aca="false">IF([1]metadata!L294="","",[1]metadata!L294)</f>
        <v>Orius Sauteri</v>
      </c>
      <c r="M294" s="0" t="str">
        <f aca="false">IF([1]metadata!M294="","",[1]metadata!M294)</f>
        <v>hemiptera</v>
      </c>
      <c r="N294" s="0" t="str">
        <f aca="false">IF([1]metadata!N294="","",[1]metadata!N294)</f>
        <v>HRS</v>
      </c>
      <c r="O294" s="0" t="n">
        <f aca="false">IF([1]metadata!O294="","",[1]metadata!O294)</f>
        <v>40.603153</v>
      </c>
      <c r="P294" s="0" t="n">
        <f aca="false">IF([1]metadata!P294="","",[1]metadata!P294)</f>
        <v>140.463789</v>
      </c>
      <c r="Q294" s="0" t="str">
        <f aca="false">IF([1]metadata!Q294="","",[1]metadata!Q294)</f>
        <v/>
      </c>
      <c r="R294" s="0" t="str">
        <f aca="false">IF([1]metadata!R294="","",[1]metadata!R294)</f>
        <v>&lt;50</v>
      </c>
      <c r="S294" s="0" t="str">
        <f aca="false">IF([1]metadata!S294="","",[1]metadata!S294)</f>
        <v/>
      </c>
      <c r="T294" s="0" t="n">
        <f aca="false">IF([1]metadata!T294="","",[1]metadata!T294)</f>
        <v>75</v>
      </c>
      <c r="U294" s="0" t="str">
        <f aca="false">IF([1]metadata!U294="","",[1]metadata!U294)</f>
        <v>global average</v>
      </c>
      <c r="V294" s="0" t="str">
        <f aca="false">IF([1]metadata!V294="","",[1]metadata!V294)</f>
        <v/>
      </c>
      <c r="W294" s="0" t="str">
        <f aca="false">IF([1]metadata!W294="","",[1]metadata!W294)</f>
        <v>54_1</v>
      </c>
      <c r="X294" s="0" t="str">
        <f aca="false">IF([1]metadata!X294="","",[1]metadata!X294)</f>
        <v/>
      </c>
      <c r="Y294" s="0" t="str">
        <f aca="false">IF([1]metadata!Y294="","",[1]metadata!Y294)</f>
        <v/>
      </c>
      <c r="Z294" s="0" t="str">
        <f aca="false">IF([1]metadata!Z294="","",[1]metadata!Z294)</f>
        <v/>
      </c>
    </row>
    <row r="295" customFormat="false" ht="14.4" hidden="false" customHeight="false" outlineLevel="0" collapsed="false">
      <c r="A295" s="0" t="n">
        <f aca="false">IF([1]metadata!A295="","",[1]metadata!A295)</f>
        <v>45</v>
      </c>
      <c r="B295" s="0" t="str">
        <f aca="false">IF([1]metadata!B295="","",[1]metadata!B295)</f>
        <v>45-TKB</v>
      </c>
      <c r="C295" s="0" t="str">
        <f aca="false">IF([1]metadata!C295="","",[1]metadata!C295)</f>
        <v>Shimizu, T; Kawasaki, K</v>
      </c>
      <c r="D295" s="0" t="str">
        <f aca="false">IF([1]metadata!D295="","",[1]metadata!D295)</f>
        <v>Geographic variability in diapause response of Japanese Orius species</v>
      </c>
      <c r="E295" s="0" t="str">
        <f aca="false">IF([1]metadata!E295="","",[1]metadata!E295)</f>
        <v>10.1046/j.1570-7458.2001.00787.x</v>
      </c>
      <c r="F295" s="0" t="str">
        <f aca="false">IF([1]metadata!F295="","",[1]metadata!F295)</f>
        <v>y</v>
      </c>
      <c r="G295" s="0" t="str">
        <f aca="false">IF([1]metadata!G295="","",[1]metadata!G295)</f>
        <v>a</v>
      </c>
      <c r="H295" s="0" t="str">
        <f aca="false">IF([1]metadata!H295="","",[1]metadata!H295)</f>
        <v>i</v>
      </c>
      <c r="I295" s="0" t="n">
        <f aca="false">IF([1]metadata!I295="","",[1]metadata!I295)</f>
        <v>5</v>
      </c>
      <c r="J295" s="0" t="n">
        <f aca="false">IF([1]metadata!J295="",0,[1]metadata!J295)</f>
        <v>7</v>
      </c>
      <c r="K295" s="0" t="str">
        <f aca="false">IF([1]metadata!K295="","",[1]metadata!K295)</f>
        <v/>
      </c>
      <c r="L295" s="0" t="str">
        <f aca="false">IF([1]metadata!L295="","",[1]metadata!L295)</f>
        <v>Orius Sauteri</v>
      </c>
      <c r="M295" s="0" t="str">
        <f aca="false">IF([1]metadata!M295="","",[1]metadata!M295)</f>
        <v>hemiptera</v>
      </c>
      <c r="N295" s="0" t="str">
        <f aca="false">IF([1]metadata!N295="","",[1]metadata!N295)</f>
        <v>TKB</v>
      </c>
      <c r="O295" s="0" t="n">
        <f aca="false">IF([1]metadata!O295="","",[1]metadata!O295)</f>
        <v>36.080556</v>
      </c>
      <c r="P295" s="0" t="n">
        <f aca="false">IF([1]metadata!P295="","",[1]metadata!P295)</f>
        <v>140.114722</v>
      </c>
      <c r="Q295" s="0" t="str">
        <f aca="false">IF([1]metadata!Q295="","",[1]metadata!Q295)</f>
        <v/>
      </c>
      <c r="R295" s="0" t="str">
        <f aca="false">IF([1]metadata!R295="","",[1]metadata!R295)</f>
        <v>&lt;50</v>
      </c>
      <c r="S295" s="0" t="str">
        <f aca="false">IF([1]metadata!S295="","",[1]metadata!S295)</f>
        <v/>
      </c>
      <c r="T295" s="0" t="n">
        <f aca="false">IF([1]metadata!T295="","",[1]metadata!T295)</f>
        <v>75</v>
      </c>
      <c r="U295" s="0" t="str">
        <f aca="false">IF([1]metadata!U295="","",[1]metadata!U295)</f>
        <v>global average</v>
      </c>
      <c r="V295" s="0" t="str">
        <f aca="false">IF([1]metadata!V295="","",[1]metadata!V295)</f>
        <v/>
      </c>
      <c r="W295" s="0" t="str">
        <f aca="false">IF([1]metadata!W295="","",[1]metadata!W295)</f>
        <v>54_1</v>
      </c>
      <c r="X295" s="0" t="str">
        <f aca="false">IF([1]metadata!X295="","",[1]metadata!X295)</f>
        <v/>
      </c>
      <c r="Y295" s="0" t="str">
        <f aca="false">IF([1]metadata!Y295="","",[1]metadata!Y295)</f>
        <v/>
      </c>
      <c r="Z295" s="0" t="str">
        <f aca="false">IF([1]metadata!Z295="","",[1]metadata!Z295)</f>
        <v/>
      </c>
    </row>
    <row r="296" customFormat="false" ht="14.4" hidden="false" customHeight="false" outlineLevel="0" collapsed="false">
      <c r="A296" s="0" t="n">
        <f aca="false">IF([1]metadata!A296="","",[1]metadata!A296)</f>
        <v>45</v>
      </c>
      <c r="B296" s="0" t="str">
        <f aca="false">IF([1]metadata!B296="","",[1]metadata!B296)</f>
        <v>45-KCH</v>
      </c>
      <c r="C296" s="0" t="str">
        <f aca="false">IF([1]metadata!C296="","",[1]metadata!C296)</f>
        <v>Shimizu, T; Kawasaki, K</v>
      </c>
      <c r="D296" s="0" t="str">
        <f aca="false">IF([1]metadata!D296="","",[1]metadata!D296)</f>
        <v>Geographic variability in diapause response of Japanese Orius species</v>
      </c>
      <c r="E296" s="0" t="str">
        <f aca="false">IF([1]metadata!E296="","",[1]metadata!E296)</f>
        <v>10.1046/j.1570-7458.2001.00787.x</v>
      </c>
      <c r="F296" s="0" t="str">
        <f aca="false">IF([1]metadata!F296="","",[1]metadata!F296)</f>
        <v>y</v>
      </c>
      <c r="G296" s="0" t="str">
        <f aca="false">IF([1]metadata!G296="","",[1]metadata!G296)</f>
        <v>a</v>
      </c>
      <c r="H296" s="0" t="str">
        <f aca="false">IF([1]metadata!H296="","",[1]metadata!H296)</f>
        <v>i</v>
      </c>
      <c r="I296" s="0" t="n">
        <f aca="false">IF([1]metadata!I296="","",[1]metadata!I296)</f>
        <v>5</v>
      </c>
      <c r="J296" s="0" t="n">
        <f aca="false">IF([1]metadata!J296="",0,[1]metadata!J296)</f>
        <v>8</v>
      </c>
      <c r="K296" s="0" t="str">
        <f aca="false">IF([1]metadata!K296="","",[1]metadata!K296)</f>
        <v/>
      </c>
      <c r="L296" s="0" t="str">
        <f aca="false">IF([1]metadata!L296="","",[1]metadata!L296)</f>
        <v>Orius Sauteri</v>
      </c>
      <c r="M296" s="0" t="str">
        <f aca="false">IF([1]metadata!M296="","",[1]metadata!M296)</f>
        <v>hemiptera</v>
      </c>
      <c r="N296" s="0" t="str">
        <f aca="false">IF([1]metadata!N296="","",[1]metadata!N296)</f>
        <v>KCH</v>
      </c>
      <c r="O296" s="0" t="n">
        <f aca="false">IF([1]metadata!O296="","",[1]metadata!O296)</f>
        <v>33.558889</v>
      </c>
      <c r="P296" s="0" t="n">
        <f aca="false">IF([1]metadata!P296="","",[1]metadata!P296)</f>
        <v>133.531111</v>
      </c>
      <c r="Q296" s="0" t="str">
        <f aca="false">IF([1]metadata!Q296="","",[1]metadata!Q296)</f>
        <v/>
      </c>
      <c r="R296" s="0" t="str">
        <f aca="false">IF([1]metadata!R296="","",[1]metadata!R296)</f>
        <v>&lt;50</v>
      </c>
      <c r="S296" s="0" t="str">
        <f aca="false">IF([1]metadata!S296="","",[1]metadata!S296)</f>
        <v/>
      </c>
      <c r="T296" s="0" t="n">
        <f aca="false">IF([1]metadata!T296="","",[1]metadata!T296)</f>
        <v>75</v>
      </c>
      <c r="U296" s="0" t="str">
        <f aca="false">IF([1]metadata!U296="","",[1]metadata!U296)</f>
        <v>global average</v>
      </c>
      <c r="V296" s="0" t="str">
        <f aca="false">IF([1]metadata!V296="","",[1]metadata!V296)</f>
        <v/>
      </c>
      <c r="W296" s="0" t="str">
        <f aca="false">IF([1]metadata!W296="","",[1]metadata!W296)</f>
        <v>45_2</v>
      </c>
      <c r="X296" s="0" t="str">
        <f aca="false">IF([1]metadata!X296="","",[1]metadata!X296)</f>
        <v/>
      </c>
      <c r="Y296" s="0" t="str">
        <f aca="false">IF([1]metadata!Y296="","",[1]metadata!Y296)</f>
        <v/>
      </c>
      <c r="Z296" s="0" t="str">
        <f aca="false">IF([1]metadata!Z296="","",[1]metadata!Z296)</f>
        <v/>
      </c>
    </row>
    <row r="297" customFormat="false" ht="14.4" hidden="false" customHeight="false" outlineLevel="0" collapsed="false">
      <c r="A297" s="0" t="n">
        <f aca="false">IF([1]metadata!A297="","",[1]metadata!A297)</f>
        <v>46</v>
      </c>
      <c r="B297" s="0" t="str">
        <f aca="false">IF([1]metadata!B297="","",[1]metadata!B297)</f>
        <v>46-Tsunan</v>
      </c>
      <c r="C297" s="0" t="str">
        <f aca="false">IF([1]metadata!C297="","",[1]metadata!C297)</f>
        <v>Shintani, Y; Ishikawa, Y</v>
      </c>
      <c r="D297" s="0" t="str">
        <f aca="false">IF([1]metadata!D297="","",[1]metadata!D297)</f>
        <v>Transition of diapause attributes in the hybrid zone of the two morphological types of Psacothea hilaris (Coleoptera : Cerambycidae)</v>
      </c>
      <c r="E297" s="0" t="str">
        <f aca="false">IF([1]metadata!E297="","",[1]metadata!E297)</f>
        <v>10.1093/ee/28.4.690</v>
      </c>
      <c r="F297" s="0" t="str">
        <f aca="false">IF([1]metadata!F297="","",[1]metadata!F297)</f>
        <v>y</v>
      </c>
      <c r="G297" s="0" t="str">
        <f aca="false">IF([1]metadata!G297="","",[1]metadata!G297)</f>
        <v>a</v>
      </c>
      <c r="H297" s="0" t="str">
        <f aca="false">IF([1]metadata!H297="","",[1]metadata!H297)</f>
        <v>i</v>
      </c>
      <c r="I297" s="0" t="n">
        <f aca="false">IF([1]metadata!I297="","",[1]metadata!I297)</f>
        <v>11</v>
      </c>
      <c r="J297" s="0" t="n">
        <f aca="false">IF([1]metadata!J297="",0,[1]metadata!J297)</f>
        <v>4</v>
      </c>
      <c r="K297" s="0" t="str">
        <f aca="false">IF([1]metadata!K297="","",[1]metadata!K297)</f>
        <v>n</v>
      </c>
      <c r="L297" s="0" t="str">
        <f aca="false">IF([1]metadata!L297="","",[1]metadata!L297)</f>
        <v>Psacothea hilaris</v>
      </c>
      <c r="M297" s="0" t="str">
        <f aca="false">IF([1]metadata!M297="","",[1]metadata!M297)</f>
        <v>coleoptera</v>
      </c>
      <c r="N297" s="0" t="str">
        <f aca="false">IF([1]metadata!N297="","",[1]metadata!N297)</f>
        <v>Tsunan</v>
      </c>
      <c r="O297" s="0" t="n">
        <f aca="false">IF([1]metadata!O297="","",[1]metadata!O297)</f>
        <v>37.014278</v>
      </c>
      <c r="P297" s="0" t="n">
        <f aca="false">IF([1]metadata!P297="","",[1]metadata!P297)</f>
        <v>138.652528</v>
      </c>
      <c r="Q297" s="0" t="str">
        <f aca="false">IF([1]metadata!Q297="","",[1]metadata!Q297)</f>
        <v/>
      </c>
      <c r="R297" s="0" t="str">
        <f aca="false">IF([1]metadata!R297="","",[1]metadata!R297)</f>
        <v/>
      </c>
      <c r="S297" s="0" t="str">
        <f aca="false">IF([1]metadata!S297="","",[1]metadata!S297)</f>
        <v/>
      </c>
      <c r="T297" s="0" t="n">
        <f aca="false">IF([1]metadata!T297="","",[1]metadata!T297)</f>
        <v>25</v>
      </c>
      <c r="U297" s="0" t="str">
        <f aca="false">IF([1]metadata!U297="","",[1]metadata!U297)</f>
        <v>global average</v>
      </c>
      <c r="V297" s="0" t="str">
        <f aca="false">IF([1]metadata!V297="","",[1]metadata!V297)</f>
        <v/>
      </c>
      <c r="W297" s="0" t="n">
        <f aca="false">IF([1]metadata!W297="","",[1]metadata!W297)</f>
        <v>46</v>
      </c>
      <c r="X297" s="0" t="str">
        <f aca="false">IF([1]metadata!X297="","",[1]metadata!X297)</f>
        <v/>
      </c>
      <c r="Y297" s="0" t="str">
        <f aca="false">IF([1]metadata!Y297="","",[1]metadata!Y297)</f>
        <v>larval</v>
      </c>
      <c r="Z297" s="0" t="str">
        <f aca="false">IF([1]metadata!Z297="","",[1]metadata!Z297)</f>
        <v/>
      </c>
    </row>
    <row r="298" customFormat="false" ht="14.4" hidden="false" customHeight="false" outlineLevel="0" collapsed="false">
      <c r="A298" s="0" t="n">
        <f aca="false">IF([1]metadata!A298="","",[1]metadata!A298)</f>
        <v>46</v>
      </c>
      <c r="B298" s="0" t="str">
        <f aca="false">IF([1]metadata!B298="","",[1]metadata!B298)</f>
        <v>46-Minakami</v>
      </c>
      <c r="C298" s="0" t="str">
        <f aca="false">IF([1]metadata!C298="","",[1]metadata!C298)</f>
        <v>Shintani, Y; Ishikawa, Y</v>
      </c>
      <c r="D298" s="0" t="str">
        <f aca="false">IF([1]metadata!D298="","",[1]metadata!D298)</f>
        <v>Transition of diapause attributes in the hybrid zone of the two morphological types of Psacothea hilaris (Coleoptera : Cerambycidae)</v>
      </c>
      <c r="E298" s="0" t="str">
        <f aca="false">IF([1]metadata!E298="","",[1]metadata!E298)</f>
        <v>10.1093/ee/28.4.690</v>
      </c>
      <c r="F298" s="0" t="str">
        <f aca="false">IF([1]metadata!F298="","",[1]metadata!F298)</f>
        <v>y</v>
      </c>
      <c r="G298" s="0" t="str">
        <f aca="false">IF([1]metadata!G298="","",[1]metadata!G298)</f>
        <v>a</v>
      </c>
      <c r="H298" s="0" t="str">
        <f aca="false">IF([1]metadata!H298="","",[1]metadata!H298)</f>
        <v>i</v>
      </c>
      <c r="I298" s="0" t="n">
        <f aca="false">IF([1]metadata!I298="","",[1]metadata!I298)</f>
        <v>11</v>
      </c>
      <c r="J298" s="0" t="n">
        <f aca="false">IF([1]metadata!J298="",0,[1]metadata!J298)</f>
        <v>4</v>
      </c>
      <c r="K298" s="0" t="str">
        <f aca="false">IF([1]metadata!K298="","",[1]metadata!K298)</f>
        <v>n</v>
      </c>
      <c r="L298" s="0" t="str">
        <f aca="false">IF([1]metadata!L298="","",[1]metadata!L298)</f>
        <v>Psacothea hilaris</v>
      </c>
      <c r="M298" s="0" t="str">
        <f aca="false">IF([1]metadata!M298="","",[1]metadata!M298)</f>
        <v>coleoptera</v>
      </c>
      <c r="N298" s="0" t="str">
        <f aca="false">IF([1]metadata!N298="","",[1]metadata!N298)</f>
        <v>Minakami</v>
      </c>
      <c r="O298" s="0" t="n">
        <f aca="false">IF([1]metadata!O298="","",[1]metadata!O298)</f>
        <v>36.678556</v>
      </c>
      <c r="P298" s="0" t="n">
        <f aca="false">IF([1]metadata!P298="","",[1]metadata!P298)</f>
        <v>138.999139</v>
      </c>
      <c r="Q298" s="0" t="str">
        <f aca="false">IF([1]metadata!Q298="","",[1]metadata!Q298)</f>
        <v/>
      </c>
      <c r="R298" s="0" t="str">
        <f aca="false">IF([1]metadata!R298="","",[1]metadata!R298)</f>
        <v/>
      </c>
      <c r="S298" s="0" t="str">
        <f aca="false">IF([1]metadata!S298="","",[1]metadata!S298)</f>
        <v/>
      </c>
      <c r="T298" s="0" t="n">
        <f aca="false">IF([1]metadata!T298="","",[1]metadata!T298)</f>
        <v>25</v>
      </c>
      <c r="U298" s="0" t="str">
        <f aca="false">IF([1]metadata!U298="","",[1]metadata!U298)</f>
        <v>global average</v>
      </c>
      <c r="V298" s="0" t="str">
        <f aca="false">IF([1]metadata!V298="","",[1]metadata!V298)</f>
        <v/>
      </c>
      <c r="W298" s="0" t="n">
        <f aca="false">IF([1]metadata!W298="","",[1]metadata!W298)</f>
        <v>46</v>
      </c>
      <c r="X298" s="0" t="str">
        <f aca="false">IF([1]metadata!X298="","",[1]metadata!X298)</f>
        <v/>
      </c>
      <c r="Y298" s="0" t="str">
        <f aca="false">IF([1]metadata!Y298="","",[1]metadata!Y298)</f>
        <v>larval</v>
      </c>
      <c r="Z298" s="0" t="str">
        <f aca="false">IF([1]metadata!Z298="","",[1]metadata!Z298)</f>
        <v/>
      </c>
    </row>
    <row r="299" customFormat="false" ht="14.4" hidden="false" customHeight="false" outlineLevel="0" collapsed="false">
      <c r="A299" s="0" t="n">
        <f aca="false">IF([1]metadata!A299="","",[1]metadata!A299)</f>
        <v>46</v>
      </c>
      <c r="B299" s="0" t="str">
        <f aca="false">IF([1]metadata!B299="","",[1]metadata!B299)</f>
        <v>46-Matsumoto</v>
      </c>
      <c r="C299" s="0" t="str">
        <f aca="false">IF([1]metadata!C299="","",[1]metadata!C299)</f>
        <v>Shintani, Y; Ishikawa, Y</v>
      </c>
      <c r="D299" s="0" t="str">
        <f aca="false">IF([1]metadata!D299="","",[1]metadata!D299)</f>
        <v>Transition of diapause attributes in the hybrid zone of the two morphological types of Psacothea hilaris (Coleoptera : Cerambycidae)</v>
      </c>
      <c r="E299" s="0" t="str">
        <f aca="false">IF([1]metadata!E299="","",[1]metadata!E299)</f>
        <v>10.1093/ee/28.4.690</v>
      </c>
      <c r="F299" s="0" t="str">
        <f aca="false">IF([1]metadata!F299="","",[1]metadata!F299)</f>
        <v>y</v>
      </c>
      <c r="G299" s="0" t="str">
        <f aca="false">IF([1]metadata!G299="","",[1]metadata!G299)</f>
        <v>a</v>
      </c>
      <c r="H299" s="0" t="str">
        <f aca="false">IF([1]metadata!H299="","",[1]metadata!H299)</f>
        <v>i</v>
      </c>
      <c r="I299" s="0" t="n">
        <f aca="false">IF([1]metadata!I299="","",[1]metadata!I299)</f>
        <v>11</v>
      </c>
      <c r="J299" s="0" t="n">
        <f aca="false">IF([1]metadata!J299="",0,[1]metadata!J299)</f>
        <v>4</v>
      </c>
      <c r="K299" s="0" t="str">
        <f aca="false">IF([1]metadata!K299="","",[1]metadata!K299)</f>
        <v>n</v>
      </c>
      <c r="L299" s="0" t="str">
        <f aca="false">IF([1]metadata!L299="","",[1]metadata!L299)</f>
        <v>Psacothea hilaris</v>
      </c>
      <c r="M299" s="0" t="str">
        <f aca="false">IF([1]metadata!M299="","",[1]metadata!M299)</f>
        <v>coleoptera</v>
      </c>
      <c r="N299" s="0" t="str">
        <f aca="false">IF([1]metadata!N299="","",[1]metadata!N299)</f>
        <v>Matsumoto</v>
      </c>
      <c r="O299" s="0" t="n">
        <f aca="false">IF([1]metadata!O299="","",[1]metadata!O299)</f>
        <v>36.238047</v>
      </c>
      <c r="P299" s="0" t="n">
        <f aca="false">IF([1]metadata!P299="","",[1]metadata!P299)</f>
        <v>137.971983</v>
      </c>
      <c r="Q299" s="0" t="str">
        <f aca="false">IF([1]metadata!Q299="","",[1]metadata!Q299)</f>
        <v/>
      </c>
      <c r="R299" s="0" t="str">
        <f aca="false">IF([1]metadata!R299="","",[1]metadata!R299)</f>
        <v/>
      </c>
      <c r="S299" s="0" t="str">
        <f aca="false">IF([1]metadata!S299="","",[1]metadata!S299)</f>
        <v/>
      </c>
      <c r="T299" s="0" t="n">
        <f aca="false">IF([1]metadata!T299="","",[1]metadata!T299)</f>
        <v>25</v>
      </c>
      <c r="U299" s="0" t="str">
        <f aca="false">IF([1]metadata!U299="","",[1]metadata!U299)</f>
        <v>global average</v>
      </c>
      <c r="V299" s="0" t="str">
        <f aca="false">IF([1]metadata!V299="","",[1]metadata!V299)</f>
        <v/>
      </c>
      <c r="W299" s="0" t="n">
        <f aca="false">IF([1]metadata!W299="","",[1]metadata!W299)</f>
        <v>46</v>
      </c>
      <c r="X299" s="0" t="str">
        <f aca="false">IF([1]metadata!X299="","",[1]metadata!X299)</f>
        <v/>
      </c>
      <c r="Y299" s="0" t="str">
        <f aca="false">IF([1]metadata!Y299="","",[1]metadata!Y299)</f>
        <v>larval</v>
      </c>
      <c r="Z299" s="0" t="str">
        <f aca="false">IF([1]metadata!Z299="","",[1]metadata!Z299)</f>
        <v/>
      </c>
    </row>
    <row r="300" customFormat="false" ht="14.4" hidden="false" customHeight="false" outlineLevel="0" collapsed="false">
      <c r="A300" s="0" t="n">
        <f aca="false">IF([1]metadata!A300="","",[1]metadata!A300)</f>
        <v>46</v>
      </c>
      <c r="B300" s="0" t="str">
        <f aca="false">IF([1]metadata!B300="","",[1]metadata!B300)</f>
        <v>46-Komoro</v>
      </c>
      <c r="C300" s="0" t="str">
        <f aca="false">IF([1]metadata!C300="","",[1]metadata!C300)</f>
        <v>Shintani, Y; Ishikawa, Y</v>
      </c>
      <c r="D300" s="0" t="str">
        <f aca="false">IF([1]metadata!D300="","",[1]metadata!D300)</f>
        <v>Transition of diapause attributes in the hybrid zone of the two morphological types of Psacothea hilaris (Coleoptera : Cerambycidae)</v>
      </c>
      <c r="E300" s="0" t="str">
        <f aca="false">IF([1]metadata!E300="","",[1]metadata!E300)</f>
        <v>10.1093/ee/28.4.690</v>
      </c>
      <c r="F300" s="0" t="str">
        <f aca="false">IF([1]metadata!F300="","",[1]metadata!F300)</f>
        <v>y</v>
      </c>
      <c r="G300" s="0" t="str">
        <f aca="false">IF([1]metadata!G300="","",[1]metadata!G300)</f>
        <v>a</v>
      </c>
      <c r="H300" s="0" t="str">
        <f aca="false">IF([1]metadata!H300="","",[1]metadata!H300)</f>
        <v>i</v>
      </c>
      <c r="I300" s="0" t="n">
        <f aca="false">IF([1]metadata!I300="","",[1]metadata!I300)</f>
        <v>11</v>
      </c>
      <c r="J300" s="0" t="n">
        <f aca="false">IF([1]metadata!J300="",0,[1]metadata!J300)</f>
        <v>4</v>
      </c>
      <c r="K300" s="0" t="str">
        <f aca="false">IF([1]metadata!K300="","",[1]metadata!K300)</f>
        <v>n</v>
      </c>
      <c r="L300" s="0" t="str">
        <f aca="false">IF([1]metadata!L300="","",[1]metadata!L300)</f>
        <v>Psacothea hilaris</v>
      </c>
      <c r="M300" s="0" t="str">
        <f aca="false">IF([1]metadata!M300="","",[1]metadata!M300)</f>
        <v>coleoptera</v>
      </c>
      <c r="N300" s="0" t="str">
        <f aca="false">IF([1]metadata!N300="","",[1]metadata!N300)</f>
        <v>Komoro</v>
      </c>
      <c r="O300" s="0" t="n">
        <f aca="false">IF([1]metadata!O300="","",[1]metadata!O300)</f>
        <v>36.323889</v>
      </c>
      <c r="P300" s="0" t="n">
        <f aca="false">IF([1]metadata!P300="","",[1]metadata!P300)</f>
        <v>138.429167</v>
      </c>
      <c r="Q300" s="0" t="str">
        <f aca="false">IF([1]metadata!Q300="","",[1]metadata!Q300)</f>
        <v/>
      </c>
      <c r="R300" s="0" t="str">
        <f aca="false">IF([1]metadata!R300="","",[1]metadata!R300)</f>
        <v/>
      </c>
      <c r="S300" s="0" t="str">
        <f aca="false">IF([1]metadata!S300="","",[1]metadata!S300)</f>
        <v/>
      </c>
      <c r="T300" s="0" t="n">
        <f aca="false">IF([1]metadata!T300="","",[1]metadata!T300)</f>
        <v>25</v>
      </c>
      <c r="U300" s="0" t="str">
        <f aca="false">IF([1]metadata!U300="","",[1]metadata!U300)</f>
        <v>global average</v>
      </c>
      <c r="V300" s="0" t="str">
        <f aca="false">IF([1]metadata!V300="","",[1]metadata!V300)</f>
        <v/>
      </c>
      <c r="W300" s="0" t="n">
        <f aca="false">IF([1]metadata!W300="","",[1]metadata!W300)</f>
        <v>46</v>
      </c>
      <c r="X300" s="0" t="str">
        <f aca="false">IF([1]metadata!X300="","",[1]metadata!X300)</f>
        <v/>
      </c>
      <c r="Y300" s="0" t="str">
        <f aca="false">IF([1]metadata!Y300="","",[1]metadata!Y300)</f>
        <v>larval</v>
      </c>
      <c r="Z300" s="0" t="str">
        <f aca="false">IF([1]metadata!Z300="","",[1]metadata!Z300)</f>
        <v/>
      </c>
    </row>
    <row r="301" customFormat="false" ht="14.4" hidden="false" customHeight="false" outlineLevel="0" collapsed="false">
      <c r="A301" s="0" t="n">
        <f aca="false">IF([1]metadata!A301="","",[1]metadata!A301)</f>
        <v>46</v>
      </c>
      <c r="B301" s="0" t="str">
        <f aca="false">IF([1]metadata!B301="","",[1]metadata!B301)</f>
        <v>46-Yokokawa</v>
      </c>
      <c r="C301" s="0" t="str">
        <f aca="false">IF([1]metadata!C301="","",[1]metadata!C301)</f>
        <v>Shintani, Y; Ishikawa, Y</v>
      </c>
      <c r="D301" s="0" t="str">
        <f aca="false">IF([1]metadata!D301="","",[1]metadata!D301)</f>
        <v>Transition of diapause attributes in the hybrid zone of the two morphological types of Psacothea hilaris (Coleoptera : Cerambycidae)</v>
      </c>
      <c r="E301" s="0" t="str">
        <f aca="false">IF([1]metadata!E301="","",[1]metadata!E301)</f>
        <v>10.1093/ee/28.4.690</v>
      </c>
      <c r="F301" s="0" t="str">
        <f aca="false">IF([1]metadata!F301="","",[1]metadata!F301)</f>
        <v>y</v>
      </c>
      <c r="G301" s="0" t="str">
        <f aca="false">IF([1]metadata!G301="","",[1]metadata!G301)</f>
        <v>a</v>
      </c>
      <c r="H301" s="0" t="str">
        <f aca="false">IF([1]metadata!H301="","",[1]metadata!H301)</f>
        <v>i</v>
      </c>
      <c r="I301" s="0" t="n">
        <f aca="false">IF([1]metadata!I301="","",[1]metadata!I301)</f>
        <v>11</v>
      </c>
      <c r="J301" s="0" t="n">
        <f aca="false">IF([1]metadata!J301="",0,[1]metadata!J301)</f>
        <v>4</v>
      </c>
      <c r="K301" s="0" t="str">
        <f aca="false">IF([1]metadata!K301="","",[1]metadata!K301)</f>
        <v>n</v>
      </c>
      <c r="L301" s="0" t="str">
        <f aca="false">IF([1]metadata!L301="","",[1]metadata!L301)</f>
        <v>Psacothea hilaris</v>
      </c>
      <c r="M301" s="0" t="str">
        <f aca="false">IF([1]metadata!M301="","",[1]metadata!M301)</f>
        <v>coleoptera</v>
      </c>
      <c r="N301" s="0" t="str">
        <f aca="false">IF([1]metadata!N301="","",[1]metadata!N301)</f>
        <v>Yokokawa</v>
      </c>
      <c r="O301" s="0" t="n">
        <f aca="false">IF([1]metadata!O301="","",[1]metadata!O301)</f>
        <v>36.324</v>
      </c>
      <c r="P301" s="0" t="n">
        <f aca="false">IF([1]metadata!P301="","",[1]metadata!P301)</f>
        <v>138.7236</v>
      </c>
      <c r="Q301" s="0" t="str">
        <f aca="false">IF([1]metadata!Q301="","",[1]metadata!Q301)</f>
        <v/>
      </c>
      <c r="R301" s="0" t="str">
        <f aca="false">IF([1]metadata!R301="","",[1]metadata!R301)</f>
        <v/>
      </c>
      <c r="S301" s="0" t="str">
        <f aca="false">IF([1]metadata!S301="","",[1]metadata!S301)</f>
        <v/>
      </c>
      <c r="T301" s="0" t="n">
        <f aca="false">IF([1]metadata!T301="","",[1]metadata!T301)</f>
        <v>25</v>
      </c>
      <c r="U301" s="0" t="str">
        <f aca="false">IF([1]metadata!U301="","",[1]metadata!U301)</f>
        <v>global average</v>
      </c>
      <c r="V301" s="0" t="str">
        <f aca="false">IF([1]metadata!V301="","",[1]metadata!V301)</f>
        <v/>
      </c>
      <c r="W301" s="0" t="n">
        <f aca="false">IF([1]metadata!W301="","",[1]metadata!W301)</f>
        <v>46</v>
      </c>
      <c r="X301" s="0" t="str">
        <f aca="false">IF([1]metadata!X301="","",[1]metadata!X301)</f>
        <v/>
      </c>
      <c r="Y301" s="0" t="str">
        <f aca="false">IF([1]metadata!Y301="","",[1]metadata!Y301)</f>
        <v>larval</v>
      </c>
      <c r="Z301" s="0" t="str">
        <f aca="false">IF([1]metadata!Z301="","",[1]metadata!Z301)</f>
        <v/>
      </c>
    </row>
    <row r="302" customFormat="false" ht="14.4" hidden="false" customHeight="false" outlineLevel="0" collapsed="false">
      <c r="A302" s="0" t="n">
        <f aca="false">IF([1]metadata!A302="","",[1]metadata!A302)</f>
        <v>46</v>
      </c>
      <c r="B302" s="0" t="str">
        <f aca="false">IF([1]metadata!B302="","",[1]metadata!B302)</f>
        <v>46-Nirasaki</v>
      </c>
      <c r="C302" s="0" t="str">
        <f aca="false">IF([1]metadata!C302="","",[1]metadata!C302)</f>
        <v>Shintani, Y; Ishikawa, Y</v>
      </c>
      <c r="D302" s="0" t="str">
        <f aca="false">IF([1]metadata!D302="","",[1]metadata!D302)</f>
        <v>Transition of diapause attributes in the hybrid zone of the two morphological types of Psacothea hilaris (Coleoptera : Cerambycidae)</v>
      </c>
      <c r="E302" s="0" t="str">
        <f aca="false">IF([1]metadata!E302="","",[1]metadata!E302)</f>
        <v>10.1093/ee/28.4.690</v>
      </c>
      <c r="F302" s="0" t="str">
        <f aca="false">IF([1]metadata!F302="","",[1]metadata!F302)</f>
        <v>y</v>
      </c>
      <c r="G302" s="0" t="str">
        <f aca="false">IF([1]metadata!G302="","",[1]metadata!G302)</f>
        <v>a</v>
      </c>
      <c r="H302" s="0" t="str">
        <f aca="false">IF([1]metadata!H302="","",[1]metadata!H302)</f>
        <v>i</v>
      </c>
      <c r="I302" s="0" t="n">
        <f aca="false">IF([1]metadata!I302="","",[1]metadata!I302)</f>
        <v>11</v>
      </c>
      <c r="J302" s="0" t="n">
        <f aca="false">IF([1]metadata!J302="",0,[1]metadata!J302)</f>
        <v>4</v>
      </c>
      <c r="K302" s="0" t="str">
        <f aca="false">IF([1]metadata!K302="","",[1]metadata!K302)</f>
        <v>n</v>
      </c>
      <c r="L302" s="0" t="str">
        <f aca="false">IF([1]metadata!L302="","",[1]metadata!L302)</f>
        <v>Psacothea hilaris</v>
      </c>
      <c r="M302" s="0" t="str">
        <f aca="false">IF([1]metadata!M302="","",[1]metadata!M302)</f>
        <v>coleoptera</v>
      </c>
      <c r="N302" s="0" t="str">
        <f aca="false">IF([1]metadata!N302="","",[1]metadata!N302)</f>
        <v>Nirasaki</v>
      </c>
      <c r="O302" s="0" t="n">
        <f aca="false">IF([1]metadata!O302="","",[1]metadata!O302)</f>
        <v>35.708889</v>
      </c>
      <c r="P302" s="0" t="n">
        <f aca="false">IF([1]metadata!P302="","",[1]metadata!P302)</f>
        <v>138.446111</v>
      </c>
      <c r="Q302" s="0" t="str">
        <f aca="false">IF([1]metadata!Q302="","",[1]metadata!Q302)</f>
        <v/>
      </c>
      <c r="R302" s="0" t="str">
        <f aca="false">IF([1]metadata!R302="","",[1]metadata!R302)</f>
        <v/>
      </c>
      <c r="S302" s="0" t="str">
        <f aca="false">IF([1]metadata!S302="","",[1]metadata!S302)</f>
        <v/>
      </c>
      <c r="T302" s="0" t="n">
        <f aca="false">IF([1]metadata!T302="","",[1]metadata!T302)</f>
        <v>25</v>
      </c>
      <c r="U302" s="0" t="str">
        <f aca="false">IF([1]metadata!U302="","",[1]metadata!U302)</f>
        <v>global average</v>
      </c>
      <c r="V302" s="0" t="str">
        <f aca="false">IF([1]metadata!V302="","",[1]metadata!V302)</f>
        <v/>
      </c>
      <c r="W302" s="0" t="n">
        <f aca="false">IF([1]metadata!W302="","",[1]metadata!W302)</f>
        <v>46</v>
      </c>
      <c r="X302" s="0" t="str">
        <f aca="false">IF([1]metadata!X302="","",[1]metadata!X302)</f>
        <v/>
      </c>
      <c r="Y302" s="0" t="str">
        <f aca="false">IF([1]metadata!Y302="","",[1]metadata!Y302)</f>
        <v>larval</v>
      </c>
      <c r="Z302" s="0" t="str">
        <f aca="false">IF([1]metadata!Z302="","",[1]metadata!Z302)</f>
        <v/>
      </c>
    </row>
    <row r="303" customFormat="false" ht="14.4" hidden="false" customHeight="false" outlineLevel="0" collapsed="false">
      <c r="A303" s="0" t="n">
        <f aca="false">IF([1]metadata!A303="","",[1]metadata!A303)</f>
        <v>46</v>
      </c>
      <c r="B303" s="0" t="str">
        <f aca="false">IF([1]metadata!B303="","",[1]metadata!B303)</f>
        <v>46-Nirasaki2</v>
      </c>
      <c r="C303" s="0" t="str">
        <f aca="false">IF([1]metadata!C303="","",[1]metadata!C303)</f>
        <v>Shintani, Y; Ishikawa, Y</v>
      </c>
      <c r="D303" s="0" t="str">
        <f aca="false">IF([1]metadata!D303="","",[1]metadata!D303)</f>
        <v>Transition of diapause attributes in the hybrid zone of the two morphological types of Psacothea hilaris (Coleoptera : Cerambycidae)</v>
      </c>
      <c r="E303" s="0" t="str">
        <f aca="false">IF([1]metadata!E303="","",[1]metadata!E303)</f>
        <v>10.1093/ee/28.4.690</v>
      </c>
      <c r="F303" s="0" t="str">
        <f aca="false">IF([1]metadata!F303="","",[1]metadata!F303)</f>
        <v>y</v>
      </c>
      <c r="G303" s="0" t="str">
        <f aca="false">IF([1]metadata!G303="","",[1]metadata!G303)</f>
        <v>a</v>
      </c>
      <c r="H303" s="0" t="str">
        <f aca="false">IF([1]metadata!H303="","",[1]metadata!H303)</f>
        <v>i</v>
      </c>
      <c r="I303" s="0" t="n">
        <f aca="false">IF([1]metadata!I303="","",[1]metadata!I303)</f>
        <v>11</v>
      </c>
      <c r="J303" s="0" t="n">
        <f aca="false">IF([1]metadata!J303="",0,[1]metadata!J303)</f>
        <v>4</v>
      </c>
      <c r="K303" s="0" t="str">
        <f aca="false">IF([1]metadata!K303="","",[1]metadata!K303)</f>
        <v>n</v>
      </c>
      <c r="L303" s="0" t="str">
        <f aca="false">IF([1]metadata!L303="","",[1]metadata!L303)</f>
        <v>Psacothea hilaris</v>
      </c>
      <c r="M303" s="0" t="str">
        <f aca="false">IF([1]metadata!M303="","",[1]metadata!M303)</f>
        <v>coleoptera</v>
      </c>
      <c r="N303" s="0" t="str">
        <f aca="false">IF([1]metadata!N303="","",[1]metadata!N303)</f>
        <v>Nirasaki2</v>
      </c>
      <c r="O303" s="0" t="n">
        <f aca="false">IF([1]metadata!O303="","",[1]metadata!O303)</f>
        <v>35.708889</v>
      </c>
      <c r="P303" s="0" t="n">
        <f aca="false">IF([1]metadata!P303="","",[1]metadata!P303)</f>
        <v>138.446111</v>
      </c>
      <c r="Q303" s="0" t="str">
        <f aca="false">IF([1]metadata!Q303="","",[1]metadata!Q303)</f>
        <v/>
      </c>
      <c r="R303" s="0" t="str">
        <f aca="false">IF([1]metadata!R303="","",[1]metadata!R303)</f>
        <v/>
      </c>
      <c r="S303" s="0" t="str">
        <f aca="false">IF([1]metadata!S303="","",[1]metadata!S303)</f>
        <v/>
      </c>
      <c r="T303" s="0" t="n">
        <f aca="false">IF([1]metadata!T303="","",[1]metadata!T303)</f>
        <v>25</v>
      </c>
      <c r="U303" s="0" t="str">
        <f aca="false">IF([1]metadata!U303="","",[1]metadata!U303)</f>
        <v>global average</v>
      </c>
      <c r="V303" s="0" t="str">
        <f aca="false">IF([1]metadata!V303="","",[1]metadata!V303)</f>
        <v/>
      </c>
      <c r="W303" s="0" t="n">
        <f aca="false">IF([1]metadata!W303="","",[1]metadata!W303)</f>
        <v>46</v>
      </c>
      <c r="X303" s="0" t="str">
        <f aca="false">IF([1]metadata!X303="","",[1]metadata!X303)</f>
        <v/>
      </c>
      <c r="Y303" s="0" t="str">
        <f aca="false">IF([1]metadata!Y303="","",[1]metadata!Y303)</f>
        <v>larval</v>
      </c>
      <c r="Z303" s="0" t="str">
        <f aca="false">IF([1]metadata!Z303="","",[1]metadata!Z303)</f>
        <v/>
      </c>
    </row>
    <row r="304" customFormat="false" ht="14.4" hidden="false" customHeight="false" outlineLevel="0" collapsed="false">
      <c r="A304" s="0" t="n">
        <f aca="false">IF([1]metadata!A304="","",[1]metadata!A304)</f>
        <v>46</v>
      </c>
      <c r="B304" s="0" t="str">
        <f aca="false">IF([1]metadata!B304="","",[1]metadata!B304)</f>
        <v>46-Nirasaki3</v>
      </c>
      <c r="C304" s="0" t="str">
        <f aca="false">IF([1]metadata!C304="","",[1]metadata!C304)</f>
        <v>Shintani, Y; Ishikawa, Y</v>
      </c>
      <c r="D304" s="0" t="str">
        <f aca="false">IF([1]metadata!D304="","",[1]metadata!D304)</f>
        <v>Transition of diapause attributes in the hybrid zone of the two morphological types of Psacothea hilaris (Coleoptera : Cerambycidae)</v>
      </c>
      <c r="E304" s="0" t="str">
        <f aca="false">IF([1]metadata!E304="","",[1]metadata!E304)</f>
        <v>10.1093/ee/28.4.690</v>
      </c>
      <c r="F304" s="0" t="str">
        <f aca="false">IF([1]metadata!F304="","",[1]metadata!F304)</f>
        <v>y</v>
      </c>
      <c r="G304" s="0" t="str">
        <f aca="false">IF([1]metadata!G304="","",[1]metadata!G304)</f>
        <v>a</v>
      </c>
      <c r="H304" s="0" t="str">
        <f aca="false">IF([1]metadata!H304="","",[1]metadata!H304)</f>
        <v>i</v>
      </c>
      <c r="I304" s="0" t="n">
        <f aca="false">IF([1]metadata!I304="","",[1]metadata!I304)</f>
        <v>11</v>
      </c>
      <c r="J304" s="0" t="n">
        <f aca="false">IF([1]metadata!J304="",0,[1]metadata!J304)</f>
        <v>4</v>
      </c>
      <c r="K304" s="0" t="str">
        <f aca="false">IF([1]metadata!K304="","",[1]metadata!K304)</f>
        <v>n</v>
      </c>
      <c r="L304" s="0" t="str">
        <f aca="false">IF([1]metadata!L304="","",[1]metadata!L304)</f>
        <v>Psacothea hilaris</v>
      </c>
      <c r="M304" s="0" t="str">
        <f aca="false">IF([1]metadata!M304="","",[1]metadata!M304)</f>
        <v>coleoptera</v>
      </c>
      <c r="N304" s="0" t="str">
        <f aca="false">IF([1]metadata!N304="","",[1]metadata!N304)</f>
        <v>Nirasaki3</v>
      </c>
      <c r="O304" s="0" t="n">
        <f aca="false">IF([1]metadata!O304="","",[1]metadata!O304)</f>
        <v>35.708889</v>
      </c>
      <c r="P304" s="0" t="n">
        <f aca="false">IF([1]metadata!P304="","",[1]metadata!P304)</f>
        <v>138.446111</v>
      </c>
      <c r="Q304" s="0" t="str">
        <f aca="false">IF([1]metadata!Q304="","",[1]metadata!Q304)</f>
        <v/>
      </c>
      <c r="R304" s="0" t="str">
        <f aca="false">IF([1]metadata!R304="","",[1]metadata!R304)</f>
        <v/>
      </c>
      <c r="S304" s="0" t="str">
        <f aca="false">IF([1]metadata!S304="","",[1]metadata!S304)</f>
        <v/>
      </c>
      <c r="T304" s="0" t="n">
        <f aca="false">IF([1]metadata!T304="","",[1]metadata!T304)</f>
        <v>25</v>
      </c>
      <c r="U304" s="0" t="str">
        <f aca="false">IF([1]metadata!U304="","",[1]metadata!U304)</f>
        <v>global average</v>
      </c>
      <c r="V304" s="0" t="str">
        <f aca="false">IF([1]metadata!V304="","",[1]metadata!V304)</f>
        <v/>
      </c>
      <c r="W304" s="0" t="n">
        <f aca="false">IF([1]metadata!W304="","",[1]metadata!W304)</f>
        <v>46</v>
      </c>
      <c r="X304" s="0" t="str">
        <f aca="false">IF([1]metadata!X304="","",[1]metadata!X304)</f>
        <v/>
      </c>
      <c r="Y304" s="0" t="str">
        <f aca="false">IF([1]metadata!Y304="","",[1]metadata!Y304)</f>
        <v>larval</v>
      </c>
      <c r="Z304" s="0" t="str">
        <f aca="false">IF([1]metadata!Z304="","",[1]metadata!Z304)</f>
        <v/>
      </c>
    </row>
    <row r="305" customFormat="false" ht="14.4" hidden="false" customHeight="false" outlineLevel="0" collapsed="false">
      <c r="A305" s="0" t="n">
        <f aca="false">IF([1]metadata!A305="","",[1]metadata!A305)</f>
        <v>46</v>
      </c>
      <c r="B305" s="0" t="str">
        <f aca="false">IF([1]metadata!B305="","",[1]metadata!B305)</f>
        <v>46-Hatsukari</v>
      </c>
      <c r="C305" s="0" t="str">
        <f aca="false">IF([1]metadata!C305="","",[1]metadata!C305)</f>
        <v>Shintani, Y; Ishikawa, Y</v>
      </c>
      <c r="D305" s="0" t="str">
        <f aca="false">IF([1]metadata!D305="","",[1]metadata!D305)</f>
        <v>Transition of diapause attributes in the hybrid zone of the two morphological types of Psacothea hilaris (Coleoptera : Cerambycidae)</v>
      </c>
      <c r="E305" s="0" t="str">
        <f aca="false">IF([1]metadata!E305="","",[1]metadata!E305)</f>
        <v>10.1093/ee/28.4.690</v>
      </c>
      <c r="F305" s="0" t="str">
        <f aca="false">IF([1]metadata!F305="","",[1]metadata!F305)</f>
        <v>y</v>
      </c>
      <c r="G305" s="0" t="str">
        <f aca="false">IF([1]metadata!G305="","",[1]metadata!G305)</f>
        <v>a</v>
      </c>
      <c r="H305" s="0" t="str">
        <f aca="false">IF([1]metadata!H305="","",[1]metadata!H305)</f>
        <v>i</v>
      </c>
      <c r="I305" s="0" t="n">
        <f aca="false">IF([1]metadata!I305="","",[1]metadata!I305)</f>
        <v>11</v>
      </c>
      <c r="J305" s="0" t="n">
        <f aca="false">IF([1]metadata!J305="",0,[1]metadata!J305)</f>
        <v>4</v>
      </c>
      <c r="K305" s="0" t="str">
        <f aca="false">IF([1]metadata!K305="","",[1]metadata!K305)</f>
        <v>n</v>
      </c>
      <c r="L305" s="0" t="str">
        <f aca="false">IF([1]metadata!L305="","",[1]metadata!L305)</f>
        <v>Psacothea hilaris</v>
      </c>
      <c r="M305" s="0" t="str">
        <f aca="false">IF([1]metadata!M305="","",[1]metadata!M305)</f>
        <v>coleoptera</v>
      </c>
      <c r="N305" s="0" t="str">
        <f aca="false">IF([1]metadata!N305="","",[1]metadata!N305)</f>
        <v>Hatsukari</v>
      </c>
      <c r="O305" s="0" t="n">
        <f aca="false">IF([1]metadata!O305="","",[1]metadata!O305)</f>
        <v>35.610556</v>
      </c>
      <c r="P305" s="0" t="n">
        <f aca="false">IF([1]metadata!P305="","",[1]metadata!P305)</f>
        <v>138.94</v>
      </c>
      <c r="Q305" s="0" t="str">
        <f aca="false">IF([1]metadata!Q305="","",[1]metadata!Q305)</f>
        <v/>
      </c>
      <c r="R305" s="0" t="str">
        <f aca="false">IF([1]metadata!R305="","",[1]metadata!R305)</f>
        <v/>
      </c>
      <c r="S305" s="0" t="str">
        <f aca="false">IF([1]metadata!S305="","",[1]metadata!S305)</f>
        <v/>
      </c>
      <c r="T305" s="0" t="n">
        <f aca="false">IF([1]metadata!T305="","",[1]metadata!T305)</f>
        <v>25</v>
      </c>
      <c r="U305" s="0" t="str">
        <f aca="false">IF([1]metadata!U305="","",[1]metadata!U305)</f>
        <v>global average</v>
      </c>
      <c r="V305" s="0" t="str">
        <f aca="false">IF([1]metadata!V305="","",[1]metadata!V305)</f>
        <v/>
      </c>
      <c r="W305" s="0" t="n">
        <f aca="false">IF([1]metadata!W305="","",[1]metadata!W305)</f>
        <v>46</v>
      </c>
      <c r="X305" s="0" t="str">
        <f aca="false">IF([1]metadata!X305="","",[1]metadata!X305)</f>
        <v/>
      </c>
      <c r="Y305" s="0" t="str">
        <f aca="false">IF([1]metadata!Y305="","",[1]metadata!Y305)</f>
        <v>larval</v>
      </c>
      <c r="Z305" s="0" t="str">
        <f aca="false">IF([1]metadata!Z305="","",[1]metadata!Z305)</f>
        <v/>
      </c>
    </row>
    <row r="306" customFormat="false" ht="14.4" hidden="false" customHeight="false" outlineLevel="0" collapsed="false">
      <c r="A306" s="0" t="n">
        <f aca="false">IF([1]metadata!A306="","",[1]metadata!A306)</f>
        <v>46</v>
      </c>
      <c r="B306" s="0" t="str">
        <f aca="false">IF([1]metadata!B306="","",[1]metadata!B306)</f>
        <v>46-Hatsukari2</v>
      </c>
      <c r="C306" s="0" t="str">
        <f aca="false">IF([1]metadata!C306="","",[1]metadata!C306)</f>
        <v>Shintani, Y; Ishikawa, Y</v>
      </c>
      <c r="D306" s="0" t="str">
        <f aca="false">IF([1]metadata!D306="","",[1]metadata!D306)</f>
        <v>Transition of diapause attributes in the hybrid zone of the two morphological types of Psacothea hilaris (Coleoptera : Cerambycidae)</v>
      </c>
      <c r="E306" s="0" t="str">
        <f aca="false">IF([1]metadata!E306="","",[1]metadata!E306)</f>
        <v>10.1093/ee/28.4.690</v>
      </c>
      <c r="F306" s="0" t="str">
        <f aca="false">IF([1]metadata!F306="","",[1]metadata!F306)</f>
        <v>y</v>
      </c>
      <c r="G306" s="0" t="str">
        <f aca="false">IF([1]metadata!G306="","",[1]metadata!G306)</f>
        <v>a</v>
      </c>
      <c r="H306" s="0" t="str">
        <f aca="false">IF([1]metadata!H306="","",[1]metadata!H306)</f>
        <v>i</v>
      </c>
      <c r="I306" s="0" t="n">
        <f aca="false">IF([1]metadata!I306="","",[1]metadata!I306)</f>
        <v>11</v>
      </c>
      <c r="J306" s="0" t="n">
        <f aca="false">IF([1]metadata!J306="",0,[1]metadata!J306)</f>
        <v>4</v>
      </c>
      <c r="K306" s="0" t="str">
        <f aca="false">IF([1]metadata!K306="","",[1]metadata!K306)</f>
        <v>n</v>
      </c>
      <c r="L306" s="0" t="str">
        <f aca="false">IF([1]metadata!L306="","",[1]metadata!L306)</f>
        <v>Psacothea hilaris</v>
      </c>
      <c r="M306" s="0" t="str">
        <f aca="false">IF([1]metadata!M306="","",[1]metadata!M306)</f>
        <v>coleoptera</v>
      </c>
      <c r="N306" s="0" t="str">
        <f aca="false">IF([1]metadata!N306="","",[1]metadata!N306)</f>
        <v>Hatsukari2</v>
      </c>
      <c r="O306" s="0" t="n">
        <f aca="false">IF([1]metadata!O306="","",[1]metadata!O306)</f>
        <v>35.610556</v>
      </c>
      <c r="P306" s="0" t="n">
        <f aca="false">IF([1]metadata!P306="","",[1]metadata!P306)</f>
        <v>138.94</v>
      </c>
      <c r="Q306" s="0" t="str">
        <f aca="false">IF([1]metadata!Q306="","",[1]metadata!Q306)</f>
        <v/>
      </c>
      <c r="R306" s="0" t="str">
        <f aca="false">IF([1]metadata!R306="","",[1]metadata!R306)</f>
        <v/>
      </c>
      <c r="S306" s="0" t="str">
        <f aca="false">IF([1]metadata!S306="","",[1]metadata!S306)</f>
        <v/>
      </c>
      <c r="T306" s="0" t="n">
        <f aca="false">IF([1]metadata!T306="","",[1]metadata!T306)</f>
        <v>25</v>
      </c>
      <c r="U306" s="0" t="str">
        <f aca="false">IF([1]metadata!U306="","",[1]metadata!U306)</f>
        <v>global average</v>
      </c>
      <c r="V306" s="0" t="str">
        <f aca="false">IF([1]metadata!V306="","",[1]metadata!V306)</f>
        <v/>
      </c>
      <c r="W306" s="0" t="n">
        <f aca="false">IF([1]metadata!W306="","",[1]metadata!W306)</f>
        <v>46</v>
      </c>
      <c r="X306" s="0" t="str">
        <f aca="false">IF([1]metadata!X306="","",[1]metadata!X306)</f>
        <v/>
      </c>
      <c r="Y306" s="0" t="str">
        <f aca="false">IF([1]metadata!Y306="","",[1]metadata!Y306)</f>
        <v>larval</v>
      </c>
      <c r="Z306" s="0" t="str">
        <f aca="false">IF([1]metadata!Z306="","",[1]metadata!Z306)</f>
        <v/>
      </c>
    </row>
    <row r="307" customFormat="false" ht="14.4" hidden="false" customHeight="false" outlineLevel="0" collapsed="false">
      <c r="A307" s="0" t="n">
        <f aca="false">IF([1]metadata!A307="","",[1]metadata!A307)</f>
        <v>46</v>
      </c>
      <c r="B307" s="0" t="str">
        <f aca="false">IF([1]metadata!B307="","",[1]metadata!B307)</f>
        <v>46-Sagamihara</v>
      </c>
      <c r="C307" s="0" t="str">
        <f aca="false">IF([1]metadata!C307="","",[1]metadata!C307)</f>
        <v>Shintani, Y; Ishikawa, Y</v>
      </c>
      <c r="D307" s="0" t="str">
        <f aca="false">IF([1]metadata!D307="","",[1]metadata!D307)</f>
        <v>Transition of diapause attributes in the hybrid zone of the two morphological types of Psacothea hilaris (Coleoptera : Cerambycidae)</v>
      </c>
      <c r="E307" s="0" t="str">
        <f aca="false">IF([1]metadata!E307="","",[1]metadata!E307)</f>
        <v>10.1093/ee/28.4.690</v>
      </c>
      <c r="F307" s="0" t="str">
        <f aca="false">IF([1]metadata!F307="","",[1]metadata!F307)</f>
        <v>y</v>
      </c>
      <c r="G307" s="0" t="str">
        <f aca="false">IF([1]metadata!G307="","",[1]metadata!G307)</f>
        <v>a</v>
      </c>
      <c r="H307" s="0" t="str">
        <f aca="false">IF([1]metadata!H307="","",[1]metadata!H307)</f>
        <v>i</v>
      </c>
      <c r="I307" s="0" t="n">
        <f aca="false">IF([1]metadata!I307="","",[1]metadata!I307)</f>
        <v>11</v>
      </c>
      <c r="J307" s="0" t="n">
        <f aca="false">IF([1]metadata!J307="",0,[1]metadata!J307)</f>
        <v>4</v>
      </c>
      <c r="K307" s="0" t="str">
        <f aca="false">IF([1]metadata!K307="","",[1]metadata!K307)</f>
        <v>n</v>
      </c>
      <c r="L307" s="0" t="str">
        <f aca="false">IF([1]metadata!L307="","",[1]metadata!L307)</f>
        <v>Psacothea hilaris</v>
      </c>
      <c r="M307" s="0" t="str">
        <f aca="false">IF([1]metadata!M307="","",[1]metadata!M307)</f>
        <v>coleoptera</v>
      </c>
      <c r="N307" s="0" t="str">
        <f aca="false">IF([1]metadata!N307="","",[1]metadata!N307)</f>
        <v>Sagamihara</v>
      </c>
      <c r="O307" s="0" t="n">
        <f aca="false">IF([1]metadata!O307="","",[1]metadata!O307)</f>
        <v>35.571389</v>
      </c>
      <c r="P307" s="0" t="n">
        <f aca="false">IF([1]metadata!P307="","",[1]metadata!P307)</f>
        <v>139.373333</v>
      </c>
      <c r="Q307" s="0" t="str">
        <f aca="false">IF([1]metadata!Q307="","",[1]metadata!Q307)</f>
        <v/>
      </c>
      <c r="R307" s="0" t="str">
        <f aca="false">IF([1]metadata!R307="","",[1]metadata!R307)</f>
        <v/>
      </c>
      <c r="S307" s="0" t="str">
        <f aca="false">IF([1]metadata!S307="","",[1]metadata!S307)</f>
        <v/>
      </c>
      <c r="T307" s="0" t="n">
        <f aca="false">IF([1]metadata!T307="","",[1]metadata!T307)</f>
        <v>25</v>
      </c>
      <c r="U307" s="0" t="str">
        <f aca="false">IF([1]metadata!U307="","",[1]metadata!U307)</f>
        <v>global average</v>
      </c>
      <c r="V307" s="0" t="str">
        <f aca="false">IF([1]metadata!V307="","",[1]metadata!V307)</f>
        <v/>
      </c>
      <c r="W307" s="0" t="n">
        <f aca="false">IF([1]metadata!W307="","",[1]metadata!W307)</f>
        <v>46</v>
      </c>
      <c r="X307" s="0" t="str">
        <f aca="false">IF([1]metadata!X307="","",[1]metadata!X307)</f>
        <v/>
      </c>
      <c r="Y307" s="0" t="str">
        <f aca="false">IF([1]metadata!Y307="","",[1]metadata!Y307)</f>
        <v>larval</v>
      </c>
      <c r="Z307" s="0" t="str">
        <f aca="false">IF([1]metadata!Z307="","",[1]metadata!Z307)</f>
        <v/>
      </c>
    </row>
    <row r="308" customFormat="false" ht="14.4" hidden="false" customHeight="false" outlineLevel="0" collapsed="false">
      <c r="A308" s="0" t="n">
        <f aca="false">IF([1]metadata!A308="","",[1]metadata!A308)</f>
        <v>47</v>
      </c>
      <c r="B308" s="0" t="str">
        <f aca="false">IF([1]metadata!B308="","",[1]metadata!B308)</f>
        <v>47-Akita</v>
      </c>
      <c r="C308" s="0" t="str">
        <f aca="false">IF([1]metadata!C308="","",[1]metadata!C308)</f>
        <v>Shintani, Y; Tatsuki, S; Ishikawa, Y</v>
      </c>
      <c r="D308" s="0" t="str">
        <f aca="false">IF([1]metadata!D308="","",[1]metadata!D308)</f>
        <v>Geographic variation of photoperiodic response in larval development of the yellow-spotted longicorn beetle, Psacothea hilaris (PASCOE) (Coleoptera: Cerambycidae)</v>
      </c>
      <c r="E308" s="0" t="str">
        <f aca="false">IF([1]metadata!E308="","",[1]metadata!E308)</f>
        <v>10.1303/aez.31.495</v>
      </c>
      <c r="F308" s="0" t="str">
        <f aca="false">IF([1]metadata!F308="","",[1]metadata!F308)</f>
        <v>y</v>
      </c>
      <c r="G308" s="0" t="str">
        <f aca="false">IF([1]metadata!G308="","",[1]metadata!G308)</f>
        <v>a</v>
      </c>
      <c r="H308" s="0" t="str">
        <f aca="false">IF([1]metadata!H308="","",[1]metadata!H308)</f>
        <v>i</v>
      </c>
      <c r="I308" s="0" t="n">
        <f aca="false">IF([1]metadata!I308="","",[1]metadata!I308)</f>
        <v>4</v>
      </c>
      <c r="J308" s="0" t="n">
        <f aca="false">IF([1]metadata!J308="",0,[1]metadata!J308)</f>
        <v>5</v>
      </c>
      <c r="K308" s="0" t="str">
        <f aca="false">IF([1]metadata!K308="","",[1]metadata!K308)</f>
        <v/>
      </c>
      <c r="L308" s="0" t="str">
        <f aca="false">IF([1]metadata!L308="","",[1]metadata!L308)</f>
        <v>Psacothea hilaris</v>
      </c>
      <c r="M308" s="0" t="str">
        <f aca="false">IF([1]metadata!M308="","",[1]metadata!M308)</f>
        <v>coleoptera</v>
      </c>
      <c r="N308" s="0" t="str">
        <f aca="false">IF([1]metadata!N308="","",[1]metadata!N308)</f>
        <v>Akita</v>
      </c>
      <c r="O308" s="0" t="n">
        <f aca="false">IF([1]metadata!O308="","",[1]metadata!O308)</f>
        <v>39.72</v>
      </c>
      <c r="P308" s="0" t="n">
        <f aca="false">IF([1]metadata!P308="","",[1]metadata!P308)</f>
        <v>140.1025</v>
      </c>
      <c r="Q308" s="0" t="str">
        <f aca="false">IF([1]metadata!Q308="","",[1]metadata!Q308)</f>
        <v/>
      </c>
      <c r="R308" s="0" t="str">
        <f aca="false">IF([1]metadata!R308="","",[1]metadata!R308)</f>
        <v/>
      </c>
      <c r="S308" s="0" t="str">
        <f aca="false">IF([1]metadata!S308="","",[1]metadata!S308)</f>
        <v/>
      </c>
      <c r="T308" s="0" t="n">
        <f aca="false">IF([1]metadata!T308="","",[1]metadata!T308)</f>
        <v>20</v>
      </c>
      <c r="U308" s="0" t="str">
        <f aca="false">IF([1]metadata!U308="","",[1]metadata!U308)</f>
        <v>global average</v>
      </c>
      <c r="V308" s="0" t="str">
        <f aca="false">IF([1]metadata!V308="","",[1]metadata!V308)</f>
        <v/>
      </c>
      <c r="W308" s="0" t="n">
        <f aca="false">IF([1]metadata!W308="","",[1]metadata!W308)</f>
        <v>47</v>
      </c>
      <c r="X308" s="0" t="str">
        <f aca="false">IF([1]metadata!X308="","",[1]metadata!X308)</f>
        <v/>
      </c>
      <c r="Y308" s="0" t="str">
        <f aca="false">IF([1]metadata!Y308="","",[1]metadata!Y308)</f>
        <v>larval</v>
      </c>
      <c r="Z308" s="0" t="str">
        <f aca="false">IF([1]metadata!Z308="","",[1]metadata!Z308)</f>
        <v/>
      </c>
    </row>
    <row r="309" customFormat="false" ht="14.4" hidden="false" customHeight="false" outlineLevel="0" collapsed="false">
      <c r="A309" s="0" t="n">
        <f aca="false">IF([1]metadata!A309="","",[1]metadata!A309)</f>
        <v>47</v>
      </c>
      <c r="B309" s="0" t="str">
        <f aca="false">IF([1]metadata!B309="","",[1]metadata!B309)</f>
        <v>47- Ayabe</v>
      </c>
      <c r="C309" s="0" t="str">
        <f aca="false">IF([1]metadata!C309="","",[1]metadata!C309)</f>
        <v>Shintani, Y; Tatsuki, S; Ishikawa, Y</v>
      </c>
      <c r="D309" s="0" t="str">
        <f aca="false">IF([1]metadata!D309="","",[1]metadata!D309)</f>
        <v>Geographic variation of photoperiodic response in larval development of the yellow-spotted longicorn beetle, Psacothea hilaris (PASCOE) (Coleoptera: Cerambycidae)</v>
      </c>
      <c r="E309" s="0" t="str">
        <f aca="false">IF([1]metadata!E309="","",[1]metadata!E309)</f>
        <v>10.1303/aez.31.495</v>
      </c>
      <c r="F309" s="0" t="str">
        <f aca="false">IF([1]metadata!F309="","",[1]metadata!F309)</f>
        <v>y</v>
      </c>
      <c r="G309" s="0" t="str">
        <f aca="false">IF([1]metadata!G309="","",[1]metadata!G309)</f>
        <v>a</v>
      </c>
      <c r="H309" s="0" t="str">
        <f aca="false">IF([1]metadata!H309="","",[1]metadata!H309)</f>
        <v>i</v>
      </c>
      <c r="I309" s="0" t="n">
        <f aca="false">IF([1]metadata!I309="","",[1]metadata!I309)</f>
        <v>4</v>
      </c>
      <c r="J309" s="0" t="n">
        <f aca="false">IF([1]metadata!J309="",0,[1]metadata!J309)</f>
        <v>5</v>
      </c>
      <c r="K309" s="0" t="str">
        <f aca="false">IF([1]metadata!K309="","",[1]metadata!K309)</f>
        <v/>
      </c>
      <c r="L309" s="0" t="str">
        <f aca="false">IF([1]metadata!L309="","",[1]metadata!L309)</f>
        <v>Psacothea hilaris</v>
      </c>
      <c r="M309" s="0" t="str">
        <f aca="false">IF([1]metadata!M309="","",[1]metadata!M309)</f>
        <v>coleoptera</v>
      </c>
      <c r="N309" s="0" t="str">
        <f aca="false">IF([1]metadata!N309="","",[1]metadata!N309)</f>
        <v>Ayabe</v>
      </c>
      <c r="O309" s="0" t="n">
        <f aca="false">IF([1]metadata!O309="","",[1]metadata!O309)</f>
        <v>35.3</v>
      </c>
      <c r="P309" s="0" t="n">
        <f aca="false">IF([1]metadata!P309="","",[1]metadata!P309)</f>
        <v>135.266667</v>
      </c>
      <c r="Q309" s="0" t="str">
        <f aca="false">IF([1]metadata!Q309="","",[1]metadata!Q309)</f>
        <v/>
      </c>
      <c r="R309" s="0" t="str">
        <f aca="false">IF([1]metadata!R309="","",[1]metadata!R309)</f>
        <v/>
      </c>
      <c r="S309" s="0" t="str">
        <f aca="false">IF([1]metadata!S309="","",[1]metadata!S309)</f>
        <v/>
      </c>
      <c r="T309" s="0" t="n">
        <f aca="false">IF([1]metadata!T309="","",[1]metadata!T309)</f>
        <v>20</v>
      </c>
      <c r="U309" s="0" t="str">
        <f aca="false">IF([1]metadata!U309="","",[1]metadata!U309)</f>
        <v>global average</v>
      </c>
      <c r="V309" s="0" t="str">
        <f aca="false">IF([1]metadata!V309="","",[1]metadata!V309)</f>
        <v/>
      </c>
      <c r="W309" s="0" t="n">
        <f aca="false">IF([1]metadata!W309="","",[1]metadata!W309)</f>
        <v>47</v>
      </c>
      <c r="X309" s="0" t="str">
        <f aca="false">IF([1]metadata!X309="","",[1]metadata!X309)</f>
        <v/>
      </c>
      <c r="Y309" s="0" t="str">
        <f aca="false">IF([1]metadata!Y309="","",[1]metadata!Y309)</f>
        <v>larval</v>
      </c>
      <c r="Z309" s="0" t="str">
        <f aca="false">IF([1]metadata!Z309="","",[1]metadata!Z309)</f>
        <v/>
      </c>
    </row>
    <row r="310" customFormat="false" ht="14.4" hidden="false" customHeight="false" outlineLevel="0" collapsed="false">
      <c r="A310" s="0" t="n">
        <f aca="false">IF([1]metadata!A310="","",[1]metadata!A310)</f>
        <v>47</v>
      </c>
      <c r="B310" s="0" t="str">
        <f aca="false">IF([1]metadata!B310="","",[1]metadata!B310)</f>
        <v>47- Ino</v>
      </c>
      <c r="C310" s="0" t="str">
        <f aca="false">IF([1]metadata!C310="","",[1]metadata!C310)</f>
        <v>Shintani, Y; Tatsuki, S; Ishikawa, Y</v>
      </c>
      <c r="D310" s="0" t="str">
        <f aca="false">IF([1]metadata!D310="","",[1]metadata!D310)</f>
        <v>Geographic variation of photoperiodic response in larval development of the yellow-spotted longicorn beetle, Psacothea hilaris (PASCOE) (Coleoptera: Cerambycidae)</v>
      </c>
      <c r="E310" s="0" t="str">
        <f aca="false">IF([1]metadata!E310="","",[1]metadata!E310)</f>
        <v>10.1303/aez.31.495</v>
      </c>
      <c r="F310" s="0" t="str">
        <f aca="false">IF([1]metadata!F310="","",[1]metadata!F310)</f>
        <v>y</v>
      </c>
      <c r="G310" s="0" t="str">
        <f aca="false">IF([1]metadata!G310="","",[1]metadata!G310)</f>
        <v>a</v>
      </c>
      <c r="H310" s="0" t="str">
        <f aca="false">IF([1]metadata!H310="","",[1]metadata!H310)</f>
        <v>i</v>
      </c>
      <c r="I310" s="0" t="n">
        <f aca="false">IF([1]metadata!I310="","",[1]metadata!I310)</f>
        <v>4</v>
      </c>
      <c r="J310" s="0" t="n">
        <f aca="false">IF([1]metadata!J310="",0,[1]metadata!J310)</f>
        <v>5</v>
      </c>
      <c r="K310" s="0" t="str">
        <f aca="false">IF([1]metadata!K310="","",[1]metadata!K310)</f>
        <v/>
      </c>
      <c r="L310" s="0" t="str">
        <f aca="false">IF([1]metadata!L310="","",[1]metadata!L310)</f>
        <v>Psacothea hilaris</v>
      </c>
      <c r="M310" s="0" t="str">
        <f aca="false">IF([1]metadata!M310="","",[1]metadata!M310)</f>
        <v>coleoptera</v>
      </c>
      <c r="N310" s="0" t="str">
        <f aca="false">IF([1]metadata!N310="","",[1]metadata!N310)</f>
        <v>Ino</v>
      </c>
      <c r="O310" s="0" t="n">
        <f aca="false">IF([1]metadata!O310="","",[1]metadata!O310)</f>
        <v>33.55</v>
      </c>
      <c r="P310" s="0" t="n">
        <f aca="false">IF([1]metadata!P310="","",[1]metadata!P310)</f>
        <v>133.433333</v>
      </c>
      <c r="Q310" s="0" t="str">
        <f aca="false">IF([1]metadata!Q310="","",[1]metadata!Q310)</f>
        <v/>
      </c>
      <c r="R310" s="0" t="str">
        <f aca="false">IF([1]metadata!R310="","",[1]metadata!R310)</f>
        <v/>
      </c>
      <c r="S310" s="0" t="str">
        <f aca="false">IF([1]metadata!S310="","",[1]metadata!S310)</f>
        <v/>
      </c>
      <c r="T310" s="0" t="n">
        <f aca="false">IF([1]metadata!T310="","",[1]metadata!T310)</f>
        <v>20</v>
      </c>
      <c r="U310" s="0" t="str">
        <f aca="false">IF([1]metadata!U310="","",[1]metadata!U310)</f>
        <v>global average</v>
      </c>
      <c r="V310" s="0" t="str">
        <f aca="false">IF([1]metadata!V310="","",[1]metadata!V310)</f>
        <v/>
      </c>
      <c r="W310" s="0" t="n">
        <f aca="false">IF([1]metadata!W310="","",[1]metadata!W310)</f>
        <v>47</v>
      </c>
      <c r="X310" s="0" t="str">
        <f aca="false">IF([1]metadata!X310="","",[1]metadata!X310)</f>
        <v/>
      </c>
      <c r="Y310" s="0" t="str">
        <f aca="false">IF([1]metadata!Y310="","",[1]metadata!Y310)</f>
        <v>larval</v>
      </c>
      <c r="Z310" s="0" t="str">
        <f aca="false">IF([1]metadata!Z310="","",[1]metadata!Z310)</f>
        <v/>
      </c>
    </row>
    <row r="311" customFormat="false" ht="14.4" hidden="false" customHeight="false" outlineLevel="0" collapsed="false">
      <c r="A311" s="0" t="n">
        <f aca="false">IF([1]metadata!A311="","",[1]metadata!A311)</f>
        <v>47</v>
      </c>
      <c r="B311" s="0" t="str">
        <f aca="false">IF([1]metadata!B311="","",[1]metadata!B311)</f>
        <v>47- Naze</v>
      </c>
      <c r="C311" s="0" t="str">
        <f aca="false">IF([1]metadata!C311="","",[1]metadata!C311)</f>
        <v>Shintani, Y; Tatsuki, S; Ishikawa, Y</v>
      </c>
      <c r="D311" s="0" t="str">
        <f aca="false">IF([1]metadata!D311="","",[1]metadata!D311)</f>
        <v>Geographic variation of photoperiodic response in larval development of the yellow-spotted longicorn beetle, Psacothea hilaris (PASCOE) (Coleoptera: Cerambycidae)</v>
      </c>
      <c r="E311" s="0" t="str">
        <f aca="false">IF([1]metadata!E311="","",[1]metadata!E311)</f>
        <v>10.1303/aez.31.495</v>
      </c>
      <c r="F311" s="0" t="str">
        <f aca="false">IF([1]metadata!F311="","",[1]metadata!F311)</f>
        <v>y</v>
      </c>
      <c r="G311" s="0" t="str">
        <f aca="false">IF([1]metadata!G311="","",[1]metadata!G311)</f>
        <v>a</v>
      </c>
      <c r="H311" s="0" t="str">
        <f aca="false">IF([1]metadata!H311="","",[1]metadata!H311)</f>
        <v>i</v>
      </c>
      <c r="I311" s="0" t="n">
        <f aca="false">IF([1]metadata!I311="","",[1]metadata!I311)</f>
        <v>4</v>
      </c>
      <c r="J311" s="0" t="n">
        <f aca="false">IF([1]metadata!J311="",0,[1]metadata!J311)</f>
        <v>5</v>
      </c>
      <c r="K311" s="0" t="str">
        <f aca="false">IF([1]metadata!K311="","",[1]metadata!K311)</f>
        <v/>
      </c>
      <c r="L311" s="0" t="str">
        <f aca="false">IF([1]metadata!L311="","",[1]metadata!L311)</f>
        <v>Psacothea hilaris</v>
      </c>
      <c r="M311" s="0" t="str">
        <f aca="false">IF([1]metadata!M311="","",[1]metadata!M311)</f>
        <v>coleoptera</v>
      </c>
      <c r="N311" s="0" t="str">
        <f aca="false">IF([1]metadata!N311="","",[1]metadata!N311)</f>
        <v>Naze</v>
      </c>
      <c r="O311" s="0" t="n">
        <f aca="false">IF([1]metadata!O311="","",[1]metadata!O311)</f>
        <v>28.377247</v>
      </c>
      <c r="P311" s="0" t="n">
        <f aca="false">IF([1]metadata!P311="","",[1]metadata!P311)</f>
        <v>129.493742</v>
      </c>
      <c r="Q311" s="0" t="str">
        <f aca="false">IF([1]metadata!Q311="","",[1]metadata!Q311)</f>
        <v/>
      </c>
      <c r="R311" s="0" t="str">
        <f aca="false">IF([1]metadata!R311="","",[1]metadata!R311)</f>
        <v/>
      </c>
      <c r="S311" s="0" t="str">
        <f aca="false">IF([1]metadata!S311="","",[1]metadata!S311)</f>
        <v/>
      </c>
      <c r="T311" s="0" t="n">
        <f aca="false">IF([1]metadata!T311="","",[1]metadata!T311)</f>
        <v>20</v>
      </c>
      <c r="U311" s="0" t="str">
        <f aca="false">IF([1]metadata!U311="","",[1]metadata!U311)</f>
        <v>global average</v>
      </c>
      <c r="V311" s="0" t="str">
        <f aca="false">IF([1]metadata!V311="","",[1]metadata!V311)</f>
        <v/>
      </c>
      <c r="W311" s="0" t="n">
        <f aca="false">IF([1]metadata!W311="","",[1]metadata!W311)</f>
        <v>47</v>
      </c>
      <c r="X311" s="0" t="str">
        <f aca="false">IF([1]metadata!X311="","",[1]metadata!X311)</f>
        <v/>
      </c>
      <c r="Y311" s="0" t="str">
        <f aca="false">IF([1]metadata!Y311="","",[1]metadata!Y311)</f>
        <v>larval</v>
      </c>
      <c r="Z311" s="0" t="str">
        <f aca="false">IF([1]metadata!Z311="","",[1]metadata!Z311)</f>
        <v/>
      </c>
    </row>
    <row r="312" customFormat="false" ht="14.4" hidden="false" customHeight="false" outlineLevel="0" collapsed="false">
      <c r="A312" s="0" t="n">
        <f aca="false">IF([1]metadata!A312="","",[1]metadata!A312)</f>
        <v>48</v>
      </c>
      <c r="B312" s="0" t="str">
        <f aca="false">IF([1]metadata!B312="","",[1]metadata!B312)</f>
        <v>48- UNDERCIV</v>
      </c>
      <c r="C312" s="0" t="str">
        <f aca="false">IF([1]metadata!C312="","",[1]metadata!C312)</f>
        <v>SHROYER, DA; CRAIG, GB</v>
      </c>
      <c r="D312" s="0" t="str">
        <f aca="false">IF([1]metadata!D312="","",[1]metadata!D312)</f>
        <v>EGG DIAPAUSE IN AEDES-TRISERIATUS (DIPTERA, CULICIDAE) - GEOGRAPHIC-VARIATION IN PHOTOPERIODIC RESPONSE AND FACTORS INFLUENCING DIAPAUSE TERMINATION</v>
      </c>
      <c r="E312" s="0" t="str">
        <f aca="false">IF([1]metadata!E312="","",[1]metadata!E312)</f>
        <v>10.1093/jmedent/20.6.601</v>
      </c>
      <c r="F312" s="0" t="str">
        <f aca="false">IF([1]metadata!F312="","",[1]metadata!F312)</f>
        <v>y</v>
      </c>
      <c r="G312" s="0" t="str">
        <f aca="false">IF([1]metadata!G312="","",[1]metadata!G312)</f>
        <v>a</v>
      </c>
      <c r="H312" s="0" t="str">
        <f aca="false">IF([1]metadata!H312="","",[1]metadata!H312)</f>
        <v>i</v>
      </c>
      <c r="I312" s="0" t="n">
        <f aca="false">IF([1]metadata!I312="","",[1]metadata!I312)</f>
        <v>9</v>
      </c>
      <c r="J312" s="0" t="n">
        <f aca="false">IF([1]metadata!J312="",0,[1]metadata!J312)</f>
        <v>9</v>
      </c>
      <c r="K312" s="0" t="str">
        <f aca="false">IF([1]metadata!K312="","",[1]metadata!K312)</f>
        <v>n</v>
      </c>
      <c r="L312" s="0" t="str">
        <f aca="false">IF([1]metadata!L312="","",[1]metadata!L312)</f>
        <v>Aedes triseratius</v>
      </c>
      <c r="M312" s="0" t="str">
        <f aca="false">IF([1]metadata!M312="","",[1]metadata!M312)</f>
        <v>diptera</v>
      </c>
      <c r="N312" s="0" t="str">
        <f aca="false">IF([1]metadata!N312="","",[1]metadata!N312)</f>
        <v>UNDERCIV</v>
      </c>
      <c r="O312" s="0" t="n">
        <f aca="false">IF([1]metadata!O312="","",[1]metadata!O312)</f>
        <v>46.154722</v>
      </c>
      <c r="P312" s="0" t="n">
        <f aca="false">IF([1]metadata!P312="","",[1]metadata!P312)</f>
        <v>-89.385278</v>
      </c>
      <c r="Q312" s="0" t="n">
        <f aca="false">IF([1]metadata!Q312="","",[1]metadata!Q312)</f>
        <v>0.01</v>
      </c>
      <c r="R312" s="0" t="str">
        <f aca="false">IF([1]metadata!R312="","",[1]metadata!R312)</f>
        <v/>
      </c>
      <c r="S312" s="0" t="str">
        <f aca="false">IF([1]metadata!S312="","",[1]metadata!S312)</f>
        <v/>
      </c>
      <c r="T312" s="0" t="n">
        <f aca="false">IF([1]metadata!T312="","",[1]metadata!T312)</f>
        <v>90</v>
      </c>
      <c r="U312" s="0" t="str">
        <f aca="false">IF([1]metadata!U312="","",[1]metadata!U312)</f>
        <v>global average</v>
      </c>
      <c r="V312" s="0" t="str">
        <f aca="false">IF([1]metadata!V312="","",[1]metadata!V312)</f>
        <v/>
      </c>
      <c r="W312" s="0" t="n">
        <f aca="false">IF([1]metadata!W312="","",[1]metadata!W312)</f>
        <v>48</v>
      </c>
      <c r="X312" s="0" t="str">
        <f aca="false">IF([1]metadata!X312="","",[1]metadata!X312)</f>
        <v/>
      </c>
      <c r="Y312" s="0" t="str">
        <f aca="false">IF([1]metadata!Y312="","",[1]metadata!Y312)</f>
        <v>egg</v>
      </c>
      <c r="Z312" s="0" t="str">
        <f aca="false">IF([1]metadata!Z312="","",[1]metadata!Z312)</f>
        <v/>
      </c>
    </row>
    <row r="313" customFormat="false" ht="14.4" hidden="false" customHeight="false" outlineLevel="0" collapsed="false">
      <c r="A313" s="0" t="n">
        <f aca="false">IF([1]metadata!A313="","",[1]metadata!A313)</f>
        <v>48</v>
      </c>
      <c r="B313" s="0" t="str">
        <f aca="false">IF([1]metadata!B313="","",[1]metadata!B313)</f>
        <v>48- ORONOIII</v>
      </c>
      <c r="C313" s="0" t="str">
        <f aca="false">IF([1]metadata!C313="","",[1]metadata!C313)</f>
        <v>SHROYER, DA; CRAIG, GB</v>
      </c>
      <c r="D313" s="0" t="str">
        <f aca="false">IF([1]metadata!D313="","",[1]metadata!D313)</f>
        <v>EGG DIAPAUSE IN AEDES-TRISERIATUS (DIPTERA, CULICIDAE) - GEOGRAPHIC-VARIATION IN PHOTOPERIODIC RESPONSE AND FACTORS INFLUENCING DIAPAUSE TERMINATION</v>
      </c>
      <c r="E313" s="0" t="str">
        <f aca="false">IF([1]metadata!E313="","",[1]metadata!E313)</f>
        <v>10.1093/jmedent/20.6.601</v>
      </c>
      <c r="F313" s="0" t="str">
        <f aca="false">IF([1]metadata!F313="","",[1]metadata!F313)</f>
        <v>y</v>
      </c>
      <c r="G313" s="0" t="str">
        <f aca="false">IF([1]metadata!G313="","",[1]metadata!G313)</f>
        <v>a</v>
      </c>
      <c r="H313" s="0" t="str">
        <f aca="false">IF([1]metadata!H313="","",[1]metadata!H313)</f>
        <v>i</v>
      </c>
      <c r="I313" s="0" t="n">
        <f aca="false">IF([1]metadata!I313="","",[1]metadata!I313)</f>
        <v>9</v>
      </c>
      <c r="J313" s="0" t="n">
        <f aca="false">IF([1]metadata!J313="",0,[1]metadata!J313)</f>
        <v>10</v>
      </c>
      <c r="K313" s="0" t="str">
        <f aca="false">IF([1]metadata!K313="","",[1]metadata!K313)</f>
        <v/>
      </c>
      <c r="L313" s="0" t="str">
        <f aca="false">IF([1]metadata!L313="","",[1]metadata!L313)</f>
        <v>Aedes triseratius</v>
      </c>
      <c r="M313" s="0" t="str">
        <f aca="false">IF([1]metadata!M313="","",[1]metadata!M313)</f>
        <v>diptera</v>
      </c>
      <c r="N313" s="0" t="str">
        <f aca="false">IF([1]metadata!N313="","",[1]metadata!N313)</f>
        <v>ORONOIII</v>
      </c>
      <c r="O313" s="0" t="n">
        <f aca="false">IF([1]metadata!O313="","",[1]metadata!O313)</f>
        <v>44.883</v>
      </c>
      <c r="P313" s="0" t="n">
        <f aca="false">IF([1]metadata!P313="","",[1]metadata!P313)</f>
        <v>-68.672</v>
      </c>
      <c r="Q313" s="0" t="n">
        <f aca="false">IF([1]metadata!Q313="","",[1]metadata!Q313)</f>
        <v>0.01</v>
      </c>
      <c r="R313" s="0" t="str">
        <f aca="false">IF([1]metadata!R313="","",[1]metadata!R313)</f>
        <v/>
      </c>
      <c r="S313" s="0" t="str">
        <f aca="false">IF([1]metadata!S313="","",[1]metadata!S313)</f>
        <v/>
      </c>
      <c r="T313" s="0" t="n">
        <f aca="false">IF([1]metadata!T313="","",[1]metadata!T313)</f>
        <v>90</v>
      </c>
      <c r="U313" s="0" t="str">
        <f aca="false">IF([1]metadata!U313="","",[1]metadata!U313)</f>
        <v>global average</v>
      </c>
      <c r="V313" s="0" t="str">
        <f aca="false">IF([1]metadata!V313="","",[1]metadata!V313)</f>
        <v/>
      </c>
      <c r="W313" s="0" t="n">
        <f aca="false">IF([1]metadata!W313="","",[1]metadata!W313)</f>
        <v>48</v>
      </c>
      <c r="X313" s="0" t="str">
        <f aca="false">IF([1]metadata!X313="","",[1]metadata!X313)</f>
        <v/>
      </c>
      <c r="Y313" s="0" t="str">
        <f aca="false">IF([1]metadata!Y313="","",[1]metadata!Y313)</f>
        <v>egg</v>
      </c>
      <c r="Z313" s="0" t="str">
        <f aca="false">IF([1]metadata!Z313="","",[1]metadata!Z313)</f>
        <v/>
      </c>
    </row>
    <row r="314" customFormat="false" ht="14.4" hidden="false" customHeight="false" outlineLevel="0" collapsed="false">
      <c r="A314" s="0" t="n">
        <f aca="false">IF([1]metadata!A314="","",[1]metadata!A314)</f>
        <v>48</v>
      </c>
      <c r="B314" s="0" t="str">
        <f aca="false">IF([1]metadata!B314="","",[1]metadata!B314)</f>
        <v>48- KRAMERI</v>
      </c>
      <c r="C314" s="0" t="str">
        <f aca="false">IF([1]metadata!C314="","",[1]metadata!C314)</f>
        <v>SHROYER, DA; CRAIG, GB</v>
      </c>
      <c r="D314" s="0" t="str">
        <f aca="false">IF([1]metadata!D314="","",[1]metadata!D314)</f>
        <v>EGG DIAPAUSE IN AEDES-TRISERIATUS (DIPTERA, CULICIDAE) - GEOGRAPHIC-VARIATION IN PHOTOPERIODIC RESPONSE AND FACTORS INFLUENCING DIAPAUSE TERMINATION</v>
      </c>
      <c r="E314" s="0" t="str">
        <f aca="false">IF([1]metadata!E314="","",[1]metadata!E314)</f>
        <v>10.1093/jmedent/20.6.601</v>
      </c>
      <c r="F314" s="0" t="str">
        <f aca="false">IF([1]metadata!F314="","",[1]metadata!F314)</f>
        <v>y</v>
      </c>
      <c r="G314" s="0" t="str">
        <f aca="false">IF([1]metadata!G314="","",[1]metadata!G314)</f>
        <v>a</v>
      </c>
      <c r="H314" s="0" t="str">
        <f aca="false">IF([1]metadata!H314="","",[1]metadata!H314)</f>
        <v>i</v>
      </c>
      <c r="I314" s="0" t="n">
        <f aca="false">IF([1]metadata!I314="","",[1]metadata!I314)</f>
        <v>9</v>
      </c>
      <c r="J314" s="0" t="n">
        <f aca="false">IF([1]metadata!J314="",0,[1]metadata!J314)</f>
        <v>10</v>
      </c>
      <c r="K314" s="0" t="str">
        <f aca="false">IF([1]metadata!K314="","",[1]metadata!K314)</f>
        <v/>
      </c>
      <c r="L314" s="0" t="str">
        <f aca="false">IF([1]metadata!L314="","",[1]metadata!L314)</f>
        <v>Aedes triseratius</v>
      </c>
      <c r="M314" s="0" t="str">
        <f aca="false">IF([1]metadata!M314="","",[1]metadata!M314)</f>
        <v>diptera</v>
      </c>
      <c r="N314" s="0" t="str">
        <f aca="false">IF([1]metadata!N314="","",[1]metadata!N314)</f>
        <v>KRAMERI</v>
      </c>
      <c r="O314" s="0" t="n">
        <f aca="false">IF([1]metadata!O314="","",[1]metadata!O314)</f>
        <v>41.613333</v>
      </c>
      <c r="P314" s="0" t="n">
        <f aca="false">IF([1]metadata!P314="","",[1]metadata!P314)</f>
        <v>-86.2475</v>
      </c>
      <c r="Q314" s="0" t="n">
        <f aca="false">IF([1]metadata!Q314="","",[1]metadata!Q314)</f>
        <v>0.2</v>
      </c>
      <c r="R314" s="0" t="str">
        <f aca="false">IF([1]metadata!R314="","",[1]metadata!R314)</f>
        <v/>
      </c>
      <c r="S314" s="0" t="str">
        <f aca="false">IF([1]metadata!S314="","",[1]metadata!S314)</f>
        <v/>
      </c>
      <c r="T314" s="0" t="n">
        <f aca="false">IF([1]metadata!T314="","",[1]metadata!T314)</f>
        <v>90</v>
      </c>
      <c r="U314" s="0" t="str">
        <f aca="false">IF([1]metadata!U314="","",[1]metadata!U314)</f>
        <v>global average</v>
      </c>
      <c r="V314" s="0" t="str">
        <f aca="false">IF([1]metadata!V314="","",[1]metadata!V314)</f>
        <v/>
      </c>
      <c r="W314" s="0" t="n">
        <f aca="false">IF([1]metadata!W314="","",[1]metadata!W314)</f>
        <v>48</v>
      </c>
      <c r="X314" s="0" t="str">
        <f aca="false">IF([1]metadata!X314="","",[1]metadata!X314)</f>
        <v/>
      </c>
      <c r="Y314" s="0" t="str">
        <f aca="false">IF([1]metadata!Y314="","",[1]metadata!Y314)</f>
        <v>egg</v>
      </c>
      <c r="Z314" s="0" t="str">
        <f aca="false">IF([1]metadata!Z314="","",[1]metadata!Z314)</f>
        <v/>
      </c>
    </row>
    <row r="315" customFormat="false" ht="14.4" hidden="false" customHeight="false" outlineLevel="0" collapsed="false">
      <c r="A315" s="0" t="n">
        <f aca="false">IF([1]metadata!A315="","",[1]metadata!A315)</f>
        <v>48</v>
      </c>
      <c r="B315" s="0" t="str">
        <f aca="false">IF([1]metadata!B315="","",[1]metadata!B315)</f>
        <v>48- BURDETTE</v>
      </c>
      <c r="C315" s="0" t="str">
        <f aca="false">IF([1]metadata!C315="","",[1]metadata!C315)</f>
        <v>SHROYER, DA; CRAIG, GB</v>
      </c>
      <c r="D315" s="0" t="str">
        <f aca="false">IF([1]metadata!D315="","",[1]metadata!D315)</f>
        <v>EGG DIAPAUSE IN AEDES-TRISERIATUS (DIPTERA, CULICIDAE) - GEOGRAPHIC-VARIATION IN PHOTOPERIODIC RESPONSE AND FACTORS INFLUENCING DIAPAUSE TERMINATION</v>
      </c>
      <c r="E315" s="0" t="str">
        <f aca="false">IF([1]metadata!E315="","",[1]metadata!E315)</f>
        <v>10.1093/jmedent/20.6.601</v>
      </c>
      <c r="F315" s="0" t="str">
        <f aca="false">IF([1]metadata!F315="","",[1]metadata!F315)</f>
        <v>y</v>
      </c>
      <c r="G315" s="0" t="str">
        <f aca="false">IF([1]metadata!G315="","",[1]metadata!G315)</f>
        <v>a</v>
      </c>
      <c r="H315" s="0" t="str">
        <f aca="false">IF([1]metadata!H315="","",[1]metadata!H315)</f>
        <v>i</v>
      </c>
      <c r="I315" s="0" t="n">
        <f aca="false">IF([1]metadata!I315="","",[1]metadata!I315)</f>
        <v>9</v>
      </c>
      <c r="J315" s="0" t="n">
        <f aca="false">IF([1]metadata!J315="",0,[1]metadata!J315)</f>
        <v>11</v>
      </c>
      <c r="K315" s="0" t="str">
        <f aca="false">IF([1]metadata!K315="","",[1]metadata!K315)</f>
        <v/>
      </c>
      <c r="L315" s="0" t="str">
        <f aca="false">IF([1]metadata!L315="","",[1]metadata!L315)</f>
        <v>Aedes triseratius</v>
      </c>
      <c r="M315" s="0" t="str">
        <f aca="false">IF([1]metadata!M315="","",[1]metadata!M315)</f>
        <v>diptera</v>
      </c>
      <c r="N315" s="0" t="str">
        <f aca="false">IF([1]metadata!N315="","",[1]metadata!N315)</f>
        <v>BURDETTE</v>
      </c>
      <c r="O315" s="0" t="n">
        <f aca="false">IF([1]metadata!O315="","",[1]metadata!O315)</f>
        <v>41.613333</v>
      </c>
      <c r="P315" s="0" t="n">
        <f aca="false">IF([1]metadata!P315="","",[1]metadata!P315)</f>
        <v>-86.2475</v>
      </c>
      <c r="Q315" s="0" t="n">
        <f aca="false">IF([1]metadata!Q315="","",[1]metadata!Q315)</f>
        <v>0.2</v>
      </c>
      <c r="R315" s="0" t="str">
        <f aca="false">IF([1]metadata!R315="","",[1]metadata!R315)</f>
        <v/>
      </c>
      <c r="S315" s="0" t="str">
        <f aca="false">IF([1]metadata!S315="","",[1]metadata!S315)</f>
        <v/>
      </c>
      <c r="T315" s="0" t="n">
        <f aca="false">IF([1]metadata!T315="","",[1]metadata!T315)</f>
        <v>90</v>
      </c>
      <c r="U315" s="0" t="str">
        <f aca="false">IF([1]metadata!U315="","",[1]metadata!U315)</f>
        <v>global average</v>
      </c>
      <c r="V315" s="0" t="str">
        <f aca="false">IF([1]metadata!V315="","",[1]metadata!V315)</f>
        <v/>
      </c>
      <c r="W315" s="0" t="n">
        <f aca="false">IF([1]metadata!W315="","",[1]metadata!W315)</f>
        <v>48</v>
      </c>
      <c r="X315" s="0" t="str">
        <f aca="false">IF([1]metadata!X315="","",[1]metadata!X315)</f>
        <v/>
      </c>
      <c r="Y315" s="0" t="str">
        <f aca="false">IF([1]metadata!Y315="","",[1]metadata!Y315)</f>
        <v>egg</v>
      </c>
      <c r="Z315" s="0" t="str">
        <f aca="false">IF([1]metadata!Z315="","",[1]metadata!Z315)</f>
        <v/>
      </c>
    </row>
    <row r="316" customFormat="false" ht="14.4" hidden="false" customHeight="false" outlineLevel="0" collapsed="false">
      <c r="A316" s="0" t="n">
        <f aca="false">IF([1]metadata!A316="","",[1]metadata!A316)</f>
        <v>48</v>
      </c>
      <c r="B316" s="0" t="str">
        <f aca="false">IF([1]metadata!B316="","",[1]metadata!B316)</f>
        <v>48- TOPSY</v>
      </c>
      <c r="C316" s="0" t="str">
        <f aca="false">IF([1]metadata!C316="","",[1]metadata!C316)</f>
        <v>SHROYER, DA; CRAIG, GB</v>
      </c>
      <c r="D316" s="0" t="str">
        <f aca="false">IF([1]metadata!D316="","",[1]metadata!D316)</f>
        <v>EGG DIAPAUSE IN AEDES-TRISERIATUS (DIPTERA, CULICIDAE) - GEOGRAPHIC-VARIATION IN PHOTOPERIODIC RESPONSE AND FACTORS INFLUENCING DIAPAUSE TERMINATION</v>
      </c>
      <c r="E316" s="0" t="str">
        <f aca="false">IF([1]metadata!E316="","",[1]metadata!E316)</f>
        <v>10.1093/jmedent/20.6.601</v>
      </c>
      <c r="F316" s="0" t="str">
        <f aca="false">IF([1]metadata!F316="","",[1]metadata!F316)</f>
        <v>y</v>
      </c>
      <c r="G316" s="0" t="str">
        <f aca="false">IF([1]metadata!G316="","",[1]metadata!G316)</f>
        <v>a</v>
      </c>
      <c r="H316" s="0" t="str">
        <f aca="false">IF([1]metadata!H316="","",[1]metadata!H316)</f>
        <v>i</v>
      </c>
      <c r="I316" s="0" t="n">
        <f aca="false">IF([1]metadata!I316="","",[1]metadata!I316)</f>
        <v>9</v>
      </c>
      <c r="J316" s="0" t="n">
        <f aca="false">IF([1]metadata!J316="",0,[1]metadata!J316)</f>
        <v>10</v>
      </c>
      <c r="K316" s="0" t="str">
        <f aca="false">IF([1]metadata!K316="","",[1]metadata!K316)</f>
        <v/>
      </c>
      <c r="L316" s="0" t="str">
        <f aca="false">IF([1]metadata!L316="","",[1]metadata!L316)</f>
        <v>Aedes triseratius</v>
      </c>
      <c r="M316" s="0" t="str">
        <f aca="false">IF([1]metadata!M316="","",[1]metadata!M316)</f>
        <v>diptera</v>
      </c>
      <c r="N316" s="0" t="str">
        <f aca="false">IF([1]metadata!N316="","",[1]metadata!N316)</f>
        <v>TOPSY</v>
      </c>
      <c r="O316" s="0" t="n">
        <f aca="false">IF([1]metadata!O316="","",[1]metadata!O316)</f>
        <v>30.280278</v>
      </c>
      <c r="P316" s="0" t="n">
        <f aca="false">IF([1]metadata!P316="","",[1]metadata!P316)</f>
        <v>-93.360833</v>
      </c>
      <c r="Q316" s="0" t="n">
        <f aca="false">IF([1]metadata!Q316="","",[1]metadata!Q316)</f>
        <v>0.2</v>
      </c>
      <c r="R316" s="0" t="str">
        <f aca="false">IF([1]metadata!R316="","",[1]metadata!R316)</f>
        <v/>
      </c>
      <c r="S316" s="0" t="str">
        <f aca="false">IF([1]metadata!S316="","",[1]metadata!S316)</f>
        <v/>
      </c>
      <c r="T316" s="0" t="n">
        <f aca="false">IF([1]metadata!T316="","",[1]metadata!T316)</f>
        <v>90</v>
      </c>
      <c r="U316" s="0" t="str">
        <f aca="false">IF([1]metadata!U316="","",[1]metadata!U316)</f>
        <v>global average</v>
      </c>
      <c r="V316" s="0" t="str">
        <f aca="false">IF([1]metadata!V316="","",[1]metadata!V316)</f>
        <v/>
      </c>
      <c r="W316" s="0" t="n">
        <f aca="false">IF([1]metadata!W316="","",[1]metadata!W316)</f>
        <v>48</v>
      </c>
      <c r="X316" s="0" t="str">
        <f aca="false">IF([1]metadata!X316="","",[1]metadata!X316)</f>
        <v/>
      </c>
      <c r="Y316" s="0" t="str">
        <f aca="false">IF([1]metadata!Y316="","",[1]metadata!Y316)</f>
        <v>egg</v>
      </c>
      <c r="Z316" s="0" t="str">
        <f aca="false">IF([1]metadata!Z316="","",[1]metadata!Z316)</f>
        <v/>
      </c>
    </row>
    <row r="317" customFormat="false" ht="14.4" hidden="false" customHeight="false" outlineLevel="0" collapsed="false">
      <c r="A317" s="0" t="n">
        <f aca="false">IF([1]metadata!A317="","",[1]metadata!A317)</f>
        <v>48</v>
      </c>
      <c r="B317" s="0" t="str">
        <f aca="false">IF([1]metadata!B317="","",[1]metadata!B317)</f>
        <v>48- WALTON</v>
      </c>
      <c r="C317" s="0" t="str">
        <f aca="false">IF([1]metadata!C317="","",[1]metadata!C317)</f>
        <v>SHROYER, DA; CRAIG, GB</v>
      </c>
      <c r="D317" s="0" t="str">
        <f aca="false">IF([1]metadata!D317="","",[1]metadata!D317)</f>
        <v>EGG DIAPAUSE IN AEDES-TRISERIATUS (DIPTERA, CULICIDAE) - GEOGRAPHIC-VARIATION IN PHOTOPERIODIC RESPONSE AND FACTORS INFLUENCING DIAPAUSE TERMINATION</v>
      </c>
      <c r="E317" s="0" t="str">
        <f aca="false">IF([1]metadata!E317="","",[1]metadata!E317)</f>
        <v>10.1093/jmedent/20.6.601</v>
      </c>
      <c r="F317" s="0" t="str">
        <f aca="false">IF([1]metadata!F317="","",[1]metadata!F317)</f>
        <v>y</v>
      </c>
      <c r="G317" s="0" t="str">
        <f aca="false">IF([1]metadata!G317="","",[1]metadata!G317)</f>
        <v>a</v>
      </c>
      <c r="H317" s="0" t="str">
        <f aca="false">IF([1]metadata!H317="","",[1]metadata!H317)</f>
        <v>i</v>
      </c>
      <c r="I317" s="0" t="n">
        <f aca="false">IF([1]metadata!I317="","",[1]metadata!I317)</f>
        <v>9</v>
      </c>
      <c r="J317" s="0" t="n">
        <f aca="false">IF([1]metadata!J317="",0,[1]metadata!J317)</f>
        <v>9</v>
      </c>
      <c r="K317" s="0" t="str">
        <f aca="false">IF([1]metadata!K317="","",[1]metadata!K317)</f>
        <v/>
      </c>
      <c r="L317" s="0" t="str">
        <f aca="false">IF([1]metadata!L317="","",[1]metadata!L317)</f>
        <v>Aedes triseratius</v>
      </c>
      <c r="M317" s="0" t="str">
        <f aca="false">IF([1]metadata!M317="","",[1]metadata!M317)</f>
        <v>diptera</v>
      </c>
      <c r="N317" s="0" t="str">
        <f aca="false">IF([1]metadata!N317="","",[1]metadata!N317)</f>
        <v>WALTON</v>
      </c>
      <c r="O317" s="0" t="n">
        <f aca="false">IF([1]metadata!O317="","",[1]metadata!O317)</f>
        <v>41.613333</v>
      </c>
      <c r="P317" s="0" t="n">
        <f aca="false">IF([1]metadata!P317="","",[1]metadata!P317)</f>
        <v>-86.2475</v>
      </c>
      <c r="Q317" s="0" t="n">
        <f aca="false">IF([1]metadata!Q317="","",[1]metadata!Q317)</f>
        <v>0.2</v>
      </c>
      <c r="R317" s="0" t="str">
        <f aca="false">IF([1]metadata!R317="","",[1]metadata!R317)</f>
        <v/>
      </c>
      <c r="S317" s="0" t="str">
        <f aca="false">IF([1]metadata!S317="","",[1]metadata!S317)</f>
        <v/>
      </c>
      <c r="T317" s="0" t="n">
        <f aca="false">IF([1]metadata!T317="","",[1]metadata!T317)</f>
        <v>90</v>
      </c>
      <c r="U317" s="0" t="str">
        <f aca="false">IF([1]metadata!U317="","",[1]metadata!U317)</f>
        <v>global average</v>
      </c>
      <c r="V317" s="0" t="str">
        <f aca="false">IF([1]metadata!V317="","",[1]metadata!V317)</f>
        <v/>
      </c>
      <c r="W317" s="0" t="n">
        <f aca="false">IF([1]metadata!W317="","",[1]metadata!W317)</f>
        <v>48</v>
      </c>
      <c r="X317" s="0" t="str">
        <f aca="false">IF([1]metadata!X317="","",[1]metadata!X317)</f>
        <v/>
      </c>
      <c r="Y317" s="0" t="str">
        <f aca="false">IF([1]metadata!Y317="","",[1]metadata!Y317)</f>
        <v>egg</v>
      </c>
      <c r="Z317" s="0" t="str">
        <f aca="false">IF([1]metadata!Z317="","",[1]metadata!Z317)</f>
        <v/>
      </c>
    </row>
    <row r="318" customFormat="false" ht="14.4" hidden="false" customHeight="false" outlineLevel="0" collapsed="false">
      <c r="A318" s="0" t="n">
        <f aca="false">IF([1]metadata!A318="","",[1]metadata!A318)</f>
        <v>48</v>
      </c>
      <c r="B318" s="0" t="str">
        <f aca="false">IF([1]metadata!B318="","",[1]metadata!B318)</f>
        <v>48- Alabama</v>
      </c>
      <c r="C318" s="0" t="str">
        <f aca="false">IF([1]metadata!C318="","",[1]metadata!C318)</f>
        <v>SHROYER, DA; CRAIG, GB</v>
      </c>
      <c r="D318" s="0" t="str">
        <f aca="false">IF([1]metadata!D318="","",[1]metadata!D318)</f>
        <v>EGG DIAPAUSE IN AEDES-TRISERIATUS (DIPTERA, CULICIDAE) - GEOGRAPHIC-VARIATION IN PHOTOPERIODIC RESPONSE AND FACTORS INFLUENCING DIAPAUSE TERMINATION</v>
      </c>
      <c r="E318" s="0" t="str">
        <f aca="false">IF([1]metadata!E318="","",[1]metadata!E318)</f>
        <v>10.1093/jmedent/20.6.601</v>
      </c>
      <c r="F318" s="0" t="str">
        <f aca="false">IF([1]metadata!F318="","",[1]metadata!F318)</f>
        <v>y</v>
      </c>
      <c r="G318" s="0" t="str">
        <f aca="false">IF([1]metadata!G318="","",[1]metadata!G318)</f>
        <v>a</v>
      </c>
      <c r="H318" s="0" t="str">
        <f aca="false">IF([1]metadata!H318="","",[1]metadata!H318)</f>
        <v>i</v>
      </c>
      <c r="I318" s="0" t="n">
        <f aca="false">IF([1]metadata!I318="","",[1]metadata!I318)</f>
        <v>9</v>
      </c>
      <c r="J318" s="0" t="n">
        <f aca="false">IF([1]metadata!J318="",0,[1]metadata!J318)</f>
        <v>9</v>
      </c>
      <c r="K318" s="0" t="str">
        <f aca="false">IF([1]metadata!K318="","",[1]metadata!K318)</f>
        <v/>
      </c>
      <c r="L318" s="0" t="str">
        <f aca="false">IF([1]metadata!L318="","",[1]metadata!L318)</f>
        <v>Aedes triseratius</v>
      </c>
      <c r="M318" s="0" t="str">
        <f aca="false">IF([1]metadata!M318="","",[1]metadata!M318)</f>
        <v>diptera</v>
      </c>
      <c r="N318" s="0" t="str">
        <f aca="false">IF([1]metadata!N318="","",[1]metadata!N318)</f>
        <v>Alabama</v>
      </c>
      <c r="O318" s="0" t="n">
        <f aca="false">IF([1]metadata!O318="","",[1]metadata!O318)</f>
        <v>32.791667</v>
      </c>
      <c r="P318" s="0" t="n">
        <f aca="false">IF([1]metadata!P318="","",[1]metadata!P318)</f>
        <v>-86.830833</v>
      </c>
      <c r="Q318" s="0" t="str">
        <f aca="false">IF([1]metadata!Q318="","",[1]metadata!Q318)</f>
        <v>1°</v>
      </c>
      <c r="R318" s="0" t="str">
        <f aca="false">IF([1]metadata!R318="","",[1]metadata!R318)</f>
        <v/>
      </c>
      <c r="S318" s="0" t="str">
        <f aca="false">IF([1]metadata!S318="","",[1]metadata!S318)</f>
        <v/>
      </c>
      <c r="T318" s="0" t="n">
        <f aca="false">IF([1]metadata!T318="","",[1]metadata!T318)</f>
        <v>90</v>
      </c>
      <c r="U318" s="0" t="str">
        <f aca="false">IF([1]metadata!U318="","",[1]metadata!U318)</f>
        <v>global average</v>
      </c>
      <c r="V318" s="0" t="str">
        <f aca="false">IF([1]metadata!V318="","",[1]metadata!V318)</f>
        <v/>
      </c>
      <c r="W318" s="0" t="n">
        <f aca="false">IF([1]metadata!W318="","",[1]metadata!W318)</f>
        <v>48</v>
      </c>
      <c r="X318" s="0" t="str">
        <f aca="false">IF([1]metadata!X318="","",[1]metadata!X318)</f>
        <v/>
      </c>
      <c r="Y318" s="0" t="str">
        <f aca="false">IF([1]metadata!Y318="","",[1]metadata!Y318)</f>
        <v>egg</v>
      </c>
      <c r="Z318" s="0" t="str">
        <f aca="false">IF([1]metadata!Z318="","",[1]metadata!Z318)</f>
        <v/>
      </c>
    </row>
    <row r="319" customFormat="false" ht="14.4" hidden="false" customHeight="false" outlineLevel="0" collapsed="false">
      <c r="A319" s="0" t="n">
        <f aca="false">IF([1]metadata!A319="","",[1]metadata!A319)</f>
        <v>49</v>
      </c>
      <c r="B319" s="0" t="str">
        <f aca="false">IF([1]metadata!B319="","",[1]metadata!B319)</f>
        <v>49- KA</v>
      </c>
      <c r="C319" s="0" t="str">
        <f aca="false">IF([1]metadata!C319="","",[1]metadata!C319)</f>
        <v>SO, PM; TAKAFUJI, A</v>
      </c>
      <c r="D319" s="0" t="str">
        <f aca="false">IF([1]metadata!D319="","",[1]metadata!D319)</f>
        <v>LOCAL VARIATION IN DIAPAUSE CHARACTERISTICS OF TETRANYCHUS-URTICAE KOCH (ACARINA, TETRANYCHIDAE)</v>
      </c>
      <c r="E319" s="0" t="str">
        <f aca="false">IF([1]metadata!E319="","",[1]metadata!E319)</f>
        <v>10.1007/BF00317185</v>
      </c>
      <c r="F319" s="0" t="str">
        <f aca="false">IF([1]metadata!F319="","",[1]metadata!F319)</f>
        <v>y</v>
      </c>
      <c r="G319" s="0" t="str">
        <f aca="false">IF([1]metadata!G319="","",[1]metadata!G319)</f>
        <v>a</v>
      </c>
      <c r="H319" s="0" t="str">
        <f aca="false">IF([1]metadata!H319="","",[1]metadata!H319)</f>
        <v>i</v>
      </c>
      <c r="I319" s="0" t="n">
        <f aca="false">IF([1]metadata!I319="","",[1]metadata!I319)</f>
        <v>5</v>
      </c>
      <c r="J319" s="0" t="n">
        <f aca="false">IF([1]metadata!J319="",0,[1]metadata!J319)</f>
        <v>6</v>
      </c>
      <c r="K319" s="0" t="str">
        <f aca="false">IF([1]metadata!K319="","",[1]metadata!K319)</f>
        <v>n</v>
      </c>
      <c r="L319" s="0" t="str">
        <f aca="false">IF([1]metadata!L319="","",[1]metadata!L319)</f>
        <v>Tetranychus urticae</v>
      </c>
      <c r="M319" s="0" t="str">
        <f aca="false">IF([1]metadata!M319="","",[1]metadata!M319)</f>
        <v>Trombidiformes</v>
      </c>
      <c r="N319" s="0" t="str">
        <f aca="false">IF([1]metadata!N319="","",[1]metadata!N319)</f>
        <v>KA</v>
      </c>
      <c r="O319" s="0" t="n">
        <f aca="false">IF([1]metadata!O319="","",[1]metadata!O319)</f>
        <v>34.516667</v>
      </c>
      <c r="P319" s="0" t="n">
        <f aca="false">IF([1]metadata!P319="","",[1]metadata!P319)</f>
        <v>135.85</v>
      </c>
      <c r="Q319" s="0" t="str">
        <f aca="false">IF([1]metadata!Q319="","",[1]metadata!Q319)</f>
        <v/>
      </c>
      <c r="R319" s="0" t="n">
        <f aca="false">IF([1]metadata!R319="","",[1]metadata!R319)</f>
        <v>400</v>
      </c>
      <c r="S319" s="0" t="str">
        <f aca="false">IF([1]metadata!S319="","",[1]metadata!S319)</f>
        <v/>
      </c>
      <c r="T319" s="0" t="n">
        <f aca="false">IF([1]metadata!T319="","",[1]metadata!T319)</f>
        <v>40</v>
      </c>
      <c r="U319" s="0" t="str">
        <f aca="false">IF([1]metadata!U319="","",[1]metadata!U319)</f>
        <v>global average</v>
      </c>
      <c r="V319" s="0" t="str">
        <f aca="false">IF([1]metadata!V319="","",[1]metadata!V319)</f>
        <v/>
      </c>
      <c r="W319" s="0" t="n">
        <f aca="false">IF([1]metadata!W319="","",[1]metadata!W319)</f>
        <v>49</v>
      </c>
      <c r="X319" s="0" t="str">
        <f aca="false">IF([1]metadata!X319="","",[1]metadata!X319)</f>
        <v/>
      </c>
      <c r="Y319" s="0" t="str">
        <f aca="false">IF([1]metadata!Y319="","",[1]metadata!Y319)</f>
        <v/>
      </c>
      <c r="Z319" s="0" t="str">
        <f aca="false">IF([1]metadata!Z319="","",[1]metadata!Z319)</f>
        <v/>
      </c>
    </row>
    <row r="320" customFormat="false" ht="14.4" hidden="false" customHeight="false" outlineLevel="0" collapsed="false">
      <c r="A320" s="0" t="n">
        <f aca="false">IF([1]metadata!A320="","",[1]metadata!A320)</f>
        <v>49</v>
      </c>
      <c r="B320" s="0" t="str">
        <f aca="false">IF([1]metadata!B320="","",[1]metadata!B320)</f>
        <v>49- F</v>
      </c>
      <c r="C320" s="0" t="str">
        <f aca="false">IF([1]metadata!C320="","",[1]metadata!C320)</f>
        <v>SO, PM; TAKAFUJI, A</v>
      </c>
      <c r="D320" s="0" t="str">
        <f aca="false">IF([1]metadata!D320="","",[1]metadata!D320)</f>
        <v>LOCAL VARIATION IN DIAPAUSE CHARACTERISTICS OF TETRANYCHUS-URTICAE KOCH (ACARINA, TETRANYCHIDAE)</v>
      </c>
      <c r="E320" s="0" t="str">
        <f aca="false">IF([1]metadata!E320="","",[1]metadata!E320)</f>
        <v>10.1007/BF00317185</v>
      </c>
      <c r="F320" s="0" t="str">
        <f aca="false">IF([1]metadata!F320="","",[1]metadata!F320)</f>
        <v>y</v>
      </c>
      <c r="G320" s="0" t="str">
        <f aca="false">IF([1]metadata!G320="","",[1]metadata!G320)</f>
        <v>a</v>
      </c>
      <c r="H320" s="0" t="str">
        <f aca="false">IF([1]metadata!H320="","",[1]metadata!H320)</f>
        <v>i</v>
      </c>
      <c r="I320" s="0" t="n">
        <f aca="false">IF([1]metadata!I320="","",[1]metadata!I320)</f>
        <v>5</v>
      </c>
      <c r="J320" s="0" t="n">
        <f aca="false">IF([1]metadata!J320="",0,[1]metadata!J320)</f>
        <v>6</v>
      </c>
      <c r="K320" s="0" t="str">
        <f aca="false">IF([1]metadata!K320="","",[1]metadata!K320)</f>
        <v>n</v>
      </c>
      <c r="L320" s="0" t="str">
        <f aca="false">IF([1]metadata!L320="","",[1]metadata!L320)</f>
        <v>Tetranychus urticae</v>
      </c>
      <c r="M320" s="0" t="str">
        <f aca="false">IF([1]metadata!M320="","",[1]metadata!M320)</f>
        <v>Trombidiformes</v>
      </c>
      <c r="N320" s="0" t="str">
        <f aca="false">IF([1]metadata!N320="","",[1]metadata!N320)</f>
        <v>F</v>
      </c>
      <c r="O320" s="0" t="n">
        <f aca="false">IF([1]metadata!O320="","",[1]metadata!O320)</f>
        <v>34.596667</v>
      </c>
      <c r="P320" s="0" t="n">
        <f aca="false">IF([1]metadata!P320="","",[1]metadata!P320)</f>
        <v>135.8375</v>
      </c>
      <c r="Q320" s="0" t="str">
        <f aca="false">IF([1]metadata!Q320="","",[1]metadata!Q320)</f>
        <v/>
      </c>
      <c r="R320" s="0" t="n">
        <f aca="false">IF([1]metadata!R320="","",[1]metadata!R320)</f>
        <v>400</v>
      </c>
      <c r="S320" s="0" t="str">
        <f aca="false">IF([1]metadata!S320="","",[1]metadata!S320)</f>
        <v/>
      </c>
      <c r="T320" s="0" t="n">
        <f aca="false">IF([1]metadata!T320="","",[1]metadata!T320)</f>
        <v>40</v>
      </c>
      <c r="U320" s="0" t="str">
        <f aca="false">IF([1]metadata!U320="","",[1]metadata!U320)</f>
        <v>global average</v>
      </c>
      <c r="V320" s="0" t="str">
        <f aca="false">IF([1]metadata!V320="","",[1]metadata!V320)</f>
        <v/>
      </c>
      <c r="W320" s="0" t="n">
        <f aca="false">IF([1]metadata!W320="","",[1]metadata!W320)</f>
        <v>49</v>
      </c>
      <c r="X320" s="0" t="str">
        <f aca="false">IF([1]metadata!X320="","",[1]metadata!X320)</f>
        <v/>
      </c>
      <c r="Y320" s="0" t="str">
        <f aca="false">IF([1]metadata!Y320="","",[1]metadata!Y320)</f>
        <v/>
      </c>
      <c r="Z320" s="0" t="str">
        <f aca="false">IF([1]metadata!Z320="","",[1]metadata!Z320)</f>
        <v/>
      </c>
    </row>
    <row r="321" customFormat="false" ht="14.4" hidden="false" customHeight="false" outlineLevel="0" collapsed="false">
      <c r="A321" s="0" t="n">
        <f aca="false">IF([1]metadata!A321="","",[1]metadata!A321)</f>
        <v>49</v>
      </c>
      <c r="B321" s="0" t="str">
        <f aca="false">IF([1]metadata!B321="","",[1]metadata!B321)</f>
        <v>49- A</v>
      </c>
      <c r="C321" s="0" t="str">
        <f aca="false">IF([1]metadata!C321="","",[1]metadata!C321)</f>
        <v>SO, PM; TAKAFUJI, A</v>
      </c>
      <c r="D321" s="0" t="str">
        <f aca="false">IF([1]metadata!D321="","",[1]metadata!D321)</f>
        <v>LOCAL VARIATION IN DIAPAUSE CHARACTERISTICS OF TETRANYCHUS-URTICAE KOCH (ACARINA, TETRANYCHIDAE)</v>
      </c>
      <c r="E321" s="0" t="str">
        <f aca="false">IF([1]metadata!E321="","",[1]metadata!E321)</f>
        <v>10.1007/BF00317185</v>
      </c>
      <c r="F321" s="0" t="str">
        <f aca="false">IF([1]metadata!F321="","",[1]metadata!F321)</f>
        <v>y</v>
      </c>
      <c r="G321" s="0" t="str">
        <f aca="false">IF([1]metadata!G321="","",[1]metadata!G321)</f>
        <v>a</v>
      </c>
      <c r="H321" s="0" t="str">
        <f aca="false">IF([1]metadata!H321="","",[1]metadata!H321)</f>
        <v>i</v>
      </c>
      <c r="I321" s="0" t="n">
        <f aca="false">IF([1]metadata!I321="","",[1]metadata!I321)</f>
        <v>5</v>
      </c>
      <c r="J321" s="0" t="n">
        <f aca="false">IF([1]metadata!J321="",0,[1]metadata!J321)</f>
        <v>7</v>
      </c>
      <c r="K321" s="0" t="str">
        <f aca="false">IF([1]metadata!K321="","",[1]metadata!K321)</f>
        <v>n</v>
      </c>
      <c r="L321" s="0" t="str">
        <f aca="false">IF([1]metadata!L321="","",[1]metadata!L321)</f>
        <v>Tetranychus urticae</v>
      </c>
      <c r="M321" s="0" t="str">
        <f aca="false">IF([1]metadata!M321="","",[1]metadata!M321)</f>
        <v>Trombidiformes</v>
      </c>
      <c r="N321" s="0" t="str">
        <f aca="false">IF([1]metadata!N321="","",[1]metadata!N321)</f>
        <v>A</v>
      </c>
      <c r="O321" s="0" t="n">
        <f aca="false">IF([1]metadata!O321="","",[1]metadata!O321)</f>
        <v>34.516667</v>
      </c>
      <c r="P321" s="0" t="n">
        <f aca="false">IF([1]metadata!P321="","",[1]metadata!P321)</f>
        <v>135.85</v>
      </c>
      <c r="Q321" s="0" t="str">
        <f aca="false">IF([1]metadata!Q321="","",[1]metadata!Q321)</f>
        <v/>
      </c>
      <c r="R321" s="0" t="n">
        <f aca="false">IF([1]metadata!R321="","",[1]metadata!R321)</f>
        <v>200</v>
      </c>
      <c r="S321" s="0" t="str">
        <f aca="false">IF([1]metadata!S321="","",[1]metadata!S321)</f>
        <v/>
      </c>
      <c r="T321" s="0" t="n">
        <f aca="false">IF([1]metadata!T321="","",[1]metadata!T321)</f>
        <v>40</v>
      </c>
      <c r="U321" s="0" t="str">
        <f aca="false">IF([1]metadata!U321="","",[1]metadata!U321)</f>
        <v>global average</v>
      </c>
      <c r="V321" s="0" t="str">
        <f aca="false">IF([1]metadata!V321="","",[1]metadata!V321)</f>
        <v/>
      </c>
      <c r="W321" s="0" t="n">
        <f aca="false">IF([1]metadata!W321="","",[1]metadata!W321)</f>
        <v>49</v>
      </c>
      <c r="X321" s="0" t="str">
        <f aca="false">IF([1]metadata!X321="","",[1]metadata!X321)</f>
        <v/>
      </c>
      <c r="Y321" s="0" t="str">
        <f aca="false">IF([1]metadata!Y321="","",[1]metadata!Y321)</f>
        <v/>
      </c>
      <c r="Z321" s="0" t="str">
        <f aca="false">IF([1]metadata!Z321="","",[1]metadata!Z321)</f>
        <v/>
      </c>
    </row>
    <row r="322" customFormat="false" ht="14.4" hidden="false" customHeight="false" outlineLevel="0" collapsed="false">
      <c r="A322" s="0" t="n">
        <f aca="false">IF([1]metadata!A322="","",[1]metadata!A322)</f>
        <v>49</v>
      </c>
      <c r="B322" s="0" t="str">
        <f aca="false">IF([1]metadata!B322="","",[1]metadata!B322)</f>
        <v>49- KY</v>
      </c>
      <c r="C322" s="0" t="str">
        <f aca="false">IF([1]metadata!C322="","",[1]metadata!C322)</f>
        <v>SO, PM; TAKAFUJI, A</v>
      </c>
      <c r="D322" s="0" t="str">
        <f aca="false">IF([1]metadata!D322="","",[1]metadata!D322)</f>
        <v>LOCAL VARIATION IN DIAPAUSE CHARACTERISTICS OF TETRANYCHUS-URTICAE KOCH (ACARINA, TETRANYCHIDAE)</v>
      </c>
      <c r="E322" s="0" t="str">
        <f aca="false">IF([1]metadata!E322="","",[1]metadata!E322)</f>
        <v>10.1007/BF00317185</v>
      </c>
      <c r="F322" s="0" t="str">
        <f aca="false">IF([1]metadata!F322="","",[1]metadata!F322)</f>
        <v>y</v>
      </c>
      <c r="G322" s="0" t="str">
        <f aca="false">IF([1]metadata!G322="","",[1]metadata!G322)</f>
        <v>a</v>
      </c>
      <c r="H322" s="0" t="str">
        <f aca="false">IF([1]metadata!H322="","",[1]metadata!H322)</f>
        <v>i</v>
      </c>
      <c r="I322" s="0" t="n">
        <f aca="false">IF([1]metadata!I322="","",[1]metadata!I322)</f>
        <v>5</v>
      </c>
      <c r="J322" s="0" t="n">
        <f aca="false">IF([1]metadata!J322="",0,[1]metadata!J322)</f>
        <v>6</v>
      </c>
      <c r="K322" s="0" t="str">
        <f aca="false">IF([1]metadata!K322="","",[1]metadata!K322)</f>
        <v>n</v>
      </c>
      <c r="L322" s="0" t="str">
        <f aca="false">IF([1]metadata!L322="","",[1]metadata!L322)</f>
        <v>Tetranychus urticae</v>
      </c>
      <c r="M322" s="0" t="str">
        <f aca="false">IF([1]metadata!M322="","",[1]metadata!M322)</f>
        <v>Trombidiformes</v>
      </c>
      <c r="N322" s="0" t="str">
        <f aca="false">IF([1]metadata!N322="","",[1]metadata!N322)</f>
        <v>KY</v>
      </c>
      <c r="O322" s="0" t="n">
        <f aca="false">IF([1]metadata!O322="","",[1]metadata!O322)</f>
        <v>35.011667</v>
      </c>
      <c r="P322" s="0" t="n">
        <f aca="false">IF([1]metadata!P322="","",[1]metadata!P322)</f>
        <v>135.768333</v>
      </c>
      <c r="Q322" s="0" t="str">
        <f aca="false">IF([1]metadata!Q322="","",[1]metadata!Q322)</f>
        <v/>
      </c>
      <c r="R322" s="0" t="str">
        <f aca="false">IF([1]metadata!R322="","",[1]metadata!R322)</f>
        <v>&lt;100</v>
      </c>
      <c r="S322" s="0" t="str">
        <f aca="false">IF([1]metadata!S322="","",[1]metadata!S322)</f>
        <v/>
      </c>
      <c r="T322" s="0" t="n">
        <f aca="false">IF([1]metadata!T322="","",[1]metadata!T322)</f>
        <v>40</v>
      </c>
      <c r="U322" s="0" t="str">
        <f aca="false">IF([1]metadata!U322="","",[1]metadata!U322)</f>
        <v>global average</v>
      </c>
      <c r="V322" s="0" t="str">
        <f aca="false">IF([1]metadata!V322="","",[1]metadata!V322)</f>
        <v/>
      </c>
      <c r="W322" s="0" t="n">
        <f aca="false">IF([1]metadata!W322="","",[1]metadata!W322)</f>
        <v>49</v>
      </c>
      <c r="X322" s="0" t="str">
        <f aca="false">IF([1]metadata!X322="","",[1]metadata!X322)</f>
        <v/>
      </c>
      <c r="Y322" s="0" t="str">
        <f aca="false">IF([1]metadata!Y322="","",[1]metadata!Y322)</f>
        <v/>
      </c>
      <c r="Z322" s="0" t="str">
        <f aca="false">IF([1]metadata!Z322="","",[1]metadata!Z322)</f>
        <v/>
      </c>
    </row>
    <row r="323" customFormat="false" ht="14.4" hidden="false" customHeight="false" outlineLevel="0" collapsed="false">
      <c r="A323" s="0" t="n">
        <f aca="false">IF([1]metadata!A323="","",[1]metadata!A323)</f>
        <v>49</v>
      </c>
      <c r="B323" s="0" t="str">
        <f aca="false">IF([1]metadata!B323="","",[1]metadata!B323)</f>
        <v>49- O</v>
      </c>
      <c r="C323" s="0" t="str">
        <f aca="false">IF([1]metadata!C323="","",[1]metadata!C323)</f>
        <v>SO, PM; TAKAFUJI, A</v>
      </c>
      <c r="D323" s="0" t="str">
        <f aca="false">IF([1]metadata!D323="","",[1]metadata!D323)</f>
        <v>LOCAL VARIATION IN DIAPAUSE CHARACTERISTICS OF TETRANYCHUS-URTICAE KOCH (ACARINA, TETRANYCHIDAE)</v>
      </c>
      <c r="E323" s="0" t="str">
        <f aca="false">IF([1]metadata!E323="","",[1]metadata!E323)</f>
        <v>10.1007/BF00317185</v>
      </c>
      <c r="F323" s="0" t="str">
        <f aca="false">IF([1]metadata!F323="","",[1]metadata!F323)</f>
        <v>y</v>
      </c>
      <c r="G323" s="0" t="str">
        <f aca="false">IF([1]metadata!G323="","",[1]metadata!G323)</f>
        <v>a</v>
      </c>
      <c r="H323" s="0" t="str">
        <f aca="false">IF([1]metadata!H323="","",[1]metadata!H323)</f>
        <v>i</v>
      </c>
      <c r="I323" s="0" t="n">
        <f aca="false">IF([1]metadata!I323="","",[1]metadata!I323)</f>
        <v>5</v>
      </c>
      <c r="J323" s="0" t="n">
        <f aca="false">IF([1]metadata!J323="",0,[1]metadata!J323)</f>
        <v>6</v>
      </c>
      <c r="K323" s="0" t="str">
        <f aca="false">IF([1]metadata!K323="","",[1]metadata!K323)</f>
        <v>n</v>
      </c>
      <c r="L323" s="0" t="str">
        <f aca="false">IF([1]metadata!L323="","",[1]metadata!L323)</f>
        <v>Tetranychus urticae</v>
      </c>
      <c r="M323" s="0" t="str">
        <f aca="false">IF([1]metadata!M323="","",[1]metadata!M323)</f>
        <v>Trombidiformes</v>
      </c>
      <c r="N323" s="0" t="str">
        <f aca="false">IF([1]metadata!N323="","",[1]metadata!N323)</f>
        <v>O</v>
      </c>
      <c r="O323" s="0" t="n">
        <f aca="false">IF([1]metadata!O323="","",[1]metadata!O323)</f>
        <v>34.516667</v>
      </c>
      <c r="P323" s="0" t="n">
        <f aca="false">IF([1]metadata!P323="","",[1]metadata!P323)</f>
        <v>135.85</v>
      </c>
      <c r="Q323" s="0" t="str">
        <f aca="false">IF([1]metadata!Q323="","",[1]metadata!Q323)</f>
        <v/>
      </c>
      <c r="R323" s="0" t="str">
        <f aca="false">IF([1]metadata!R323="","",[1]metadata!R323)</f>
        <v>&lt;100</v>
      </c>
      <c r="S323" s="0" t="str">
        <f aca="false">IF([1]metadata!S323="","",[1]metadata!S323)</f>
        <v/>
      </c>
      <c r="T323" s="0" t="n">
        <f aca="false">IF([1]metadata!T323="","",[1]metadata!T323)</f>
        <v>40</v>
      </c>
      <c r="U323" s="0" t="str">
        <f aca="false">IF([1]metadata!U323="","",[1]metadata!U323)</f>
        <v>global average</v>
      </c>
      <c r="V323" s="0" t="str">
        <f aca="false">IF([1]metadata!V323="","",[1]metadata!V323)</f>
        <v/>
      </c>
      <c r="W323" s="0" t="n">
        <f aca="false">IF([1]metadata!W323="","",[1]metadata!W323)</f>
        <v>49</v>
      </c>
      <c r="X323" s="0" t="str">
        <f aca="false">IF([1]metadata!X323="","",[1]metadata!X323)</f>
        <v/>
      </c>
      <c r="Y323" s="0" t="str">
        <f aca="false">IF([1]metadata!Y323="","",[1]metadata!Y323)</f>
        <v/>
      </c>
      <c r="Z323" s="0" t="str">
        <f aca="false">IF([1]metadata!Z323="","",[1]metadata!Z323)</f>
        <v/>
      </c>
    </row>
    <row r="324" customFormat="false" ht="14.4" hidden="false" customHeight="false" outlineLevel="0" collapsed="false">
      <c r="A324" s="0" t="n">
        <f aca="false">IF([1]metadata!A324="","",[1]metadata!A324)</f>
        <v>50</v>
      </c>
      <c r="B324" s="0" t="str">
        <f aca="false">IF([1]metadata!B324="","",[1]metadata!B324)</f>
        <v>50-Naze</v>
      </c>
      <c r="C324" s="0" t="str">
        <f aca="false">IF([1]metadata!C324="","",[1]metadata!C324)</f>
        <v>Yoshio, M; Ishii, M</v>
      </c>
      <c r="D324" s="0" t="str">
        <f aca="false">IF([1]metadata!D324="","",[1]metadata!D324)</f>
        <v>Geographical variation of pupal diapause in the great mormon butterfly, Papilio memnon L (Lepidoptera : Papilionidae), in western Japan</v>
      </c>
      <c r="E324" s="0" t="str">
        <f aca="false">IF([1]metadata!E324="","",[1]metadata!E324)</f>
        <v>10.1303/aez.33.281</v>
      </c>
      <c r="F324" s="0" t="str">
        <f aca="false">IF([1]metadata!F324="","",[1]metadata!F324)</f>
        <v>y</v>
      </c>
      <c r="G324" s="0" t="str">
        <f aca="false">IF([1]metadata!G324="","",[1]metadata!G324)</f>
        <v>a</v>
      </c>
      <c r="H324" s="0" t="str">
        <f aca="false">IF([1]metadata!H324="","",[1]metadata!H324)</f>
        <v>i</v>
      </c>
      <c r="I324" s="0" t="n">
        <f aca="false">IF([1]metadata!I324="","",[1]metadata!I324)</f>
        <v>4</v>
      </c>
      <c r="J324" s="0" t="n">
        <f aca="false">IF([1]metadata!J324="",0,[1]metadata!J324)</f>
        <v>4</v>
      </c>
      <c r="K324" s="0" t="str">
        <f aca="false">IF([1]metadata!K324="","",[1]metadata!K324)</f>
        <v/>
      </c>
      <c r="L324" s="0" t="str">
        <f aca="false">IF([1]metadata!L324="","",[1]metadata!L324)</f>
        <v>Papilio memnon</v>
      </c>
      <c r="M324" s="0" t="str">
        <f aca="false">IF([1]metadata!M324="","",[1]metadata!M324)</f>
        <v>lepidoptera</v>
      </c>
      <c r="N324" s="0" t="str">
        <f aca="false">IF([1]metadata!N324="","",[1]metadata!N324)</f>
        <v>Naze</v>
      </c>
      <c r="O324" s="0" t="n">
        <f aca="false">IF([1]metadata!O324="","",[1]metadata!O324)</f>
        <v>28.377247</v>
      </c>
      <c r="P324" s="0" t="n">
        <f aca="false">IF([1]metadata!P324="","",[1]metadata!P324)</f>
        <v>129.493742</v>
      </c>
      <c r="Q324" s="0" t="str">
        <f aca="false">IF([1]metadata!Q324="","",[1]metadata!Q324)</f>
        <v/>
      </c>
      <c r="R324" s="0" t="str">
        <f aca="false">IF([1]metadata!R324="","",[1]metadata!R324)</f>
        <v/>
      </c>
      <c r="S324" s="0" t="str">
        <f aca="false">IF([1]metadata!S324="","",[1]metadata!S324)</f>
        <v/>
      </c>
      <c r="T324" s="0" t="n">
        <f aca="false">IF([1]metadata!T324="","",[1]metadata!T324)</f>
        <v>12</v>
      </c>
      <c r="U324" s="0" t="str">
        <f aca="false">IF([1]metadata!U324="","",[1]metadata!U324)</f>
        <v>global average</v>
      </c>
      <c r="V324" s="0" t="str">
        <f aca="false">IF([1]metadata!V324="","",[1]metadata!V324)</f>
        <v/>
      </c>
      <c r="W324" s="0" t="n">
        <f aca="false">IF([1]metadata!W324="","",[1]metadata!W324)</f>
        <v>50</v>
      </c>
      <c r="X324" s="0" t="str">
        <f aca="false">IF([1]metadata!X324="","",[1]metadata!X324)</f>
        <v/>
      </c>
      <c r="Y324" s="0" t="str">
        <f aca="false">IF([1]metadata!Y324="","",[1]metadata!Y324)</f>
        <v>pupal</v>
      </c>
      <c r="Z324" s="0" t="str">
        <f aca="false">IF([1]metadata!Z324="","",[1]metadata!Z324)</f>
        <v/>
      </c>
    </row>
    <row r="325" customFormat="false" ht="14.4" hidden="false" customHeight="false" outlineLevel="0" collapsed="false">
      <c r="A325" s="0" t="n">
        <f aca="false">IF([1]metadata!A325="","",[1]metadata!A325)</f>
        <v>50</v>
      </c>
      <c r="B325" s="0" t="str">
        <f aca="false">IF([1]metadata!B325="","",[1]metadata!B325)</f>
        <v>50- Kagoshima</v>
      </c>
      <c r="C325" s="0" t="str">
        <f aca="false">IF([1]metadata!C325="","",[1]metadata!C325)</f>
        <v>Yoshio, M; Ishii, M</v>
      </c>
      <c r="D325" s="0" t="str">
        <f aca="false">IF([1]metadata!D325="","",[1]metadata!D325)</f>
        <v>Geographical variation of pupal diapause in the great mormon butterfly, Papilio memnon L (Lepidoptera : Papilionidae), in western Japan</v>
      </c>
      <c r="E325" s="0" t="str">
        <f aca="false">IF([1]metadata!E325="","",[1]metadata!E325)</f>
        <v>10.1303/aez.33.281</v>
      </c>
      <c r="F325" s="0" t="str">
        <f aca="false">IF([1]metadata!F325="","",[1]metadata!F325)</f>
        <v>y</v>
      </c>
      <c r="G325" s="0" t="str">
        <f aca="false">IF([1]metadata!G325="","",[1]metadata!G325)</f>
        <v>a</v>
      </c>
      <c r="H325" s="0" t="str">
        <f aca="false">IF([1]metadata!H325="","",[1]metadata!H325)</f>
        <v>i</v>
      </c>
      <c r="I325" s="0" t="n">
        <f aca="false">IF([1]metadata!I325="","",[1]metadata!I325)</f>
        <v>4</v>
      </c>
      <c r="J325" s="0" t="n">
        <f aca="false">IF([1]metadata!J325="",0,[1]metadata!J325)</f>
        <v>4</v>
      </c>
      <c r="K325" s="0" t="str">
        <f aca="false">IF([1]metadata!K325="","",[1]metadata!K325)</f>
        <v/>
      </c>
      <c r="L325" s="0" t="str">
        <f aca="false">IF([1]metadata!L325="","",[1]metadata!L325)</f>
        <v>Papilio memnon</v>
      </c>
      <c r="M325" s="0" t="str">
        <f aca="false">IF([1]metadata!M325="","",[1]metadata!M325)</f>
        <v>lepidoptera</v>
      </c>
      <c r="N325" s="0" t="str">
        <f aca="false">IF([1]metadata!N325="","",[1]metadata!N325)</f>
        <v>Kagoshima</v>
      </c>
      <c r="O325" s="0" t="n">
        <f aca="false">IF([1]metadata!O325="","",[1]metadata!O325)</f>
        <v>31.596536</v>
      </c>
      <c r="P325" s="0" t="n">
        <f aca="false">IF([1]metadata!P325="","",[1]metadata!P325)</f>
        <v>130.557117</v>
      </c>
      <c r="Q325" s="0" t="str">
        <f aca="false">IF([1]metadata!Q325="","",[1]metadata!Q325)</f>
        <v/>
      </c>
      <c r="R325" s="0" t="str">
        <f aca="false">IF([1]metadata!R325="","",[1]metadata!R325)</f>
        <v/>
      </c>
      <c r="S325" s="0" t="str">
        <f aca="false">IF([1]metadata!S325="","",[1]metadata!S325)</f>
        <v/>
      </c>
      <c r="T325" s="0" t="n">
        <f aca="false">IF([1]metadata!T325="","",[1]metadata!T325)</f>
        <v>12</v>
      </c>
      <c r="U325" s="0" t="str">
        <f aca="false">IF([1]metadata!U325="","",[1]metadata!U325)</f>
        <v>global average</v>
      </c>
      <c r="V325" s="0" t="str">
        <f aca="false">IF([1]metadata!V325="","",[1]metadata!V325)</f>
        <v/>
      </c>
      <c r="W325" s="0" t="n">
        <f aca="false">IF([1]metadata!W325="","",[1]metadata!W325)</f>
        <v>50</v>
      </c>
      <c r="X325" s="0" t="str">
        <f aca="false">IF([1]metadata!X325="","",[1]metadata!X325)</f>
        <v/>
      </c>
      <c r="Y325" s="0" t="str">
        <f aca="false">IF([1]metadata!Y325="","",[1]metadata!Y325)</f>
        <v>pupal</v>
      </c>
      <c r="Z325" s="0" t="str">
        <f aca="false">IF([1]metadata!Z325="","",[1]metadata!Z325)</f>
        <v/>
      </c>
    </row>
    <row r="326" customFormat="false" ht="14.4" hidden="false" customHeight="false" outlineLevel="0" collapsed="false">
      <c r="A326" s="0" t="n">
        <f aca="false">IF([1]metadata!A326="","",[1]metadata!A326)</f>
        <v>50</v>
      </c>
      <c r="B326" s="0" t="str">
        <f aca="false">IF([1]metadata!B326="","",[1]metadata!B326)</f>
        <v>50- Wakayama</v>
      </c>
      <c r="C326" s="0" t="str">
        <f aca="false">IF([1]metadata!C326="","",[1]metadata!C326)</f>
        <v>Yoshio, M; Ishii, M</v>
      </c>
      <c r="D326" s="0" t="str">
        <f aca="false">IF([1]metadata!D326="","",[1]metadata!D326)</f>
        <v>Geographical variation of pupal diapause in the great mormon butterfly, Papilio memnon L (Lepidoptera : Papilionidae), in western Japan</v>
      </c>
      <c r="E326" s="0" t="str">
        <f aca="false">IF([1]metadata!E326="","",[1]metadata!E326)</f>
        <v>10.1303/aez.33.281</v>
      </c>
      <c r="F326" s="0" t="str">
        <f aca="false">IF([1]metadata!F326="","",[1]metadata!F326)</f>
        <v>y</v>
      </c>
      <c r="G326" s="0" t="str">
        <f aca="false">IF([1]metadata!G326="","",[1]metadata!G326)</f>
        <v>a</v>
      </c>
      <c r="H326" s="0" t="str">
        <f aca="false">IF([1]metadata!H326="","",[1]metadata!H326)</f>
        <v>i</v>
      </c>
      <c r="I326" s="0" t="n">
        <f aca="false">IF([1]metadata!I326="","",[1]metadata!I326)</f>
        <v>4</v>
      </c>
      <c r="J326" s="0" t="n">
        <f aca="false">IF([1]metadata!J326="",0,[1]metadata!J326)</f>
        <v>4</v>
      </c>
      <c r="K326" s="0" t="str">
        <f aca="false">IF([1]metadata!K326="","",[1]metadata!K326)</f>
        <v/>
      </c>
      <c r="L326" s="0" t="str">
        <f aca="false">IF([1]metadata!L326="","",[1]metadata!L326)</f>
        <v>Papilio memnon</v>
      </c>
      <c r="M326" s="0" t="str">
        <f aca="false">IF([1]metadata!M326="","",[1]metadata!M326)</f>
        <v>lepidoptera</v>
      </c>
      <c r="N326" s="0" t="str">
        <f aca="false">IF([1]metadata!N326="","",[1]metadata!N326)</f>
        <v>Wakayama</v>
      </c>
      <c r="O326" s="0" t="n">
        <f aca="false">IF([1]metadata!O326="","",[1]metadata!O326)</f>
        <v>34.230519</v>
      </c>
      <c r="P326" s="0" t="n">
        <f aca="false">IF([1]metadata!P326="","",[1]metadata!P326)</f>
        <v>135.170811</v>
      </c>
      <c r="Q326" s="0" t="str">
        <f aca="false">IF([1]metadata!Q326="","",[1]metadata!Q326)</f>
        <v/>
      </c>
      <c r="R326" s="0" t="str">
        <f aca="false">IF([1]metadata!R326="","",[1]metadata!R326)</f>
        <v/>
      </c>
      <c r="S326" s="0" t="str">
        <f aca="false">IF([1]metadata!S326="","",[1]metadata!S326)</f>
        <v/>
      </c>
      <c r="T326" s="0" t="n">
        <f aca="false">IF([1]metadata!T326="","",[1]metadata!T326)</f>
        <v>12</v>
      </c>
      <c r="U326" s="0" t="str">
        <f aca="false">IF([1]metadata!U326="","",[1]metadata!U326)</f>
        <v>global average</v>
      </c>
      <c r="V326" s="0" t="str">
        <f aca="false">IF([1]metadata!V326="","",[1]metadata!V326)</f>
        <v/>
      </c>
      <c r="W326" s="0" t="n">
        <f aca="false">IF([1]metadata!W326="","",[1]metadata!W326)</f>
        <v>50</v>
      </c>
      <c r="X326" s="0" t="str">
        <f aca="false">IF([1]metadata!X326="","",[1]metadata!X326)</f>
        <v/>
      </c>
      <c r="Y326" s="0" t="str">
        <f aca="false">IF([1]metadata!Y326="","",[1]metadata!Y326)</f>
        <v>pupal</v>
      </c>
      <c r="Z326" s="0" t="str">
        <f aca="false">IF([1]metadata!Z326="","",[1]metadata!Z326)</f>
        <v/>
      </c>
    </row>
    <row r="327" customFormat="false" ht="14.4" hidden="false" customHeight="false" outlineLevel="0" collapsed="false">
      <c r="A327" s="0" t="n">
        <f aca="false">IF([1]metadata!A327="","",[1]metadata!A327)</f>
        <v>50</v>
      </c>
      <c r="B327" s="0" t="str">
        <f aca="false">IF([1]metadata!B327="","",[1]metadata!B327)</f>
        <v>50- Mino</v>
      </c>
      <c r="C327" s="0" t="str">
        <f aca="false">IF([1]metadata!C327="","",[1]metadata!C327)</f>
        <v>Yoshio, M; Ishii, M</v>
      </c>
      <c r="D327" s="0" t="str">
        <f aca="false">IF([1]metadata!D327="","",[1]metadata!D327)</f>
        <v>Geographical variation of pupal diapause in the great mormon butterfly, Papilio memnon L (Lepidoptera : Papilionidae), in western Japan</v>
      </c>
      <c r="E327" s="0" t="str">
        <f aca="false">IF([1]metadata!E327="","",[1]metadata!E327)</f>
        <v>10.1303/aez.33.281</v>
      </c>
      <c r="F327" s="0" t="str">
        <f aca="false">IF([1]metadata!F327="","",[1]metadata!F327)</f>
        <v>y</v>
      </c>
      <c r="G327" s="0" t="str">
        <f aca="false">IF([1]metadata!G327="","",[1]metadata!G327)</f>
        <v>a</v>
      </c>
      <c r="H327" s="0" t="str">
        <f aca="false">IF([1]metadata!H327="","",[1]metadata!H327)</f>
        <v>i</v>
      </c>
      <c r="I327" s="0" t="n">
        <f aca="false">IF([1]metadata!I327="","",[1]metadata!I327)</f>
        <v>4</v>
      </c>
      <c r="J327" s="0" t="n">
        <f aca="false">IF([1]metadata!J327="",0,[1]metadata!J327)</f>
        <v>4</v>
      </c>
      <c r="K327" s="0" t="str">
        <f aca="false">IF([1]metadata!K327="","",[1]metadata!K327)</f>
        <v/>
      </c>
      <c r="L327" s="0" t="str">
        <f aca="false">IF([1]metadata!L327="","",[1]metadata!L327)</f>
        <v>Papilio memnon</v>
      </c>
      <c r="M327" s="0" t="str">
        <f aca="false">IF([1]metadata!M327="","",[1]metadata!M327)</f>
        <v>lepidoptera</v>
      </c>
      <c r="N327" s="0" t="str">
        <f aca="false">IF([1]metadata!N327="","",[1]metadata!N327)</f>
        <v>Mino</v>
      </c>
      <c r="O327" s="0" t="n">
        <f aca="false">IF([1]metadata!O327="","",[1]metadata!O327)</f>
        <v>34.826933</v>
      </c>
      <c r="P327" s="0" t="n">
        <f aca="false">IF([1]metadata!P327="","",[1]metadata!P327)</f>
        <v>135.470461</v>
      </c>
      <c r="Q327" s="0" t="str">
        <f aca="false">IF([1]metadata!Q327="","",[1]metadata!Q327)</f>
        <v/>
      </c>
      <c r="R327" s="0" t="str">
        <f aca="false">IF([1]metadata!R327="","",[1]metadata!R327)</f>
        <v/>
      </c>
      <c r="S327" s="0" t="str">
        <f aca="false">IF([1]metadata!S327="","",[1]metadata!S327)</f>
        <v/>
      </c>
      <c r="T327" s="0" t="n">
        <f aca="false">IF([1]metadata!T327="","",[1]metadata!T327)</f>
        <v>12</v>
      </c>
      <c r="U327" s="0" t="str">
        <f aca="false">IF([1]metadata!U327="","",[1]metadata!U327)</f>
        <v>global average</v>
      </c>
      <c r="V327" s="0" t="str">
        <f aca="false">IF([1]metadata!V327="","",[1]metadata!V327)</f>
        <v/>
      </c>
      <c r="W327" s="0" t="n">
        <f aca="false">IF([1]metadata!W327="","",[1]metadata!W327)</f>
        <v>50</v>
      </c>
      <c r="X327" s="0" t="str">
        <f aca="false">IF([1]metadata!X327="","",[1]metadata!X327)</f>
        <v/>
      </c>
      <c r="Y327" s="0" t="str">
        <f aca="false">IF([1]metadata!Y327="","",[1]metadata!Y327)</f>
        <v>pupal</v>
      </c>
      <c r="Z327" s="0" t="str">
        <f aca="false">IF([1]metadata!Z327="","",[1]metadata!Z327)</f>
        <v/>
      </c>
    </row>
    <row r="328" customFormat="false" ht="14.4" hidden="false" customHeight="false" outlineLevel="0" collapsed="false">
      <c r="A328" s="0" t="n">
        <f aca="false">IF([1]metadata!A328="","",[1]metadata!A328)</f>
        <v>51</v>
      </c>
      <c r="B328" s="0" t="str">
        <f aca="false">IF([1]metadata!B328="","",[1]metadata!B328)</f>
        <v>51-1</v>
      </c>
      <c r="C328" s="0" t="str">
        <f aca="false">IF([1]metadata!C328="","",[1]metadata!C328)</f>
        <v>Suwa, A; Gotoh, T</v>
      </c>
      <c r="D328" s="0" t="str">
        <f aca="false">IF([1]metadata!D328="","",[1]metadata!D328)</f>
        <v>Geographic variation in diapause induction and mode of diapause inheritance in Tetranychus pueraricola</v>
      </c>
      <c r="E328" s="0" t="str">
        <f aca="false">IF([1]metadata!E328="","",[1]metadata!E328)</f>
        <v>10.1111/j.1439-0418.2006.01050.x</v>
      </c>
      <c r="F328" s="0" t="str">
        <f aca="false">IF([1]metadata!F328="","",[1]metadata!F328)</f>
        <v>y</v>
      </c>
      <c r="G328" s="0" t="str">
        <f aca="false">IF([1]metadata!G328="","",[1]metadata!G328)</f>
        <v>a</v>
      </c>
      <c r="H328" s="0" t="str">
        <f aca="false">IF([1]metadata!H328="","",[1]metadata!H328)</f>
        <v>i</v>
      </c>
      <c r="I328" s="0" t="n">
        <f aca="false">IF([1]metadata!I328="","",[1]metadata!I328)</f>
        <v>32</v>
      </c>
      <c r="J328" s="0" t="n">
        <f aca="false">IF([1]metadata!J328="",0,[1]metadata!J328)</f>
        <v>5</v>
      </c>
      <c r="K328" s="0" t="str">
        <f aca="false">IF([1]metadata!K328="","",[1]metadata!K328)</f>
        <v/>
      </c>
      <c r="L328" s="0" t="str">
        <f aca="false">IF([1]metadata!L328="","",[1]metadata!L328)</f>
        <v>Tetranychus pueraricola</v>
      </c>
      <c r="M328" s="0" t="str">
        <f aca="false">IF([1]metadata!M328="","",[1]metadata!M328)</f>
        <v>Trombidiformes</v>
      </c>
      <c r="N328" s="0" t="n">
        <f aca="false">IF([1]metadata!N328="","",[1]metadata!N328)</f>
        <v>1</v>
      </c>
      <c r="O328" s="0" t="n">
        <f aca="false">IF([1]metadata!O328="","",[1]metadata!O328)</f>
        <v>39.9666666666667</v>
      </c>
      <c r="P328" s="0" t="n">
        <f aca="false">IF([1]metadata!P328="","",[1]metadata!P328)</f>
        <v>140.933333333333</v>
      </c>
      <c r="Q328" s="0" t="str">
        <f aca="false">IF([1]metadata!Q328="","",[1]metadata!Q328)</f>
        <v/>
      </c>
      <c r="R328" s="0" t="str">
        <f aca="false">IF([1]metadata!R328="","",[1]metadata!R328)</f>
        <v/>
      </c>
      <c r="S328" s="0" t="str">
        <f aca="false">IF([1]metadata!S328="","",[1]metadata!S328)</f>
        <v/>
      </c>
      <c r="T328" s="0" t="n">
        <f aca="false">IF([1]metadata!T328="","",[1]metadata!T328)</f>
        <v>240</v>
      </c>
      <c r="U328" s="0" t="str">
        <f aca="false">IF([1]metadata!U328="","",[1]metadata!U328)</f>
        <v>global average</v>
      </c>
      <c r="V328" s="0" t="str">
        <f aca="false">IF([1]metadata!V328="","",[1]metadata!V328)</f>
        <v/>
      </c>
      <c r="W328" s="0" t="str">
        <f aca="false">IF([1]metadata!W328="","",[1]metadata!W328)</f>
        <v>t-51</v>
      </c>
      <c r="X328" s="0" t="str">
        <f aca="false">IF([1]metadata!X328="","",[1]metadata!X328)</f>
        <v/>
      </c>
      <c r="Y328" s="0" t="str">
        <f aca="false">IF([1]metadata!Y328="","",[1]metadata!Y328)</f>
        <v/>
      </c>
      <c r="Z328" s="0" t="str">
        <f aca="false">IF([1]metadata!Z328="","",[1]metadata!Z328)</f>
        <v>by hand</v>
      </c>
    </row>
    <row r="329" customFormat="false" ht="14.4" hidden="false" customHeight="false" outlineLevel="0" collapsed="false">
      <c r="A329" s="0" t="n">
        <f aca="false">IF([1]metadata!A329="","",[1]metadata!A329)</f>
        <v>51</v>
      </c>
      <c r="B329" s="0" t="str">
        <f aca="false">IF([1]metadata!B329="","",[1]metadata!B329)</f>
        <v>51-2</v>
      </c>
      <c r="C329" s="0" t="str">
        <f aca="false">IF([1]metadata!C329="","",[1]metadata!C329)</f>
        <v>Suwa, A; Gotoh, T</v>
      </c>
      <c r="D329" s="0" t="str">
        <f aca="false">IF([1]metadata!D329="","",[1]metadata!D329)</f>
        <v>Geographic variation in diapause induction and mode of diapause inheritance in Tetranychus pueraricola</v>
      </c>
      <c r="E329" s="0" t="str">
        <f aca="false">IF([1]metadata!E329="","",[1]metadata!E329)</f>
        <v>10.1111/j.1439-0418.2006.01050.x</v>
      </c>
      <c r="F329" s="0" t="str">
        <f aca="false">IF([1]metadata!F329="","",[1]metadata!F329)</f>
        <v>y</v>
      </c>
      <c r="G329" s="0" t="str">
        <f aca="false">IF([1]metadata!G329="","",[1]metadata!G329)</f>
        <v>a</v>
      </c>
      <c r="H329" s="0" t="str">
        <f aca="false">IF([1]metadata!H329="","",[1]metadata!H329)</f>
        <v>i</v>
      </c>
      <c r="I329" s="0" t="n">
        <f aca="false">IF([1]metadata!I329="","",[1]metadata!I329)</f>
        <v>32</v>
      </c>
      <c r="J329" s="0" t="n">
        <f aca="false">IF([1]metadata!J329="",0,[1]metadata!J329)</f>
        <v>5</v>
      </c>
      <c r="K329" s="0" t="str">
        <f aca="false">IF([1]metadata!K329="","",[1]metadata!K329)</f>
        <v/>
      </c>
      <c r="L329" s="0" t="str">
        <f aca="false">IF([1]metadata!L329="","",[1]metadata!L329)</f>
        <v>Tetranychus pueraricola</v>
      </c>
      <c r="M329" s="0" t="str">
        <f aca="false">IF([1]metadata!M329="","",[1]metadata!M329)</f>
        <v>Trombidiformes</v>
      </c>
      <c r="N329" s="0" t="n">
        <f aca="false">IF([1]metadata!N329="","",[1]metadata!N329)</f>
        <v>2</v>
      </c>
      <c r="O329" s="0" t="n">
        <f aca="false">IF([1]metadata!O329="","",[1]metadata!O329)</f>
        <v>38.9666666666667</v>
      </c>
      <c r="P329" s="0" t="n">
        <f aca="false">IF([1]metadata!P329="","",[1]metadata!P329)</f>
        <v>141.183333333333</v>
      </c>
      <c r="Q329" s="0" t="str">
        <f aca="false">IF([1]metadata!Q329="","",[1]metadata!Q329)</f>
        <v/>
      </c>
      <c r="R329" s="0" t="str">
        <f aca="false">IF([1]metadata!R329="","",[1]metadata!R329)</f>
        <v/>
      </c>
      <c r="S329" s="0" t="str">
        <f aca="false">IF([1]metadata!S329="","",[1]metadata!S329)</f>
        <v/>
      </c>
      <c r="T329" s="0" t="n">
        <f aca="false">IF([1]metadata!T329="","",[1]metadata!T329)</f>
        <v>240</v>
      </c>
      <c r="U329" s="0" t="str">
        <f aca="false">IF([1]metadata!U329="","",[1]metadata!U329)</f>
        <v>global average</v>
      </c>
      <c r="V329" s="0" t="str">
        <f aca="false">IF([1]metadata!V329="","",[1]metadata!V329)</f>
        <v/>
      </c>
      <c r="W329" s="0" t="str">
        <f aca="false">IF([1]metadata!W329="","",[1]metadata!W329)</f>
        <v>t-51</v>
      </c>
      <c r="X329" s="0" t="str">
        <f aca="false">IF([1]metadata!X329="","",[1]metadata!X329)</f>
        <v/>
      </c>
      <c r="Y329" s="0" t="str">
        <f aca="false">IF([1]metadata!Y329="","",[1]metadata!Y329)</f>
        <v/>
      </c>
      <c r="Z329" s="0" t="str">
        <f aca="false">IF([1]metadata!Z329="","",[1]metadata!Z329)</f>
        <v>by hand</v>
      </c>
    </row>
    <row r="330" customFormat="false" ht="14.4" hidden="false" customHeight="false" outlineLevel="0" collapsed="false">
      <c r="A330" s="0" t="n">
        <f aca="false">IF([1]metadata!A330="","",[1]metadata!A330)</f>
        <v>51</v>
      </c>
      <c r="B330" s="0" t="str">
        <f aca="false">IF([1]metadata!B330="","",[1]metadata!B330)</f>
        <v>51-3</v>
      </c>
      <c r="C330" s="0" t="str">
        <f aca="false">IF([1]metadata!C330="","",[1]metadata!C330)</f>
        <v>Suwa, A; Gotoh, T</v>
      </c>
      <c r="D330" s="0" t="str">
        <f aca="false">IF([1]metadata!D330="","",[1]metadata!D330)</f>
        <v>Geographic variation in diapause induction and mode of diapause inheritance in Tetranychus pueraricola</v>
      </c>
      <c r="E330" s="0" t="str">
        <f aca="false">IF([1]metadata!E330="","",[1]metadata!E330)</f>
        <v>10.1111/j.1439-0418.2006.01050.x</v>
      </c>
      <c r="F330" s="0" t="str">
        <f aca="false">IF([1]metadata!F330="","",[1]metadata!F330)</f>
        <v>y</v>
      </c>
      <c r="G330" s="0" t="str">
        <f aca="false">IF([1]metadata!G330="","",[1]metadata!G330)</f>
        <v>a</v>
      </c>
      <c r="H330" s="0" t="str">
        <f aca="false">IF([1]metadata!H330="","",[1]metadata!H330)</f>
        <v>i</v>
      </c>
      <c r="I330" s="0" t="n">
        <f aca="false">IF([1]metadata!I330="","",[1]metadata!I330)</f>
        <v>32</v>
      </c>
      <c r="J330" s="0" t="n">
        <f aca="false">IF([1]metadata!J330="",0,[1]metadata!J330)</f>
        <v>5</v>
      </c>
      <c r="K330" s="0" t="str">
        <f aca="false">IF([1]metadata!K330="","",[1]metadata!K330)</f>
        <v/>
      </c>
      <c r="L330" s="0" t="str">
        <f aca="false">IF([1]metadata!L330="","",[1]metadata!L330)</f>
        <v>Tetranychus pueraricola</v>
      </c>
      <c r="M330" s="0" t="str">
        <f aca="false">IF([1]metadata!M330="","",[1]metadata!M330)</f>
        <v>Trombidiformes</v>
      </c>
      <c r="N330" s="0" t="n">
        <f aca="false">IF([1]metadata!N330="","",[1]metadata!N330)</f>
        <v>3</v>
      </c>
      <c r="O330" s="0" t="n">
        <f aca="false">IF([1]metadata!O330="","",[1]metadata!O330)</f>
        <v>39.75</v>
      </c>
      <c r="P330" s="0" t="n">
        <f aca="false">IF([1]metadata!P330="","",[1]metadata!P330)</f>
        <v>140.683333333333</v>
      </c>
      <c r="Q330" s="0" t="str">
        <f aca="false">IF([1]metadata!Q330="","",[1]metadata!Q330)</f>
        <v/>
      </c>
      <c r="R330" s="0" t="str">
        <f aca="false">IF([1]metadata!R330="","",[1]metadata!R330)</f>
        <v/>
      </c>
      <c r="S330" s="0" t="str">
        <f aca="false">IF([1]metadata!S330="","",[1]metadata!S330)</f>
        <v/>
      </c>
      <c r="T330" s="0" t="n">
        <f aca="false">IF([1]metadata!T330="","",[1]metadata!T330)</f>
        <v>240</v>
      </c>
      <c r="U330" s="0" t="str">
        <f aca="false">IF([1]metadata!U330="","",[1]metadata!U330)</f>
        <v>global average</v>
      </c>
      <c r="V330" s="0" t="str">
        <f aca="false">IF([1]metadata!V330="","",[1]metadata!V330)</f>
        <v/>
      </c>
      <c r="W330" s="0" t="str">
        <f aca="false">IF([1]metadata!W330="","",[1]metadata!W330)</f>
        <v>t-51</v>
      </c>
      <c r="X330" s="0" t="str">
        <f aca="false">IF([1]metadata!X330="","",[1]metadata!X330)</f>
        <v/>
      </c>
      <c r="Y330" s="0" t="str">
        <f aca="false">IF([1]metadata!Y330="","",[1]metadata!Y330)</f>
        <v/>
      </c>
      <c r="Z330" s="0" t="str">
        <f aca="false">IF([1]metadata!Z330="","",[1]metadata!Z330)</f>
        <v>by hand</v>
      </c>
    </row>
    <row r="331" customFormat="false" ht="14.4" hidden="false" customHeight="false" outlineLevel="0" collapsed="false">
      <c r="A331" s="0" t="n">
        <f aca="false">IF([1]metadata!A331="","",[1]metadata!A331)</f>
        <v>51</v>
      </c>
      <c r="B331" s="0" t="str">
        <f aca="false">IF([1]metadata!B331="","",[1]metadata!B331)</f>
        <v>51-4</v>
      </c>
      <c r="C331" s="0" t="str">
        <f aca="false">IF([1]metadata!C331="","",[1]metadata!C331)</f>
        <v>Suwa, A; Gotoh, T</v>
      </c>
      <c r="D331" s="0" t="str">
        <f aca="false">IF([1]metadata!D331="","",[1]metadata!D331)</f>
        <v>Geographic variation in diapause induction and mode of diapause inheritance in Tetranychus pueraricola</v>
      </c>
      <c r="E331" s="0" t="str">
        <f aca="false">IF([1]metadata!E331="","",[1]metadata!E331)</f>
        <v>10.1111/j.1439-0418.2006.01050.x</v>
      </c>
      <c r="F331" s="0" t="str">
        <f aca="false">IF([1]metadata!F331="","",[1]metadata!F331)</f>
        <v>y</v>
      </c>
      <c r="G331" s="0" t="str">
        <f aca="false">IF([1]metadata!G331="","",[1]metadata!G331)</f>
        <v>a</v>
      </c>
      <c r="H331" s="0" t="str">
        <f aca="false">IF([1]metadata!H331="","",[1]metadata!H331)</f>
        <v>i</v>
      </c>
      <c r="I331" s="0" t="n">
        <f aca="false">IF([1]metadata!I331="","",[1]metadata!I331)</f>
        <v>32</v>
      </c>
      <c r="J331" s="0" t="n">
        <f aca="false">IF([1]metadata!J331="",0,[1]metadata!J331)</f>
        <v>5</v>
      </c>
      <c r="K331" s="0" t="str">
        <f aca="false">IF([1]metadata!K331="","",[1]metadata!K331)</f>
        <v/>
      </c>
      <c r="L331" s="0" t="str">
        <f aca="false">IF([1]metadata!L331="","",[1]metadata!L331)</f>
        <v>Tetranychus pueraricola</v>
      </c>
      <c r="M331" s="0" t="str">
        <f aca="false">IF([1]metadata!M331="","",[1]metadata!M331)</f>
        <v>Trombidiformes</v>
      </c>
      <c r="N331" s="0" t="n">
        <f aca="false">IF([1]metadata!N331="","",[1]metadata!N331)</f>
        <v>4</v>
      </c>
      <c r="O331" s="0" t="n">
        <f aca="false">IF([1]metadata!O331="","",[1]metadata!O331)</f>
        <v>38.7166666666667</v>
      </c>
      <c r="P331" s="0" t="n">
        <f aca="false">IF([1]metadata!P331="","",[1]metadata!P331)</f>
        <v>139.816666666667</v>
      </c>
      <c r="Q331" s="0" t="str">
        <f aca="false">IF([1]metadata!Q331="","",[1]metadata!Q331)</f>
        <v/>
      </c>
      <c r="R331" s="0" t="str">
        <f aca="false">IF([1]metadata!R331="","",[1]metadata!R331)</f>
        <v/>
      </c>
      <c r="S331" s="0" t="str">
        <f aca="false">IF([1]metadata!S331="","",[1]metadata!S331)</f>
        <v/>
      </c>
      <c r="T331" s="0" t="n">
        <f aca="false">IF([1]metadata!T331="","",[1]metadata!T331)</f>
        <v>240</v>
      </c>
      <c r="U331" s="0" t="str">
        <f aca="false">IF([1]metadata!U331="","",[1]metadata!U331)</f>
        <v>global average</v>
      </c>
      <c r="V331" s="0" t="str">
        <f aca="false">IF([1]metadata!V331="","",[1]metadata!V331)</f>
        <v/>
      </c>
      <c r="W331" s="0" t="str">
        <f aca="false">IF([1]metadata!W331="","",[1]metadata!W331)</f>
        <v>t-51</v>
      </c>
      <c r="X331" s="0" t="str">
        <f aca="false">IF([1]metadata!X331="","",[1]metadata!X331)</f>
        <v/>
      </c>
      <c r="Y331" s="0" t="str">
        <f aca="false">IF([1]metadata!Y331="","",[1]metadata!Y331)</f>
        <v/>
      </c>
      <c r="Z331" s="0" t="str">
        <f aca="false">IF([1]metadata!Z331="","",[1]metadata!Z331)</f>
        <v>by hand</v>
      </c>
    </row>
    <row r="332" customFormat="false" ht="14.4" hidden="false" customHeight="false" outlineLevel="0" collapsed="false">
      <c r="A332" s="0" t="n">
        <f aca="false">IF([1]metadata!A332="","",[1]metadata!A332)</f>
        <v>51</v>
      </c>
      <c r="B332" s="0" t="str">
        <f aca="false">IF([1]metadata!B332="","",[1]metadata!B332)</f>
        <v>51-5</v>
      </c>
      <c r="C332" s="0" t="str">
        <f aca="false">IF([1]metadata!C332="","",[1]metadata!C332)</f>
        <v>Suwa, A; Gotoh, T</v>
      </c>
      <c r="D332" s="0" t="str">
        <f aca="false">IF([1]metadata!D332="","",[1]metadata!D332)</f>
        <v>Geographic variation in diapause induction and mode of diapause inheritance in Tetranychus pueraricola</v>
      </c>
      <c r="E332" s="0" t="str">
        <f aca="false">IF([1]metadata!E332="","",[1]metadata!E332)</f>
        <v>10.1111/j.1439-0418.2006.01050.x</v>
      </c>
      <c r="F332" s="0" t="str">
        <f aca="false">IF([1]metadata!F332="","",[1]metadata!F332)</f>
        <v>y</v>
      </c>
      <c r="G332" s="0" t="str">
        <f aca="false">IF([1]metadata!G332="","",[1]metadata!G332)</f>
        <v>a</v>
      </c>
      <c r="H332" s="0" t="str">
        <f aca="false">IF([1]metadata!H332="","",[1]metadata!H332)</f>
        <v>i</v>
      </c>
      <c r="I332" s="0" t="n">
        <f aca="false">IF([1]metadata!I332="","",[1]metadata!I332)</f>
        <v>32</v>
      </c>
      <c r="J332" s="0" t="n">
        <f aca="false">IF([1]metadata!J332="",0,[1]metadata!J332)</f>
        <v>5</v>
      </c>
      <c r="K332" s="0" t="str">
        <f aca="false">IF([1]metadata!K332="","",[1]metadata!K332)</f>
        <v/>
      </c>
      <c r="L332" s="0" t="str">
        <f aca="false">IF([1]metadata!L332="","",[1]metadata!L332)</f>
        <v>Tetranychus pueraricola</v>
      </c>
      <c r="M332" s="0" t="str">
        <f aca="false">IF([1]metadata!M332="","",[1]metadata!M332)</f>
        <v>Trombidiformes</v>
      </c>
      <c r="N332" s="0" t="n">
        <f aca="false">IF([1]metadata!N332="","",[1]metadata!N332)</f>
        <v>5</v>
      </c>
      <c r="O332" s="0" t="n">
        <f aca="false">IF([1]metadata!O332="","",[1]metadata!O332)</f>
        <v>36.4</v>
      </c>
      <c r="P332" s="0" t="n">
        <f aca="false">IF([1]metadata!P332="","",[1]metadata!P332)</f>
        <v>139.316666666667</v>
      </c>
      <c r="Q332" s="0" t="str">
        <f aca="false">IF([1]metadata!Q332="","",[1]metadata!Q332)</f>
        <v/>
      </c>
      <c r="R332" s="0" t="str">
        <f aca="false">IF([1]metadata!R332="","",[1]metadata!R332)</f>
        <v/>
      </c>
      <c r="S332" s="0" t="str">
        <f aca="false">IF([1]metadata!S332="","",[1]metadata!S332)</f>
        <v/>
      </c>
      <c r="T332" s="0" t="n">
        <f aca="false">IF([1]metadata!T332="","",[1]metadata!T332)</f>
        <v>240</v>
      </c>
      <c r="U332" s="0" t="str">
        <f aca="false">IF([1]metadata!U332="","",[1]metadata!U332)</f>
        <v>global average</v>
      </c>
      <c r="V332" s="0" t="str">
        <f aca="false">IF([1]metadata!V332="","",[1]metadata!V332)</f>
        <v/>
      </c>
      <c r="W332" s="0" t="str">
        <f aca="false">IF([1]metadata!W332="","",[1]metadata!W332)</f>
        <v>t-51</v>
      </c>
      <c r="X332" s="0" t="str">
        <f aca="false">IF([1]metadata!X332="","",[1]metadata!X332)</f>
        <v/>
      </c>
      <c r="Y332" s="0" t="str">
        <f aca="false">IF([1]metadata!Y332="","",[1]metadata!Y332)</f>
        <v/>
      </c>
      <c r="Z332" s="0" t="str">
        <f aca="false">IF([1]metadata!Z332="","",[1]metadata!Z332)</f>
        <v>by hand</v>
      </c>
    </row>
    <row r="333" customFormat="false" ht="14.4" hidden="false" customHeight="false" outlineLevel="0" collapsed="false">
      <c r="A333" s="0" t="n">
        <f aca="false">IF([1]metadata!A333="","",[1]metadata!A333)</f>
        <v>51</v>
      </c>
      <c r="B333" s="0" t="str">
        <f aca="false">IF([1]metadata!B333="","",[1]metadata!B333)</f>
        <v>51-6</v>
      </c>
      <c r="C333" s="0" t="str">
        <f aca="false">IF([1]metadata!C333="","",[1]metadata!C333)</f>
        <v>Suwa, A; Gotoh, T</v>
      </c>
      <c r="D333" s="0" t="str">
        <f aca="false">IF([1]metadata!D333="","",[1]metadata!D333)</f>
        <v>Geographic variation in diapause induction and mode of diapause inheritance in Tetranychus pueraricola</v>
      </c>
      <c r="E333" s="0" t="str">
        <f aca="false">IF([1]metadata!E333="","",[1]metadata!E333)</f>
        <v>10.1111/j.1439-0418.2006.01050.x</v>
      </c>
      <c r="F333" s="0" t="str">
        <f aca="false">IF([1]metadata!F333="","",[1]metadata!F333)</f>
        <v>y</v>
      </c>
      <c r="G333" s="0" t="str">
        <f aca="false">IF([1]metadata!G333="","",[1]metadata!G333)</f>
        <v>a</v>
      </c>
      <c r="H333" s="0" t="str">
        <f aca="false">IF([1]metadata!H333="","",[1]metadata!H333)</f>
        <v>i</v>
      </c>
      <c r="I333" s="0" t="n">
        <f aca="false">IF([1]metadata!I333="","",[1]metadata!I333)</f>
        <v>32</v>
      </c>
      <c r="J333" s="0" t="n">
        <f aca="false">IF([1]metadata!J333="",0,[1]metadata!J333)</f>
        <v>5</v>
      </c>
      <c r="K333" s="0" t="str">
        <f aca="false">IF([1]metadata!K333="","",[1]metadata!K333)</f>
        <v/>
      </c>
      <c r="L333" s="0" t="str">
        <f aca="false">IF([1]metadata!L333="","",[1]metadata!L333)</f>
        <v>Tetranychus pueraricola</v>
      </c>
      <c r="M333" s="0" t="str">
        <f aca="false">IF([1]metadata!M333="","",[1]metadata!M333)</f>
        <v>Trombidiformes</v>
      </c>
      <c r="N333" s="0" t="n">
        <f aca="false">IF([1]metadata!N333="","",[1]metadata!N333)</f>
        <v>6</v>
      </c>
      <c r="O333" s="0" t="n">
        <f aca="false">IF([1]metadata!O333="","",[1]metadata!O333)</f>
        <v>36.25</v>
      </c>
      <c r="P333" s="0" t="n">
        <f aca="false">IF([1]metadata!P333="","",[1]metadata!P333)</f>
        <v>139.633333333333</v>
      </c>
      <c r="Q333" s="0" t="str">
        <f aca="false">IF([1]metadata!Q333="","",[1]metadata!Q333)</f>
        <v/>
      </c>
      <c r="R333" s="0" t="str">
        <f aca="false">IF([1]metadata!R333="","",[1]metadata!R333)</f>
        <v/>
      </c>
      <c r="S333" s="0" t="str">
        <f aca="false">IF([1]metadata!S333="","",[1]metadata!S333)</f>
        <v/>
      </c>
      <c r="T333" s="0" t="n">
        <f aca="false">IF([1]metadata!T333="","",[1]metadata!T333)</f>
        <v>240</v>
      </c>
      <c r="U333" s="0" t="str">
        <f aca="false">IF([1]metadata!U333="","",[1]metadata!U333)</f>
        <v>global average</v>
      </c>
      <c r="V333" s="0" t="str">
        <f aca="false">IF([1]metadata!V333="","",[1]metadata!V333)</f>
        <v/>
      </c>
      <c r="W333" s="0" t="str">
        <f aca="false">IF([1]metadata!W333="","",[1]metadata!W333)</f>
        <v>t-51</v>
      </c>
      <c r="X333" s="0" t="str">
        <f aca="false">IF([1]metadata!X333="","",[1]metadata!X333)</f>
        <v/>
      </c>
      <c r="Y333" s="0" t="str">
        <f aca="false">IF([1]metadata!Y333="","",[1]metadata!Y333)</f>
        <v/>
      </c>
      <c r="Z333" s="0" t="str">
        <f aca="false">IF([1]metadata!Z333="","",[1]metadata!Z333)</f>
        <v>by hand</v>
      </c>
    </row>
    <row r="334" customFormat="false" ht="14.4" hidden="false" customHeight="false" outlineLevel="0" collapsed="false">
      <c r="A334" s="0" t="n">
        <f aca="false">IF([1]metadata!A334="","",[1]metadata!A334)</f>
        <v>51</v>
      </c>
      <c r="B334" s="0" t="str">
        <f aca="false">IF([1]metadata!B334="","",[1]metadata!B334)</f>
        <v>51-7</v>
      </c>
      <c r="C334" s="0" t="str">
        <f aca="false">IF([1]metadata!C334="","",[1]metadata!C334)</f>
        <v>Suwa, A; Gotoh, T</v>
      </c>
      <c r="D334" s="0" t="str">
        <f aca="false">IF([1]metadata!D334="","",[1]metadata!D334)</f>
        <v>Geographic variation in diapause induction and mode of diapause inheritance in Tetranychus pueraricola</v>
      </c>
      <c r="E334" s="0" t="str">
        <f aca="false">IF([1]metadata!E334="","",[1]metadata!E334)</f>
        <v>10.1111/j.1439-0418.2006.01050.x</v>
      </c>
      <c r="F334" s="0" t="str">
        <f aca="false">IF([1]metadata!F334="","",[1]metadata!F334)</f>
        <v>y</v>
      </c>
      <c r="G334" s="0" t="str">
        <f aca="false">IF([1]metadata!G334="","",[1]metadata!G334)</f>
        <v>a</v>
      </c>
      <c r="H334" s="0" t="str">
        <f aca="false">IF([1]metadata!H334="","",[1]metadata!H334)</f>
        <v>i</v>
      </c>
      <c r="I334" s="0" t="n">
        <f aca="false">IF([1]metadata!I334="","",[1]metadata!I334)</f>
        <v>32</v>
      </c>
      <c r="J334" s="0" t="n">
        <f aca="false">IF([1]metadata!J334="",0,[1]metadata!J334)</f>
        <v>5</v>
      </c>
      <c r="K334" s="0" t="str">
        <f aca="false">IF([1]metadata!K334="","",[1]metadata!K334)</f>
        <v/>
      </c>
      <c r="L334" s="0" t="str">
        <f aca="false">IF([1]metadata!L334="","",[1]metadata!L334)</f>
        <v>Tetranychus pueraricola</v>
      </c>
      <c r="M334" s="0" t="str">
        <f aca="false">IF([1]metadata!M334="","",[1]metadata!M334)</f>
        <v>Trombidiformes</v>
      </c>
      <c r="N334" s="0" t="n">
        <f aca="false">IF([1]metadata!N334="","",[1]metadata!N334)</f>
        <v>7</v>
      </c>
      <c r="O334" s="0" t="n">
        <f aca="false">IF([1]metadata!O334="","",[1]metadata!O334)</f>
        <v>36.5333333333333</v>
      </c>
      <c r="P334" s="0" t="n">
        <f aca="false">IF([1]metadata!P334="","",[1]metadata!P334)</f>
        <v>140.566666666667</v>
      </c>
      <c r="Q334" s="0" t="str">
        <f aca="false">IF([1]metadata!Q334="","",[1]metadata!Q334)</f>
        <v/>
      </c>
      <c r="R334" s="0" t="str">
        <f aca="false">IF([1]metadata!R334="","",[1]metadata!R334)</f>
        <v/>
      </c>
      <c r="S334" s="0" t="str">
        <f aca="false">IF([1]metadata!S334="","",[1]metadata!S334)</f>
        <v/>
      </c>
      <c r="T334" s="0" t="n">
        <f aca="false">IF([1]metadata!T334="","",[1]metadata!T334)</f>
        <v>240</v>
      </c>
      <c r="U334" s="0" t="str">
        <f aca="false">IF([1]metadata!U334="","",[1]metadata!U334)</f>
        <v>global average</v>
      </c>
      <c r="V334" s="0" t="str">
        <f aca="false">IF([1]metadata!V334="","",[1]metadata!V334)</f>
        <v/>
      </c>
      <c r="W334" s="0" t="str">
        <f aca="false">IF([1]metadata!W334="","",[1]metadata!W334)</f>
        <v>t-51</v>
      </c>
      <c r="X334" s="0" t="str">
        <f aca="false">IF([1]metadata!X334="","",[1]metadata!X334)</f>
        <v/>
      </c>
      <c r="Y334" s="0" t="str">
        <f aca="false">IF([1]metadata!Y334="","",[1]metadata!Y334)</f>
        <v/>
      </c>
      <c r="Z334" s="0" t="str">
        <f aca="false">IF([1]metadata!Z334="","",[1]metadata!Z334)</f>
        <v>by hand</v>
      </c>
    </row>
    <row r="335" customFormat="false" ht="14.4" hidden="false" customHeight="false" outlineLevel="0" collapsed="false">
      <c r="A335" s="0" t="n">
        <f aca="false">IF([1]metadata!A335="","",[1]metadata!A335)</f>
        <v>51</v>
      </c>
      <c r="B335" s="0" t="str">
        <f aca="false">IF([1]metadata!B335="","",[1]metadata!B335)</f>
        <v>51-8</v>
      </c>
      <c r="C335" s="0" t="str">
        <f aca="false">IF([1]metadata!C335="","",[1]metadata!C335)</f>
        <v>Suwa, A; Gotoh, T</v>
      </c>
      <c r="D335" s="0" t="str">
        <f aca="false">IF([1]metadata!D335="","",[1]metadata!D335)</f>
        <v>Geographic variation in diapause induction and mode of diapause inheritance in Tetranychus pueraricola</v>
      </c>
      <c r="E335" s="0" t="str">
        <f aca="false">IF([1]metadata!E335="","",[1]metadata!E335)</f>
        <v>10.1111/j.1439-0418.2006.01050.x</v>
      </c>
      <c r="F335" s="0" t="str">
        <f aca="false">IF([1]metadata!F335="","",[1]metadata!F335)</f>
        <v>y</v>
      </c>
      <c r="G335" s="0" t="str">
        <f aca="false">IF([1]metadata!G335="","",[1]metadata!G335)</f>
        <v>a</v>
      </c>
      <c r="H335" s="0" t="str">
        <f aca="false">IF([1]metadata!H335="","",[1]metadata!H335)</f>
        <v>i</v>
      </c>
      <c r="I335" s="0" t="n">
        <f aca="false">IF([1]metadata!I335="","",[1]metadata!I335)</f>
        <v>32</v>
      </c>
      <c r="J335" s="0" t="n">
        <f aca="false">IF([1]metadata!J335="",0,[1]metadata!J335)</f>
        <v>5</v>
      </c>
      <c r="K335" s="0" t="str">
        <f aca="false">IF([1]metadata!K335="","",[1]metadata!K335)</f>
        <v/>
      </c>
      <c r="L335" s="0" t="str">
        <f aca="false">IF([1]metadata!L335="","",[1]metadata!L335)</f>
        <v>Tetranychus pueraricola</v>
      </c>
      <c r="M335" s="0" t="str">
        <f aca="false">IF([1]metadata!M335="","",[1]metadata!M335)</f>
        <v>Trombidiformes</v>
      </c>
      <c r="N335" s="0" t="n">
        <f aca="false">IF([1]metadata!N335="","",[1]metadata!N335)</f>
        <v>8</v>
      </c>
      <c r="O335" s="0" t="n">
        <f aca="false">IF([1]metadata!O335="","",[1]metadata!O335)</f>
        <v>36.25</v>
      </c>
      <c r="P335" s="0" t="n">
        <f aca="false">IF([1]metadata!P335="","",[1]metadata!P335)</f>
        <v>137.983333333333</v>
      </c>
      <c r="Q335" s="0" t="str">
        <f aca="false">IF([1]metadata!Q335="","",[1]metadata!Q335)</f>
        <v/>
      </c>
      <c r="R335" s="0" t="str">
        <f aca="false">IF([1]metadata!R335="","",[1]metadata!R335)</f>
        <v/>
      </c>
      <c r="S335" s="0" t="str">
        <f aca="false">IF([1]metadata!S335="","",[1]metadata!S335)</f>
        <v/>
      </c>
      <c r="T335" s="0" t="n">
        <f aca="false">IF([1]metadata!T335="","",[1]metadata!T335)</f>
        <v>240</v>
      </c>
      <c r="U335" s="0" t="str">
        <f aca="false">IF([1]metadata!U335="","",[1]metadata!U335)</f>
        <v>global average</v>
      </c>
      <c r="V335" s="0" t="str">
        <f aca="false">IF([1]metadata!V335="","",[1]metadata!V335)</f>
        <v/>
      </c>
      <c r="W335" s="0" t="str">
        <f aca="false">IF([1]metadata!W335="","",[1]metadata!W335)</f>
        <v>t-51</v>
      </c>
      <c r="X335" s="0" t="str">
        <f aca="false">IF([1]metadata!X335="","",[1]metadata!X335)</f>
        <v/>
      </c>
      <c r="Y335" s="0" t="str">
        <f aca="false">IF([1]metadata!Y335="","",[1]metadata!Y335)</f>
        <v/>
      </c>
      <c r="Z335" s="0" t="str">
        <f aca="false">IF([1]metadata!Z335="","",[1]metadata!Z335)</f>
        <v>by hand</v>
      </c>
    </row>
    <row r="336" customFormat="false" ht="14.4" hidden="false" customHeight="false" outlineLevel="0" collapsed="false">
      <c r="A336" s="0" t="n">
        <f aca="false">IF([1]metadata!A336="","",[1]metadata!A336)</f>
        <v>51</v>
      </c>
      <c r="B336" s="0" t="str">
        <f aca="false">IF([1]metadata!B336="","",[1]metadata!B336)</f>
        <v>51-9</v>
      </c>
      <c r="C336" s="0" t="str">
        <f aca="false">IF([1]metadata!C336="","",[1]metadata!C336)</f>
        <v>Suwa, A; Gotoh, T</v>
      </c>
      <c r="D336" s="0" t="str">
        <f aca="false">IF([1]metadata!D336="","",[1]metadata!D336)</f>
        <v>Geographic variation in diapause induction and mode of diapause inheritance in Tetranychus pueraricola</v>
      </c>
      <c r="E336" s="0" t="str">
        <f aca="false">IF([1]metadata!E336="","",[1]metadata!E336)</f>
        <v>10.1111/j.1439-0418.2006.01050.x</v>
      </c>
      <c r="F336" s="0" t="str">
        <f aca="false">IF([1]metadata!F336="","",[1]metadata!F336)</f>
        <v>y</v>
      </c>
      <c r="G336" s="0" t="str">
        <f aca="false">IF([1]metadata!G336="","",[1]metadata!G336)</f>
        <v>a</v>
      </c>
      <c r="H336" s="0" t="str">
        <f aca="false">IF([1]metadata!H336="","",[1]metadata!H336)</f>
        <v>i</v>
      </c>
      <c r="I336" s="0" t="n">
        <f aca="false">IF([1]metadata!I336="","",[1]metadata!I336)</f>
        <v>32</v>
      </c>
      <c r="J336" s="0" t="n">
        <f aca="false">IF([1]metadata!J336="",0,[1]metadata!J336)</f>
        <v>5</v>
      </c>
      <c r="K336" s="0" t="str">
        <f aca="false">IF([1]metadata!K336="","",[1]metadata!K336)</f>
        <v/>
      </c>
      <c r="L336" s="0" t="str">
        <f aca="false">IF([1]metadata!L336="","",[1]metadata!L336)</f>
        <v>Tetranychus pueraricola</v>
      </c>
      <c r="M336" s="0" t="str">
        <f aca="false">IF([1]metadata!M336="","",[1]metadata!M336)</f>
        <v>Trombidiformes</v>
      </c>
      <c r="N336" s="0" t="n">
        <f aca="false">IF([1]metadata!N336="","",[1]metadata!N336)</f>
        <v>9</v>
      </c>
      <c r="O336" s="0" t="n">
        <f aca="false">IF([1]metadata!O336="","",[1]metadata!O336)</f>
        <v>36.7166666666667</v>
      </c>
      <c r="P336" s="0" t="n">
        <f aca="false">IF([1]metadata!P336="","",[1]metadata!P336)</f>
        <v>137.25</v>
      </c>
      <c r="Q336" s="0" t="str">
        <f aca="false">IF([1]metadata!Q336="","",[1]metadata!Q336)</f>
        <v/>
      </c>
      <c r="R336" s="0" t="str">
        <f aca="false">IF([1]metadata!R336="","",[1]metadata!R336)</f>
        <v/>
      </c>
      <c r="S336" s="0" t="str">
        <f aca="false">IF([1]metadata!S336="","",[1]metadata!S336)</f>
        <v/>
      </c>
      <c r="T336" s="0" t="n">
        <f aca="false">IF([1]metadata!T336="","",[1]metadata!T336)</f>
        <v>240</v>
      </c>
      <c r="U336" s="0" t="str">
        <f aca="false">IF([1]metadata!U336="","",[1]metadata!U336)</f>
        <v>global average</v>
      </c>
      <c r="V336" s="0" t="str">
        <f aca="false">IF([1]metadata!V336="","",[1]metadata!V336)</f>
        <v/>
      </c>
      <c r="W336" s="0" t="str">
        <f aca="false">IF([1]metadata!W336="","",[1]metadata!W336)</f>
        <v>t-51</v>
      </c>
      <c r="X336" s="0" t="str">
        <f aca="false">IF([1]metadata!X336="","",[1]metadata!X336)</f>
        <v/>
      </c>
      <c r="Y336" s="0" t="str">
        <f aca="false">IF([1]metadata!Y336="","",[1]metadata!Y336)</f>
        <v/>
      </c>
      <c r="Z336" s="0" t="str">
        <f aca="false">IF([1]metadata!Z336="","",[1]metadata!Z336)</f>
        <v>by hand</v>
      </c>
    </row>
    <row r="337" customFormat="false" ht="14.4" hidden="false" customHeight="false" outlineLevel="0" collapsed="false">
      <c r="A337" s="0" t="n">
        <f aca="false">IF([1]metadata!A337="","",[1]metadata!A337)</f>
        <v>51</v>
      </c>
      <c r="B337" s="0" t="str">
        <f aca="false">IF([1]metadata!B337="","",[1]metadata!B337)</f>
        <v>51-10</v>
      </c>
      <c r="C337" s="0" t="str">
        <f aca="false">IF([1]metadata!C337="","",[1]metadata!C337)</f>
        <v>Suwa, A; Gotoh, T</v>
      </c>
      <c r="D337" s="0" t="str">
        <f aca="false">IF([1]metadata!D337="","",[1]metadata!D337)</f>
        <v>Geographic variation in diapause induction and mode of diapause inheritance in Tetranychus pueraricola</v>
      </c>
      <c r="E337" s="0" t="str">
        <f aca="false">IF([1]metadata!E337="","",[1]metadata!E337)</f>
        <v>10.1111/j.1439-0418.2006.01050.x</v>
      </c>
      <c r="F337" s="0" t="str">
        <f aca="false">IF([1]metadata!F337="","",[1]metadata!F337)</f>
        <v>y</v>
      </c>
      <c r="G337" s="0" t="str">
        <f aca="false">IF([1]metadata!G337="","",[1]metadata!G337)</f>
        <v>a</v>
      </c>
      <c r="H337" s="0" t="str">
        <f aca="false">IF([1]metadata!H337="","",[1]metadata!H337)</f>
        <v>i</v>
      </c>
      <c r="I337" s="0" t="n">
        <f aca="false">IF([1]metadata!I337="","",[1]metadata!I337)</f>
        <v>32</v>
      </c>
      <c r="J337" s="0" t="n">
        <f aca="false">IF([1]metadata!J337="",0,[1]metadata!J337)</f>
        <v>5</v>
      </c>
      <c r="K337" s="0" t="str">
        <f aca="false">IF([1]metadata!K337="","",[1]metadata!K337)</f>
        <v/>
      </c>
      <c r="L337" s="0" t="str">
        <f aca="false">IF([1]metadata!L337="","",[1]metadata!L337)</f>
        <v>Tetranychus pueraricola</v>
      </c>
      <c r="M337" s="0" t="str">
        <f aca="false">IF([1]metadata!M337="","",[1]metadata!M337)</f>
        <v>Trombidiformes</v>
      </c>
      <c r="N337" s="0" t="n">
        <f aca="false">IF([1]metadata!N337="","",[1]metadata!N337)</f>
        <v>10</v>
      </c>
      <c r="O337" s="0" t="n">
        <f aca="false">IF([1]metadata!O337="","",[1]metadata!O337)</f>
        <v>34.8333333333333</v>
      </c>
      <c r="P337" s="0" t="n">
        <f aca="false">IF([1]metadata!P337="","",[1]metadata!P337)</f>
        <v>138.166666666667</v>
      </c>
      <c r="Q337" s="0" t="str">
        <f aca="false">IF([1]metadata!Q337="","",[1]metadata!Q337)</f>
        <v/>
      </c>
      <c r="R337" s="0" t="str">
        <f aca="false">IF([1]metadata!R337="","",[1]metadata!R337)</f>
        <v/>
      </c>
      <c r="S337" s="0" t="str">
        <f aca="false">IF([1]metadata!S337="","",[1]metadata!S337)</f>
        <v/>
      </c>
      <c r="T337" s="0" t="n">
        <f aca="false">IF([1]metadata!T337="","",[1]metadata!T337)</f>
        <v>240</v>
      </c>
      <c r="U337" s="0" t="str">
        <f aca="false">IF([1]metadata!U337="","",[1]metadata!U337)</f>
        <v>global average</v>
      </c>
      <c r="V337" s="0" t="str">
        <f aca="false">IF([1]metadata!V337="","",[1]metadata!V337)</f>
        <v/>
      </c>
      <c r="W337" s="0" t="str">
        <f aca="false">IF([1]metadata!W337="","",[1]metadata!W337)</f>
        <v>t-51</v>
      </c>
      <c r="X337" s="0" t="str">
        <f aca="false">IF([1]metadata!X337="","",[1]metadata!X337)</f>
        <v/>
      </c>
      <c r="Y337" s="0" t="str">
        <f aca="false">IF([1]metadata!Y337="","",[1]metadata!Y337)</f>
        <v/>
      </c>
      <c r="Z337" s="0" t="str">
        <f aca="false">IF([1]metadata!Z337="","",[1]metadata!Z337)</f>
        <v>by hand</v>
      </c>
    </row>
    <row r="338" customFormat="false" ht="14.4" hidden="false" customHeight="false" outlineLevel="0" collapsed="false">
      <c r="A338" s="0" t="n">
        <f aca="false">IF([1]metadata!A338="","",[1]metadata!A338)</f>
        <v>51</v>
      </c>
      <c r="B338" s="0" t="str">
        <f aca="false">IF([1]metadata!B338="","",[1]metadata!B338)</f>
        <v>51-11</v>
      </c>
      <c r="C338" s="0" t="str">
        <f aca="false">IF([1]metadata!C338="","",[1]metadata!C338)</f>
        <v>Suwa, A; Gotoh, T</v>
      </c>
      <c r="D338" s="0" t="str">
        <f aca="false">IF([1]metadata!D338="","",[1]metadata!D338)</f>
        <v>Geographic variation in diapause induction and mode of diapause inheritance in Tetranychus pueraricola</v>
      </c>
      <c r="E338" s="0" t="str">
        <f aca="false">IF([1]metadata!E338="","",[1]metadata!E338)</f>
        <v>10.1111/j.1439-0418.2006.01050.x</v>
      </c>
      <c r="F338" s="0" t="str">
        <f aca="false">IF([1]metadata!F338="","",[1]metadata!F338)</f>
        <v>y</v>
      </c>
      <c r="G338" s="0" t="str">
        <f aca="false">IF([1]metadata!G338="","",[1]metadata!G338)</f>
        <v>a</v>
      </c>
      <c r="H338" s="0" t="str">
        <f aca="false">IF([1]metadata!H338="","",[1]metadata!H338)</f>
        <v>i</v>
      </c>
      <c r="I338" s="0" t="n">
        <f aca="false">IF([1]metadata!I338="","",[1]metadata!I338)</f>
        <v>32</v>
      </c>
      <c r="J338" s="0" t="n">
        <f aca="false">IF([1]metadata!J338="",0,[1]metadata!J338)</f>
        <v>5</v>
      </c>
      <c r="K338" s="0" t="str">
        <f aca="false">IF([1]metadata!K338="","",[1]metadata!K338)</f>
        <v/>
      </c>
      <c r="L338" s="0" t="str">
        <f aca="false">IF([1]metadata!L338="","",[1]metadata!L338)</f>
        <v>Tetranychus pueraricola</v>
      </c>
      <c r="M338" s="0" t="str">
        <f aca="false">IF([1]metadata!M338="","",[1]metadata!M338)</f>
        <v>Trombidiformes</v>
      </c>
      <c r="N338" s="0" t="n">
        <f aca="false">IF([1]metadata!N338="","",[1]metadata!N338)</f>
        <v>11</v>
      </c>
      <c r="O338" s="0" t="n">
        <f aca="false">IF([1]metadata!O338="","",[1]metadata!O338)</f>
        <v>34.6</v>
      </c>
      <c r="P338" s="0" t="n">
        <f aca="false">IF([1]metadata!P338="","",[1]metadata!P338)</f>
        <v>135.733333333333</v>
      </c>
      <c r="Q338" s="0" t="str">
        <f aca="false">IF([1]metadata!Q338="","",[1]metadata!Q338)</f>
        <v/>
      </c>
      <c r="R338" s="0" t="str">
        <f aca="false">IF([1]metadata!R338="","",[1]metadata!R338)</f>
        <v/>
      </c>
      <c r="S338" s="0" t="str">
        <f aca="false">IF([1]metadata!S338="","",[1]metadata!S338)</f>
        <v/>
      </c>
      <c r="T338" s="0" t="n">
        <f aca="false">IF([1]metadata!T338="","",[1]metadata!T338)</f>
        <v>240</v>
      </c>
      <c r="U338" s="0" t="str">
        <f aca="false">IF([1]metadata!U338="","",[1]metadata!U338)</f>
        <v>global average</v>
      </c>
      <c r="V338" s="0" t="str">
        <f aca="false">IF([1]metadata!V338="","",[1]metadata!V338)</f>
        <v/>
      </c>
      <c r="W338" s="0" t="str">
        <f aca="false">IF([1]metadata!W338="","",[1]metadata!W338)</f>
        <v>t-51</v>
      </c>
      <c r="X338" s="0" t="str">
        <f aca="false">IF([1]metadata!X338="","",[1]metadata!X338)</f>
        <v/>
      </c>
      <c r="Y338" s="0" t="str">
        <f aca="false">IF([1]metadata!Y338="","",[1]metadata!Y338)</f>
        <v/>
      </c>
      <c r="Z338" s="0" t="str">
        <f aca="false">IF([1]metadata!Z338="","",[1]metadata!Z338)</f>
        <v>by hand</v>
      </c>
    </row>
    <row r="339" customFormat="false" ht="14.4" hidden="false" customHeight="false" outlineLevel="0" collapsed="false">
      <c r="A339" s="0" t="n">
        <f aca="false">IF([1]metadata!A339="","",[1]metadata!A339)</f>
        <v>51</v>
      </c>
      <c r="B339" s="0" t="str">
        <f aca="false">IF([1]metadata!B339="","",[1]metadata!B339)</f>
        <v>51-12</v>
      </c>
      <c r="C339" s="0" t="str">
        <f aca="false">IF([1]metadata!C339="","",[1]metadata!C339)</f>
        <v>Suwa, A; Gotoh, T</v>
      </c>
      <c r="D339" s="0" t="str">
        <f aca="false">IF([1]metadata!D339="","",[1]metadata!D339)</f>
        <v>Geographic variation in diapause induction and mode of diapause inheritance in Tetranychus pueraricola</v>
      </c>
      <c r="E339" s="0" t="str">
        <f aca="false">IF([1]metadata!E339="","",[1]metadata!E339)</f>
        <v>10.1111/j.1439-0418.2006.01050.x</v>
      </c>
      <c r="F339" s="0" t="str">
        <f aca="false">IF([1]metadata!F339="","",[1]metadata!F339)</f>
        <v>y</v>
      </c>
      <c r="G339" s="0" t="str">
        <f aca="false">IF([1]metadata!G339="","",[1]metadata!G339)</f>
        <v>a</v>
      </c>
      <c r="H339" s="0" t="str">
        <f aca="false">IF([1]metadata!H339="","",[1]metadata!H339)</f>
        <v>i</v>
      </c>
      <c r="I339" s="0" t="n">
        <f aca="false">IF([1]metadata!I339="","",[1]metadata!I339)</f>
        <v>32</v>
      </c>
      <c r="J339" s="0" t="n">
        <f aca="false">IF([1]metadata!J339="",0,[1]metadata!J339)</f>
        <v>5</v>
      </c>
      <c r="K339" s="0" t="str">
        <f aca="false">IF([1]metadata!K339="","",[1]metadata!K339)</f>
        <v/>
      </c>
      <c r="L339" s="0" t="str">
        <f aca="false">IF([1]metadata!L339="","",[1]metadata!L339)</f>
        <v>Tetranychus pueraricola</v>
      </c>
      <c r="M339" s="0" t="str">
        <f aca="false">IF([1]metadata!M339="","",[1]metadata!M339)</f>
        <v>Trombidiformes</v>
      </c>
      <c r="N339" s="0" t="n">
        <f aca="false">IF([1]metadata!N339="","",[1]metadata!N339)</f>
        <v>12</v>
      </c>
      <c r="O339" s="0" t="n">
        <f aca="false">IF([1]metadata!O339="","",[1]metadata!O339)</f>
        <v>34.6166666666667</v>
      </c>
      <c r="P339" s="0" t="n">
        <f aca="false">IF([1]metadata!P339="","",[1]metadata!P339)</f>
        <v>135.7</v>
      </c>
      <c r="Q339" s="0" t="str">
        <f aca="false">IF([1]metadata!Q339="","",[1]metadata!Q339)</f>
        <v/>
      </c>
      <c r="R339" s="0" t="str">
        <f aca="false">IF([1]metadata!R339="","",[1]metadata!R339)</f>
        <v/>
      </c>
      <c r="S339" s="0" t="str">
        <f aca="false">IF([1]metadata!S339="","",[1]metadata!S339)</f>
        <v/>
      </c>
      <c r="T339" s="0" t="n">
        <f aca="false">IF([1]metadata!T339="","",[1]metadata!T339)</f>
        <v>240</v>
      </c>
      <c r="U339" s="0" t="str">
        <f aca="false">IF([1]metadata!U339="","",[1]metadata!U339)</f>
        <v>global average</v>
      </c>
      <c r="V339" s="0" t="str">
        <f aca="false">IF([1]metadata!V339="","",[1]metadata!V339)</f>
        <v/>
      </c>
      <c r="W339" s="0" t="str">
        <f aca="false">IF([1]metadata!W339="","",[1]metadata!W339)</f>
        <v>t-51</v>
      </c>
      <c r="X339" s="0" t="str">
        <f aca="false">IF([1]metadata!X339="","",[1]metadata!X339)</f>
        <v/>
      </c>
      <c r="Y339" s="0" t="str">
        <f aca="false">IF([1]metadata!Y339="","",[1]metadata!Y339)</f>
        <v/>
      </c>
      <c r="Z339" s="0" t="str">
        <f aca="false">IF([1]metadata!Z339="","",[1]metadata!Z339)</f>
        <v>by hand</v>
      </c>
    </row>
    <row r="340" customFormat="false" ht="14.4" hidden="false" customHeight="false" outlineLevel="0" collapsed="false">
      <c r="A340" s="0" t="n">
        <f aca="false">IF([1]metadata!A340="","",[1]metadata!A340)</f>
        <v>51</v>
      </c>
      <c r="B340" s="0" t="str">
        <f aca="false">IF([1]metadata!B340="","",[1]metadata!B340)</f>
        <v>51-13</v>
      </c>
      <c r="C340" s="0" t="str">
        <f aca="false">IF([1]metadata!C340="","",[1]metadata!C340)</f>
        <v>Suwa, A; Gotoh, T</v>
      </c>
      <c r="D340" s="0" t="str">
        <f aca="false">IF([1]metadata!D340="","",[1]metadata!D340)</f>
        <v>Geographic variation in diapause induction and mode of diapause inheritance in Tetranychus pueraricola</v>
      </c>
      <c r="E340" s="0" t="str">
        <f aca="false">IF([1]metadata!E340="","",[1]metadata!E340)</f>
        <v>10.1111/j.1439-0418.2006.01050.x</v>
      </c>
      <c r="F340" s="0" t="str">
        <f aca="false">IF([1]metadata!F340="","",[1]metadata!F340)</f>
        <v>y</v>
      </c>
      <c r="G340" s="0" t="str">
        <f aca="false">IF([1]metadata!G340="","",[1]metadata!G340)</f>
        <v>a</v>
      </c>
      <c r="H340" s="0" t="str">
        <f aca="false">IF([1]metadata!H340="","",[1]metadata!H340)</f>
        <v>i</v>
      </c>
      <c r="I340" s="0" t="n">
        <f aca="false">IF([1]metadata!I340="","",[1]metadata!I340)</f>
        <v>32</v>
      </c>
      <c r="J340" s="0" t="n">
        <f aca="false">IF([1]metadata!J340="",0,[1]metadata!J340)</f>
        <v>5</v>
      </c>
      <c r="K340" s="0" t="str">
        <f aca="false">IF([1]metadata!K340="","",[1]metadata!K340)</f>
        <v/>
      </c>
      <c r="L340" s="0" t="str">
        <f aca="false">IF([1]metadata!L340="","",[1]metadata!L340)</f>
        <v>Tetranychus pueraricola</v>
      </c>
      <c r="M340" s="0" t="str">
        <f aca="false">IF([1]metadata!M340="","",[1]metadata!M340)</f>
        <v>Trombidiformes</v>
      </c>
      <c r="N340" s="0" t="n">
        <f aca="false">IF([1]metadata!N340="","",[1]metadata!N340)</f>
        <v>13</v>
      </c>
      <c r="O340" s="0" t="n">
        <f aca="false">IF([1]metadata!O340="","",[1]metadata!O340)</f>
        <v>34.65</v>
      </c>
      <c r="P340" s="0" t="n">
        <f aca="false">IF([1]metadata!P340="","",[1]metadata!P340)</f>
        <v>133.916666666667</v>
      </c>
      <c r="Q340" s="0" t="str">
        <f aca="false">IF([1]metadata!Q340="","",[1]metadata!Q340)</f>
        <v/>
      </c>
      <c r="R340" s="0" t="str">
        <f aca="false">IF([1]metadata!R340="","",[1]metadata!R340)</f>
        <v/>
      </c>
      <c r="S340" s="0" t="str">
        <f aca="false">IF([1]metadata!S340="","",[1]metadata!S340)</f>
        <v/>
      </c>
      <c r="T340" s="0" t="n">
        <f aca="false">IF([1]metadata!T340="","",[1]metadata!T340)</f>
        <v>240</v>
      </c>
      <c r="U340" s="0" t="str">
        <f aca="false">IF([1]metadata!U340="","",[1]metadata!U340)</f>
        <v>global average</v>
      </c>
      <c r="V340" s="0" t="str">
        <f aca="false">IF([1]metadata!V340="","",[1]metadata!V340)</f>
        <v/>
      </c>
      <c r="W340" s="0" t="str">
        <f aca="false">IF([1]metadata!W340="","",[1]metadata!W340)</f>
        <v>t-51</v>
      </c>
      <c r="X340" s="0" t="str">
        <f aca="false">IF([1]metadata!X340="","",[1]metadata!X340)</f>
        <v/>
      </c>
      <c r="Y340" s="0" t="str">
        <f aca="false">IF([1]metadata!Y340="","",[1]metadata!Y340)</f>
        <v/>
      </c>
      <c r="Z340" s="0" t="str">
        <f aca="false">IF([1]metadata!Z340="","",[1]metadata!Z340)</f>
        <v>by hand</v>
      </c>
    </row>
    <row r="341" customFormat="false" ht="14.4" hidden="false" customHeight="false" outlineLevel="0" collapsed="false">
      <c r="A341" s="0" t="n">
        <f aca="false">IF([1]metadata!A341="","",[1]metadata!A341)</f>
        <v>51</v>
      </c>
      <c r="B341" s="0" t="str">
        <f aca="false">IF([1]metadata!B341="","",[1]metadata!B341)</f>
        <v>51-14</v>
      </c>
      <c r="C341" s="0" t="str">
        <f aca="false">IF([1]metadata!C341="","",[1]metadata!C341)</f>
        <v>Suwa, A; Gotoh, T</v>
      </c>
      <c r="D341" s="0" t="str">
        <f aca="false">IF([1]metadata!D341="","",[1]metadata!D341)</f>
        <v>Geographic variation in diapause induction and mode of diapause inheritance in Tetranychus pueraricola</v>
      </c>
      <c r="E341" s="0" t="str">
        <f aca="false">IF([1]metadata!E341="","",[1]metadata!E341)</f>
        <v>10.1111/j.1439-0418.2006.01050.x</v>
      </c>
      <c r="F341" s="0" t="str">
        <f aca="false">IF([1]metadata!F341="","",[1]metadata!F341)</f>
        <v>y</v>
      </c>
      <c r="G341" s="0" t="str">
        <f aca="false">IF([1]metadata!G341="","",[1]metadata!G341)</f>
        <v>a</v>
      </c>
      <c r="H341" s="0" t="str">
        <f aca="false">IF([1]metadata!H341="","",[1]metadata!H341)</f>
        <v>i</v>
      </c>
      <c r="I341" s="0" t="n">
        <f aca="false">IF([1]metadata!I341="","",[1]metadata!I341)</f>
        <v>32</v>
      </c>
      <c r="J341" s="0" t="n">
        <f aca="false">IF([1]metadata!J341="",0,[1]metadata!J341)</f>
        <v>5</v>
      </c>
      <c r="K341" s="0" t="str">
        <f aca="false">IF([1]metadata!K341="","",[1]metadata!K341)</f>
        <v/>
      </c>
      <c r="L341" s="0" t="str">
        <f aca="false">IF([1]metadata!L341="","",[1]metadata!L341)</f>
        <v>Tetranychus pueraricola</v>
      </c>
      <c r="M341" s="0" t="str">
        <f aca="false">IF([1]metadata!M341="","",[1]metadata!M341)</f>
        <v>Trombidiformes</v>
      </c>
      <c r="N341" s="0" t="n">
        <f aca="false">IF([1]metadata!N341="","",[1]metadata!N341)</f>
        <v>14</v>
      </c>
      <c r="O341" s="0" t="n">
        <f aca="false">IF([1]metadata!O341="","",[1]metadata!O341)</f>
        <v>34.5166666666667</v>
      </c>
      <c r="P341" s="0" t="n">
        <f aca="false">IF([1]metadata!P341="","",[1]metadata!P341)</f>
        <v>133.516666666667</v>
      </c>
      <c r="Q341" s="0" t="str">
        <f aca="false">IF([1]metadata!Q341="","",[1]metadata!Q341)</f>
        <v/>
      </c>
      <c r="R341" s="0" t="str">
        <f aca="false">IF([1]metadata!R341="","",[1]metadata!R341)</f>
        <v/>
      </c>
      <c r="S341" s="0" t="str">
        <f aca="false">IF([1]metadata!S341="","",[1]metadata!S341)</f>
        <v/>
      </c>
      <c r="T341" s="0" t="n">
        <f aca="false">IF([1]metadata!T341="","",[1]metadata!T341)</f>
        <v>240</v>
      </c>
      <c r="U341" s="0" t="str">
        <f aca="false">IF([1]metadata!U341="","",[1]metadata!U341)</f>
        <v>global average</v>
      </c>
      <c r="V341" s="0" t="str">
        <f aca="false">IF([1]metadata!V341="","",[1]metadata!V341)</f>
        <v/>
      </c>
      <c r="W341" s="0" t="str">
        <f aca="false">IF([1]metadata!W341="","",[1]metadata!W341)</f>
        <v>t-51</v>
      </c>
      <c r="X341" s="0" t="str">
        <f aca="false">IF([1]metadata!X341="","",[1]metadata!X341)</f>
        <v/>
      </c>
      <c r="Y341" s="0" t="str">
        <f aca="false">IF([1]metadata!Y341="","",[1]metadata!Y341)</f>
        <v/>
      </c>
      <c r="Z341" s="0" t="str">
        <f aca="false">IF([1]metadata!Z341="","",[1]metadata!Z341)</f>
        <v>by hand</v>
      </c>
    </row>
    <row r="342" customFormat="false" ht="14.4" hidden="false" customHeight="false" outlineLevel="0" collapsed="false">
      <c r="A342" s="0" t="n">
        <f aca="false">IF([1]metadata!A342="","",[1]metadata!A342)</f>
        <v>51</v>
      </c>
      <c r="B342" s="0" t="str">
        <f aca="false">IF([1]metadata!B342="","",[1]metadata!B342)</f>
        <v>51-15</v>
      </c>
      <c r="C342" s="0" t="str">
        <f aca="false">IF([1]metadata!C342="","",[1]metadata!C342)</f>
        <v>Suwa, A; Gotoh, T</v>
      </c>
      <c r="D342" s="0" t="str">
        <f aca="false">IF([1]metadata!D342="","",[1]metadata!D342)</f>
        <v>Geographic variation in diapause induction and mode of diapause inheritance in Tetranychus pueraricola</v>
      </c>
      <c r="E342" s="0" t="str">
        <f aca="false">IF([1]metadata!E342="","",[1]metadata!E342)</f>
        <v>10.1111/j.1439-0418.2006.01050.x</v>
      </c>
      <c r="F342" s="0" t="str">
        <f aca="false">IF([1]metadata!F342="","",[1]metadata!F342)</f>
        <v>y</v>
      </c>
      <c r="G342" s="0" t="str">
        <f aca="false">IF([1]metadata!G342="","",[1]metadata!G342)</f>
        <v>a</v>
      </c>
      <c r="H342" s="0" t="str">
        <f aca="false">IF([1]metadata!H342="","",[1]metadata!H342)</f>
        <v>i</v>
      </c>
      <c r="I342" s="0" t="n">
        <f aca="false">IF([1]metadata!I342="","",[1]metadata!I342)</f>
        <v>32</v>
      </c>
      <c r="J342" s="0" t="n">
        <f aca="false">IF([1]metadata!J342="",0,[1]metadata!J342)</f>
        <v>5</v>
      </c>
      <c r="K342" s="0" t="str">
        <f aca="false">IF([1]metadata!K342="","",[1]metadata!K342)</f>
        <v/>
      </c>
      <c r="L342" s="0" t="str">
        <f aca="false">IF([1]metadata!L342="","",[1]metadata!L342)</f>
        <v>Tetranychus pueraricola</v>
      </c>
      <c r="M342" s="0" t="str">
        <f aca="false">IF([1]metadata!M342="","",[1]metadata!M342)</f>
        <v>Trombidiformes</v>
      </c>
      <c r="N342" s="0" t="n">
        <f aca="false">IF([1]metadata!N342="","",[1]metadata!N342)</f>
        <v>15</v>
      </c>
      <c r="O342" s="0" t="n">
        <f aca="false">IF([1]metadata!O342="","",[1]metadata!O342)</f>
        <v>34.4</v>
      </c>
      <c r="P342" s="0" t="n">
        <f aca="false">IF([1]metadata!P342="","",[1]metadata!P342)</f>
        <v>133.2</v>
      </c>
      <c r="Q342" s="0" t="str">
        <f aca="false">IF([1]metadata!Q342="","",[1]metadata!Q342)</f>
        <v/>
      </c>
      <c r="R342" s="0" t="str">
        <f aca="false">IF([1]metadata!R342="","",[1]metadata!R342)</f>
        <v/>
      </c>
      <c r="S342" s="0" t="str">
        <f aca="false">IF([1]metadata!S342="","",[1]metadata!S342)</f>
        <v/>
      </c>
      <c r="T342" s="0" t="n">
        <f aca="false">IF([1]metadata!T342="","",[1]metadata!T342)</f>
        <v>240</v>
      </c>
      <c r="U342" s="0" t="str">
        <f aca="false">IF([1]metadata!U342="","",[1]metadata!U342)</f>
        <v>global average</v>
      </c>
      <c r="V342" s="0" t="str">
        <f aca="false">IF([1]metadata!V342="","",[1]metadata!V342)</f>
        <v/>
      </c>
      <c r="W342" s="0" t="str">
        <f aca="false">IF([1]metadata!W342="","",[1]metadata!W342)</f>
        <v>t-51</v>
      </c>
      <c r="X342" s="0" t="str">
        <f aca="false">IF([1]metadata!X342="","",[1]metadata!X342)</f>
        <v/>
      </c>
      <c r="Y342" s="0" t="str">
        <f aca="false">IF([1]metadata!Y342="","",[1]metadata!Y342)</f>
        <v/>
      </c>
      <c r="Z342" s="0" t="str">
        <f aca="false">IF([1]metadata!Z342="","",[1]metadata!Z342)</f>
        <v>by hand</v>
      </c>
    </row>
    <row r="343" customFormat="false" ht="14.4" hidden="false" customHeight="false" outlineLevel="0" collapsed="false">
      <c r="A343" s="0" t="n">
        <f aca="false">IF([1]metadata!A343="","",[1]metadata!A343)</f>
        <v>51</v>
      </c>
      <c r="B343" s="0" t="str">
        <f aca="false">IF([1]metadata!B343="","",[1]metadata!B343)</f>
        <v>51-16</v>
      </c>
      <c r="C343" s="0" t="str">
        <f aca="false">IF([1]metadata!C343="","",[1]metadata!C343)</f>
        <v>Suwa, A; Gotoh, T</v>
      </c>
      <c r="D343" s="0" t="str">
        <f aca="false">IF([1]metadata!D343="","",[1]metadata!D343)</f>
        <v>Geographic variation in diapause induction and mode of diapause inheritance in Tetranychus pueraricola</v>
      </c>
      <c r="E343" s="0" t="str">
        <f aca="false">IF([1]metadata!E343="","",[1]metadata!E343)</f>
        <v>10.1111/j.1439-0418.2006.01050.x</v>
      </c>
      <c r="F343" s="0" t="str">
        <f aca="false">IF([1]metadata!F343="","",[1]metadata!F343)</f>
        <v>y</v>
      </c>
      <c r="G343" s="0" t="str">
        <f aca="false">IF([1]metadata!G343="","",[1]metadata!G343)</f>
        <v>a</v>
      </c>
      <c r="H343" s="0" t="str">
        <f aca="false">IF([1]metadata!H343="","",[1]metadata!H343)</f>
        <v>i</v>
      </c>
      <c r="I343" s="0" t="n">
        <f aca="false">IF([1]metadata!I343="","",[1]metadata!I343)</f>
        <v>32</v>
      </c>
      <c r="J343" s="0" t="n">
        <f aca="false">IF([1]metadata!J343="",0,[1]metadata!J343)</f>
        <v>5</v>
      </c>
      <c r="K343" s="0" t="str">
        <f aca="false">IF([1]metadata!K343="","",[1]metadata!K343)</f>
        <v/>
      </c>
      <c r="L343" s="0" t="str">
        <f aca="false">IF([1]metadata!L343="","",[1]metadata!L343)</f>
        <v>Tetranychus pueraricola</v>
      </c>
      <c r="M343" s="0" t="str">
        <f aca="false">IF([1]metadata!M343="","",[1]metadata!M343)</f>
        <v>Trombidiformes</v>
      </c>
      <c r="N343" s="0" t="n">
        <f aca="false">IF([1]metadata!N343="","",[1]metadata!N343)</f>
        <v>16</v>
      </c>
      <c r="O343" s="0" t="n">
        <f aca="false">IF([1]metadata!O343="","",[1]metadata!O343)</f>
        <v>34.4166666666667</v>
      </c>
      <c r="P343" s="0" t="n">
        <f aca="false">IF([1]metadata!P343="","",[1]metadata!P343)</f>
        <v>132.733333333333</v>
      </c>
      <c r="Q343" s="0" t="str">
        <f aca="false">IF([1]metadata!Q343="","",[1]metadata!Q343)</f>
        <v/>
      </c>
      <c r="R343" s="0" t="str">
        <f aca="false">IF([1]metadata!R343="","",[1]metadata!R343)</f>
        <v/>
      </c>
      <c r="S343" s="0" t="str">
        <f aca="false">IF([1]metadata!S343="","",[1]metadata!S343)</f>
        <v/>
      </c>
      <c r="T343" s="0" t="n">
        <f aca="false">IF([1]metadata!T343="","",[1]metadata!T343)</f>
        <v>240</v>
      </c>
      <c r="U343" s="0" t="str">
        <f aca="false">IF([1]metadata!U343="","",[1]metadata!U343)</f>
        <v>global average</v>
      </c>
      <c r="V343" s="0" t="str">
        <f aca="false">IF([1]metadata!V343="","",[1]metadata!V343)</f>
        <v/>
      </c>
      <c r="W343" s="0" t="str">
        <f aca="false">IF([1]metadata!W343="","",[1]metadata!W343)</f>
        <v>t-51</v>
      </c>
      <c r="X343" s="0" t="str">
        <f aca="false">IF([1]metadata!X343="","",[1]metadata!X343)</f>
        <v/>
      </c>
      <c r="Y343" s="0" t="str">
        <f aca="false">IF([1]metadata!Y343="","",[1]metadata!Y343)</f>
        <v/>
      </c>
      <c r="Z343" s="0" t="str">
        <f aca="false">IF([1]metadata!Z343="","",[1]metadata!Z343)</f>
        <v>by hand</v>
      </c>
    </row>
    <row r="344" customFormat="false" ht="14.4" hidden="false" customHeight="false" outlineLevel="0" collapsed="false">
      <c r="A344" s="0" t="n">
        <f aca="false">IF([1]metadata!A344="","",[1]metadata!A344)</f>
        <v>51</v>
      </c>
      <c r="B344" s="0" t="str">
        <f aca="false">IF([1]metadata!B344="","",[1]metadata!B344)</f>
        <v>51-17</v>
      </c>
      <c r="C344" s="0" t="str">
        <f aca="false">IF([1]metadata!C344="","",[1]metadata!C344)</f>
        <v>Suwa, A; Gotoh, T</v>
      </c>
      <c r="D344" s="0" t="str">
        <f aca="false">IF([1]metadata!D344="","",[1]metadata!D344)</f>
        <v>Geographic variation in diapause induction and mode of diapause inheritance in Tetranychus pueraricola</v>
      </c>
      <c r="E344" s="0" t="str">
        <f aca="false">IF([1]metadata!E344="","",[1]metadata!E344)</f>
        <v>10.1111/j.1439-0418.2006.01050.x</v>
      </c>
      <c r="F344" s="0" t="str">
        <f aca="false">IF([1]metadata!F344="","",[1]metadata!F344)</f>
        <v>y</v>
      </c>
      <c r="G344" s="0" t="str">
        <f aca="false">IF([1]metadata!G344="","",[1]metadata!G344)</f>
        <v>a</v>
      </c>
      <c r="H344" s="0" t="str">
        <f aca="false">IF([1]metadata!H344="","",[1]metadata!H344)</f>
        <v>i</v>
      </c>
      <c r="I344" s="0" t="n">
        <f aca="false">IF([1]metadata!I344="","",[1]metadata!I344)</f>
        <v>32</v>
      </c>
      <c r="J344" s="0" t="n">
        <f aca="false">IF([1]metadata!J344="",0,[1]metadata!J344)</f>
        <v>5</v>
      </c>
      <c r="K344" s="0" t="str">
        <f aca="false">IF([1]metadata!K344="","",[1]metadata!K344)</f>
        <v/>
      </c>
      <c r="L344" s="0" t="str">
        <f aca="false">IF([1]metadata!L344="","",[1]metadata!L344)</f>
        <v>Tetranychus pueraricola</v>
      </c>
      <c r="M344" s="0" t="str">
        <f aca="false">IF([1]metadata!M344="","",[1]metadata!M344)</f>
        <v>Trombidiformes</v>
      </c>
      <c r="N344" s="0" t="n">
        <f aca="false">IF([1]metadata!N344="","",[1]metadata!N344)</f>
        <v>17</v>
      </c>
      <c r="O344" s="0" t="n">
        <f aca="false">IF([1]metadata!O344="","",[1]metadata!O344)</f>
        <v>34.3666666666667</v>
      </c>
      <c r="P344" s="0" t="n">
        <f aca="false">IF([1]metadata!P344="","",[1]metadata!P344)</f>
        <v>132.516666666667</v>
      </c>
      <c r="Q344" s="0" t="str">
        <f aca="false">IF([1]metadata!Q344="","",[1]metadata!Q344)</f>
        <v/>
      </c>
      <c r="R344" s="0" t="str">
        <f aca="false">IF([1]metadata!R344="","",[1]metadata!R344)</f>
        <v/>
      </c>
      <c r="S344" s="0" t="str">
        <f aca="false">IF([1]metadata!S344="","",[1]metadata!S344)</f>
        <v/>
      </c>
      <c r="T344" s="0" t="n">
        <f aca="false">IF([1]metadata!T344="","",[1]metadata!T344)</f>
        <v>240</v>
      </c>
      <c r="U344" s="0" t="str">
        <f aca="false">IF([1]metadata!U344="","",[1]metadata!U344)</f>
        <v>global average</v>
      </c>
      <c r="V344" s="0" t="str">
        <f aca="false">IF([1]metadata!V344="","",[1]metadata!V344)</f>
        <v/>
      </c>
      <c r="W344" s="0" t="str">
        <f aca="false">IF([1]metadata!W344="","",[1]metadata!W344)</f>
        <v>t-51</v>
      </c>
      <c r="X344" s="0" t="str">
        <f aca="false">IF([1]metadata!X344="","",[1]metadata!X344)</f>
        <v/>
      </c>
      <c r="Y344" s="0" t="str">
        <f aca="false">IF([1]metadata!Y344="","",[1]metadata!Y344)</f>
        <v/>
      </c>
      <c r="Z344" s="0" t="str">
        <f aca="false">IF([1]metadata!Z344="","",[1]metadata!Z344)</f>
        <v>by hand</v>
      </c>
    </row>
    <row r="345" customFormat="false" ht="14.4" hidden="false" customHeight="false" outlineLevel="0" collapsed="false">
      <c r="A345" s="0" t="n">
        <f aca="false">IF([1]metadata!A345="","",[1]metadata!A345)</f>
        <v>51</v>
      </c>
      <c r="B345" s="0" t="str">
        <f aca="false">IF([1]metadata!B345="","",[1]metadata!B345)</f>
        <v>51-18</v>
      </c>
      <c r="C345" s="0" t="str">
        <f aca="false">IF([1]metadata!C345="","",[1]metadata!C345)</f>
        <v>Suwa, A; Gotoh, T</v>
      </c>
      <c r="D345" s="0" t="str">
        <f aca="false">IF([1]metadata!D345="","",[1]metadata!D345)</f>
        <v>Geographic variation in diapause induction and mode of diapause inheritance in Tetranychus pueraricola</v>
      </c>
      <c r="E345" s="0" t="str">
        <f aca="false">IF([1]metadata!E345="","",[1]metadata!E345)</f>
        <v>10.1111/j.1439-0418.2006.01050.x</v>
      </c>
      <c r="F345" s="0" t="str">
        <f aca="false">IF([1]metadata!F345="","",[1]metadata!F345)</f>
        <v>y</v>
      </c>
      <c r="G345" s="0" t="str">
        <f aca="false">IF([1]metadata!G345="","",[1]metadata!G345)</f>
        <v>a</v>
      </c>
      <c r="H345" s="0" t="str">
        <f aca="false">IF([1]metadata!H345="","",[1]metadata!H345)</f>
        <v>i</v>
      </c>
      <c r="I345" s="0" t="n">
        <f aca="false">IF([1]metadata!I345="","",[1]metadata!I345)</f>
        <v>32</v>
      </c>
      <c r="J345" s="0" t="n">
        <f aca="false">IF([1]metadata!J345="",0,[1]metadata!J345)</f>
        <v>5</v>
      </c>
      <c r="K345" s="0" t="str">
        <f aca="false">IF([1]metadata!K345="","",[1]metadata!K345)</f>
        <v/>
      </c>
      <c r="L345" s="0" t="str">
        <f aca="false">IF([1]metadata!L345="","",[1]metadata!L345)</f>
        <v>Tetranychus pueraricola</v>
      </c>
      <c r="M345" s="0" t="str">
        <f aca="false">IF([1]metadata!M345="","",[1]metadata!M345)</f>
        <v>Trombidiformes</v>
      </c>
      <c r="N345" s="0" t="n">
        <f aca="false">IF([1]metadata!N345="","",[1]metadata!N345)</f>
        <v>18</v>
      </c>
      <c r="O345" s="0" t="n">
        <f aca="false">IF([1]metadata!O345="","",[1]metadata!O345)</f>
        <v>33.9333333333333</v>
      </c>
      <c r="P345" s="0" t="n">
        <f aca="false">IF([1]metadata!P345="","",[1]metadata!P345)</f>
        <v>133.283333333333</v>
      </c>
      <c r="Q345" s="0" t="str">
        <f aca="false">IF([1]metadata!Q345="","",[1]metadata!Q345)</f>
        <v/>
      </c>
      <c r="R345" s="0" t="str">
        <f aca="false">IF([1]metadata!R345="","",[1]metadata!R345)</f>
        <v/>
      </c>
      <c r="S345" s="0" t="str">
        <f aca="false">IF([1]metadata!S345="","",[1]metadata!S345)</f>
        <v/>
      </c>
      <c r="T345" s="0" t="n">
        <f aca="false">IF([1]metadata!T345="","",[1]metadata!T345)</f>
        <v>240</v>
      </c>
      <c r="U345" s="0" t="str">
        <f aca="false">IF([1]metadata!U345="","",[1]metadata!U345)</f>
        <v>global average</v>
      </c>
      <c r="V345" s="0" t="str">
        <f aca="false">IF([1]metadata!V345="","",[1]metadata!V345)</f>
        <v/>
      </c>
      <c r="W345" s="0" t="str">
        <f aca="false">IF([1]metadata!W345="","",[1]metadata!W345)</f>
        <v>t-51</v>
      </c>
      <c r="X345" s="0" t="str">
        <f aca="false">IF([1]metadata!X345="","",[1]metadata!X345)</f>
        <v/>
      </c>
      <c r="Y345" s="0" t="str">
        <f aca="false">IF([1]metadata!Y345="","",[1]metadata!Y345)</f>
        <v/>
      </c>
      <c r="Z345" s="0" t="str">
        <f aca="false">IF([1]metadata!Z345="","",[1]metadata!Z345)</f>
        <v>by hand</v>
      </c>
    </row>
    <row r="346" customFormat="false" ht="14.4" hidden="false" customHeight="false" outlineLevel="0" collapsed="false">
      <c r="A346" s="0" t="n">
        <f aca="false">IF([1]metadata!A346="","",[1]metadata!A346)</f>
        <v>51</v>
      </c>
      <c r="B346" s="0" t="str">
        <f aca="false">IF([1]metadata!B346="","",[1]metadata!B346)</f>
        <v>51-19</v>
      </c>
      <c r="C346" s="0" t="str">
        <f aca="false">IF([1]metadata!C346="","",[1]metadata!C346)</f>
        <v>Suwa, A; Gotoh, T</v>
      </c>
      <c r="D346" s="0" t="str">
        <f aca="false">IF([1]metadata!D346="","",[1]metadata!D346)</f>
        <v>Geographic variation in diapause induction and mode of diapause inheritance in Tetranychus pueraricola</v>
      </c>
      <c r="E346" s="0" t="str">
        <f aca="false">IF([1]metadata!E346="","",[1]metadata!E346)</f>
        <v>10.1111/j.1439-0418.2006.01050.x</v>
      </c>
      <c r="F346" s="0" t="str">
        <f aca="false">IF([1]metadata!F346="","",[1]metadata!F346)</f>
        <v>y</v>
      </c>
      <c r="G346" s="0" t="str">
        <f aca="false">IF([1]metadata!G346="","",[1]metadata!G346)</f>
        <v>a</v>
      </c>
      <c r="H346" s="0" t="str">
        <f aca="false">IF([1]metadata!H346="","",[1]metadata!H346)</f>
        <v>i</v>
      </c>
      <c r="I346" s="0" t="n">
        <f aca="false">IF([1]metadata!I346="","",[1]metadata!I346)</f>
        <v>32</v>
      </c>
      <c r="J346" s="0" t="n">
        <f aca="false">IF([1]metadata!J346="",0,[1]metadata!J346)</f>
        <v>5</v>
      </c>
      <c r="K346" s="0" t="str">
        <f aca="false">IF([1]metadata!K346="","",[1]metadata!K346)</f>
        <v/>
      </c>
      <c r="L346" s="0" t="str">
        <f aca="false">IF([1]metadata!L346="","",[1]metadata!L346)</f>
        <v>Tetranychus pueraricola</v>
      </c>
      <c r="M346" s="0" t="str">
        <f aca="false">IF([1]metadata!M346="","",[1]metadata!M346)</f>
        <v>Trombidiformes</v>
      </c>
      <c r="N346" s="0" t="n">
        <f aca="false">IF([1]metadata!N346="","",[1]metadata!N346)</f>
        <v>19</v>
      </c>
      <c r="O346" s="0" t="n">
        <f aca="false">IF([1]metadata!O346="","",[1]metadata!O346)</f>
        <v>33.8166666666667</v>
      </c>
      <c r="P346" s="0" t="n">
        <f aca="false">IF([1]metadata!P346="","",[1]metadata!P346)</f>
        <v>134.483333333333</v>
      </c>
      <c r="Q346" s="0" t="str">
        <f aca="false">IF([1]metadata!Q346="","",[1]metadata!Q346)</f>
        <v/>
      </c>
      <c r="R346" s="0" t="str">
        <f aca="false">IF([1]metadata!R346="","",[1]metadata!R346)</f>
        <v/>
      </c>
      <c r="S346" s="0" t="str">
        <f aca="false">IF([1]metadata!S346="","",[1]metadata!S346)</f>
        <v/>
      </c>
      <c r="T346" s="0" t="n">
        <f aca="false">IF([1]metadata!T346="","",[1]metadata!T346)</f>
        <v>240</v>
      </c>
      <c r="U346" s="0" t="str">
        <f aca="false">IF([1]metadata!U346="","",[1]metadata!U346)</f>
        <v>global average</v>
      </c>
      <c r="V346" s="0" t="str">
        <f aca="false">IF([1]metadata!V346="","",[1]metadata!V346)</f>
        <v/>
      </c>
      <c r="W346" s="0" t="str">
        <f aca="false">IF([1]metadata!W346="","",[1]metadata!W346)</f>
        <v>t-51</v>
      </c>
      <c r="X346" s="0" t="str">
        <f aca="false">IF([1]metadata!X346="","",[1]metadata!X346)</f>
        <v/>
      </c>
      <c r="Y346" s="0" t="str">
        <f aca="false">IF([1]metadata!Y346="","",[1]metadata!Y346)</f>
        <v/>
      </c>
      <c r="Z346" s="0" t="str">
        <f aca="false">IF([1]metadata!Z346="","",[1]metadata!Z346)</f>
        <v>by hand</v>
      </c>
    </row>
    <row r="347" customFormat="false" ht="14.4" hidden="false" customHeight="false" outlineLevel="0" collapsed="false">
      <c r="A347" s="0" t="n">
        <f aca="false">IF([1]metadata!A347="","",[1]metadata!A347)</f>
        <v>51</v>
      </c>
      <c r="B347" s="0" t="str">
        <f aca="false">IF([1]metadata!B347="","",[1]metadata!B347)</f>
        <v>51-20</v>
      </c>
      <c r="C347" s="0" t="str">
        <f aca="false">IF([1]metadata!C347="","",[1]metadata!C347)</f>
        <v>Suwa, A; Gotoh, T</v>
      </c>
      <c r="D347" s="0" t="str">
        <f aca="false">IF([1]metadata!D347="","",[1]metadata!D347)</f>
        <v>Geographic variation in diapause induction and mode of diapause inheritance in Tetranychus pueraricola</v>
      </c>
      <c r="E347" s="0" t="str">
        <f aca="false">IF([1]metadata!E347="","",[1]metadata!E347)</f>
        <v>10.1111/j.1439-0418.2006.01050.x</v>
      </c>
      <c r="F347" s="0" t="str">
        <f aca="false">IF([1]metadata!F347="","",[1]metadata!F347)</f>
        <v>y</v>
      </c>
      <c r="G347" s="0" t="str">
        <f aca="false">IF([1]metadata!G347="","",[1]metadata!G347)</f>
        <v>a</v>
      </c>
      <c r="H347" s="0" t="str">
        <f aca="false">IF([1]metadata!H347="","",[1]metadata!H347)</f>
        <v>i</v>
      </c>
      <c r="I347" s="0" t="n">
        <f aca="false">IF([1]metadata!I347="","",[1]metadata!I347)</f>
        <v>32</v>
      </c>
      <c r="J347" s="0" t="n">
        <f aca="false">IF([1]metadata!J347="",0,[1]metadata!J347)</f>
        <v>5</v>
      </c>
      <c r="K347" s="0" t="str">
        <f aca="false">IF([1]metadata!K347="","",[1]metadata!K347)</f>
        <v/>
      </c>
      <c r="L347" s="0" t="str">
        <f aca="false">IF([1]metadata!L347="","",[1]metadata!L347)</f>
        <v>Tetranychus pueraricola</v>
      </c>
      <c r="M347" s="0" t="str">
        <f aca="false">IF([1]metadata!M347="","",[1]metadata!M347)</f>
        <v>Trombidiformes</v>
      </c>
      <c r="N347" s="0" t="n">
        <f aca="false">IF([1]metadata!N347="","",[1]metadata!N347)</f>
        <v>20</v>
      </c>
      <c r="O347" s="0" t="n">
        <f aca="false">IF([1]metadata!O347="","",[1]metadata!O347)</f>
        <v>33.7</v>
      </c>
      <c r="P347" s="0" t="n">
        <f aca="false">IF([1]metadata!P347="","",[1]metadata!P347)</f>
        <v>133.883333333333</v>
      </c>
      <c r="Q347" s="0" t="str">
        <f aca="false">IF([1]metadata!Q347="","",[1]metadata!Q347)</f>
        <v/>
      </c>
      <c r="R347" s="0" t="str">
        <f aca="false">IF([1]metadata!R347="","",[1]metadata!R347)</f>
        <v/>
      </c>
      <c r="S347" s="0" t="str">
        <f aca="false">IF([1]metadata!S347="","",[1]metadata!S347)</f>
        <v/>
      </c>
      <c r="T347" s="0" t="n">
        <f aca="false">IF([1]metadata!T347="","",[1]metadata!T347)</f>
        <v>240</v>
      </c>
      <c r="U347" s="0" t="str">
        <f aca="false">IF([1]metadata!U347="","",[1]metadata!U347)</f>
        <v>global average</v>
      </c>
      <c r="V347" s="0" t="str">
        <f aca="false">IF([1]metadata!V347="","",[1]metadata!V347)</f>
        <v/>
      </c>
      <c r="W347" s="0" t="str">
        <f aca="false">IF([1]metadata!W347="","",[1]metadata!W347)</f>
        <v>t-51</v>
      </c>
      <c r="X347" s="0" t="str">
        <f aca="false">IF([1]metadata!X347="","",[1]metadata!X347)</f>
        <v/>
      </c>
      <c r="Y347" s="0" t="str">
        <f aca="false">IF([1]metadata!Y347="","",[1]metadata!Y347)</f>
        <v/>
      </c>
      <c r="Z347" s="0" t="str">
        <f aca="false">IF([1]metadata!Z347="","",[1]metadata!Z347)</f>
        <v>by hand</v>
      </c>
    </row>
    <row r="348" customFormat="false" ht="14.4" hidden="false" customHeight="false" outlineLevel="0" collapsed="false">
      <c r="A348" s="0" t="n">
        <f aca="false">IF([1]metadata!A348="","",[1]metadata!A348)</f>
        <v>51</v>
      </c>
      <c r="B348" s="0" t="str">
        <f aca="false">IF([1]metadata!B348="","",[1]metadata!B348)</f>
        <v>51-21</v>
      </c>
      <c r="C348" s="0" t="str">
        <f aca="false">IF([1]metadata!C348="","",[1]metadata!C348)</f>
        <v>Suwa, A; Gotoh, T</v>
      </c>
      <c r="D348" s="0" t="str">
        <f aca="false">IF([1]metadata!D348="","",[1]metadata!D348)</f>
        <v>Geographic variation in diapause induction and mode of diapause inheritance in Tetranychus pueraricola</v>
      </c>
      <c r="E348" s="0" t="str">
        <f aca="false">IF([1]metadata!E348="","",[1]metadata!E348)</f>
        <v>10.1111/j.1439-0418.2006.01050.x</v>
      </c>
      <c r="F348" s="0" t="str">
        <f aca="false">IF([1]metadata!F348="","",[1]metadata!F348)</f>
        <v>y</v>
      </c>
      <c r="G348" s="0" t="str">
        <f aca="false">IF([1]metadata!G348="","",[1]metadata!G348)</f>
        <v>a</v>
      </c>
      <c r="H348" s="0" t="str">
        <f aca="false">IF([1]metadata!H348="","",[1]metadata!H348)</f>
        <v>i</v>
      </c>
      <c r="I348" s="0" t="n">
        <f aca="false">IF([1]metadata!I348="","",[1]metadata!I348)</f>
        <v>32</v>
      </c>
      <c r="J348" s="0" t="n">
        <f aca="false">IF([1]metadata!J348="",0,[1]metadata!J348)</f>
        <v>5</v>
      </c>
      <c r="K348" s="0" t="str">
        <f aca="false">IF([1]metadata!K348="","",[1]metadata!K348)</f>
        <v/>
      </c>
      <c r="L348" s="0" t="str">
        <f aca="false">IF([1]metadata!L348="","",[1]metadata!L348)</f>
        <v>Tetranychus pueraricola</v>
      </c>
      <c r="M348" s="0" t="str">
        <f aca="false">IF([1]metadata!M348="","",[1]metadata!M348)</f>
        <v>Trombidiformes</v>
      </c>
      <c r="N348" s="0" t="n">
        <f aca="false">IF([1]metadata!N348="","",[1]metadata!N348)</f>
        <v>21</v>
      </c>
      <c r="O348" s="0" t="n">
        <f aca="false">IF([1]metadata!O348="","",[1]metadata!O348)</f>
        <v>33.6333333333333</v>
      </c>
      <c r="P348" s="0" t="n">
        <f aca="false">IF([1]metadata!P348="","",[1]metadata!P348)</f>
        <v>133.783333333333</v>
      </c>
      <c r="Q348" s="0" t="str">
        <f aca="false">IF([1]metadata!Q348="","",[1]metadata!Q348)</f>
        <v/>
      </c>
      <c r="R348" s="0" t="str">
        <f aca="false">IF([1]metadata!R348="","",[1]metadata!R348)</f>
        <v/>
      </c>
      <c r="S348" s="0" t="str">
        <f aca="false">IF([1]metadata!S348="","",[1]metadata!S348)</f>
        <v/>
      </c>
      <c r="T348" s="0" t="n">
        <f aca="false">IF([1]metadata!T348="","",[1]metadata!T348)</f>
        <v>240</v>
      </c>
      <c r="U348" s="0" t="str">
        <f aca="false">IF([1]metadata!U348="","",[1]metadata!U348)</f>
        <v>global average</v>
      </c>
      <c r="V348" s="0" t="str">
        <f aca="false">IF([1]metadata!V348="","",[1]metadata!V348)</f>
        <v/>
      </c>
      <c r="W348" s="0" t="str">
        <f aca="false">IF([1]metadata!W348="","",[1]metadata!W348)</f>
        <v>t-51</v>
      </c>
      <c r="X348" s="0" t="str">
        <f aca="false">IF([1]metadata!X348="","",[1]metadata!X348)</f>
        <v/>
      </c>
      <c r="Y348" s="0" t="str">
        <f aca="false">IF([1]metadata!Y348="","",[1]metadata!Y348)</f>
        <v/>
      </c>
      <c r="Z348" s="0" t="str">
        <f aca="false">IF([1]metadata!Z348="","",[1]metadata!Z348)</f>
        <v>by hand</v>
      </c>
    </row>
    <row r="349" customFormat="false" ht="14.4" hidden="false" customHeight="false" outlineLevel="0" collapsed="false">
      <c r="A349" s="0" t="n">
        <f aca="false">IF([1]metadata!A349="","",[1]metadata!A349)</f>
        <v>51</v>
      </c>
      <c r="B349" s="0" t="str">
        <f aca="false">IF([1]metadata!B349="","",[1]metadata!B349)</f>
        <v>51-22</v>
      </c>
      <c r="C349" s="0" t="str">
        <f aca="false">IF([1]metadata!C349="","",[1]metadata!C349)</f>
        <v>Suwa, A; Gotoh, T</v>
      </c>
      <c r="D349" s="0" t="str">
        <f aca="false">IF([1]metadata!D349="","",[1]metadata!D349)</f>
        <v>Geographic variation in diapause induction and mode of diapause inheritance in Tetranychus pueraricola</v>
      </c>
      <c r="E349" s="0" t="str">
        <f aca="false">IF([1]metadata!E349="","",[1]metadata!E349)</f>
        <v>10.1111/j.1439-0418.2006.01050.x</v>
      </c>
      <c r="F349" s="0" t="str">
        <f aca="false">IF([1]metadata!F349="","",[1]metadata!F349)</f>
        <v>y</v>
      </c>
      <c r="G349" s="0" t="str">
        <f aca="false">IF([1]metadata!G349="","",[1]metadata!G349)</f>
        <v>a</v>
      </c>
      <c r="H349" s="0" t="str">
        <f aca="false">IF([1]metadata!H349="","",[1]metadata!H349)</f>
        <v>i</v>
      </c>
      <c r="I349" s="0" t="n">
        <f aca="false">IF([1]metadata!I349="","",[1]metadata!I349)</f>
        <v>32</v>
      </c>
      <c r="J349" s="0" t="n">
        <f aca="false">IF([1]metadata!J349="",0,[1]metadata!J349)</f>
        <v>5</v>
      </c>
      <c r="K349" s="0" t="str">
        <f aca="false">IF([1]metadata!K349="","",[1]metadata!K349)</f>
        <v/>
      </c>
      <c r="L349" s="0" t="str">
        <f aca="false">IF([1]metadata!L349="","",[1]metadata!L349)</f>
        <v>Tetranychus pueraricola</v>
      </c>
      <c r="M349" s="0" t="str">
        <f aca="false">IF([1]metadata!M349="","",[1]metadata!M349)</f>
        <v>Trombidiformes</v>
      </c>
      <c r="N349" s="0" t="n">
        <f aca="false">IF([1]metadata!N349="","",[1]metadata!N349)</f>
        <v>22</v>
      </c>
      <c r="O349" s="0" t="n">
        <f aca="false">IF([1]metadata!O349="","",[1]metadata!O349)</f>
        <v>33.2</v>
      </c>
      <c r="P349" s="0" t="n">
        <f aca="false">IF([1]metadata!P349="","",[1]metadata!P349)</f>
        <v>133.133333333333</v>
      </c>
      <c r="Q349" s="0" t="str">
        <f aca="false">IF([1]metadata!Q349="","",[1]metadata!Q349)</f>
        <v/>
      </c>
      <c r="R349" s="0" t="str">
        <f aca="false">IF([1]metadata!R349="","",[1]metadata!R349)</f>
        <v/>
      </c>
      <c r="S349" s="0" t="str">
        <f aca="false">IF([1]metadata!S349="","",[1]metadata!S349)</f>
        <v/>
      </c>
      <c r="T349" s="0" t="n">
        <f aca="false">IF([1]metadata!T349="","",[1]metadata!T349)</f>
        <v>240</v>
      </c>
      <c r="U349" s="0" t="str">
        <f aca="false">IF([1]metadata!U349="","",[1]metadata!U349)</f>
        <v>global average</v>
      </c>
      <c r="V349" s="0" t="str">
        <f aca="false">IF([1]metadata!V349="","",[1]metadata!V349)</f>
        <v/>
      </c>
      <c r="W349" s="0" t="str">
        <f aca="false">IF([1]metadata!W349="","",[1]metadata!W349)</f>
        <v>t-51</v>
      </c>
      <c r="X349" s="0" t="str">
        <f aca="false">IF([1]metadata!X349="","",[1]metadata!X349)</f>
        <v/>
      </c>
      <c r="Y349" s="0" t="str">
        <f aca="false">IF([1]metadata!Y349="","",[1]metadata!Y349)</f>
        <v/>
      </c>
      <c r="Z349" s="0" t="str">
        <f aca="false">IF([1]metadata!Z349="","",[1]metadata!Z349)</f>
        <v>by hand</v>
      </c>
    </row>
    <row r="350" customFormat="false" ht="14.4" hidden="false" customHeight="false" outlineLevel="0" collapsed="false">
      <c r="A350" s="0" t="n">
        <f aca="false">IF([1]metadata!A350="","",[1]metadata!A350)</f>
        <v>51</v>
      </c>
      <c r="B350" s="0" t="str">
        <f aca="false">IF([1]metadata!B350="","",[1]metadata!B350)</f>
        <v>51-23</v>
      </c>
      <c r="C350" s="0" t="str">
        <f aca="false">IF([1]metadata!C350="","",[1]metadata!C350)</f>
        <v>Suwa, A; Gotoh, T</v>
      </c>
      <c r="D350" s="0" t="str">
        <f aca="false">IF([1]metadata!D350="","",[1]metadata!D350)</f>
        <v>Geographic variation in diapause induction and mode of diapause inheritance in Tetranychus pueraricola</v>
      </c>
      <c r="E350" s="0" t="str">
        <f aca="false">IF([1]metadata!E350="","",[1]metadata!E350)</f>
        <v>10.1111/j.1439-0418.2006.01050.x</v>
      </c>
      <c r="F350" s="0" t="str">
        <f aca="false">IF([1]metadata!F350="","",[1]metadata!F350)</f>
        <v>y</v>
      </c>
      <c r="G350" s="0" t="str">
        <f aca="false">IF([1]metadata!G350="","",[1]metadata!G350)</f>
        <v>a</v>
      </c>
      <c r="H350" s="0" t="str">
        <f aca="false">IF([1]metadata!H350="","",[1]metadata!H350)</f>
        <v>i</v>
      </c>
      <c r="I350" s="0" t="n">
        <f aca="false">IF([1]metadata!I350="","",[1]metadata!I350)</f>
        <v>32</v>
      </c>
      <c r="J350" s="0" t="n">
        <f aca="false">IF([1]metadata!J350="",0,[1]metadata!J350)</f>
        <v>5</v>
      </c>
      <c r="K350" s="0" t="str">
        <f aca="false">IF([1]metadata!K350="","",[1]metadata!K350)</f>
        <v/>
      </c>
      <c r="L350" s="0" t="str">
        <f aca="false">IF([1]metadata!L350="","",[1]metadata!L350)</f>
        <v>Tetranychus pueraricola</v>
      </c>
      <c r="M350" s="0" t="str">
        <f aca="false">IF([1]metadata!M350="","",[1]metadata!M350)</f>
        <v>Trombidiformes</v>
      </c>
      <c r="N350" s="0" t="n">
        <f aca="false">IF([1]metadata!N350="","",[1]metadata!N350)</f>
        <v>23</v>
      </c>
      <c r="O350" s="0" t="n">
        <f aca="false">IF([1]metadata!O350="","",[1]metadata!O350)</f>
        <v>33.9</v>
      </c>
      <c r="P350" s="0" t="n">
        <f aca="false">IF([1]metadata!P350="","",[1]metadata!P350)</f>
        <v>133.05</v>
      </c>
      <c r="Q350" s="0" t="str">
        <f aca="false">IF([1]metadata!Q350="","",[1]metadata!Q350)</f>
        <v/>
      </c>
      <c r="R350" s="0" t="str">
        <f aca="false">IF([1]metadata!R350="","",[1]metadata!R350)</f>
        <v/>
      </c>
      <c r="S350" s="0" t="str">
        <f aca="false">IF([1]metadata!S350="","",[1]metadata!S350)</f>
        <v/>
      </c>
      <c r="T350" s="0" t="n">
        <f aca="false">IF([1]metadata!T350="","",[1]metadata!T350)</f>
        <v>240</v>
      </c>
      <c r="U350" s="0" t="str">
        <f aca="false">IF([1]metadata!U350="","",[1]metadata!U350)</f>
        <v>global average</v>
      </c>
      <c r="V350" s="0" t="str">
        <f aca="false">IF([1]metadata!V350="","",[1]metadata!V350)</f>
        <v/>
      </c>
      <c r="W350" s="0" t="str">
        <f aca="false">IF([1]metadata!W350="","",[1]metadata!W350)</f>
        <v>t-51</v>
      </c>
      <c r="X350" s="0" t="str">
        <f aca="false">IF([1]metadata!X350="","",[1]metadata!X350)</f>
        <v/>
      </c>
      <c r="Y350" s="0" t="str">
        <f aca="false">IF([1]metadata!Y350="","",[1]metadata!Y350)</f>
        <v/>
      </c>
      <c r="Z350" s="0" t="str">
        <f aca="false">IF([1]metadata!Z350="","",[1]metadata!Z350)</f>
        <v>by hand</v>
      </c>
    </row>
    <row r="351" customFormat="false" ht="14.4" hidden="false" customHeight="false" outlineLevel="0" collapsed="false">
      <c r="A351" s="0" t="n">
        <f aca="false">IF([1]metadata!A351="","",[1]metadata!A351)</f>
        <v>51</v>
      </c>
      <c r="B351" s="0" t="str">
        <f aca="false">IF([1]metadata!B351="","",[1]metadata!B351)</f>
        <v>51-24</v>
      </c>
      <c r="C351" s="0" t="str">
        <f aca="false">IF([1]metadata!C351="","",[1]metadata!C351)</f>
        <v>Suwa, A; Gotoh, T</v>
      </c>
      <c r="D351" s="0" t="str">
        <f aca="false">IF([1]metadata!D351="","",[1]metadata!D351)</f>
        <v>Geographic variation in diapause induction and mode of diapause inheritance in Tetranychus pueraricola</v>
      </c>
      <c r="E351" s="0" t="str">
        <f aca="false">IF([1]metadata!E351="","",[1]metadata!E351)</f>
        <v>10.1111/j.1439-0418.2006.01050.x</v>
      </c>
      <c r="F351" s="0" t="str">
        <f aca="false">IF([1]metadata!F351="","",[1]metadata!F351)</f>
        <v>y</v>
      </c>
      <c r="G351" s="0" t="str">
        <f aca="false">IF([1]metadata!G351="","",[1]metadata!G351)</f>
        <v>a</v>
      </c>
      <c r="H351" s="0" t="str">
        <f aca="false">IF([1]metadata!H351="","",[1]metadata!H351)</f>
        <v>i</v>
      </c>
      <c r="I351" s="0" t="n">
        <f aca="false">IF([1]metadata!I351="","",[1]metadata!I351)</f>
        <v>32</v>
      </c>
      <c r="J351" s="0" t="n">
        <f aca="false">IF([1]metadata!J351="",0,[1]metadata!J351)</f>
        <v>5</v>
      </c>
      <c r="K351" s="0" t="str">
        <f aca="false">IF([1]metadata!K351="","",[1]metadata!K351)</f>
        <v/>
      </c>
      <c r="L351" s="0" t="str">
        <f aca="false">IF([1]metadata!L351="","",[1]metadata!L351)</f>
        <v>Tetranychus pueraricola</v>
      </c>
      <c r="M351" s="0" t="str">
        <f aca="false">IF([1]metadata!M351="","",[1]metadata!M351)</f>
        <v>Trombidiformes</v>
      </c>
      <c r="N351" s="0" t="n">
        <f aca="false">IF([1]metadata!N351="","",[1]metadata!N351)</f>
        <v>24</v>
      </c>
      <c r="O351" s="0" t="n">
        <f aca="false">IF([1]metadata!O351="","",[1]metadata!O351)</f>
        <v>33.2166666666667</v>
      </c>
      <c r="P351" s="0" t="n">
        <f aca="false">IF([1]metadata!P351="","",[1]metadata!P351)</f>
        <v>132.566666666667</v>
      </c>
      <c r="Q351" s="0" t="str">
        <f aca="false">IF([1]metadata!Q351="","",[1]metadata!Q351)</f>
        <v/>
      </c>
      <c r="R351" s="0" t="str">
        <f aca="false">IF([1]metadata!R351="","",[1]metadata!R351)</f>
        <v/>
      </c>
      <c r="S351" s="0" t="str">
        <f aca="false">IF([1]metadata!S351="","",[1]metadata!S351)</f>
        <v/>
      </c>
      <c r="T351" s="0" t="n">
        <f aca="false">IF([1]metadata!T351="","",[1]metadata!T351)</f>
        <v>240</v>
      </c>
      <c r="U351" s="0" t="str">
        <f aca="false">IF([1]metadata!U351="","",[1]metadata!U351)</f>
        <v>global average</v>
      </c>
      <c r="V351" s="0" t="str">
        <f aca="false">IF([1]metadata!V351="","",[1]metadata!V351)</f>
        <v/>
      </c>
      <c r="W351" s="0" t="str">
        <f aca="false">IF([1]metadata!W351="","",[1]metadata!W351)</f>
        <v>t-51</v>
      </c>
      <c r="X351" s="0" t="str">
        <f aca="false">IF([1]metadata!X351="","",[1]metadata!X351)</f>
        <v/>
      </c>
      <c r="Y351" s="0" t="str">
        <f aca="false">IF([1]metadata!Y351="","",[1]metadata!Y351)</f>
        <v/>
      </c>
      <c r="Z351" s="0" t="str">
        <f aca="false">IF([1]metadata!Z351="","",[1]metadata!Z351)</f>
        <v>by hand</v>
      </c>
    </row>
    <row r="352" customFormat="false" ht="14.4" hidden="false" customHeight="false" outlineLevel="0" collapsed="false">
      <c r="A352" s="0" t="n">
        <f aca="false">IF([1]metadata!A352="","",[1]metadata!A352)</f>
        <v>51</v>
      </c>
      <c r="B352" s="0" t="str">
        <f aca="false">IF([1]metadata!B352="","",[1]metadata!B352)</f>
        <v>51-25</v>
      </c>
      <c r="C352" s="0" t="str">
        <f aca="false">IF([1]metadata!C352="","",[1]metadata!C352)</f>
        <v>Suwa, A; Gotoh, T</v>
      </c>
      <c r="D352" s="0" t="str">
        <f aca="false">IF([1]metadata!D352="","",[1]metadata!D352)</f>
        <v>Geographic variation in diapause induction and mode of diapause inheritance in Tetranychus pueraricola</v>
      </c>
      <c r="E352" s="0" t="str">
        <f aca="false">IF([1]metadata!E352="","",[1]metadata!E352)</f>
        <v>10.1111/j.1439-0418.2006.01050.x</v>
      </c>
      <c r="F352" s="0" t="str">
        <f aca="false">IF([1]metadata!F352="","",[1]metadata!F352)</f>
        <v>y</v>
      </c>
      <c r="G352" s="0" t="str">
        <f aca="false">IF([1]metadata!G352="","",[1]metadata!G352)</f>
        <v>a</v>
      </c>
      <c r="H352" s="0" t="str">
        <f aca="false">IF([1]metadata!H352="","",[1]metadata!H352)</f>
        <v>i</v>
      </c>
      <c r="I352" s="0" t="n">
        <f aca="false">IF([1]metadata!I352="","",[1]metadata!I352)</f>
        <v>32</v>
      </c>
      <c r="J352" s="0" t="n">
        <f aca="false">IF([1]metadata!J352="",0,[1]metadata!J352)</f>
        <v>5</v>
      </c>
      <c r="K352" s="0" t="str">
        <f aca="false">IF([1]metadata!K352="","",[1]metadata!K352)</f>
        <v/>
      </c>
      <c r="L352" s="0" t="str">
        <f aca="false">IF([1]metadata!L352="","",[1]metadata!L352)</f>
        <v>Tetranychus pueraricola</v>
      </c>
      <c r="M352" s="0" t="str">
        <f aca="false">IF([1]metadata!M352="","",[1]metadata!M352)</f>
        <v>Trombidiformes</v>
      </c>
      <c r="N352" s="0" t="n">
        <f aca="false">IF([1]metadata!N352="","",[1]metadata!N352)</f>
        <v>25</v>
      </c>
      <c r="O352" s="0" t="n">
        <f aca="false">IF([1]metadata!O352="","",[1]metadata!O352)</f>
        <v>33.3</v>
      </c>
      <c r="P352" s="0" t="n">
        <f aca="false">IF([1]metadata!P352="","",[1]metadata!P352)</f>
        <v>130.366666666667</v>
      </c>
      <c r="Q352" s="0" t="str">
        <f aca="false">IF([1]metadata!Q352="","",[1]metadata!Q352)</f>
        <v/>
      </c>
      <c r="R352" s="0" t="str">
        <f aca="false">IF([1]metadata!R352="","",[1]metadata!R352)</f>
        <v/>
      </c>
      <c r="S352" s="0" t="str">
        <f aca="false">IF([1]metadata!S352="","",[1]metadata!S352)</f>
        <v/>
      </c>
      <c r="T352" s="0" t="n">
        <f aca="false">IF([1]metadata!T352="","",[1]metadata!T352)</f>
        <v>240</v>
      </c>
      <c r="U352" s="0" t="str">
        <f aca="false">IF([1]metadata!U352="","",[1]metadata!U352)</f>
        <v>global average</v>
      </c>
      <c r="V352" s="0" t="str">
        <f aca="false">IF([1]metadata!V352="","",[1]metadata!V352)</f>
        <v/>
      </c>
      <c r="W352" s="0" t="str">
        <f aca="false">IF([1]metadata!W352="","",[1]metadata!W352)</f>
        <v>t-51</v>
      </c>
      <c r="X352" s="0" t="str">
        <f aca="false">IF([1]metadata!X352="","",[1]metadata!X352)</f>
        <v/>
      </c>
      <c r="Y352" s="0" t="str">
        <f aca="false">IF([1]metadata!Y352="","",[1]metadata!Y352)</f>
        <v/>
      </c>
      <c r="Z352" s="0" t="str">
        <f aca="false">IF([1]metadata!Z352="","",[1]metadata!Z352)</f>
        <v>by hand</v>
      </c>
    </row>
    <row r="353" customFormat="false" ht="14.4" hidden="false" customHeight="false" outlineLevel="0" collapsed="false">
      <c r="A353" s="0" t="n">
        <f aca="false">IF([1]metadata!A353="","",[1]metadata!A353)</f>
        <v>51</v>
      </c>
      <c r="B353" s="0" t="str">
        <f aca="false">IF([1]metadata!B353="","",[1]metadata!B353)</f>
        <v>51-26</v>
      </c>
      <c r="C353" s="0" t="str">
        <f aca="false">IF([1]metadata!C353="","",[1]metadata!C353)</f>
        <v>Suwa, A; Gotoh, T</v>
      </c>
      <c r="D353" s="0" t="str">
        <f aca="false">IF([1]metadata!D353="","",[1]metadata!D353)</f>
        <v>Geographic variation in diapause induction and mode of diapause inheritance in Tetranychus pueraricola</v>
      </c>
      <c r="E353" s="0" t="str">
        <f aca="false">IF([1]metadata!E353="","",[1]metadata!E353)</f>
        <v>10.1111/j.1439-0418.2006.01050.x</v>
      </c>
      <c r="F353" s="0" t="str">
        <f aca="false">IF([1]metadata!F353="","",[1]metadata!F353)</f>
        <v>y</v>
      </c>
      <c r="G353" s="0" t="str">
        <f aca="false">IF([1]metadata!G353="","",[1]metadata!G353)</f>
        <v>a</v>
      </c>
      <c r="H353" s="0" t="str">
        <f aca="false">IF([1]metadata!H353="","",[1]metadata!H353)</f>
        <v>i</v>
      </c>
      <c r="I353" s="0" t="n">
        <f aca="false">IF([1]metadata!I353="","",[1]metadata!I353)</f>
        <v>32</v>
      </c>
      <c r="J353" s="0" t="n">
        <f aca="false">IF([1]metadata!J353="",0,[1]metadata!J353)</f>
        <v>5</v>
      </c>
      <c r="K353" s="0" t="str">
        <f aca="false">IF([1]metadata!K353="","",[1]metadata!K353)</f>
        <v/>
      </c>
      <c r="L353" s="0" t="str">
        <f aca="false">IF([1]metadata!L353="","",[1]metadata!L353)</f>
        <v>Tetranychus pueraricola</v>
      </c>
      <c r="M353" s="0" t="str">
        <f aca="false">IF([1]metadata!M353="","",[1]metadata!M353)</f>
        <v>Trombidiformes</v>
      </c>
      <c r="N353" s="0" t="n">
        <f aca="false">IF([1]metadata!N353="","",[1]metadata!N353)</f>
        <v>26</v>
      </c>
      <c r="O353" s="0" t="n">
        <f aca="false">IF([1]metadata!O353="","",[1]metadata!O353)</f>
        <v>33.1666666666667</v>
      </c>
      <c r="P353" s="0" t="n">
        <f aca="false">IF([1]metadata!P353="","",[1]metadata!P353)</f>
        <v>129.716666666667</v>
      </c>
      <c r="Q353" s="0" t="str">
        <f aca="false">IF([1]metadata!Q353="","",[1]metadata!Q353)</f>
        <v/>
      </c>
      <c r="R353" s="0" t="str">
        <f aca="false">IF([1]metadata!R353="","",[1]metadata!R353)</f>
        <v/>
      </c>
      <c r="S353" s="0" t="str">
        <f aca="false">IF([1]metadata!S353="","",[1]metadata!S353)</f>
        <v/>
      </c>
      <c r="T353" s="0" t="n">
        <f aca="false">IF([1]metadata!T353="","",[1]metadata!T353)</f>
        <v>240</v>
      </c>
      <c r="U353" s="0" t="str">
        <f aca="false">IF([1]metadata!U353="","",[1]metadata!U353)</f>
        <v>global average</v>
      </c>
      <c r="V353" s="0" t="str">
        <f aca="false">IF([1]metadata!V353="","",[1]metadata!V353)</f>
        <v/>
      </c>
      <c r="W353" s="0" t="str">
        <f aca="false">IF([1]metadata!W353="","",[1]metadata!W353)</f>
        <v>t-51</v>
      </c>
      <c r="X353" s="0" t="str">
        <f aca="false">IF([1]metadata!X353="","",[1]metadata!X353)</f>
        <v/>
      </c>
      <c r="Y353" s="0" t="str">
        <f aca="false">IF([1]metadata!Y353="","",[1]metadata!Y353)</f>
        <v/>
      </c>
      <c r="Z353" s="0" t="str">
        <f aca="false">IF([1]metadata!Z353="","",[1]metadata!Z353)</f>
        <v>by hand</v>
      </c>
    </row>
    <row r="354" customFormat="false" ht="14.4" hidden="false" customHeight="false" outlineLevel="0" collapsed="false">
      <c r="A354" s="0" t="n">
        <f aca="false">IF([1]metadata!A354="","",[1]metadata!A354)</f>
        <v>51</v>
      </c>
      <c r="B354" s="0" t="str">
        <f aca="false">IF([1]metadata!B354="","",[1]metadata!B354)</f>
        <v>51-27</v>
      </c>
      <c r="C354" s="0" t="str">
        <f aca="false">IF([1]metadata!C354="","",[1]metadata!C354)</f>
        <v>Suwa, A; Gotoh, T</v>
      </c>
      <c r="D354" s="0" t="str">
        <f aca="false">IF([1]metadata!D354="","",[1]metadata!D354)</f>
        <v>Geographic variation in diapause induction and mode of diapause inheritance in Tetranychus pueraricola</v>
      </c>
      <c r="E354" s="0" t="str">
        <f aca="false">IF([1]metadata!E354="","",[1]metadata!E354)</f>
        <v>10.1111/j.1439-0418.2006.01050.x</v>
      </c>
      <c r="F354" s="0" t="str">
        <f aca="false">IF([1]metadata!F354="","",[1]metadata!F354)</f>
        <v>y</v>
      </c>
      <c r="G354" s="0" t="str">
        <f aca="false">IF([1]metadata!G354="","",[1]metadata!G354)</f>
        <v>a</v>
      </c>
      <c r="H354" s="0" t="str">
        <f aca="false">IF([1]metadata!H354="","",[1]metadata!H354)</f>
        <v>i</v>
      </c>
      <c r="I354" s="0" t="n">
        <f aca="false">IF([1]metadata!I354="","",[1]metadata!I354)</f>
        <v>32</v>
      </c>
      <c r="J354" s="0" t="n">
        <f aca="false">IF([1]metadata!J354="",0,[1]metadata!J354)</f>
        <v>5</v>
      </c>
      <c r="K354" s="0" t="str">
        <f aca="false">IF([1]metadata!K354="","",[1]metadata!K354)</f>
        <v/>
      </c>
      <c r="L354" s="0" t="str">
        <f aca="false">IF([1]metadata!L354="","",[1]metadata!L354)</f>
        <v>Tetranychus pueraricola</v>
      </c>
      <c r="M354" s="0" t="str">
        <f aca="false">IF([1]metadata!M354="","",[1]metadata!M354)</f>
        <v>Trombidiformes</v>
      </c>
      <c r="N354" s="0" t="n">
        <f aca="false">IF([1]metadata!N354="","",[1]metadata!N354)</f>
        <v>27</v>
      </c>
      <c r="O354" s="0" t="n">
        <f aca="false">IF([1]metadata!O354="","",[1]metadata!O354)</f>
        <v>32.85</v>
      </c>
      <c r="P354" s="0" t="n">
        <f aca="false">IF([1]metadata!P354="","",[1]metadata!P354)</f>
        <v>130.783333333333</v>
      </c>
      <c r="Q354" s="0" t="str">
        <f aca="false">IF([1]metadata!Q354="","",[1]metadata!Q354)</f>
        <v/>
      </c>
      <c r="R354" s="0" t="str">
        <f aca="false">IF([1]metadata!R354="","",[1]metadata!R354)</f>
        <v/>
      </c>
      <c r="S354" s="0" t="str">
        <f aca="false">IF([1]metadata!S354="","",[1]metadata!S354)</f>
        <v/>
      </c>
      <c r="T354" s="0" t="n">
        <f aca="false">IF([1]metadata!T354="","",[1]metadata!T354)</f>
        <v>240</v>
      </c>
      <c r="U354" s="0" t="str">
        <f aca="false">IF([1]metadata!U354="","",[1]metadata!U354)</f>
        <v>global average</v>
      </c>
      <c r="V354" s="0" t="str">
        <f aca="false">IF([1]metadata!V354="","",[1]metadata!V354)</f>
        <v/>
      </c>
      <c r="W354" s="0" t="str">
        <f aca="false">IF([1]metadata!W354="","",[1]metadata!W354)</f>
        <v>t-51</v>
      </c>
      <c r="X354" s="0" t="str">
        <f aca="false">IF([1]metadata!X354="","",[1]metadata!X354)</f>
        <v/>
      </c>
      <c r="Y354" s="0" t="str">
        <f aca="false">IF([1]metadata!Y354="","",[1]metadata!Y354)</f>
        <v/>
      </c>
      <c r="Z354" s="0" t="str">
        <f aca="false">IF([1]metadata!Z354="","",[1]metadata!Z354)</f>
        <v>by hand</v>
      </c>
    </row>
    <row r="355" customFormat="false" ht="14.4" hidden="false" customHeight="false" outlineLevel="0" collapsed="false">
      <c r="A355" s="0" t="n">
        <f aca="false">IF([1]metadata!A355="","",[1]metadata!A355)</f>
        <v>51</v>
      </c>
      <c r="B355" s="0" t="str">
        <f aca="false">IF([1]metadata!B355="","",[1]metadata!B355)</f>
        <v>51-28</v>
      </c>
      <c r="C355" s="0" t="str">
        <f aca="false">IF([1]metadata!C355="","",[1]metadata!C355)</f>
        <v>Suwa, A; Gotoh, T</v>
      </c>
      <c r="D355" s="0" t="str">
        <f aca="false">IF([1]metadata!D355="","",[1]metadata!D355)</f>
        <v>Geographic variation in diapause induction and mode of diapause inheritance in Tetranychus pueraricola</v>
      </c>
      <c r="E355" s="0" t="str">
        <f aca="false">IF([1]metadata!E355="","",[1]metadata!E355)</f>
        <v>10.1111/j.1439-0418.2006.01050.x</v>
      </c>
      <c r="F355" s="0" t="str">
        <f aca="false">IF([1]metadata!F355="","",[1]metadata!F355)</f>
        <v>y</v>
      </c>
      <c r="G355" s="0" t="str">
        <f aca="false">IF([1]metadata!G355="","",[1]metadata!G355)</f>
        <v>a</v>
      </c>
      <c r="H355" s="0" t="str">
        <f aca="false">IF([1]metadata!H355="","",[1]metadata!H355)</f>
        <v>i</v>
      </c>
      <c r="I355" s="0" t="n">
        <f aca="false">IF([1]metadata!I355="","",[1]metadata!I355)</f>
        <v>32</v>
      </c>
      <c r="J355" s="0" t="n">
        <f aca="false">IF([1]metadata!J355="",0,[1]metadata!J355)</f>
        <v>5</v>
      </c>
      <c r="K355" s="0" t="str">
        <f aca="false">IF([1]metadata!K355="","",[1]metadata!K355)</f>
        <v/>
      </c>
      <c r="L355" s="0" t="str">
        <f aca="false">IF([1]metadata!L355="","",[1]metadata!L355)</f>
        <v>Tetranychus pueraricola</v>
      </c>
      <c r="M355" s="0" t="str">
        <f aca="false">IF([1]metadata!M355="","",[1]metadata!M355)</f>
        <v>Trombidiformes</v>
      </c>
      <c r="N355" s="0" t="n">
        <f aca="false">IF([1]metadata!N355="","",[1]metadata!N355)</f>
        <v>28</v>
      </c>
      <c r="O355" s="0" t="n">
        <f aca="false">IF([1]metadata!O355="","",[1]metadata!O355)</f>
        <v>32.8</v>
      </c>
      <c r="P355" s="0" t="n">
        <f aca="false">IF([1]metadata!P355="","",[1]metadata!P355)</f>
        <v>130.916666666667</v>
      </c>
      <c r="Q355" s="0" t="str">
        <f aca="false">IF([1]metadata!Q355="","",[1]metadata!Q355)</f>
        <v/>
      </c>
      <c r="R355" s="0" t="str">
        <f aca="false">IF([1]metadata!R355="","",[1]metadata!R355)</f>
        <v/>
      </c>
      <c r="S355" s="0" t="str">
        <f aca="false">IF([1]metadata!S355="","",[1]metadata!S355)</f>
        <v/>
      </c>
      <c r="T355" s="0" t="n">
        <f aca="false">IF([1]metadata!T355="","",[1]metadata!T355)</f>
        <v>240</v>
      </c>
      <c r="U355" s="0" t="str">
        <f aca="false">IF([1]metadata!U355="","",[1]metadata!U355)</f>
        <v>global average</v>
      </c>
      <c r="V355" s="0" t="str">
        <f aca="false">IF([1]metadata!V355="","",[1]metadata!V355)</f>
        <v/>
      </c>
      <c r="W355" s="0" t="str">
        <f aca="false">IF([1]metadata!W355="","",[1]metadata!W355)</f>
        <v>t-51</v>
      </c>
      <c r="X355" s="0" t="str">
        <f aca="false">IF([1]metadata!X355="","",[1]metadata!X355)</f>
        <v/>
      </c>
      <c r="Y355" s="0" t="str">
        <f aca="false">IF([1]metadata!Y355="","",[1]metadata!Y355)</f>
        <v/>
      </c>
      <c r="Z355" s="0" t="str">
        <f aca="false">IF([1]metadata!Z355="","",[1]metadata!Z355)</f>
        <v>by hand</v>
      </c>
    </row>
    <row r="356" customFormat="false" ht="14.4" hidden="false" customHeight="false" outlineLevel="0" collapsed="false">
      <c r="A356" s="0" t="n">
        <f aca="false">IF([1]metadata!A356="","",[1]metadata!A356)</f>
        <v>51</v>
      </c>
      <c r="B356" s="0" t="str">
        <f aca="false">IF([1]metadata!B356="","",[1]metadata!B356)</f>
        <v>51-29</v>
      </c>
      <c r="C356" s="0" t="str">
        <f aca="false">IF([1]metadata!C356="","",[1]metadata!C356)</f>
        <v>Suwa, A; Gotoh, T</v>
      </c>
      <c r="D356" s="0" t="str">
        <f aca="false">IF([1]metadata!D356="","",[1]metadata!D356)</f>
        <v>Geographic variation in diapause induction and mode of diapause inheritance in Tetranychus pueraricola</v>
      </c>
      <c r="E356" s="0" t="str">
        <f aca="false">IF([1]metadata!E356="","",[1]metadata!E356)</f>
        <v>10.1111/j.1439-0418.2006.01050.x</v>
      </c>
      <c r="F356" s="0" t="str">
        <f aca="false">IF([1]metadata!F356="","",[1]metadata!F356)</f>
        <v>y</v>
      </c>
      <c r="G356" s="0" t="str">
        <f aca="false">IF([1]metadata!G356="","",[1]metadata!G356)</f>
        <v>a</v>
      </c>
      <c r="H356" s="0" t="str">
        <f aca="false">IF([1]metadata!H356="","",[1]metadata!H356)</f>
        <v>i</v>
      </c>
      <c r="I356" s="0" t="n">
        <f aca="false">IF([1]metadata!I356="","",[1]metadata!I356)</f>
        <v>32</v>
      </c>
      <c r="J356" s="0" t="n">
        <f aca="false">IF([1]metadata!J356="",0,[1]metadata!J356)</f>
        <v>5</v>
      </c>
      <c r="K356" s="0" t="str">
        <f aca="false">IF([1]metadata!K356="","",[1]metadata!K356)</f>
        <v/>
      </c>
      <c r="L356" s="0" t="str">
        <f aca="false">IF([1]metadata!L356="","",[1]metadata!L356)</f>
        <v>Tetranychus pueraricola</v>
      </c>
      <c r="M356" s="0" t="str">
        <f aca="false">IF([1]metadata!M356="","",[1]metadata!M356)</f>
        <v>Trombidiformes</v>
      </c>
      <c r="N356" s="0" t="n">
        <f aca="false">IF([1]metadata!N356="","",[1]metadata!N356)</f>
        <v>29</v>
      </c>
      <c r="O356" s="0" t="n">
        <f aca="false">IF([1]metadata!O356="","",[1]metadata!O356)</f>
        <v>32.6833333333333</v>
      </c>
      <c r="P356" s="0" t="n">
        <f aca="false">IF([1]metadata!P356="","",[1]metadata!P356)</f>
        <v>130.983333333333</v>
      </c>
      <c r="Q356" s="0" t="str">
        <f aca="false">IF([1]metadata!Q356="","",[1]metadata!Q356)</f>
        <v/>
      </c>
      <c r="R356" s="0" t="str">
        <f aca="false">IF([1]metadata!R356="","",[1]metadata!R356)</f>
        <v/>
      </c>
      <c r="S356" s="0" t="str">
        <f aca="false">IF([1]metadata!S356="","",[1]metadata!S356)</f>
        <v/>
      </c>
      <c r="T356" s="0" t="n">
        <f aca="false">IF([1]metadata!T356="","",[1]metadata!T356)</f>
        <v>240</v>
      </c>
      <c r="U356" s="0" t="str">
        <f aca="false">IF([1]metadata!U356="","",[1]metadata!U356)</f>
        <v>global average</v>
      </c>
      <c r="V356" s="0" t="str">
        <f aca="false">IF([1]metadata!V356="","",[1]metadata!V356)</f>
        <v/>
      </c>
      <c r="W356" s="0" t="str">
        <f aca="false">IF([1]metadata!W356="","",[1]metadata!W356)</f>
        <v>t-51</v>
      </c>
      <c r="X356" s="0" t="str">
        <f aca="false">IF([1]metadata!X356="","",[1]metadata!X356)</f>
        <v/>
      </c>
      <c r="Y356" s="0" t="str">
        <f aca="false">IF([1]metadata!Y356="","",[1]metadata!Y356)</f>
        <v/>
      </c>
      <c r="Z356" s="0" t="str">
        <f aca="false">IF([1]metadata!Z356="","",[1]metadata!Z356)</f>
        <v>by hand</v>
      </c>
    </row>
    <row r="357" customFormat="false" ht="14.4" hidden="false" customHeight="false" outlineLevel="0" collapsed="false">
      <c r="A357" s="0" t="n">
        <f aca="false">IF([1]metadata!A357="","",[1]metadata!A357)</f>
        <v>51</v>
      </c>
      <c r="B357" s="0" t="str">
        <f aca="false">IF([1]metadata!B357="","",[1]metadata!B357)</f>
        <v>51-30</v>
      </c>
      <c r="C357" s="0" t="str">
        <f aca="false">IF([1]metadata!C357="","",[1]metadata!C357)</f>
        <v>Suwa, A; Gotoh, T</v>
      </c>
      <c r="D357" s="0" t="str">
        <f aca="false">IF([1]metadata!D357="","",[1]metadata!D357)</f>
        <v>Geographic variation in diapause induction and mode of diapause inheritance in Tetranychus pueraricola</v>
      </c>
      <c r="E357" s="0" t="str">
        <f aca="false">IF([1]metadata!E357="","",[1]metadata!E357)</f>
        <v>10.1111/j.1439-0418.2006.01050.x</v>
      </c>
      <c r="F357" s="0" t="str">
        <f aca="false">IF([1]metadata!F357="","",[1]metadata!F357)</f>
        <v>y</v>
      </c>
      <c r="G357" s="0" t="str">
        <f aca="false">IF([1]metadata!G357="","",[1]metadata!G357)</f>
        <v>a</v>
      </c>
      <c r="H357" s="0" t="str">
        <f aca="false">IF([1]metadata!H357="","",[1]metadata!H357)</f>
        <v>i</v>
      </c>
      <c r="I357" s="0" t="n">
        <f aca="false">IF([1]metadata!I357="","",[1]metadata!I357)</f>
        <v>32</v>
      </c>
      <c r="J357" s="0" t="n">
        <f aca="false">IF([1]metadata!J357="",0,[1]metadata!J357)</f>
        <v>5</v>
      </c>
      <c r="K357" s="0" t="str">
        <f aca="false">IF([1]metadata!K357="","",[1]metadata!K357)</f>
        <v/>
      </c>
      <c r="L357" s="0" t="str">
        <f aca="false">IF([1]metadata!L357="","",[1]metadata!L357)</f>
        <v>Tetranychus pueraricola</v>
      </c>
      <c r="M357" s="0" t="str">
        <f aca="false">IF([1]metadata!M357="","",[1]metadata!M357)</f>
        <v>Trombidiformes</v>
      </c>
      <c r="N357" s="0" t="n">
        <f aca="false">IF([1]metadata!N357="","",[1]metadata!N357)</f>
        <v>30</v>
      </c>
      <c r="O357" s="0" t="n">
        <f aca="false">IF([1]metadata!O357="","",[1]metadata!O357)</f>
        <v>30.7166666666667</v>
      </c>
      <c r="P357" s="0" t="n">
        <f aca="false">IF([1]metadata!P357="","",[1]metadata!P357)</f>
        <v>131</v>
      </c>
      <c r="Q357" s="0" t="str">
        <f aca="false">IF([1]metadata!Q357="","",[1]metadata!Q357)</f>
        <v/>
      </c>
      <c r="R357" s="0" t="str">
        <f aca="false">IF([1]metadata!R357="","",[1]metadata!R357)</f>
        <v/>
      </c>
      <c r="S357" s="0" t="str">
        <f aca="false">IF([1]metadata!S357="","",[1]metadata!S357)</f>
        <v/>
      </c>
      <c r="T357" s="0" t="n">
        <f aca="false">IF([1]metadata!T357="","",[1]metadata!T357)</f>
        <v>240</v>
      </c>
      <c r="U357" s="0" t="str">
        <f aca="false">IF([1]metadata!U357="","",[1]metadata!U357)</f>
        <v>global average</v>
      </c>
      <c r="V357" s="0" t="str">
        <f aca="false">IF([1]metadata!V357="","",[1]metadata!V357)</f>
        <v/>
      </c>
      <c r="W357" s="0" t="str">
        <f aca="false">IF([1]metadata!W357="","",[1]metadata!W357)</f>
        <v>t-51</v>
      </c>
      <c r="X357" s="0" t="str">
        <f aca="false">IF([1]metadata!X357="","",[1]metadata!X357)</f>
        <v/>
      </c>
      <c r="Y357" s="0" t="str">
        <f aca="false">IF([1]metadata!Y357="","",[1]metadata!Y357)</f>
        <v/>
      </c>
      <c r="Z357" s="0" t="str">
        <f aca="false">IF([1]metadata!Z357="","",[1]metadata!Z357)</f>
        <v>by hand</v>
      </c>
    </row>
    <row r="358" customFormat="false" ht="14.4" hidden="false" customHeight="false" outlineLevel="0" collapsed="false">
      <c r="A358" s="0" t="n">
        <f aca="false">IF([1]metadata!A358="","",[1]metadata!A358)</f>
        <v>51</v>
      </c>
      <c r="B358" s="0" t="str">
        <f aca="false">IF([1]metadata!B358="","",[1]metadata!B358)</f>
        <v>51-31</v>
      </c>
      <c r="C358" s="0" t="str">
        <f aca="false">IF([1]metadata!C358="","",[1]metadata!C358)</f>
        <v>Suwa, A; Gotoh, T</v>
      </c>
      <c r="D358" s="0" t="str">
        <f aca="false">IF([1]metadata!D358="","",[1]metadata!D358)</f>
        <v>Geographic variation in diapause induction and mode of diapause inheritance in Tetranychus pueraricola</v>
      </c>
      <c r="E358" s="0" t="str">
        <f aca="false">IF([1]metadata!E358="","",[1]metadata!E358)</f>
        <v>10.1111/j.1439-0418.2006.01050.x</v>
      </c>
      <c r="F358" s="0" t="str">
        <f aca="false">IF([1]metadata!F358="","",[1]metadata!F358)</f>
        <v>y</v>
      </c>
      <c r="G358" s="0" t="str">
        <f aca="false">IF([1]metadata!G358="","",[1]metadata!G358)</f>
        <v>a</v>
      </c>
      <c r="H358" s="0" t="str">
        <f aca="false">IF([1]metadata!H358="","",[1]metadata!H358)</f>
        <v>i</v>
      </c>
      <c r="I358" s="0" t="n">
        <f aca="false">IF([1]metadata!I358="","",[1]metadata!I358)</f>
        <v>32</v>
      </c>
      <c r="J358" s="0" t="n">
        <f aca="false">IF([1]metadata!J358="",0,[1]metadata!J358)</f>
        <v>5</v>
      </c>
      <c r="K358" s="0" t="str">
        <f aca="false">IF([1]metadata!K358="","",[1]metadata!K358)</f>
        <v/>
      </c>
      <c r="L358" s="0" t="str">
        <f aca="false">IF([1]metadata!L358="","",[1]metadata!L358)</f>
        <v>Tetranychus pueraricola</v>
      </c>
      <c r="M358" s="0" t="str">
        <f aca="false">IF([1]metadata!M358="","",[1]metadata!M358)</f>
        <v>Trombidiformes</v>
      </c>
      <c r="N358" s="0" t="n">
        <f aca="false">IF([1]metadata!N358="","",[1]metadata!N358)</f>
        <v>31</v>
      </c>
      <c r="O358" s="0" t="n">
        <f aca="false">IF([1]metadata!O358="","",[1]metadata!O358)</f>
        <v>30.4166666666667</v>
      </c>
      <c r="P358" s="0" t="n">
        <f aca="false">IF([1]metadata!P358="","",[1]metadata!P358)</f>
        <v>130.566666666667</v>
      </c>
      <c r="Q358" s="0" t="str">
        <f aca="false">IF([1]metadata!Q358="","",[1]metadata!Q358)</f>
        <v/>
      </c>
      <c r="R358" s="0" t="str">
        <f aca="false">IF([1]metadata!R358="","",[1]metadata!R358)</f>
        <v/>
      </c>
      <c r="S358" s="0" t="str">
        <f aca="false">IF([1]metadata!S358="","",[1]metadata!S358)</f>
        <v/>
      </c>
      <c r="T358" s="0" t="n">
        <f aca="false">IF([1]metadata!T358="","",[1]metadata!T358)</f>
        <v>240</v>
      </c>
      <c r="U358" s="0" t="str">
        <f aca="false">IF([1]metadata!U358="","",[1]metadata!U358)</f>
        <v>global average</v>
      </c>
      <c r="V358" s="0" t="str">
        <f aca="false">IF([1]metadata!V358="","",[1]metadata!V358)</f>
        <v/>
      </c>
      <c r="W358" s="0" t="str">
        <f aca="false">IF([1]metadata!W358="","",[1]metadata!W358)</f>
        <v>t-51</v>
      </c>
      <c r="X358" s="0" t="str">
        <f aca="false">IF([1]metadata!X358="","",[1]metadata!X358)</f>
        <v/>
      </c>
      <c r="Y358" s="0" t="str">
        <f aca="false">IF([1]metadata!Y358="","",[1]metadata!Y358)</f>
        <v/>
      </c>
      <c r="Z358" s="0" t="str">
        <f aca="false">IF([1]metadata!Z358="","",[1]metadata!Z358)</f>
        <v>by hand</v>
      </c>
    </row>
    <row r="359" customFormat="false" ht="14.4" hidden="false" customHeight="false" outlineLevel="0" collapsed="false">
      <c r="A359" s="0" t="n">
        <f aca="false">IF([1]metadata!A359="","",[1]metadata!A359)</f>
        <v>51</v>
      </c>
      <c r="B359" s="0" t="str">
        <f aca="false">IF([1]metadata!B359="","",[1]metadata!B359)</f>
        <v>51-32</v>
      </c>
      <c r="C359" s="0" t="str">
        <f aca="false">IF([1]metadata!C359="","",[1]metadata!C359)</f>
        <v>Suwa, A; Gotoh, T</v>
      </c>
      <c r="D359" s="0" t="str">
        <f aca="false">IF([1]metadata!D359="","",[1]metadata!D359)</f>
        <v>Geographic variation in diapause induction and mode of diapause inheritance in Tetranychus pueraricola</v>
      </c>
      <c r="E359" s="0" t="str">
        <f aca="false">IF([1]metadata!E359="","",[1]metadata!E359)</f>
        <v>10.1111/j.1439-0418.2006.01050.x</v>
      </c>
      <c r="F359" s="0" t="str">
        <f aca="false">IF([1]metadata!F359="","",[1]metadata!F359)</f>
        <v>y</v>
      </c>
      <c r="G359" s="0" t="str">
        <f aca="false">IF([1]metadata!G359="","",[1]metadata!G359)</f>
        <v>a</v>
      </c>
      <c r="H359" s="0" t="str">
        <f aca="false">IF([1]metadata!H359="","",[1]metadata!H359)</f>
        <v>i</v>
      </c>
      <c r="I359" s="0" t="n">
        <f aca="false">IF([1]metadata!I359="","",[1]metadata!I359)</f>
        <v>32</v>
      </c>
      <c r="J359" s="0" t="n">
        <f aca="false">IF([1]metadata!J359="",0,[1]metadata!J359)</f>
        <v>5</v>
      </c>
      <c r="K359" s="0" t="str">
        <f aca="false">IF([1]metadata!K359="","",[1]metadata!K359)</f>
        <v/>
      </c>
      <c r="L359" s="0" t="str">
        <f aca="false">IF([1]metadata!L359="","",[1]metadata!L359)</f>
        <v>Tetranychus pueraricola</v>
      </c>
      <c r="M359" s="0" t="str">
        <f aca="false">IF([1]metadata!M359="","",[1]metadata!M359)</f>
        <v>Trombidiformes</v>
      </c>
      <c r="N359" s="0" t="n">
        <f aca="false">IF([1]metadata!N359="","",[1]metadata!N359)</f>
        <v>32</v>
      </c>
      <c r="O359" s="0" t="n">
        <f aca="false">IF([1]metadata!O359="","",[1]metadata!O359)</f>
        <v>30.3833333333333</v>
      </c>
      <c r="P359" s="0" t="n">
        <f aca="false">IF([1]metadata!P359="","",[1]metadata!P359)</f>
        <v>130.416666666667</v>
      </c>
      <c r="Q359" s="0" t="str">
        <f aca="false">IF([1]metadata!Q359="","",[1]metadata!Q359)</f>
        <v/>
      </c>
      <c r="R359" s="0" t="str">
        <f aca="false">IF([1]metadata!R359="","",[1]metadata!R359)</f>
        <v/>
      </c>
      <c r="S359" s="0" t="str">
        <f aca="false">IF([1]metadata!S359="","",[1]metadata!S359)</f>
        <v/>
      </c>
      <c r="T359" s="0" t="n">
        <f aca="false">IF([1]metadata!T359="","",[1]metadata!T359)</f>
        <v>240</v>
      </c>
      <c r="U359" s="0" t="str">
        <f aca="false">IF([1]metadata!U359="","",[1]metadata!U359)</f>
        <v>global average</v>
      </c>
      <c r="V359" s="0" t="str">
        <f aca="false">IF([1]metadata!V359="","",[1]metadata!V359)</f>
        <v/>
      </c>
      <c r="W359" s="0" t="str">
        <f aca="false">IF([1]metadata!W359="","",[1]metadata!W359)</f>
        <v>t-51</v>
      </c>
      <c r="X359" s="0" t="str">
        <f aca="false">IF([1]metadata!X359="","",[1]metadata!X359)</f>
        <v/>
      </c>
      <c r="Y359" s="0" t="str">
        <f aca="false">IF([1]metadata!Y359="","",[1]metadata!Y359)</f>
        <v/>
      </c>
      <c r="Z359" s="0" t="str">
        <f aca="false">IF([1]metadata!Z359="","",[1]metadata!Z359)</f>
        <v>by hand</v>
      </c>
    </row>
    <row r="360" customFormat="false" ht="14.4" hidden="false" customHeight="false" outlineLevel="0" collapsed="false">
      <c r="A360" s="0" t="n">
        <f aca="false">IF([1]metadata!A360="","",[1]metadata!A360)</f>
        <v>52</v>
      </c>
      <c r="B360" s="0" t="str">
        <f aca="false">IF([1]metadata!B360="","",[1]metadata!B360)</f>
        <v>52-Tomakomai2</v>
      </c>
      <c r="C360" s="0" t="str">
        <f aca="false">IF([1]metadata!C360="","",[1]metadata!C360)</f>
        <v>Tanaka, K; Murata, K</v>
      </c>
      <c r="D360" s="0" t="str">
        <f aca="false">IF([1]metadata!D360="","",[1]metadata!D360)</f>
        <v>Rapid evolution of photoperiodic response in a recently introduced insect Ophraella communa along geographic gradients</v>
      </c>
      <c r="E360" s="0" t="str">
        <f aca="false">IF([1]metadata!E360="","",[1]metadata!E360)</f>
        <v>10.1111/ens.12200</v>
      </c>
      <c r="F360" s="0" t="str">
        <f aca="false">IF([1]metadata!F360="","",[1]metadata!F360)</f>
        <v>y</v>
      </c>
      <c r="G360" s="0" t="str">
        <f aca="false">IF([1]metadata!G360="","",[1]metadata!G360)</f>
        <v>a</v>
      </c>
      <c r="H360" s="0" t="str">
        <f aca="false">IF([1]metadata!H360="","",[1]metadata!H360)</f>
        <v>i</v>
      </c>
      <c r="I360" s="0" t="n">
        <f aca="false">IF([1]metadata!I360="","",[1]metadata!I360)</f>
        <v>7</v>
      </c>
      <c r="J360" s="0" t="n">
        <f aca="false">IF([1]metadata!J360="",0,[1]metadata!J360)</f>
        <v>3</v>
      </c>
      <c r="K360" s="0" t="str">
        <f aca="false">IF([1]metadata!K360="","",[1]metadata!K360)</f>
        <v/>
      </c>
      <c r="L360" s="0" t="str">
        <f aca="false">IF([1]metadata!L360="","",[1]metadata!L360)</f>
        <v>Ophraella communa</v>
      </c>
      <c r="M360" s="0" t="str">
        <f aca="false">IF([1]metadata!M360="","",[1]metadata!M360)</f>
        <v>coleoptera</v>
      </c>
      <c r="N360" s="0" t="str">
        <f aca="false">IF([1]metadata!N360="","",[1]metadata!N360)</f>
        <v>Tomakomai2</v>
      </c>
      <c r="O360" s="0" t="n">
        <f aca="false">IF([1]metadata!O360="","",[1]metadata!O360)</f>
        <v>42.6666666666667</v>
      </c>
      <c r="P360" s="0" t="n">
        <f aca="false">IF([1]metadata!P360="","",[1]metadata!P360)</f>
        <v>141.65</v>
      </c>
      <c r="Q360" s="0" t="str">
        <f aca="false">IF([1]metadata!Q360="","",[1]metadata!Q360)</f>
        <v/>
      </c>
      <c r="R360" s="0" t="n">
        <f aca="false">IF([1]metadata!R360="","",[1]metadata!R360)</f>
        <v>12</v>
      </c>
      <c r="S360" s="0" t="str">
        <f aca="false">IF([1]metadata!S360="","",[1]metadata!S360)</f>
        <v/>
      </c>
      <c r="T360" s="0" t="n">
        <f aca="false">IF([1]metadata!T360="","",[1]metadata!T360)</f>
        <v>53.6</v>
      </c>
      <c r="U360" s="0" t="str">
        <f aca="false">IF([1]metadata!U360="","",[1]metadata!U360)</f>
        <v>acc</v>
      </c>
      <c r="V360" s="0" t="str">
        <f aca="false">IF([1]metadata!V360="","",[1]metadata!V360)</f>
        <v/>
      </c>
      <c r="W360" s="0" t="str">
        <f aca="false">IF([1]metadata!W360="","",[1]metadata!W360)</f>
        <v>t-52</v>
      </c>
      <c r="X360" s="0" t="str">
        <f aca="false">IF([1]metadata!X360="","",[1]metadata!X360)</f>
        <v/>
      </c>
      <c r="Y360" s="0" t="str">
        <f aca="false">IF([1]metadata!Y360="","",[1]metadata!Y360)</f>
        <v/>
      </c>
      <c r="Z360" s="0" t="str">
        <f aca="false">IF([1]metadata!Z360="","",[1]metadata!Z360)</f>
        <v/>
      </c>
    </row>
    <row r="361" customFormat="false" ht="14.4" hidden="false" customHeight="false" outlineLevel="0" collapsed="false">
      <c r="A361" s="0" t="n">
        <f aca="false">IF([1]metadata!A361="","",[1]metadata!A361)</f>
        <v>52</v>
      </c>
      <c r="B361" s="0" t="str">
        <f aca="false">IF([1]metadata!B361="","",[1]metadata!B361)</f>
        <v>52-Kanazawa</v>
      </c>
      <c r="C361" s="0" t="str">
        <f aca="false">IF([1]metadata!C361="","",[1]metadata!C361)</f>
        <v>Tanaka, K; Murata, K</v>
      </c>
      <c r="D361" s="0" t="str">
        <f aca="false">IF([1]metadata!D361="","",[1]metadata!D361)</f>
        <v>Rapid evolution of photoperiodic response in a recently introduced insect Ophraella communa along geographic gradients</v>
      </c>
      <c r="E361" s="0" t="str">
        <f aca="false">IF([1]metadata!E361="","",[1]metadata!E361)</f>
        <v>10.1111/ens.12200</v>
      </c>
      <c r="F361" s="0" t="str">
        <f aca="false">IF([1]metadata!F361="","",[1]metadata!F361)</f>
        <v>y</v>
      </c>
      <c r="G361" s="0" t="str">
        <f aca="false">IF([1]metadata!G361="","",[1]metadata!G361)</f>
        <v>a</v>
      </c>
      <c r="H361" s="0" t="str">
        <f aca="false">IF([1]metadata!H361="","",[1]metadata!H361)</f>
        <v>i</v>
      </c>
      <c r="I361" s="0" t="n">
        <f aca="false">IF([1]metadata!I361="","",[1]metadata!I361)</f>
        <v>7</v>
      </c>
      <c r="J361" s="0" t="n">
        <f aca="false">IF([1]metadata!J361="",0,[1]metadata!J361)</f>
        <v>3</v>
      </c>
      <c r="K361" s="0" t="str">
        <f aca="false">IF([1]metadata!K361="","",[1]metadata!K361)</f>
        <v/>
      </c>
      <c r="L361" s="0" t="str">
        <f aca="false">IF([1]metadata!L361="","",[1]metadata!L361)</f>
        <v>Ophraella communa</v>
      </c>
      <c r="M361" s="0" t="str">
        <f aca="false">IF([1]metadata!M361="","",[1]metadata!M361)</f>
        <v>coleoptera</v>
      </c>
      <c r="N361" s="0" t="str">
        <f aca="false">IF([1]metadata!N361="","",[1]metadata!N361)</f>
        <v>Kanazawa</v>
      </c>
      <c r="O361" s="0" t="n">
        <f aca="false">IF([1]metadata!O361="","",[1]metadata!O361)</f>
        <v>36.55</v>
      </c>
      <c r="P361" s="0" t="n">
        <f aca="false">IF([1]metadata!P361="","",[1]metadata!P361)</f>
        <v>136.65</v>
      </c>
      <c r="Q361" s="0" t="str">
        <f aca="false">IF([1]metadata!Q361="","",[1]metadata!Q361)</f>
        <v/>
      </c>
      <c r="R361" s="0" t="n">
        <f aca="false">IF([1]metadata!R361="","",[1]metadata!R361)</f>
        <v>11</v>
      </c>
      <c r="S361" s="0" t="str">
        <f aca="false">IF([1]metadata!S361="","",[1]metadata!S361)</f>
        <v/>
      </c>
      <c r="T361" s="0" t="n">
        <f aca="false">IF([1]metadata!T361="","",[1]metadata!T361)</f>
        <v>48.3</v>
      </c>
      <c r="U361" s="0" t="str">
        <f aca="false">IF([1]metadata!U361="","",[1]metadata!U361)</f>
        <v>acc</v>
      </c>
      <c r="V361" s="0" t="str">
        <f aca="false">IF([1]metadata!V361="","",[1]metadata!V361)</f>
        <v/>
      </c>
      <c r="W361" s="0" t="str">
        <f aca="false">IF([1]metadata!W361="","",[1]metadata!W361)</f>
        <v>t-52</v>
      </c>
      <c r="X361" s="0" t="str">
        <f aca="false">IF([1]metadata!X361="","",[1]metadata!X361)</f>
        <v/>
      </c>
      <c r="Y361" s="0" t="str">
        <f aca="false">IF([1]metadata!Y361="","",[1]metadata!Y361)</f>
        <v/>
      </c>
      <c r="Z361" s="0" t="str">
        <f aca="false">IF([1]metadata!Z361="","",[1]metadata!Z361)</f>
        <v/>
      </c>
    </row>
    <row r="362" customFormat="false" ht="14.4" hidden="false" customHeight="false" outlineLevel="0" collapsed="false">
      <c r="A362" s="0" t="n">
        <f aca="false">IF([1]metadata!A362="","",[1]metadata!A362)</f>
        <v>52</v>
      </c>
      <c r="B362" s="0" t="str">
        <f aca="false">IF([1]metadata!B362="","",[1]metadata!B362)</f>
        <v>52-Ueda</v>
      </c>
      <c r="C362" s="0" t="str">
        <f aca="false">IF([1]metadata!C362="","",[1]metadata!C362)</f>
        <v>Tanaka, K; Murata, K</v>
      </c>
      <c r="D362" s="0" t="str">
        <f aca="false">IF([1]metadata!D362="","",[1]metadata!D362)</f>
        <v>Rapid evolution of photoperiodic response in a recently introduced insect Ophraella communa along geographic gradients</v>
      </c>
      <c r="E362" s="0" t="str">
        <f aca="false">IF([1]metadata!E362="","",[1]metadata!E362)</f>
        <v>10.1111/ens.12200</v>
      </c>
      <c r="F362" s="0" t="str">
        <f aca="false">IF([1]metadata!F362="","",[1]metadata!F362)</f>
        <v>y</v>
      </c>
      <c r="G362" s="0" t="str">
        <f aca="false">IF([1]metadata!G362="","",[1]metadata!G362)</f>
        <v>a</v>
      </c>
      <c r="H362" s="0" t="str">
        <f aca="false">IF([1]metadata!H362="","",[1]metadata!H362)</f>
        <v>i</v>
      </c>
      <c r="I362" s="0" t="n">
        <f aca="false">IF([1]metadata!I362="","",[1]metadata!I362)</f>
        <v>7</v>
      </c>
      <c r="J362" s="0" t="n">
        <f aca="false">IF([1]metadata!J362="",0,[1]metadata!J362)</f>
        <v>3</v>
      </c>
      <c r="K362" s="0" t="str">
        <f aca="false">IF([1]metadata!K362="","",[1]metadata!K362)</f>
        <v/>
      </c>
      <c r="L362" s="0" t="str">
        <f aca="false">IF([1]metadata!L362="","",[1]metadata!L362)</f>
        <v>Ophraella communa</v>
      </c>
      <c r="M362" s="0" t="str">
        <f aca="false">IF([1]metadata!M362="","",[1]metadata!M362)</f>
        <v>coleoptera</v>
      </c>
      <c r="N362" s="0" t="str">
        <f aca="false">IF([1]metadata!N362="","",[1]metadata!N362)</f>
        <v>Ueda</v>
      </c>
      <c r="O362" s="0" t="n">
        <f aca="false">IF([1]metadata!O362="","",[1]metadata!O362)</f>
        <v>36.4</v>
      </c>
      <c r="P362" s="0" t="n">
        <f aca="false">IF([1]metadata!P362="","",[1]metadata!P362)</f>
        <v>138.2</v>
      </c>
      <c r="Q362" s="0" t="str">
        <f aca="false">IF([1]metadata!Q362="","",[1]metadata!Q362)</f>
        <v/>
      </c>
      <c r="R362" s="0" t="n">
        <f aca="false">IF([1]metadata!R362="","",[1]metadata!R362)</f>
        <v>419</v>
      </c>
      <c r="S362" s="0" t="str">
        <f aca="false">IF([1]metadata!S362="","",[1]metadata!S362)</f>
        <v/>
      </c>
      <c r="T362" s="0" t="n">
        <f aca="false">IF([1]metadata!T362="","",[1]metadata!T362)</f>
        <v>50.6</v>
      </c>
      <c r="U362" s="0" t="str">
        <f aca="false">IF([1]metadata!U362="","",[1]metadata!U362)</f>
        <v>acc</v>
      </c>
      <c r="V362" s="0" t="str">
        <f aca="false">IF([1]metadata!V362="","",[1]metadata!V362)</f>
        <v/>
      </c>
      <c r="W362" s="0" t="str">
        <f aca="false">IF([1]metadata!W362="","",[1]metadata!W362)</f>
        <v>t-52</v>
      </c>
      <c r="X362" s="0" t="str">
        <f aca="false">IF([1]metadata!X362="","",[1]metadata!X362)</f>
        <v/>
      </c>
      <c r="Y362" s="0" t="str">
        <f aca="false">IF([1]metadata!Y362="","",[1]metadata!Y362)</f>
        <v/>
      </c>
      <c r="Z362" s="0" t="str">
        <f aca="false">IF([1]metadata!Z362="","",[1]metadata!Z362)</f>
        <v/>
      </c>
    </row>
    <row r="363" customFormat="false" ht="14.4" hidden="false" customHeight="false" outlineLevel="0" collapsed="false">
      <c r="A363" s="0" t="n">
        <f aca="false">IF([1]metadata!A363="","",[1]metadata!A363)</f>
        <v>52</v>
      </c>
      <c r="B363" s="0" t="str">
        <f aca="false">IF([1]metadata!B363="","",[1]metadata!B363)</f>
        <v>52-Tsukuba</v>
      </c>
      <c r="C363" s="0" t="str">
        <f aca="false">IF([1]metadata!C363="","",[1]metadata!C363)</f>
        <v>Tanaka, K; Murata, K</v>
      </c>
      <c r="D363" s="0" t="str">
        <f aca="false">IF([1]metadata!D363="","",[1]metadata!D363)</f>
        <v>Rapid evolution of photoperiodic response in a recently introduced insect Ophraella communa along geographic gradients</v>
      </c>
      <c r="E363" s="0" t="str">
        <f aca="false">IF([1]metadata!E363="","",[1]metadata!E363)</f>
        <v>10.1111/ens.12200</v>
      </c>
      <c r="F363" s="0" t="str">
        <f aca="false">IF([1]metadata!F363="","",[1]metadata!F363)</f>
        <v>y</v>
      </c>
      <c r="G363" s="0" t="str">
        <f aca="false">IF([1]metadata!G363="","",[1]metadata!G363)</f>
        <v>a</v>
      </c>
      <c r="H363" s="0" t="str">
        <f aca="false">IF([1]metadata!H363="","",[1]metadata!H363)</f>
        <v>i</v>
      </c>
      <c r="I363" s="0" t="n">
        <f aca="false">IF([1]metadata!I363="","",[1]metadata!I363)</f>
        <v>7</v>
      </c>
      <c r="J363" s="0" t="n">
        <f aca="false">IF([1]metadata!J363="",0,[1]metadata!J363)</f>
        <v>3</v>
      </c>
      <c r="K363" s="0" t="str">
        <f aca="false">IF([1]metadata!K363="","",[1]metadata!K363)</f>
        <v/>
      </c>
      <c r="L363" s="0" t="str">
        <f aca="false">IF([1]metadata!L363="","",[1]metadata!L363)</f>
        <v>Ophraella communa</v>
      </c>
      <c r="M363" s="0" t="str">
        <f aca="false">IF([1]metadata!M363="","",[1]metadata!M363)</f>
        <v>coleoptera</v>
      </c>
      <c r="N363" s="0" t="str">
        <f aca="false">IF([1]metadata!N363="","",[1]metadata!N363)</f>
        <v>Tsukuba</v>
      </c>
      <c r="O363" s="0" t="n">
        <f aca="false">IF([1]metadata!O363="","",[1]metadata!O363)</f>
        <v>36.0333333333333</v>
      </c>
      <c r="P363" s="0" t="n">
        <f aca="false">IF([1]metadata!P363="","",[1]metadata!P363)</f>
        <v>140.116666666667</v>
      </c>
      <c r="Q363" s="0" t="str">
        <f aca="false">IF([1]metadata!Q363="","",[1]metadata!Q363)</f>
        <v/>
      </c>
      <c r="R363" s="0" t="n">
        <f aca="false">IF([1]metadata!R363="","",[1]metadata!R363)</f>
        <v>25</v>
      </c>
      <c r="S363" s="0" t="str">
        <f aca="false">IF([1]metadata!S363="","",[1]metadata!S363)</f>
        <v/>
      </c>
      <c r="T363" s="0" t="n">
        <f aca="false">IF([1]metadata!T363="","",[1]metadata!T363)</f>
        <v>49.66</v>
      </c>
      <c r="U363" s="0" t="str">
        <f aca="false">IF([1]metadata!U363="","",[1]metadata!U363)</f>
        <v>acc</v>
      </c>
      <c r="V363" s="0" t="str">
        <f aca="false">IF([1]metadata!V363="","",[1]metadata!V363)</f>
        <v/>
      </c>
      <c r="W363" s="0" t="str">
        <f aca="false">IF([1]metadata!W363="","",[1]metadata!W363)</f>
        <v>t-52</v>
      </c>
      <c r="X363" s="0" t="str">
        <f aca="false">IF([1]metadata!X363="","",[1]metadata!X363)</f>
        <v/>
      </c>
      <c r="Y363" s="0" t="str">
        <f aca="false">IF([1]metadata!Y363="","",[1]metadata!Y363)</f>
        <v/>
      </c>
      <c r="Z363" s="0" t="str">
        <f aca="false">IF([1]metadata!Z363="","",[1]metadata!Z363)</f>
        <v/>
      </c>
    </row>
    <row r="364" customFormat="false" ht="14.4" hidden="false" customHeight="false" outlineLevel="0" collapsed="false">
      <c r="A364" s="0" t="n">
        <f aca="false">IF([1]metadata!A364="","",[1]metadata!A364)</f>
        <v>52</v>
      </c>
      <c r="B364" s="0" t="str">
        <f aca="false">IF([1]metadata!B364="","",[1]metadata!B364)</f>
        <v>52-Ogi</v>
      </c>
      <c r="C364" s="0" t="str">
        <f aca="false">IF([1]metadata!C364="","",[1]metadata!C364)</f>
        <v>Tanaka, K; Murata, K</v>
      </c>
      <c r="D364" s="0" t="str">
        <f aca="false">IF([1]metadata!D364="","",[1]metadata!D364)</f>
        <v>Rapid evolution of photoperiodic response in a recently introduced insect Ophraella communa along geographic gradients</v>
      </c>
      <c r="E364" s="0" t="str">
        <f aca="false">IF([1]metadata!E364="","",[1]metadata!E364)</f>
        <v>10.1111/ens.12200</v>
      </c>
      <c r="F364" s="0" t="str">
        <f aca="false">IF([1]metadata!F364="","",[1]metadata!F364)</f>
        <v>y</v>
      </c>
      <c r="G364" s="0" t="str">
        <f aca="false">IF([1]metadata!G364="","",[1]metadata!G364)</f>
        <v>a</v>
      </c>
      <c r="H364" s="0" t="str">
        <f aca="false">IF([1]metadata!H364="","",[1]metadata!H364)</f>
        <v>i</v>
      </c>
      <c r="I364" s="0" t="n">
        <f aca="false">IF([1]metadata!I364="","",[1]metadata!I364)</f>
        <v>7</v>
      </c>
      <c r="J364" s="0" t="n">
        <f aca="false">IF([1]metadata!J364="",0,[1]metadata!J364)</f>
        <v>4</v>
      </c>
      <c r="K364" s="0" t="str">
        <f aca="false">IF([1]metadata!K364="","",[1]metadata!K364)</f>
        <v/>
      </c>
      <c r="L364" s="0" t="str">
        <f aca="false">IF([1]metadata!L364="","",[1]metadata!L364)</f>
        <v>Ophraella communa</v>
      </c>
      <c r="M364" s="0" t="str">
        <f aca="false">IF([1]metadata!M364="","",[1]metadata!M364)</f>
        <v>coleoptera</v>
      </c>
      <c r="N364" s="0" t="str">
        <f aca="false">IF([1]metadata!N364="","",[1]metadata!N364)</f>
        <v>Ogi</v>
      </c>
      <c r="O364" s="0" t="n">
        <f aca="false">IF([1]metadata!O364="","",[1]metadata!O364)</f>
        <v>33.25</v>
      </c>
      <c r="P364" s="0" t="n">
        <f aca="false">IF([1]metadata!P364="","",[1]metadata!P364)</f>
        <v>130.166666666667</v>
      </c>
      <c r="Q364" s="0" t="str">
        <f aca="false">IF([1]metadata!Q364="","",[1]metadata!Q364)</f>
        <v/>
      </c>
      <c r="R364" s="0" t="n">
        <f aca="false">IF([1]metadata!R364="","",[1]metadata!R364)</f>
        <v>8</v>
      </c>
      <c r="S364" s="0" t="str">
        <f aca="false">IF([1]metadata!S364="","",[1]metadata!S364)</f>
        <v/>
      </c>
      <c r="T364" s="0" t="n">
        <f aca="false">IF([1]metadata!T364="","",[1]metadata!T364)</f>
        <v>58</v>
      </c>
      <c r="U364" s="0" t="str">
        <f aca="false">IF([1]metadata!U364="","",[1]metadata!U364)</f>
        <v>acc</v>
      </c>
      <c r="V364" s="0" t="str">
        <f aca="false">IF([1]metadata!V364="","",[1]metadata!V364)</f>
        <v/>
      </c>
      <c r="W364" s="0" t="str">
        <f aca="false">IF([1]metadata!W364="","",[1]metadata!W364)</f>
        <v>t-52</v>
      </c>
      <c r="X364" s="0" t="str">
        <f aca="false">IF([1]metadata!X364="","",[1]metadata!X364)</f>
        <v/>
      </c>
      <c r="Y364" s="0" t="str">
        <f aca="false">IF([1]metadata!Y364="","",[1]metadata!Y364)</f>
        <v/>
      </c>
      <c r="Z364" s="0" t="str">
        <f aca="false">IF([1]metadata!Z364="","",[1]metadata!Z364)</f>
        <v/>
      </c>
    </row>
    <row r="365" customFormat="false" ht="14.4" hidden="false" customHeight="false" outlineLevel="0" collapsed="false">
      <c r="A365" s="0" t="n">
        <f aca="false">IF([1]metadata!A365="","",[1]metadata!A365)</f>
        <v>52</v>
      </c>
      <c r="B365" s="0" t="str">
        <f aca="false">IF([1]metadata!B365="","",[1]metadata!B365)</f>
        <v>52-Ibusuki1</v>
      </c>
      <c r="C365" s="0" t="str">
        <f aca="false">IF([1]metadata!C365="","",[1]metadata!C365)</f>
        <v>Tanaka, K; Murata, K</v>
      </c>
      <c r="D365" s="0" t="str">
        <f aca="false">IF([1]metadata!D365="","",[1]metadata!D365)</f>
        <v>Rapid evolution of photoperiodic response in a recently introduced insect Ophraella communa along geographic gradients</v>
      </c>
      <c r="E365" s="0" t="str">
        <f aca="false">IF([1]metadata!E365="","",[1]metadata!E365)</f>
        <v>10.1111/ens.12200</v>
      </c>
      <c r="F365" s="0" t="str">
        <f aca="false">IF([1]metadata!F365="","",[1]metadata!F365)</f>
        <v>y</v>
      </c>
      <c r="G365" s="0" t="str">
        <f aca="false">IF([1]metadata!G365="","",[1]metadata!G365)</f>
        <v>a</v>
      </c>
      <c r="H365" s="0" t="str">
        <f aca="false">IF([1]metadata!H365="","",[1]metadata!H365)</f>
        <v>i</v>
      </c>
      <c r="I365" s="0" t="n">
        <f aca="false">IF([1]metadata!I365="","",[1]metadata!I365)</f>
        <v>7</v>
      </c>
      <c r="J365" s="0" t="n">
        <f aca="false">IF([1]metadata!J365="",0,[1]metadata!J365)</f>
        <v>3</v>
      </c>
      <c r="K365" s="0" t="str">
        <f aca="false">IF([1]metadata!K365="","",[1]metadata!K365)</f>
        <v/>
      </c>
      <c r="L365" s="0" t="str">
        <f aca="false">IF([1]metadata!L365="","",[1]metadata!L365)</f>
        <v>Ophraella communa</v>
      </c>
      <c r="M365" s="0" t="str">
        <f aca="false">IF([1]metadata!M365="","",[1]metadata!M365)</f>
        <v>coleoptera</v>
      </c>
      <c r="N365" s="0" t="str">
        <f aca="false">IF([1]metadata!N365="","",[1]metadata!N365)</f>
        <v>Ibusuki1</v>
      </c>
      <c r="O365" s="0" t="n">
        <f aca="false">IF([1]metadata!O365="","",[1]metadata!O365)</f>
        <v>31.1833333333333</v>
      </c>
      <c r="P365" s="0" t="n">
        <f aca="false">IF([1]metadata!P365="","",[1]metadata!P365)</f>
        <v>130.55</v>
      </c>
      <c r="Q365" s="0" t="str">
        <f aca="false">IF([1]metadata!Q365="","",[1]metadata!Q365)</f>
        <v/>
      </c>
      <c r="R365" s="0" t="n">
        <f aca="false">IF([1]metadata!R365="","",[1]metadata!R365)</f>
        <v>28</v>
      </c>
      <c r="S365" s="0" t="str">
        <f aca="false">IF([1]metadata!S365="","",[1]metadata!S365)</f>
        <v/>
      </c>
      <c r="T365" s="0" t="n">
        <f aca="false">IF([1]metadata!T365="","",[1]metadata!T365)</f>
        <v>59.66</v>
      </c>
      <c r="U365" s="0" t="str">
        <f aca="false">IF([1]metadata!U365="","",[1]metadata!U365)</f>
        <v>acc</v>
      </c>
      <c r="V365" s="0" t="str">
        <f aca="false">IF([1]metadata!V365="","",[1]metadata!V365)</f>
        <v/>
      </c>
      <c r="W365" s="0" t="str">
        <f aca="false">IF([1]metadata!W365="","",[1]metadata!W365)</f>
        <v>t-52</v>
      </c>
      <c r="X365" s="0" t="str">
        <f aca="false">IF([1]metadata!X365="","",[1]metadata!X365)</f>
        <v/>
      </c>
      <c r="Y365" s="0" t="str">
        <f aca="false">IF([1]metadata!Y365="","",[1]metadata!Y365)</f>
        <v/>
      </c>
      <c r="Z365" s="0" t="str">
        <f aca="false">IF([1]metadata!Z365="","",[1]metadata!Z365)</f>
        <v/>
      </c>
    </row>
    <row r="366" customFormat="false" ht="14.4" hidden="false" customHeight="false" outlineLevel="0" collapsed="false">
      <c r="A366" s="0" t="n">
        <f aca="false">IF([1]metadata!A366="","",[1]metadata!A366)</f>
        <v>52</v>
      </c>
      <c r="B366" s="0" t="str">
        <f aca="false">IF([1]metadata!B366="","",[1]metadata!B366)</f>
        <v>52-Hirosaki</v>
      </c>
      <c r="C366" s="0" t="str">
        <f aca="false">IF([1]metadata!C366="","",[1]metadata!C366)</f>
        <v>Tanaka, K; Murata, K</v>
      </c>
      <c r="D366" s="0" t="str">
        <f aca="false">IF([1]metadata!D366="","",[1]metadata!D366)</f>
        <v>Rapid evolution of photoperiodic response in a recently introduced insect Ophraella communa along geographic gradients</v>
      </c>
      <c r="E366" s="0" t="str">
        <f aca="false">IF([1]metadata!E366="","",[1]metadata!E366)</f>
        <v>10.1111/ens.12200</v>
      </c>
      <c r="F366" s="0" t="str">
        <f aca="false">IF([1]metadata!F366="","",[1]metadata!F366)</f>
        <v>y</v>
      </c>
      <c r="G366" s="0" t="str">
        <f aca="false">IF([1]metadata!G366="","",[1]metadata!G366)</f>
        <v>a</v>
      </c>
      <c r="H366" s="0" t="str">
        <f aca="false">IF([1]metadata!H366="","",[1]metadata!H366)</f>
        <v>i</v>
      </c>
      <c r="I366" s="0" t="n">
        <f aca="false">IF([1]metadata!I366="","",[1]metadata!I366)</f>
        <v>7</v>
      </c>
      <c r="J366" s="0" t="n">
        <f aca="false">IF([1]metadata!J366="",0,[1]metadata!J366)</f>
        <v>3</v>
      </c>
      <c r="K366" s="0" t="str">
        <f aca="false">IF([1]metadata!K366="","",[1]metadata!K366)</f>
        <v/>
      </c>
      <c r="L366" s="0" t="str">
        <f aca="false">IF([1]metadata!L366="","",[1]metadata!L366)</f>
        <v>Ophraella communa</v>
      </c>
      <c r="M366" s="0" t="str">
        <f aca="false">IF([1]metadata!M366="","",[1]metadata!M366)</f>
        <v>coleoptera</v>
      </c>
      <c r="N366" s="0" t="str">
        <f aca="false">IF([1]metadata!N366="","",[1]metadata!N366)</f>
        <v>Hirosaki</v>
      </c>
      <c r="O366" s="0" t="n">
        <f aca="false">IF([1]metadata!O366="","",[1]metadata!O366)</f>
        <v>40.6</v>
      </c>
      <c r="P366" s="0" t="n">
        <f aca="false">IF([1]metadata!P366="","",[1]metadata!P366)</f>
        <v>140.45</v>
      </c>
      <c r="Q366" s="0" t="str">
        <f aca="false">IF([1]metadata!Q366="","",[1]metadata!Q366)</f>
        <v/>
      </c>
      <c r="R366" s="0" t="n">
        <f aca="false">IF([1]metadata!R366="","",[1]metadata!R366)</f>
        <v>25</v>
      </c>
      <c r="S366" s="0" t="str">
        <f aca="false">IF([1]metadata!S366="","",[1]metadata!S366)</f>
        <v/>
      </c>
      <c r="T366" s="0" t="n">
        <f aca="false">IF([1]metadata!T366="","",[1]metadata!T366)</f>
        <v>51</v>
      </c>
      <c r="U366" s="0" t="str">
        <f aca="false">IF([1]metadata!U366="","",[1]metadata!U366)</f>
        <v>acc</v>
      </c>
      <c r="V366" s="0" t="str">
        <f aca="false">IF([1]metadata!V366="","",[1]metadata!V366)</f>
        <v/>
      </c>
      <c r="W366" s="0" t="str">
        <f aca="false">IF([1]metadata!W366="","",[1]metadata!W366)</f>
        <v>t-52</v>
      </c>
      <c r="X366" s="0" t="str">
        <f aca="false">IF([1]metadata!X366="","",[1]metadata!X366)</f>
        <v/>
      </c>
      <c r="Y366" s="0" t="str">
        <f aca="false">IF([1]metadata!Y366="","",[1]metadata!Y366)</f>
        <v/>
      </c>
      <c r="Z366" s="0" t="str">
        <f aca="false">IF([1]metadata!Z366="","",[1]metadata!Z366)</f>
        <v/>
      </c>
    </row>
    <row r="367" customFormat="false" ht="14.4" hidden="false" customHeight="false" outlineLevel="0" collapsed="false">
      <c r="A367" s="0" t="n">
        <f aca="false">IF([1]metadata!A367="","",[1]metadata!A367)</f>
        <v>53</v>
      </c>
      <c r="B367" s="0" t="str">
        <f aca="false">IF([1]metadata!B367="","",[1]metadata!B367)</f>
        <v>53-Pelkosenniemi1</v>
      </c>
      <c r="C367" s="0" t="str">
        <f aca="false">IF([1]metadata!C367="","",[1]metadata!C367)</f>
        <v>Tyukmaeva, VI; Salminen, TS; Kankare, M; Knott, KE; Hoikkala, A</v>
      </c>
      <c r="D367" s="0" t="str">
        <f aca="false">IF([1]metadata!D367="","",[1]metadata!D367)</f>
        <v>Adaptation to a seasonally varying environment: a strong latitudinal cline in reproductive diapause combined with high gene flow in Drosophila montana</v>
      </c>
      <c r="E367" s="0" t="str">
        <f aca="false">IF([1]metadata!E367="","",[1]metadata!E367)</f>
        <v>10.1002/ece3.14</v>
      </c>
      <c r="F367" s="0" t="str">
        <f aca="false">IF([1]metadata!F367="","",[1]metadata!F367)</f>
        <v>y</v>
      </c>
      <c r="G367" s="0" t="str">
        <f aca="false">IF([1]metadata!G367="","",[1]metadata!G367)</f>
        <v>a</v>
      </c>
      <c r="H367" s="0" t="str">
        <f aca="false">IF([1]metadata!H367="","",[1]metadata!H367)</f>
        <v>i</v>
      </c>
      <c r="I367" s="0" t="n">
        <f aca="false">IF([1]metadata!I367="","",[1]metadata!I367)</f>
        <v>6</v>
      </c>
      <c r="J367" s="0" t="n">
        <f aca="false">IF([1]metadata!J367="",0,[1]metadata!J367)</f>
        <v>4</v>
      </c>
      <c r="K367" s="0" t="str">
        <f aca="false">IF([1]metadata!K367="","",[1]metadata!K367)</f>
        <v/>
      </c>
      <c r="L367" s="0" t="str">
        <f aca="false">IF([1]metadata!L367="","",[1]metadata!L367)</f>
        <v>Drosophila montana</v>
      </c>
      <c r="M367" s="0" t="str">
        <f aca="false">IF([1]metadata!M367="","",[1]metadata!M367)</f>
        <v>diptera</v>
      </c>
      <c r="N367" s="0" t="str">
        <f aca="false">IF([1]metadata!N367="","",[1]metadata!N367)</f>
        <v>Pelkosenniemi1</v>
      </c>
      <c r="O367" s="0" t="n">
        <f aca="false">IF([1]metadata!O367="","",[1]metadata!O367)</f>
        <v>67.1</v>
      </c>
      <c r="P367" s="0" t="n">
        <f aca="false">IF([1]metadata!P367="","",[1]metadata!P367)</f>
        <v>27.5</v>
      </c>
      <c r="Q367" s="0" t="str">
        <f aca="false">IF([1]metadata!Q367="","",[1]metadata!Q367)</f>
        <v/>
      </c>
      <c r="R367" s="0" t="str">
        <f aca="false">IF([1]metadata!R367="","",[1]metadata!R367)</f>
        <v/>
      </c>
      <c r="S367" s="0" t="str">
        <f aca="false">IF([1]metadata!S367="","",[1]metadata!S367)</f>
        <v/>
      </c>
      <c r="T367" s="0" t="n">
        <f aca="false">IF([1]metadata!T367="","",[1]metadata!T367)</f>
        <v>115</v>
      </c>
      <c r="U367" s="0" t="str">
        <f aca="false">IF([1]metadata!U367="","",[1]metadata!U367)</f>
        <v>global average</v>
      </c>
      <c r="V367" s="0" t="str">
        <f aca="false">IF([1]metadata!V367="","",[1]metadata!V367)</f>
        <v/>
      </c>
      <c r="W367" s="0" t="str">
        <f aca="false">IF([1]metadata!W367="","",[1]metadata!W367)</f>
        <v>53-2</v>
      </c>
      <c r="X367" s="0" t="str">
        <f aca="false">IF([1]metadata!X367="","",[1]metadata!X367)</f>
        <v/>
      </c>
      <c r="Y367" s="0" t="str">
        <f aca="false">IF([1]metadata!Y367="","",[1]metadata!Y367)</f>
        <v>adult</v>
      </c>
      <c r="Z367" s="0" t="str">
        <f aca="false">IF([1]metadata!Z367="","",[1]metadata!Z367)</f>
        <v/>
      </c>
    </row>
    <row r="368" customFormat="false" ht="14.4" hidden="false" customHeight="false" outlineLevel="0" collapsed="false">
      <c r="A368" s="0" t="n">
        <f aca="false">IF([1]metadata!A368="","",[1]metadata!A368)</f>
        <v>53</v>
      </c>
      <c r="B368" s="0" t="str">
        <f aca="false">IF([1]metadata!B368="","",[1]metadata!B368)</f>
        <v>53-Pelkosenniemi2</v>
      </c>
      <c r="C368" s="0" t="str">
        <f aca="false">IF([1]metadata!C368="","",[1]metadata!C368)</f>
        <v>Tyukmaeva, VI; Salminen, TS; Kankare, M; Knott, KE; Hoikkala, A</v>
      </c>
      <c r="D368" s="0" t="str">
        <f aca="false">IF([1]metadata!D368="","",[1]metadata!D368)</f>
        <v>Adaptation to a seasonally varying environment: a strong latitudinal cline in reproductive diapause combined with high gene flow in Drosophila montana</v>
      </c>
      <c r="E368" s="0" t="str">
        <f aca="false">IF([1]metadata!E368="","",[1]metadata!E368)</f>
        <v>10.1002/ece3.14</v>
      </c>
      <c r="F368" s="0" t="str">
        <f aca="false">IF([1]metadata!F368="","",[1]metadata!F368)</f>
        <v>y</v>
      </c>
      <c r="G368" s="0" t="str">
        <f aca="false">IF([1]metadata!G368="","",[1]metadata!G368)</f>
        <v>a</v>
      </c>
      <c r="H368" s="0" t="str">
        <f aca="false">IF([1]metadata!H368="","",[1]metadata!H368)</f>
        <v>i</v>
      </c>
      <c r="I368" s="0" t="n">
        <f aca="false">IF([1]metadata!I368="","",[1]metadata!I368)</f>
        <v>6</v>
      </c>
      <c r="J368" s="0" t="n">
        <f aca="false">IF([1]metadata!J368="",0,[1]metadata!J368)</f>
        <v>4</v>
      </c>
      <c r="K368" s="0" t="str">
        <f aca="false">IF([1]metadata!K368="","",[1]metadata!K368)</f>
        <v/>
      </c>
      <c r="L368" s="0" t="str">
        <f aca="false">IF([1]metadata!L368="","",[1]metadata!L368)</f>
        <v>Drosophila montana</v>
      </c>
      <c r="M368" s="0" t="str">
        <f aca="false">IF([1]metadata!M368="","",[1]metadata!M368)</f>
        <v>diptera</v>
      </c>
      <c r="N368" s="0" t="str">
        <f aca="false">IF([1]metadata!N368="","",[1]metadata!N368)</f>
        <v>Pelkosenniemi2</v>
      </c>
      <c r="O368" s="0" t="n">
        <f aca="false">IF([1]metadata!O368="","",[1]metadata!O368)</f>
        <v>67.1</v>
      </c>
      <c r="P368" s="0" t="n">
        <f aca="false">IF([1]metadata!P368="","",[1]metadata!P368)</f>
        <v>27.5</v>
      </c>
      <c r="Q368" s="0" t="str">
        <f aca="false">IF([1]metadata!Q368="","",[1]metadata!Q368)</f>
        <v/>
      </c>
      <c r="R368" s="0" t="str">
        <f aca="false">IF([1]metadata!R368="","",[1]metadata!R368)</f>
        <v/>
      </c>
      <c r="S368" s="0" t="str">
        <f aca="false">IF([1]metadata!S368="","",[1]metadata!S368)</f>
        <v/>
      </c>
      <c r="T368" s="0" t="n">
        <f aca="false">IF([1]metadata!T368="","",[1]metadata!T368)</f>
        <v>115</v>
      </c>
      <c r="U368" s="0" t="str">
        <f aca="false">IF([1]metadata!U368="","",[1]metadata!U368)</f>
        <v>global average</v>
      </c>
      <c r="V368" s="0" t="str">
        <f aca="false">IF([1]metadata!V368="","",[1]metadata!V368)</f>
        <v/>
      </c>
      <c r="W368" s="0" t="str">
        <f aca="false">IF([1]metadata!W368="","",[1]metadata!W368)</f>
        <v>53-2</v>
      </c>
      <c r="X368" s="0" t="str">
        <f aca="false">IF([1]metadata!X368="","",[1]metadata!X368)</f>
        <v/>
      </c>
      <c r="Y368" s="0" t="str">
        <f aca="false">IF([1]metadata!Y368="","",[1]metadata!Y368)</f>
        <v>adult</v>
      </c>
      <c r="Z368" s="0" t="str">
        <f aca="false">IF([1]metadata!Z368="","",[1]metadata!Z368)</f>
        <v/>
      </c>
    </row>
    <row r="369" customFormat="false" ht="14.4" hidden="false" customHeight="false" outlineLevel="0" collapsed="false">
      <c r="A369" s="0" t="n">
        <f aca="false">IF([1]metadata!A369="","",[1]metadata!A369)</f>
        <v>53</v>
      </c>
      <c r="B369" s="0" t="str">
        <f aca="false">IF([1]metadata!B369="","",[1]metadata!B369)</f>
        <v>53-Pelkosenniemi3</v>
      </c>
      <c r="C369" s="0" t="str">
        <f aca="false">IF([1]metadata!C369="","",[1]metadata!C369)</f>
        <v>Tyukmaeva, VI; Salminen, TS; Kankare, M; Knott, KE; Hoikkala, A</v>
      </c>
      <c r="D369" s="0" t="str">
        <f aca="false">IF([1]metadata!D369="","",[1]metadata!D369)</f>
        <v>Adaptation to a seasonally varying environment: a strong latitudinal cline in reproductive diapause combined with high gene flow in Drosophila montana</v>
      </c>
      <c r="E369" s="0" t="str">
        <f aca="false">IF([1]metadata!E369="","",[1]metadata!E369)</f>
        <v>10.1002/ece3.14</v>
      </c>
      <c r="F369" s="0" t="str">
        <f aca="false">IF([1]metadata!F369="","",[1]metadata!F369)</f>
        <v>y</v>
      </c>
      <c r="G369" s="0" t="str">
        <f aca="false">IF([1]metadata!G369="","",[1]metadata!G369)</f>
        <v>a</v>
      </c>
      <c r="H369" s="0" t="str">
        <f aca="false">IF([1]metadata!H369="","",[1]metadata!H369)</f>
        <v>i</v>
      </c>
      <c r="I369" s="0" t="n">
        <f aca="false">IF([1]metadata!I369="","",[1]metadata!I369)</f>
        <v>6</v>
      </c>
      <c r="J369" s="0" t="n">
        <f aca="false">IF([1]metadata!J369="",0,[1]metadata!J369)</f>
        <v>4</v>
      </c>
      <c r="K369" s="0" t="str">
        <f aca="false">IF([1]metadata!K369="","",[1]metadata!K369)</f>
        <v/>
      </c>
      <c r="L369" s="0" t="str">
        <f aca="false">IF([1]metadata!L369="","",[1]metadata!L369)</f>
        <v>Drosophila montana</v>
      </c>
      <c r="M369" s="0" t="str">
        <f aca="false">IF([1]metadata!M369="","",[1]metadata!M369)</f>
        <v>diptera</v>
      </c>
      <c r="N369" s="0" t="str">
        <f aca="false">IF([1]metadata!N369="","",[1]metadata!N369)</f>
        <v>Pelkosenniemi3</v>
      </c>
      <c r="O369" s="0" t="n">
        <f aca="false">IF([1]metadata!O369="","",[1]metadata!O369)</f>
        <v>67.1</v>
      </c>
      <c r="P369" s="0" t="n">
        <f aca="false">IF([1]metadata!P369="","",[1]metadata!P369)</f>
        <v>27.5</v>
      </c>
      <c r="Q369" s="0" t="str">
        <f aca="false">IF([1]metadata!Q369="","",[1]metadata!Q369)</f>
        <v/>
      </c>
      <c r="R369" s="0" t="str">
        <f aca="false">IF([1]metadata!R369="","",[1]metadata!R369)</f>
        <v/>
      </c>
      <c r="S369" s="0" t="str">
        <f aca="false">IF([1]metadata!S369="","",[1]metadata!S369)</f>
        <v/>
      </c>
      <c r="T369" s="0" t="n">
        <f aca="false">IF([1]metadata!T369="","",[1]metadata!T369)</f>
        <v>115</v>
      </c>
      <c r="U369" s="0" t="str">
        <f aca="false">IF([1]metadata!U369="","",[1]metadata!U369)</f>
        <v>global average</v>
      </c>
      <c r="V369" s="0" t="str">
        <f aca="false">IF([1]metadata!V369="","",[1]metadata!V369)</f>
        <v/>
      </c>
      <c r="W369" s="0" t="str">
        <f aca="false">IF([1]metadata!W369="","",[1]metadata!W369)</f>
        <v>53-2</v>
      </c>
      <c r="X369" s="0" t="str">
        <f aca="false">IF([1]metadata!X369="","",[1]metadata!X369)</f>
        <v/>
      </c>
      <c r="Y369" s="0" t="str">
        <f aca="false">IF([1]metadata!Y369="","",[1]metadata!Y369)</f>
        <v>adult</v>
      </c>
      <c r="Z369" s="0" t="str">
        <f aca="false">IF([1]metadata!Z369="","",[1]metadata!Z369)</f>
        <v/>
      </c>
    </row>
    <row r="370" customFormat="false" ht="14.4" hidden="false" customHeight="false" outlineLevel="0" collapsed="false">
      <c r="A370" s="0" t="n">
        <f aca="false">IF([1]metadata!A370="","",[1]metadata!A370)</f>
        <v>53</v>
      </c>
      <c r="B370" s="0" t="str">
        <f aca="false">IF([1]metadata!B370="","",[1]metadata!B370)</f>
        <v>53-Pelkosenniemi4</v>
      </c>
      <c r="C370" s="0" t="str">
        <f aca="false">IF([1]metadata!C370="","",[1]metadata!C370)</f>
        <v>Tyukmaeva, VI; Salminen, TS; Kankare, M; Knott, KE; Hoikkala, A</v>
      </c>
      <c r="D370" s="0" t="str">
        <f aca="false">IF([1]metadata!D370="","",[1]metadata!D370)</f>
        <v>Adaptation to a seasonally varying environment: a strong latitudinal cline in reproductive diapause combined with high gene flow in Drosophila montana</v>
      </c>
      <c r="E370" s="0" t="str">
        <f aca="false">IF([1]metadata!E370="","",[1]metadata!E370)</f>
        <v>10.1002/ece3.14</v>
      </c>
      <c r="F370" s="0" t="str">
        <f aca="false">IF([1]metadata!F370="","",[1]metadata!F370)</f>
        <v>y</v>
      </c>
      <c r="G370" s="0" t="str">
        <f aca="false">IF([1]metadata!G370="","",[1]metadata!G370)</f>
        <v>a</v>
      </c>
      <c r="H370" s="0" t="str">
        <f aca="false">IF([1]metadata!H370="","",[1]metadata!H370)</f>
        <v>i</v>
      </c>
      <c r="I370" s="0" t="n">
        <f aca="false">IF([1]metadata!I370="","",[1]metadata!I370)</f>
        <v>6</v>
      </c>
      <c r="J370" s="0" t="n">
        <f aca="false">IF([1]metadata!J370="",0,[1]metadata!J370)</f>
        <v>4</v>
      </c>
      <c r="K370" s="0" t="str">
        <f aca="false">IF([1]metadata!K370="","",[1]metadata!K370)</f>
        <v/>
      </c>
      <c r="L370" s="0" t="str">
        <f aca="false">IF([1]metadata!L370="","",[1]metadata!L370)</f>
        <v>Drosophila montana</v>
      </c>
      <c r="M370" s="0" t="str">
        <f aca="false">IF([1]metadata!M370="","",[1]metadata!M370)</f>
        <v>diptera</v>
      </c>
      <c r="N370" s="0" t="str">
        <f aca="false">IF([1]metadata!N370="","",[1]metadata!N370)</f>
        <v>Pelkosenniemi4</v>
      </c>
      <c r="O370" s="0" t="n">
        <f aca="false">IF([1]metadata!O370="","",[1]metadata!O370)</f>
        <v>67.1</v>
      </c>
      <c r="P370" s="0" t="n">
        <f aca="false">IF([1]metadata!P370="","",[1]metadata!P370)</f>
        <v>27.5</v>
      </c>
      <c r="Q370" s="0" t="str">
        <f aca="false">IF([1]metadata!Q370="","",[1]metadata!Q370)</f>
        <v/>
      </c>
      <c r="R370" s="0" t="str">
        <f aca="false">IF([1]metadata!R370="","",[1]metadata!R370)</f>
        <v/>
      </c>
      <c r="S370" s="0" t="str">
        <f aca="false">IF([1]metadata!S370="","",[1]metadata!S370)</f>
        <v/>
      </c>
      <c r="T370" s="0" t="n">
        <f aca="false">IF([1]metadata!T370="","",[1]metadata!T370)</f>
        <v>115</v>
      </c>
      <c r="U370" s="0" t="str">
        <f aca="false">IF([1]metadata!U370="","",[1]metadata!U370)</f>
        <v>global average</v>
      </c>
      <c r="V370" s="0" t="str">
        <f aca="false">IF([1]metadata!V370="","",[1]metadata!V370)</f>
        <v/>
      </c>
      <c r="W370" s="0" t="str">
        <f aca="false">IF([1]metadata!W370="","",[1]metadata!W370)</f>
        <v>53-2</v>
      </c>
      <c r="X370" s="0" t="str">
        <f aca="false">IF([1]metadata!X370="","",[1]metadata!X370)</f>
        <v/>
      </c>
      <c r="Y370" s="0" t="str">
        <f aca="false">IF([1]metadata!Y370="","",[1]metadata!Y370)</f>
        <v>adult</v>
      </c>
      <c r="Z370" s="0" t="str">
        <f aca="false">IF([1]metadata!Z370="","",[1]metadata!Z370)</f>
        <v/>
      </c>
    </row>
    <row r="371" customFormat="false" ht="14.4" hidden="false" customHeight="false" outlineLevel="0" collapsed="false">
      <c r="A371" s="0" t="n">
        <f aca="false">IF([1]metadata!A371="","",[1]metadata!A371)</f>
        <v>53</v>
      </c>
      <c r="B371" s="0" t="str">
        <f aca="false">IF([1]metadata!B371="","",[1]metadata!B371)</f>
        <v>53-Oulanka1</v>
      </c>
      <c r="C371" s="0" t="str">
        <f aca="false">IF([1]metadata!C371="","",[1]metadata!C371)</f>
        <v>Tyukmaeva, VI; Salminen, TS; Kankare, M; Knott, KE; Hoikkala, A</v>
      </c>
      <c r="D371" s="0" t="str">
        <f aca="false">IF([1]metadata!D371="","",[1]metadata!D371)</f>
        <v>Adaptation to a seasonally varying environment: a strong latitudinal cline in reproductive diapause combined with high gene flow in Drosophila montana</v>
      </c>
      <c r="E371" s="0" t="str">
        <f aca="false">IF([1]metadata!E371="","",[1]metadata!E371)</f>
        <v>10.1002/ece3.14</v>
      </c>
      <c r="F371" s="0" t="str">
        <f aca="false">IF([1]metadata!F371="","",[1]metadata!F371)</f>
        <v>y</v>
      </c>
      <c r="G371" s="0" t="str">
        <f aca="false">IF([1]metadata!G371="","",[1]metadata!G371)</f>
        <v>a</v>
      </c>
      <c r="H371" s="0" t="str">
        <f aca="false">IF([1]metadata!H371="","",[1]metadata!H371)</f>
        <v>i</v>
      </c>
      <c r="I371" s="0" t="n">
        <f aca="false">IF([1]metadata!I371="","",[1]metadata!I371)</f>
        <v>6</v>
      </c>
      <c r="J371" s="0" t="n">
        <f aca="false">IF([1]metadata!J371="",0,[1]metadata!J371)</f>
        <v>4</v>
      </c>
      <c r="K371" s="0" t="str">
        <f aca="false">IF([1]metadata!K371="","",[1]metadata!K371)</f>
        <v/>
      </c>
      <c r="L371" s="0" t="str">
        <f aca="false">IF([1]metadata!L371="","",[1]metadata!L371)</f>
        <v>Drosophila montana</v>
      </c>
      <c r="M371" s="0" t="str">
        <f aca="false">IF([1]metadata!M371="","",[1]metadata!M371)</f>
        <v>diptera</v>
      </c>
      <c r="N371" s="0" t="str">
        <f aca="false">IF([1]metadata!N371="","",[1]metadata!N371)</f>
        <v>Oulanka1</v>
      </c>
      <c r="O371" s="0" t="n">
        <f aca="false">IF([1]metadata!O371="","",[1]metadata!O371)</f>
        <v>66.3666666666667</v>
      </c>
      <c r="P371" s="0" t="n">
        <f aca="false">IF([1]metadata!P371="","",[1]metadata!P371)</f>
        <v>29.3333333333333</v>
      </c>
      <c r="Q371" s="0" t="str">
        <f aca="false">IF([1]metadata!Q371="","",[1]metadata!Q371)</f>
        <v/>
      </c>
      <c r="R371" s="0" t="str">
        <f aca="false">IF([1]metadata!R371="","",[1]metadata!R371)</f>
        <v/>
      </c>
      <c r="S371" s="0" t="str">
        <f aca="false">IF([1]metadata!S371="","",[1]metadata!S371)</f>
        <v/>
      </c>
      <c r="T371" s="0" t="n">
        <f aca="false">IF([1]metadata!T371="","",[1]metadata!T371)</f>
        <v>115</v>
      </c>
      <c r="U371" s="0" t="str">
        <f aca="false">IF([1]metadata!U371="","",[1]metadata!U371)</f>
        <v>global average</v>
      </c>
      <c r="V371" s="0" t="str">
        <f aca="false">IF([1]metadata!V371="","",[1]metadata!V371)</f>
        <v/>
      </c>
      <c r="W371" s="0" t="str">
        <f aca="false">IF([1]metadata!W371="","",[1]metadata!W371)</f>
        <v>53-2</v>
      </c>
      <c r="X371" s="0" t="str">
        <f aca="false">IF([1]metadata!X371="","",[1]metadata!X371)</f>
        <v/>
      </c>
      <c r="Y371" s="0" t="str">
        <f aca="false">IF([1]metadata!Y371="","",[1]metadata!Y371)</f>
        <v>adult</v>
      </c>
      <c r="Z371" s="0" t="str">
        <f aca="false">IF([1]metadata!Z371="","",[1]metadata!Z371)</f>
        <v/>
      </c>
    </row>
    <row r="372" customFormat="false" ht="14.4" hidden="false" customHeight="false" outlineLevel="0" collapsed="false">
      <c r="A372" s="0" t="n">
        <f aca="false">IF([1]metadata!A372="","",[1]metadata!A372)</f>
        <v>53</v>
      </c>
      <c r="B372" s="0" t="str">
        <f aca="false">IF([1]metadata!B372="","",[1]metadata!B372)</f>
        <v>53-Oulanka2</v>
      </c>
      <c r="C372" s="0" t="str">
        <f aca="false">IF([1]metadata!C372="","",[1]metadata!C372)</f>
        <v>Tyukmaeva, VI; Salminen, TS; Kankare, M; Knott, KE; Hoikkala, A</v>
      </c>
      <c r="D372" s="0" t="str">
        <f aca="false">IF([1]metadata!D372="","",[1]metadata!D372)</f>
        <v>Adaptation to a seasonally varying environment: a strong latitudinal cline in reproductive diapause combined with high gene flow in Drosophila montana</v>
      </c>
      <c r="E372" s="0" t="str">
        <f aca="false">IF([1]metadata!E372="","",[1]metadata!E372)</f>
        <v>10.1002/ece3.14</v>
      </c>
      <c r="F372" s="0" t="str">
        <f aca="false">IF([1]metadata!F372="","",[1]metadata!F372)</f>
        <v>y</v>
      </c>
      <c r="G372" s="0" t="str">
        <f aca="false">IF([1]metadata!G372="","",[1]metadata!G372)</f>
        <v>a</v>
      </c>
      <c r="H372" s="0" t="str">
        <f aca="false">IF([1]metadata!H372="","",[1]metadata!H372)</f>
        <v>i</v>
      </c>
      <c r="I372" s="0" t="n">
        <f aca="false">IF([1]metadata!I372="","",[1]metadata!I372)</f>
        <v>6</v>
      </c>
      <c r="J372" s="0" t="n">
        <f aca="false">IF([1]metadata!J372="",0,[1]metadata!J372)</f>
        <v>4</v>
      </c>
      <c r="K372" s="0" t="str">
        <f aca="false">IF([1]metadata!K372="","",[1]metadata!K372)</f>
        <v/>
      </c>
      <c r="L372" s="0" t="str">
        <f aca="false">IF([1]metadata!L372="","",[1]metadata!L372)</f>
        <v>Drosophila montana</v>
      </c>
      <c r="M372" s="0" t="str">
        <f aca="false">IF([1]metadata!M372="","",[1]metadata!M372)</f>
        <v>diptera</v>
      </c>
      <c r="N372" s="0" t="str">
        <f aca="false">IF([1]metadata!N372="","",[1]metadata!N372)</f>
        <v>Oulanka2</v>
      </c>
      <c r="O372" s="0" t="n">
        <f aca="false">IF([1]metadata!O372="","",[1]metadata!O372)</f>
        <v>66.3666666666667</v>
      </c>
      <c r="P372" s="0" t="n">
        <f aca="false">IF([1]metadata!P372="","",[1]metadata!P372)</f>
        <v>29.3333333333333</v>
      </c>
      <c r="Q372" s="0" t="str">
        <f aca="false">IF([1]metadata!Q372="","",[1]metadata!Q372)</f>
        <v/>
      </c>
      <c r="R372" s="0" t="str">
        <f aca="false">IF([1]metadata!R372="","",[1]metadata!R372)</f>
        <v/>
      </c>
      <c r="S372" s="0" t="str">
        <f aca="false">IF([1]metadata!S372="","",[1]metadata!S372)</f>
        <v/>
      </c>
      <c r="T372" s="0" t="n">
        <f aca="false">IF([1]metadata!T372="","",[1]metadata!T372)</f>
        <v>115</v>
      </c>
      <c r="U372" s="0" t="str">
        <f aca="false">IF([1]metadata!U372="","",[1]metadata!U372)</f>
        <v>global average</v>
      </c>
      <c r="V372" s="0" t="str">
        <f aca="false">IF([1]metadata!V372="","",[1]metadata!V372)</f>
        <v/>
      </c>
      <c r="W372" s="0" t="str">
        <f aca="false">IF([1]metadata!W372="","",[1]metadata!W372)</f>
        <v>53-2</v>
      </c>
      <c r="X372" s="0" t="str">
        <f aca="false">IF([1]metadata!X372="","",[1]metadata!X372)</f>
        <v/>
      </c>
      <c r="Y372" s="0" t="str">
        <f aca="false">IF([1]metadata!Y372="","",[1]metadata!Y372)</f>
        <v>adult</v>
      </c>
      <c r="Z372" s="0" t="str">
        <f aca="false">IF([1]metadata!Z372="","",[1]metadata!Z372)</f>
        <v/>
      </c>
    </row>
    <row r="373" customFormat="false" ht="14.4" hidden="false" customHeight="false" outlineLevel="0" collapsed="false">
      <c r="A373" s="0" t="n">
        <f aca="false">IF([1]metadata!A373="","",[1]metadata!A373)</f>
        <v>53</v>
      </c>
      <c r="B373" s="0" t="str">
        <f aca="false">IF([1]metadata!B373="","",[1]metadata!B373)</f>
        <v>53-Oulanka3</v>
      </c>
      <c r="C373" s="0" t="str">
        <f aca="false">IF([1]metadata!C373="","",[1]metadata!C373)</f>
        <v>Tyukmaeva, VI; Salminen, TS; Kankare, M; Knott, KE; Hoikkala, A</v>
      </c>
      <c r="D373" s="0" t="str">
        <f aca="false">IF([1]metadata!D373="","",[1]metadata!D373)</f>
        <v>Adaptation to a seasonally varying environment: a strong latitudinal cline in reproductive diapause combined with high gene flow in Drosophila montana</v>
      </c>
      <c r="E373" s="0" t="str">
        <f aca="false">IF([1]metadata!E373="","",[1]metadata!E373)</f>
        <v>10.1002/ece3.14</v>
      </c>
      <c r="F373" s="0" t="str">
        <f aca="false">IF([1]metadata!F373="","",[1]metadata!F373)</f>
        <v>y</v>
      </c>
      <c r="G373" s="0" t="str">
        <f aca="false">IF([1]metadata!G373="","",[1]metadata!G373)</f>
        <v>a</v>
      </c>
      <c r="H373" s="0" t="str">
        <f aca="false">IF([1]metadata!H373="","",[1]metadata!H373)</f>
        <v>i</v>
      </c>
      <c r="I373" s="0" t="n">
        <f aca="false">IF([1]metadata!I373="","",[1]metadata!I373)</f>
        <v>6</v>
      </c>
      <c r="J373" s="0" t="n">
        <f aca="false">IF([1]metadata!J373="",0,[1]metadata!J373)</f>
        <v>4</v>
      </c>
      <c r="K373" s="0" t="str">
        <f aca="false">IF([1]metadata!K373="","",[1]metadata!K373)</f>
        <v/>
      </c>
      <c r="L373" s="0" t="str">
        <f aca="false">IF([1]metadata!L373="","",[1]metadata!L373)</f>
        <v>Drosophila montana</v>
      </c>
      <c r="M373" s="0" t="str">
        <f aca="false">IF([1]metadata!M373="","",[1]metadata!M373)</f>
        <v>diptera</v>
      </c>
      <c r="N373" s="0" t="str">
        <f aca="false">IF([1]metadata!N373="","",[1]metadata!N373)</f>
        <v>Oulanka3</v>
      </c>
      <c r="O373" s="0" t="n">
        <f aca="false">IF([1]metadata!O373="","",[1]metadata!O373)</f>
        <v>66.3666666666667</v>
      </c>
      <c r="P373" s="0" t="n">
        <f aca="false">IF([1]metadata!P373="","",[1]metadata!P373)</f>
        <v>29.3333333333333</v>
      </c>
      <c r="Q373" s="0" t="str">
        <f aca="false">IF([1]metadata!Q373="","",[1]metadata!Q373)</f>
        <v/>
      </c>
      <c r="R373" s="0" t="str">
        <f aca="false">IF([1]metadata!R373="","",[1]metadata!R373)</f>
        <v/>
      </c>
      <c r="S373" s="0" t="str">
        <f aca="false">IF([1]metadata!S373="","",[1]metadata!S373)</f>
        <v/>
      </c>
      <c r="T373" s="0" t="n">
        <f aca="false">IF([1]metadata!T373="","",[1]metadata!T373)</f>
        <v>115</v>
      </c>
      <c r="U373" s="0" t="str">
        <f aca="false">IF([1]metadata!U373="","",[1]metadata!U373)</f>
        <v>global average</v>
      </c>
      <c r="V373" s="0" t="str">
        <f aca="false">IF([1]metadata!V373="","",[1]metadata!V373)</f>
        <v/>
      </c>
      <c r="W373" s="0" t="str">
        <f aca="false">IF([1]metadata!W373="","",[1]metadata!W373)</f>
        <v>53-2</v>
      </c>
      <c r="X373" s="0" t="str">
        <f aca="false">IF([1]metadata!X373="","",[1]metadata!X373)</f>
        <v/>
      </c>
      <c r="Y373" s="0" t="str">
        <f aca="false">IF([1]metadata!Y373="","",[1]metadata!Y373)</f>
        <v>adult</v>
      </c>
      <c r="Z373" s="0" t="str">
        <f aca="false">IF([1]metadata!Z373="","",[1]metadata!Z373)</f>
        <v/>
      </c>
    </row>
    <row r="374" customFormat="false" ht="14.4" hidden="false" customHeight="false" outlineLevel="0" collapsed="false">
      <c r="A374" s="0" t="n">
        <f aca="false">IF([1]metadata!A374="","",[1]metadata!A374)</f>
        <v>53</v>
      </c>
      <c r="B374" s="0" t="str">
        <f aca="false">IF([1]metadata!B374="","",[1]metadata!B374)</f>
        <v>53-Oulanka4</v>
      </c>
      <c r="C374" s="0" t="str">
        <f aca="false">IF([1]metadata!C374="","",[1]metadata!C374)</f>
        <v>Tyukmaeva, VI; Salminen, TS; Kankare, M; Knott, KE; Hoikkala, A</v>
      </c>
      <c r="D374" s="0" t="str">
        <f aca="false">IF([1]metadata!D374="","",[1]metadata!D374)</f>
        <v>Adaptation to a seasonally varying environment: a strong latitudinal cline in reproductive diapause combined with high gene flow in Drosophila montana</v>
      </c>
      <c r="E374" s="0" t="str">
        <f aca="false">IF([1]metadata!E374="","",[1]metadata!E374)</f>
        <v>10.1002/ece3.14</v>
      </c>
      <c r="F374" s="0" t="str">
        <f aca="false">IF([1]metadata!F374="","",[1]metadata!F374)</f>
        <v>y</v>
      </c>
      <c r="G374" s="0" t="str">
        <f aca="false">IF([1]metadata!G374="","",[1]metadata!G374)</f>
        <v>a</v>
      </c>
      <c r="H374" s="0" t="str">
        <f aca="false">IF([1]metadata!H374="","",[1]metadata!H374)</f>
        <v>i</v>
      </c>
      <c r="I374" s="0" t="n">
        <f aca="false">IF([1]metadata!I374="","",[1]metadata!I374)</f>
        <v>6</v>
      </c>
      <c r="J374" s="0" t="n">
        <f aca="false">IF([1]metadata!J374="",0,[1]metadata!J374)</f>
        <v>4</v>
      </c>
      <c r="K374" s="0" t="str">
        <f aca="false">IF([1]metadata!K374="","",[1]metadata!K374)</f>
        <v/>
      </c>
      <c r="L374" s="0" t="str">
        <f aca="false">IF([1]metadata!L374="","",[1]metadata!L374)</f>
        <v>Drosophila montana</v>
      </c>
      <c r="M374" s="0" t="str">
        <f aca="false">IF([1]metadata!M374="","",[1]metadata!M374)</f>
        <v>diptera</v>
      </c>
      <c r="N374" s="0" t="str">
        <f aca="false">IF([1]metadata!N374="","",[1]metadata!N374)</f>
        <v>Oulanka4</v>
      </c>
      <c r="O374" s="0" t="n">
        <f aca="false">IF([1]metadata!O374="","",[1]metadata!O374)</f>
        <v>66.3666666666667</v>
      </c>
      <c r="P374" s="0" t="n">
        <f aca="false">IF([1]metadata!P374="","",[1]metadata!P374)</f>
        <v>29.3333333333333</v>
      </c>
      <c r="Q374" s="0" t="str">
        <f aca="false">IF([1]metadata!Q374="","",[1]metadata!Q374)</f>
        <v/>
      </c>
      <c r="R374" s="0" t="str">
        <f aca="false">IF([1]metadata!R374="","",[1]metadata!R374)</f>
        <v/>
      </c>
      <c r="S374" s="0" t="str">
        <f aca="false">IF([1]metadata!S374="","",[1]metadata!S374)</f>
        <v/>
      </c>
      <c r="T374" s="0" t="n">
        <f aca="false">IF([1]metadata!T374="","",[1]metadata!T374)</f>
        <v>115</v>
      </c>
      <c r="U374" s="0" t="str">
        <f aca="false">IF([1]metadata!U374="","",[1]metadata!U374)</f>
        <v>global average</v>
      </c>
      <c r="V374" s="0" t="str">
        <f aca="false">IF([1]metadata!V374="","",[1]metadata!V374)</f>
        <v/>
      </c>
      <c r="W374" s="0" t="str">
        <f aca="false">IF([1]metadata!W374="","",[1]metadata!W374)</f>
        <v>53-2</v>
      </c>
      <c r="X374" s="0" t="str">
        <f aca="false">IF([1]metadata!X374="","",[1]metadata!X374)</f>
        <v/>
      </c>
      <c r="Y374" s="0" t="str">
        <f aca="false">IF([1]metadata!Y374="","",[1]metadata!Y374)</f>
        <v>adult</v>
      </c>
      <c r="Z374" s="0" t="str">
        <f aca="false">IF([1]metadata!Z374="","",[1]metadata!Z374)</f>
        <v/>
      </c>
    </row>
    <row r="375" customFormat="false" ht="14.4" hidden="false" customHeight="false" outlineLevel="0" collapsed="false">
      <c r="A375" s="0" t="n">
        <f aca="false">IF([1]metadata!A375="","",[1]metadata!A375)</f>
        <v>53</v>
      </c>
      <c r="B375" s="0" t="str">
        <f aca="false">IF([1]metadata!B375="","",[1]metadata!B375)</f>
        <v>53-Pudasjärvi1</v>
      </c>
      <c r="C375" s="0" t="str">
        <f aca="false">IF([1]metadata!C375="","",[1]metadata!C375)</f>
        <v>Tyukmaeva, VI; Salminen, TS; Kankare, M; Knott, KE; Hoikkala, A</v>
      </c>
      <c r="D375" s="0" t="str">
        <f aca="false">IF([1]metadata!D375="","",[1]metadata!D375)</f>
        <v>Adaptation to a seasonally varying environment: a strong latitudinal cline in reproductive diapause combined with high gene flow in Drosophila montana</v>
      </c>
      <c r="E375" s="0" t="str">
        <f aca="false">IF([1]metadata!E375="","",[1]metadata!E375)</f>
        <v>10.1002/ece3.14</v>
      </c>
      <c r="F375" s="0" t="str">
        <f aca="false">IF([1]metadata!F375="","",[1]metadata!F375)</f>
        <v>y</v>
      </c>
      <c r="G375" s="0" t="str">
        <f aca="false">IF([1]metadata!G375="","",[1]metadata!G375)</f>
        <v>a</v>
      </c>
      <c r="H375" s="0" t="str">
        <f aca="false">IF([1]metadata!H375="","",[1]metadata!H375)</f>
        <v>i</v>
      </c>
      <c r="I375" s="0" t="n">
        <f aca="false">IF([1]metadata!I375="","",[1]metadata!I375)</f>
        <v>6</v>
      </c>
      <c r="J375" s="0" t="n">
        <f aca="false">IF([1]metadata!J375="",0,[1]metadata!J375)</f>
        <v>4</v>
      </c>
      <c r="K375" s="0" t="str">
        <f aca="false">IF([1]metadata!K375="","",[1]metadata!K375)</f>
        <v/>
      </c>
      <c r="L375" s="0" t="str">
        <f aca="false">IF([1]metadata!L375="","",[1]metadata!L375)</f>
        <v>Drosophila montana</v>
      </c>
      <c r="M375" s="0" t="str">
        <f aca="false">IF([1]metadata!M375="","",[1]metadata!M375)</f>
        <v>diptera</v>
      </c>
      <c r="N375" s="0" t="str">
        <f aca="false">IF([1]metadata!N375="","",[1]metadata!N375)</f>
        <v>Pudasjärvi1</v>
      </c>
      <c r="O375" s="0" t="n">
        <f aca="false">IF([1]metadata!O375="","",[1]metadata!O375)</f>
        <v>65.35</v>
      </c>
      <c r="P375" s="0" t="n">
        <f aca="false">IF([1]metadata!P375="","",[1]metadata!P375)</f>
        <v>26.9833333333333</v>
      </c>
      <c r="Q375" s="0" t="str">
        <f aca="false">IF([1]metadata!Q375="","",[1]metadata!Q375)</f>
        <v/>
      </c>
      <c r="R375" s="0" t="str">
        <f aca="false">IF([1]metadata!R375="","",[1]metadata!R375)</f>
        <v/>
      </c>
      <c r="S375" s="0" t="str">
        <f aca="false">IF([1]metadata!S375="","",[1]metadata!S375)</f>
        <v/>
      </c>
      <c r="T375" s="0" t="n">
        <f aca="false">IF([1]metadata!T375="","",[1]metadata!T375)</f>
        <v>115</v>
      </c>
      <c r="U375" s="0" t="str">
        <f aca="false">IF([1]metadata!U375="","",[1]metadata!U375)</f>
        <v>global average</v>
      </c>
      <c r="V375" s="0" t="str">
        <f aca="false">IF([1]metadata!V375="","",[1]metadata!V375)</f>
        <v/>
      </c>
      <c r="W375" s="0" t="str">
        <f aca="false">IF([1]metadata!W375="","",[1]metadata!W375)</f>
        <v>53-1</v>
      </c>
      <c r="X375" s="0" t="str">
        <f aca="false">IF([1]metadata!X375="","",[1]metadata!X375)</f>
        <v/>
      </c>
      <c r="Y375" s="0" t="str">
        <f aca="false">IF([1]metadata!Y375="","",[1]metadata!Y375)</f>
        <v>adult</v>
      </c>
      <c r="Z375" s="0" t="str">
        <f aca="false">IF([1]metadata!Z375="","",[1]metadata!Z375)</f>
        <v/>
      </c>
    </row>
    <row r="376" customFormat="false" ht="14.4" hidden="false" customHeight="false" outlineLevel="0" collapsed="false">
      <c r="A376" s="0" t="n">
        <f aca="false">IF([1]metadata!A376="","",[1]metadata!A376)</f>
        <v>53</v>
      </c>
      <c r="B376" s="0" t="str">
        <f aca="false">IF([1]metadata!B376="","",[1]metadata!B376)</f>
        <v>53-Pudasjärvi2</v>
      </c>
      <c r="C376" s="0" t="str">
        <f aca="false">IF([1]metadata!C376="","",[1]metadata!C376)</f>
        <v>Tyukmaeva, VI; Salminen, TS; Kankare, M; Knott, KE; Hoikkala, A</v>
      </c>
      <c r="D376" s="0" t="str">
        <f aca="false">IF([1]metadata!D376="","",[1]metadata!D376)</f>
        <v>Adaptation to a seasonally varying environment: a strong latitudinal cline in reproductive diapause combined with high gene flow in Drosophila montana</v>
      </c>
      <c r="E376" s="0" t="str">
        <f aca="false">IF([1]metadata!E376="","",[1]metadata!E376)</f>
        <v>10.1002/ece3.14</v>
      </c>
      <c r="F376" s="0" t="str">
        <f aca="false">IF([1]metadata!F376="","",[1]metadata!F376)</f>
        <v>y</v>
      </c>
      <c r="G376" s="0" t="str">
        <f aca="false">IF([1]metadata!G376="","",[1]metadata!G376)</f>
        <v>a</v>
      </c>
      <c r="H376" s="0" t="str">
        <f aca="false">IF([1]metadata!H376="","",[1]metadata!H376)</f>
        <v>i</v>
      </c>
      <c r="I376" s="0" t="n">
        <f aca="false">IF([1]metadata!I376="","",[1]metadata!I376)</f>
        <v>6</v>
      </c>
      <c r="J376" s="0" t="n">
        <f aca="false">IF([1]metadata!J376="",0,[1]metadata!J376)</f>
        <v>4</v>
      </c>
      <c r="K376" s="0" t="str">
        <f aca="false">IF([1]metadata!K376="","",[1]metadata!K376)</f>
        <v/>
      </c>
      <c r="L376" s="0" t="str">
        <f aca="false">IF([1]metadata!L376="","",[1]metadata!L376)</f>
        <v>Drosophila montana</v>
      </c>
      <c r="M376" s="0" t="str">
        <f aca="false">IF([1]metadata!M376="","",[1]metadata!M376)</f>
        <v>diptera</v>
      </c>
      <c r="N376" s="0" t="str">
        <f aca="false">IF([1]metadata!N376="","",[1]metadata!N376)</f>
        <v>Pudasjärvi2</v>
      </c>
      <c r="O376" s="0" t="n">
        <f aca="false">IF([1]metadata!O376="","",[1]metadata!O376)</f>
        <v>65.35</v>
      </c>
      <c r="P376" s="0" t="n">
        <f aca="false">IF([1]metadata!P376="","",[1]metadata!P376)</f>
        <v>26.9833333333333</v>
      </c>
      <c r="Q376" s="0" t="str">
        <f aca="false">IF([1]metadata!Q376="","",[1]metadata!Q376)</f>
        <v/>
      </c>
      <c r="R376" s="0" t="str">
        <f aca="false">IF([1]metadata!R376="","",[1]metadata!R376)</f>
        <v/>
      </c>
      <c r="S376" s="0" t="str">
        <f aca="false">IF([1]metadata!S376="","",[1]metadata!S376)</f>
        <v/>
      </c>
      <c r="T376" s="0" t="n">
        <f aca="false">IF([1]metadata!T376="","",[1]metadata!T376)</f>
        <v>115</v>
      </c>
      <c r="U376" s="0" t="str">
        <f aca="false">IF([1]metadata!U376="","",[1]metadata!U376)</f>
        <v>global average</v>
      </c>
      <c r="V376" s="0" t="str">
        <f aca="false">IF([1]metadata!V376="","",[1]metadata!V376)</f>
        <v/>
      </c>
      <c r="W376" s="0" t="str">
        <f aca="false">IF([1]metadata!W376="","",[1]metadata!W376)</f>
        <v>53-1</v>
      </c>
      <c r="X376" s="0" t="str">
        <f aca="false">IF([1]metadata!X376="","",[1]metadata!X376)</f>
        <v/>
      </c>
      <c r="Y376" s="0" t="str">
        <f aca="false">IF([1]metadata!Y376="","",[1]metadata!Y376)</f>
        <v>adult</v>
      </c>
      <c r="Z376" s="0" t="str">
        <f aca="false">IF([1]metadata!Z376="","",[1]metadata!Z376)</f>
        <v/>
      </c>
    </row>
    <row r="377" customFormat="false" ht="14.4" hidden="false" customHeight="false" outlineLevel="0" collapsed="false">
      <c r="A377" s="0" t="n">
        <f aca="false">IF([1]metadata!A377="","",[1]metadata!A377)</f>
        <v>53</v>
      </c>
      <c r="B377" s="0" t="str">
        <f aca="false">IF([1]metadata!B377="","",[1]metadata!B377)</f>
        <v>53-Pudasjärvi3</v>
      </c>
      <c r="C377" s="0" t="str">
        <f aca="false">IF([1]metadata!C377="","",[1]metadata!C377)</f>
        <v>Tyukmaeva, VI; Salminen, TS; Kankare, M; Knott, KE; Hoikkala, A</v>
      </c>
      <c r="D377" s="0" t="str">
        <f aca="false">IF([1]metadata!D377="","",[1]metadata!D377)</f>
        <v>Adaptation to a seasonally varying environment: a strong latitudinal cline in reproductive diapause combined with high gene flow in Drosophila montana</v>
      </c>
      <c r="E377" s="0" t="str">
        <f aca="false">IF([1]metadata!E377="","",[1]metadata!E377)</f>
        <v>10.1002/ece3.14</v>
      </c>
      <c r="F377" s="0" t="str">
        <f aca="false">IF([1]metadata!F377="","",[1]metadata!F377)</f>
        <v>y</v>
      </c>
      <c r="G377" s="0" t="str">
        <f aca="false">IF([1]metadata!G377="","",[1]metadata!G377)</f>
        <v>a</v>
      </c>
      <c r="H377" s="0" t="str">
        <f aca="false">IF([1]metadata!H377="","",[1]metadata!H377)</f>
        <v>i</v>
      </c>
      <c r="I377" s="0" t="n">
        <f aca="false">IF([1]metadata!I377="","",[1]metadata!I377)</f>
        <v>6</v>
      </c>
      <c r="J377" s="0" t="n">
        <f aca="false">IF([1]metadata!J377="",0,[1]metadata!J377)</f>
        <v>4</v>
      </c>
      <c r="K377" s="0" t="str">
        <f aca="false">IF([1]metadata!K377="","",[1]metadata!K377)</f>
        <v/>
      </c>
      <c r="L377" s="0" t="str">
        <f aca="false">IF([1]metadata!L377="","",[1]metadata!L377)</f>
        <v>Drosophila montana</v>
      </c>
      <c r="M377" s="0" t="str">
        <f aca="false">IF([1]metadata!M377="","",[1]metadata!M377)</f>
        <v>diptera</v>
      </c>
      <c r="N377" s="0" t="str">
        <f aca="false">IF([1]metadata!N377="","",[1]metadata!N377)</f>
        <v>Pudasjärvi3</v>
      </c>
      <c r="O377" s="0" t="n">
        <f aca="false">IF([1]metadata!O377="","",[1]metadata!O377)</f>
        <v>65.35</v>
      </c>
      <c r="P377" s="0" t="n">
        <f aca="false">IF([1]metadata!P377="","",[1]metadata!P377)</f>
        <v>26.9833333333333</v>
      </c>
      <c r="Q377" s="0" t="str">
        <f aca="false">IF([1]metadata!Q377="","",[1]metadata!Q377)</f>
        <v/>
      </c>
      <c r="R377" s="0" t="str">
        <f aca="false">IF([1]metadata!R377="","",[1]metadata!R377)</f>
        <v/>
      </c>
      <c r="S377" s="0" t="str">
        <f aca="false">IF([1]metadata!S377="","",[1]metadata!S377)</f>
        <v/>
      </c>
      <c r="T377" s="0" t="n">
        <f aca="false">IF([1]metadata!T377="","",[1]metadata!T377)</f>
        <v>115</v>
      </c>
      <c r="U377" s="0" t="str">
        <f aca="false">IF([1]metadata!U377="","",[1]metadata!U377)</f>
        <v>global average</v>
      </c>
      <c r="V377" s="0" t="str">
        <f aca="false">IF([1]metadata!V377="","",[1]metadata!V377)</f>
        <v/>
      </c>
      <c r="W377" s="0" t="str">
        <f aca="false">IF([1]metadata!W377="","",[1]metadata!W377)</f>
        <v>53-1</v>
      </c>
      <c r="X377" s="0" t="str">
        <f aca="false">IF([1]metadata!X377="","",[1]metadata!X377)</f>
        <v/>
      </c>
      <c r="Y377" s="0" t="str">
        <f aca="false">IF([1]metadata!Y377="","",[1]metadata!Y377)</f>
        <v>adult</v>
      </c>
      <c r="Z377" s="0" t="str">
        <f aca="false">IF([1]metadata!Z377="","",[1]metadata!Z377)</f>
        <v/>
      </c>
    </row>
    <row r="378" customFormat="false" ht="14.4" hidden="false" customHeight="false" outlineLevel="0" collapsed="false">
      <c r="A378" s="0" t="n">
        <f aca="false">IF([1]metadata!A378="","",[1]metadata!A378)</f>
        <v>53</v>
      </c>
      <c r="B378" s="0" t="str">
        <f aca="false">IF([1]metadata!B378="","",[1]metadata!B378)</f>
        <v>53-Pudasjärvi4</v>
      </c>
      <c r="C378" s="0" t="str">
        <f aca="false">IF([1]metadata!C378="","",[1]metadata!C378)</f>
        <v>Tyukmaeva, VI; Salminen, TS; Kankare, M; Knott, KE; Hoikkala, A</v>
      </c>
      <c r="D378" s="0" t="str">
        <f aca="false">IF([1]metadata!D378="","",[1]metadata!D378)</f>
        <v>Adaptation to a seasonally varying environment: a strong latitudinal cline in reproductive diapause combined with high gene flow in Drosophila montana</v>
      </c>
      <c r="E378" s="0" t="str">
        <f aca="false">IF([1]metadata!E378="","",[1]metadata!E378)</f>
        <v>10.1002/ece3.14</v>
      </c>
      <c r="F378" s="0" t="str">
        <f aca="false">IF([1]metadata!F378="","",[1]metadata!F378)</f>
        <v>y</v>
      </c>
      <c r="G378" s="0" t="str">
        <f aca="false">IF([1]metadata!G378="","",[1]metadata!G378)</f>
        <v>a</v>
      </c>
      <c r="H378" s="0" t="str">
        <f aca="false">IF([1]metadata!H378="","",[1]metadata!H378)</f>
        <v>i</v>
      </c>
      <c r="I378" s="0" t="n">
        <f aca="false">IF([1]metadata!I378="","",[1]metadata!I378)</f>
        <v>6</v>
      </c>
      <c r="J378" s="0" t="n">
        <f aca="false">IF([1]metadata!J378="",0,[1]metadata!J378)</f>
        <v>4</v>
      </c>
      <c r="K378" s="0" t="str">
        <f aca="false">IF([1]metadata!K378="","",[1]metadata!K378)</f>
        <v/>
      </c>
      <c r="L378" s="0" t="str">
        <f aca="false">IF([1]metadata!L378="","",[1]metadata!L378)</f>
        <v>Drosophila montana</v>
      </c>
      <c r="M378" s="0" t="str">
        <f aca="false">IF([1]metadata!M378="","",[1]metadata!M378)</f>
        <v>diptera</v>
      </c>
      <c r="N378" s="0" t="str">
        <f aca="false">IF([1]metadata!N378="","",[1]metadata!N378)</f>
        <v>Pudasjärvi4</v>
      </c>
      <c r="O378" s="0" t="n">
        <f aca="false">IF([1]metadata!O378="","",[1]metadata!O378)</f>
        <v>65.35</v>
      </c>
      <c r="P378" s="0" t="n">
        <f aca="false">IF([1]metadata!P378="","",[1]metadata!P378)</f>
        <v>26.9833333333333</v>
      </c>
      <c r="Q378" s="0" t="str">
        <f aca="false">IF([1]metadata!Q378="","",[1]metadata!Q378)</f>
        <v/>
      </c>
      <c r="R378" s="0" t="str">
        <f aca="false">IF([1]metadata!R378="","",[1]metadata!R378)</f>
        <v/>
      </c>
      <c r="S378" s="0" t="str">
        <f aca="false">IF([1]metadata!S378="","",[1]metadata!S378)</f>
        <v/>
      </c>
      <c r="T378" s="0" t="n">
        <f aca="false">IF([1]metadata!T378="","",[1]metadata!T378)</f>
        <v>115</v>
      </c>
      <c r="U378" s="0" t="str">
        <f aca="false">IF([1]metadata!U378="","",[1]metadata!U378)</f>
        <v>global average</v>
      </c>
      <c r="V378" s="0" t="str">
        <f aca="false">IF([1]metadata!V378="","",[1]metadata!V378)</f>
        <v/>
      </c>
      <c r="W378" s="0" t="str">
        <f aca="false">IF([1]metadata!W378="","",[1]metadata!W378)</f>
        <v>53-1</v>
      </c>
      <c r="X378" s="0" t="str">
        <f aca="false">IF([1]metadata!X378="","",[1]metadata!X378)</f>
        <v/>
      </c>
      <c r="Y378" s="0" t="str">
        <f aca="false">IF([1]metadata!Y378="","",[1]metadata!Y378)</f>
        <v>adult</v>
      </c>
      <c r="Z378" s="0" t="str">
        <f aca="false">IF([1]metadata!Z378="","",[1]metadata!Z378)</f>
        <v/>
      </c>
    </row>
    <row r="379" customFormat="false" ht="14.4" hidden="false" customHeight="false" outlineLevel="0" collapsed="false">
      <c r="A379" s="0" t="n">
        <f aca="false">IF([1]metadata!A379="","",[1]metadata!A379)</f>
        <v>53</v>
      </c>
      <c r="B379" s="0" t="str">
        <f aca="false">IF([1]metadata!B379="","",[1]metadata!B379)</f>
        <v>53-Paltamo1</v>
      </c>
      <c r="C379" s="0" t="str">
        <f aca="false">IF([1]metadata!C379="","",[1]metadata!C379)</f>
        <v>Tyukmaeva, VI; Salminen, TS; Kankare, M; Knott, KE; Hoikkala, A</v>
      </c>
      <c r="D379" s="0" t="str">
        <f aca="false">IF([1]metadata!D379="","",[1]metadata!D379)</f>
        <v>Adaptation to a seasonally varying environment: a strong latitudinal cline in reproductive diapause combined with high gene flow in Drosophila montana</v>
      </c>
      <c r="E379" s="0" t="str">
        <f aca="false">IF([1]metadata!E379="","",[1]metadata!E379)</f>
        <v>10.1002/ece3.14</v>
      </c>
      <c r="F379" s="0" t="str">
        <f aca="false">IF([1]metadata!F379="","",[1]metadata!F379)</f>
        <v>y</v>
      </c>
      <c r="G379" s="0" t="str">
        <f aca="false">IF([1]metadata!G379="","",[1]metadata!G379)</f>
        <v>a</v>
      </c>
      <c r="H379" s="0" t="str">
        <f aca="false">IF([1]metadata!H379="","",[1]metadata!H379)</f>
        <v>i</v>
      </c>
      <c r="I379" s="0" t="n">
        <f aca="false">IF([1]metadata!I379="","",[1]metadata!I379)</f>
        <v>6</v>
      </c>
      <c r="J379" s="0" t="n">
        <f aca="false">IF([1]metadata!J379="",0,[1]metadata!J379)</f>
        <v>4</v>
      </c>
      <c r="K379" s="0" t="str">
        <f aca="false">IF([1]metadata!K379="","",[1]metadata!K379)</f>
        <v/>
      </c>
      <c r="L379" s="0" t="str">
        <f aca="false">IF([1]metadata!L379="","",[1]metadata!L379)</f>
        <v>Drosophila montana</v>
      </c>
      <c r="M379" s="0" t="str">
        <f aca="false">IF([1]metadata!M379="","",[1]metadata!M379)</f>
        <v>diptera</v>
      </c>
      <c r="N379" s="0" t="str">
        <f aca="false">IF([1]metadata!N379="","",[1]metadata!N379)</f>
        <v>Paltamo1</v>
      </c>
      <c r="O379" s="0" t="n">
        <f aca="false">IF([1]metadata!O379="","",[1]metadata!O379)</f>
        <v>64.4</v>
      </c>
      <c r="P379" s="0" t="n">
        <f aca="false">IF([1]metadata!P379="","",[1]metadata!P379)</f>
        <v>27.8333333333333</v>
      </c>
      <c r="Q379" s="0" t="str">
        <f aca="false">IF([1]metadata!Q379="","",[1]metadata!Q379)</f>
        <v/>
      </c>
      <c r="R379" s="0" t="str">
        <f aca="false">IF([1]metadata!R379="","",[1]metadata!R379)</f>
        <v/>
      </c>
      <c r="S379" s="0" t="str">
        <f aca="false">IF([1]metadata!S379="","",[1]metadata!S379)</f>
        <v/>
      </c>
      <c r="T379" s="0" t="n">
        <f aca="false">IF([1]metadata!T379="","",[1]metadata!T379)</f>
        <v>115</v>
      </c>
      <c r="U379" s="0" t="str">
        <f aca="false">IF([1]metadata!U379="","",[1]metadata!U379)</f>
        <v>global average</v>
      </c>
      <c r="V379" s="0" t="str">
        <f aca="false">IF([1]metadata!V379="","",[1]metadata!V379)</f>
        <v/>
      </c>
      <c r="W379" s="0" t="str">
        <f aca="false">IF([1]metadata!W379="","",[1]metadata!W379)</f>
        <v>53-1</v>
      </c>
      <c r="X379" s="0" t="str">
        <f aca="false">IF([1]metadata!X379="","",[1]metadata!X379)</f>
        <v/>
      </c>
      <c r="Y379" s="0" t="str">
        <f aca="false">IF([1]metadata!Y379="","",[1]metadata!Y379)</f>
        <v>adult</v>
      </c>
      <c r="Z379" s="0" t="str">
        <f aca="false">IF([1]metadata!Z379="","",[1]metadata!Z379)</f>
        <v/>
      </c>
    </row>
    <row r="380" customFormat="false" ht="14.4" hidden="false" customHeight="false" outlineLevel="0" collapsed="false">
      <c r="A380" s="0" t="n">
        <f aca="false">IF([1]metadata!A380="","",[1]metadata!A380)</f>
        <v>53</v>
      </c>
      <c r="B380" s="0" t="str">
        <f aca="false">IF([1]metadata!B380="","",[1]metadata!B380)</f>
        <v>53-Paltamo2</v>
      </c>
      <c r="C380" s="0" t="str">
        <f aca="false">IF([1]metadata!C380="","",[1]metadata!C380)</f>
        <v>Tyukmaeva, VI; Salminen, TS; Kankare, M; Knott, KE; Hoikkala, A</v>
      </c>
      <c r="D380" s="0" t="str">
        <f aca="false">IF([1]metadata!D380="","",[1]metadata!D380)</f>
        <v>Adaptation to a seasonally varying environment: a strong latitudinal cline in reproductive diapause combined with high gene flow in Drosophila montana</v>
      </c>
      <c r="E380" s="0" t="str">
        <f aca="false">IF([1]metadata!E380="","",[1]metadata!E380)</f>
        <v>10.1002/ece3.14</v>
      </c>
      <c r="F380" s="0" t="str">
        <f aca="false">IF([1]metadata!F380="","",[1]metadata!F380)</f>
        <v>y</v>
      </c>
      <c r="G380" s="0" t="str">
        <f aca="false">IF([1]metadata!G380="","",[1]metadata!G380)</f>
        <v>a</v>
      </c>
      <c r="H380" s="0" t="str">
        <f aca="false">IF([1]metadata!H380="","",[1]metadata!H380)</f>
        <v>i</v>
      </c>
      <c r="I380" s="0" t="n">
        <f aca="false">IF([1]metadata!I380="","",[1]metadata!I380)</f>
        <v>6</v>
      </c>
      <c r="J380" s="0" t="n">
        <f aca="false">IF([1]metadata!J380="",0,[1]metadata!J380)</f>
        <v>4</v>
      </c>
      <c r="K380" s="0" t="str">
        <f aca="false">IF([1]metadata!K380="","",[1]metadata!K380)</f>
        <v/>
      </c>
      <c r="L380" s="0" t="str">
        <f aca="false">IF([1]metadata!L380="","",[1]metadata!L380)</f>
        <v>Drosophila montana</v>
      </c>
      <c r="M380" s="0" t="str">
        <f aca="false">IF([1]metadata!M380="","",[1]metadata!M380)</f>
        <v>diptera</v>
      </c>
      <c r="N380" s="0" t="str">
        <f aca="false">IF([1]metadata!N380="","",[1]metadata!N380)</f>
        <v>Paltamo2</v>
      </c>
      <c r="O380" s="0" t="n">
        <f aca="false">IF([1]metadata!O380="","",[1]metadata!O380)</f>
        <v>64.4</v>
      </c>
      <c r="P380" s="0" t="n">
        <f aca="false">IF([1]metadata!P380="","",[1]metadata!P380)</f>
        <v>27.8333333333333</v>
      </c>
      <c r="Q380" s="0" t="str">
        <f aca="false">IF([1]metadata!Q380="","",[1]metadata!Q380)</f>
        <v/>
      </c>
      <c r="R380" s="0" t="str">
        <f aca="false">IF([1]metadata!R380="","",[1]metadata!R380)</f>
        <v/>
      </c>
      <c r="S380" s="0" t="str">
        <f aca="false">IF([1]metadata!S380="","",[1]metadata!S380)</f>
        <v/>
      </c>
      <c r="T380" s="0" t="n">
        <f aca="false">IF([1]metadata!T380="","",[1]metadata!T380)</f>
        <v>115</v>
      </c>
      <c r="U380" s="0" t="str">
        <f aca="false">IF([1]metadata!U380="","",[1]metadata!U380)</f>
        <v>global average</v>
      </c>
      <c r="V380" s="0" t="str">
        <f aca="false">IF([1]metadata!V380="","",[1]metadata!V380)</f>
        <v/>
      </c>
      <c r="W380" s="0" t="str">
        <f aca="false">IF([1]metadata!W380="","",[1]metadata!W380)</f>
        <v>53-1</v>
      </c>
      <c r="X380" s="0" t="str">
        <f aca="false">IF([1]metadata!X380="","",[1]metadata!X380)</f>
        <v/>
      </c>
      <c r="Y380" s="0" t="str">
        <f aca="false">IF([1]metadata!Y380="","",[1]metadata!Y380)</f>
        <v>adult</v>
      </c>
      <c r="Z380" s="0" t="str">
        <f aca="false">IF([1]metadata!Z380="","",[1]metadata!Z380)</f>
        <v/>
      </c>
    </row>
    <row r="381" customFormat="false" ht="14.4" hidden="false" customHeight="false" outlineLevel="0" collapsed="false">
      <c r="A381" s="0" t="n">
        <f aca="false">IF([1]metadata!A381="","",[1]metadata!A381)</f>
        <v>53</v>
      </c>
      <c r="B381" s="0" t="str">
        <f aca="false">IF([1]metadata!B381="","",[1]metadata!B381)</f>
        <v>53-Paltamo3</v>
      </c>
      <c r="C381" s="0" t="str">
        <f aca="false">IF([1]metadata!C381="","",[1]metadata!C381)</f>
        <v>Tyukmaeva, VI; Salminen, TS; Kankare, M; Knott, KE; Hoikkala, A</v>
      </c>
      <c r="D381" s="0" t="str">
        <f aca="false">IF([1]metadata!D381="","",[1]metadata!D381)</f>
        <v>Adaptation to a seasonally varying environment: a strong latitudinal cline in reproductive diapause combined with high gene flow in Drosophila montana</v>
      </c>
      <c r="E381" s="0" t="str">
        <f aca="false">IF([1]metadata!E381="","",[1]metadata!E381)</f>
        <v>10.1002/ece3.14</v>
      </c>
      <c r="F381" s="0" t="str">
        <f aca="false">IF([1]metadata!F381="","",[1]metadata!F381)</f>
        <v>y</v>
      </c>
      <c r="G381" s="0" t="str">
        <f aca="false">IF([1]metadata!G381="","",[1]metadata!G381)</f>
        <v>a</v>
      </c>
      <c r="H381" s="0" t="str">
        <f aca="false">IF([1]metadata!H381="","",[1]metadata!H381)</f>
        <v>i</v>
      </c>
      <c r="I381" s="0" t="n">
        <f aca="false">IF([1]metadata!I381="","",[1]metadata!I381)</f>
        <v>6</v>
      </c>
      <c r="J381" s="0" t="n">
        <f aca="false">IF([1]metadata!J381="",0,[1]metadata!J381)</f>
        <v>4</v>
      </c>
      <c r="K381" s="0" t="str">
        <f aca="false">IF([1]metadata!K381="","",[1]metadata!K381)</f>
        <v/>
      </c>
      <c r="L381" s="0" t="str">
        <f aca="false">IF([1]metadata!L381="","",[1]metadata!L381)</f>
        <v>Drosophila montana</v>
      </c>
      <c r="M381" s="0" t="str">
        <f aca="false">IF([1]metadata!M381="","",[1]metadata!M381)</f>
        <v>diptera</v>
      </c>
      <c r="N381" s="0" t="str">
        <f aca="false">IF([1]metadata!N381="","",[1]metadata!N381)</f>
        <v>Paltamo3</v>
      </c>
      <c r="O381" s="0" t="n">
        <f aca="false">IF([1]metadata!O381="","",[1]metadata!O381)</f>
        <v>64.4</v>
      </c>
      <c r="P381" s="0" t="n">
        <f aca="false">IF([1]metadata!P381="","",[1]metadata!P381)</f>
        <v>27.8333333333333</v>
      </c>
      <c r="Q381" s="0" t="str">
        <f aca="false">IF([1]metadata!Q381="","",[1]metadata!Q381)</f>
        <v/>
      </c>
      <c r="R381" s="0" t="str">
        <f aca="false">IF([1]metadata!R381="","",[1]metadata!R381)</f>
        <v/>
      </c>
      <c r="S381" s="0" t="str">
        <f aca="false">IF([1]metadata!S381="","",[1]metadata!S381)</f>
        <v/>
      </c>
      <c r="T381" s="0" t="n">
        <f aca="false">IF([1]metadata!T381="","",[1]metadata!T381)</f>
        <v>115</v>
      </c>
      <c r="U381" s="0" t="str">
        <f aca="false">IF([1]metadata!U381="","",[1]metadata!U381)</f>
        <v>global average</v>
      </c>
      <c r="V381" s="0" t="str">
        <f aca="false">IF([1]metadata!V381="","",[1]metadata!V381)</f>
        <v/>
      </c>
      <c r="W381" s="0" t="str">
        <f aca="false">IF([1]metadata!W381="","",[1]metadata!W381)</f>
        <v>53-1</v>
      </c>
      <c r="X381" s="0" t="str">
        <f aca="false">IF([1]metadata!X381="","",[1]metadata!X381)</f>
        <v/>
      </c>
      <c r="Y381" s="0" t="str">
        <f aca="false">IF([1]metadata!Y381="","",[1]metadata!Y381)</f>
        <v>adult</v>
      </c>
      <c r="Z381" s="0" t="str">
        <f aca="false">IF([1]metadata!Z381="","",[1]metadata!Z381)</f>
        <v/>
      </c>
    </row>
    <row r="382" customFormat="false" ht="14.4" hidden="false" customHeight="false" outlineLevel="0" collapsed="false">
      <c r="A382" s="0" t="n">
        <f aca="false">IF([1]metadata!A382="","",[1]metadata!A382)</f>
        <v>53</v>
      </c>
      <c r="B382" s="0" t="str">
        <f aca="false">IF([1]metadata!B382="","",[1]metadata!B382)</f>
        <v>53-Paltamo4</v>
      </c>
      <c r="C382" s="0" t="str">
        <f aca="false">IF([1]metadata!C382="","",[1]metadata!C382)</f>
        <v>Tyukmaeva, VI; Salminen, TS; Kankare, M; Knott, KE; Hoikkala, A</v>
      </c>
      <c r="D382" s="0" t="str">
        <f aca="false">IF([1]metadata!D382="","",[1]metadata!D382)</f>
        <v>Adaptation to a seasonally varying environment: a strong latitudinal cline in reproductive diapause combined with high gene flow in Drosophila montana</v>
      </c>
      <c r="E382" s="0" t="str">
        <f aca="false">IF([1]metadata!E382="","",[1]metadata!E382)</f>
        <v>10.1002/ece3.14</v>
      </c>
      <c r="F382" s="0" t="str">
        <f aca="false">IF([1]metadata!F382="","",[1]metadata!F382)</f>
        <v>y</v>
      </c>
      <c r="G382" s="0" t="str">
        <f aca="false">IF([1]metadata!G382="","",[1]metadata!G382)</f>
        <v>a</v>
      </c>
      <c r="H382" s="0" t="str">
        <f aca="false">IF([1]metadata!H382="","",[1]metadata!H382)</f>
        <v>i</v>
      </c>
      <c r="I382" s="0" t="n">
        <f aca="false">IF([1]metadata!I382="","",[1]metadata!I382)</f>
        <v>6</v>
      </c>
      <c r="J382" s="0" t="n">
        <f aca="false">IF([1]metadata!J382="",0,[1]metadata!J382)</f>
        <v>4</v>
      </c>
      <c r="K382" s="0" t="str">
        <f aca="false">IF([1]metadata!K382="","",[1]metadata!K382)</f>
        <v/>
      </c>
      <c r="L382" s="0" t="str">
        <f aca="false">IF([1]metadata!L382="","",[1]metadata!L382)</f>
        <v>Drosophila montana</v>
      </c>
      <c r="M382" s="0" t="str">
        <f aca="false">IF([1]metadata!M382="","",[1]metadata!M382)</f>
        <v>diptera</v>
      </c>
      <c r="N382" s="0" t="str">
        <f aca="false">IF([1]metadata!N382="","",[1]metadata!N382)</f>
        <v>Paltamo4</v>
      </c>
      <c r="O382" s="0" t="n">
        <f aca="false">IF([1]metadata!O382="","",[1]metadata!O382)</f>
        <v>64.4</v>
      </c>
      <c r="P382" s="0" t="n">
        <f aca="false">IF([1]metadata!P382="","",[1]metadata!P382)</f>
        <v>27.8333333333333</v>
      </c>
      <c r="Q382" s="0" t="str">
        <f aca="false">IF([1]metadata!Q382="","",[1]metadata!Q382)</f>
        <v/>
      </c>
      <c r="R382" s="0" t="str">
        <f aca="false">IF([1]metadata!R382="","",[1]metadata!R382)</f>
        <v/>
      </c>
      <c r="S382" s="0" t="str">
        <f aca="false">IF([1]metadata!S382="","",[1]metadata!S382)</f>
        <v/>
      </c>
      <c r="T382" s="0" t="n">
        <f aca="false">IF([1]metadata!T382="","",[1]metadata!T382)</f>
        <v>115</v>
      </c>
      <c r="U382" s="0" t="str">
        <f aca="false">IF([1]metadata!U382="","",[1]metadata!U382)</f>
        <v>global average</v>
      </c>
      <c r="V382" s="0" t="str">
        <f aca="false">IF([1]metadata!V382="","",[1]metadata!V382)</f>
        <v/>
      </c>
      <c r="W382" s="0" t="str">
        <f aca="false">IF([1]metadata!W382="","",[1]metadata!W382)</f>
        <v>53-1</v>
      </c>
      <c r="X382" s="0" t="str">
        <f aca="false">IF([1]metadata!X382="","",[1]metadata!X382)</f>
        <v/>
      </c>
      <c r="Y382" s="0" t="str">
        <f aca="false">IF([1]metadata!Y382="","",[1]metadata!Y382)</f>
        <v>adult</v>
      </c>
      <c r="Z382" s="0" t="str">
        <f aca="false">IF([1]metadata!Z382="","",[1]metadata!Z382)</f>
        <v/>
      </c>
    </row>
    <row r="383" customFormat="false" ht="14.4" hidden="false" customHeight="false" outlineLevel="0" collapsed="false">
      <c r="A383" s="0" t="n">
        <f aca="false">IF([1]metadata!A383="","",[1]metadata!A383)</f>
        <v>53</v>
      </c>
      <c r="B383" s="0" t="str">
        <f aca="false">IF([1]metadata!B383="","",[1]metadata!B383)</f>
        <v>53-Jyväskylä1</v>
      </c>
      <c r="C383" s="0" t="str">
        <f aca="false">IF([1]metadata!C383="","",[1]metadata!C383)</f>
        <v>Tyukmaeva, VI; Salminen, TS; Kankare, M; Knott, KE; Hoikkala, A</v>
      </c>
      <c r="D383" s="0" t="str">
        <f aca="false">IF([1]metadata!D383="","",[1]metadata!D383)</f>
        <v>Adaptation to a seasonally varying environment: a strong latitudinal cline in reproductive diapause combined with high gene flow in Drosophila montana</v>
      </c>
      <c r="E383" s="0" t="str">
        <f aca="false">IF([1]metadata!E383="","",[1]metadata!E383)</f>
        <v>10.1002/ece3.14</v>
      </c>
      <c r="F383" s="0" t="str">
        <f aca="false">IF([1]metadata!F383="","",[1]metadata!F383)</f>
        <v>y</v>
      </c>
      <c r="G383" s="0" t="str">
        <f aca="false">IF([1]metadata!G383="","",[1]metadata!G383)</f>
        <v>a</v>
      </c>
      <c r="H383" s="0" t="str">
        <f aca="false">IF([1]metadata!H383="","",[1]metadata!H383)</f>
        <v>i</v>
      </c>
      <c r="I383" s="0" t="n">
        <f aca="false">IF([1]metadata!I383="","",[1]metadata!I383)</f>
        <v>6</v>
      </c>
      <c r="J383" s="0" t="n">
        <f aca="false">IF([1]metadata!J383="",0,[1]metadata!J383)</f>
        <v>4</v>
      </c>
      <c r="K383" s="0" t="str">
        <f aca="false">IF([1]metadata!K383="","",[1]metadata!K383)</f>
        <v/>
      </c>
      <c r="L383" s="0" t="str">
        <f aca="false">IF([1]metadata!L383="","",[1]metadata!L383)</f>
        <v>Drosophila montana</v>
      </c>
      <c r="M383" s="0" t="str">
        <f aca="false">IF([1]metadata!M383="","",[1]metadata!M383)</f>
        <v>diptera</v>
      </c>
      <c r="N383" s="0" t="str">
        <f aca="false">IF([1]metadata!N383="","",[1]metadata!N383)</f>
        <v>Jyväskylä1</v>
      </c>
      <c r="O383" s="0" t="n">
        <f aca="false">IF([1]metadata!O383="","",[1]metadata!O383)</f>
        <v>61.2333333333333</v>
      </c>
      <c r="P383" s="0" t="n">
        <f aca="false">IF([1]metadata!P383="","",[1]metadata!P383)</f>
        <v>25.7333333333333</v>
      </c>
      <c r="Q383" s="0" t="str">
        <f aca="false">IF([1]metadata!Q383="","",[1]metadata!Q383)</f>
        <v/>
      </c>
      <c r="R383" s="0" t="str">
        <f aca="false">IF([1]metadata!R383="","",[1]metadata!R383)</f>
        <v/>
      </c>
      <c r="S383" s="0" t="str">
        <f aca="false">IF([1]metadata!S383="","",[1]metadata!S383)</f>
        <v/>
      </c>
      <c r="T383" s="0" t="n">
        <f aca="false">IF([1]metadata!T383="","",[1]metadata!T383)</f>
        <v>115</v>
      </c>
      <c r="U383" s="0" t="str">
        <f aca="false">IF([1]metadata!U383="","",[1]metadata!U383)</f>
        <v>global average</v>
      </c>
      <c r="V383" s="0" t="str">
        <f aca="false">IF([1]metadata!V383="","",[1]metadata!V383)</f>
        <v/>
      </c>
      <c r="W383" s="0" t="str">
        <f aca="false">IF([1]metadata!W383="","",[1]metadata!W383)</f>
        <v>53-3</v>
      </c>
      <c r="X383" s="0" t="str">
        <f aca="false">IF([1]metadata!X383="","",[1]metadata!X383)</f>
        <v/>
      </c>
      <c r="Y383" s="0" t="str">
        <f aca="false">IF([1]metadata!Y383="","",[1]metadata!Y383)</f>
        <v>adult</v>
      </c>
      <c r="Z383" s="0" t="str">
        <f aca="false">IF([1]metadata!Z383="","",[1]metadata!Z383)</f>
        <v/>
      </c>
    </row>
    <row r="384" customFormat="false" ht="14.4" hidden="false" customHeight="false" outlineLevel="0" collapsed="false">
      <c r="A384" s="0" t="n">
        <f aca="false">IF([1]metadata!A384="","",[1]metadata!A384)</f>
        <v>53</v>
      </c>
      <c r="B384" s="0" t="str">
        <f aca="false">IF([1]metadata!B384="","",[1]metadata!B384)</f>
        <v>53-Jyväskylä2</v>
      </c>
      <c r="C384" s="0" t="str">
        <f aca="false">IF([1]metadata!C384="","",[1]metadata!C384)</f>
        <v>Tyukmaeva, VI; Salminen, TS; Kankare, M; Knott, KE; Hoikkala, A</v>
      </c>
      <c r="D384" s="0" t="str">
        <f aca="false">IF([1]metadata!D384="","",[1]metadata!D384)</f>
        <v>Adaptation to a seasonally varying environment: a strong latitudinal cline in reproductive diapause combined with high gene flow in Drosophila montana</v>
      </c>
      <c r="E384" s="0" t="str">
        <f aca="false">IF([1]metadata!E384="","",[1]metadata!E384)</f>
        <v>10.1002/ece3.14</v>
      </c>
      <c r="F384" s="0" t="str">
        <f aca="false">IF([1]metadata!F384="","",[1]metadata!F384)</f>
        <v>y</v>
      </c>
      <c r="G384" s="0" t="str">
        <f aca="false">IF([1]metadata!G384="","",[1]metadata!G384)</f>
        <v>a</v>
      </c>
      <c r="H384" s="0" t="str">
        <f aca="false">IF([1]metadata!H384="","",[1]metadata!H384)</f>
        <v>i</v>
      </c>
      <c r="I384" s="0" t="n">
        <f aca="false">IF([1]metadata!I384="","",[1]metadata!I384)</f>
        <v>6</v>
      </c>
      <c r="J384" s="0" t="n">
        <f aca="false">IF([1]metadata!J384="",0,[1]metadata!J384)</f>
        <v>4</v>
      </c>
      <c r="K384" s="0" t="str">
        <f aca="false">IF([1]metadata!K384="","",[1]metadata!K384)</f>
        <v/>
      </c>
      <c r="L384" s="0" t="str">
        <f aca="false">IF([1]metadata!L384="","",[1]metadata!L384)</f>
        <v>Drosophila montana</v>
      </c>
      <c r="M384" s="0" t="str">
        <f aca="false">IF([1]metadata!M384="","",[1]metadata!M384)</f>
        <v>diptera</v>
      </c>
      <c r="N384" s="0" t="str">
        <f aca="false">IF([1]metadata!N384="","",[1]metadata!N384)</f>
        <v>Jyväskylä2</v>
      </c>
      <c r="O384" s="0" t="n">
        <f aca="false">IF([1]metadata!O384="","",[1]metadata!O384)</f>
        <v>61.2333333333333</v>
      </c>
      <c r="P384" s="0" t="n">
        <f aca="false">IF([1]metadata!P384="","",[1]metadata!P384)</f>
        <v>25.7333333333333</v>
      </c>
      <c r="Q384" s="0" t="str">
        <f aca="false">IF([1]metadata!Q384="","",[1]metadata!Q384)</f>
        <v/>
      </c>
      <c r="R384" s="0" t="str">
        <f aca="false">IF([1]metadata!R384="","",[1]metadata!R384)</f>
        <v/>
      </c>
      <c r="S384" s="0" t="str">
        <f aca="false">IF([1]metadata!S384="","",[1]metadata!S384)</f>
        <v/>
      </c>
      <c r="T384" s="0" t="n">
        <f aca="false">IF([1]metadata!T384="","",[1]metadata!T384)</f>
        <v>115</v>
      </c>
      <c r="U384" s="0" t="str">
        <f aca="false">IF([1]metadata!U384="","",[1]metadata!U384)</f>
        <v>global average</v>
      </c>
      <c r="V384" s="0" t="str">
        <f aca="false">IF([1]metadata!V384="","",[1]metadata!V384)</f>
        <v/>
      </c>
      <c r="W384" s="0" t="str">
        <f aca="false">IF([1]metadata!W384="","",[1]metadata!W384)</f>
        <v>53-3</v>
      </c>
      <c r="X384" s="0" t="str">
        <f aca="false">IF([1]metadata!X384="","",[1]metadata!X384)</f>
        <v/>
      </c>
      <c r="Y384" s="0" t="str">
        <f aca="false">IF([1]metadata!Y384="","",[1]metadata!Y384)</f>
        <v>adult</v>
      </c>
      <c r="Z384" s="0" t="str">
        <f aca="false">IF([1]metadata!Z384="","",[1]metadata!Z384)</f>
        <v/>
      </c>
    </row>
    <row r="385" customFormat="false" ht="14.4" hidden="false" customHeight="false" outlineLevel="0" collapsed="false">
      <c r="A385" s="0" t="n">
        <f aca="false">IF([1]metadata!A385="","",[1]metadata!A385)</f>
        <v>53</v>
      </c>
      <c r="B385" s="0" t="str">
        <f aca="false">IF([1]metadata!B385="","",[1]metadata!B385)</f>
        <v>53-Jyväskylä3</v>
      </c>
      <c r="C385" s="0" t="str">
        <f aca="false">IF([1]metadata!C385="","",[1]metadata!C385)</f>
        <v>Tyukmaeva, VI; Salminen, TS; Kankare, M; Knott, KE; Hoikkala, A</v>
      </c>
      <c r="D385" s="0" t="str">
        <f aca="false">IF([1]metadata!D385="","",[1]metadata!D385)</f>
        <v>Adaptation to a seasonally varying environment: a strong latitudinal cline in reproductive diapause combined with high gene flow in Drosophila montana</v>
      </c>
      <c r="E385" s="0" t="str">
        <f aca="false">IF([1]metadata!E385="","",[1]metadata!E385)</f>
        <v>10.1002/ece3.14</v>
      </c>
      <c r="F385" s="0" t="str">
        <f aca="false">IF([1]metadata!F385="","",[1]metadata!F385)</f>
        <v>y</v>
      </c>
      <c r="G385" s="0" t="str">
        <f aca="false">IF([1]metadata!G385="","",[1]metadata!G385)</f>
        <v>a</v>
      </c>
      <c r="H385" s="0" t="str">
        <f aca="false">IF([1]metadata!H385="","",[1]metadata!H385)</f>
        <v>i</v>
      </c>
      <c r="I385" s="0" t="n">
        <f aca="false">IF([1]metadata!I385="","",[1]metadata!I385)</f>
        <v>6</v>
      </c>
      <c r="J385" s="0" t="n">
        <f aca="false">IF([1]metadata!J385="",0,[1]metadata!J385)</f>
        <v>4</v>
      </c>
      <c r="K385" s="0" t="str">
        <f aca="false">IF([1]metadata!K385="","",[1]metadata!K385)</f>
        <v/>
      </c>
      <c r="L385" s="0" t="str">
        <f aca="false">IF([1]metadata!L385="","",[1]metadata!L385)</f>
        <v>Drosophila montana</v>
      </c>
      <c r="M385" s="0" t="str">
        <f aca="false">IF([1]metadata!M385="","",[1]metadata!M385)</f>
        <v>diptera</v>
      </c>
      <c r="N385" s="0" t="str">
        <f aca="false">IF([1]metadata!N385="","",[1]metadata!N385)</f>
        <v>Jyväskylä3</v>
      </c>
      <c r="O385" s="0" t="n">
        <f aca="false">IF([1]metadata!O385="","",[1]metadata!O385)</f>
        <v>61.2333333333333</v>
      </c>
      <c r="P385" s="0" t="n">
        <f aca="false">IF([1]metadata!P385="","",[1]metadata!P385)</f>
        <v>25.7333333333333</v>
      </c>
      <c r="Q385" s="0" t="str">
        <f aca="false">IF([1]metadata!Q385="","",[1]metadata!Q385)</f>
        <v/>
      </c>
      <c r="R385" s="0" t="str">
        <f aca="false">IF([1]metadata!R385="","",[1]metadata!R385)</f>
        <v/>
      </c>
      <c r="S385" s="0" t="str">
        <f aca="false">IF([1]metadata!S385="","",[1]metadata!S385)</f>
        <v/>
      </c>
      <c r="T385" s="0" t="n">
        <f aca="false">IF([1]metadata!T385="","",[1]metadata!T385)</f>
        <v>115</v>
      </c>
      <c r="U385" s="0" t="str">
        <f aca="false">IF([1]metadata!U385="","",[1]metadata!U385)</f>
        <v>global average</v>
      </c>
      <c r="V385" s="0" t="str">
        <f aca="false">IF([1]metadata!V385="","",[1]metadata!V385)</f>
        <v/>
      </c>
      <c r="W385" s="0" t="str">
        <f aca="false">IF([1]metadata!W385="","",[1]metadata!W385)</f>
        <v>53-3</v>
      </c>
      <c r="X385" s="0" t="str">
        <f aca="false">IF([1]metadata!X385="","",[1]metadata!X385)</f>
        <v/>
      </c>
      <c r="Y385" s="0" t="str">
        <f aca="false">IF([1]metadata!Y385="","",[1]metadata!Y385)</f>
        <v>adult</v>
      </c>
      <c r="Z385" s="0" t="str">
        <f aca="false">IF([1]metadata!Z385="","",[1]metadata!Z385)</f>
        <v/>
      </c>
    </row>
    <row r="386" customFormat="false" ht="14.4" hidden="false" customHeight="false" outlineLevel="0" collapsed="false">
      <c r="A386" s="0" t="n">
        <f aca="false">IF([1]metadata!A386="","",[1]metadata!A386)</f>
        <v>53</v>
      </c>
      <c r="B386" s="0" t="str">
        <f aca="false">IF([1]metadata!B386="","",[1]metadata!B386)</f>
        <v>53-Jyväskylä4</v>
      </c>
      <c r="C386" s="0" t="str">
        <f aca="false">IF([1]metadata!C386="","",[1]metadata!C386)</f>
        <v>Tyukmaeva, VI; Salminen, TS; Kankare, M; Knott, KE; Hoikkala, A</v>
      </c>
      <c r="D386" s="0" t="str">
        <f aca="false">IF([1]metadata!D386="","",[1]metadata!D386)</f>
        <v>Adaptation to a seasonally varying environment: a strong latitudinal cline in reproductive diapause combined with high gene flow in Drosophila montana</v>
      </c>
      <c r="E386" s="0" t="str">
        <f aca="false">IF([1]metadata!E386="","",[1]metadata!E386)</f>
        <v>10.1002/ece3.14</v>
      </c>
      <c r="F386" s="0" t="str">
        <f aca="false">IF([1]metadata!F386="","",[1]metadata!F386)</f>
        <v>y</v>
      </c>
      <c r="G386" s="0" t="str">
        <f aca="false">IF([1]metadata!G386="","",[1]metadata!G386)</f>
        <v>a</v>
      </c>
      <c r="H386" s="0" t="str">
        <f aca="false">IF([1]metadata!H386="","",[1]metadata!H386)</f>
        <v>i</v>
      </c>
      <c r="I386" s="0" t="n">
        <f aca="false">IF([1]metadata!I386="","",[1]metadata!I386)</f>
        <v>6</v>
      </c>
      <c r="J386" s="0" t="n">
        <f aca="false">IF([1]metadata!J386="",0,[1]metadata!J386)</f>
        <v>4</v>
      </c>
      <c r="K386" s="0" t="str">
        <f aca="false">IF([1]metadata!K386="","",[1]metadata!K386)</f>
        <v/>
      </c>
      <c r="L386" s="0" t="str">
        <f aca="false">IF([1]metadata!L386="","",[1]metadata!L386)</f>
        <v>Drosophila montana</v>
      </c>
      <c r="M386" s="0" t="str">
        <f aca="false">IF([1]metadata!M386="","",[1]metadata!M386)</f>
        <v>diptera</v>
      </c>
      <c r="N386" s="0" t="str">
        <f aca="false">IF([1]metadata!N386="","",[1]metadata!N386)</f>
        <v>Jyväskylä4</v>
      </c>
      <c r="O386" s="0" t="n">
        <f aca="false">IF([1]metadata!O386="","",[1]metadata!O386)</f>
        <v>61.2333333333333</v>
      </c>
      <c r="P386" s="0" t="n">
        <f aca="false">IF([1]metadata!P386="","",[1]metadata!P386)</f>
        <v>25.7333333333333</v>
      </c>
      <c r="Q386" s="0" t="str">
        <f aca="false">IF([1]metadata!Q386="","",[1]metadata!Q386)</f>
        <v/>
      </c>
      <c r="R386" s="0" t="str">
        <f aca="false">IF([1]metadata!R386="","",[1]metadata!R386)</f>
        <v/>
      </c>
      <c r="S386" s="0" t="str">
        <f aca="false">IF([1]metadata!S386="","",[1]metadata!S386)</f>
        <v/>
      </c>
      <c r="T386" s="0" t="n">
        <f aca="false">IF([1]metadata!T386="","",[1]metadata!T386)</f>
        <v>115</v>
      </c>
      <c r="U386" s="0" t="str">
        <f aca="false">IF([1]metadata!U386="","",[1]metadata!U386)</f>
        <v>global average</v>
      </c>
      <c r="V386" s="0" t="str">
        <f aca="false">IF([1]metadata!V386="","",[1]metadata!V386)</f>
        <v/>
      </c>
      <c r="W386" s="0" t="str">
        <f aca="false">IF([1]metadata!W386="","",[1]metadata!W386)</f>
        <v>53-3</v>
      </c>
      <c r="X386" s="0" t="str">
        <f aca="false">IF([1]metadata!X386="","",[1]metadata!X386)</f>
        <v/>
      </c>
      <c r="Y386" s="0" t="str">
        <f aca="false">IF([1]metadata!Y386="","",[1]metadata!Y386)</f>
        <v>adult</v>
      </c>
      <c r="Z386" s="0" t="str">
        <f aca="false">IF([1]metadata!Z386="","",[1]metadata!Z386)</f>
        <v/>
      </c>
    </row>
    <row r="387" customFormat="false" ht="14.4" hidden="false" customHeight="false" outlineLevel="0" collapsed="false">
      <c r="A387" s="0" t="n">
        <f aca="false">IF([1]metadata!A387="","",[1]metadata!A387)</f>
        <v>53</v>
      </c>
      <c r="B387" s="0" t="str">
        <f aca="false">IF([1]metadata!B387="","",[1]metadata!B387)</f>
        <v>53-Lahti1</v>
      </c>
      <c r="C387" s="0" t="str">
        <f aca="false">IF([1]metadata!C387="","",[1]metadata!C387)</f>
        <v>Tyukmaeva, VI; Salminen, TS; Kankare, M; Knott, KE; Hoikkala, A</v>
      </c>
      <c r="D387" s="0" t="str">
        <f aca="false">IF([1]metadata!D387="","",[1]metadata!D387)</f>
        <v>Adaptation to a seasonally varying environment: a strong latitudinal cline in reproductive diapause combined with high gene flow in Drosophila montana</v>
      </c>
      <c r="E387" s="0" t="str">
        <f aca="false">IF([1]metadata!E387="","",[1]metadata!E387)</f>
        <v>10.1002/ece3.14</v>
      </c>
      <c r="F387" s="0" t="str">
        <f aca="false">IF([1]metadata!F387="","",[1]metadata!F387)</f>
        <v>y</v>
      </c>
      <c r="G387" s="0" t="str">
        <f aca="false">IF([1]metadata!G387="","",[1]metadata!G387)</f>
        <v>a</v>
      </c>
      <c r="H387" s="0" t="str">
        <f aca="false">IF([1]metadata!H387="","",[1]metadata!H387)</f>
        <v>i</v>
      </c>
      <c r="I387" s="0" t="n">
        <f aca="false">IF([1]metadata!I387="","",[1]metadata!I387)</f>
        <v>6</v>
      </c>
      <c r="J387" s="0" t="n">
        <f aca="false">IF([1]metadata!J387="",0,[1]metadata!J387)</f>
        <v>5</v>
      </c>
      <c r="K387" s="0" t="str">
        <f aca="false">IF([1]metadata!K387="","",[1]metadata!K387)</f>
        <v/>
      </c>
      <c r="L387" s="0" t="str">
        <f aca="false">IF([1]metadata!L387="","",[1]metadata!L387)</f>
        <v>Drosophila montana</v>
      </c>
      <c r="M387" s="0" t="str">
        <f aca="false">IF([1]metadata!M387="","",[1]metadata!M387)</f>
        <v>diptera</v>
      </c>
      <c r="N387" s="0" t="str">
        <f aca="false">IF([1]metadata!N387="","",[1]metadata!N387)</f>
        <v>Lahti1</v>
      </c>
      <c r="O387" s="0" t="n">
        <f aca="false">IF([1]metadata!O387="","",[1]metadata!O387)</f>
        <v>60.9833333333333</v>
      </c>
      <c r="P387" s="0" t="n">
        <f aca="false">IF([1]metadata!P387="","",[1]metadata!P387)</f>
        <v>25.65</v>
      </c>
      <c r="Q387" s="0" t="str">
        <f aca="false">IF([1]metadata!Q387="","",[1]metadata!Q387)</f>
        <v/>
      </c>
      <c r="R387" s="0" t="str">
        <f aca="false">IF([1]metadata!R387="","",[1]metadata!R387)</f>
        <v/>
      </c>
      <c r="S387" s="0" t="str">
        <f aca="false">IF([1]metadata!S387="","",[1]metadata!S387)</f>
        <v/>
      </c>
      <c r="T387" s="0" t="n">
        <f aca="false">IF([1]metadata!T387="","",[1]metadata!T387)</f>
        <v>115</v>
      </c>
      <c r="U387" s="0" t="str">
        <f aca="false">IF([1]metadata!U387="","",[1]metadata!U387)</f>
        <v>global average</v>
      </c>
      <c r="V387" s="0" t="str">
        <f aca="false">IF([1]metadata!V387="","",[1]metadata!V387)</f>
        <v/>
      </c>
      <c r="W387" s="0" t="str">
        <f aca="false">IF([1]metadata!W387="","",[1]metadata!W387)</f>
        <v>53-3</v>
      </c>
      <c r="X387" s="0" t="str">
        <f aca="false">IF([1]metadata!X387="","",[1]metadata!X387)</f>
        <v/>
      </c>
      <c r="Y387" s="0" t="str">
        <f aca="false">IF([1]metadata!Y387="","",[1]metadata!Y387)</f>
        <v>adult</v>
      </c>
      <c r="Z387" s="0" t="str">
        <f aca="false">IF([1]metadata!Z387="","",[1]metadata!Z387)</f>
        <v/>
      </c>
    </row>
    <row r="388" customFormat="false" ht="14.4" hidden="false" customHeight="false" outlineLevel="0" collapsed="false">
      <c r="A388" s="0" t="n">
        <f aca="false">IF([1]metadata!A388="","",[1]metadata!A388)</f>
        <v>53</v>
      </c>
      <c r="B388" s="0" t="str">
        <f aca="false">IF([1]metadata!B388="","",[1]metadata!B388)</f>
        <v>53-Lahti2</v>
      </c>
      <c r="C388" s="0" t="str">
        <f aca="false">IF([1]metadata!C388="","",[1]metadata!C388)</f>
        <v>Tyukmaeva, VI; Salminen, TS; Kankare, M; Knott, KE; Hoikkala, A</v>
      </c>
      <c r="D388" s="0" t="str">
        <f aca="false">IF([1]metadata!D388="","",[1]metadata!D388)</f>
        <v>Adaptation to a seasonally varying environment: a strong latitudinal cline in reproductive diapause combined with high gene flow in Drosophila montana</v>
      </c>
      <c r="E388" s="0" t="str">
        <f aca="false">IF([1]metadata!E388="","",[1]metadata!E388)</f>
        <v>10.1002/ece3.14</v>
      </c>
      <c r="F388" s="0" t="str">
        <f aca="false">IF([1]metadata!F388="","",[1]metadata!F388)</f>
        <v>y</v>
      </c>
      <c r="G388" s="0" t="str">
        <f aca="false">IF([1]metadata!G388="","",[1]metadata!G388)</f>
        <v>a</v>
      </c>
      <c r="H388" s="0" t="str">
        <f aca="false">IF([1]metadata!H388="","",[1]metadata!H388)</f>
        <v>i</v>
      </c>
      <c r="I388" s="0" t="n">
        <f aca="false">IF([1]metadata!I388="","",[1]metadata!I388)</f>
        <v>6</v>
      </c>
      <c r="J388" s="0" t="n">
        <f aca="false">IF([1]metadata!J388="",0,[1]metadata!J388)</f>
        <v>5</v>
      </c>
      <c r="K388" s="0" t="str">
        <f aca="false">IF([1]metadata!K388="","",[1]metadata!K388)</f>
        <v/>
      </c>
      <c r="L388" s="0" t="str">
        <f aca="false">IF([1]metadata!L388="","",[1]metadata!L388)</f>
        <v>Drosophila montana</v>
      </c>
      <c r="M388" s="0" t="str">
        <f aca="false">IF([1]metadata!M388="","",[1]metadata!M388)</f>
        <v>diptera</v>
      </c>
      <c r="N388" s="0" t="str">
        <f aca="false">IF([1]metadata!N388="","",[1]metadata!N388)</f>
        <v>Lahti2</v>
      </c>
      <c r="O388" s="0" t="n">
        <f aca="false">IF([1]metadata!O388="","",[1]metadata!O388)</f>
        <v>60.9833333333333</v>
      </c>
      <c r="P388" s="0" t="n">
        <f aca="false">IF([1]metadata!P388="","",[1]metadata!P388)</f>
        <v>25.65</v>
      </c>
      <c r="Q388" s="0" t="str">
        <f aca="false">IF([1]metadata!Q388="","",[1]metadata!Q388)</f>
        <v/>
      </c>
      <c r="R388" s="0" t="str">
        <f aca="false">IF([1]metadata!R388="","",[1]metadata!R388)</f>
        <v/>
      </c>
      <c r="S388" s="0" t="str">
        <f aca="false">IF([1]metadata!S388="","",[1]metadata!S388)</f>
        <v/>
      </c>
      <c r="T388" s="0" t="n">
        <f aca="false">IF([1]metadata!T388="","",[1]metadata!T388)</f>
        <v>115</v>
      </c>
      <c r="U388" s="0" t="str">
        <f aca="false">IF([1]metadata!U388="","",[1]metadata!U388)</f>
        <v>global average</v>
      </c>
      <c r="V388" s="0" t="str">
        <f aca="false">IF([1]metadata!V388="","",[1]metadata!V388)</f>
        <v/>
      </c>
      <c r="W388" s="0" t="str">
        <f aca="false">IF([1]metadata!W388="","",[1]metadata!W388)</f>
        <v>53-3</v>
      </c>
      <c r="X388" s="0" t="str">
        <f aca="false">IF([1]metadata!X388="","",[1]metadata!X388)</f>
        <v/>
      </c>
      <c r="Y388" s="0" t="str">
        <f aca="false">IF([1]metadata!Y388="","",[1]metadata!Y388)</f>
        <v>adult</v>
      </c>
      <c r="Z388" s="0" t="str">
        <f aca="false">IF([1]metadata!Z388="","",[1]metadata!Z388)</f>
        <v/>
      </c>
    </row>
    <row r="389" customFormat="false" ht="14.4" hidden="false" customHeight="false" outlineLevel="0" collapsed="false">
      <c r="A389" s="0" t="n">
        <f aca="false">IF([1]metadata!A389="","",[1]metadata!A389)</f>
        <v>53</v>
      </c>
      <c r="B389" s="0" t="str">
        <f aca="false">IF([1]metadata!B389="","",[1]metadata!B389)</f>
        <v>53-Lahti3</v>
      </c>
      <c r="C389" s="0" t="str">
        <f aca="false">IF([1]metadata!C389="","",[1]metadata!C389)</f>
        <v>Tyukmaeva, VI; Salminen, TS; Kankare, M; Knott, KE; Hoikkala, A</v>
      </c>
      <c r="D389" s="0" t="str">
        <f aca="false">IF([1]metadata!D389="","",[1]metadata!D389)</f>
        <v>Adaptation to a seasonally varying environment: a strong latitudinal cline in reproductive diapause combined with high gene flow in Drosophila montana</v>
      </c>
      <c r="E389" s="0" t="str">
        <f aca="false">IF([1]metadata!E389="","",[1]metadata!E389)</f>
        <v>10.1002/ece3.14</v>
      </c>
      <c r="F389" s="0" t="str">
        <f aca="false">IF([1]metadata!F389="","",[1]metadata!F389)</f>
        <v>y</v>
      </c>
      <c r="G389" s="0" t="str">
        <f aca="false">IF([1]metadata!G389="","",[1]metadata!G389)</f>
        <v>a</v>
      </c>
      <c r="H389" s="0" t="str">
        <f aca="false">IF([1]metadata!H389="","",[1]metadata!H389)</f>
        <v>i</v>
      </c>
      <c r="I389" s="0" t="n">
        <f aca="false">IF([1]metadata!I389="","",[1]metadata!I389)</f>
        <v>6</v>
      </c>
      <c r="J389" s="0" t="n">
        <f aca="false">IF([1]metadata!J389="",0,[1]metadata!J389)</f>
        <v>4</v>
      </c>
      <c r="K389" s="0" t="str">
        <f aca="false">IF([1]metadata!K389="","",[1]metadata!K389)</f>
        <v/>
      </c>
      <c r="L389" s="0" t="str">
        <f aca="false">IF([1]metadata!L389="","",[1]metadata!L389)</f>
        <v>Drosophila montana</v>
      </c>
      <c r="M389" s="0" t="str">
        <f aca="false">IF([1]metadata!M389="","",[1]metadata!M389)</f>
        <v>diptera</v>
      </c>
      <c r="N389" s="0" t="str">
        <f aca="false">IF([1]metadata!N389="","",[1]metadata!N389)</f>
        <v>Lahti3</v>
      </c>
      <c r="O389" s="0" t="n">
        <f aca="false">IF([1]metadata!O389="","",[1]metadata!O389)</f>
        <v>60.9833333333333</v>
      </c>
      <c r="P389" s="0" t="n">
        <f aca="false">IF([1]metadata!P389="","",[1]metadata!P389)</f>
        <v>25.65</v>
      </c>
      <c r="Q389" s="0" t="str">
        <f aca="false">IF([1]metadata!Q389="","",[1]metadata!Q389)</f>
        <v/>
      </c>
      <c r="R389" s="0" t="str">
        <f aca="false">IF([1]metadata!R389="","",[1]metadata!R389)</f>
        <v/>
      </c>
      <c r="S389" s="0" t="str">
        <f aca="false">IF([1]metadata!S389="","",[1]metadata!S389)</f>
        <v/>
      </c>
      <c r="T389" s="0" t="n">
        <f aca="false">IF([1]metadata!T389="","",[1]metadata!T389)</f>
        <v>115</v>
      </c>
      <c r="U389" s="0" t="str">
        <f aca="false">IF([1]metadata!U389="","",[1]metadata!U389)</f>
        <v>global average</v>
      </c>
      <c r="V389" s="0" t="str">
        <f aca="false">IF([1]metadata!V389="","",[1]metadata!V389)</f>
        <v/>
      </c>
      <c r="W389" s="0" t="str">
        <f aca="false">IF([1]metadata!W389="","",[1]metadata!W389)</f>
        <v>53-3</v>
      </c>
      <c r="X389" s="0" t="str">
        <f aca="false">IF([1]metadata!X389="","",[1]metadata!X389)</f>
        <v/>
      </c>
      <c r="Y389" s="0" t="str">
        <f aca="false">IF([1]metadata!Y389="","",[1]metadata!Y389)</f>
        <v>adult</v>
      </c>
      <c r="Z389" s="0" t="str">
        <f aca="false">IF([1]metadata!Z389="","",[1]metadata!Z389)</f>
        <v/>
      </c>
    </row>
    <row r="390" customFormat="false" ht="14.4" hidden="false" customHeight="false" outlineLevel="0" collapsed="false">
      <c r="A390" s="0" t="n">
        <f aca="false">IF([1]metadata!A390="","",[1]metadata!A390)</f>
        <v>53</v>
      </c>
      <c r="B390" s="0" t="str">
        <f aca="false">IF([1]metadata!B390="","",[1]metadata!B390)</f>
        <v>53-Lahti4</v>
      </c>
      <c r="C390" s="0" t="str">
        <f aca="false">IF([1]metadata!C390="","",[1]metadata!C390)</f>
        <v>Tyukmaeva, VI; Salminen, TS; Kankare, M; Knott, KE; Hoikkala, A</v>
      </c>
      <c r="D390" s="0" t="str">
        <f aca="false">IF([1]metadata!D390="","",[1]metadata!D390)</f>
        <v>Adaptation to a seasonally varying environment: a strong latitudinal cline in reproductive diapause combined with high gene flow in Drosophila montana</v>
      </c>
      <c r="E390" s="0" t="str">
        <f aca="false">IF([1]metadata!E390="","",[1]metadata!E390)</f>
        <v>10.1002/ece3.14</v>
      </c>
      <c r="F390" s="0" t="str">
        <f aca="false">IF([1]metadata!F390="","",[1]metadata!F390)</f>
        <v>y</v>
      </c>
      <c r="G390" s="0" t="str">
        <f aca="false">IF([1]metadata!G390="","",[1]metadata!G390)</f>
        <v>a</v>
      </c>
      <c r="H390" s="0" t="str">
        <f aca="false">IF([1]metadata!H390="","",[1]metadata!H390)</f>
        <v>i</v>
      </c>
      <c r="I390" s="0" t="n">
        <f aca="false">IF([1]metadata!I390="","",[1]metadata!I390)</f>
        <v>6</v>
      </c>
      <c r="J390" s="0" t="n">
        <f aca="false">IF([1]metadata!J390="",0,[1]metadata!J390)</f>
        <v>5</v>
      </c>
      <c r="K390" s="0" t="str">
        <f aca="false">IF([1]metadata!K390="","",[1]metadata!K390)</f>
        <v/>
      </c>
      <c r="L390" s="0" t="str">
        <f aca="false">IF([1]metadata!L390="","",[1]metadata!L390)</f>
        <v>Drosophila montana</v>
      </c>
      <c r="M390" s="0" t="str">
        <f aca="false">IF([1]metadata!M390="","",[1]metadata!M390)</f>
        <v>diptera</v>
      </c>
      <c r="N390" s="0" t="str">
        <f aca="false">IF([1]metadata!N390="","",[1]metadata!N390)</f>
        <v>Lahti4</v>
      </c>
      <c r="O390" s="0" t="n">
        <f aca="false">IF([1]metadata!O390="","",[1]metadata!O390)</f>
        <v>60.9833333333333</v>
      </c>
      <c r="P390" s="0" t="n">
        <f aca="false">IF([1]metadata!P390="","",[1]metadata!P390)</f>
        <v>25.65</v>
      </c>
      <c r="Q390" s="0" t="str">
        <f aca="false">IF([1]metadata!Q390="","",[1]metadata!Q390)</f>
        <v/>
      </c>
      <c r="R390" s="0" t="str">
        <f aca="false">IF([1]metadata!R390="","",[1]metadata!R390)</f>
        <v/>
      </c>
      <c r="S390" s="0" t="str">
        <f aca="false">IF([1]metadata!S390="","",[1]metadata!S390)</f>
        <v/>
      </c>
      <c r="T390" s="0" t="n">
        <f aca="false">IF([1]metadata!T390="","",[1]metadata!T390)</f>
        <v>115</v>
      </c>
      <c r="U390" s="0" t="str">
        <f aca="false">IF([1]metadata!U390="","",[1]metadata!U390)</f>
        <v>global average</v>
      </c>
      <c r="V390" s="0" t="str">
        <f aca="false">IF([1]metadata!V390="","",[1]metadata!V390)</f>
        <v/>
      </c>
      <c r="W390" s="0" t="str">
        <f aca="false">IF([1]metadata!W390="","",[1]metadata!W390)</f>
        <v>53-3</v>
      </c>
      <c r="X390" s="0" t="str">
        <f aca="false">IF([1]metadata!X390="","",[1]metadata!X390)</f>
        <v/>
      </c>
      <c r="Y390" s="0" t="str">
        <f aca="false">IF([1]metadata!Y390="","",[1]metadata!Y390)</f>
        <v>adult</v>
      </c>
      <c r="Z390" s="0" t="str">
        <f aca="false">IF([1]metadata!Z390="","",[1]metadata!Z390)</f>
        <v/>
      </c>
    </row>
    <row r="391" customFormat="false" ht="14.4" hidden="false" customHeight="false" outlineLevel="0" collapsed="false">
      <c r="A391" s="0" t="n">
        <f aca="false">IF([1]metadata!A391="","",[1]metadata!A391)</f>
        <v>54</v>
      </c>
      <c r="B391" s="0" t="str">
        <f aca="false">IF([1]metadata!B391="","",[1]metadata!B391)</f>
        <v>54-Asahikawa</v>
      </c>
      <c r="C391" s="0" t="str">
        <f aca="false">IF([1]metadata!C391="","",[1]metadata!C391)</f>
        <v>UJIYE, T</v>
      </c>
      <c r="D391" s="0" t="str">
        <f aca="false">IF([1]metadata!D391="","",[1]metadata!D391)</f>
        <v>STUDIES ON THE DIAPAUSE OF THE APPLE LEAF MINER, PHYLLONORYCTER-RINGONIELLA (MATSUMURA) (LEPIDOPTERA, GRACILLARIIDAE) .3. THE GEOGRAPHICAL VARIATION IN THE PHOTOPERIODIC RESPONSES ON THE INDUCTION OF DIAPAUSE</v>
      </c>
      <c r="E391" s="0" t="str">
        <f aca="false">IF([1]metadata!E391="","",[1]metadata!E391)</f>
        <v/>
      </c>
      <c r="F391" s="0" t="str">
        <f aca="false">IF([1]metadata!F391="","",[1]metadata!F391)</f>
        <v>y</v>
      </c>
      <c r="G391" s="0" t="str">
        <f aca="false">IF([1]metadata!G391="","",[1]metadata!G391)</f>
        <v>a</v>
      </c>
      <c r="H391" s="0" t="str">
        <f aca="false">IF([1]metadata!H391="","",[1]metadata!H391)</f>
        <v>i</v>
      </c>
      <c r="I391" s="0" t="n">
        <f aca="false">IF([1]metadata!I391="","",[1]metadata!I391)</f>
        <v>5</v>
      </c>
      <c r="J391" s="0" t="n">
        <f aca="false">IF([1]metadata!J391="",0,[1]metadata!J391)</f>
        <v>4</v>
      </c>
      <c r="K391" s="0" t="str">
        <f aca="false">IF([1]metadata!K391="","",[1]metadata!K391)</f>
        <v/>
      </c>
      <c r="L391" s="0" t="str">
        <f aca="false">IF([1]metadata!L391="","",[1]metadata!L391)</f>
        <v>phyllonorycter ringoniella</v>
      </c>
      <c r="M391" s="0" t="str">
        <f aca="false">IF([1]metadata!M391="","",[1]metadata!M391)</f>
        <v>lepidoptera</v>
      </c>
      <c r="N391" s="0" t="str">
        <f aca="false">IF([1]metadata!N391="","",[1]metadata!N391)</f>
        <v>Asahikawa</v>
      </c>
      <c r="O391" s="0" t="n">
        <f aca="false">IF([1]metadata!O391="","",[1]metadata!O391)</f>
        <v>43.770819</v>
      </c>
      <c r="P391" s="0" t="n">
        <f aca="false">IF([1]metadata!P391="","",[1]metadata!P391)</f>
        <v>142.364969</v>
      </c>
      <c r="Q391" s="0" t="str">
        <f aca="false">IF([1]metadata!Q391="","",[1]metadata!Q391)</f>
        <v/>
      </c>
      <c r="R391" s="0" t="str">
        <f aca="false">IF([1]metadata!R391="","",[1]metadata!R391)</f>
        <v/>
      </c>
      <c r="S391" s="0" t="str">
        <f aca="false">IF([1]metadata!S391="","",[1]metadata!S391)</f>
        <v/>
      </c>
      <c r="T391" s="0" t="n">
        <f aca="false">IF([1]metadata!T391="","",[1]metadata!T391)</f>
        <v>1</v>
      </c>
      <c r="U391" s="0" t="str">
        <f aca="false">IF([1]metadata!U391="","",[1]metadata!U391)</f>
        <v>not translated</v>
      </c>
      <c r="V391" s="0" t="str">
        <f aca="false">IF([1]metadata!V391="","",[1]metadata!V391)</f>
        <v/>
      </c>
      <c r="W391" s="0" t="n">
        <f aca="false">IF([1]metadata!W391="","",[1]metadata!W391)</f>
        <v>54</v>
      </c>
      <c r="X391" s="0" t="str">
        <f aca="false">IF([1]metadata!X391="","",[1]metadata!X391)</f>
        <v/>
      </c>
      <c r="Y391" s="0" t="str">
        <f aca="false">IF([1]metadata!Y391="","",[1]metadata!Y391)</f>
        <v/>
      </c>
      <c r="Z391" s="0" t="str">
        <f aca="false">IF([1]metadata!Z391="","",[1]metadata!Z391)</f>
        <v/>
      </c>
    </row>
    <row r="392" customFormat="false" ht="14.4" hidden="false" customHeight="false" outlineLevel="0" collapsed="false">
      <c r="A392" s="0" t="n">
        <f aca="false">IF([1]metadata!A392="","",[1]metadata!A392)</f>
        <v>54</v>
      </c>
      <c r="B392" s="0" t="str">
        <f aca="false">IF([1]metadata!B392="","",[1]metadata!B392)</f>
        <v>54-Suzaka</v>
      </c>
      <c r="C392" s="0" t="str">
        <f aca="false">IF([1]metadata!C392="","",[1]metadata!C392)</f>
        <v>UJIYE, T</v>
      </c>
      <c r="D392" s="0" t="str">
        <f aca="false">IF([1]metadata!D392="","",[1]metadata!D392)</f>
        <v>STUDIES ON THE DIAPAUSE OF THE APPLE LEAF MINER, PHYLLONORYCTER-RINGONIELLA (MATSUMURA) (LEPIDOPTERA, GRACILLARIIDAE) .3. THE GEOGRAPHICAL VARIATION IN THE PHOTOPERIODIC RESPONSES ON THE INDUCTION OF DIAPAUSE</v>
      </c>
      <c r="E392" s="0" t="str">
        <f aca="false">IF([1]metadata!E392="","",[1]metadata!E392)</f>
        <v/>
      </c>
      <c r="F392" s="0" t="str">
        <f aca="false">IF([1]metadata!F392="","",[1]metadata!F392)</f>
        <v>y</v>
      </c>
      <c r="G392" s="0" t="str">
        <f aca="false">IF([1]metadata!G392="","",[1]metadata!G392)</f>
        <v>a</v>
      </c>
      <c r="H392" s="0" t="str">
        <f aca="false">IF([1]metadata!H392="","",[1]metadata!H392)</f>
        <v>i</v>
      </c>
      <c r="I392" s="0" t="n">
        <f aca="false">IF([1]metadata!I392="","",[1]metadata!I392)</f>
        <v>5</v>
      </c>
      <c r="J392" s="0" t="n">
        <f aca="false">IF([1]metadata!J392="",0,[1]metadata!J392)</f>
        <v>4</v>
      </c>
      <c r="K392" s="0" t="str">
        <f aca="false">IF([1]metadata!K392="","",[1]metadata!K392)</f>
        <v/>
      </c>
      <c r="L392" s="0" t="str">
        <f aca="false">IF([1]metadata!L392="","",[1]metadata!L392)</f>
        <v>phyllonorycter ringoniella</v>
      </c>
      <c r="M392" s="0" t="str">
        <f aca="false">IF([1]metadata!M392="","",[1]metadata!M392)</f>
        <v>lepidoptera</v>
      </c>
      <c r="N392" s="0" t="str">
        <f aca="false">IF([1]metadata!N392="","",[1]metadata!N392)</f>
        <v>Suzaka</v>
      </c>
      <c r="O392" s="0" t="n">
        <f aca="false">IF([1]metadata!O392="","",[1]metadata!O392)</f>
        <v>36.647778</v>
      </c>
      <c r="P392" s="0" t="n">
        <f aca="false">IF([1]metadata!P392="","",[1]metadata!P392)</f>
        <v>138.309722</v>
      </c>
      <c r="Q392" s="0" t="str">
        <f aca="false">IF([1]metadata!Q392="","",[1]metadata!Q392)</f>
        <v/>
      </c>
      <c r="R392" s="0" t="str">
        <f aca="false">IF([1]metadata!R392="","",[1]metadata!R392)</f>
        <v/>
      </c>
      <c r="S392" s="0" t="str">
        <f aca="false">IF([1]metadata!S392="","",[1]metadata!S392)</f>
        <v/>
      </c>
      <c r="T392" s="0" t="n">
        <f aca="false">IF([1]metadata!T392="","",[1]metadata!T392)</f>
        <v>1</v>
      </c>
      <c r="U392" s="0" t="str">
        <f aca="false">IF([1]metadata!U392="","",[1]metadata!U392)</f>
        <v>not translated</v>
      </c>
      <c r="V392" s="0" t="str">
        <f aca="false">IF([1]metadata!V392="","",[1]metadata!V392)</f>
        <v/>
      </c>
      <c r="W392" s="0" t="n">
        <f aca="false">IF([1]metadata!W392="","",[1]metadata!W392)</f>
        <v>54</v>
      </c>
      <c r="X392" s="0" t="str">
        <f aca="false">IF([1]metadata!X392="","",[1]metadata!X392)</f>
        <v/>
      </c>
      <c r="Y392" s="0" t="str">
        <f aca="false">IF([1]metadata!Y392="","",[1]metadata!Y392)</f>
        <v/>
      </c>
      <c r="Z392" s="0" t="str">
        <f aca="false">IF([1]metadata!Z392="","",[1]metadata!Z392)</f>
        <v/>
      </c>
    </row>
    <row r="393" customFormat="false" ht="14.4" hidden="false" customHeight="false" outlineLevel="0" collapsed="false">
      <c r="A393" s="0" t="n">
        <f aca="false">IF([1]metadata!A393="","",[1]metadata!A393)</f>
        <v>54</v>
      </c>
      <c r="B393" s="0" t="str">
        <f aca="false">IF([1]metadata!B393="","",[1]metadata!B393)</f>
        <v>54-Hamamatsu</v>
      </c>
      <c r="C393" s="0" t="str">
        <f aca="false">IF([1]metadata!C393="","",[1]metadata!C393)</f>
        <v>UJIYE, T</v>
      </c>
      <c r="D393" s="0" t="str">
        <f aca="false">IF([1]metadata!D393="","",[1]metadata!D393)</f>
        <v>STUDIES ON THE DIAPAUSE OF THE APPLE LEAF MINER, PHYLLONORYCTER-RINGONIELLA (MATSUMURA) (LEPIDOPTERA, GRACILLARIIDAE) .3. THE GEOGRAPHICAL VARIATION IN THE PHOTOPERIODIC RESPONSES ON THE INDUCTION OF DIAPAUSE</v>
      </c>
      <c r="E393" s="0" t="str">
        <f aca="false">IF([1]metadata!E393="","",[1]metadata!E393)</f>
        <v/>
      </c>
      <c r="F393" s="0" t="str">
        <f aca="false">IF([1]metadata!F393="","",[1]metadata!F393)</f>
        <v>y</v>
      </c>
      <c r="G393" s="0" t="str">
        <f aca="false">IF([1]metadata!G393="","",[1]metadata!G393)</f>
        <v>a</v>
      </c>
      <c r="H393" s="0" t="str">
        <f aca="false">IF([1]metadata!H393="","",[1]metadata!H393)</f>
        <v>i</v>
      </c>
      <c r="I393" s="0" t="n">
        <f aca="false">IF([1]metadata!I393="","",[1]metadata!I393)</f>
        <v>5</v>
      </c>
      <c r="J393" s="0" t="n">
        <f aca="false">IF([1]metadata!J393="",0,[1]metadata!J393)</f>
        <v>4</v>
      </c>
      <c r="K393" s="0" t="str">
        <f aca="false">IF([1]metadata!K393="","",[1]metadata!K393)</f>
        <v/>
      </c>
      <c r="L393" s="0" t="str">
        <f aca="false">IF([1]metadata!L393="","",[1]metadata!L393)</f>
        <v>phyllonorycter ringoniella</v>
      </c>
      <c r="M393" s="0" t="str">
        <f aca="false">IF([1]metadata!M393="","",[1]metadata!M393)</f>
        <v>lepidoptera</v>
      </c>
      <c r="N393" s="0" t="str">
        <f aca="false">IF([1]metadata!N393="","",[1]metadata!N393)</f>
        <v>Hamamatsu</v>
      </c>
      <c r="O393" s="0" t="n">
        <f aca="false">IF([1]metadata!O393="","",[1]metadata!O393)</f>
        <v>34.710892</v>
      </c>
      <c r="P393" s="0" t="n">
        <f aca="false">IF([1]metadata!P393="","",[1]metadata!P393)</f>
        <v>137.726086</v>
      </c>
      <c r="Q393" s="0" t="str">
        <f aca="false">IF([1]metadata!Q393="","",[1]metadata!Q393)</f>
        <v/>
      </c>
      <c r="R393" s="0" t="str">
        <f aca="false">IF([1]metadata!R393="","",[1]metadata!R393)</f>
        <v/>
      </c>
      <c r="S393" s="0" t="str">
        <f aca="false">IF([1]metadata!S393="","",[1]metadata!S393)</f>
        <v/>
      </c>
      <c r="T393" s="0" t="n">
        <f aca="false">IF([1]metadata!T393="","",[1]metadata!T393)</f>
        <v>1</v>
      </c>
      <c r="U393" s="0" t="str">
        <f aca="false">IF([1]metadata!U393="","",[1]metadata!U393)</f>
        <v>not translated</v>
      </c>
      <c r="V393" s="0" t="str">
        <f aca="false">IF([1]metadata!V393="","",[1]metadata!V393)</f>
        <v/>
      </c>
      <c r="W393" s="0" t="n">
        <f aca="false">IF([1]metadata!W393="","",[1]metadata!W393)</f>
        <v>54</v>
      </c>
      <c r="X393" s="0" t="str">
        <f aca="false">IF([1]metadata!X393="","",[1]metadata!X393)</f>
        <v/>
      </c>
      <c r="Y393" s="0" t="str">
        <f aca="false">IF([1]metadata!Y393="","",[1]metadata!Y393)</f>
        <v/>
      </c>
      <c r="Z393" s="0" t="str">
        <f aca="false">IF([1]metadata!Z393="","",[1]metadata!Z393)</f>
        <v/>
      </c>
    </row>
    <row r="394" customFormat="false" ht="14.4" hidden="false" customHeight="false" outlineLevel="0" collapsed="false">
      <c r="A394" s="0" t="n">
        <f aca="false">IF([1]metadata!A394="","",[1]metadata!A394)</f>
        <v>54</v>
      </c>
      <c r="B394" s="0" t="str">
        <f aca="false">IF([1]metadata!B394="","",[1]metadata!B394)</f>
        <v>54-Nimi</v>
      </c>
      <c r="C394" s="0" t="str">
        <f aca="false">IF([1]metadata!C394="","",[1]metadata!C394)</f>
        <v>UJIYE, T</v>
      </c>
      <c r="D394" s="0" t="str">
        <f aca="false">IF([1]metadata!D394="","",[1]metadata!D394)</f>
        <v>STUDIES ON THE DIAPAUSE OF THE APPLE LEAF MINER, PHYLLONORYCTER-RINGONIELLA (MATSUMURA) (LEPIDOPTERA, GRACILLARIIDAE) .3. THE GEOGRAPHICAL VARIATION IN THE PHOTOPERIODIC RESPONSES ON THE INDUCTION OF DIAPAUSE</v>
      </c>
      <c r="E394" s="0" t="str">
        <f aca="false">IF([1]metadata!E394="","",[1]metadata!E394)</f>
        <v/>
      </c>
      <c r="F394" s="0" t="str">
        <f aca="false">IF([1]metadata!F394="","",[1]metadata!F394)</f>
        <v>y</v>
      </c>
      <c r="G394" s="0" t="str">
        <f aca="false">IF([1]metadata!G394="","",[1]metadata!G394)</f>
        <v>a</v>
      </c>
      <c r="H394" s="0" t="str">
        <f aca="false">IF([1]metadata!H394="","",[1]metadata!H394)</f>
        <v>i</v>
      </c>
      <c r="I394" s="0" t="n">
        <f aca="false">IF([1]metadata!I394="","",[1]metadata!I394)</f>
        <v>5</v>
      </c>
      <c r="J394" s="0" t="n">
        <f aca="false">IF([1]metadata!J394="",0,[1]metadata!J394)</f>
        <v>4</v>
      </c>
      <c r="K394" s="0" t="str">
        <f aca="false">IF([1]metadata!K394="","",[1]metadata!K394)</f>
        <v/>
      </c>
      <c r="L394" s="0" t="str">
        <f aca="false">IF([1]metadata!L394="","",[1]metadata!L394)</f>
        <v>phyllonorycter ringoniella</v>
      </c>
      <c r="M394" s="0" t="str">
        <f aca="false">IF([1]metadata!M394="","",[1]metadata!M394)</f>
        <v>lepidoptera</v>
      </c>
      <c r="N394" s="0" t="str">
        <f aca="false">IF([1]metadata!N394="","",[1]metadata!N394)</f>
        <v>Nimi</v>
      </c>
      <c r="O394" s="0" t="n">
        <f aca="false">IF([1]metadata!O394="","",[1]metadata!O394)</f>
        <v>34.97388</v>
      </c>
      <c r="P394" s="0" t="n">
        <f aca="false">IF([1]metadata!P394="","",[1]metadata!P394)</f>
        <v>133.47305</v>
      </c>
      <c r="Q394" s="0" t="str">
        <f aca="false">IF([1]metadata!Q394="","",[1]metadata!Q394)</f>
        <v/>
      </c>
      <c r="R394" s="0" t="n">
        <f aca="false">IF([1]metadata!R394="","",[1]metadata!R394)</f>
        <v>400</v>
      </c>
      <c r="S394" s="0" t="str">
        <f aca="false">IF([1]metadata!S394="","",[1]metadata!S394)</f>
        <v/>
      </c>
      <c r="T394" s="0" t="n">
        <f aca="false">IF([1]metadata!T394="","",[1]metadata!T394)</f>
        <v>1</v>
      </c>
      <c r="U394" s="0" t="str">
        <f aca="false">IF([1]metadata!U394="","",[1]metadata!U394)</f>
        <v>not translated</v>
      </c>
      <c r="V394" s="0" t="str">
        <f aca="false">IF([1]metadata!V394="","",[1]metadata!V394)</f>
        <v/>
      </c>
      <c r="W394" s="0" t="n">
        <f aca="false">IF([1]metadata!W394="","",[1]metadata!W394)</f>
        <v>54</v>
      </c>
      <c r="X394" s="0" t="str">
        <f aca="false">IF([1]metadata!X394="","",[1]metadata!X394)</f>
        <v/>
      </c>
      <c r="Y394" s="0" t="str">
        <f aca="false">IF([1]metadata!Y394="","",[1]metadata!Y394)</f>
        <v/>
      </c>
      <c r="Z394" s="0" t="str">
        <f aca="false">IF([1]metadata!Z394="","",[1]metadata!Z394)</f>
        <v/>
      </c>
    </row>
    <row r="395" customFormat="false" ht="14.4" hidden="false" customHeight="false" outlineLevel="0" collapsed="false">
      <c r="A395" s="0" t="n">
        <f aca="false">IF([1]metadata!A395="","",[1]metadata!A395)</f>
        <v>54</v>
      </c>
      <c r="B395" s="0" t="str">
        <f aca="false">IF([1]metadata!B395="","",[1]metadata!B395)</f>
        <v>54-Amagi</v>
      </c>
      <c r="C395" s="0" t="str">
        <f aca="false">IF([1]metadata!C395="","",[1]metadata!C395)</f>
        <v>UJIYE, T</v>
      </c>
      <c r="D395" s="0" t="str">
        <f aca="false">IF([1]metadata!D395="","",[1]metadata!D395)</f>
        <v>STUDIES ON THE DIAPAUSE OF THE APPLE LEAF MINER, PHYLLONORYCTER-RINGONIELLA (MATSUMURA) (LEPIDOPTERA, GRACILLARIIDAE) .3. THE GEOGRAPHICAL VARIATION IN THE PHOTOPERIODIC RESPONSES ON THE INDUCTION OF DIAPAUSE</v>
      </c>
      <c r="E395" s="0" t="str">
        <f aca="false">IF([1]metadata!E395="","",[1]metadata!E395)</f>
        <v/>
      </c>
      <c r="F395" s="0" t="str">
        <f aca="false">IF([1]metadata!F395="","",[1]metadata!F395)</f>
        <v>y</v>
      </c>
      <c r="G395" s="0" t="str">
        <f aca="false">IF([1]metadata!G395="","",[1]metadata!G395)</f>
        <v>a</v>
      </c>
      <c r="H395" s="0" t="str">
        <f aca="false">IF([1]metadata!H395="","",[1]metadata!H395)</f>
        <v>i</v>
      </c>
      <c r="I395" s="0" t="n">
        <f aca="false">IF([1]metadata!I395="","",[1]metadata!I395)</f>
        <v>5</v>
      </c>
      <c r="J395" s="0" t="n">
        <f aca="false">IF([1]metadata!J395="",0,[1]metadata!J395)</f>
        <v>4</v>
      </c>
      <c r="K395" s="0" t="str">
        <f aca="false">IF([1]metadata!K395="","",[1]metadata!K395)</f>
        <v/>
      </c>
      <c r="L395" s="0" t="str">
        <f aca="false">IF([1]metadata!L395="","",[1]metadata!L395)</f>
        <v>phyllonorycter ringoniella</v>
      </c>
      <c r="M395" s="0" t="str">
        <f aca="false">IF([1]metadata!M395="","",[1]metadata!M395)</f>
        <v>lepidoptera</v>
      </c>
      <c r="N395" s="0" t="str">
        <f aca="false">IF([1]metadata!N395="","",[1]metadata!N395)</f>
        <v>Amagi</v>
      </c>
      <c r="O395" s="0" t="n">
        <f aca="false">IF([1]metadata!O395="","",[1]metadata!O395)</f>
        <v>33.423411</v>
      </c>
      <c r="P395" s="0" t="n">
        <f aca="false">IF([1]metadata!P395="","",[1]metadata!P395)</f>
        <v>130.665569</v>
      </c>
      <c r="Q395" s="0" t="str">
        <f aca="false">IF([1]metadata!Q395="","",[1]metadata!Q395)</f>
        <v/>
      </c>
      <c r="R395" s="0" t="str">
        <f aca="false">IF([1]metadata!R395="","",[1]metadata!R395)</f>
        <v/>
      </c>
      <c r="S395" s="0" t="str">
        <f aca="false">IF([1]metadata!S395="","",[1]metadata!S395)</f>
        <v/>
      </c>
      <c r="T395" s="0" t="n">
        <f aca="false">IF([1]metadata!T395="","",[1]metadata!T395)</f>
        <v>1</v>
      </c>
      <c r="U395" s="0" t="str">
        <f aca="false">IF([1]metadata!U395="","",[1]metadata!U395)</f>
        <v>not translated</v>
      </c>
      <c r="V395" s="0" t="str">
        <f aca="false">IF([1]metadata!V395="","",[1]metadata!V395)</f>
        <v/>
      </c>
      <c r="W395" s="0" t="n">
        <f aca="false">IF([1]metadata!W395="","",[1]metadata!W395)</f>
        <v>54</v>
      </c>
      <c r="X395" s="0" t="str">
        <f aca="false">IF([1]metadata!X395="","",[1]metadata!X395)</f>
        <v/>
      </c>
      <c r="Y395" s="0" t="str">
        <f aca="false">IF([1]metadata!Y395="","",[1]metadata!Y395)</f>
        <v/>
      </c>
      <c r="Z395" s="0" t="str">
        <f aca="false">IF([1]metadata!Z395="","",[1]metadata!Z395)</f>
        <v/>
      </c>
    </row>
    <row r="396" customFormat="false" ht="14.4" hidden="false" customHeight="false" outlineLevel="0" collapsed="false">
      <c r="A396" s="0" t="n">
        <f aca="false">IF([1]metadata!A396="","",[1]metadata!A396)</f>
        <v>55</v>
      </c>
      <c r="B396" s="0" t="str">
        <f aca="false">IF([1]metadata!B396="","",[1]metadata!B396)</f>
        <v>55-BRU</v>
      </c>
      <c r="C396" s="0" t="str">
        <f aca="false">IF([1]metadata!C396="","",[1]metadata!C396)</f>
        <v>Urbanski, J; Mogi, M; O'Donnell, D; DeCotiis, M; Toma, T; Armbruster, P</v>
      </c>
      <c r="D396" s="0" t="str">
        <f aca="false">IF([1]metadata!D396="","",[1]metadata!D396)</f>
        <v>Rapid Adaptive Evolution of Photoperiodic Response during Invasion and Range Expansion across a Climatic Gradient</v>
      </c>
      <c r="E396" s="0" t="str">
        <f aca="false">IF([1]metadata!E396="","",[1]metadata!E396)</f>
        <v>10.1086/664709</v>
      </c>
      <c r="F396" s="0" t="str">
        <f aca="false">IF([1]metadata!F396="","",[1]metadata!F396)</f>
        <v>y</v>
      </c>
      <c r="G396" s="0" t="str">
        <f aca="false">IF([1]metadata!G396="","",[1]metadata!G396)</f>
        <v>a</v>
      </c>
      <c r="H396" s="0" t="str">
        <f aca="false">IF([1]metadata!H396="","",[1]metadata!H396)</f>
        <v>i</v>
      </c>
      <c r="I396" s="0" t="n">
        <f aca="false">IF([1]metadata!I396="","",[1]metadata!I396)</f>
        <v>21</v>
      </c>
      <c r="J396" s="0" t="n">
        <f aca="false">IF([1]metadata!J396="",0,[1]metadata!J396)</f>
        <v>12</v>
      </c>
      <c r="K396" s="0" t="str">
        <f aca="false">IF([1]metadata!K396="","",[1]metadata!K396)</f>
        <v/>
      </c>
      <c r="L396" s="0" t="str">
        <f aca="false">IF([1]metadata!L396="","",[1]metadata!L396)</f>
        <v>Aedes albopictus</v>
      </c>
      <c r="M396" s="0" t="str">
        <f aca="false">IF([1]metadata!M396="","",[1]metadata!M396)</f>
        <v>diptera</v>
      </c>
      <c r="N396" s="0" t="str">
        <f aca="false">IF([1]metadata!N396="","",[1]metadata!N396)</f>
        <v>BRU</v>
      </c>
      <c r="O396" s="0" t="n">
        <f aca="false">IF([1]metadata!O396="","",[1]metadata!O396)</f>
        <v>31.1166666666667</v>
      </c>
      <c r="P396" s="0" t="n">
        <f aca="false">IF([1]metadata!P396="","",[1]metadata!P396)</f>
        <v>-81.4666666666667</v>
      </c>
      <c r="Q396" s="0" t="str">
        <f aca="false">IF([1]metadata!Q396="","",[1]metadata!Q396)</f>
        <v/>
      </c>
      <c r="R396" s="0" t="str">
        <f aca="false">IF([1]metadata!R396="","",[1]metadata!R396)</f>
        <v/>
      </c>
      <c r="S396" s="0" t="str">
        <f aca="false">IF([1]metadata!S396="","",[1]metadata!S396)</f>
        <v/>
      </c>
      <c r="T396" s="0" t="n">
        <f aca="false">IF([1]metadata!T396="","",[1]metadata!T396)</f>
        <v>386.5</v>
      </c>
      <c r="U396" s="0" t="str">
        <f aca="false">IF([1]metadata!U396="","",[1]metadata!U396)</f>
        <v>acc</v>
      </c>
      <c r="V396" s="0" t="str">
        <f aca="false">IF([1]metadata!V396="","",[1]metadata!V396)</f>
        <v/>
      </c>
      <c r="W396" s="0" t="str">
        <f aca="false">IF([1]metadata!W396="","",[1]metadata!W396)</f>
        <v>55-1</v>
      </c>
      <c r="X396" s="0" t="str">
        <f aca="false">IF([1]metadata!X396="","",[1]metadata!X396)</f>
        <v/>
      </c>
      <c r="Y396" s="0" t="str">
        <f aca="false">IF([1]metadata!Y396="","",[1]metadata!Y396)</f>
        <v/>
      </c>
      <c r="Z396" s="0" t="str">
        <f aca="false">IF([1]metadata!Z396="","",[1]metadata!Z396)</f>
        <v/>
      </c>
    </row>
    <row r="397" customFormat="false" ht="14.4" hidden="false" customHeight="false" outlineLevel="0" collapsed="false">
      <c r="A397" s="0" t="n">
        <f aca="false">IF([1]metadata!A397="","",[1]metadata!A397)</f>
        <v>55</v>
      </c>
      <c r="B397" s="0" t="str">
        <f aca="false">IF([1]metadata!B397="","",[1]metadata!B397)</f>
        <v>55-HIR</v>
      </c>
      <c r="C397" s="0" t="str">
        <f aca="false">IF([1]metadata!C397="","",[1]metadata!C397)</f>
        <v>Urbanski, J; Mogi, M; O'Donnell, D; DeCotiis, M; Toma, T; Armbruster, P</v>
      </c>
      <c r="D397" s="0" t="str">
        <f aca="false">IF([1]metadata!D397="","",[1]metadata!D397)</f>
        <v>Rapid Adaptive Evolution of Photoperiodic Response during Invasion and Range Expansion across a Climatic Gradient</v>
      </c>
      <c r="E397" s="0" t="str">
        <f aca="false">IF([1]metadata!E397="","",[1]metadata!E397)</f>
        <v>10.1086/664709</v>
      </c>
      <c r="F397" s="0" t="str">
        <f aca="false">IF([1]metadata!F397="","",[1]metadata!F397)</f>
        <v>y</v>
      </c>
      <c r="G397" s="0" t="str">
        <f aca="false">IF([1]metadata!G397="","",[1]metadata!G397)</f>
        <v>a</v>
      </c>
      <c r="H397" s="0" t="str">
        <f aca="false">IF([1]metadata!H397="","",[1]metadata!H397)</f>
        <v>i</v>
      </c>
      <c r="I397" s="0" t="n">
        <f aca="false">IF([1]metadata!I397="","",[1]metadata!I397)</f>
        <v>21</v>
      </c>
      <c r="J397" s="0" t="n">
        <f aca="false">IF([1]metadata!J397="",0,[1]metadata!J397)</f>
        <v>12</v>
      </c>
      <c r="K397" s="0" t="str">
        <f aca="false">IF([1]metadata!K397="","",[1]metadata!K397)</f>
        <v/>
      </c>
      <c r="L397" s="0" t="str">
        <f aca="false">IF([1]metadata!L397="","",[1]metadata!L397)</f>
        <v>Aedes albopictus</v>
      </c>
      <c r="M397" s="0" t="str">
        <f aca="false">IF([1]metadata!M397="","",[1]metadata!M397)</f>
        <v>diptera</v>
      </c>
      <c r="N397" s="0" t="str">
        <f aca="false">IF([1]metadata!N397="","",[1]metadata!N397)</f>
        <v>HIR</v>
      </c>
      <c r="O397" s="0" t="n">
        <f aca="false">IF([1]metadata!O397="","",[1]metadata!O397)</f>
        <v>34.3833333333333</v>
      </c>
      <c r="P397" s="0" t="n">
        <f aca="false">IF([1]metadata!P397="","",[1]metadata!P397)</f>
        <v>132.466666666667</v>
      </c>
      <c r="Q397" s="0" t="str">
        <f aca="false">IF([1]metadata!Q397="","",[1]metadata!Q397)</f>
        <v/>
      </c>
      <c r="R397" s="0" t="str">
        <f aca="false">IF([1]metadata!R397="","",[1]metadata!R397)</f>
        <v/>
      </c>
      <c r="S397" s="0" t="str">
        <f aca="false">IF([1]metadata!S397="","",[1]metadata!S397)</f>
        <v/>
      </c>
      <c r="T397" s="0" t="n">
        <f aca="false">IF([1]metadata!T397="","",[1]metadata!T397)</f>
        <v>398.5</v>
      </c>
      <c r="U397" s="0" t="str">
        <f aca="false">IF([1]metadata!U397="","",[1]metadata!U397)</f>
        <v>acc</v>
      </c>
      <c r="V397" s="0" t="str">
        <f aca="false">IF([1]metadata!V397="","",[1]metadata!V397)</f>
        <v/>
      </c>
      <c r="W397" s="0" t="str">
        <f aca="false">IF([1]metadata!W397="","",[1]metadata!W397)</f>
        <v>55-2</v>
      </c>
      <c r="X397" s="0" t="str">
        <f aca="false">IF([1]metadata!X397="","",[1]metadata!X397)</f>
        <v/>
      </c>
      <c r="Y397" s="0" t="str">
        <f aca="false">IF([1]metadata!Y397="","",[1]metadata!Y397)</f>
        <v/>
      </c>
      <c r="Z397" s="0" t="str">
        <f aca="false">IF([1]metadata!Z397="","",[1]metadata!Z397)</f>
        <v/>
      </c>
    </row>
    <row r="398" customFormat="false" ht="14.4" hidden="false" customHeight="false" outlineLevel="0" collapsed="false">
      <c r="A398" s="0" t="n">
        <f aca="false">IF([1]metadata!A398="","",[1]metadata!A398)</f>
        <v>55</v>
      </c>
      <c r="B398" s="0" t="str">
        <f aca="false">IF([1]metadata!B398="","",[1]metadata!B398)</f>
        <v>55-JACK</v>
      </c>
      <c r="C398" s="0" t="str">
        <f aca="false">IF([1]metadata!C398="","",[1]metadata!C398)</f>
        <v>Urbanski, J; Mogi, M; O'Donnell, D; DeCotiis, M; Toma, T; Armbruster, P</v>
      </c>
      <c r="D398" s="0" t="str">
        <f aca="false">IF([1]metadata!D398="","",[1]metadata!D398)</f>
        <v>Rapid Adaptive Evolution of Photoperiodic Response during Invasion and Range Expansion across a Climatic Gradient</v>
      </c>
      <c r="E398" s="0" t="str">
        <f aca="false">IF([1]metadata!E398="","",[1]metadata!E398)</f>
        <v>10.1086/664709</v>
      </c>
      <c r="F398" s="0" t="str">
        <f aca="false">IF([1]metadata!F398="","",[1]metadata!F398)</f>
        <v>y</v>
      </c>
      <c r="G398" s="0" t="str">
        <f aca="false">IF([1]metadata!G398="","",[1]metadata!G398)</f>
        <v>a</v>
      </c>
      <c r="H398" s="0" t="str">
        <f aca="false">IF([1]metadata!H398="","",[1]metadata!H398)</f>
        <v>i</v>
      </c>
      <c r="I398" s="0" t="n">
        <f aca="false">IF([1]metadata!I398="","",[1]metadata!I398)</f>
        <v>21</v>
      </c>
      <c r="J398" s="0" t="n">
        <f aca="false">IF([1]metadata!J398="",0,[1]metadata!J398)</f>
        <v>12</v>
      </c>
      <c r="K398" s="0" t="str">
        <f aca="false">IF([1]metadata!K398="","",[1]metadata!K398)</f>
        <v/>
      </c>
      <c r="L398" s="0" t="str">
        <f aca="false">IF([1]metadata!L398="","",[1]metadata!L398)</f>
        <v>Aedes albopictus</v>
      </c>
      <c r="M398" s="0" t="str">
        <f aca="false">IF([1]metadata!M398="","",[1]metadata!M398)</f>
        <v>diptera</v>
      </c>
      <c r="N398" s="0" t="str">
        <f aca="false">IF([1]metadata!N398="","",[1]metadata!N398)</f>
        <v>JACK</v>
      </c>
      <c r="O398" s="0" t="n">
        <f aca="false">IF([1]metadata!O398="","",[1]metadata!O398)</f>
        <v>30.3166666666667</v>
      </c>
      <c r="P398" s="0" t="n">
        <f aca="false">IF([1]metadata!P398="","",[1]metadata!P398)</f>
        <v>-81.7833333333333</v>
      </c>
      <c r="Q398" s="0" t="str">
        <f aca="false">IF([1]metadata!Q398="","",[1]metadata!Q398)</f>
        <v/>
      </c>
      <c r="R398" s="0" t="str">
        <f aca="false">IF([1]metadata!R398="","",[1]metadata!R398)</f>
        <v/>
      </c>
      <c r="S398" s="0" t="str">
        <f aca="false">IF([1]metadata!S398="","",[1]metadata!S398)</f>
        <v/>
      </c>
      <c r="T398" s="0" t="n">
        <f aca="false">IF([1]metadata!T398="","",[1]metadata!T398)</f>
        <v>410.5</v>
      </c>
      <c r="U398" s="0" t="str">
        <f aca="false">IF([1]metadata!U398="","",[1]metadata!U398)</f>
        <v>acc</v>
      </c>
      <c r="V398" s="0" t="str">
        <f aca="false">IF([1]metadata!V398="","",[1]metadata!V398)</f>
        <v/>
      </c>
      <c r="W398" s="0" t="str">
        <f aca="false">IF([1]metadata!W398="","",[1]metadata!W398)</f>
        <v>55-3</v>
      </c>
      <c r="X398" s="0" t="str">
        <f aca="false">IF([1]metadata!X398="","",[1]metadata!X398)</f>
        <v/>
      </c>
      <c r="Y398" s="0" t="str">
        <f aca="false">IF([1]metadata!Y398="","",[1]metadata!Y398)</f>
        <v/>
      </c>
      <c r="Z398" s="0" t="str">
        <f aca="false">IF([1]metadata!Z398="","",[1]metadata!Z398)</f>
        <v/>
      </c>
    </row>
    <row r="399" customFormat="false" ht="14.4" hidden="false" customHeight="false" outlineLevel="0" collapsed="false">
      <c r="A399" s="0" t="n">
        <f aca="false">IF([1]metadata!A399="","",[1]metadata!A399)</f>
        <v>55</v>
      </c>
      <c r="B399" s="0" t="str">
        <f aca="false">IF([1]metadata!B399="","",[1]metadata!B399)</f>
        <v>55-KHO</v>
      </c>
      <c r="C399" s="0" t="str">
        <f aca="false">IF([1]metadata!C399="","",[1]metadata!C399)</f>
        <v>Urbanski, J; Mogi, M; O'Donnell, D; DeCotiis, M; Toma, T; Armbruster, P</v>
      </c>
      <c r="D399" s="0" t="str">
        <f aca="false">IF([1]metadata!D399="","",[1]metadata!D399)</f>
        <v>Rapid Adaptive Evolution of Photoperiodic Response during Invasion and Range Expansion across a Climatic Gradient</v>
      </c>
      <c r="E399" s="0" t="str">
        <f aca="false">IF([1]metadata!E399="","",[1]metadata!E399)</f>
        <v>10.1086/664709</v>
      </c>
      <c r="F399" s="0" t="str">
        <f aca="false">IF([1]metadata!F399="","",[1]metadata!F399)</f>
        <v>y</v>
      </c>
      <c r="G399" s="0" t="str">
        <f aca="false">IF([1]metadata!G399="","",[1]metadata!G399)</f>
        <v>a</v>
      </c>
      <c r="H399" s="0" t="str">
        <f aca="false">IF([1]metadata!H399="","",[1]metadata!H399)</f>
        <v>i</v>
      </c>
      <c r="I399" s="0" t="n">
        <f aca="false">IF([1]metadata!I399="","",[1]metadata!I399)</f>
        <v>21</v>
      </c>
      <c r="J399" s="0" t="n">
        <f aca="false">IF([1]metadata!J399="",0,[1]metadata!J399)</f>
        <v>12</v>
      </c>
      <c r="K399" s="0" t="str">
        <f aca="false">IF([1]metadata!K399="","",[1]metadata!K399)</f>
        <v/>
      </c>
      <c r="L399" s="0" t="str">
        <f aca="false">IF([1]metadata!L399="","",[1]metadata!L399)</f>
        <v>Aedes albopictus</v>
      </c>
      <c r="M399" s="0" t="str">
        <f aca="false">IF([1]metadata!M399="","",[1]metadata!M399)</f>
        <v>diptera</v>
      </c>
      <c r="N399" s="0" t="str">
        <f aca="false">IF([1]metadata!N399="","",[1]metadata!N399)</f>
        <v>KHO</v>
      </c>
      <c r="O399" s="0" t="n">
        <f aca="false">IF([1]metadata!O399="","",[1]metadata!O399)</f>
        <v>37.3666666666667</v>
      </c>
      <c r="P399" s="0" t="n">
        <f aca="false">IF([1]metadata!P399="","",[1]metadata!P399)</f>
        <v>140.366666666667</v>
      </c>
      <c r="Q399" s="0" t="str">
        <f aca="false">IF([1]metadata!Q399="","",[1]metadata!Q399)</f>
        <v/>
      </c>
      <c r="R399" s="0" t="str">
        <f aca="false">IF([1]metadata!R399="","",[1]metadata!R399)</f>
        <v/>
      </c>
      <c r="S399" s="0" t="str">
        <f aca="false">IF([1]metadata!S399="","",[1]metadata!S399)</f>
        <v/>
      </c>
      <c r="T399" s="0" t="n">
        <f aca="false">IF([1]metadata!T399="","",[1]metadata!T399)</f>
        <v>422.5</v>
      </c>
      <c r="U399" s="0" t="str">
        <f aca="false">IF([1]metadata!U399="","",[1]metadata!U399)</f>
        <v>acc</v>
      </c>
      <c r="V399" s="0" t="str">
        <f aca="false">IF([1]metadata!V399="","",[1]metadata!V399)</f>
        <v/>
      </c>
      <c r="W399" s="0" t="str">
        <f aca="false">IF([1]metadata!W399="","",[1]metadata!W399)</f>
        <v>55-4</v>
      </c>
      <c r="X399" s="0" t="str">
        <f aca="false">IF([1]metadata!X399="","",[1]metadata!X399)</f>
        <v/>
      </c>
      <c r="Y399" s="0" t="str">
        <f aca="false">IF([1]metadata!Y399="","",[1]metadata!Y399)</f>
        <v/>
      </c>
      <c r="Z399" s="0" t="str">
        <f aca="false">IF([1]metadata!Z399="","",[1]metadata!Z399)</f>
        <v/>
      </c>
    </row>
    <row r="400" customFormat="false" ht="14.4" hidden="false" customHeight="false" outlineLevel="0" collapsed="false">
      <c r="A400" s="0" t="n">
        <f aca="false">IF([1]metadata!A400="","",[1]metadata!A400)</f>
        <v>55</v>
      </c>
      <c r="B400" s="0" t="str">
        <f aca="false">IF([1]metadata!B400="","",[1]metadata!B400)</f>
        <v>55-MAN</v>
      </c>
      <c r="C400" s="0" t="str">
        <f aca="false">IF([1]metadata!C400="","",[1]metadata!C400)</f>
        <v>Urbanski, J; Mogi, M; O'Donnell, D; DeCotiis, M; Toma, T; Armbruster, P</v>
      </c>
      <c r="D400" s="0" t="str">
        <f aca="false">IF([1]metadata!D400="","",[1]metadata!D400)</f>
        <v>Rapid Adaptive Evolution of Photoperiodic Response during Invasion and Range Expansion across a Climatic Gradient</v>
      </c>
      <c r="E400" s="0" t="str">
        <f aca="false">IF([1]metadata!E400="","",[1]metadata!E400)</f>
        <v>10.1086/664709</v>
      </c>
      <c r="F400" s="0" t="str">
        <f aca="false">IF([1]metadata!F400="","",[1]metadata!F400)</f>
        <v>y</v>
      </c>
      <c r="G400" s="0" t="str">
        <f aca="false">IF([1]metadata!G400="","",[1]metadata!G400)</f>
        <v>a</v>
      </c>
      <c r="H400" s="0" t="str">
        <f aca="false">IF([1]metadata!H400="","",[1]metadata!H400)</f>
        <v>i</v>
      </c>
      <c r="I400" s="0" t="n">
        <f aca="false">IF([1]metadata!I400="","",[1]metadata!I400)</f>
        <v>21</v>
      </c>
      <c r="J400" s="0" t="n">
        <f aca="false">IF([1]metadata!J400="",0,[1]metadata!J400)</f>
        <v>12</v>
      </c>
      <c r="K400" s="0" t="str">
        <f aca="false">IF([1]metadata!K400="","",[1]metadata!K400)</f>
        <v/>
      </c>
      <c r="L400" s="0" t="str">
        <f aca="false">IF([1]metadata!L400="","",[1]metadata!L400)</f>
        <v>Aedes albopictus</v>
      </c>
      <c r="M400" s="0" t="str">
        <f aca="false">IF([1]metadata!M400="","",[1]metadata!M400)</f>
        <v>diptera</v>
      </c>
      <c r="N400" s="0" t="str">
        <f aca="false">IF([1]metadata!N400="","",[1]metadata!N400)</f>
        <v>MAN</v>
      </c>
      <c r="O400" s="0" t="n">
        <f aca="false">IF([1]metadata!O400="","",[1]metadata!O400)</f>
        <v>38.6166666666667</v>
      </c>
      <c r="P400" s="0" t="n">
        <f aca="false">IF([1]metadata!P400="","",[1]metadata!P400)</f>
        <v>-77.4166666666667</v>
      </c>
      <c r="Q400" s="0" t="str">
        <f aca="false">IF([1]metadata!Q400="","",[1]metadata!Q400)</f>
        <v/>
      </c>
      <c r="R400" s="0" t="str">
        <f aca="false">IF([1]metadata!R400="","",[1]metadata!R400)</f>
        <v/>
      </c>
      <c r="S400" s="0" t="str">
        <f aca="false">IF([1]metadata!S400="","",[1]metadata!S400)</f>
        <v/>
      </c>
      <c r="T400" s="0" t="n">
        <f aca="false">IF([1]metadata!T400="","",[1]metadata!T400)</f>
        <v>434.5</v>
      </c>
      <c r="U400" s="0" t="str">
        <f aca="false">IF([1]metadata!U400="","",[1]metadata!U400)</f>
        <v>acc</v>
      </c>
      <c r="V400" s="0" t="str">
        <f aca="false">IF([1]metadata!V400="","",[1]metadata!V400)</f>
        <v/>
      </c>
      <c r="W400" s="0" t="str">
        <f aca="false">IF([1]metadata!W400="","",[1]metadata!W400)</f>
        <v>55-5</v>
      </c>
      <c r="X400" s="0" t="str">
        <f aca="false">IF([1]metadata!X400="","",[1]metadata!X400)</f>
        <v/>
      </c>
      <c r="Y400" s="0" t="str">
        <f aca="false">IF([1]metadata!Y400="","",[1]metadata!Y400)</f>
        <v/>
      </c>
      <c r="Z400" s="0" t="str">
        <f aca="false">IF([1]metadata!Z400="","",[1]metadata!Z400)</f>
        <v/>
      </c>
    </row>
    <row r="401" customFormat="false" ht="14.4" hidden="false" customHeight="false" outlineLevel="0" collapsed="false">
      <c r="A401" s="0" t="n">
        <f aca="false">IF([1]metadata!A401="","",[1]metadata!A401)</f>
        <v>55</v>
      </c>
      <c r="B401" s="0" t="str">
        <f aca="false">IF([1]metadata!B401="","",[1]metadata!B401)</f>
        <v>55-MEL</v>
      </c>
      <c r="C401" s="0" t="str">
        <f aca="false">IF([1]metadata!C401="","",[1]metadata!C401)</f>
        <v>Urbanski, J; Mogi, M; O'Donnell, D; DeCotiis, M; Toma, T; Armbruster, P</v>
      </c>
      <c r="D401" s="0" t="str">
        <f aca="false">IF([1]metadata!D401="","",[1]metadata!D401)</f>
        <v>Rapid Adaptive Evolution of Photoperiodic Response during Invasion and Range Expansion across a Climatic Gradient</v>
      </c>
      <c r="E401" s="0" t="str">
        <f aca="false">IF([1]metadata!E401="","",[1]metadata!E401)</f>
        <v>10.1086/664709</v>
      </c>
      <c r="F401" s="0" t="str">
        <f aca="false">IF([1]metadata!F401="","",[1]metadata!F401)</f>
        <v>y</v>
      </c>
      <c r="G401" s="0" t="str">
        <f aca="false">IF([1]metadata!G401="","",[1]metadata!G401)</f>
        <v>a</v>
      </c>
      <c r="H401" s="0" t="str">
        <f aca="false">IF([1]metadata!H401="","",[1]metadata!H401)</f>
        <v>i</v>
      </c>
      <c r="I401" s="0" t="n">
        <f aca="false">IF([1]metadata!I401="","",[1]metadata!I401)</f>
        <v>21</v>
      </c>
      <c r="J401" s="0" t="n">
        <f aca="false">IF([1]metadata!J401="",0,[1]metadata!J401)</f>
        <v>12</v>
      </c>
      <c r="K401" s="0" t="str">
        <f aca="false">IF([1]metadata!K401="","",[1]metadata!K401)</f>
        <v/>
      </c>
      <c r="L401" s="0" t="str">
        <f aca="false">IF([1]metadata!L401="","",[1]metadata!L401)</f>
        <v>Aedes albopictus</v>
      </c>
      <c r="M401" s="0" t="str">
        <f aca="false">IF([1]metadata!M401="","",[1]metadata!M401)</f>
        <v>diptera</v>
      </c>
      <c r="N401" s="0" t="str">
        <f aca="false">IF([1]metadata!N401="","",[1]metadata!N401)</f>
        <v>MEL</v>
      </c>
      <c r="O401" s="0" t="n">
        <f aca="false">IF([1]metadata!O401="","",[1]metadata!O401)</f>
        <v>27.5666666666667</v>
      </c>
      <c r="P401" s="0" t="n">
        <f aca="false">IF([1]metadata!P401="","",[1]metadata!P401)</f>
        <v>-80.3666666666667</v>
      </c>
      <c r="Q401" s="0" t="str">
        <f aca="false">IF([1]metadata!Q401="","",[1]metadata!Q401)</f>
        <v/>
      </c>
      <c r="R401" s="0" t="str">
        <f aca="false">IF([1]metadata!R401="","",[1]metadata!R401)</f>
        <v/>
      </c>
      <c r="S401" s="0" t="str">
        <f aca="false">IF([1]metadata!S401="","",[1]metadata!S401)</f>
        <v/>
      </c>
      <c r="T401" s="0" t="n">
        <f aca="false">IF([1]metadata!T401="","",[1]metadata!T401)</f>
        <v>446.5</v>
      </c>
      <c r="U401" s="0" t="str">
        <f aca="false">IF([1]metadata!U401="","",[1]metadata!U401)</f>
        <v>acc</v>
      </c>
      <c r="V401" s="0" t="str">
        <f aca="false">IF([1]metadata!V401="","",[1]metadata!V401)</f>
        <v/>
      </c>
      <c r="W401" s="0" t="str">
        <f aca="false">IF([1]metadata!W401="","",[1]metadata!W401)</f>
        <v>55-6</v>
      </c>
      <c r="X401" s="0" t="str">
        <f aca="false">IF([1]metadata!X401="","",[1]metadata!X401)</f>
        <v/>
      </c>
      <c r="Y401" s="0" t="str">
        <f aca="false">IF([1]metadata!Y401="","",[1]metadata!Y401)</f>
        <v/>
      </c>
      <c r="Z401" s="0" t="str">
        <f aca="false">IF([1]metadata!Z401="","",[1]metadata!Z401)</f>
        <v/>
      </c>
    </row>
    <row r="402" customFormat="false" ht="14.4" hidden="false" customHeight="false" outlineLevel="0" collapsed="false">
      <c r="A402" s="0" t="n">
        <f aca="false">IF([1]metadata!A402="","",[1]metadata!A402)</f>
        <v>55</v>
      </c>
      <c r="B402" s="0" t="str">
        <f aca="false">IF([1]metadata!B402="","",[1]metadata!B402)</f>
        <v>55-NEW</v>
      </c>
      <c r="C402" s="0" t="str">
        <f aca="false">IF([1]metadata!C402="","",[1]metadata!C402)</f>
        <v>Urbanski, J; Mogi, M; O'Donnell, D; DeCotiis, M; Toma, T; Armbruster, P</v>
      </c>
      <c r="D402" s="0" t="str">
        <f aca="false">IF([1]metadata!D402="","",[1]metadata!D402)</f>
        <v>Rapid Adaptive Evolution of Photoperiodic Response during Invasion and Range Expansion across a Climatic Gradient</v>
      </c>
      <c r="E402" s="0" t="str">
        <f aca="false">IF([1]metadata!E402="","",[1]metadata!E402)</f>
        <v>10.1086/664709</v>
      </c>
      <c r="F402" s="0" t="str">
        <f aca="false">IF([1]metadata!F402="","",[1]metadata!F402)</f>
        <v>y</v>
      </c>
      <c r="G402" s="0" t="str">
        <f aca="false">IF([1]metadata!G402="","",[1]metadata!G402)</f>
        <v>a</v>
      </c>
      <c r="H402" s="0" t="str">
        <f aca="false">IF([1]metadata!H402="","",[1]metadata!H402)</f>
        <v>i</v>
      </c>
      <c r="I402" s="0" t="n">
        <f aca="false">IF([1]metadata!I402="","",[1]metadata!I402)</f>
        <v>21</v>
      </c>
      <c r="J402" s="0" t="n">
        <f aca="false">IF([1]metadata!J402="",0,[1]metadata!J402)</f>
        <v>12</v>
      </c>
      <c r="K402" s="0" t="str">
        <f aca="false">IF([1]metadata!K402="","",[1]metadata!K402)</f>
        <v/>
      </c>
      <c r="L402" s="0" t="str">
        <f aca="false">IF([1]metadata!L402="","",[1]metadata!L402)</f>
        <v>Aedes albopictus</v>
      </c>
      <c r="M402" s="0" t="str">
        <f aca="false">IF([1]metadata!M402="","",[1]metadata!M402)</f>
        <v>diptera</v>
      </c>
      <c r="N402" s="0" t="str">
        <f aca="false">IF([1]metadata!N402="","",[1]metadata!N402)</f>
        <v>NEW</v>
      </c>
      <c r="O402" s="0" t="n">
        <f aca="false">IF([1]metadata!O402="","",[1]metadata!O402)</f>
        <v>40.7166666666667</v>
      </c>
      <c r="P402" s="0" t="n">
        <f aca="false">IF([1]metadata!P402="","",[1]metadata!P402)</f>
        <v>-74.0666666666667</v>
      </c>
      <c r="Q402" s="0" t="str">
        <f aca="false">IF([1]metadata!Q402="","",[1]metadata!Q402)</f>
        <v/>
      </c>
      <c r="R402" s="0" t="str">
        <f aca="false">IF([1]metadata!R402="","",[1]metadata!R402)</f>
        <v/>
      </c>
      <c r="S402" s="0" t="str">
        <f aca="false">IF([1]metadata!S402="","",[1]metadata!S402)</f>
        <v/>
      </c>
      <c r="T402" s="0" t="n">
        <f aca="false">IF([1]metadata!T402="","",[1]metadata!T402)</f>
        <v>458.5</v>
      </c>
      <c r="U402" s="0" t="str">
        <f aca="false">IF([1]metadata!U402="","",[1]metadata!U402)</f>
        <v>acc</v>
      </c>
      <c r="V402" s="0" t="str">
        <f aca="false">IF([1]metadata!V402="","",[1]metadata!V402)</f>
        <v/>
      </c>
      <c r="W402" s="0" t="str">
        <f aca="false">IF([1]metadata!W402="","",[1]metadata!W402)</f>
        <v>55-7</v>
      </c>
      <c r="X402" s="0" t="str">
        <f aca="false">IF([1]metadata!X402="","",[1]metadata!X402)</f>
        <v/>
      </c>
      <c r="Y402" s="0" t="str">
        <f aca="false">IF([1]metadata!Y402="","",[1]metadata!Y402)</f>
        <v/>
      </c>
      <c r="Z402" s="0" t="str">
        <f aca="false">IF([1]metadata!Z402="","",[1]metadata!Z402)</f>
        <v/>
      </c>
    </row>
    <row r="403" customFormat="false" ht="14.4" hidden="false" customHeight="false" outlineLevel="0" collapsed="false">
      <c r="A403" s="0" t="n">
        <f aca="false">IF([1]metadata!A403="","",[1]metadata!A403)</f>
        <v>55</v>
      </c>
      <c r="B403" s="0" t="str">
        <f aca="false">IF([1]metadata!B403="","",[1]metadata!B403)</f>
        <v>55-NVA</v>
      </c>
      <c r="C403" s="0" t="str">
        <f aca="false">IF([1]metadata!C403="","",[1]metadata!C403)</f>
        <v>Urbanski, J; Mogi, M; O'Donnell, D; DeCotiis, M; Toma, T; Armbruster, P</v>
      </c>
      <c r="D403" s="0" t="str">
        <f aca="false">IF([1]metadata!D403="","",[1]metadata!D403)</f>
        <v>Rapid Adaptive Evolution of Photoperiodic Response during Invasion and Range Expansion across a Climatic Gradient</v>
      </c>
      <c r="E403" s="0" t="str">
        <f aca="false">IF([1]metadata!E403="","",[1]metadata!E403)</f>
        <v>10.1086/664709</v>
      </c>
      <c r="F403" s="0" t="str">
        <f aca="false">IF([1]metadata!F403="","",[1]metadata!F403)</f>
        <v>y</v>
      </c>
      <c r="G403" s="0" t="str">
        <f aca="false">IF([1]metadata!G403="","",[1]metadata!G403)</f>
        <v>a</v>
      </c>
      <c r="H403" s="0" t="str">
        <f aca="false">IF([1]metadata!H403="","",[1]metadata!H403)</f>
        <v>i</v>
      </c>
      <c r="I403" s="0" t="n">
        <f aca="false">IF([1]metadata!I403="","",[1]metadata!I403)</f>
        <v>21</v>
      </c>
      <c r="J403" s="0" t="n">
        <f aca="false">IF([1]metadata!J403="",0,[1]metadata!J403)</f>
        <v>12</v>
      </c>
      <c r="K403" s="0" t="str">
        <f aca="false">IF([1]metadata!K403="","",[1]metadata!K403)</f>
        <v/>
      </c>
      <c r="L403" s="0" t="str">
        <f aca="false">IF([1]metadata!L403="","",[1]metadata!L403)</f>
        <v>Aedes albopictus</v>
      </c>
      <c r="M403" s="0" t="str">
        <f aca="false">IF([1]metadata!M403="","",[1]metadata!M403)</f>
        <v>diptera</v>
      </c>
      <c r="N403" s="0" t="str">
        <f aca="false">IF([1]metadata!N403="","",[1]metadata!N403)</f>
        <v>NVA</v>
      </c>
      <c r="O403" s="0" t="n">
        <f aca="false">IF([1]metadata!O403="","",[1]metadata!O403)</f>
        <v>36.35</v>
      </c>
      <c r="P403" s="0" t="n">
        <f aca="false">IF([1]metadata!P403="","",[1]metadata!P403)</f>
        <v>-78.3666666666667</v>
      </c>
      <c r="Q403" s="0" t="str">
        <f aca="false">IF([1]metadata!Q403="","",[1]metadata!Q403)</f>
        <v/>
      </c>
      <c r="R403" s="0" t="str">
        <f aca="false">IF([1]metadata!R403="","",[1]metadata!R403)</f>
        <v/>
      </c>
      <c r="S403" s="0" t="str">
        <f aca="false">IF([1]metadata!S403="","",[1]metadata!S403)</f>
        <v/>
      </c>
      <c r="T403" s="0" t="n">
        <f aca="false">IF([1]metadata!T403="","",[1]metadata!T403)</f>
        <v>470.5</v>
      </c>
      <c r="U403" s="0" t="str">
        <f aca="false">IF([1]metadata!U403="","",[1]metadata!U403)</f>
        <v>acc</v>
      </c>
      <c r="V403" s="0" t="str">
        <f aca="false">IF([1]metadata!V403="","",[1]metadata!V403)</f>
        <v/>
      </c>
      <c r="W403" s="0" t="str">
        <f aca="false">IF([1]metadata!W403="","",[1]metadata!W403)</f>
        <v>55-8</v>
      </c>
      <c r="X403" s="0" t="str">
        <f aca="false">IF([1]metadata!X403="","",[1]metadata!X403)</f>
        <v/>
      </c>
      <c r="Y403" s="0" t="str">
        <f aca="false">IF([1]metadata!Y403="","",[1]metadata!Y403)</f>
        <v/>
      </c>
      <c r="Z403" s="0" t="str">
        <f aca="false">IF([1]metadata!Z403="","",[1]metadata!Z403)</f>
        <v/>
      </c>
    </row>
    <row r="404" customFormat="false" ht="14.4" hidden="false" customHeight="false" outlineLevel="0" collapsed="false">
      <c r="A404" s="0" t="n">
        <f aca="false">IF([1]metadata!A404="","",[1]metadata!A404)</f>
        <v>55</v>
      </c>
      <c r="B404" s="0" t="str">
        <f aca="false">IF([1]metadata!B404="","",[1]metadata!B404)</f>
        <v>55-OKI</v>
      </c>
      <c r="C404" s="0" t="str">
        <f aca="false">IF([1]metadata!C404="","",[1]metadata!C404)</f>
        <v>Urbanski, J; Mogi, M; O'Donnell, D; DeCotiis, M; Toma, T; Armbruster, P</v>
      </c>
      <c r="D404" s="0" t="str">
        <f aca="false">IF([1]metadata!D404="","",[1]metadata!D404)</f>
        <v>Rapid Adaptive Evolution of Photoperiodic Response during Invasion and Range Expansion across a Climatic Gradient</v>
      </c>
      <c r="E404" s="0" t="str">
        <f aca="false">IF([1]metadata!E404="","",[1]metadata!E404)</f>
        <v>10.1086/664709</v>
      </c>
      <c r="F404" s="0" t="str">
        <f aca="false">IF([1]metadata!F404="","",[1]metadata!F404)</f>
        <v>y</v>
      </c>
      <c r="G404" s="0" t="str">
        <f aca="false">IF([1]metadata!G404="","",[1]metadata!G404)</f>
        <v>a</v>
      </c>
      <c r="H404" s="0" t="str">
        <f aca="false">IF([1]metadata!H404="","",[1]metadata!H404)</f>
        <v>i</v>
      </c>
      <c r="I404" s="0" t="n">
        <f aca="false">IF([1]metadata!I404="","",[1]metadata!I404)</f>
        <v>21</v>
      </c>
      <c r="J404" s="0" t="n">
        <f aca="false">IF([1]metadata!J404="",0,[1]metadata!J404)</f>
        <v>12</v>
      </c>
      <c r="K404" s="0" t="str">
        <f aca="false">IF([1]metadata!K404="","",[1]metadata!K404)</f>
        <v/>
      </c>
      <c r="L404" s="0" t="str">
        <f aca="false">IF([1]metadata!L404="","",[1]metadata!L404)</f>
        <v>Aedes albopictus</v>
      </c>
      <c r="M404" s="0" t="str">
        <f aca="false">IF([1]metadata!M404="","",[1]metadata!M404)</f>
        <v>diptera</v>
      </c>
      <c r="N404" s="0" t="str">
        <f aca="false">IF([1]metadata!N404="","",[1]metadata!N404)</f>
        <v>OKI</v>
      </c>
      <c r="O404" s="0" t="n">
        <f aca="false">IF([1]metadata!O404="","",[1]metadata!O404)</f>
        <v>26.2166666666667</v>
      </c>
      <c r="P404" s="0" t="n">
        <f aca="false">IF([1]metadata!P404="","",[1]metadata!P404)</f>
        <v>127.916666666667</v>
      </c>
      <c r="Q404" s="0" t="str">
        <f aca="false">IF([1]metadata!Q404="","",[1]metadata!Q404)</f>
        <v/>
      </c>
      <c r="R404" s="0" t="str">
        <f aca="false">IF([1]metadata!R404="","",[1]metadata!R404)</f>
        <v/>
      </c>
      <c r="S404" s="0" t="str">
        <f aca="false">IF([1]metadata!S404="","",[1]metadata!S404)</f>
        <v/>
      </c>
      <c r="T404" s="0" t="n">
        <f aca="false">IF([1]metadata!T404="","",[1]metadata!T404)</f>
        <v>482.5</v>
      </c>
      <c r="U404" s="0" t="str">
        <f aca="false">IF([1]metadata!U404="","",[1]metadata!U404)</f>
        <v>acc</v>
      </c>
      <c r="V404" s="0" t="str">
        <f aca="false">IF([1]metadata!V404="","",[1]metadata!V404)</f>
        <v/>
      </c>
      <c r="W404" s="0" t="str">
        <f aca="false">IF([1]metadata!W404="","",[1]metadata!W404)</f>
        <v>55-9</v>
      </c>
      <c r="X404" s="0" t="str">
        <f aca="false">IF([1]metadata!X404="","",[1]metadata!X404)</f>
        <v/>
      </c>
      <c r="Y404" s="0" t="str">
        <f aca="false">IF([1]metadata!Y404="","",[1]metadata!Y404)</f>
        <v/>
      </c>
      <c r="Z404" s="0" t="str">
        <f aca="false">IF([1]metadata!Z404="","",[1]metadata!Z404)</f>
        <v/>
      </c>
    </row>
    <row r="405" customFormat="false" ht="14.4" hidden="false" customHeight="false" outlineLevel="0" collapsed="false">
      <c r="A405" s="0" t="n">
        <f aca="false">IF([1]metadata!A405="","",[1]metadata!A405)</f>
        <v>55</v>
      </c>
      <c r="B405" s="0" t="str">
        <f aca="false">IF([1]metadata!B405="","",[1]metadata!B405)</f>
        <v>55-SHI</v>
      </c>
      <c r="C405" s="0" t="str">
        <f aca="false">IF([1]metadata!C405="","",[1]metadata!C405)</f>
        <v>Urbanski, J; Mogi, M; O'Donnell, D; DeCotiis, M; Toma, T; Armbruster, P</v>
      </c>
      <c r="D405" s="0" t="str">
        <f aca="false">IF([1]metadata!D405="","",[1]metadata!D405)</f>
        <v>Rapid Adaptive Evolution of Photoperiodic Response during Invasion and Range Expansion across a Climatic Gradient</v>
      </c>
      <c r="E405" s="0" t="str">
        <f aca="false">IF([1]metadata!E405="","",[1]metadata!E405)</f>
        <v>10.1086/664709</v>
      </c>
      <c r="F405" s="0" t="str">
        <f aca="false">IF([1]metadata!F405="","",[1]metadata!F405)</f>
        <v>y</v>
      </c>
      <c r="G405" s="0" t="str">
        <f aca="false">IF([1]metadata!G405="","",[1]metadata!G405)</f>
        <v>a</v>
      </c>
      <c r="H405" s="0" t="str">
        <f aca="false">IF([1]metadata!H405="","",[1]metadata!H405)</f>
        <v>i</v>
      </c>
      <c r="I405" s="0" t="n">
        <f aca="false">IF([1]metadata!I405="","",[1]metadata!I405)</f>
        <v>21</v>
      </c>
      <c r="J405" s="0" t="n">
        <f aca="false">IF([1]metadata!J405="",0,[1]metadata!J405)</f>
        <v>12</v>
      </c>
      <c r="K405" s="0" t="str">
        <f aca="false">IF([1]metadata!K405="","",[1]metadata!K405)</f>
        <v/>
      </c>
      <c r="L405" s="0" t="str">
        <f aca="false">IF([1]metadata!L405="","",[1]metadata!L405)</f>
        <v>Aedes albopictus</v>
      </c>
      <c r="M405" s="0" t="str">
        <f aca="false">IF([1]metadata!M405="","",[1]metadata!M405)</f>
        <v>diptera</v>
      </c>
      <c r="N405" s="0" t="str">
        <f aca="false">IF([1]metadata!N405="","",[1]metadata!N405)</f>
        <v>SHI</v>
      </c>
      <c r="O405" s="0" t="n">
        <f aca="false">IF([1]metadata!O405="","",[1]metadata!O405)</f>
        <v>34.0166666666667</v>
      </c>
      <c r="P405" s="0" t="n">
        <f aca="false">IF([1]metadata!P405="","",[1]metadata!P405)</f>
        <v>130.933333333333</v>
      </c>
      <c r="Q405" s="0" t="str">
        <f aca="false">IF([1]metadata!Q405="","",[1]metadata!Q405)</f>
        <v/>
      </c>
      <c r="R405" s="0" t="str">
        <f aca="false">IF([1]metadata!R405="","",[1]metadata!R405)</f>
        <v/>
      </c>
      <c r="S405" s="0" t="str">
        <f aca="false">IF([1]metadata!S405="","",[1]metadata!S405)</f>
        <v/>
      </c>
      <c r="T405" s="0" t="n">
        <f aca="false">IF([1]metadata!T405="","",[1]metadata!T405)</f>
        <v>494.5</v>
      </c>
      <c r="U405" s="0" t="str">
        <f aca="false">IF([1]metadata!U405="","",[1]metadata!U405)</f>
        <v>acc</v>
      </c>
      <c r="V405" s="0" t="str">
        <f aca="false">IF([1]metadata!V405="","",[1]metadata!V405)</f>
        <v/>
      </c>
      <c r="W405" s="0" t="str">
        <f aca="false">IF([1]metadata!W405="","",[1]metadata!W405)</f>
        <v>55-10</v>
      </c>
      <c r="X405" s="0" t="str">
        <f aca="false">IF([1]metadata!X405="","",[1]metadata!X405)</f>
        <v/>
      </c>
      <c r="Y405" s="0" t="str">
        <f aca="false">IF([1]metadata!Y405="","",[1]metadata!Y405)</f>
        <v/>
      </c>
      <c r="Z405" s="0" t="str">
        <f aca="false">IF([1]metadata!Z405="","",[1]metadata!Z405)</f>
        <v/>
      </c>
    </row>
    <row r="406" customFormat="false" ht="14.4" hidden="false" customHeight="false" outlineLevel="0" collapsed="false">
      <c r="A406" s="0" t="n">
        <f aca="false">IF([1]metadata!A406="","",[1]metadata!A406)</f>
        <v>55</v>
      </c>
      <c r="B406" s="0" t="str">
        <f aca="false">IF([1]metadata!B406="","",[1]metadata!B406)</f>
        <v>55-UTS</v>
      </c>
      <c r="C406" s="0" t="str">
        <f aca="false">IF([1]metadata!C406="","",[1]metadata!C406)</f>
        <v>Urbanski, J; Mogi, M; O'Donnell, D; DeCotiis, M; Toma, T; Armbruster, P</v>
      </c>
      <c r="D406" s="0" t="str">
        <f aca="false">IF([1]metadata!D406="","",[1]metadata!D406)</f>
        <v>Rapid Adaptive Evolution of Photoperiodic Response during Invasion and Range Expansion across a Climatic Gradient</v>
      </c>
      <c r="E406" s="0" t="str">
        <f aca="false">IF([1]metadata!E406="","",[1]metadata!E406)</f>
        <v>10.1086/664709</v>
      </c>
      <c r="F406" s="0" t="str">
        <f aca="false">IF([1]metadata!F406="","",[1]metadata!F406)</f>
        <v>y</v>
      </c>
      <c r="G406" s="0" t="str">
        <f aca="false">IF([1]metadata!G406="","",[1]metadata!G406)</f>
        <v>a</v>
      </c>
      <c r="H406" s="0" t="str">
        <f aca="false">IF([1]metadata!H406="","",[1]metadata!H406)</f>
        <v>i</v>
      </c>
      <c r="I406" s="0" t="n">
        <f aca="false">IF([1]metadata!I406="","",[1]metadata!I406)</f>
        <v>21</v>
      </c>
      <c r="J406" s="0" t="n">
        <f aca="false">IF([1]metadata!J406="",0,[1]metadata!J406)</f>
        <v>12</v>
      </c>
      <c r="K406" s="0" t="str">
        <f aca="false">IF([1]metadata!K406="","",[1]metadata!K406)</f>
        <v/>
      </c>
      <c r="L406" s="0" t="str">
        <f aca="false">IF([1]metadata!L406="","",[1]metadata!L406)</f>
        <v>Aedes albopictus</v>
      </c>
      <c r="M406" s="0" t="str">
        <f aca="false">IF([1]metadata!M406="","",[1]metadata!M406)</f>
        <v>diptera</v>
      </c>
      <c r="N406" s="0" t="str">
        <f aca="false">IF([1]metadata!N406="","",[1]metadata!N406)</f>
        <v>UTS</v>
      </c>
      <c r="O406" s="0" t="n">
        <f aca="false">IF([1]metadata!O406="","",[1]metadata!O406)</f>
        <v>36.5333333333333</v>
      </c>
      <c r="P406" s="0" t="n">
        <f aca="false">IF([1]metadata!P406="","",[1]metadata!P406)</f>
        <v>139.866666666667</v>
      </c>
      <c r="Q406" s="0" t="str">
        <f aca="false">IF([1]metadata!Q406="","",[1]metadata!Q406)</f>
        <v/>
      </c>
      <c r="R406" s="0" t="str">
        <f aca="false">IF([1]metadata!R406="","",[1]metadata!R406)</f>
        <v/>
      </c>
      <c r="S406" s="0" t="str">
        <f aca="false">IF([1]metadata!S406="","",[1]metadata!S406)</f>
        <v/>
      </c>
      <c r="T406" s="0" t="n">
        <f aca="false">IF([1]metadata!T406="","",[1]metadata!T406)</f>
        <v>506.5</v>
      </c>
      <c r="U406" s="0" t="str">
        <f aca="false">IF([1]metadata!U406="","",[1]metadata!U406)</f>
        <v>acc</v>
      </c>
      <c r="V406" s="0" t="str">
        <f aca="false">IF([1]metadata!V406="","",[1]metadata!V406)</f>
        <v/>
      </c>
      <c r="W406" s="0" t="str">
        <f aca="false">IF([1]metadata!W406="","",[1]metadata!W406)</f>
        <v>55-11</v>
      </c>
      <c r="X406" s="0" t="str">
        <f aca="false">IF([1]metadata!X406="","",[1]metadata!X406)</f>
        <v/>
      </c>
      <c r="Y406" s="0" t="str">
        <f aca="false">IF([1]metadata!Y406="","",[1]metadata!Y406)</f>
        <v/>
      </c>
      <c r="Z406" s="0" t="str">
        <f aca="false">IF([1]metadata!Z406="","",[1]metadata!Z406)</f>
        <v/>
      </c>
    </row>
    <row r="407" customFormat="false" ht="14.4" hidden="false" customHeight="false" outlineLevel="0" collapsed="false">
      <c r="A407" s="0" t="n">
        <f aca="false">IF([1]metadata!A407="","",[1]metadata!A407)</f>
        <v>55</v>
      </c>
      <c r="B407" s="0" t="str">
        <f aca="false">IF([1]metadata!B407="","",[1]metadata!B407)</f>
        <v>55-AIZ</v>
      </c>
      <c r="C407" s="0" t="str">
        <f aca="false">IF([1]metadata!C407="","",[1]metadata!C407)</f>
        <v>Urbanski, J; Mogi, M; O'Donnell, D; DeCotiis, M; Toma, T; Armbruster, P</v>
      </c>
      <c r="D407" s="0" t="str">
        <f aca="false">IF([1]metadata!D407="","",[1]metadata!D407)</f>
        <v>Rapid Adaptive Evolution of Photoperiodic Response during Invasion and Range Expansion across a Climatic Gradient</v>
      </c>
      <c r="E407" s="0" t="str">
        <f aca="false">IF([1]metadata!E407="","",[1]metadata!E407)</f>
        <v>10.1086/664709</v>
      </c>
      <c r="F407" s="0" t="str">
        <f aca="false">IF([1]metadata!F407="","",[1]metadata!F407)</f>
        <v>y</v>
      </c>
      <c r="G407" s="0" t="str">
        <f aca="false">IF([1]metadata!G407="","",[1]metadata!G407)</f>
        <v>a</v>
      </c>
      <c r="H407" s="0" t="str">
        <f aca="false">IF([1]metadata!H407="","",[1]metadata!H407)</f>
        <v>i</v>
      </c>
      <c r="I407" s="0" t="n">
        <f aca="false">IF([1]metadata!I407="","",[1]metadata!I407)</f>
        <v>21</v>
      </c>
      <c r="J407" s="0" t="n">
        <f aca="false">IF([1]metadata!J407="",0,[1]metadata!J407)</f>
        <v>12</v>
      </c>
      <c r="K407" s="0" t="str">
        <f aca="false">IF([1]metadata!K407="","",[1]metadata!K407)</f>
        <v/>
      </c>
      <c r="L407" s="0" t="str">
        <f aca="false">IF([1]metadata!L407="","",[1]metadata!L407)</f>
        <v>Aedes albopictus</v>
      </c>
      <c r="M407" s="0" t="str">
        <f aca="false">IF([1]metadata!M407="","",[1]metadata!M407)</f>
        <v>diptera</v>
      </c>
      <c r="N407" s="0" t="str">
        <f aca="false">IF([1]metadata!N407="","",[1]metadata!N407)</f>
        <v>AIZ</v>
      </c>
      <c r="O407" s="0" t="n">
        <f aca="false">IF([1]metadata!O407="","",[1]metadata!O407)</f>
        <v>37.4666666666667</v>
      </c>
      <c r="P407" s="0" t="n">
        <f aca="false">IF([1]metadata!P407="","",[1]metadata!P407)</f>
        <v>139.933333333333</v>
      </c>
      <c r="Q407" s="0" t="str">
        <f aca="false">IF([1]metadata!Q407="","",[1]metadata!Q407)</f>
        <v/>
      </c>
      <c r="R407" s="0" t="str">
        <f aca="false">IF([1]metadata!R407="","",[1]metadata!R407)</f>
        <v/>
      </c>
      <c r="S407" s="0" t="str">
        <f aca="false">IF([1]metadata!S407="","",[1]metadata!S407)</f>
        <v/>
      </c>
      <c r="T407" s="0" t="n">
        <f aca="false">IF([1]metadata!T407="","",[1]metadata!T407)</f>
        <v>518.5</v>
      </c>
      <c r="U407" s="0" t="str">
        <f aca="false">IF([1]metadata!U407="","",[1]metadata!U407)</f>
        <v>acc</v>
      </c>
      <c r="V407" s="0" t="str">
        <f aca="false">IF([1]metadata!V407="","",[1]metadata!V407)</f>
        <v/>
      </c>
      <c r="W407" s="0" t="str">
        <f aca="false">IF([1]metadata!W407="","",[1]metadata!W407)</f>
        <v>55-12</v>
      </c>
      <c r="X407" s="0" t="str">
        <f aca="false">IF([1]metadata!X407="","",[1]metadata!X407)</f>
        <v/>
      </c>
      <c r="Y407" s="0" t="str">
        <f aca="false">IF([1]metadata!Y407="","",[1]metadata!Y407)</f>
        <v/>
      </c>
      <c r="Z407" s="0" t="str">
        <f aca="false">IF([1]metadata!Z407="","",[1]metadata!Z407)</f>
        <v/>
      </c>
    </row>
    <row r="408" customFormat="false" ht="14.4" hidden="false" customHeight="false" outlineLevel="0" collapsed="false">
      <c r="A408" s="0" t="n">
        <f aca="false">IF([1]metadata!A408="","",[1]metadata!A408)</f>
        <v>55</v>
      </c>
      <c r="B408" s="0" t="str">
        <f aca="false">IF([1]metadata!B408="","",[1]metadata!B408)</f>
        <v>55-BER</v>
      </c>
      <c r="C408" s="0" t="str">
        <f aca="false">IF([1]metadata!C408="","",[1]metadata!C408)</f>
        <v>Urbanski, J; Mogi, M; O'Donnell, D; DeCotiis, M; Toma, T; Armbruster, P</v>
      </c>
      <c r="D408" s="0" t="str">
        <f aca="false">IF([1]metadata!D408="","",[1]metadata!D408)</f>
        <v>Rapid Adaptive Evolution of Photoperiodic Response during Invasion and Range Expansion across a Climatic Gradient</v>
      </c>
      <c r="E408" s="0" t="str">
        <f aca="false">IF([1]metadata!E408="","",[1]metadata!E408)</f>
        <v>10.1086/664709</v>
      </c>
      <c r="F408" s="0" t="str">
        <f aca="false">IF([1]metadata!F408="","",[1]metadata!F408)</f>
        <v>y</v>
      </c>
      <c r="G408" s="0" t="str">
        <f aca="false">IF([1]metadata!G408="","",[1]metadata!G408)</f>
        <v>a</v>
      </c>
      <c r="H408" s="0" t="str">
        <f aca="false">IF([1]metadata!H408="","",[1]metadata!H408)</f>
        <v>i</v>
      </c>
      <c r="I408" s="0" t="n">
        <f aca="false">IF([1]metadata!I408="","",[1]metadata!I408)</f>
        <v>21</v>
      </c>
      <c r="J408" s="0" t="n">
        <f aca="false">IF([1]metadata!J408="",0,[1]metadata!J408)</f>
        <v>14</v>
      </c>
      <c r="K408" s="0" t="str">
        <f aca="false">IF([1]metadata!K408="","",[1]metadata!K408)</f>
        <v/>
      </c>
      <c r="L408" s="0" t="str">
        <f aca="false">IF([1]metadata!L408="","",[1]metadata!L408)</f>
        <v>Aedes albopictus</v>
      </c>
      <c r="M408" s="0" t="str">
        <f aca="false">IF([1]metadata!M408="","",[1]metadata!M408)</f>
        <v>diptera</v>
      </c>
      <c r="N408" s="0" t="str">
        <f aca="false">IF([1]metadata!N408="","",[1]metadata!N408)</f>
        <v>BER</v>
      </c>
      <c r="O408" s="0" t="n">
        <f aca="false">IF([1]metadata!O408="","",[1]metadata!O408)</f>
        <v>39.7666666666667</v>
      </c>
      <c r="P408" s="0" t="n">
        <f aca="false">IF([1]metadata!P408="","",[1]metadata!P408)</f>
        <v>-74.9833333333333</v>
      </c>
      <c r="Q408" s="0" t="str">
        <f aca="false">IF([1]metadata!Q408="","",[1]metadata!Q408)</f>
        <v/>
      </c>
      <c r="R408" s="0" t="str">
        <f aca="false">IF([1]metadata!R408="","",[1]metadata!R408)</f>
        <v/>
      </c>
      <c r="S408" s="0" t="str">
        <f aca="false">IF([1]metadata!S408="","",[1]metadata!S408)</f>
        <v/>
      </c>
      <c r="T408" s="0" t="n">
        <f aca="false">IF([1]metadata!T408="","",[1]metadata!T408)</f>
        <v>530.5</v>
      </c>
      <c r="U408" s="0" t="str">
        <f aca="false">IF([1]metadata!U408="","",[1]metadata!U408)</f>
        <v>acc</v>
      </c>
      <c r="V408" s="0" t="str">
        <f aca="false">IF([1]metadata!V408="","",[1]metadata!V408)</f>
        <v/>
      </c>
      <c r="W408" s="0" t="str">
        <f aca="false">IF([1]metadata!W408="","",[1]metadata!W408)</f>
        <v>55-13</v>
      </c>
      <c r="X408" s="0" t="str">
        <f aca="false">IF([1]metadata!X408="","",[1]metadata!X408)</f>
        <v/>
      </c>
      <c r="Y408" s="0" t="str">
        <f aca="false">IF([1]metadata!Y408="","",[1]metadata!Y408)</f>
        <v/>
      </c>
      <c r="Z408" s="0" t="str">
        <f aca="false">IF([1]metadata!Z408="","",[1]metadata!Z408)</f>
        <v/>
      </c>
    </row>
    <row r="409" customFormat="false" ht="14.4" hidden="false" customHeight="false" outlineLevel="0" collapsed="false">
      <c r="A409" s="0" t="n">
        <f aca="false">IF([1]metadata!A409="","",[1]metadata!A409)</f>
        <v>55</v>
      </c>
      <c r="B409" s="0" t="str">
        <f aca="false">IF([1]metadata!B409="","",[1]metadata!B409)</f>
        <v>55-FAY</v>
      </c>
      <c r="C409" s="0" t="str">
        <f aca="false">IF([1]metadata!C409="","",[1]metadata!C409)</f>
        <v>Urbanski, J; Mogi, M; O'Donnell, D; DeCotiis, M; Toma, T; Armbruster, P</v>
      </c>
      <c r="D409" s="0" t="str">
        <f aca="false">IF([1]metadata!D409="","",[1]metadata!D409)</f>
        <v>Rapid Adaptive Evolution of Photoperiodic Response during Invasion and Range Expansion across a Climatic Gradient</v>
      </c>
      <c r="E409" s="0" t="str">
        <f aca="false">IF([1]metadata!E409="","",[1]metadata!E409)</f>
        <v>10.1086/664709</v>
      </c>
      <c r="F409" s="0" t="str">
        <f aca="false">IF([1]metadata!F409="","",[1]metadata!F409)</f>
        <v>y</v>
      </c>
      <c r="G409" s="0" t="str">
        <f aca="false">IF([1]metadata!G409="","",[1]metadata!G409)</f>
        <v>a</v>
      </c>
      <c r="H409" s="0" t="str">
        <f aca="false">IF([1]metadata!H409="","",[1]metadata!H409)</f>
        <v>i</v>
      </c>
      <c r="I409" s="0" t="n">
        <f aca="false">IF([1]metadata!I409="","",[1]metadata!I409)</f>
        <v>21</v>
      </c>
      <c r="J409" s="0" t="n">
        <f aca="false">IF([1]metadata!J409="",0,[1]metadata!J409)</f>
        <v>12</v>
      </c>
      <c r="K409" s="0" t="str">
        <f aca="false">IF([1]metadata!K409="","",[1]metadata!K409)</f>
        <v/>
      </c>
      <c r="L409" s="0" t="str">
        <f aca="false">IF([1]metadata!L409="","",[1]metadata!L409)</f>
        <v>Aedes albopictus</v>
      </c>
      <c r="M409" s="0" t="str">
        <f aca="false">IF([1]metadata!M409="","",[1]metadata!M409)</f>
        <v>diptera</v>
      </c>
      <c r="N409" s="0" t="str">
        <f aca="false">IF([1]metadata!N409="","",[1]metadata!N409)</f>
        <v>FAY</v>
      </c>
      <c r="O409" s="0" t="n">
        <f aca="false">IF([1]metadata!O409="","",[1]metadata!O409)</f>
        <v>35.0166666666667</v>
      </c>
      <c r="P409" s="0" t="n">
        <f aca="false">IF([1]metadata!P409="","",[1]metadata!P409)</f>
        <v>-78.0833333333333</v>
      </c>
      <c r="Q409" s="0" t="str">
        <f aca="false">IF([1]metadata!Q409="","",[1]metadata!Q409)</f>
        <v/>
      </c>
      <c r="R409" s="0" t="str">
        <f aca="false">IF([1]metadata!R409="","",[1]metadata!R409)</f>
        <v/>
      </c>
      <c r="S409" s="0" t="str">
        <f aca="false">IF([1]metadata!S409="","",[1]metadata!S409)</f>
        <v/>
      </c>
      <c r="T409" s="0" t="n">
        <f aca="false">IF([1]metadata!T409="","",[1]metadata!T409)</f>
        <v>542.5</v>
      </c>
      <c r="U409" s="0" t="str">
        <f aca="false">IF([1]metadata!U409="","",[1]metadata!U409)</f>
        <v>acc</v>
      </c>
      <c r="V409" s="0" t="str">
        <f aca="false">IF([1]metadata!V409="","",[1]metadata!V409)</f>
        <v/>
      </c>
      <c r="W409" s="0" t="str">
        <f aca="false">IF([1]metadata!W409="","",[1]metadata!W409)</f>
        <v>55-14</v>
      </c>
      <c r="X409" s="0" t="str">
        <f aca="false">IF([1]metadata!X409="","",[1]metadata!X409)</f>
        <v/>
      </c>
      <c r="Y409" s="0" t="str">
        <f aca="false">IF([1]metadata!Y409="","",[1]metadata!Y409)</f>
        <v/>
      </c>
      <c r="Z409" s="0" t="str">
        <f aca="false">IF([1]metadata!Z409="","",[1]metadata!Z409)</f>
        <v/>
      </c>
    </row>
    <row r="410" customFormat="false" ht="14.4" hidden="false" customHeight="false" outlineLevel="0" collapsed="false">
      <c r="A410" s="0" t="n">
        <f aca="false">IF([1]metadata!A410="","",[1]metadata!A410)</f>
        <v>55</v>
      </c>
      <c r="B410" s="0" t="str">
        <f aca="false">IF([1]metadata!B410="","",[1]metadata!B410)</f>
        <v>55-KAG</v>
      </c>
      <c r="C410" s="0" t="str">
        <f aca="false">IF([1]metadata!C410="","",[1]metadata!C410)</f>
        <v>Urbanski, J; Mogi, M; O'Donnell, D; DeCotiis, M; Toma, T; Armbruster, P</v>
      </c>
      <c r="D410" s="0" t="str">
        <f aca="false">IF([1]metadata!D410="","",[1]metadata!D410)</f>
        <v>Rapid Adaptive Evolution of Photoperiodic Response during Invasion and Range Expansion across a Climatic Gradient</v>
      </c>
      <c r="E410" s="0" t="str">
        <f aca="false">IF([1]metadata!E410="","",[1]metadata!E410)</f>
        <v>10.1086/664709</v>
      </c>
      <c r="F410" s="0" t="str">
        <f aca="false">IF([1]metadata!F410="","",[1]metadata!F410)</f>
        <v>y</v>
      </c>
      <c r="G410" s="0" t="str">
        <f aca="false">IF([1]metadata!G410="","",[1]metadata!G410)</f>
        <v>a</v>
      </c>
      <c r="H410" s="0" t="str">
        <f aca="false">IF([1]metadata!H410="","",[1]metadata!H410)</f>
        <v>i</v>
      </c>
      <c r="I410" s="0" t="n">
        <f aca="false">IF([1]metadata!I410="","",[1]metadata!I410)</f>
        <v>21</v>
      </c>
      <c r="J410" s="0" t="n">
        <f aca="false">IF([1]metadata!J410="",0,[1]metadata!J410)</f>
        <v>12</v>
      </c>
      <c r="K410" s="0" t="str">
        <f aca="false">IF([1]metadata!K410="","",[1]metadata!K410)</f>
        <v/>
      </c>
      <c r="L410" s="0" t="str">
        <f aca="false">IF([1]metadata!L410="","",[1]metadata!L410)</f>
        <v>Aedes albopictus</v>
      </c>
      <c r="M410" s="0" t="str">
        <f aca="false">IF([1]metadata!M410="","",[1]metadata!M410)</f>
        <v>diptera</v>
      </c>
      <c r="N410" s="0" t="str">
        <f aca="false">IF([1]metadata!N410="","",[1]metadata!N410)</f>
        <v>KAG</v>
      </c>
      <c r="O410" s="0" t="n">
        <f aca="false">IF([1]metadata!O410="","",[1]metadata!O410)</f>
        <v>31.55</v>
      </c>
      <c r="P410" s="0" t="n">
        <f aca="false">IF([1]metadata!P410="","",[1]metadata!P410)</f>
        <v>130.55</v>
      </c>
      <c r="Q410" s="0" t="str">
        <f aca="false">IF([1]metadata!Q410="","",[1]metadata!Q410)</f>
        <v/>
      </c>
      <c r="R410" s="0" t="str">
        <f aca="false">IF([1]metadata!R410="","",[1]metadata!R410)</f>
        <v/>
      </c>
      <c r="S410" s="0" t="str">
        <f aca="false">IF([1]metadata!S410="","",[1]metadata!S410)</f>
        <v/>
      </c>
      <c r="T410" s="0" t="n">
        <f aca="false">IF([1]metadata!T410="","",[1]metadata!T410)</f>
        <v>554.5</v>
      </c>
      <c r="U410" s="0" t="str">
        <f aca="false">IF([1]metadata!U410="","",[1]metadata!U410)</f>
        <v>acc</v>
      </c>
      <c r="V410" s="0" t="str">
        <f aca="false">IF([1]metadata!V410="","",[1]metadata!V410)</f>
        <v/>
      </c>
      <c r="W410" s="0" t="str">
        <f aca="false">IF([1]metadata!W410="","",[1]metadata!W410)</f>
        <v>55-15</v>
      </c>
      <c r="X410" s="0" t="str">
        <f aca="false">IF([1]metadata!X410="","",[1]metadata!X410)</f>
        <v/>
      </c>
      <c r="Y410" s="0" t="str">
        <f aca="false">IF([1]metadata!Y410="","",[1]metadata!Y410)</f>
        <v/>
      </c>
      <c r="Z410" s="0" t="str">
        <f aca="false">IF([1]metadata!Z410="","",[1]metadata!Z410)</f>
        <v/>
      </c>
    </row>
    <row r="411" customFormat="false" ht="14.4" hidden="false" customHeight="false" outlineLevel="0" collapsed="false">
      <c r="A411" s="0" t="n">
        <f aca="false">IF([1]metadata!A411="","",[1]metadata!A411)</f>
        <v>55</v>
      </c>
      <c r="B411" s="0" t="str">
        <f aca="false">IF([1]metadata!B411="","",[1]metadata!B411)</f>
        <v>55-OAK</v>
      </c>
      <c r="C411" s="0" t="str">
        <f aca="false">IF([1]metadata!C411="","",[1]metadata!C411)</f>
        <v>Urbanski, J; Mogi, M; O'Donnell, D; DeCotiis, M; Toma, T; Armbruster, P</v>
      </c>
      <c r="D411" s="0" t="str">
        <f aca="false">IF([1]metadata!D411="","",[1]metadata!D411)</f>
        <v>Rapid Adaptive Evolution of Photoperiodic Response during Invasion and Range Expansion across a Climatic Gradient</v>
      </c>
      <c r="E411" s="0" t="str">
        <f aca="false">IF([1]metadata!E411="","",[1]metadata!E411)</f>
        <v>10.1086/664709</v>
      </c>
      <c r="F411" s="0" t="str">
        <f aca="false">IF([1]metadata!F411="","",[1]metadata!F411)</f>
        <v>y</v>
      </c>
      <c r="G411" s="0" t="str">
        <f aca="false">IF([1]metadata!G411="","",[1]metadata!G411)</f>
        <v>a</v>
      </c>
      <c r="H411" s="0" t="str">
        <f aca="false">IF([1]metadata!H411="","",[1]metadata!H411)</f>
        <v>i</v>
      </c>
      <c r="I411" s="0" t="n">
        <f aca="false">IF([1]metadata!I411="","",[1]metadata!I411)</f>
        <v>21</v>
      </c>
      <c r="J411" s="0" t="n">
        <f aca="false">IF([1]metadata!J411="",0,[1]metadata!J411)</f>
        <v>12</v>
      </c>
      <c r="K411" s="0" t="str">
        <f aca="false">IF([1]metadata!K411="","",[1]metadata!K411)</f>
        <v/>
      </c>
      <c r="L411" s="0" t="str">
        <f aca="false">IF([1]metadata!L411="","",[1]metadata!L411)</f>
        <v>Aedes albopictus</v>
      </c>
      <c r="M411" s="0" t="str">
        <f aca="false">IF([1]metadata!M411="","",[1]metadata!M411)</f>
        <v>diptera</v>
      </c>
      <c r="N411" s="0" t="str">
        <f aca="false">IF([1]metadata!N411="","",[1]metadata!N411)</f>
        <v>OAK</v>
      </c>
      <c r="O411" s="0" t="n">
        <f aca="false">IF([1]metadata!O411="","",[1]metadata!O411)</f>
        <v>28.85</v>
      </c>
      <c r="P411" s="0" t="n">
        <f aca="false">IF([1]metadata!P411="","",[1]metadata!P411)</f>
        <v>-80.85</v>
      </c>
      <c r="Q411" s="0" t="str">
        <f aca="false">IF([1]metadata!Q411="","",[1]metadata!Q411)</f>
        <v/>
      </c>
      <c r="R411" s="0" t="str">
        <f aca="false">IF([1]metadata!R411="","",[1]metadata!R411)</f>
        <v/>
      </c>
      <c r="S411" s="0" t="str">
        <f aca="false">IF([1]metadata!S411="","",[1]metadata!S411)</f>
        <v/>
      </c>
      <c r="T411" s="0" t="n">
        <f aca="false">IF([1]metadata!T411="","",[1]metadata!T411)</f>
        <v>566.5</v>
      </c>
      <c r="U411" s="0" t="str">
        <f aca="false">IF([1]metadata!U411="","",[1]metadata!U411)</f>
        <v>acc</v>
      </c>
      <c r="V411" s="0" t="str">
        <f aca="false">IF([1]metadata!V411="","",[1]metadata!V411)</f>
        <v/>
      </c>
      <c r="W411" s="0" t="str">
        <f aca="false">IF([1]metadata!W411="","",[1]metadata!W411)</f>
        <v>55-16</v>
      </c>
      <c r="X411" s="0" t="str">
        <f aca="false">IF([1]metadata!X411="","",[1]metadata!X411)</f>
        <v/>
      </c>
      <c r="Y411" s="0" t="str">
        <f aca="false">IF([1]metadata!Y411="","",[1]metadata!Y411)</f>
        <v/>
      </c>
      <c r="Z411" s="0" t="str">
        <f aca="false">IF([1]metadata!Z411="","",[1]metadata!Z411)</f>
        <v/>
      </c>
    </row>
    <row r="412" customFormat="false" ht="14.4" hidden="false" customHeight="false" outlineLevel="0" collapsed="false">
      <c r="A412" s="0" t="n">
        <f aca="false">IF([1]metadata!A412="","",[1]metadata!A412)</f>
        <v>55</v>
      </c>
      <c r="B412" s="0" t="str">
        <f aca="false">IF([1]metadata!B412="","",[1]metadata!B412)</f>
        <v>55-SAK</v>
      </c>
      <c r="C412" s="0" t="str">
        <f aca="false">IF([1]metadata!C412="","",[1]metadata!C412)</f>
        <v>Urbanski, J; Mogi, M; O'Donnell, D; DeCotiis, M; Toma, T; Armbruster, P</v>
      </c>
      <c r="D412" s="0" t="str">
        <f aca="false">IF([1]metadata!D412="","",[1]metadata!D412)</f>
        <v>Rapid Adaptive Evolution of Photoperiodic Response during Invasion and Range Expansion across a Climatic Gradient</v>
      </c>
      <c r="E412" s="0" t="str">
        <f aca="false">IF([1]metadata!E412="","",[1]metadata!E412)</f>
        <v>10.1086/664709</v>
      </c>
      <c r="F412" s="0" t="str">
        <f aca="false">IF([1]metadata!F412="","",[1]metadata!F412)</f>
        <v>y</v>
      </c>
      <c r="G412" s="0" t="str">
        <f aca="false">IF([1]metadata!G412="","",[1]metadata!G412)</f>
        <v>a</v>
      </c>
      <c r="H412" s="0" t="str">
        <f aca="false">IF([1]metadata!H412="","",[1]metadata!H412)</f>
        <v>i</v>
      </c>
      <c r="I412" s="0" t="n">
        <f aca="false">IF([1]metadata!I412="","",[1]metadata!I412)</f>
        <v>21</v>
      </c>
      <c r="J412" s="0" t="n">
        <f aca="false">IF([1]metadata!J412="",0,[1]metadata!J412)</f>
        <v>12</v>
      </c>
      <c r="K412" s="0" t="str">
        <f aca="false">IF([1]metadata!K412="","",[1]metadata!K412)</f>
        <v/>
      </c>
      <c r="L412" s="0" t="str">
        <f aca="false">IF([1]metadata!L412="","",[1]metadata!L412)</f>
        <v>Aedes albopictus</v>
      </c>
      <c r="M412" s="0" t="str">
        <f aca="false">IF([1]metadata!M412="","",[1]metadata!M412)</f>
        <v>diptera</v>
      </c>
      <c r="N412" s="0" t="str">
        <f aca="false">IF([1]metadata!N412="","",[1]metadata!N412)</f>
        <v>SAK</v>
      </c>
      <c r="O412" s="0" t="n">
        <f aca="false">IF([1]metadata!O412="","",[1]metadata!O412)</f>
        <v>38.9166666666667</v>
      </c>
      <c r="P412" s="0" t="n">
        <f aca="false">IF([1]metadata!P412="","",[1]metadata!P412)</f>
        <v>139.008333333333</v>
      </c>
      <c r="Q412" s="0" t="str">
        <f aca="false">IF([1]metadata!Q412="","",[1]metadata!Q412)</f>
        <v/>
      </c>
      <c r="R412" s="0" t="str">
        <f aca="false">IF([1]metadata!R412="","",[1]metadata!R412)</f>
        <v/>
      </c>
      <c r="S412" s="0" t="str">
        <f aca="false">IF([1]metadata!S412="","",[1]metadata!S412)</f>
        <v/>
      </c>
      <c r="T412" s="0" t="n">
        <f aca="false">IF([1]metadata!T412="","",[1]metadata!T412)</f>
        <v>578.5</v>
      </c>
      <c r="U412" s="0" t="str">
        <f aca="false">IF([1]metadata!U412="","",[1]metadata!U412)</f>
        <v>acc</v>
      </c>
      <c r="V412" s="0" t="str">
        <f aca="false">IF([1]metadata!V412="","",[1]metadata!V412)</f>
        <v/>
      </c>
      <c r="W412" s="0" t="str">
        <f aca="false">IF([1]metadata!W412="","",[1]metadata!W412)</f>
        <v>55-17</v>
      </c>
      <c r="X412" s="0" t="str">
        <f aca="false">IF([1]metadata!X412="","",[1]metadata!X412)</f>
        <v/>
      </c>
      <c r="Y412" s="0" t="str">
        <f aca="false">IF([1]metadata!Y412="","",[1]metadata!Y412)</f>
        <v/>
      </c>
      <c r="Z412" s="0" t="str">
        <f aca="false">IF([1]metadata!Z412="","",[1]metadata!Z412)</f>
        <v/>
      </c>
    </row>
    <row r="413" customFormat="false" ht="14.4" hidden="false" customHeight="false" outlineLevel="0" collapsed="false">
      <c r="A413" s="0" t="n">
        <f aca="false">IF([1]metadata!A413="","",[1]metadata!A413)</f>
        <v>55</v>
      </c>
      <c r="B413" s="0" t="str">
        <f aca="false">IF([1]metadata!B413="","",[1]metadata!B413)</f>
        <v>55-TAN</v>
      </c>
      <c r="C413" s="0" t="str">
        <f aca="false">IF([1]metadata!C413="","",[1]metadata!C413)</f>
        <v>Urbanski, J; Mogi, M; O'Donnell, D; DeCotiis, M; Toma, T; Armbruster, P</v>
      </c>
      <c r="D413" s="0" t="str">
        <f aca="false">IF([1]metadata!D413="","",[1]metadata!D413)</f>
        <v>Rapid Adaptive Evolution of Photoperiodic Response during Invasion and Range Expansion across a Climatic Gradient</v>
      </c>
      <c r="E413" s="0" t="str">
        <f aca="false">IF([1]metadata!E413="","",[1]metadata!E413)</f>
        <v>10.1086/664709</v>
      </c>
      <c r="F413" s="0" t="str">
        <f aca="false">IF([1]metadata!F413="","",[1]metadata!F413)</f>
        <v>y</v>
      </c>
      <c r="G413" s="0" t="str">
        <f aca="false">IF([1]metadata!G413="","",[1]metadata!G413)</f>
        <v>a</v>
      </c>
      <c r="H413" s="0" t="str">
        <f aca="false">IF([1]metadata!H413="","",[1]metadata!H413)</f>
        <v>i</v>
      </c>
      <c r="I413" s="0" t="n">
        <f aca="false">IF([1]metadata!I413="","",[1]metadata!I413)</f>
        <v>21</v>
      </c>
      <c r="J413" s="0" t="n">
        <f aca="false">IF([1]metadata!J413="",0,[1]metadata!J413)</f>
        <v>12</v>
      </c>
      <c r="K413" s="0" t="str">
        <f aca="false">IF([1]metadata!K413="","",[1]metadata!K413)</f>
        <v/>
      </c>
      <c r="L413" s="0" t="str">
        <f aca="false">IF([1]metadata!L413="","",[1]metadata!L413)</f>
        <v>Aedes albopictus</v>
      </c>
      <c r="M413" s="0" t="str">
        <f aca="false">IF([1]metadata!M413="","",[1]metadata!M413)</f>
        <v>diptera</v>
      </c>
      <c r="N413" s="0" t="str">
        <f aca="false">IF([1]metadata!N413="","",[1]metadata!N413)</f>
        <v>TAN</v>
      </c>
      <c r="O413" s="0" t="n">
        <f aca="false">IF([1]metadata!O413="","",[1]metadata!O413)</f>
        <v>30.7166666666667</v>
      </c>
      <c r="P413" s="0" t="n">
        <f aca="false">IF([1]metadata!P413="","",[1]metadata!P413)</f>
        <v>130.966666666667</v>
      </c>
      <c r="Q413" s="0" t="str">
        <f aca="false">IF([1]metadata!Q413="","",[1]metadata!Q413)</f>
        <v/>
      </c>
      <c r="R413" s="0" t="str">
        <f aca="false">IF([1]metadata!R413="","",[1]metadata!R413)</f>
        <v/>
      </c>
      <c r="S413" s="0" t="str">
        <f aca="false">IF([1]metadata!S413="","",[1]metadata!S413)</f>
        <v/>
      </c>
      <c r="T413" s="0" t="n">
        <f aca="false">IF([1]metadata!T413="","",[1]metadata!T413)</f>
        <v>590.5</v>
      </c>
      <c r="U413" s="0" t="str">
        <f aca="false">IF([1]metadata!U413="","",[1]metadata!U413)</f>
        <v>acc</v>
      </c>
      <c r="V413" s="0" t="str">
        <f aca="false">IF([1]metadata!V413="","",[1]metadata!V413)</f>
        <v/>
      </c>
      <c r="W413" s="0" t="str">
        <f aca="false">IF([1]metadata!W413="","",[1]metadata!W413)</f>
        <v>55-18</v>
      </c>
      <c r="X413" s="0" t="str">
        <f aca="false">IF([1]metadata!X413="","",[1]metadata!X413)</f>
        <v/>
      </c>
      <c r="Y413" s="0" t="str">
        <f aca="false">IF([1]metadata!Y413="","",[1]metadata!Y413)</f>
        <v/>
      </c>
      <c r="Z413" s="0" t="str">
        <f aca="false">IF([1]metadata!Z413="","",[1]metadata!Z413)</f>
        <v/>
      </c>
    </row>
    <row r="414" customFormat="false" ht="14.4" hidden="false" customHeight="false" outlineLevel="0" collapsed="false">
      <c r="A414" s="0" t="n">
        <f aca="false">IF([1]metadata!A414="","",[1]metadata!A414)</f>
        <v>55</v>
      </c>
      <c r="B414" s="0" t="str">
        <f aca="false">IF([1]metadata!B414="","",[1]metadata!B414)</f>
        <v>55-TOK</v>
      </c>
      <c r="C414" s="0" t="str">
        <f aca="false">IF([1]metadata!C414="","",[1]metadata!C414)</f>
        <v>Urbanski, J; Mogi, M; O'Donnell, D; DeCotiis, M; Toma, T; Armbruster, P</v>
      </c>
      <c r="D414" s="0" t="str">
        <f aca="false">IF([1]metadata!D414="","",[1]metadata!D414)</f>
        <v>Rapid Adaptive Evolution of Photoperiodic Response during Invasion and Range Expansion across a Climatic Gradient</v>
      </c>
      <c r="E414" s="0" t="str">
        <f aca="false">IF([1]metadata!E414="","",[1]metadata!E414)</f>
        <v>10.1086/664709</v>
      </c>
      <c r="F414" s="0" t="str">
        <f aca="false">IF([1]metadata!F414="","",[1]metadata!F414)</f>
        <v>y</v>
      </c>
      <c r="G414" s="0" t="str">
        <f aca="false">IF([1]metadata!G414="","",[1]metadata!G414)</f>
        <v>a</v>
      </c>
      <c r="H414" s="0" t="str">
        <f aca="false">IF([1]metadata!H414="","",[1]metadata!H414)</f>
        <v>i</v>
      </c>
      <c r="I414" s="0" t="n">
        <f aca="false">IF([1]metadata!I414="","",[1]metadata!I414)</f>
        <v>21</v>
      </c>
      <c r="J414" s="0" t="n">
        <f aca="false">IF([1]metadata!J414="",0,[1]metadata!J414)</f>
        <v>12</v>
      </c>
      <c r="K414" s="0" t="str">
        <f aca="false">IF([1]metadata!K414="","",[1]metadata!K414)</f>
        <v/>
      </c>
      <c r="L414" s="0" t="str">
        <f aca="false">IF([1]metadata!L414="","",[1]metadata!L414)</f>
        <v>Aedes albopictus</v>
      </c>
      <c r="M414" s="0" t="str">
        <f aca="false">IF([1]metadata!M414="","",[1]metadata!M414)</f>
        <v>diptera</v>
      </c>
      <c r="N414" s="0" t="str">
        <f aca="false">IF([1]metadata!N414="","",[1]metadata!N414)</f>
        <v>TOK</v>
      </c>
      <c r="O414" s="0" t="n">
        <f aca="false">IF([1]metadata!O414="","",[1]metadata!O414)</f>
        <v>35.6333333333333</v>
      </c>
      <c r="P414" s="0" t="n">
        <f aca="false">IF([1]metadata!P414="","",[1]metadata!P414)</f>
        <v>139.633333333333</v>
      </c>
      <c r="Q414" s="0" t="str">
        <f aca="false">IF([1]metadata!Q414="","",[1]metadata!Q414)</f>
        <v/>
      </c>
      <c r="R414" s="0" t="str">
        <f aca="false">IF([1]metadata!R414="","",[1]metadata!R414)</f>
        <v/>
      </c>
      <c r="S414" s="0" t="str">
        <f aca="false">IF([1]metadata!S414="","",[1]metadata!S414)</f>
        <v/>
      </c>
      <c r="T414" s="0" t="n">
        <f aca="false">IF([1]metadata!T414="","",[1]metadata!T414)</f>
        <v>602.5</v>
      </c>
      <c r="U414" s="0" t="str">
        <f aca="false">IF([1]metadata!U414="","",[1]metadata!U414)</f>
        <v>acc</v>
      </c>
      <c r="V414" s="0" t="str">
        <f aca="false">IF([1]metadata!V414="","",[1]metadata!V414)</f>
        <v/>
      </c>
      <c r="W414" s="0" t="str">
        <f aca="false">IF([1]metadata!W414="","",[1]metadata!W414)</f>
        <v>55-19</v>
      </c>
      <c r="X414" s="0" t="str">
        <f aca="false">IF([1]metadata!X414="","",[1]metadata!X414)</f>
        <v/>
      </c>
      <c r="Y414" s="0" t="str">
        <f aca="false">IF([1]metadata!Y414="","",[1]metadata!Y414)</f>
        <v/>
      </c>
      <c r="Z414" s="0" t="str">
        <f aca="false">IF([1]metadata!Z414="","",[1]metadata!Z414)</f>
        <v/>
      </c>
    </row>
    <row r="415" customFormat="false" ht="14.4" hidden="false" customHeight="false" outlineLevel="0" collapsed="false">
      <c r="A415" s="0" t="n">
        <f aca="false">IF([1]metadata!A415="","",[1]metadata!A415)</f>
        <v>55</v>
      </c>
      <c r="B415" s="0" t="str">
        <f aca="false">IF([1]metadata!B415="","",[1]metadata!B415)</f>
        <v>55-WAV</v>
      </c>
      <c r="C415" s="0" t="str">
        <f aca="false">IF([1]metadata!C415="","",[1]metadata!C415)</f>
        <v>Urbanski, J; Mogi, M; O'Donnell, D; DeCotiis, M; Toma, T; Armbruster, P</v>
      </c>
      <c r="D415" s="0" t="str">
        <f aca="false">IF([1]metadata!D415="","",[1]metadata!D415)</f>
        <v>Rapid Adaptive Evolution of Photoperiodic Response during Invasion and Range Expansion across a Climatic Gradient</v>
      </c>
      <c r="E415" s="0" t="str">
        <f aca="false">IF([1]metadata!E415="","",[1]metadata!E415)</f>
        <v>10.1086/664709</v>
      </c>
      <c r="F415" s="0" t="str">
        <f aca="false">IF([1]metadata!F415="","",[1]metadata!F415)</f>
        <v>y</v>
      </c>
      <c r="G415" s="0" t="str">
        <f aca="false">IF([1]metadata!G415="","",[1]metadata!G415)</f>
        <v>a</v>
      </c>
      <c r="H415" s="0" t="str">
        <f aca="false">IF([1]metadata!H415="","",[1]metadata!H415)</f>
        <v>i</v>
      </c>
      <c r="I415" s="0" t="n">
        <f aca="false">IF([1]metadata!I415="","",[1]metadata!I415)</f>
        <v>21</v>
      </c>
      <c r="J415" s="0" t="n">
        <f aca="false">IF([1]metadata!J415="",0,[1]metadata!J415)</f>
        <v>12</v>
      </c>
      <c r="K415" s="0" t="str">
        <f aca="false">IF([1]metadata!K415="","",[1]metadata!K415)</f>
        <v/>
      </c>
      <c r="L415" s="0" t="str">
        <f aca="false">IF([1]metadata!L415="","",[1]metadata!L415)</f>
        <v>Aedes albopictus</v>
      </c>
      <c r="M415" s="0" t="str">
        <f aca="false">IF([1]metadata!M415="","",[1]metadata!M415)</f>
        <v>diptera</v>
      </c>
      <c r="N415" s="0" t="str">
        <f aca="false">IF([1]metadata!N415="","",[1]metadata!N415)</f>
        <v>WAV</v>
      </c>
      <c r="O415" s="0" t="n">
        <f aca="false">IF([1]metadata!O415="","",[1]metadata!O415)</f>
        <v>37.0333333333333</v>
      </c>
      <c r="P415" s="0" t="n">
        <f aca="false">IF([1]metadata!P415="","",[1]metadata!P415)</f>
        <v>-77.1166666666667</v>
      </c>
      <c r="Q415" s="0" t="str">
        <f aca="false">IF([1]metadata!Q415="","",[1]metadata!Q415)</f>
        <v/>
      </c>
      <c r="R415" s="0" t="str">
        <f aca="false">IF([1]metadata!R415="","",[1]metadata!R415)</f>
        <v/>
      </c>
      <c r="S415" s="0" t="str">
        <f aca="false">IF([1]metadata!S415="","",[1]metadata!S415)</f>
        <v/>
      </c>
      <c r="T415" s="0" t="n">
        <f aca="false">IF([1]metadata!T415="","",[1]metadata!T415)</f>
        <v>614.5</v>
      </c>
      <c r="U415" s="0" t="str">
        <f aca="false">IF([1]metadata!U415="","",[1]metadata!U415)</f>
        <v>acc</v>
      </c>
      <c r="V415" s="0" t="str">
        <f aca="false">IF([1]metadata!V415="","",[1]metadata!V415)</f>
        <v/>
      </c>
      <c r="W415" s="0" t="str">
        <f aca="false">IF([1]metadata!W415="","",[1]metadata!W415)</f>
        <v>55-20</v>
      </c>
      <c r="X415" s="0" t="str">
        <f aca="false">IF([1]metadata!X415="","",[1]metadata!X415)</f>
        <v/>
      </c>
      <c r="Y415" s="0" t="str">
        <f aca="false">IF([1]metadata!Y415="","",[1]metadata!Y415)</f>
        <v/>
      </c>
      <c r="Z415" s="0" t="str">
        <f aca="false">IF([1]metadata!Z415="","",[1]metadata!Z415)</f>
        <v/>
      </c>
    </row>
    <row r="416" customFormat="false" ht="14.4" hidden="false" customHeight="false" outlineLevel="0" collapsed="false">
      <c r="A416" s="0" t="n">
        <f aca="false">IF([1]metadata!A416="","",[1]metadata!A416)</f>
        <v>55</v>
      </c>
      <c r="B416" s="0" t="str">
        <f aca="false">IF([1]metadata!B416="","",[1]metadata!B416)</f>
        <v>55-ZIO</v>
      </c>
      <c r="C416" s="0" t="str">
        <f aca="false">IF([1]metadata!C416="","",[1]metadata!C416)</f>
        <v>Urbanski, J; Mogi, M; O'Donnell, D; DeCotiis, M; Toma, T; Armbruster, P</v>
      </c>
      <c r="D416" s="0" t="str">
        <f aca="false">IF([1]metadata!D416="","",[1]metadata!D416)</f>
        <v>Rapid Adaptive Evolution of Photoperiodic Response during Invasion and Range Expansion across a Climatic Gradient</v>
      </c>
      <c r="E416" s="0" t="str">
        <f aca="false">IF([1]metadata!E416="","",[1]metadata!E416)</f>
        <v>10.1086/664709</v>
      </c>
      <c r="F416" s="0" t="str">
        <f aca="false">IF([1]metadata!F416="","",[1]metadata!F416)</f>
        <v>y</v>
      </c>
      <c r="G416" s="0" t="str">
        <f aca="false">IF([1]metadata!G416="","",[1]metadata!G416)</f>
        <v>a</v>
      </c>
      <c r="H416" s="0" t="str">
        <f aca="false">IF([1]metadata!H416="","",[1]metadata!H416)</f>
        <v>i</v>
      </c>
      <c r="I416" s="0" t="n">
        <f aca="false">IF([1]metadata!I416="","",[1]metadata!I416)</f>
        <v>21</v>
      </c>
      <c r="J416" s="0" t="n">
        <f aca="false">IF([1]metadata!J416="",0,[1]metadata!J416)</f>
        <v>12</v>
      </c>
      <c r="K416" s="0" t="str">
        <f aca="false">IF([1]metadata!K416="","",[1]metadata!K416)</f>
        <v/>
      </c>
      <c r="L416" s="0" t="str">
        <f aca="false">IF([1]metadata!L416="","",[1]metadata!L416)</f>
        <v>Aedes albopictus</v>
      </c>
      <c r="M416" s="0" t="str">
        <f aca="false">IF([1]metadata!M416="","",[1]metadata!M416)</f>
        <v>diptera</v>
      </c>
      <c r="N416" s="0" t="str">
        <f aca="false">IF([1]metadata!N416="","",[1]metadata!N416)</f>
        <v>ZIO</v>
      </c>
      <c r="O416" s="0" t="n">
        <f aca="false">IF([1]metadata!O416="","",[1]metadata!O416)</f>
        <v>33.75</v>
      </c>
      <c r="P416" s="0" t="n">
        <f aca="false">IF([1]metadata!P416="","",[1]metadata!P416)</f>
        <v>-80.0333333333333</v>
      </c>
      <c r="Q416" s="0" t="str">
        <f aca="false">IF([1]metadata!Q416="","",[1]metadata!Q416)</f>
        <v/>
      </c>
      <c r="R416" s="0" t="str">
        <f aca="false">IF([1]metadata!R416="","",[1]metadata!R416)</f>
        <v/>
      </c>
      <c r="S416" s="0" t="str">
        <f aca="false">IF([1]metadata!S416="","",[1]metadata!S416)</f>
        <v/>
      </c>
      <c r="T416" s="0" t="n">
        <f aca="false">IF([1]metadata!T416="","",[1]metadata!T416)</f>
        <v>626.5</v>
      </c>
      <c r="U416" s="0" t="str">
        <f aca="false">IF([1]metadata!U416="","",[1]metadata!U416)</f>
        <v>acc</v>
      </c>
      <c r="V416" s="0" t="str">
        <f aca="false">IF([1]metadata!V416="","",[1]metadata!V416)</f>
        <v/>
      </c>
      <c r="W416" s="0" t="str">
        <f aca="false">IF([1]metadata!W416="","",[1]metadata!W416)</f>
        <v>55-21</v>
      </c>
      <c r="X416" s="0" t="str">
        <f aca="false">IF([1]metadata!X416="","",[1]metadata!X416)</f>
        <v/>
      </c>
      <c r="Y416" s="0" t="str">
        <f aca="false">IF([1]metadata!Y416="","",[1]metadata!Y416)</f>
        <v/>
      </c>
      <c r="Z416" s="0" t="str">
        <f aca="false">IF([1]metadata!Z416="","",[1]metadata!Z416)</f>
        <v/>
      </c>
    </row>
    <row r="417" customFormat="false" ht="14.4" hidden="false" customHeight="false" outlineLevel="0" collapsed="false">
      <c r="A417" s="0" t="n">
        <f aca="false">IF([1]metadata!A417="","",[1]metadata!A417)</f>
        <v>56</v>
      </c>
      <c r="B417" s="0" t="str">
        <f aca="false">IF([1]metadata!B417="","",[1]metadata!B417)</f>
        <v>56-L</v>
      </c>
      <c r="C417" s="0" t="str">
        <f aca="false">IF([1]metadata!C417="","",[1]metadata!C417)</f>
        <v>VAZNUNES, M; KOVEOS, DS; VEERMAN, A</v>
      </c>
      <c r="D417" s="0" t="str">
        <f aca="false">IF([1]metadata!D417="","",[1]metadata!D417)</f>
        <v>GEOGRAPHICAL VARIATION IN PHOTOPERIODIC INDUCTION OF DIAPAUSE IN THE SPIDER-MITE (TETRANYCHUS-URTICAE) - A CAUSAL RELATION BETWEEN CRITICAL NIGHT-LENGTH AND CIRCADIAN PERIOD</v>
      </c>
      <c r="E417" s="0" t="str">
        <f aca="false">IF([1]metadata!E417="","",[1]metadata!E417)</f>
        <v>10.1177/074873049000500105</v>
      </c>
      <c r="F417" s="0" t="str">
        <f aca="false">IF([1]metadata!F417="","",[1]metadata!F417)</f>
        <v>y</v>
      </c>
      <c r="G417" s="0" t="str">
        <f aca="false">IF([1]metadata!G417="","",[1]metadata!G417)</f>
        <v>a</v>
      </c>
      <c r="H417" s="0" t="str">
        <f aca="false">IF([1]metadata!H417="","",[1]metadata!H417)</f>
        <v>i</v>
      </c>
      <c r="I417" s="0" t="n">
        <f aca="false">IF([1]metadata!I417="","",[1]metadata!I417)</f>
        <v>10</v>
      </c>
      <c r="J417" s="0" t="n">
        <f aca="false">IF([1]metadata!J417="",0,[1]metadata!J417)</f>
        <v>9</v>
      </c>
      <c r="K417" s="0" t="str">
        <f aca="false">IF([1]metadata!K417="","",[1]metadata!K417)</f>
        <v/>
      </c>
      <c r="L417" s="0" t="str">
        <f aca="false">IF([1]metadata!L417="","",[1]metadata!L417)</f>
        <v>Tetranychus urticae</v>
      </c>
      <c r="M417" s="0" t="str">
        <f aca="false">IF([1]metadata!M417="","",[1]metadata!M417)</f>
        <v>Trombidiformes</v>
      </c>
      <c r="N417" s="0" t="str">
        <f aca="false">IF([1]metadata!N417="","",[1]metadata!N417)</f>
        <v>L</v>
      </c>
      <c r="O417" s="0" t="n">
        <f aca="false">IF([1]metadata!O417="","",[1]metadata!O417)</f>
        <v>59.933333</v>
      </c>
      <c r="P417" s="0" t="n">
        <f aca="false">IF([1]metadata!P417="","",[1]metadata!P417)</f>
        <v>30.266667</v>
      </c>
      <c r="Q417" s="0" t="str">
        <f aca="false">IF([1]metadata!Q417="","",[1]metadata!Q417)</f>
        <v/>
      </c>
      <c r="R417" s="0" t="str">
        <f aca="false">IF([1]metadata!R417="","",[1]metadata!R417)</f>
        <v/>
      </c>
      <c r="S417" s="0" t="str">
        <f aca="false">IF([1]metadata!S417="","",[1]metadata!S417)</f>
        <v/>
      </c>
      <c r="T417" s="0" t="n">
        <f aca="false">IF([1]metadata!T417="","",[1]metadata!T417)</f>
        <v>200</v>
      </c>
      <c r="U417" s="0" t="str">
        <f aca="false">IF([1]metadata!U417="","",[1]metadata!U417)</f>
        <v>global average</v>
      </c>
      <c r="V417" s="0" t="str">
        <f aca="false">IF([1]metadata!V417="","",[1]metadata!V417)</f>
        <v/>
      </c>
      <c r="W417" s="0" t="str">
        <f aca="false">IF([1]metadata!W417="","",[1]metadata!W417)</f>
        <v>56-1</v>
      </c>
      <c r="X417" s="0" t="str">
        <f aca="false">IF([1]metadata!X417="","",[1]metadata!X417)</f>
        <v/>
      </c>
      <c r="Y417" s="0" t="str">
        <f aca="false">IF([1]metadata!Y417="","",[1]metadata!Y417)</f>
        <v/>
      </c>
      <c r="Z417" s="0" t="str">
        <f aca="false">IF([1]metadata!Z417="","",[1]metadata!Z417)</f>
        <v/>
      </c>
    </row>
    <row r="418" customFormat="false" ht="14.4" hidden="false" customHeight="false" outlineLevel="0" collapsed="false">
      <c r="A418" s="0" t="n">
        <f aca="false">IF([1]metadata!A418="","",[1]metadata!A418)</f>
        <v>56</v>
      </c>
      <c r="B418" s="0" t="str">
        <f aca="false">IF([1]metadata!B418="","",[1]metadata!B418)</f>
        <v>56-W</v>
      </c>
      <c r="C418" s="0" t="str">
        <f aca="false">IF([1]metadata!C418="","",[1]metadata!C418)</f>
        <v>VAZNUNES, M; KOVEOS, DS; VEERMAN, A</v>
      </c>
      <c r="D418" s="0" t="str">
        <f aca="false">IF([1]metadata!D418="","",[1]metadata!D418)</f>
        <v>GEOGRAPHICAL VARIATION IN PHOTOPERIODIC INDUCTION OF DIAPAUSE IN THE SPIDER-MITE (TETRANYCHUS-URTICAE) - A CAUSAL RELATION BETWEEN CRITICAL NIGHT-LENGTH AND CIRCADIAN PERIOD</v>
      </c>
      <c r="E418" s="0" t="str">
        <f aca="false">IF([1]metadata!E418="","",[1]metadata!E418)</f>
        <v>10.1177/074873049000500105</v>
      </c>
      <c r="F418" s="0" t="str">
        <f aca="false">IF([1]metadata!F418="","",[1]metadata!F418)</f>
        <v>y</v>
      </c>
      <c r="G418" s="0" t="str">
        <f aca="false">IF([1]metadata!G418="","",[1]metadata!G418)</f>
        <v>a</v>
      </c>
      <c r="H418" s="0" t="str">
        <f aca="false">IF([1]metadata!H418="","",[1]metadata!H418)</f>
        <v>i</v>
      </c>
      <c r="I418" s="0" t="n">
        <f aca="false">IF([1]metadata!I418="","",[1]metadata!I418)</f>
        <v>10</v>
      </c>
      <c r="J418" s="0" t="n">
        <f aca="false">IF([1]metadata!J418="",0,[1]metadata!J418)</f>
        <v>8</v>
      </c>
      <c r="K418" s="0" t="str">
        <f aca="false">IF([1]metadata!K418="","",[1]metadata!K418)</f>
        <v/>
      </c>
      <c r="L418" s="0" t="str">
        <f aca="false">IF([1]metadata!L418="","",[1]metadata!L418)</f>
        <v>Tetranychus urticae</v>
      </c>
      <c r="M418" s="0" t="str">
        <f aca="false">IF([1]metadata!M418="","",[1]metadata!M418)</f>
        <v>Trombidiformes</v>
      </c>
      <c r="N418" s="0" t="str">
        <f aca="false">IF([1]metadata!N418="","",[1]metadata!N418)</f>
        <v>W</v>
      </c>
      <c r="O418" s="0" t="n">
        <f aca="false">IF([1]metadata!O418="","",[1]metadata!O418)</f>
        <v>52.23333</v>
      </c>
      <c r="P418" s="0" t="n">
        <f aca="false">IF([1]metadata!P418="","",[1]metadata!P418)</f>
        <v>21.016667</v>
      </c>
      <c r="Q418" s="0" t="str">
        <f aca="false">IF([1]metadata!Q418="","",[1]metadata!Q418)</f>
        <v/>
      </c>
      <c r="R418" s="0" t="str">
        <f aca="false">IF([1]metadata!R418="","",[1]metadata!R418)</f>
        <v/>
      </c>
      <c r="S418" s="0" t="str">
        <f aca="false">IF([1]metadata!S418="","",[1]metadata!S418)</f>
        <v/>
      </c>
      <c r="T418" s="0" t="n">
        <f aca="false">IF([1]metadata!T418="","",[1]metadata!T418)</f>
        <v>200</v>
      </c>
      <c r="U418" s="0" t="str">
        <f aca="false">IF([1]metadata!U418="","",[1]metadata!U418)</f>
        <v>global average</v>
      </c>
      <c r="V418" s="0" t="str">
        <f aca="false">IF([1]metadata!V418="","",[1]metadata!V418)</f>
        <v/>
      </c>
      <c r="W418" s="0" t="str">
        <f aca="false">IF([1]metadata!W418="","",[1]metadata!W418)</f>
        <v>56-1</v>
      </c>
      <c r="X418" s="0" t="str">
        <f aca="false">IF([1]metadata!X418="","",[1]metadata!X418)</f>
        <v/>
      </c>
      <c r="Y418" s="0" t="str">
        <f aca="false">IF([1]metadata!Y418="","",[1]metadata!Y418)</f>
        <v/>
      </c>
      <c r="Z418" s="0" t="str">
        <f aca="false">IF([1]metadata!Z418="","",[1]metadata!Z418)</f>
        <v/>
      </c>
    </row>
    <row r="419" customFormat="false" ht="14.4" hidden="false" customHeight="false" outlineLevel="0" collapsed="false">
      <c r="A419" s="0" t="n">
        <f aca="false">IF([1]metadata!A419="","",[1]metadata!A419)</f>
        <v>56</v>
      </c>
      <c r="B419" s="0" t="str">
        <f aca="false">IF([1]metadata!B419="","",[1]metadata!B419)</f>
        <v>56-V</v>
      </c>
      <c r="C419" s="0" t="str">
        <f aca="false">IF([1]metadata!C419="","",[1]metadata!C419)</f>
        <v>VAZNUNES, M; KOVEOS, DS; VEERMAN, A</v>
      </c>
      <c r="D419" s="0" t="str">
        <f aca="false">IF([1]metadata!D419="","",[1]metadata!D419)</f>
        <v>GEOGRAPHICAL VARIATION IN PHOTOPERIODIC INDUCTION OF DIAPAUSE IN THE SPIDER-MITE (TETRANYCHUS-URTICAE) - A CAUSAL RELATION BETWEEN CRITICAL NIGHT-LENGTH AND CIRCADIAN PERIOD</v>
      </c>
      <c r="E419" s="0" t="str">
        <f aca="false">IF([1]metadata!E419="","",[1]metadata!E419)</f>
        <v>10.1177/074873049000500105</v>
      </c>
      <c r="F419" s="0" t="str">
        <f aca="false">IF([1]metadata!F419="","",[1]metadata!F419)</f>
        <v>y</v>
      </c>
      <c r="G419" s="0" t="str">
        <f aca="false">IF([1]metadata!G419="","",[1]metadata!G419)</f>
        <v>a</v>
      </c>
      <c r="H419" s="0" t="str">
        <f aca="false">IF([1]metadata!H419="","",[1]metadata!H419)</f>
        <v>i</v>
      </c>
      <c r="I419" s="0" t="n">
        <f aca="false">IF([1]metadata!I419="","",[1]metadata!I419)</f>
        <v>10</v>
      </c>
      <c r="J419" s="0" t="n">
        <f aca="false">IF([1]metadata!J419="",0,[1]metadata!J419)</f>
        <v>9</v>
      </c>
      <c r="K419" s="0" t="str">
        <f aca="false">IF([1]metadata!K419="","",[1]metadata!K419)</f>
        <v/>
      </c>
      <c r="L419" s="0" t="str">
        <f aca="false">IF([1]metadata!L419="","",[1]metadata!L419)</f>
        <v>Tetranychus urticae</v>
      </c>
      <c r="M419" s="0" t="str">
        <f aca="false">IF([1]metadata!M419="","",[1]metadata!M419)</f>
        <v>Trombidiformes</v>
      </c>
      <c r="N419" s="0" t="str">
        <f aca="false">IF([1]metadata!N419="","",[1]metadata!N419)</f>
        <v>V</v>
      </c>
      <c r="O419" s="0" t="n">
        <f aca="false">IF([1]metadata!O419="","",[1]metadata!O419)</f>
        <v>51.866667</v>
      </c>
      <c r="P419" s="0" t="n">
        <f aca="false">IF([1]metadata!P419="","",[1]metadata!P419)</f>
        <v>4.166667</v>
      </c>
      <c r="Q419" s="0" t="str">
        <f aca="false">IF([1]metadata!Q419="","",[1]metadata!Q419)</f>
        <v/>
      </c>
      <c r="R419" s="0" t="str">
        <f aca="false">IF([1]metadata!R419="","",[1]metadata!R419)</f>
        <v/>
      </c>
      <c r="S419" s="0" t="str">
        <f aca="false">IF([1]metadata!S419="","",[1]metadata!S419)</f>
        <v/>
      </c>
      <c r="T419" s="0" t="n">
        <f aca="false">IF([1]metadata!T419="","",[1]metadata!T419)</f>
        <v>200</v>
      </c>
      <c r="U419" s="0" t="str">
        <f aca="false">IF([1]metadata!U419="","",[1]metadata!U419)</f>
        <v>global average</v>
      </c>
      <c r="V419" s="0" t="str">
        <f aca="false">IF([1]metadata!V419="","",[1]metadata!V419)</f>
        <v/>
      </c>
      <c r="W419" s="0" t="str">
        <f aca="false">IF([1]metadata!W419="","",[1]metadata!W419)</f>
        <v>56-2</v>
      </c>
      <c r="X419" s="0" t="str">
        <f aca="false">IF([1]metadata!X419="","",[1]metadata!X419)</f>
        <v/>
      </c>
      <c r="Y419" s="0" t="str">
        <f aca="false">IF([1]metadata!Y419="","",[1]metadata!Y419)</f>
        <v/>
      </c>
      <c r="Z419" s="0" t="str">
        <f aca="false">IF([1]metadata!Z419="","",[1]metadata!Z419)</f>
        <v/>
      </c>
    </row>
    <row r="420" customFormat="false" ht="14.4" hidden="false" customHeight="false" outlineLevel="0" collapsed="false">
      <c r="A420" s="0" t="n">
        <f aca="false">IF([1]metadata!A420="","",[1]metadata!A420)</f>
        <v>56</v>
      </c>
      <c r="B420" s="0" t="str">
        <f aca="false">IF([1]metadata!B420="","",[1]metadata!B420)</f>
        <v>56-K</v>
      </c>
      <c r="C420" s="0" t="str">
        <f aca="false">IF([1]metadata!C420="","",[1]metadata!C420)</f>
        <v>VAZNUNES, M; KOVEOS, DS; VEERMAN, A</v>
      </c>
      <c r="D420" s="0" t="str">
        <f aca="false">IF([1]metadata!D420="","",[1]metadata!D420)</f>
        <v>GEOGRAPHICAL VARIATION IN PHOTOPERIODIC INDUCTION OF DIAPAUSE IN THE SPIDER-MITE (TETRANYCHUS-URTICAE) - A CAUSAL RELATION BETWEEN CRITICAL NIGHT-LENGTH AND CIRCADIAN PERIOD</v>
      </c>
      <c r="E420" s="0" t="str">
        <f aca="false">IF([1]metadata!E420="","",[1]metadata!E420)</f>
        <v>10.1177/074873049000500105</v>
      </c>
      <c r="F420" s="0" t="str">
        <f aca="false">IF([1]metadata!F420="","",[1]metadata!F420)</f>
        <v>y</v>
      </c>
      <c r="G420" s="0" t="str">
        <f aca="false">IF([1]metadata!G420="","",[1]metadata!G420)</f>
        <v>a</v>
      </c>
      <c r="H420" s="0" t="str">
        <f aca="false">IF([1]metadata!H420="","",[1]metadata!H420)</f>
        <v>i</v>
      </c>
      <c r="I420" s="0" t="n">
        <f aca="false">IF([1]metadata!I420="","",[1]metadata!I420)</f>
        <v>10</v>
      </c>
      <c r="J420" s="0" t="n">
        <f aca="false">IF([1]metadata!J420="",0,[1]metadata!J420)</f>
        <v>7</v>
      </c>
      <c r="K420" s="0" t="str">
        <f aca="false">IF([1]metadata!K420="","",[1]metadata!K420)</f>
        <v/>
      </c>
      <c r="L420" s="0" t="str">
        <f aca="false">IF([1]metadata!L420="","",[1]metadata!L420)</f>
        <v>Tetranychus urticae</v>
      </c>
      <c r="M420" s="0" t="str">
        <f aca="false">IF([1]metadata!M420="","",[1]metadata!M420)</f>
        <v>Trombidiformes</v>
      </c>
      <c r="N420" s="0" t="str">
        <f aca="false">IF([1]metadata!N420="","",[1]metadata!N420)</f>
        <v>K</v>
      </c>
      <c r="O420" s="0" t="n">
        <f aca="false">IF([1]metadata!O420="","",[1]metadata!O420)</f>
        <v>51.103333</v>
      </c>
      <c r="P420" s="0" t="n">
        <f aca="false">IF([1]metadata!P420="","",[1]metadata!P420)</f>
        <v>2.654722</v>
      </c>
      <c r="Q420" s="0" t="str">
        <f aca="false">IF([1]metadata!Q420="","",[1]metadata!Q420)</f>
        <v/>
      </c>
      <c r="R420" s="0" t="str">
        <f aca="false">IF([1]metadata!R420="","",[1]metadata!R420)</f>
        <v/>
      </c>
      <c r="S420" s="0" t="str">
        <f aca="false">IF([1]metadata!S420="","",[1]metadata!S420)</f>
        <v/>
      </c>
      <c r="T420" s="0" t="n">
        <f aca="false">IF([1]metadata!T420="","",[1]metadata!T420)</f>
        <v>200</v>
      </c>
      <c r="U420" s="0" t="str">
        <f aca="false">IF([1]metadata!U420="","",[1]metadata!U420)</f>
        <v>global average</v>
      </c>
      <c r="V420" s="0" t="str">
        <f aca="false">IF([1]metadata!V420="","",[1]metadata!V420)</f>
        <v/>
      </c>
      <c r="W420" s="0" t="str">
        <f aca="false">IF([1]metadata!W420="","",[1]metadata!W420)</f>
        <v>56-2</v>
      </c>
      <c r="X420" s="0" t="str">
        <f aca="false">IF([1]metadata!X420="","",[1]metadata!X420)</f>
        <v/>
      </c>
      <c r="Y420" s="0" t="str">
        <f aca="false">IF([1]metadata!Y420="","",[1]metadata!Y420)</f>
        <v/>
      </c>
      <c r="Z420" s="0" t="str">
        <f aca="false">IF([1]metadata!Z420="","",[1]metadata!Z420)</f>
        <v/>
      </c>
    </row>
    <row r="421" customFormat="false" ht="14.4" hidden="false" customHeight="false" outlineLevel="0" collapsed="false">
      <c r="A421" s="0" t="n">
        <f aca="false">IF([1]metadata!A421="","",[1]metadata!A421)</f>
        <v>56</v>
      </c>
      <c r="B421" s="0" t="str">
        <f aca="false">IF([1]metadata!B421="","",[1]metadata!B421)</f>
        <v>56-S1</v>
      </c>
      <c r="C421" s="0" t="str">
        <f aca="false">IF([1]metadata!C421="","",[1]metadata!C421)</f>
        <v>VAZNUNES, M; KOVEOS, DS; VEERMAN, A</v>
      </c>
      <c r="D421" s="0" t="str">
        <f aca="false">IF([1]metadata!D421="","",[1]metadata!D421)</f>
        <v>GEOGRAPHICAL VARIATION IN PHOTOPERIODIC INDUCTION OF DIAPAUSE IN THE SPIDER-MITE (TETRANYCHUS-URTICAE) - A CAUSAL RELATION BETWEEN CRITICAL NIGHT-LENGTH AND CIRCADIAN PERIOD</v>
      </c>
      <c r="E421" s="0" t="str">
        <f aca="false">IF([1]metadata!E421="","",[1]metadata!E421)</f>
        <v>10.1177/074873049000500105</v>
      </c>
      <c r="F421" s="0" t="str">
        <f aca="false">IF([1]metadata!F421="","",[1]metadata!F421)</f>
        <v>y</v>
      </c>
      <c r="G421" s="0" t="str">
        <f aca="false">IF([1]metadata!G421="","",[1]metadata!G421)</f>
        <v>a</v>
      </c>
      <c r="H421" s="0" t="str">
        <f aca="false">IF([1]metadata!H421="","",[1]metadata!H421)</f>
        <v>i</v>
      </c>
      <c r="I421" s="0" t="n">
        <f aca="false">IF([1]metadata!I421="","",[1]metadata!I421)</f>
        <v>10</v>
      </c>
      <c r="J421" s="0" t="n">
        <f aca="false">IF([1]metadata!J421="",0,[1]metadata!J421)</f>
        <v>7</v>
      </c>
      <c r="K421" s="0" t="str">
        <f aca="false">IF([1]metadata!K421="","",[1]metadata!K421)</f>
        <v/>
      </c>
      <c r="L421" s="0" t="str">
        <f aca="false">IF([1]metadata!L421="","",[1]metadata!L421)</f>
        <v>Tetranychus urticae</v>
      </c>
      <c r="M421" s="0" t="str">
        <f aca="false">IF([1]metadata!M421="","",[1]metadata!M421)</f>
        <v>Trombidiformes</v>
      </c>
      <c r="N421" s="0" t="str">
        <f aca="false">IF([1]metadata!N421="","",[1]metadata!N421)</f>
        <v>S1</v>
      </c>
      <c r="O421" s="0" t="n">
        <f aca="false">IF([1]metadata!O421="","",[1]metadata!O421)</f>
        <v>46.749995</v>
      </c>
      <c r="P421" s="0" t="n">
        <f aca="false">IF([1]metadata!P421="","",[1]metadata!P421)</f>
        <v>10.066666</v>
      </c>
      <c r="Q421" s="0" t="str">
        <f aca="false">IF([1]metadata!Q421="","",[1]metadata!Q421)</f>
        <v/>
      </c>
      <c r="R421" s="0" t="n">
        <f aca="false">IF([1]metadata!R421="","",[1]metadata!R421)</f>
        <v>1450</v>
      </c>
      <c r="S421" s="0" t="str">
        <f aca="false">IF([1]metadata!S421="","",[1]metadata!S421)</f>
        <v/>
      </c>
      <c r="T421" s="0" t="n">
        <f aca="false">IF([1]metadata!T421="","",[1]metadata!T421)</f>
        <v>200</v>
      </c>
      <c r="U421" s="0" t="str">
        <f aca="false">IF([1]metadata!U421="","",[1]metadata!U421)</f>
        <v>global average</v>
      </c>
      <c r="V421" s="0" t="str">
        <f aca="false">IF([1]metadata!V421="","",[1]metadata!V421)</f>
        <v/>
      </c>
      <c r="W421" s="0" t="str">
        <f aca="false">IF([1]metadata!W421="","",[1]metadata!W421)</f>
        <v>56-3</v>
      </c>
      <c r="X421" s="0" t="str">
        <f aca="false">IF([1]metadata!X421="","",[1]metadata!X421)</f>
        <v/>
      </c>
      <c r="Y421" s="0" t="str">
        <f aca="false">IF([1]metadata!Y421="","",[1]metadata!Y421)</f>
        <v/>
      </c>
      <c r="Z421" s="0" t="str">
        <f aca="false">IF([1]metadata!Z421="","",[1]metadata!Z421)</f>
        <v/>
      </c>
    </row>
    <row r="422" customFormat="false" ht="14.4" hidden="false" customHeight="false" outlineLevel="0" collapsed="false">
      <c r="A422" s="0" t="n">
        <f aca="false">IF([1]metadata!A422="","",[1]metadata!A422)</f>
        <v>56</v>
      </c>
      <c r="B422" s="0" t="str">
        <f aca="false">IF([1]metadata!B422="","",[1]metadata!B422)</f>
        <v>56-S2</v>
      </c>
      <c r="C422" s="0" t="str">
        <f aca="false">IF([1]metadata!C422="","",[1]metadata!C422)</f>
        <v>VAZNUNES, M; KOVEOS, DS; VEERMAN, A</v>
      </c>
      <c r="D422" s="0" t="str">
        <f aca="false">IF([1]metadata!D422="","",[1]metadata!D422)</f>
        <v>GEOGRAPHICAL VARIATION IN PHOTOPERIODIC INDUCTION OF DIAPAUSE IN THE SPIDER-MITE (TETRANYCHUS-URTICAE) - A CAUSAL RELATION BETWEEN CRITICAL NIGHT-LENGTH AND CIRCADIAN PERIOD</v>
      </c>
      <c r="E422" s="0" t="str">
        <f aca="false">IF([1]metadata!E422="","",[1]metadata!E422)</f>
        <v>10.1177/074873049000500105</v>
      </c>
      <c r="F422" s="0" t="str">
        <f aca="false">IF([1]metadata!F422="","",[1]metadata!F422)</f>
        <v>y</v>
      </c>
      <c r="G422" s="0" t="str">
        <f aca="false">IF([1]metadata!G422="","",[1]metadata!G422)</f>
        <v>a</v>
      </c>
      <c r="H422" s="0" t="str">
        <f aca="false">IF([1]metadata!H422="","",[1]metadata!H422)</f>
        <v>i</v>
      </c>
      <c r="I422" s="0" t="n">
        <f aca="false">IF([1]metadata!I422="","",[1]metadata!I422)</f>
        <v>10</v>
      </c>
      <c r="J422" s="0" t="n">
        <f aca="false">IF([1]metadata!J422="",0,[1]metadata!J422)</f>
        <v>7</v>
      </c>
      <c r="K422" s="0" t="str">
        <f aca="false">IF([1]metadata!K422="","",[1]metadata!K422)</f>
        <v/>
      </c>
      <c r="L422" s="0" t="str">
        <f aca="false">IF([1]metadata!L422="","",[1]metadata!L422)</f>
        <v>Tetranychus urticae</v>
      </c>
      <c r="M422" s="0" t="str">
        <f aca="false">IF([1]metadata!M422="","",[1]metadata!M422)</f>
        <v>Trombidiformes</v>
      </c>
      <c r="N422" s="0" t="str">
        <f aca="false">IF([1]metadata!N422="","",[1]metadata!N422)</f>
        <v>S2</v>
      </c>
      <c r="O422" s="0" t="n">
        <f aca="false">IF([1]metadata!O422="","",[1]metadata!O422)</f>
        <v>46.749995</v>
      </c>
      <c r="P422" s="0" t="n">
        <f aca="false">IF([1]metadata!P422="","",[1]metadata!P422)</f>
        <v>10.066666</v>
      </c>
      <c r="Q422" s="0" t="str">
        <f aca="false">IF([1]metadata!Q422="","",[1]metadata!Q422)</f>
        <v/>
      </c>
      <c r="R422" s="0" t="n">
        <f aca="false">IF([1]metadata!R422="","",[1]metadata!R422)</f>
        <v>1450</v>
      </c>
      <c r="S422" s="0" t="str">
        <f aca="false">IF([1]metadata!S422="","",[1]metadata!S422)</f>
        <v/>
      </c>
      <c r="T422" s="0" t="n">
        <f aca="false">IF([1]metadata!T422="","",[1]metadata!T422)</f>
        <v>200</v>
      </c>
      <c r="U422" s="0" t="str">
        <f aca="false">IF([1]metadata!U422="","",[1]metadata!U422)</f>
        <v>global average</v>
      </c>
      <c r="V422" s="0" t="str">
        <f aca="false">IF([1]metadata!V422="","",[1]metadata!V422)</f>
        <v/>
      </c>
      <c r="W422" s="0" t="str">
        <f aca="false">IF([1]metadata!W422="","",[1]metadata!W422)</f>
        <v>56-1</v>
      </c>
      <c r="X422" s="0" t="str">
        <f aca="false">IF([1]metadata!X422="","",[1]metadata!X422)</f>
        <v/>
      </c>
      <c r="Y422" s="0" t="str">
        <f aca="false">IF([1]metadata!Y422="","",[1]metadata!Y422)</f>
        <v/>
      </c>
      <c r="Z422" s="0" t="str">
        <f aca="false">IF([1]metadata!Z422="","",[1]metadata!Z422)</f>
        <v/>
      </c>
    </row>
    <row r="423" customFormat="false" ht="14.4" hidden="false" customHeight="false" outlineLevel="0" collapsed="false">
      <c r="A423" s="0" t="n">
        <f aca="false">IF([1]metadata!A423="","",[1]metadata!A423)</f>
        <v>56</v>
      </c>
      <c r="B423" s="0" t="str">
        <f aca="false">IF([1]metadata!B423="","",[1]metadata!B423)</f>
        <v>56-P</v>
      </c>
      <c r="C423" s="0" t="str">
        <f aca="false">IF([1]metadata!C423="","",[1]metadata!C423)</f>
        <v>VAZNUNES, M; KOVEOS, DS; VEERMAN, A</v>
      </c>
      <c r="D423" s="0" t="str">
        <f aca="false">IF([1]metadata!D423="","",[1]metadata!D423)</f>
        <v>GEOGRAPHICAL VARIATION IN PHOTOPERIODIC INDUCTION OF DIAPAUSE IN THE SPIDER-MITE (TETRANYCHUS-URTICAE) - A CAUSAL RELATION BETWEEN CRITICAL NIGHT-LENGTH AND CIRCADIAN PERIOD</v>
      </c>
      <c r="E423" s="0" t="str">
        <f aca="false">IF([1]metadata!E423="","",[1]metadata!E423)</f>
        <v>10.1177/074873049000500105</v>
      </c>
      <c r="F423" s="0" t="str">
        <f aca="false">IF([1]metadata!F423="","",[1]metadata!F423)</f>
        <v>y</v>
      </c>
      <c r="G423" s="0" t="str">
        <f aca="false">IF([1]metadata!G423="","",[1]metadata!G423)</f>
        <v>a</v>
      </c>
      <c r="H423" s="0" t="str">
        <f aca="false">IF([1]metadata!H423="","",[1]metadata!H423)</f>
        <v>i</v>
      </c>
      <c r="I423" s="0" t="n">
        <f aca="false">IF([1]metadata!I423="","",[1]metadata!I423)</f>
        <v>10</v>
      </c>
      <c r="J423" s="0" t="n">
        <f aca="false">IF([1]metadata!J423="",0,[1]metadata!J423)</f>
        <v>8</v>
      </c>
      <c r="K423" s="0" t="str">
        <f aca="false">IF([1]metadata!K423="","",[1]metadata!K423)</f>
        <v/>
      </c>
      <c r="L423" s="0" t="str">
        <f aca="false">IF([1]metadata!L423="","",[1]metadata!L423)</f>
        <v>Tetranychus urticae</v>
      </c>
      <c r="M423" s="0" t="str">
        <f aca="false">IF([1]metadata!M423="","",[1]metadata!M423)</f>
        <v>Trombidiformes</v>
      </c>
      <c r="N423" s="0" t="str">
        <f aca="false">IF([1]metadata!N423="","",[1]metadata!N423)</f>
        <v>P</v>
      </c>
      <c r="O423" s="0" t="n">
        <f aca="false">IF([1]metadata!O423="","",[1]metadata!O423)</f>
        <v>45.408056</v>
      </c>
      <c r="P423" s="0" t="n">
        <f aca="false">IF([1]metadata!P423="","",[1]metadata!P423)</f>
        <v>11.872222</v>
      </c>
      <c r="Q423" s="0" t="str">
        <f aca="false">IF([1]metadata!Q423="","",[1]metadata!Q423)</f>
        <v/>
      </c>
      <c r="R423" s="0" t="str">
        <f aca="false">IF([1]metadata!R423="","",[1]metadata!R423)</f>
        <v/>
      </c>
      <c r="S423" s="0" t="str">
        <f aca="false">IF([1]metadata!S423="","",[1]metadata!S423)</f>
        <v/>
      </c>
      <c r="T423" s="0" t="n">
        <f aca="false">IF([1]metadata!T423="","",[1]metadata!T423)</f>
        <v>200</v>
      </c>
      <c r="U423" s="0" t="str">
        <f aca="false">IF([1]metadata!U423="","",[1]metadata!U423)</f>
        <v>global average</v>
      </c>
      <c r="V423" s="0" t="str">
        <f aca="false">IF([1]metadata!V423="","",[1]metadata!V423)</f>
        <v/>
      </c>
      <c r="W423" s="0" t="str">
        <f aca="false">IF([1]metadata!W423="","",[1]metadata!W423)</f>
        <v>56-1</v>
      </c>
      <c r="X423" s="0" t="str">
        <f aca="false">IF([1]metadata!X423="","",[1]metadata!X423)</f>
        <v/>
      </c>
      <c r="Y423" s="0" t="str">
        <f aca="false">IF([1]metadata!Y423="","",[1]metadata!Y423)</f>
        <v/>
      </c>
      <c r="Z423" s="0" t="str">
        <f aca="false">IF([1]metadata!Z423="","",[1]metadata!Z423)</f>
        <v/>
      </c>
    </row>
    <row r="424" customFormat="false" ht="14.4" hidden="false" customHeight="false" outlineLevel="0" collapsed="false">
      <c r="A424" s="0" t="n">
        <f aca="false">IF([1]metadata!A424="","",[1]metadata!A424)</f>
        <v>56</v>
      </c>
      <c r="B424" s="0" t="str">
        <f aca="false">IF([1]metadata!B424="","",[1]metadata!B424)</f>
        <v>56-A</v>
      </c>
      <c r="C424" s="0" t="str">
        <f aca="false">IF([1]metadata!C424="","",[1]metadata!C424)</f>
        <v>VAZNUNES, M; KOVEOS, DS; VEERMAN, A</v>
      </c>
      <c r="D424" s="0" t="str">
        <f aca="false">IF([1]metadata!D424="","",[1]metadata!D424)</f>
        <v>GEOGRAPHICAL VARIATION IN PHOTOPERIODIC INDUCTION OF DIAPAUSE IN THE SPIDER-MITE (TETRANYCHUS-URTICAE) - A CAUSAL RELATION BETWEEN CRITICAL NIGHT-LENGTH AND CIRCADIAN PERIOD</v>
      </c>
      <c r="E424" s="0" t="str">
        <f aca="false">IF([1]metadata!E424="","",[1]metadata!E424)</f>
        <v>10.1177/074873049000500105</v>
      </c>
      <c r="F424" s="0" t="str">
        <f aca="false">IF([1]metadata!F424="","",[1]metadata!F424)</f>
        <v>y</v>
      </c>
      <c r="G424" s="0" t="str">
        <f aca="false">IF([1]metadata!G424="","",[1]metadata!G424)</f>
        <v>a</v>
      </c>
      <c r="H424" s="0" t="str">
        <f aca="false">IF([1]metadata!H424="","",[1]metadata!H424)</f>
        <v>i</v>
      </c>
      <c r="I424" s="0" t="n">
        <f aca="false">IF([1]metadata!I424="","",[1]metadata!I424)</f>
        <v>10</v>
      </c>
      <c r="J424" s="0" t="n">
        <f aca="false">IF([1]metadata!J424="",0,[1]metadata!J424)</f>
        <v>9</v>
      </c>
      <c r="K424" s="0" t="str">
        <f aca="false">IF([1]metadata!K424="","",[1]metadata!K424)</f>
        <v/>
      </c>
      <c r="L424" s="0" t="str">
        <f aca="false">IF([1]metadata!L424="","",[1]metadata!L424)</f>
        <v>Tetranychus urticae</v>
      </c>
      <c r="M424" s="0" t="str">
        <f aca="false">IF([1]metadata!M424="","",[1]metadata!M424)</f>
        <v>Trombidiformes</v>
      </c>
      <c r="N424" s="0" t="str">
        <f aca="false">IF([1]metadata!N424="","",[1]metadata!N424)</f>
        <v>A</v>
      </c>
      <c r="O424" s="0" t="n">
        <f aca="false">IF([1]metadata!O424="","",[1]metadata!O424)</f>
        <v>44.885</v>
      </c>
      <c r="P424" s="0" t="n">
        <f aca="false">IF([1]metadata!P424="","",[1]metadata!P424)</f>
        <v>6.356111</v>
      </c>
      <c r="Q424" s="0" t="str">
        <f aca="false">IF([1]metadata!Q424="","",[1]metadata!Q424)</f>
        <v/>
      </c>
      <c r="R424" s="0" t="n">
        <f aca="false">IF([1]metadata!R424="","",[1]metadata!R424)</f>
        <v>1515</v>
      </c>
      <c r="S424" s="0" t="str">
        <f aca="false">IF([1]metadata!S424="","",[1]metadata!S424)</f>
        <v/>
      </c>
      <c r="T424" s="0" t="n">
        <f aca="false">IF([1]metadata!T424="","",[1]metadata!T424)</f>
        <v>200</v>
      </c>
      <c r="U424" s="0" t="str">
        <f aca="false">IF([1]metadata!U424="","",[1]metadata!U424)</f>
        <v>global average</v>
      </c>
      <c r="V424" s="0" t="str">
        <f aca="false">IF([1]metadata!V424="","",[1]metadata!V424)</f>
        <v/>
      </c>
      <c r="W424" s="0" t="str">
        <f aca="false">IF([1]metadata!W424="","",[1]metadata!W424)</f>
        <v>56-2</v>
      </c>
      <c r="X424" s="0" t="str">
        <f aca="false">IF([1]metadata!X424="","",[1]metadata!X424)</f>
        <v/>
      </c>
      <c r="Y424" s="0" t="str">
        <f aca="false">IF([1]metadata!Y424="","",[1]metadata!Y424)</f>
        <v/>
      </c>
      <c r="Z424" s="0" t="str">
        <f aca="false">IF([1]metadata!Z424="","",[1]metadata!Z424)</f>
        <v/>
      </c>
    </row>
    <row r="425" customFormat="false" ht="14.4" hidden="false" customHeight="false" outlineLevel="0" collapsed="false">
      <c r="A425" s="0" t="n">
        <f aca="false">IF([1]metadata!A425="","",[1]metadata!A425)</f>
        <v>56</v>
      </c>
      <c r="B425" s="0" t="str">
        <f aca="false">IF([1]metadata!B425="","",[1]metadata!B425)</f>
        <v>56-T1</v>
      </c>
      <c r="C425" s="0" t="str">
        <f aca="false">IF([1]metadata!C425="","",[1]metadata!C425)</f>
        <v>VAZNUNES, M; KOVEOS, DS; VEERMAN, A</v>
      </c>
      <c r="D425" s="0" t="str">
        <f aca="false">IF([1]metadata!D425="","",[1]metadata!D425)</f>
        <v>GEOGRAPHICAL VARIATION IN PHOTOPERIODIC INDUCTION OF DIAPAUSE IN THE SPIDER-MITE (TETRANYCHUS-URTICAE) - A CAUSAL RELATION BETWEEN CRITICAL NIGHT-LENGTH AND CIRCADIAN PERIOD</v>
      </c>
      <c r="E425" s="0" t="str">
        <f aca="false">IF([1]metadata!E425="","",[1]metadata!E425)</f>
        <v>10.1177/074873049000500105</v>
      </c>
      <c r="F425" s="0" t="str">
        <f aca="false">IF([1]metadata!F425="","",[1]metadata!F425)</f>
        <v>y</v>
      </c>
      <c r="G425" s="0" t="str">
        <f aca="false">IF([1]metadata!G425="","",[1]metadata!G425)</f>
        <v>a</v>
      </c>
      <c r="H425" s="0" t="str">
        <f aca="false">IF([1]metadata!H425="","",[1]metadata!H425)</f>
        <v>i</v>
      </c>
      <c r="I425" s="0" t="n">
        <f aca="false">IF([1]metadata!I425="","",[1]metadata!I425)</f>
        <v>10</v>
      </c>
      <c r="J425" s="0" t="n">
        <f aca="false">IF([1]metadata!J425="",0,[1]metadata!J425)</f>
        <v>8</v>
      </c>
      <c r="K425" s="0" t="str">
        <f aca="false">IF([1]metadata!K425="","",[1]metadata!K425)</f>
        <v/>
      </c>
      <c r="L425" s="0" t="str">
        <f aca="false">IF([1]metadata!L425="","",[1]metadata!L425)</f>
        <v>Tetranychus urticae</v>
      </c>
      <c r="M425" s="0" t="str">
        <f aca="false">IF([1]metadata!M425="","",[1]metadata!M425)</f>
        <v>Trombidiformes</v>
      </c>
      <c r="N425" s="0" t="str">
        <f aca="false">IF([1]metadata!N425="","",[1]metadata!N425)</f>
        <v>T1</v>
      </c>
      <c r="O425" s="0" t="n">
        <f aca="false">IF([1]metadata!O425="","",[1]metadata!O425)</f>
        <v>40.647222</v>
      </c>
      <c r="P425" s="0" t="n">
        <f aca="false">IF([1]metadata!P425="","",[1]metadata!P425)</f>
        <v>22.963889</v>
      </c>
      <c r="Q425" s="0" t="str">
        <f aca="false">IF([1]metadata!Q425="","",[1]metadata!Q425)</f>
        <v/>
      </c>
      <c r="R425" s="0" t="str">
        <f aca="false">IF([1]metadata!R425="","",[1]metadata!R425)</f>
        <v/>
      </c>
      <c r="S425" s="0" t="str">
        <f aca="false">IF([1]metadata!S425="","",[1]metadata!S425)</f>
        <v/>
      </c>
      <c r="T425" s="0" t="n">
        <f aca="false">IF([1]metadata!T425="","",[1]metadata!T425)</f>
        <v>200</v>
      </c>
      <c r="U425" s="0" t="str">
        <f aca="false">IF([1]metadata!U425="","",[1]metadata!U425)</f>
        <v>global average</v>
      </c>
      <c r="V425" s="0" t="str">
        <f aca="false">IF([1]metadata!V425="","",[1]metadata!V425)</f>
        <v/>
      </c>
      <c r="W425" s="0" t="str">
        <f aca="false">IF([1]metadata!W425="","",[1]metadata!W425)</f>
        <v>56-2</v>
      </c>
      <c r="X425" s="0" t="str">
        <f aca="false">IF([1]metadata!X425="","",[1]metadata!X425)</f>
        <v/>
      </c>
      <c r="Y425" s="0" t="str">
        <f aca="false">IF([1]metadata!Y425="","",[1]metadata!Y425)</f>
        <v/>
      </c>
      <c r="Z425" s="0" t="str">
        <f aca="false">IF([1]metadata!Z425="","",[1]metadata!Z425)</f>
        <v/>
      </c>
    </row>
    <row r="426" customFormat="false" ht="14.4" hidden="false" customHeight="false" outlineLevel="0" collapsed="false">
      <c r="A426" s="0" t="n">
        <f aca="false">IF([1]metadata!A426="","",[1]metadata!A426)</f>
        <v>56</v>
      </c>
      <c r="B426" s="0" t="str">
        <f aca="false">IF([1]metadata!B426="","",[1]metadata!B426)</f>
        <v>56-T2</v>
      </c>
      <c r="C426" s="0" t="str">
        <f aca="false">IF([1]metadata!C426="","",[1]metadata!C426)</f>
        <v>VAZNUNES, M; KOVEOS, DS; VEERMAN, A</v>
      </c>
      <c r="D426" s="0" t="str">
        <f aca="false">IF([1]metadata!D426="","",[1]metadata!D426)</f>
        <v>GEOGRAPHICAL VARIATION IN PHOTOPERIODIC INDUCTION OF DIAPAUSE IN THE SPIDER-MITE (TETRANYCHUS-URTICAE) - A CAUSAL RELATION BETWEEN CRITICAL NIGHT-LENGTH AND CIRCADIAN PERIOD</v>
      </c>
      <c r="E426" s="0" t="str">
        <f aca="false">IF([1]metadata!E426="","",[1]metadata!E426)</f>
        <v>10.1177/074873049000500105</v>
      </c>
      <c r="F426" s="0" t="str">
        <f aca="false">IF([1]metadata!F426="","",[1]metadata!F426)</f>
        <v>y</v>
      </c>
      <c r="G426" s="0" t="str">
        <f aca="false">IF([1]metadata!G426="","",[1]metadata!G426)</f>
        <v>a</v>
      </c>
      <c r="H426" s="0" t="str">
        <f aca="false">IF([1]metadata!H426="","",[1]metadata!H426)</f>
        <v>i</v>
      </c>
      <c r="I426" s="0" t="n">
        <f aca="false">IF([1]metadata!I426="","",[1]metadata!I426)</f>
        <v>10</v>
      </c>
      <c r="J426" s="0" t="n">
        <f aca="false">IF([1]metadata!J426="",0,[1]metadata!J426)</f>
        <v>7</v>
      </c>
      <c r="K426" s="0" t="str">
        <f aca="false">IF([1]metadata!K426="","",[1]metadata!K426)</f>
        <v/>
      </c>
      <c r="L426" s="0" t="str">
        <f aca="false">IF([1]metadata!L426="","",[1]metadata!L426)</f>
        <v>Tetranychus urticae</v>
      </c>
      <c r="M426" s="0" t="str">
        <f aca="false">IF([1]metadata!M426="","",[1]metadata!M426)</f>
        <v>Trombidiformes</v>
      </c>
      <c r="N426" s="0" t="str">
        <f aca="false">IF([1]metadata!N426="","",[1]metadata!N426)</f>
        <v>T2</v>
      </c>
      <c r="O426" s="0" t="n">
        <f aca="false">IF([1]metadata!O426="","",[1]metadata!O426)</f>
        <v>40.647222</v>
      </c>
      <c r="P426" s="0" t="n">
        <f aca="false">IF([1]metadata!P426="","",[1]metadata!P426)</f>
        <v>22.963889</v>
      </c>
      <c r="Q426" s="0" t="str">
        <f aca="false">IF([1]metadata!Q426="","",[1]metadata!Q426)</f>
        <v/>
      </c>
      <c r="R426" s="0" t="str">
        <f aca="false">IF([1]metadata!R426="","",[1]metadata!R426)</f>
        <v/>
      </c>
      <c r="S426" s="0" t="str">
        <f aca="false">IF([1]metadata!S426="","",[1]metadata!S426)</f>
        <v/>
      </c>
      <c r="T426" s="0" t="n">
        <f aca="false">IF([1]metadata!T426="","",[1]metadata!T426)</f>
        <v>200</v>
      </c>
      <c r="U426" s="0" t="str">
        <f aca="false">IF([1]metadata!U426="","",[1]metadata!U426)</f>
        <v>global average</v>
      </c>
      <c r="V426" s="0" t="str">
        <f aca="false">IF([1]metadata!V426="","",[1]metadata!V426)</f>
        <v/>
      </c>
      <c r="W426" s="0" t="str">
        <f aca="false">IF([1]metadata!W426="","",[1]metadata!W426)</f>
        <v>56-3</v>
      </c>
      <c r="X426" s="0" t="str">
        <f aca="false">IF([1]metadata!X426="","",[1]metadata!X426)</f>
        <v/>
      </c>
      <c r="Y426" s="0" t="str">
        <f aca="false">IF([1]metadata!Y426="","",[1]metadata!Y426)</f>
        <v/>
      </c>
      <c r="Z426" s="0" t="str">
        <f aca="false">IF([1]metadata!Z426="","",[1]metadata!Z426)</f>
        <v/>
      </c>
    </row>
    <row r="427" customFormat="false" ht="14.4" hidden="false" customHeight="false" outlineLevel="0" collapsed="false">
      <c r="A427" s="0" t="n">
        <f aca="false">IF([1]metadata!A427="","",[1]metadata!A427)</f>
        <v>57</v>
      </c>
      <c r="B427" s="0" t="str">
        <f aca="false">IF([1]metadata!B427="","",[1]metadata!B427)</f>
        <v>57- JMS</v>
      </c>
      <c r="C427" s="0" t="str">
        <f aca="false">IF([1]metadata!C427="","",[1]metadata!C427)</f>
        <v>Wang, XP; Yang, QS; Dalin, P; Zhou, XM; Luo, ZW; Lei, CL</v>
      </c>
      <c r="D427" s="0" t="str">
        <f aca="false">IF([1]metadata!D427="","",[1]metadata!D427)</f>
        <v>Geographic variation in photoperiodic diapause induction and diapause intensity in Sericinus montelus (Lepidoptera: Papilionidae)</v>
      </c>
      <c r="E427" s="0" t="str">
        <f aca="false">IF([1]metadata!E427="","",[1]metadata!E427)</f>
        <v>10.1111/j.1744-7917.2011.01473.x</v>
      </c>
      <c r="F427" s="0" t="str">
        <f aca="false">IF([1]metadata!F427="","",[1]metadata!F427)</f>
        <v>y</v>
      </c>
      <c r="G427" s="0" t="str">
        <f aca="false">IF([1]metadata!G427="","",[1]metadata!G427)</f>
        <v>a</v>
      </c>
      <c r="H427" s="0" t="str">
        <f aca="false">IF([1]metadata!H427="","",[1]metadata!H427)</f>
        <v>i</v>
      </c>
      <c r="I427" s="0" t="n">
        <f aca="false">IF([1]metadata!I427="","",[1]metadata!I427)</f>
        <v>6</v>
      </c>
      <c r="J427" s="0" t="n">
        <f aca="false">IF([1]metadata!J427="",0,[1]metadata!J427)</f>
        <v>7</v>
      </c>
      <c r="K427" s="0" t="str">
        <f aca="false">IF([1]metadata!K427="","",[1]metadata!K427)</f>
        <v/>
      </c>
      <c r="L427" s="0" t="str">
        <f aca="false">IF([1]metadata!L427="","",[1]metadata!L427)</f>
        <v>Sericinus montelus</v>
      </c>
      <c r="M427" s="0" t="str">
        <f aca="false">IF([1]metadata!M427="","",[1]metadata!M427)</f>
        <v>lepidoptera</v>
      </c>
      <c r="N427" s="0" t="str">
        <f aca="false">IF([1]metadata!N427="","",[1]metadata!N427)</f>
        <v>JMS</v>
      </c>
      <c r="O427" s="0" t="n">
        <f aca="false">IF([1]metadata!O427="","",[1]metadata!O427)</f>
        <v>46.6166666666667</v>
      </c>
      <c r="P427" s="0" t="n">
        <f aca="false">IF([1]metadata!P427="","",[1]metadata!P427)</f>
        <v>132.483333333333</v>
      </c>
      <c r="Q427" s="0" t="str">
        <f aca="false">IF([1]metadata!Q427="","",[1]metadata!Q427)</f>
        <v/>
      </c>
      <c r="R427" s="0" t="str">
        <f aca="false">IF([1]metadata!R427="","",[1]metadata!R427)</f>
        <v/>
      </c>
      <c r="S427" s="0" t="str">
        <f aca="false">IF([1]metadata!S427="","",[1]metadata!S427)</f>
        <v/>
      </c>
      <c r="T427" s="0" t="n">
        <f aca="false">IF([1]metadata!T427="","",[1]metadata!T427)</f>
        <v>75</v>
      </c>
      <c r="U427" s="0" t="str">
        <f aca="false">IF([1]metadata!U427="","",[1]metadata!U427)</f>
        <v>global average</v>
      </c>
      <c r="V427" s="0" t="str">
        <f aca="false">IF([1]metadata!V427="","",[1]metadata!V427)</f>
        <v/>
      </c>
      <c r="W427" s="0" t="n">
        <f aca="false">IF([1]metadata!W427="","",[1]metadata!W427)</f>
        <v>57</v>
      </c>
      <c r="X427" s="0" t="str">
        <f aca="false">IF([1]metadata!X427="","",[1]metadata!X427)</f>
        <v/>
      </c>
      <c r="Y427" s="0" t="str">
        <f aca="false">IF([1]metadata!Y427="","",[1]metadata!Y427)</f>
        <v/>
      </c>
      <c r="Z427" s="0" t="str">
        <f aca="false">IF([1]metadata!Z427="","",[1]metadata!Z427)</f>
        <v/>
      </c>
    </row>
    <row r="428" customFormat="false" ht="14.4" hidden="false" customHeight="false" outlineLevel="0" collapsed="false">
      <c r="A428" s="0" t="n">
        <f aca="false">IF([1]metadata!A428="","",[1]metadata!A428)</f>
        <v>57</v>
      </c>
      <c r="B428" s="0" t="str">
        <f aca="false">IF([1]metadata!B428="","",[1]metadata!B428)</f>
        <v>57-BJ</v>
      </c>
      <c r="C428" s="0" t="str">
        <f aca="false">IF([1]metadata!C428="","",[1]metadata!C428)</f>
        <v>Wang, XP; Yang, QS; Dalin, P; Zhou, XM; Luo, ZW; Lei, CL</v>
      </c>
      <c r="D428" s="0" t="str">
        <f aca="false">IF([1]metadata!D428="","",[1]metadata!D428)</f>
        <v>Geographic variation in photoperiodic diapause induction and diapause intensity in Sericinus montelus (Lepidoptera: Papilionidae)</v>
      </c>
      <c r="E428" s="0" t="str">
        <f aca="false">IF([1]metadata!E428="","",[1]metadata!E428)</f>
        <v>10.1111/j.1744-7917.2011.01473.x</v>
      </c>
      <c r="F428" s="0" t="str">
        <f aca="false">IF([1]metadata!F428="","",[1]metadata!F428)</f>
        <v>y</v>
      </c>
      <c r="G428" s="0" t="str">
        <f aca="false">IF([1]metadata!G428="","",[1]metadata!G428)</f>
        <v>a</v>
      </c>
      <c r="H428" s="0" t="str">
        <f aca="false">IF([1]metadata!H428="","",[1]metadata!H428)</f>
        <v>i</v>
      </c>
      <c r="I428" s="0" t="n">
        <f aca="false">IF([1]metadata!I428="","",[1]metadata!I428)</f>
        <v>6</v>
      </c>
      <c r="J428" s="0" t="n">
        <f aca="false">IF([1]metadata!J428="",0,[1]metadata!J428)</f>
        <v>8</v>
      </c>
      <c r="K428" s="0" t="str">
        <f aca="false">IF([1]metadata!K428="","",[1]metadata!K428)</f>
        <v/>
      </c>
      <c r="L428" s="0" t="str">
        <f aca="false">IF([1]metadata!L428="","",[1]metadata!L428)</f>
        <v>Sericinus montelus</v>
      </c>
      <c r="M428" s="0" t="str">
        <f aca="false">IF([1]metadata!M428="","",[1]metadata!M428)</f>
        <v>lepidoptera</v>
      </c>
      <c r="N428" s="0" t="str">
        <f aca="false">IF([1]metadata!N428="","",[1]metadata!N428)</f>
        <v>BJ</v>
      </c>
      <c r="O428" s="0" t="n">
        <f aca="false">IF([1]metadata!O428="","",[1]metadata!O428)</f>
        <v>40.25</v>
      </c>
      <c r="P428" s="0" t="n">
        <f aca="false">IF([1]metadata!P428="","",[1]metadata!P428)</f>
        <v>115.083333333333</v>
      </c>
      <c r="Q428" s="0" t="str">
        <f aca="false">IF([1]metadata!Q428="","",[1]metadata!Q428)</f>
        <v/>
      </c>
      <c r="R428" s="0" t="str">
        <f aca="false">IF([1]metadata!R428="","",[1]metadata!R428)</f>
        <v/>
      </c>
      <c r="S428" s="0" t="str">
        <f aca="false">IF([1]metadata!S428="","",[1]metadata!S428)</f>
        <v/>
      </c>
      <c r="T428" s="0" t="n">
        <f aca="false">IF([1]metadata!T428="","",[1]metadata!T428)</f>
        <v>75</v>
      </c>
      <c r="U428" s="0" t="str">
        <f aca="false">IF([1]metadata!U428="","",[1]metadata!U428)</f>
        <v>global average</v>
      </c>
      <c r="V428" s="0" t="str">
        <f aca="false">IF([1]metadata!V428="","",[1]metadata!V428)</f>
        <v/>
      </c>
      <c r="W428" s="0" t="n">
        <f aca="false">IF([1]metadata!W428="","",[1]metadata!W428)</f>
        <v>57</v>
      </c>
      <c r="X428" s="0" t="str">
        <f aca="false">IF([1]metadata!X428="","",[1]metadata!X428)</f>
        <v/>
      </c>
      <c r="Y428" s="0" t="str">
        <f aca="false">IF([1]metadata!Y428="","",[1]metadata!Y428)</f>
        <v/>
      </c>
      <c r="Z428" s="0" t="str">
        <f aca="false">IF([1]metadata!Z428="","",[1]metadata!Z428)</f>
        <v/>
      </c>
    </row>
    <row r="429" customFormat="false" ht="14.4" hidden="false" customHeight="false" outlineLevel="0" collapsed="false">
      <c r="A429" s="0" t="n">
        <f aca="false">IF([1]metadata!A429="","",[1]metadata!A429)</f>
        <v>57</v>
      </c>
      <c r="B429" s="0" t="str">
        <f aca="false">IF([1]metadata!B429="","",[1]metadata!B429)</f>
        <v>57-ZB</v>
      </c>
      <c r="C429" s="0" t="str">
        <f aca="false">IF([1]metadata!C429="","",[1]metadata!C429)</f>
        <v>Wang, XP; Yang, QS; Dalin, P; Zhou, XM; Luo, ZW; Lei, CL</v>
      </c>
      <c r="D429" s="0" t="str">
        <f aca="false">IF([1]metadata!D429="","",[1]metadata!D429)</f>
        <v>Geographic variation in photoperiodic diapause induction and diapause intensity in Sericinus montelus (Lepidoptera: Papilionidae)</v>
      </c>
      <c r="E429" s="0" t="str">
        <f aca="false">IF([1]metadata!E429="","",[1]metadata!E429)</f>
        <v>10.1111/j.1744-7917.2011.01473.x</v>
      </c>
      <c r="F429" s="0" t="str">
        <f aca="false">IF([1]metadata!F429="","",[1]metadata!F429)</f>
        <v>y</v>
      </c>
      <c r="G429" s="0" t="str">
        <f aca="false">IF([1]metadata!G429="","",[1]metadata!G429)</f>
        <v>a</v>
      </c>
      <c r="H429" s="0" t="str">
        <f aca="false">IF([1]metadata!H429="","",[1]metadata!H429)</f>
        <v>i</v>
      </c>
      <c r="I429" s="0" t="n">
        <f aca="false">IF([1]metadata!I429="","",[1]metadata!I429)</f>
        <v>6</v>
      </c>
      <c r="J429" s="0" t="n">
        <f aca="false">IF([1]metadata!J429="",0,[1]metadata!J429)</f>
        <v>8</v>
      </c>
      <c r="K429" s="0" t="str">
        <f aca="false">IF([1]metadata!K429="","",[1]metadata!K429)</f>
        <v/>
      </c>
      <c r="L429" s="0" t="str">
        <f aca="false">IF([1]metadata!L429="","",[1]metadata!L429)</f>
        <v>Sericinus montelus</v>
      </c>
      <c r="M429" s="0" t="str">
        <f aca="false">IF([1]metadata!M429="","",[1]metadata!M429)</f>
        <v>lepidoptera</v>
      </c>
      <c r="N429" s="0" t="str">
        <f aca="false">IF([1]metadata!N429="","",[1]metadata!N429)</f>
        <v>ZB</v>
      </c>
      <c r="O429" s="0" t="n">
        <f aca="false">IF([1]metadata!O429="","",[1]metadata!O429)</f>
        <v>36.8</v>
      </c>
      <c r="P429" s="0" t="n">
        <f aca="false">IF([1]metadata!P429="","",[1]metadata!P429)</f>
        <v>118.05</v>
      </c>
      <c r="Q429" s="0" t="str">
        <f aca="false">IF([1]metadata!Q429="","",[1]metadata!Q429)</f>
        <v/>
      </c>
      <c r="R429" s="0" t="str">
        <f aca="false">IF([1]metadata!R429="","",[1]metadata!R429)</f>
        <v/>
      </c>
      <c r="S429" s="0" t="str">
        <f aca="false">IF([1]metadata!S429="","",[1]metadata!S429)</f>
        <v/>
      </c>
      <c r="T429" s="0" t="n">
        <f aca="false">IF([1]metadata!T429="","",[1]metadata!T429)</f>
        <v>75</v>
      </c>
      <c r="U429" s="0" t="str">
        <f aca="false">IF([1]metadata!U429="","",[1]metadata!U429)</f>
        <v>global average</v>
      </c>
      <c r="V429" s="0" t="str">
        <f aca="false">IF([1]metadata!V429="","",[1]metadata!V429)</f>
        <v/>
      </c>
      <c r="W429" s="0" t="n">
        <f aca="false">IF([1]metadata!W429="","",[1]metadata!W429)</f>
        <v>57</v>
      </c>
      <c r="X429" s="0" t="str">
        <f aca="false">IF([1]metadata!X429="","",[1]metadata!X429)</f>
        <v/>
      </c>
      <c r="Y429" s="0" t="str">
        <f aca="false">IF([1]metadata!Y429="","",[1]metadata!Y429)</f>
        <v/>
      </c>
      <c r="Z429" s="0" t="str">
        <f aca="false">IF([1]metadata!Z429="","",[1]metadata!Z429)</f>
        <v/>
      </c>
    </row>
    <row r="430" customFormat="false" ht="14.4" hidden="false" customHeight="false" outlineLevel="0" collapsed="false">
      <c r="A430" s="0" t="n">
        <f aca="false">IF([1]metadata!A430="","",[1]metadata!A430)</f>
        <v>57</v>
      </c>
      <c r="B430" s="0" t="str">
        <f aca="false">IF([1]metadata!B430="","",[1]metadata!B430)</f>
        <v>57-FX</v>
      </c>
      <c r="C430" s="0" t="str">
        <f aca="false">IF([1]metadata!C430="","",[1]metadata!C430)</f>
        <v>Wang, XP; Yang, QS; Dalin, P; Zhou, XM; Luo, ZW; Lei, CL</v>
      </c>
      <c r="D430" s="0" t="str">
        <f aca="false">IF([1]metadata!D430="","",[1]metadata!D430)</f>
        <v>Geographic variation in photoperiodic diapause induction and diapause intensity in Sericinus montelus (Lepidoptera: Papilionidae)</v>
      </c>
      <c r="E430" s="0" t="str">
        <f aca="false">IF([1]metadata!E430="","",[1]metadata!E430)</f>
        <v>10.1111/j.1744-7917.2011.01473.x</v>
      </c>
      <c r="F430" s="0" t="str">
        <f aca="false">IF([1]metadata!F430="","",[1]metadata!F430)</f>
        <v>y</v>
      </c>
      <c r="G430" s="0" t="str">
        <f aca="false">IF([1]metadata!G430="","",[1]metadata!G430)</f>
        <v>a</v>
      </c>
      <c r="H430" s="0" t="str">
        <f aca="false">IF([1]metadata!H430="","",[1]metadata!H430)</f>
        <v>i</v>
      </c>
      <c r="I430" s="0" t="n">
        <f aca="false">IF([1]metadata!I430="","",[1]metadata!I430)</f>
        <v>6</v>
      </c>
      <c r="J430" s="0" t="n">
        <f aca="false">IF([1]metadata!J430="",0,[1]metadata!J430)</f>
        <v>7</v>
      </c>
      <c r="K430" s="0" t="str">
        <f aca="false">IF([1]metadata!K430="","",[1]metadata!K430)</f>
        <v/>
      </c>
      <c r="L430" s="0" t="str">
        <f aca="false">IF([1]metadata!L430="","",[1]metadata!L430)</f>
        <v>Sericinus montelus</v>
      </c>
      <c r="M430" s="0" t="str">
        <f aca="false">IF([1]metadata!M430="","",[1]metadata!M430)</f>
        <v>lepidoptera</v>
      </c>
      <c r="N430" s="0" t="str">
        <f aca="false">IF([1]metadata!N430="","",[1]metadata!N430)</f>
        <v>FX</v>
      </c>
      <c r="O430" s="0" t="n">
        <f aca="false">IF([1]metadata!O430="","",[1]metadata!O430)</f>
        <v>32.6</v>
      </c>
      <c r="P430" s="0" t="n">
        <f aca="false">IF([1]metadata!P430="","",[1]metadata!P430)</f>
        <v>110.7</v>
      </c>
      <c r="Q430" s="0" t="str">
        <f aca="false">IF([1]metadata!Q430="","",[1]metadata!Q430)</f>
        <v/>
      </c>
      <c r="R430" s="0" t="str">
        <f aca="false">IF([1]metadata!R430="","",[1]metadata!R430)</f>
        <v/>
      </c>
      <c r="S430" s="0" t="str">
        <f aca="false">IF([1]metadata!S430="","",[1]metadata!S430)</f>
        <v/>
      </c>
      <c r="T430" s="0" t="n">
        <f aca="false">IF([1]metadata!T430="","",[1]metadata!T430)</f>
        <v>75</v>
      </c>
      <c r="U430" s="0" t="str">
        <f aca="false">IF([1]metadata!U430="","",[1]metadata!U430)</f>
        <v>global average</v>
      </c>
      <c r="V430" s="0" t="str">
        <f aca="false">IF([1]metadata!V430="","",[1]metadata!V430)</f>
        <v/>
      </c>
      <c r="W430" s="0" t="n">
        <f aca="false">IF([1]metadata!W430="","",[1]metadata!W430)</f>
        <v>57</v>
      </c>
      <c r="X430" s="0" t="str">
        <f aca="false">IF([1]metadata!X430="","",[1]metadata!X430)</f>
        <v/>
      </c>
      <c r="Y430" s="0" t="str">
        <f aca="false">IF([1]metadata!Y430="","",[1]metadata!Y430)</f>
        <v/>
      </c>
      <c r="Z430" s="0" t="str">
        <f aca="false">IF([1]metadata!Z430="","",[1]metadata!Z430)</f>
        <v/>
      </c>
    </row>
    <row r="431" customFormat="false" ht="14.4" hidden="false" customHeight="false" outlineLevel="0" collapsed="false">
      <c r="A431" s="0" t="n">
        <f aca="false">IF([1]metadata!A431="","",[1]metadata!A431)</f>
        <v>57</v>
      </c>
      <c r="B431" s="0" t="str">
        <f aca="false">IF([1]metadata!B431="","",[1]metadata!B431)</f>
        <v>57-WH</v>
      </c>
      <c r="C431" s="0" t="str">
        <f aca="false">IF([1]metadata!C431="","",[1]metadata!C431)</f>
        <v>Wang, XP; Yang, QS; Dalin, P; Zhou, XM; Luo, ZW; Lei, CL</v>
      </c>
      <c r="D431" s="0" t="str">
        <f aca="false">IF([1]metadata!D431="","",[1]metadata!D431)</f>
        <v>Geographic variation in photoperiodic diapause induction and diapause intensity in Sericinus montelus (Lepidoptera: Papilionidae)</v>
      </c>
      <c r="E431" s="0" t="str">
        <f aca="false">IF([1]metadata!E431="","",[1]metadata!E431)</f>
        <v>10.1111/j.1744-7917.2011.01473.x</v>
      </c>
      <c r="F431" s="0" t="str">
        <f aca="false">IF([1]metadata!F431="","",[1]metadata!F431)</f>
        <v>y</v>
      </c>
      <c r="G431" s="0" t="str">
        <f aca="false">IF([1]metadata!G431="","",[1]metadata!G431)</f>
        <v>a</v>
      </c>
      <c r="H431" s="0" t="str">
        <f aca="false">IF([1]metadata!H431="","",[1]metadata!H431)</f>
        <v>i</v>
      </c>
      <c r="I431" s="0" t="n">
        <f aca="false">IF([1]metadata!I431="","",[1]metadata!I431)</f>
        <v>6</v>
      </c>
      <c r="J431" s="0" t="n">
        <f aca="false">IF([1]metadata!J431="",0,[1]metadata!J431)</f>
        <v>7</v>
      </c>
      <c r="K431" s="0" t="str">
        <f aca="false">IF([1]metadata!K431="","",[1]metadata!K431)</f>
        <v/>
      </c>
      <c r="L431" s="0" t="str">
        <f aca="false">IF([1]metadata!L431="","",[1]metadata!L431)</f>
        <v>Sericinus montelus</v>
      </c>
      <c r="M431" s="0" t="str">
        <f aca="false">IF([1]metadata!M431="","",[1]metadata!M431)</f>
        <v>lepidoptera</v>
      </c>
      <c r="N431" s="0" t="str">
        <f aca="false">IF([1]metadata!N431="","",[1]metadata!N431)</f>
        <v>WH</v>
      </c>
      <c r="O431" s="0" t="n">
        <f aca="false">IF([1]metadata!O431="","",[1]metadata!O431)</f>
        <v>30.55</v>
      </c>
      <c r="P431" s="0" t="n">
        <f aca="false">IF([1]metadata!P431="","",[1]metadata!P431)</f>
        <v>114.316666666667</v>
      </c>
      <c r="Q431" s="0" t="str">
        <f aca="false">IF([1]metadata!Q431="","",[1]metadata!Q431)</f>
        <v/>
      </c>
      <c r="R431" s="0" t="str">
        <f aca="false">IF([1]metadata!R431="","",[1]metadata!R431)</f>
        <v/>
      </c>
      <c r="S431" s="0" t="str">
        <f aca="false">IF([1]metadata!S431="","",[1]metadata!S431)</f>
        <v/>
      </c>
      <c r="T431" s="0" t="n">
        <f aca="false">IF([1]metadata!T431="","",[1]metadata!T431)</f>
        <v>75</v>
      </c>
      <c r="U431" s="0" t="str">
        <f aca="false">IF([1]metadata!U431="","",[1]metadata!U431)</f>
        <v>global average</v>
      </c>
      <c r="V431" s="0" t="str">
        <f aca="false">IF([1]metadata!V431="","",[1]metadata!V431)</f>
        <v/>
      </c>
      <c r="W431" s="0" t="n">
        <f aca="false">IF([1]metadata!W431="","",[1]metadata!W431)</f>
        <v>57</v>
      </c>
      <c r="X431" s="0" t="str">
        <f aca="false">IF([1]metadata!X431="","",[1]metadata!X431)</f>
        <v/>
      </c>
      <c r="Y431" s="0" t="str">
        <f aca="false">IF([1]metadata!Y431="","",[1]metadata!Y431)</f>
        <v/>
      </c>
      <c r="Z431" s="0" t="str">
        <f aca="false">IF([1]metadata!Z431="","",[1]metadata!Z431)</f>
        <v/>
      </c>
    </row>
    <row r="432" customFormat="false" ht="14.4" hidden="false" customHeight="false" outlineLevel="0" collapsed="false">
      <c r="A432" s="0" t="n">
        <f aca="false">IF([1]metadata!A432="","",[1]metadata!A432)</f>
        <v>57</v>
      </c>
      <c r="B432" s="0" t="str">
        <f aca="false">IF([1]metadata!B432="","",[1]metadata!B432)</f>
        <v>57-HH</v>
      </c>
      <c r="C432" s="0" t="str">
        <f aca="false">IF([1]metadata!C432="","",[1]metadata!C432)</f>
        <v>Wang, XP; Yang, QS; Dalin, P; Zhou, XM; Luo, ZW; Lei, CL</v>
      </c>
      <c r="D432" s="0" t="str">
        <f aca="false">IF([1]metadata!D432="","",[1]metadata!D432)</f>
        <v>Geographic variation in photoperiodic diapause induction and diapause intensity in Sericinus montelus (Lepidoptera: Papilionidae)</v>
      </c>
      <c r="E432" s="0" t="str">
        <f aca="false">IF([1]metadata!E432="","",[1]metadata!E432)</f>
        <v>10.1111/j.1744-7917.2011.01473.x</v>
      </c>
      <c r="F432" s="0" t="str">
        <f aca="false">IF([1]metadata!F432="","",[1]metadata!F432)</f>
        <v>y</v>
      </c>
      <c r="G432" s="0" t="str">
        <f aca="false">IF([1]metadata!G432="","",[1]metadata!G432)</f>
        <v>a</v>
      </c>
      <c r="H432" s="0" t="str">
        <f aca="false">IF([1]metadata!H432="","",[1]metadata!H432)</f>
        <v>i</v>
      </c>
      <c r="I432" s="0" t="n">
        <f aca="false">IF([1]metadata!I432="","",[1]metadata!I432)</f>
        <v>6</v>
      </c>
      <c r="J432" s="0" t="n">
        <f aca="false">IF([1]metadata!J432="",0,[1]metadata!J432)</f>
        <v>7</v>
      </c>
      <c r="K432" s="0" t="str">
        <f aca="false">IF([1]metadata!K432="","",[1]metadata!K432)</f>
        <v/>
      </c>
      <c r="L432" s="0" t="str">
        <f aca="false">IF([1]metadata!L432="","",[1]metadata!L432)</f>
        <v>Sericinus montelus</v>
      </c>
      <c r="M432" s="0" t="str">
        <f aca="false">IF([1]metadata!M432="","",[1]metadata!M432)</f>
        <v>lepidoptera</v>
      </c>
      <c r="N432" s="0" t="str">
        <f aca="false">IF([1]metadata!N432="","",[1]metadata!N432)</f>
        <v>HH</v>
      </c>
      <c r="O432" s="0" t="n">
        <f aca="false">IF([1]metadata!O432="","",[1]metadata!O432)</f>
        <v>27.55</v>
      </c>
      <c r="P432" s="0" t="n">
        <f aca="false">IF([1]metadata!P432="","",[1]metadata!P432)</f>
        <v>109.966666666667</v>
      </c>
      <c r="Q432" s="0" t="str">
        <f aca="false">IF([1]metadata!Q432="","",[1]metadata!Q432)</f>
        <v/>
      </c>
      <c r="R432" s="0" t="str">
        <f aca="false">IF([1]metadata!R432="","",[1]metadata!R432)</f>
        <v/>
      </c>
      <c r="S432" s="0" t="str">
        <f aca="false">IF([1]metadata!S432="","",[1]metadata!S432)</f>
        <v/>
      </c>
      <c r="T432" s="0" t="n">
        <f aca="false">IF([1]metadata!T432="","",[1]metadata!T432)</f>
        <v>75</v>
      </c>
      <c r="U432" s="0" t="str">
        <f aca="false">IF([1]metadata!U432="","",[1]metadata!U432)</f>
        <v>global average</v>
      </c>
      <c r="V432" s="0" t="str">
        <f aca="false">IF([1]metadata!V432="","",[1]metadata!V432)</f>
        <v/>
      </c>
      <c r="W432" s="0" t="n">
        <f aca="false">IF([1]metadata!W432="","",[1]metadata!W432)</f>
        <v>57</v>
      </c>
      <c r="X432" s="0" t="str">
        <f aca="false">IF([1]metadata!X432="","",[1]metadata!X432)</f>
        <v/>
      </c>
      <c r="Y432" s="0" t="str">
        <f aca="false">IF([1]metadata!Y432="","",[1]metadata!Y432)</f>
        <v/>
      </c>
      <c r="Z432" s="0" t="str">
        <f aca="false">IF([1]metadata!Z432="","",[1]metadata!Z432)</f>
        <v/>
      </c>
    </row>
    <row r="433" customFormat="false" ht="14.4" hidden="false" customHeight="false" outlineLevel="0" collapsed="false">
      <c r="A433" s="0" t="n">
        <f aca="false">IF([1]metadata!A433="","",[1]metadata!A433)</f>
        <v>58</v>
      </c>
      <c r="B433" s="0" t="str">
        <f aca="false">IF([1]metadata!B433="","",[1]metadata!B433)</f>
        <v>58-</v>
      </c>
      <c r="C433" s="0" t="str">
        <f aca="false">IF([1]metadata!C433="","",[1]metadata!C433)</f>
        <v>Wegis, MC; Bradshaw, WE; Davison, TE; Holzapfel, CM</v>
      </c>
      <c r="D433" s="0" t="str">
        <f aca="false">IF([1]metadata!D433="","",[1]metadata!D433)</f>
        <v>Rhythmic components of photoperiodic time measurement in the pitcher-plant mosquito, Wyeomyia smithii</v>
      </c>
      <c r="E433" s="0" t="str">
        <f aca="false">IF([1]metadata!E433="","",[1]metadata!E433)</f>
        <v>10.1007/s004420050130</v>
      </c>
      <c r="F433" s="0" t="str">
        <f aca="false">IF([1]metadata!F433="","",[1]metadata!F433)</f>
        <v>y-butreplicate</v>
      </c>
      <c r="G433" s="0" t="str">
        <f aca="false">IF([1]metadata!G433="","",[1]metadata!G433)</f>
        <v>a</v>
      </c>
      <c r="H433" s="0" t="str">
        <f aca="false">IF([1]metadata!H433="","",[1]metadata!H433)</f>
        <v>i</v>
      </c>
      <c r="I433" s="0" t="n">
        <f aca="false">IF([1]metadata!I433="","",[1]metadata!I433)</f>
        <v>6</v>
      </c>
      <c r="J433" s="0" t="n">
        <f aca="false">IF([1]metadata!J433="",0,[1]metadata!J433)</f>
        <v>0</v>
      </c>
      <c r="K433" s="0" t="str">
        <f aca="false">IF([1]metadata!K433="","",[1]metadata!K433)</f>
        <v/>
      </c>
      <c r="L433" s="0" t="str">
        <f aca="false">IF([1]metadata!L433="","",[1]metadata!L433)</f>
        <v/>
      </c>
      <c r="M433" s="0" t="str">
        <f aca="false">IF([1]metadata!M433="","",[1]metadata!M433)</f>
        <v/>
      </c>
      <c r="N433" s="0" t="str">
        <f aca="false">IF([1]metadata!N433="","",[1]metadata!N433)</f>
        <v/>
      </c>
      <c r="O433" s="0" t="str">
        <f aca="false">IF([1]metadata!O433="","",[1]metadata!O433)</f>
        <v/>
      </c>
      <c r="P433" s="0" t="str">
        <f aca="false">IF([1]metadata!P433="","",[1]metadata!P433)</f>
        <v/>
      </c>
      <c r="Q433" s="0" t="str">
        <f aca="false">IF([1]metadata!Q433="","",[1]metadata!Q433)</f>
        <v/>
      </c>
      <c r="R433" s="0" t="str">
        <f aca="false">IF([1]metadata!R433="","",[1]metadata!R433)</f>
        <v/>
      </c>
      <c r="S433" s="0" t="str">
        <f aca="false">IF([1]metadata!S433="","",[1]metadata!S433)</f>
        <v/>
      </c>
      <c r="T433" s="0" t="str">
        <f aca="false">IF([1]metadata!T433="","",[1]metadata!T433)</f>
        <v/>
      </c>
      <c r="U433" s="0" t="str">
        <f aca="false">IF([1]metadata!U433="","",[1]metadata!U433)</f>
        <v/>
      </c>
      <c r="V433" s="0" t="str">
        <f aca="false">IF([1]metadata!V433="","",[1]metadata!V433)</f>
        <v/>
      </c>
      <c r="W433" s="0" t="str">
        <f aca="false">IF([1]metadata!W433="","",[1]metadata!W433)</f>
        <v/>
      </c>
      <c r="X433" s="0" t="str">
        <f aca="false">IF([1]metadata!X433="","",[1]metadata!X433)</f>
        <v/>
      </c>
      <c r="Y433" s="0" t="str">
        <f aca="false">IF([1]metadata!Y433="","",[1]metadata!Y433)</f>
        <v/>
      </c>
      <c r="Z433" s="0" t="str">
        <f aca="false">IF([1]metadata!Z433="","",[1]metadata!Z433)</f>
        <v/>
      </c>
    </row>
    <row r="434" customFormat="false" ht="14.4" hidden="false" customHeight="false" outlineLevel="0" collapsed="false">
      <c r="A434" s="0" t="n">
        <f aca="false">IF([1]metadata!A434="","",[1]metadata!A434)</f>
        <v>59</v>
      </c>
      <c r="B434" s="0" t="str">
        <f aca="false">IF([1]metadata!B434="","",[1]metadata!B434)</f>
        <v>59-</v>
      </c>
      <c r="C434" s="0" t="str">
        <f aca="false">IF([1]metadata!C434="","",[1]metadata!C434)</f>
        <v>Yee, DA; Juliano, SA; Vamosi, SM</v>
      </c>
      <c r="D434" s="0" t="str">
        <f aca="false">IF([1]metadata!D434="","",[1]metadata!D434)</f>
        <v>Seasonal Photoperiods Alter Developmental Time and Mass of an Invasive Mosquito, Aedes albopictus (Diptera: Culicidae), Across Its North-South Range in the United States</v>
      </c>
      <c r="E434" s="0" t="str">
        <f aca="false">IF([1]metadata!E434="","",[1]metadata!E434)</f>
        <v>10.1603/ME11132</v>
      </c>
      <c r="F434" s="0" t="str">
        <f aca="false">IF([1]metadata!F434="","",[1]metadata!F434)</f>
        <v>n</v>
      </c>
      <c r="G434" s="0" t="str">
        <f aca="false">IF([1]metadata!G434="","",[1]metadata!G434)</f>
        <v>a</v>
      </c>
      <c r="H434" s="0" t="str">
        <f aca="false">IF([1]metadata!H434="","",[1]metadata!H434)</f>
        <v>i</v>
      </c>
      <c r="I434" s="0" t="n">
        <f aca="false">IF([1]metadata!I434="","",[1]metadata!I434)</f>
        <v>4</v>
      </c>
      <c r="J434" s="0" t="n">
        <f aca="false">IF([1]metadata!J434="",0,[1]metadata!J434)</f>
        <v>0</v>
      </c>
      <c r="K434" s="0" t="str">
        <f aca="false">IF([1]metadata!K434="","",[1]metadata!K434)</f>
        <v/>
      </c>
      <c r="L434" s="0" t="str">
        <f aca="false">IF([1]metadata!L434="","",[1]metadata!L434)</f>
        <v/>
      </c>
      <c r="M434" s="0" t="str">
        <f aca="false">IF([1]metadata!M434="","",[1]metadata!M434)</f>
        <v/>
      </c>
      <c r="N434" s="0" t="str">
        <f aca="false">IF([1]metadata!N434="","",[1]metadata!N434)</f>
        <v/>
      </c>
      <c r="O434" s="0" t="str">
        <f aca="false">IF([1]metadata!O434="","",[1]metadata!O434)</f>
        <v/>
      </c>
      <c r="P434" s="0" t="str">
        <f aca="false">IF([1]metadata!P434="","",[1]metadata!P434)</f>
        <v/>
      </c>
      <c r="Q434" s="0" t="str">
        <f aca="false">IF([1]metadata!Q434="","",[1]metadata!Q434)</f>
        <v/>
      </c>
      <c r="R434" s="0" t="str">
        <f aca="false">IF([1]metadata!R434="","",[1]metadata!R434)</f>
        <v/>
      </c>
      <c r="S434" s="0" t="str">
        <f aca="false">IF([1]metadata!S434="","",[1]metadata!S434)</f>
        <v/>
      </c>
      <c r="T434" s="0" t="str">
        <f aca="false">IF([1]metadata!T434="","",[1]metadata!T434)</f>
        <v/>
      </c>
      <c r="U434" s="0" t="str">
        <f aca="false">IF([1]metadata!U434="","",[1]metadata!U434)</f>
        <v/>
      </c>
      <c r="V434" s="0" t="str">
        <f aca="false">IF([1]metadata!V434="","",[1]metadata!V434)</f>
        <v/>
      </c>
      <c r="W434" s="0" t="str">
        <f aca="false">IF([1]metadata!W434="","",[1]metadata!W434)</f>
        <v/>
      </c>
      <c r="X434" s="0" t="str">
        <f aca="false">IF([1]metadata!X434="","",[1]metadata!X434)</f>
        <v/>
      </c>
      <c r="Y434" s="0" t="str">
        <f aca="false">IF([1]metadata!Y434="","",[1]metadata!Y434)</f>
        <v/>
      </c>
      <c r="Z434" s="0" t="str">
        <f aca="false">IF([1]metadata!Z434="","",[1]metadata!Z434)</f>
        <v/>
      </c>
    </row>
    <row r="435" customFormat="false" ht="14.4" hidden="false" customHeight="false" outlineLevel="0" collapsed="false">
      <c r="A435" s="0" t="n">
        <f aca="false">IF([1]metadata!A435="","",[1]metadata!A435)</f>
        <v>60</v>
      </c>
      <c r="B435" s="0" t="str">
        <f aca="false">IF([1]metadata!B435="","",[1]metadata!B435)</f>
        <v>60-onuma</v>
      </c>
      <c r="C435" s="0" t="str">
        <f aca="false">IF([1]metadata!C435="","",[1]metadata!C435)</f>
        <v>YOSHIDA, T; KIMURA, MT</v>
      </c>
      <c r="D435" s="0" t="str">
        <f aca="false">IF([1]metadata!D435="","",[1]metadata!D435)</f>
        <v>RELATION OF THE CIRCADIAN SYSTEM TO THE PHOTOPERIODIC CLOCK IN DROSOPHILA-TRIAURARIA (DIPTERA, DROSOPHILIDAE) - AN APPROACH FROM ANALYSIS OF GEOGRAPHIC-VARIATION</v>
      </c>
      <c r="E435" s="0" t="str">
        <f aca="false">IF([1]metadata!E435="","",[1]metadata!E435)</f>
        <v>10.1303/aez.29.499</v>
      </c>
      <c r="F435" s="0" t="str">
        <f aca="false">IF([1]metadata!F435="","",[1]metadata!F435)</f>
        <v>y-ask</v>
      </c>
      <c r="G435" s="0" t="str">
        <f aca="false">IF([1]metadata!G435="","",[1]metadata!G435)</f>
        <v>a</v>
      </c>
      <c r="H435" s="0" t="str">
        <f aca="false">IF([1]metadata!H435="","",[1]metadata!H435)</f>
        <v>i</v>
      </c>
      <c r="I435" s="0" t="n">
        <f aca="false">IF([1]metadata!I435="","",[1]metadata!I435)</f>
        <v>3</v>
      </c>
      <c r="J435" s="0" t="n">
        <f aca="false">IF([1]metadata!J435="",0,[1]metadata!J435)</f>
        <v>11</v>
      </c>
      <c r="K435" s="0" t="str">
        <f aca="false">IF([1]metadata!K435="","",[1]metadata!K435)</f>
        <v/>
      </c>
      <c r="L435" s="0" t="str">
        <f aca="false">IF([1]metadata!L435="","",[1]metadata!L435)</f>
        <v>Drosophila triauraria</v>
      </c>
      <c r="M435" s="0" t="str">
        <f aca="false">IF([1]metadata!M435="","",[1]metadata!M435)</f>
        <v>diptera</v>
      </c>
      <c r="N435" s="0" t="str">
        <f aca="false">IF([1]metadata!N435="","",[1]metadata!N435)</f>
        <v>onuma</v>
      </c>
      <c r="O435" s="0" t="n">
        <f aca="false">IF([1]metadata!O435="","",[1]metadata!O435)</f>
        <v>41.972</v>
      </c>
      <c r="P435" s="0" t="n">
        <f aca="false">IF([1]metadata!P435="","",[1]metadata!P435)</f>
        <v>140.6691</v>
      </c>
      <c r="Q435" s="0" t="str">
        <f aca="false">IF([1]metadata!Q435="","",[1]metadata!Q435)</f>
        <v/>
      </c>
      <c r="R435" s="0" t="str">
        <f aca="false">IF([1]metadata!R435="","",[1]metadata!R435)</f>
        <v/>
      </c>
      <c r="S435" s="0" t="str">
        <f aca="false">IF([1]metadata!S435="","",[1]metadata!S435)</f>
        <v/>
      </c>
      <c r="T435" s="0" t="n">
        <f aca="false">IF([1]metadata!T435="","",[1]metadata!T435)</f>
        <v>50</v>
      </c>
      <c r="U435" s="0" t="str">
        <f aca="false">IF([1]metadata!U435="","",[1]metadata!U435)</f>
        <v>global average</v>
      </c>
      <c r="V435" s="0" t="str">
        <f aca="false">IF([1]metadata!V435="","",[1]metadata!V435)</f>
        <v/>
      </c>
      <c r="W435" s="0" t="n">
        <f aca="false">IF([1]metadata!W435="","",[1]metadata!W435)</f>
        <v>60</v>
      </c>
      <c r="X435" s="0" t="str">
        <f aca="false">IF([1]metadata!X435="","",[1]metadata!X435)</f>
        <v/>
      </c>
      <c r="Y435" s="0" t="str">
        <f aca="false">IF([1]metadata!Y435="","",[1]metadata!Y435)</f>
        <v>adult</v>
      </c>
      <c r="Z435" s="0" t="str">
        <f aca="false">IF([1]metadata!Z435="","",[1]metadata!Z435)</f>
        <v/>
      </c>
    </row>
    <row r="436" customFormat="false" ht="14.4" hidden="false" customHeight="false" outlineLevel="0" collapsed="false">
      <c r="A436" s="0" t="n">
        <f aca="false">IF([1]metadata!A436="","",[1]metadata!A436)</f>
        <v>60</v>
      </c>
      <c r="B436" s="0" t="str">
        <f aca="false">IF([1]metadata!B436="","",[1]metadata!B436)</f>
        <v>60-oita</v>
      </c>
      <c r="C436" s="0" t="str">
        <f aca="false">IF([1]metadata!C436="","",[1]metadata!C436)</f>
        <v>YOSHIDA, T; KIMURA, MT</v>
      </c>
      <c r="D436" s="0" t="str">
        <f aca="false">IF([1]metadata!D436="","",[1]metadata!D436)</f>
        <v>RELATION OF THE CIRCADIAN SYSTEM TO THE PHOTOPERIODIC CLOCK IN DROSOPHILA-TRIAURARIA (DIPTERA, DROSOPHILIDAE) - AN APPROACH FROM ANALYSIS OF GEOGRAPHIC-VARIATION</v>
      </c>
      <c r="E436" s="0" t="str">
        <f aca="false">IF([1]metadata!E436="","",[1]metadata!E436)</f>
        <v>10.1303/aez.29.499</v>
      </c>
      <c r="F436" s="0" t="str">
        <f aca="false">IF([1]metadata!F436="","",[1]metadata!F436)</f>
        <v>y-ask</v>
      </c>
      <c r="G436" s="0" t="str">
        <f aca="false">IF([1]metadata!G436="","",[1]metadata!G436)</f>
        <v>a</v>
      </c>
      <c r="H436" s="0" t="str">
        <f aca="false">IF([1]metadata!H436="","",[1]metadata!H436)</f>
        <v>i</v>
      </c>
      <c r="I436" s="0" t="n">
        <f aca="false">IF([1]metadata!I436="","",[1]metadata!I436)</f>
        <v>3</v>
      </c>
      <c r="J436" s="0" t="n">
        <f aca="false">IF([1]metadata!J436="",0,[1]metadata!J436)</f>
        <v>7</v>
      </c>
      <c r="K436" s="0" t="str">
        <f aca="false">IF([1]metadata!K436="","",[1]metadata!K436)</f>
        <v/>
      </c>
      <c r="L436" s="0" t="str">
        <f aca="false">IF([1]metadata!L436="","",[1]metadata!L436)</f>
        <v>Drosophila triauraria</v>
      </c>
      <c r="M436" s="0" t="str">
        <f aca="false">IF([1]metadata!M436="","",[1]metadata!M436)</f>
        <v>diptera</v>
      </c>
      <c r="N436" s="0" t="str">
        <f aca="false">IF([1]metadata!N436="","",[1]metadata!N436)</f>
        <v>oita</v>
      </c>
      <c r="O436" s="0" t="n">
        <f aca="false">IF([1]metadata!O436="","",[1]metadata!O436)</f>
        <v>33.239444</v>
      </c>
      <c r="P436" s="0" t="n">
        <f aca="false">IF([1]metadata!P436="","",[1]metadata!P436)</f>
        <v>131.609167</v>
      </c>
      <c r="Q436" s="0" t="str">
        <f aca="false">IF([1]metadata!Q436="","",[1]metadata!Q436)</f>
        <v/>
      </c>
      <c r="R436" s="0" t="str">
        <f aca="false">IF([1]metadata!R436="","",[1]metadata!R436)</f>
        <v/>
      </c>
      <c r="S436" s="0" t="str">
        <f aca="false">IF([1]metadata!S436="","",[1]metadata!S436)</f>
        <v/>
      </c>
      <c r="T436" s="0" t="n">
        <f aca="false">IF([1]metadata!T436="","",[1]metadata!T436)</f>
        <v>50</v>
      </c>
      <c r="U436" s="0" t="str">
        <f aca="false">IF([1]metadata!U436="","",[1]metadata!U436)</f>
        <v>global average</v>
      </c>
      <c r="V436" s="0" t="str">
        <f aca="false">IF([1]metadata!V436="","",[1]metadata!V436)</f>
        <v/>
      </c>
      <c r="W436" s="0" t="n">
        <f aca="false">IF([1]metadata!W436="","",[1]metadata!W436)</f>
        <v>60</v>
      </c>
      <c r="X436" s="0" t="str">
        <f aca="false">IF([1]metadata!X436="","",[1]metadata!X436)</f>
        <v/>
      </c>
      <c r="Y436" s="0" t="str">
        <f aca="false">IF([1]metadata!Y436="","",[1]metadata!Y436)</f>
        <v>adult</v>
      </c>
      <c r="Z436" s="0" t="str">
        <f aca="false">IF([1]metadata!Z436="","",[1]metadata!Z436)</f>
        <v/>
      </c>
    </row>
    <row r="437" customFormat="false" ht="14.4" hidden="false" customHeight="false" outlineLevel="0" collapsed="false">
      <c r="A437" s="0" t="n">
        <f aca="false">IF([1]metadata!A437="","",[1]metadata!A437)</f>
        <v>60</v>
      </c>
      <c r="B437" s="0" t="str">
        <f aca="false">IF([1]metadata!B437="","",[1]metadata!B437)</f>
        <v>60-yakushima</v>
      </c>
      <c r="C437" s="0" t="str">
        <f aca="false">IF([1]metadata!C437="","",[1]metadata!C437)</f>
        <v>YOSHIDA, T; KIMURA, MT</v>
      </c>
      <c r="D437" s="0" t="str">
        <f aca="false">IF([1]metadata!D437="","",[1]metadata!D437)</f>
        <v>RELATION OF THE CIRCADIAN SYSTEM TO THE PHOTOPERIODIC CLOCK IN DROSOPHILA-TRIAURARIA (DIPTERA, DROSOPHILIDAE) - AN APPROACH FROM ANALYSIS OF GEOGRAPHIC-VARIATION</v>
      </c>
      <c r="E437" s="0" t="str">
        <f aca="false">IF([1]metadata!E437="","",[1]metadata!E437)</f>
        <v>10.1303/aez.29.499</v>
      </c>
      <c r="F437" s="0" t="str">
        <f aca="false">IF([1]metadata!F437="","",[1]metadata!F437)</f>
        <v>y-ask</v>
      </c>
      <c r="G437" s="0" t="str">
        <f aca="false">IF([1]metadata!G437="","",[1]metadata!G437)</f>
        <v>a</v>
      </c>
      <c r="H437" s="0" t="str">
        <f aca="false">IF([1]metadata!H437="","",[1]metadata!H437)</f>
        <v>i</v>
      </c>
      <c r="I437" s="0" t="n">
        <f aca="false">IF([1]metadata!I437="","",[1]metadata!I437)</f>
        <v>3</v>
      </c>
      <c r="J437" s="0" t="n">
        <f aca="false">IF([1]metadata!J437="",0,[1]metadata!J437)</f>
        <v>9</v>
      </c>
      <c r="K437" s="0" t="str">
        <f aca="false">IF([1]metadata!K437="","",[1]metadata!K437)</f>
        <v/>
      </c>
      <c r="L437" s="0" t="str">
        <f aca="false">IF([1]metadata!L437="","",[1]metadata!L437)</f>
        <v>Drosophila triauraria</v>
      </c>
      <c r="M437" s="0" t="str">
        <f aca="false">IF([1]metadata!M437="","",[1]metadata!M437)</f>
        <v>diptera</v>
      </c>
      <c r="N437" s="0" t="str">
        <f aca="false">IF([1]metadata!N437="","",[1]metadata!N437)</f>
        <v>yakushima</v>
      </c>
      <c r="O437" s="0" t="n">
        <f aca="false">IF([1]metadata!O437="","",[1]metadata!O437)</f>
        <v>30.340287</v>
      </c>
      <c r="P437" s="0" t="n">
        <f aca="false">IF([1]metadata!P437="","",[1]metadata!P437)</f>
        <v>130.522385</v>
      </c>
      <c r="Q437" s="0" t="str">
        <f aca="false">IF([1]metadata!Q437="","",[1]metadata!Q437)</f>
        <v/>
      </c>
      <c r="R437" s="0" t="str">
        <f aca="false">IF([1]metadata!R437="","",[1]metadata!R437)</f>
        <v/>
      </c>
      <c r="S437" s="0" t="str">
        <f aca="false">IF([1]metadata!S437="","",[1]metadata!S437)</f>
        <v/>
      </c>
      <c r="T437" s="0" t="n">
        <f aca="false">IF([1]metadata!T437="","",[1]metadata!T437)</f>
        <v>50</v>
      </c>
      <c r="U437" s="0" t="str">
        <f aca="false">IF([1]metadata!U437="","",[1]metadata!U437)</f>
        <v>global average</v>
      </c>
      <c r="V437" s="0" t="str">
        <f aca="false">IF([1]metadata!V437="","",[1]metadata!V437)</f>
        <v/>
      </c>
      <c r="W437" s="0" t="n">
        <f aca="false">IF([1]metadata!W437="","",[1]metadata!W437)</f>
        <v>60</v>
      </c>
      <c r="X437" s="0" t="str">
        <f aca="false">IF([1]metadata!X437="","",[1]metadata!X437)</f>
        <v/>
      </c>
      <c r="Y437" s="0" t="str">
        <f aca="false">IF([1]metadata!Y437="","",[1]metadata!Y437)</f>
        <v>adult</v>
      </c>
      <c r="Z437" s="0" t="str">
        <f aca="false">IF([1]metadata!Z437="","",[1]metadata!Z437)</f>
        <v/>
      </c>
    </row>
    <row r="438" customFormat="false" ht="14.4" hidden="false" customHeight="false" outlineLevel="0" collapsed="false">
      <c r="A438" s="0" t="n">
        <f aca="false">IF([1]metadata!A438="","",[1]metadata!A438)</f>
        <v>61</v>
      </c>
      <c r="B438" s="0" t="str">
        <f aca="false">IF([1]metadata!B438="","",[1]metadata!B438)</f>
        <v>61-wakkanai</v>
      </c>
      <c r="C438" s="0" t="str">
        <f aca="false">IF([1]metadata!C438="","",[1]metadata!C438)</f>
        <v>ichijo, N</v>
      </c>
      <c r="D438" s="0" t="str">
        <f aca="false">IF([1]metadata!D438="","",[1]metadata!D438)</f>
        <v>DISJUNCTIVE CLINE OF CRITICAL PHOTOPERIOD IN THE REPRODUCTIVE DIAPAUSE OF DROSOPHILA LACERTOSA</v>
      </c>
      <c r="E438" s="0" t="str">
        <f aca="false">IF([1]metadata!E438="","",[1]metadata!E438)</f>
        <v>http://onlinelibrary.wiley.com/doi/10.1111/j.1558-5646.1986.tb00482.x/epdf</v>
      </c>
      <c r="F438" s="0" t="str">
        <f aca="false">IF([1]metadata!F438="","",[1]metadata!F438)</f>
        <v>y-ask</v>
      </c>
      <c r="G438" s="0" t="str">
        <f aca="false">IF([1]metadata!G438="","",[1]metadata!G438)</f>
        <v>a</v>
      </c>
      <c r="H438" s="0" t="str">
        <f aca="false">IF([1]metadata!H438="","",[1]metadata!H438)</f>
        <v>i</v>
      </c>
      <c r="I438" s="0" t="n">
        <f aca="false">IF([1]metadata!I438="","",[1]metadata!I438)</f>
        <v>13</v>
      </c>
      <c r="J438" s="0" t="n">
        <f aca="false">IF([1]metadata!J438="",0,[1]metadata!J438)</f>
        <v>7</v>
      </c>
      <c r="K438" s="0" t="str">
        <f aca="false">IF([1]metadata!K438="","",[1]metadata!K438)</f>
        <v/>
      </c>
      <c r="L438" s="0" t="str">
        <f aca="false">IF([1]metadata!L438="","",[1]metadata!L438)</f>
        <v>Drosophila lacertosa</v>
      </c>
      <c r="M438" s="0" t="str">
        <f aca="false">IF([1]metadata!M438="","",[1]metadata!M438)</f>
        <v>diptera</v>
      </c>
      <c r="N438" s="0" t="str">
        <f aca="false">IF([1]metadata!N438="","",[1]metadata!N438)</f>
        <v>wakkanai</v>
      </c>
      <c r="O438" s="0" t="n">
        <f aca="false">IF([1]metadata!O438="","",[1]metadata!O438)</f>
        <v>45.3975</v>
      </c>
      <c r="P438" s="0" t="n">
        <f aca="false">IF([1]metadata!P438="","",[1]metadata!P438)</f>
        <v>141.700881</v>
      </c>
      <c r="Q438" s="0" t="str">
        <f aca="false">IF([1]metadata!Q438="","",[1]metadata!Q438)</f>
        <v/>
      </c>
      <c r="R438" s="0" t="n">
        <f aca="false">IF([1]metadata!R438="","",[1]metadata!R438)</f>
        <v>40</v>
      </c>
      <c r="S438" s="0" t="str">
        <f aca="false">IF([1]metadata!S438="","",[1]metadata!S438)</f>
        <v/>
      </c>
      <c r="T438" s="0" t="n">
        <f aca="false">IF([1]metadata!T438="","",[1]metadata!T438)</f>
        <v>60</v>
      </c>
      <c r="U438" s="0" t="str">
        <f aca="false">IF([1]metadata!U438="","",[1]metadata!U438)</f>
        <v>global average</v>
      </c>
      <c r="V438" s="0" t="str">
        <f aca="false">IF([1]metadata!V438="","",[1]metadata!V438)</f>
        <v/>
      </c>
      <c r="W438" s="0" t="str">
        <f aca="false">IF([1]metadata!W438="","",[1]metadata!W438)</f>
        <v/>
      </c>
      <c r="X438" s="0" t="str">
        <f aca="false">IF([1]metadata!X438="","",[1]metadata!X438)</f>
        <v/>
      </c>
      <c r="Y438" s="0" t="str">
        <f aca="false">IF([1]metadata!Y438="","",[1]metadata!Y438)</f>
        <v/>
      </c>
      <c r="Z438" s="0" t="str">
        <f aca="false">IF([1]metadata!Z438="","",[1]metadata!Z438)</f>
        <v/>
      </c>
    </row>
    <row r="439" customFormat="false" ht="14.4" hidden="false" customHeight="false" outlineLevel="0" collapsed="false">
      <c r="A439" s="0" t="n">
        <f aca="false">IF([1]metadata!A439="","",[1]metadata!A439)</f>
        <v>61</v>
      </c>
      <c r="B439" s="0" t="str">
        <f aca="false">IF([1]metadata!B439="","",[1]metadata!B439)</f>
        <v>61-onishica</v>
      </c>
      <c r="C439" s="0" t="str">
        <f aca="false">IF([1]metadata!C439="","",[1]metadata!C439)</f>
        <v>ichijo, N</v>
      </c>
      <c r="D439" s="0" t="str">
        <f aca="false">IF([1]metadata!D439="","",[1]metadata!D439)</f>
        <v>DISJUNCTIVE CLINE OF CRITICAL PHOTOPERIOD IN THE REPRODUCTIVE DIAPAUSE OF DROSOPHILA LACERTOSA</v>
      </c>
      <c r="E439" s="0" t="str">
        <f aca="false">IF([1]metadata!E439="","",[1]metadata!E439)</f>
        <v>http://onlinelibrary.wiley.com/doi/10.1111/j.1558-5646.1986.tb00482.x/epdf</v>
      </c>
      <c r="F439" s="0" t="str">
        <f aca="false">IF([1]metadata!F439="","",[1]metadata!F439)</f>
        <v>y-ask</v>
      </c>
      <c r="G439" s="0" t="str">
        <f aca="false">IF([1]metadata!G439="","",[1]metadata!G439)</f>
        <v>a</v>
      </c>
      <c r="H439" s="0" t="str">
        <f aca="false">IF([1]metadata!H439="","",[1]metadata!H439)</f>
        <v>i</v>
      </c>
      <c r="I439" s="0" t="n">
        <f aca="false">IF([1]metadata!I439="","",[1]metadata!I439)</f>
        <v>13</v>
      </c>
      <c r="J439" s="0" t="n">
        <f aca="false">IF([1]metadata!J439="",0,[1]metadata!J439)</f>
        <v>7</v>
      </c>
      <c r="K439" s="0" t="str">
        <f aca="false">IF([1]metadata!K439="","",[1]metadata!K439)</f>
        <v/>
      </c>
      <c r="L439" s="0" t="str">
        <f aca="false">IF([1]metadata!L439="","",[1]metadata!L439)</f>
        <v>Drosophila lacertosa</v>
      </c>
      <c r="M439" s="0" t="str">
        <f aca="false">IF([1]metadata!M439="","",[1]metadata!M439)</f>
        <v>diptera</v>
      </c>
      <c r="N439" s="0" t="str">
        <f aca="false">IF([1]metadata!N439="","",[1]metadata!N439)</f>
        <v>onishica</v>
      </c>
      <c r="O439" s="0" t="n">
        <f aca="false">IF([1]metadata!O439="","",[1]metadata!O439)</f>
        <v>44.1666666666667</v>
      </c>
      <c r="P439" s="0" t="n">
        <f aca="false">IF([1]metadata!P439="","",[1]metadata!P439)</f>
        <v>141.662758</v>
      </c>
      <c r="Q439" s="0" t="str">
        <f aca="false">IF([1]metadata!Q439="","",[1]metadata!Q439)</f>
        <v/>
      </c>
      <c r="R439" s="0" t="n">
        <f aca="false">IF([1]metadata!R439="","",[1]metadata!R439)</f>
        <v>30</v>
      </c>
      <c r="S439" s="0" t="str">
        <f aca="false">IF([1]metadata!S439="","",[1]metadata!S439)</f>
        <v/>
      </c>
      <c r="T439" s="0" t="n">
        <f aca="false">IF([1]metadata!T439="","",[1]metadata!T439)</f>
        <v>60</v>
      </c>
      <c r="U439" s="0" t="str">
        <f aca="false">IF([1]metadata!U439="","",[1]metadata!U439)</f>
        <v>global average</v>
      </c>
      <c r="V439" s="0" t="str">
        <f aca="false">IF([1]metadata!V439="","",[1]metadata!V439)</f>
        <v/>
      </c>
      <c r="W439" s="0" t="str">
        <f aca="false">IF([1]metadata!W439="","",[1]metadata!W439)</f>
        <v/>
      </c>
      <c r="X439" s="0" t="str">
        <f aca="false">IF([1]metadata!X439="","",[1]metadata!X439)</f>
        <v/>
      </c>
      <c r="Y439" s="0" t="str">
        <f aca="false">IF([1]metadata!Y439="","",[1]metadata!Y439)</f>
        <v/>
      </c>
      <c r="Z439" s="0" t="str">
        <f aca="false">IF([1]metadata!Z439="","",[1]metadata!Z439)</f>
        <v>uses cited °N but °E from obira (coastline is parallel to E)</v>
      </c>
    </row>
    <row r="440" customFormat="false" ht="14.4" hidden="false" customHeight="false" outlineLevel="0" collapsed="false">
      <c r="A440" s="0" t="n">
        <f aca="false">IF([1]metadata!A440="","",[1]metadata!A440)</f>
        <v>61</v>
      </c>
      <c r="B440" s="0" t="str">
        <f aca="false">IF([1]metadata!B440="","",[1]metadata!B440)</f>
        <v>61-sapporo</v>
      </c>
      <c r="C440" s="0" t="str">
        <f aca="false">IF([1]metadata!C440="","",[1]metadata!C440)</f>
        <v>ichijo, N</v>
      </c>
      <c r="D440" s="0" t="str">
        <f aca="false">IF([1]metadata!D440="","",[1]metadata!D440)</f>
        <v>DISJUNCTIVE CLINE OF CRITICAL PHOTOPERIOD IN THE REPRODUCTIVE DIAPAUSE OF DROSOPHILA LACERTOSA</v>
      </c>
      <c r="E440" s="0" t="str">
        <f aca="false">IF([1]metadata!E440="","",[1]metadata!E440)</f>
        <v>http://onlinelibrary.wiley.com/doi/10.1111/j.1558-5646.1986.tb00482.x/epdf</v>
      </c>
      <c r="F440" s="0" t="str">
        <f aca="false">IF([1]metadata!F440="","",[1]metadata!F440)</f>
        <v>y-ask</v>
      </c>
      <c r="G440" s="0" t="str">
        <f aca="false">IF([1]metadata!G440="","",[1]metadata!G440)</f>
        <v>a</v>
      </c>
      <c r="H440" s="0" t="str">
        <f aca="false">IF([1]metadata!H440="","",[1]metadata!H440)</f>
        <v>i</v>
      </c>
      <c r="I440" s="0" t="n">
        <f aca="false">IF([1]metadata!I440="","",[1]metadata!I440)</f>
        <v>13</v>
      </c>
      <c r="J440" s="0" t="n">
        <f aca="false">IF([1]metadata!J440="",0,[1]metadata!J440)</f>
        <v>7</v>
      </c>
      <c r="K440" s="0" t="str">
        <f aca="false">IF([1]metadata!K440="","",[1]metadata!K440)</f>
        <v/>
      </c>
      <c r="L440" s="0" t="str">
        <f aca="false">IF([1]metadata!L440="","",[1]metadata!L440)</f>
        <v>Drosophila lacertosa</v>
      </c>
      <c r="M440" s="0" t="str">
        <f aca="false">IF([1]metadata!M440="","",[1]metadata!M440)</f>
        <v>diptera</v>
      </c>
      <c r="N440" s="0" t="str">
        <f aca="false">IF([1]metadata!N440="","",[1]metadata!N440)</f>
        <v>sapporo</v>
      </c>
      <c r="O440" s="0" t="n">
        <f aca="false">IF([1]metadata!O440="","",[1]metadata!O440)</f>
        <v>43.061944</v>
      </c>
      <c r="P440" s="0" t="n">
        <f aca="false">IF([1]metadata!P440="","",[1]metadata!P440)</f>
        <v>141.354167</v>
      </c>
      <c r="Q440" s="0" t="str">
        <f aca="false">IF([1]metadata!Q440="","",[1]metadata!Q440)</f>
        <v/>
      </c>
      <c r="R440" s="0" t="n">
        <f aca="false">IF([1]metadata!R440="","",[1]metadata!R440)</f>
        <v>30</v>
      </c>
      <c r="S440" s="0" t="str">
        <f aca="false">IF([1]metadata!S440="","",[1]metadata!S440)</f>
        <v/>
      </c>
      <c r="T440" s="0" t="n">
        <f aca="false">IF([1]metadata!T440="","",[1]metadata!T440)</f>
        <v>60</v>
      </c>
      <c r="U440" s="0" t="str">
        <f aca="false">IF([1]metadata!U440="","",[1]metadata!U440)</f>
        <v>global average</v>
      </c>
      <c r="V440" s="0" t="str">
        <f aca="false">IF([1]metadata!V440="","",[1]metadata!V440)</f>
        <v/>
      </c>
      <c r="W440" s="0" t="str">
        <f aca="false">IF([1]metadata!W440="","",[1]metadata!W440)</f>
        <v/>
      </c>
      <c r="X440" s="0" t="str">
        <f aca="false">IF([1]metadata!X440="","",[1]metadata!X440)</f>
        <v/>
      </c>
      <c r="Y440" s="0" t="str">
        <f aca="false">IF([1]metadata!Y440="","",[1]metadata!Y440)</f>
        <v/>
      </c>
      <c r="Z440" s="0" t="str">
        <f aca="false">IF([1]metadata!Z440="","",[1]metadata!Z440)</f>
        <v/>
      </c>
    </row>
    <row r="441" customFormat="false" ht="14.4" hidden="false" customHeight="false" outlineLevel="0" collapsed="false">
      <c r="A441" s="0" t="n">
        <f aca="false">IF([1]metadata!A441="","",[1]metadata!A441)</f>
        <v>61</v>
      </c>
      <c r="B441" s="0" t="str">
        <f aca="false">IF([1]metadata!B441="","",[1]metadata!B441)</f>
        <v>61-yakumo</v>
      </c>
      <c r="C441" s="0" t="str">
        <f aca="false">IF([1]metadata!C441="","",[1]metadata!C441)</f>
        <v>ichijo, N</v>
      </c>
      <c r="D441" s="0" t="str">
        <f aca="false">IF([1]metadata!D441="","",[1]metadata!D441)</f>
        <v>DISJUNCTIVE CLINE OF CRITICAL PHOTOPERIOD IN THE REPRODUCTIVE DIAPAUSE OF DROSOPHILA LACERTOSA</v>
      </c>
      <c r="E441" s="0" t="str">
        <f aca="false">IF([1]metadata!E441="","",[1]metadata!E441)</f>
        <v>http://onlinelibrary.wiley.com/doi/10.1111/j.1558-5646.1986.tb00482.x/epdf</v>
      </c>
      <c r="F441" s="0" t="str">
        <f aca="false">IF([1]metadata!F441="","",[1]metadata!F441)</f>
        <v>y-ask</v>
      </c>
      <c r="G441" s="0" t="str">
        <f aca="false">IF([1]metadata!G441="","",[1]metadata!G441)</f>
        <v>a</v>
      </c>
      <c r="H441" s="0" t="str">
        <f aca="false">IF([1]metadata!H441="","",[1]metadata!H441)</f>
        <v>i</v>
      </c>
      <c r="I441" s="0" t="n">
        <f aca="false">IF([1]metadata!I441="","",[1]metadata!I441)</f>
        <v>13</v>
      </c>
      <c r="J441" s="0" t="n">
        <f aca="false">IF([1]metadata!J441="",0,[1]metadata!J441)</f>
        <v>7</v>
      </c>
      <c r="K441" s="0" t="str">
        <f aca="false">IF([1]metadata!K441="","",[1]metadata!K441)</f>
        <v/>
      </c>
      <c r="L441" s="0" t="str">
        <f aca="false">IF([1]metadata!L441="","",[1]metadata!L441)</f>
        <v>Drosophila lacertosa</v>
      </c>
      <c r="M441" s="0" t="str">
        <f aca="false">IF([1]metadata!M441="","",[1]metadata!M441)</f>
        <v>diptera</v>
      </c>
      <c r="N441" s="0" t="str">
        <f aca="false">IF([1]metadata!N441="","",[1]metadata!N441)</f>
        <v>yakumo</v>
      </c>
      <c r="O441" s="0" t="n">
        <f aca="false">IF([1]metadata!O441="","",[1]metadata!O441)</f>
        <v>42.25</v>
      </c>
      <c r="P441" s="0" t="n">
        <f aca="false">IF([1]metadata!P441="","",[1]metadata!P441)</f>
        <v>140.266667</v>
      </c>
      <c r="Q441" s="0" t="str">
        <f aca="false">IF([1]metadata!Q441="","",[1]metadata!Q441)</f>
        <v/>
      </c>
      <c r="R441" s="0" t="n">
        <f aca="false">IF([1]metadata!R441="","",[1]metadata!R441)</f>
        <v>20</v>
      </c>
      <c r="S441" s="0" t="str">
        <f aca="false">IF([1]metadata!S441="","",[1]metadata!S441)</f>
        <v/>
      </c>
      <c r="T441" s="0" t="n">
        <f aca="false">IF([1]metadata!T441="","",[1]metadata!T441)</f>
        <v>60</v>
      </c>
      <c r="U441" s="0" t="str">
        <f aca="false">IF([1]metadata!U441="","",[1]metadata!U441)</f>
        <v>global average</v>
      </c>
      <c r="V441" s="0" t="str">
        <f aca="false">IF([1]metadata!V441="","",[1]metadata!V441)</f>
        <v/>
      </c>
      <c r="W441" s="0" t="str">
        <f aca="false">IF([1]metadata!W441="","",[1]metadata!W441)</f>
        <v/>
      </c>
      <c r="X441" s="0" t="str">
        <f aca="false">IF([1]metadata!X441="","",[1]metadata!X441)</f>
        <v/>
      </c>
      <c r="Y441" s="0" t="str">
        <f aca="false">IF([1]metadata!Y441="","",[1]metadata!Y441)</f>
        <v/>
      </c>
      <c r="Z441" s="0" t="str">
        <f aca="false">IF([1]metadata!Z441="","",[1]metadata!Z441)</f>
        <v/>
      </c>
    </row>
    <row r="442" customFormat="false" ht="14.4" hidden="false" customHeight="false" outlineLevel="0" collapsed="false">
      <c r="A442" s="0" t="n">
        <f aca="false">IF([1]metadata!A442="","",[1]metadata!A442)</f>
        <v>61</v>
      </c>
      <c r="B442" s="0" t="str">
        <f aca="false">IF([1]metadata!B442="","",[1]metadata!B442)</f>
        <v>61-hakodate</v>
      </c>
      <c r="C442" s="0" t="str">
        <f aca="false">IF([1]metadata!C442="","",[1]metadata!C442)</f>
        <v>ichijo, N</v>
      </c>
      <c r="D442" s="0" t="str">
        <f aca="false">IF([1]metadata!D442="","",[1]metadata!D442)</f>
        <v>DISJUNCTIVE CLINE OF CRITICAL PHOTOPERIOD IN THE REPRODUCTIVE DIAPAUSE OF DROSOPHILA LACERTOSA</v>
      </c>
      <c r="E442" s="0" t="str">
        <f aca="false">IF([1]metadata!E442="","",[1]metadata!E442)</f>
        <v>http://onlinelibrary.wiley.com/doi/10.1111/j.1558-5646.1986.tb00482.x/epdf</v>
      </c>
      <c r="F442" s="0" t="str">
        <f aca="false">IF([1]metadata!F442="","",[1]metadata!F442)</f>
        <v>y-ask</v>
      </c>
      <c r="G442" s="0" t="str">
        <f aca="false">IF([1]metadata!G442="","",[1]metadata!G442)</f>
        <v>a</v>
      </c>
      <c r="H442" s="0" t="str">
        <f aca="false">IF([1]metadata!H442="","",[1]metadata!H442)</f>
        <v>i</v>
      </c>
      <c r="I442" s="0" t="n">
        <f aca="false">IF([1]metadata!I442="","",[1]metadata!I442)</f>
        <v>13</v>
      </c>
      <c r="J442" s="0" t="n">
        <f aca="false">IF([1]metadata!J442="",0,[1]metadata!J442)</f>
        <v>7</v>
      </c>
      <c r="K442" s="0" t="str">
        <f aca="false">IF([1]metadata!K442="","",[1]metadata!K442)</f>
        <v/>
      </c>
      <c r="L442" s="0" t="str">
        <f aca="false">IF([1]metadata!L442="","",[1]metadata!L442)</f>
        <v>Drosophila lacertosa</v>
      </c>
      <c r="M442" s="0" t="str">
        <f aca="false">IF([1]metadata!M442="","",[1]metadata!M442)</f>
        <v>diptera</v>
      </c>
      <c r="N442" s="0" t="str">
        <f aca="false">IF([1]metadata!N442="","",[1]metadata!N442)</f>
        <v>hakodate</v>
      </c>
      <c r="O442" s="0" t="n">
        <f aca="false">IF([1]metadata!O442="","",[1]metadata!O442)</f>
        <v>41.768819</v>
      </c>
      <c r="P442" s="0" t="n">
        <f aca="false">IF([1]metadata!P442="","",[1]metadata!P442)</f>
        <v>140.728831</v>
      </c>
      <c r="Q442" s="0" t="str">
        <f aca="false">IF([1]metadata!Q442="","",[1]metadata!Q442)</f>
        <v/>
      </c>
      <c r="R442" s="0" t="n">
        <f aca="false">IF([1]metadata!R442="","",[1]metadata!R442)</f>
        <v>30</v>
      </c>
      <c r="S442" s="0" t="str">
        <f aca="false">IF([1]metadata!S442="","",[1]metadata!S442)</f>
        <v/>
      </c>
      <c r="T442" s="0" t="n">
        <f aca="false">IF([1]metadata!T442="","",[1]metadata!T442)</f>
        <v>60</v>
      </c>
      <c r="U442" s="0" t="str">
        <f aca="false">IF([1]metadata!U442="","",[1]metadata!U442)</f>
        <v>global average</v>
      </c>
      <c r="V442" s="0" t="str">
        <f aca="false">IF([1]metadata!V442="","",[1]metadata!V442)</f>
        <v/>
      </c>
      <c r="W442" s="0" t="str">
        <f aca="false">IF([1]metadata!W442="","",[1]metadata!W442)</f>
        <v/>
      </c>
      <c r="X442" s="0" t="str">
        <f aca="false">IF([1]metadata!X442="","",[1]metadata!X442)</f>
        <v/>
      </c>
      <c r="Y442" s="0" t="str">
        <f aca="false">IF([1]metadata!Y442="","",[1]metadata!Y442)</f>
        <v/>
      </c>
      <c r="Z442" s="0" t="str">
        <f aca="false">IF([1]metadata!Z442="","",[1]metadata!Z442)</f>
        <v/>
      </c>
    </row>
    <row r="443" customFormat="false" ht="14.4" hidden="false" customHeight="false" outlineLevel="0" collapsed="false">
      <c r="A443" s="0" t="n">
        <f aca="false">IF([1]metadata!A443="","",[1]metadata!A443)</f>
        <v>61</v>
      </c>
      <c r="B443" s="0" t="str">
        <f aca="false">IF([1]metadata!B443="","",[1]metadata!B443)</f>
        <v>61-kikonai</v>
      </c>
      <c r="C443" s="0" t="str">
        <f aca="false">IF([1]metadata!C443="","",[1]metadata!C443)</f>
        <v>ichijo, N</v>
      </c>
      <c r="D443" s="0" t="str">
        <f aca="false">IF([1]metadata!D443="","",[1]metadata!D443)</f>
        <v>DISJUNCTIVE CLINE OF CRITICAL PHOTOPERIOD IN THE REPRODUCTIVE DIAPAUSE OF DROSOPHILA LACERTOSA</v>
      </c>
      <c r="E443" s="0" t="str">
        <f aca="false">IF([1]metadata!E443="","",[1]metadata!E443)</f>
        <v>http://onlinelibrary.wiley.com/doi/10.1111/j.1558-5646.1986.tb00482.x/epdf</v>
      </c>
      <c r="F443" s="0" t="str">
        <f aca="false">IF([1]metadata!F443="","",[1]metadata!F443)</f>
        <v>y-ask</v>
      </c>
      <c r="G443" s="0" t="str">
        <f aca="false">IF([1]metadata!G443="","",[1]metadata!G443)</f>
        <v>a</v>
      </c>
      <c r="H443" s="0" t="str">
        <f aca="false">IF([1]metadata!H443="","",[1]metadata!H443)</f>
        <v>i</v>
      </c>
      <c r="I443" s="0" t="n">
        <f aca="false">IF([1]metadata!I443="","",[1]metadata!I443)</f>
        <v>13</v>
      </c>
      <c r="J443" s="0" t="n">
        <f aca="false">IF([1]metadata!J443="",0,[1]metadata!J443)</f>
        <v>7</v>
      </c>
      <c r="K443" s="0" t="str">
        <f aca="false">IF([1]metadata!K443="","",[1]metadata!K443)</f>
        <v/>
      </c>
      <c r="L443" s="0" t="str">
        <f aca="false">IF([1]metadata!L443="","",[1]metadata!L443)</f>
        <v>Drosophila lacertosa</v>
      </c>
      <c r="M443" s="0" t="str">
        <f aca="false">IF([1]metadata!M443="","",[1]metadata!M443)</f>
        <v>diptera</v>
      </c>
      <c r="N443" s="0" t="str">
        <f aca="false">IF([1]metadata!N443="","",[1]metadata!N443)</f>
        <v>kikonai</v>
      </c>
      <c r="O443" s="0" t="n">
        <f aca="false">IF([1]metadata!O443="","",[1]metadata!O443)</f>
        <v>41.683333</v>
      </c>
      <c r="P443" s="0" t="n">
        <f aca="false">IF([1]metadata!P443="","",[1]metadata!P443)</f>
        <v>140.433333</v>
      </c>
      <c r="Q443" s="0" t="str">
        <f aca="false">IF([1]metadata!Q443="","",[1]metadata!Q443)</f>
        <v/>
      </c>
      <c r="R443" s="0" t="n">
        <f aca="false">IF([1]metadata!R443="","",[1]metadata!R443)</f>
        <v>40</v>
      </c>
      <c r="S443" s="0" t="str">
        <f aca="false">IF([1]metadata!S443="","",[1]metadata!S443)</f>
        <v/>
      </c>
      <c r="T443" s="0" t="n">
        <f aca="false">IF([1]metadata!T443="","",[1]metadata!T443)</f>
        <v>60</v>
      </c>
      <c r="U443" s="0" t="str">
        <f aca="false">IF([1]metadata!U443="","",[1]metadata!U443)</f>
        <v>global average</v>
      </c>
      <c r="V443" s="0" t="str">
        <f aca="false">IF([1]metadata!V443="","",[1]metadata!V443)</f>
        <v/>
      </c>
      <c r="W443" s="0" t="str">
        <f aca="false">IF([1]metadata!W443="","",[1]metadata!W443)</f>
        <v/>
      </c>
      <c r="X443" s="0" t="str">
        <f aca="false">IF([1]metadata!X443="","",[1]metadata!X443)</f>
        <v/>
      </c>
      <c r="Y443" s="0" t="str">
        <f aca="false">IF([1]metadata!Y443="","",[1]metadata!Y443)</f>
        <v/>
      </c>
      <c r="Z443" s="0" t="str">
        <f aca="false">IF([1]metadata!Z443="","",[1]metadata!Z443)</f>
        <v/>
      </c>
    </row>
    <row r="444" customFormat="false" ht="14.4" hidden="false" customHeight="false" outlineLevel="0" collapsed="false">
      <c r="A444" s="0" t="n">
        <f aca="false">IF([1]metadata!A444="","",[1]metadata!A444)</f>
        <v>61</v>
      </c>
      <c r="B444" s="0" t="str">
        <f aca="false">IF([1]metadata!B444="","",[1]metadata!B444)</f>
        <v>61-matsumae</v>
      </c>
      <c r="C444" s="0" t="str">
        <f aca="false">IF([1]metadata!C444="","",[1]metadata!C444)</f>
        <v>ichijo, N</v>
      </c>
      <c r="D444" s="0" t="str">
        <f aca="false">IF([1]metadata!D444="","",[1]metadata!D444)</f>
        <v>DISJUNCTIVE CLINE OF CRITICAL PHOTOPERIOD IN THE REPRODUCTIVE DIAPAUSE OF DROSOPHILA LACERTOSA</v>
      </c>
      <c r="E444" s="0" t="str">
        <f aca="false">IF([1]metadata!E444="","",[1]metadata!E444)</f>
        <v>http://onlinelibrary.wiley.com/doi/10.1111/j.1558-5646.1986.tb00482.x/epdf</v>
      </c>
      <c r="F444" s="0" t="str">
        <f aca="false">IF([1]metadata!F444="","",[1]metadata!F444)</f>
        <v>y-ask</v>
      </c>
      <c r="G444" s="0" t="str">
        <f aca="false">IF([1]metadata!G444="","",[1]metadata!G444)</f>
        <v>a</v>
      </c>
      <c r="H444" s="0" t="str">
        <f aca="false">IF([1]metadata!H444="","",[1]metadata!H444)</f>
        <v>i</v>
      </c>
      <c r="I444" s="0" t="n">
        <f aca="false">IF([1]metadata!I444="","",[1]metadata!I444)</f>
        <v>13</v>
      </c>
      <c r="J444" s="0" t="n">
        <f aca="false">IF([1]metadata!J444="",0,[1]metadata!J444)</f>
        <v>7</v>
      </c>
      <c r="K444" s="0" t="str">
        <f aca="false">IF([1]metadata!K444="","",[1]metadata!K444)</f>
        <v/>
      </c>
      <c r="L444" s="0" t="str">
        <f aca="false">IF([1]metadata!L444="","",[1]metadata!L444)</f>
        <v>Drosophila lacertosa</v>
      </c>
      <c r="M444" s="0" t="str">
        <f aca="false">IF([1]metadata!M444="","",[1]metadata!M444)</f>
        <v>diptera</v>
      </c>
      <c r="N444" s="0" t="str">
        <f aca="false">IF([1]metadata!N444="","",[1]metadata!N444)</f>
        <v>matsumae</v>
      </c>
      <c r="O444" s="0" t="n">
        <f aca="false">IF([1]metadata!O444="","",[1]metadata!O444)</f>
        <v>41.429167</v>
      </c>
      <c r="P444" s="0" t="n">
        <f aca="false">IF([1]metadata!P444="","",[1]metadata!P444)</f>
        <v>140.111111</v>
      </c>
      <c r="Q444" s="0" t="str">
        <f aca="false">IF([1]metadata!Q444="","",[1]metadata!Q444)</f>
        <v/>
      </c>
      <c r="R444" s="0" t="n">
        <f aca="false">IF([1]metadata!R444="","",[1]metadata!R444)</f>
        <v>20</v>
      </c>
      <c r="S444" s="0" t="str">
        <f aca="false">IF([1]metadata!S444="","",[1]metadata!S444)</f>
        <v/>
      </c>
      <c r="T444" s="0" t="n">
        <f aca="false">IF([1]metadata!T444="","",[1]metadata!T444)</f>
        <v>60</v>
      </c>
      <c r="U444" s="0" t="str">
        <f aca="false">IF([1]metadata!U444="","",[1]metadata!U444)</f>
        <v>global average</v>
      </c>
      <c r="V444" s="0" t="str">
        <f aca="false">IF([1]metadata!V444="","",[1]metadata!V444)</f>
        <v/>
      </c>
      <c r="W444" s="0" t="str">
        <f aca="false">IF([1]metadata!W444="","",[1]metadata!W444)</f>
        <v/>
      </c>
      <c r="X444" s="0" t="str">
        <f aca="false">IF([1]metadata!X444="","",[1]metadata!X444)</f>
        <v/>
      </c>
      <c r="Y444" s="0" t="str">
        <f aca="false">IF([1]metadata!Y444="","",[1]metadata!Y444)</f>
        <v/>
      </c>
      <c r="Z444" s="0" t="str">
        <f aca="false">IF([1]metadata!Z444="","",[1]metadata!Z444)</f>
        <v/>
      </c>
    </row>
    <row r="445" customFormat="false" ht="14.4" hidden="false" customHeight="false" outlineLevel="0" collapsed="false">
      <c r="A445" s="0" t="n">
        <f aca="false">IF([1]metadata!A445="","",[1]metadata!A445)</f>
        <v>61</v>
      </c>
      <c r="B445" s="0" t="str">
        <f aca="false">IF([1]metadata!B445="","",[1]metadata!B445)</f>
        <v>61-Oma</v>
      </c>
      <c r="C445" s="0" t="str">
        <f aca="false">IF([1]metadata!C445="","",[1]metadata!C445)</f>
        <v>ichijo, N</v>
      </c>
      <c r="D445" s="0" t="str">
        <f aca="false">IF([1]metadata!D445="","",[1]metadata!D445)</f>
        <v>DISJUNCTIVE CLINE OF CRITICAL PHOTOPERIOD IN THE REPRODUCTIVE DIAPAUSE OF DROSOPHILA LACERTOSA</v>
      </c>
      <c r="E445" s="0" t="str">
        <f aca="false">IF([1]metadata!E445="","",[1]metadata!E445)</f>
        <v>http://onlinelibrary.wiley.com/doi/10.1111/j.1558-5646.1986.tb00482.x/epdf</v>
      </c>
      <c r="F445" s="0" t="str">
        <f aca="false">IF([1]metadata!F445="","",[1]metadata!F445)</f>
        <v>y-ask</v>
      </c>
      <c r="G445" s="0" t="str">
        <f aca="false">IF([1]metadata!G445="","",[1]metadata!G445)</f>
        <v>a</v>
      </c>
      <c r="H445" s="0" t="str">
        <f aca="false">IF([1]metadata!H445="","",[1]metadata!H445)</f>
        <v>i</v>
      </c>
      <c r="I445" s="0" t="n">
        <f aca="false">IF([1]metadata!I445="","",[1]metadata!I445)</f>
        <v>13</v>
      </c>
      <c r="J445" s="0" t="n">
        <f aca="false">IF([1]metadata!J445="",0,[1]metadata!J445)</f>
        <v>7</v>
      </c>
      <c r="K445" s="0" t="str">
        <f aca="false">IF([1]metadata!K445="","",[1]metadata!K445)</f>
        <v/>
      </c>
      <c r="L445" s="0" t="str">
        <f aca="false">IF([1]metadata!L445="","",[1]metadata!L445)</f>
        <v>Drosophila lacertosa</v>
      </c>
      <c r="M445" s="0" t="str">
        <f aca="false">IF([1]metadata!M445="","",[1]metadata!M445)</f>
        <v>diptera</v>
      </c>
      <c r="N445" s="0" t="str">
        <f aca="false">IF([1]metadata!N445="","",[1]metadata!N445)</f>
        <v>Oma</v>
      </c>
      <c r="O445" s="0" t="n">
        <f aca="false">IF([1]metadata!O445="","",[1]metadata!O445)</f>
        <v>41.52675</v>
      </c>
      <c r="P445" s="0" t="n">
        <f aca="false">IF([1]metadata!P445="","",[1]metadata!P445)</f>
        <v>140.907333</v>
      </c>
      <c r="Q445" s="0" t="str">
        <f aca="false">IF([1]metadata!Q445="","",[1]metadata!Q445)</f>
        <v/>
      </c>
      <c r="R445" s="0" t="n">
        <f aca="false">IF([1]metadata!R445="","",[1]metadata!R445)</f>
        <v>30</v>
      </c>
      <c r="S445" s="0" t="str">
        <f aca="false">IF([1]metadata!S445="","",[1]metadata!S445)</f>
        <v/>
      </c>
      <c r="T445" s="0" t="n">
        <f aca="false">IF([1]metadata!T445="","",[1]metadata!T445)</f>
        <v>60</v>
      </c>
      <c r="U445" s="0" t="str">
        <f aca="false">IF([1]metadata!U445="","",[1]metadata!U445)</f>
        <v>global average</v>
      </c>
      <c r="V445" s="0" t="str">
        <f aca="false">IF([1]metadata!V445="","",[1]metadata!V445)</f>
        <v/>
      </c>
      <c r="W445" s="0" t="str">
        <f aca="false">IF([1]metadata!W445="","",[1]metadata!W445)</f>
        <v/>
      </c>
      <c r="X445" s="0" t="str">
        <f aca="false">IF([1]metadata!X445="","",[1]metadata!X445)</f>
        <v/>
      </c>
      <c r="Y445" s="0" t="str">
        <f aca="false">IF([1]metadata!Y445="","",[1]metadata!Y445)</f>
        <v/>
      </c>
      <c r="Z445" s="0" t="str">
        <f aca="false">IF([1]metadata!Z445="","",[1]metadata!Z445)</f>
        <v/>
      </c>
    </row>
    <row r="446" customFormat="false" ht="14.4" hidden="false" customHeight="false" outlineLevel="0" collapsed="false">
      <c r="A446" s="0" t="n">
        <f aca="false">IF([1]metadata!A446="","",[1]metadata!A446)</f>
        <v>61</v>
      </c>
      <c r="B446" s="0" t="str">
        <f aca="false">IF([1]metadata!B446="","",[1]metadata!B446)</f>
        <v>61-Minmaya</v>
      </c>
      <c r="C446" s="0" t="str">
        <f aca="false">IF([1]metadata!C446="","",[1]metadata!C446)</f>
        <v>ichijo, N</v>
      </c>
      <c r="D446" s="0" t="str">
        <f aca="false">IF([1]metadata!D446="","",[1]metadata!D446)</f>
        <v>DISJUNCTIVE CLINE OF CRITICAL PHOTOPERIOD IN THE REPRODUCTIVE DIAPAUSE OF DROSOPHILA LACERTOSA</v>
      </c>
      <c r="E446" s="0" t="str">
        <f aca="false">IF([1]metadata!E446="","",[1]metadata!E446)</f>
        <v>http://onlinelibrary.wiley.com/doi/10.1111/j.1558-5646.1986.tb00482.x/epdf</v>
      </c>
      <c r="F446" s="0" t="str">
        <f aca="false">IF([1]metadata!F446="","",[1]metadata!F446)</f>
        <v>y-ask</v>
      </c>
      <c r="G446" s="0" t="str">
        <f aca="false">IF([1]metadata!G446="","",[1]metadata!G446)</f>
        <v>a</v>
      </c>
      <c r="H446" s="0" t="str">
        <f aca="false">IF([1]metadata!H446="","",[1]metadata!H446)</f>
        <v>i</v>
      </c>
      <c r="I446" s="0" t="n">
        <f aca="false">IF([1]metadata!I446="","",[1]metadata!I446)</f>
        <v>13</v>
      </c>
      <c r="J446" s="0" t="n">
        <f aca="false">IF([1]metadata!J446="",0,[1]metadata!J446)</f>
        <v>7</v>
      </c>
      <c r="K446" s="0" t="str">
        <f aca="false">IF([1]metadata!K446="","",[1]metadata!K446)</f>
        <v/>
      </c>
      <c r="L446" s="0" t="str">
        <f aca="false">IF([1]metadata!L446="","",[1]metadata!L446)</f>
        <v>Drosophila lacertosa</v>
      </c>
      <c r="M446" s="0" t="str">
        <f aca="false">IF([1]metadata!M446="","",[1]metadata!M446)</f>
        <v>diptera</v>
      </c>
      <c r="N446" s="0" t="str">
        <f aca="false">IF([1]metadata!N446="","",[1]metadata!N446)</f>
        <v>Minmaya</v>
      </c>
      <c r="O446" s="0" t="n">
        <f aca="false">IF([1]metadata!O446="","",[1]metadata!O446)</f>
        <v>41.197028</v>
      </c>
      <c r="P446" s="0" t="n">
        <f aca="false">IF([1]metadata!P446="","",[1]metadata!P446)</f>
        <v>140.429889</v>
      </c>
      <c r="Q446" s="0" t="str">
        <f aca="false">IF([1]metadata!Q446="","",[1]metadata!Q446)</f>
        <v/>
      </c>
      <c r="R446" s="0" t="n">
        <f aca="false">IF([1]metadata!R446="","",[1]metadata!R446)</f>
        <v>20</v>
      </c>
      <c r="S446" s="0" t="str">
        <f aca="false">IF([1]metadata!S446="","",[1]metadata!S446)</f>
        <v/>
      </c>
      <c r="T446" s="0" t="n">
        <f aca="false">IF([1]metadata!T446="","",[1]metadata!T446)</f>
        <v>60</v>
      </c>
      <c r="U446" s="0" t="str">
        <f aca="false">IF([1]metadata!U446="","",[1]metadata!U446)</f>
        <v>global average</v>
      </c>
      <c r="V446" s="0" t="str">
        <f aca="false">IF([1]metadata!V446="","",[1]metadata!V446)</f>
        <v/>
      </c>
      <c r="W446" s="0" t="str">
        <f aca="false">IF([1]metadata!W446="","",[1]metadata!W446)</f>
        <v/>
      </c>
      <c r="X446" s="0" t="str">
        <f aca="false">IF([1]metadata!X446="","",[1]metadata!X446)</f>
        <v/>
      </c>
      <c r="Y446" s="0" t="str">
        <f aca="false">IF([1]metadata!Y446="","",[1]metadata!Y446)</f>
        <v/>
      </c>
      <c r="Z446" s="0" t="str">
        <f aca="false">IF([1]metadata!Z446="","",[1]metadata!Z446)</f>
        <v/>
      </c>
    </row>
    <row r="447" customFormat="false" ht="14.4" hidden="false" customHeight="false" outlineLevel="0" collapsed="false">
      <c r="A447" s="0" t="n">
        <f aca="false">IF([1]metadata!A447="","",[1]metadata!A447)</f>
        <v>61</v>
      </c>
      <c r="B447" s="0" t="str">
        <f aca="false">IF([1]metadata!B447="","",[1]metadata!B447)</f>
        <v>61-rikuchunakano</v>
      </c>
      <c r="C447" s="0" t="str">
        <f aca="false">IF([1]metadata!C447="","",[1]metadata!C447)</f>
        <v>ichijo, N</v>
      </c>
      <c r="D447" s="0" t="str">
        <f aca="false">IF([1]metadata!D447="","",[1]metadata!D447)</f>
        <v>DISJUNCTIVE CLINE OF CRITICAL PHOTOPERIOD IN THE REPRODUCTIVE DIAPAUSE OF DROSOPHILA LACERTOSA</v>
      </c>
      <c r="E447" s="0" t="str">
        <f aca="false">IF([1]metadata!E447="","",[1]metadata!E447)</f>
        <v>http://onlinelibrary.wiley.com/doi/10.1111/j.1558-5646.1986.tb00482.x/epdf</v>
      </c>
      <c r="F447" s="0" t="str">
        <f aca="false">IF([1]metadata!F447="","",[1]metadata!F447)</f>
        <v>y-ask</v>
      </c>
      <c r="G447" s="0" t="str">
        <f aca="false">IF([1]metadata!G447="","",[1]metadata!G447)</f>
        <v>a</v>
      </c>
      <c r="H447" s="0" t="str">
        <f aca="false">IF([1]metadata!H447="","",[1]metadata!H447)</f>
        <v>i</v>
      </c>
      <c r="I447" s="0" t="n">
        <f aca="false">IF([1]metadata!I447="","",[1]metadata!I447)</f>
        <v>13</v>
      </c>
      <c r="J447" s="0" t="n">
        <f aca="false">IF([1]metadata!J447="",0,[1]metadata!J447)</f>
        <v>7</v>
      </c>
      <c r="K447" s="0" t="str">
        <f aca="false">IF([1]metadata!K447="","",[1]metadata!K447)</f>
        <v/>
      </c>
      <c r="L447" s="0" t="str">
        <f aca="false">IF([1]metadata!L447="","",[1]metadata!L447)</f>
        <v>Drosophila lacertosa</v>
      </c>
      <c r="M447" s="0" t="str">
        <f aca="false">IF([1]metadata!M447="","",[1]metadata!M447)</f>
        <v>diptera</v>
      </c>
      <c r="N447" s="0" t="str">
        <f aca="false">IF([1]metadata!N447="","",[1]metadata!N447)</f>
        <v>rikuchunakano</v>
      </c>
      <c r="O447" s="0" t="n">
        <f aca="false">IF([1]metadata!O447="","",[1]metadata!O447)</f>
        <v>40.3049</v>
      </c>
      <c r="P447" s="0" t="n">
        <f aca="false">IF([1]metadata!P447="","",[1]metadata!P447)</f>
        <v>141.7877</v>
      </c>
      <c r="Q447" s="0" t="str">
        <f aca="false">IF([1]metadata!Q447="","",[1]metadata!Q447)</f>
        <v/>
      </c>
      <c r="R447" s="0" t="n">
        <f aca="false">IF([1]metadata!R447="","",[1]metadata!R447)</f>
        <v>10</v>
      </c>
      <c r="S447" s="0" t="str">
        <f aca="false">IF([1]metadata!S447="","",[1]metadata!S447)</f>
        <v/>
      </c>
      <c r="T447" s="0" t="n">
        <f aca="false">IF([1]metadata!T447="","",[1]metadata!T447)</f>
        <v>60</v>
      </c>
      <c r="U447" s="0" t="str">
        <f aca="false">IF([1]metadata!U447="","",[1]metadata!U447)</f>
        <v>global average</v>
      </c>
      <c r="V447" s="0" t="str">
        <f aca="false">IF([1]metadata!V447="","",[1]metadata!V447)</f>
        <v/>
      </c>
      <c r="W447" s="0" t="str">
        <f aca="false">IF([1]metadata!W447="","",[1]metadata!W447)</f>
        <v/>
      </c>
      <c r="X447" s="0" t="str">
        <f aca="false">IF([1]metadata!X447="","",[1]metadata!X447)</f>
        <v/>
      </c>
      <c r="Y447" s="0" t="str">
        <f aca="false">IF([1]metadata!Y447="","",[1]metadata!Y447)</f>
        <v/>
      </c>
      <c r="Z447" s="0" t="str">
        <f aca="false">IF([1]metadata!Z447="","",[1]metadata!Z447)</f>
        <v/>
      </c>
    </row>
    <row r="448" customFormat="false" ht="14.4" hidden="false" customHeight="false" outlineLevel="0" collapsed="false">
      <c r="A448" s="0" t="n">
        <f aca="false">IF([1]metadata!A448="","",[1]metadata!A448)</f>
        <v>61</v>
      </c>
      <c r="B448" s="0" t="str">
        <f aca="false">IF([1]metadata!B448="","",[1]metadata!B448)</f>
        <v>61-miyako</v>
      </c>
      <c r="C448" s="0" t="str">
        <f aca="false">IF([1]metadata!C448="","",[1]metadata!C448)</f>
        <v>ichijo, N</v>
      </c>
      <c r="D448" s="0" t="str">
        <f aca="false">IF([1]metadata!D448="","",[1]metadata!D448)</f>
        <v>DISJUNCTIVE CLINE OF CRITICAL PHOTOPERIOD IN THE REPRODUCTIVE DIAPAUSE OF DROSOPHILA LACERTOSA</v>
      </c>
      <c r="E448" s="0" t="str">
        <f aca="false">IF([1]metadata!E448="","",[1]metadata!E448)</f>
        <v>http://onlinelibrary.wiley.com/doi/10.1111/j.1558-5646.1986.tb00482.x/epdf</v>
      </c>
      <c r="F448" s="0" t="str">
        <f aca="false">IF([1]metadata!F448="","",[1]metadata!F448)</f>
        <v>y-ask</v>
      </c>
      <c r="G448" s="0" t="str">
        <f aca="false">IF([1]metadata!G448="","",[1]metadata!G448)</f>
        <v>a</v>
      </c>
      <c r="H448" s="0" t="str">
        <f aca="false">IF([1]metadata!H448="","",[1]metadata!H448)</f>
        <v>i</v>
      </c>
      <c r="I448" s="0" t="n">
        <f aca="false">IF([1]metadata!I448="","",[1]metadata!I448)</f>
        <v>13</v>
      </c>
      <c r="J448" s="0" t="n">
        <f aca="false">IF([1]metadata!J448="",0,[1]metadata!J448)</f>
        <v>7</v>
      </c>
      <c r="K448" s="0" t="str">
        <f aca="false">IF([1]metadata!K448="","",[1]metadata!K448)</f>
        <v/>
      </c>
      <c r="L448" s="0" t="str">
        <f aca="false">IF([1]metadata!L448="","",[1]metadata!L448)</f>
        <v>Drosophila lacertosa</v>
      </c>
      <c r="M448" s="0" t="str">
        <f aca="false">IF([1]metadata!M448="","",[1]metadata!M448)</f>
        <v>diptera</v>
      </c>
      <c r="N448" s="0" t="str">
        <f aca="false">IF([1]metadata!N448="","",[1]metadata!N448)</f>
        <v>miyako</v>
      </c>
      <c r="O448" s="0" t="n">
        <f aca="false">IF([1]metadata!O448="","",[1]metadata!O448)</f>
        <v>39.641389</v>
      </c>
      <c r="P448" s="0" t="n">
        <f aca="false">IF([1]metadata!P448="","",[1]metadata!P448)</f>
        <v>141.957222</v>
      </c>
      <c r="Q448" s="0" t="str">
        <f aca="false">IF([1]metadata!Q448="","",[1]metadata!Q448)</f>
        <v/>
      </c>
      <c r="R448" s="0" t="n">
        <f aca="false">IF([1]metadata!R448="","",[1]metadata!R448)</f>
        <v>120</v>
      </c>
      <c r="S448" s="0" t="str">
        <f aca="false">IF([1]metadata!S448="","",[1]metadata!S448)</f>
        <v/>
      </c>
      <c r="T448" s="0" t="n">
        <f aca="false">IF([1]metadata!T448="","",[1]metadata!T448)</f>
        <v>60</v>
      </c>
      <c r="U448" s="0" t="str">
        <f aca="false">IF([1]metadata!U448="","",[1]metadata!U448)</f>
        <v>global average</v>
      </c>
      <c r="V448" s="0" t="str">
        <f aca="false">IF([1]metadata!V448="","",[1]metadata!V448)</f>
        <v/>
      </c>
      <c r="W448" s="0" t="str">
        <f aca="false">IF([1]metadata!W448="","",[1]metadata!W448)</f>
        <v/>
      </c>
      <c r="X448" s="0" t="str">
        <f aca="false">IF([1]metadata!X448="","",[1]metadata!X448)</f>
        <v/>
      </c>
      <c r="Y448" s="0" t="str">
        <f aca="false">IF([1]metadata!Y448="","",[1]metadata!Y448)</f>
        <v/>
      </c>
      <c r="Z448" s="0" t="str">
        <f aca="false">IF([1]metadata!Z448="","",[1]metadata!Z448)</f>
        <v/>
      </c>
    </row>
    <row r="449" customFormat="false" ht="14.4" hidden="false" customHeight="false" outlineLevel="0" collapsed="false">
      <c r="A449" s="0" t="n">
        <f aca="false">IF([1]metadata!A449="","",[1]metadata!A449)</f>
        <v>61</v>
      </c>
      <c r="B449" s="0" t="str">
        <f aca="false">IF([1]metadata!B449="","",[1]metadata!B449)</f>
        <v>61-togatta</v>
      </c>
      <c r="C449" s="0" t="str">
        <f aca="false">IF([1]metadata!C449="","",[1]metadata!C449)</f>
        <v>ichijo, N</v>
      </c>
      <c r="D449" s="0" t="str">
        <f aca="false">IF([1]metadata!D449="","",[1]metadata!D449)</f>
        <v>DISJUNCTIVE CLINE OF CRITICAL PHOTOPERIOD IN THE REPRODUCTIVE DIAPAUSE OF DROSOPHILA LACERTOSA</v>
      </c>
      <c r="E449" s="0" t="str">
        <f aca="false">IF([1]metadata!E449="","",[1]metadata!E449)</f>
        <v>http://onlinelibrary.wiley.com/doi/10.1111/j.1558-5646.1986.tb00482.x/epdf</v>
      </c>
      <c r="F449" s="0" t="str">
        <f aca="false">IF([1]metadata!F449="","",[1]metadata!F449)</f>
        <v>y-ask</v>
      </c>
      <c r="G449" s="0" t="str">
        <f aca="false">IF([1]metadata!G449="","",[1]metadata!G449)</f>
        <v>a</v>
      </c>
      <c r="H449" s="0" t="str">
        <f aca="false">IF([1]metadata!H449="","",[1]metadata!H449)</f>
        <v>i</v>
      </c>
      <c r="I449" s="0" t="n">
        <f aca="false">IF([1]metadata!I449="","",[1]metadata!I449)</f>
        <v>13</v>
      </c>
      <c r="J449" s="0" t="n">
        <f aca="false">IF([1]metadata!J449="",0,[1]metadata!J449)</f>
        <v>7</v>
      </c>
      <c r="K449" s="0" t="str">
        <f aca="false">IF([1]metadata!K449="","",[1]metadata!K449)</f>
        <v/>
      </c>
      <c r="L449" s="0" t="str">
        <f aca="false">IF([1]metadata!L449="","",[1]metadata!L449)</f>
        <v>Drosophila lacertosa</v>
      </c>
      <c r="M449" s="0" t="str">
        <f aca="false">IF([1]metadata!M449="","",[1]metadata!M449)</f>
        <v>diptera</v>
      </c>
      <c r="N449" s="0" t="str">
        <f aca="false">IF([1]metadata!N449="","",[1]metadata!N449)</f>
        <v>togatta</v>
      </c>
      <c r="O449" s="0" t="n">
        <f aca="false">IF([1]metadata!O449="","",[1]metadata!O449)</f>
        <v>38.1251041666667</v>
      </c>
      <c r="P449" s="0" t="n">
        <f aca="false">IF([1]metadata!P449="","",[1]metadata!P449)</f>
        <v>140.572222222222</v>
      </c>
      <c r="Q449" s="0" t="str">
        <f aca="false">IF([1]metadata!Q449="","",[1]metadata!Q449)</f>
        <v/>
      </c>
      <c r="R449" s="0" t="n">
        <f aca="false">IF([1]metadata!R449="","",[1]metadata!R449)</f>
        <v>300</v>
      </c>
      <c r="S449" s="0" t="str">
        <f aca="false">IF([1]metadata!S449="","",[1]metadata!S449)</f>
        <v/>
      </c>
      <c r="T449" s="0" t="n">
        <f aca="false">IF([1]metadata!T449="","",[1]metadata!T449)</f>
        <v>60</v>
      </c>
      <c r="U449" s="0" t="str">
        <f aca="false">IF([1]metadata!U449="","",[1]metadata!U449)</f>
        <v>global average</v>
      </c>
      <c r="V449" s="0" t="str">
        <f aca="false">IF([1]metadata!V449="","",[1]metadata!V449)</f>
        <v/>
      </c>
      <c r="W449" s="0" t="str">
        <f aca="false">IF([1]metadata!W449="","",[1]metadata!W449)</f>
        <v/>
      </c>
      <c r="X449" s="0" t="str">
        <f aca="false">IF([1]metadata!X449="","",[1]metadata!X449)</f>
        <v/>
      </c>
      <c r="Y449" s="0" t="str">
        <f aca="false">IF([1]metadata!Y449="","",[1]metadata!Y449)</f>
        <v/>
      </c>
      <c r="Z449" s="0" t="str">
        <f aca="false">IF([1]metadata!Z449="","",[1]metadata!Z449)</f>
        <v/>
      </c>
    </row>
    <row r="450" customFormat="false" ht="14.4" hidden="false" customHeight="false" outlineLevel="0" collapsed="false">
      <c r="A450" s="0" t="n">
        <f aca="false">IF([1]metadata!A450="","",[1]metadata!A450)</f>
        <v>61</v>
      </c>
      <c r="B450" s="0" t="str">
        <f aca="false">IF([1]metadata!B450="","",[1]metadata!B450)</f>
        <v>61-yugashima</v>
      </c>
      <c r="C450" s="0" t="str">
        <f aca="false">IF([1]metadata!C450="","",[1]metadata!C450)</f>
        <v>ichijo, N</v>
      </c>
      <c r="D450" s="0" t="str">
        <f aca="false">IF([1]metadata!D450="","",[1]metadata!D450)</f>
        <v>DISJUNCTIVE CLINE OF CRITICAL PHOTOPERIOD IN THE REPRODUCTIVE DIAPAUSE OF DROSOPHILA LACERTOSA</v>
      </c>
      <c r="E450" s="0" t="str">
        <f aca="false">IF([1]metadata!E450="","",[1]metadata!E450)</f>
        <v>http://onlinelibrary.wiley.com/doi/10.1111/j.1558-5646.1986.tb00482.x/epdf</v>
      </c>
      <c r="F450" s="0" t="str">
        <f aca="false">IF([1]metadata!F450="","",[1]metadata!F450)</f>
        <v>y-ask</v>
      </c>
      <c r="G450" s="0" t="str">
        <f aca="false">IF([1]metadata!G450="","",[1]metadata!G450)</f>
        <v>a</v>
      </c>
      <c r="H450" s="0" t="str">
        <f aca="false">IF([1]metadata!H450="","",[1]metadata!H450)</f>
        <v>i</v>
      </c>
      <c r="I450" s="0" t="n">
        <f aca="false">IF([1]metadata!I450="","",[1]metadata!I450)</f>
        <v>13</v>
      </c>
      <c r="J450" s="0" t="n">
        <f aca="false">IF([1]metadata!J450="",0,[1]metadata!J450)</f>
        <v>7</v>
      </c>
      <c r="K450" s="0" t="str">
        <f aca="false">IF([1]metadata!K450="","",[1]metadata!K450)</f>
        <v/>
      </c>
      <c r="L450" s="0" t="str">
        <f aca="false">IF([1]metadata!L450="","",[1]metadata!L450)</f>
        <v>Drosophila lacertosa</v>
      </c>
      <c r="M450" s="0" t="str">
        <f aca="false">IF([1]metadata!M450="","",[1]metadata!M450)</f>
        <v>diptera</v>
      </c>
      <c r="N450" s="0" t="str">
        <f aca="false">IF([1]metadata!N450="","",[1]metadata!N450)</f>
        <v>yugashima</v>
      </c>
      <c r="O450" s="0" t="n">
        <f aca="false">IF([1]metadata!O450="","",[1]metadata!O450)</f>
        <v>34.8930555555556</v>
      </c>
      <c r="P450" s="0" t="n">
        <f aca="false">IF([1]metadata!P450="","",[1]metadata!P450)</f>
        <v>138.930555555556</v>
      </c>
      <c r="Q450" s="0" t="str">
        <f aca="false">IF([1]metadata!Q450="","",[1]metadata!Q450)</f>
        <v/>
      </c>
      <c r="R450" s="0" t="n">
        <f aca="false">IF([1]metadata!R450="","",[1]metadata!R450)</f>
        <v>230</v>
      </c>
      <c r="S450" s="0" t="str">
        <f aca="false">IF([1]metadata!S450="","",[1]metadata!S450)</f>
        <v/>
      </c>
      <c r="T450" s="0" t="n">
        <f aca="false">IF([1]metadata!T450="","",[1]metadata!T450)</f>
        <v>60</v>
      </c>
      <c r="U450" s="0" t="str">
        <f aca="false">IF([1]metadata!U450="","",[1]metadata!U450)</f>
        <v>global average</v>
      </c>
      <c r="V450" s="0" t="str">
        <f aca="false">IF([1]metadata!V450="","",[1]metadata!V450)</f>
        <v/>
      </c>
      <c r="W450" s="0" t="str">
        <f aca="false">IF([1]metadata!W450="","",[1]metadata!W450)</f>
        <v/>
      </c>
      <c r="X450" s="0" t="str">
        <f aca="false">IF([1]metadata!X450="","",[1]metadata!X450)</f>
        <v/>
      </c>
      <c r="Y450" s="0" t="str">
        <f aca="false">IF([1]metadata!Y450="","",[1]metadata!Y450)</f>
        <v/>
      </c>
      <c r="Z450" s="0" t="str">
        <f aca="false">IF([1]metadata!Z450="","",[1]metadata!Z450)</f>
        <v/>
      </c>
    </row>
    <row r="451" customFormat="false" ht="14.4" hidden="false" customHeight="false" outlineLevel="0" collapsed="false">
      <c r="A451" s="0" t="n">
        <f aca="false">IF([1]metadata!A451="","",[1]metadata!A451)</f>
        <v>62</v>
      </c>
      <c r="B451" s="0" t="str">
        <f aca="false">IF([1]metadata!B451="","",[1]metadata!B451)</f>
        <v>62-Ste_anne</v>
      </c>
      <c r="C451" s="0" t="str">
        <f aca="false">IF([1]metadata!C451="","",[1]metadata!C451)</f>
        <v>EERTMOED, GE</v>
      </c>
      <c r="D451" s="0" t="str">
        <f aca="false">IF([1]metadata!D451="","",[1]metadata!D451)</f>
        <v>EMBRYONIC DIAPAUSE IN PSOCID, PERIPSOCUS-QUADRIFASCIATUS - PHOTOPERIOD, TEMPERATURE, ONTOGENY AND GEOGRAPHIC VARIATION</v>
      </c>
      <c r="E451" s="0" t="str">
        <f aca="false">IF([1]metadata!E451="","",[1]metadata!E451)</f>
        <v>10.1111/j.1365-3032.1978.tb00149.x</v>
      </c>
      <c r="F451" s="0" t="str">
        <f aca="false">IF([1]metadata!F451="","",[1]metadata!F451)</f>
        <v>y-ask</v>
      </c>
      <c r="G451" s="0" t="str">
        <f aca="false">IF([1]metadata!G451="","",[1]metadata!G451)</f>
        <v>a</v>
      </c>
      <c r="H451" s="0" t="str">
        <f aca="false">IF([1]metadata!H451="","",[1]metadata!H451)</f>
        <v>i</v>
      </c>
      <c r="I451" s="0" t="n">
        <f aca="false">IF([1]metadata!I451="","",[1]metadata!I451)</f>
        <v>15</v>
      </c>
      <c r="J451" s="0" t="n">
        <f aca="false">IF([1]metadata!J451="",0,[1]metadata!J451)</f>
        <v>12</v>
      </c>
      <c r="K451" s="0" t="str">
        <f aca="false">IF([1]metadata!K451="","",[1]metadata!K451)</f>
        <v/>
      </c>
      <c r="L451" s="0" t="str">
        <f aca="false">IF([1]metadata!L451="","",[1]metadata!L451)</f>
        <v>Peripsocus quadrifasciatus</v>
      </c>
      <c r="M451" s="0" t="str">
        <f aca="false">IF([1]metadata!M451="","",[1]metadata!M451)</f>
        <v>psocoptera</v>
      </c>
      <c r="N451" s="0" t="str">
        <f aca="false">IF([1]metadata!N451="","",[1]metadata!N451)</f>
        <v>Ste_anne</v>
      </c>
      <c r="O451" s="0" t="str">
        <f aca="false">IF([1]metadata!O451="","",[1]metadata!O451)</f>
        <v>NA</v>
      </c>
      <c r="P451" s="0" t="str">
        <f aca="false">IF([1]metadata!P451="","",[1]metadata!P451)</f>
        <v>NA</v>
      </c>
      <c r="Q451" s="0" t="str">
        <f aca="false">IF([1]metadata!Q451="","",[1]metadata!Q451)</f>
        <v/>
      </c>
      <c r="R451" s="0" t="n">
        <f aca="false">IF([1]metadata!R451="","",[1]metadata!R451)</f>
        <v>300</v>
      </c>
      <c r="S451" s="0" t="str">
        <f aca="false">IF([1]metadata!S451="","",[1]metadata!S451)</f>
        <v/>
      </c>
      <c r="T451" s="0" t="str">
        <f aca="false">IF([1]metadata!T451="","",[1]metadata!T451)</f>
        <v/>
      </c>
      <c r="U451" s="0" t="str">
        <f aca="false">IF([1]metadata!U451="","",[1]metadata!U451)</f>
        <v/>
      </c>
      <c r="V451" s="0" t="str">
        <f aca="false">IF([1]metadata!V451="","",[1]metadata!V451)</f>
        <v/>
      </c>
      <c r="W451" s="0" t="str">
        <f aca="false">IF([1]metadata!W451="","",[1]metadata!W451)</f>
        <v/>
      </c>
      <c r="X451" s="0" t="str">
        <f aca="false">IF([1]metadata!X451="","",[1]metadata!X451)</f>
        <v/>
      </c>
      <c r="Y451" s="0" t="str">
        <f aca="false">IF([1]metadata!Y451="","",[1]metadata!Y451)</f>
        <v/>
      </c>
      <c r="Z451" s="0" t="str">
        <f aca="false">IF([1]metadata!Z451="","",[1]metadata!Z451)</f>
        <v>several locations with that name, but nearest is 30' away</v>
      </c>
    </row>
    <row r="452" customFormat="false" ht="14.4" hidden="false" customHeight="false" outlineLevel="0" collapsed="false">
      <c r="A452" s="0" t="n">
        <f aca="false">IF([1]metadata!A452="","",[1]metadata!A452)</f>
        <v>62</v>
      </c>
      <c r="B452" s="0" t="str">
        <f aca="false">IF([1]metadata!B452="","",[1]metadata!B452)</f>
        <v>62-FundayPk</v>
      </c>
      <c r="C452" s="0" t="str">
        <f aca="false">IF([1]metadata!C452="","",[1]metadata!C452)</f>
        <v>EERTMOED, GE</v>
      </c>
      <c r="D452" s="0" t="str">
        <f aca="false">IF([1]metadata!D452="","",[1]metadata!D452)</f>
        <v>EMBRYONIC DIAPAUSE IN PSOCID, PERIPSOCUS-QUADRIFASCIATUS - PHOTOPERIOD, TEMPERATURE, ONTOGENY AND GEOGRAPHIC VARIATION</v>
      </c>
      <c r="E452" s="0" t="str">
        <f aca="false">IF([1]metadata!E452="","",[1]metadata!E452)</f>
        <v>10.1111/j.1365-3032.1978.tb00149.x</v>
      </c>
      <c r="F452" s="0" t="str">
        <f aca="false">IF([1]metadata!F452="","",[1]metadata!F452)</f>
        <v>y-ask</v>
      </c>
      <c r="G452" s="0" t="str">
        <f aca="false">IF([1]metadata!G452="","",[1]metadata!G452)</f>
        <v>a</v>
      </c>
      <c r="H452" s="0" t="str">
        <f aca="false">IF([1]metadata!H452="","",[1]metadata!H452)</f>
        <v>i</v>
      </c>
      <c r="I452" s="0" t="n">
        <f aca="false">IF([1]metadata!I452="","",[1]metadata!I452)</f>
        <v>15</v>
      </c>
      <c r="J452" s="0" t="n">
        <f aca="false">IF([1]metadata!J452="",0,[1]metadata!J452)</f>
        <v>12</v>
      </c>
      <c r="K452" s="0" t="str">
        <f aca="false">IF([1]metadata!K452="","",[1]metadata!K452)</f>
        <v/>
      </c>
      <c r="L452" s="0" t="str">
        <f aca="false">IF([1]metadata!L452="","",[1]metadata!L452)</f>
        <v>Peripsocus quadrifasciatus</v>
      </c>
      <c r="M452" s="0" t="str">
        <f aca="false">IF([1]metadata!M452="","",[1]metadata!M452)</f>
        <v>psocoptera</v>
      </c>
      <c r="N452" s="0" t="str">
        <f aca="false">IF([1]metadata!N452="","",[1]metadata!N452)</f>
        <v>FundayPk</v>
      </c>
      <c r="O452" s="0" t="n">
        <f aca="false">IF([1]metadata!O452="","",[1]metadata!O452)</f>
        <v>45.54</v>
      </c>
      <c r="P452" s="0" t="n">
        <f aca="false">IF([1]metadata!P452="","",[1]metadata!P452)</f>
        <v>-64.973056</v>
      </c>
      <c r="Q452" s="0" t="str">
        <f aca="false">IF([1]metadata!Q452="","",[1]metadata!Q452)</f>
        <v/>
      </c>
      <c r="R452" s="0" t="n">
        <f aca="false">IF([1]metadata!R452="","",[1]metadata!R452)</f>
        <v>275</v>
      </c>
      <c r="S452" s="0" t="str">
        <f aca="false">IF([1]metadata!S452="","",[1]metadata!S452)</f>
        <v/>
      </c>
      <c r="T452" s="0" t="str">
        <f aca="false">IF([1]metadata!T452="","",[1]metadata!T452)</f>
        <v/>
      </c>
      <c r="U452" s="0" t="str">
        <f aca="false">IF([1]metadata!U452="","",[1]metadata!U452)</f>
        <v/>
      </c>
      <c r="V452" s="0" t="str">
        <f aca="false">IF([1]metadata!V452="","",[1]metadata!V452)</f>
        <v/>
      </c>
      <c r="W452" s="0" t="str">
        <f aca="false">IF([1]metadata!W452="","",[1]metadata!W452)</f>
        <v/>
      </c>
      <c r="X452" s="0" t="str">
        <f aca="false">IF([1]metadata!X452="","",[1]metadata!X452)</f>
        <v/>
      </c>
      <c r="Y452" s="0" t="str">
        <f aca="false">IF([1]metadata!Y452="","",[1]metadata!Y452)</f>
        <v/>
      </c>
      <c r="Z452" s="0" t="str">
        <f aca="false">IF([1]metadata!Z452="","",[1]metadata!Z452)</f>
        <v>Paper says 54°54'; fundy park is at 54.60°N (36').</v>
      </c>
    </row>
    <row r="453" customFormat="false" ht="14.4" hidden="false" customHeight="false" outlineLevel="0" collapsed="false">
      <c r="A453" s="0" t="n">
        <f aca="false">IF([1]metadata!A453="","",[1]metadata!A453)</f>
        <v>62</v>
      </c>
      <c r="B453" s="0" t="str">
        <f aca="false">IF([1]metadata!B453="","",[1]metadata!B453)</f>
        <v>62-Milltown</v>
      </c>
      <c r="C453" s="0" t="str">
        <f aca="false">IF([1]metadata!C453="","",[1]metadata!C453)</f>
        <v>EERTMOED, GE</v>
      </c>
      <c r="D453" s="0" t="str">
        <f aca="false">IF([1]metadata!D453="","",[1]metadata!D453)</f>
        <v>EMBRYONIC DIAPAUSE IN PSOCID, PERIPSOCUS-QUADRIFASCIATUS - PHOTOPERIOD, TEMPERATURE, ONTOGENY AND GEOGRAPHIC VARIATION</v>
      </c>
      <c r="E453" s="0" t="str">
        <f aca="false">IF([1]metadata!E453="","",[1]metadata!E453)</f>
        <v>10.1111/j.1365-3032.1978.tb00149.x</v>
      </c>
      <c r="F453" s="0" t="str">
        <f aca="false">IF([1]metadata!F453="","",[1]metadata!F453)</f>
        <v>y-ask</v>
      </c>
      <c r="G453" s="0" t="str">
        <f aca="false">IF([1]metadata!G453="","",[1]metadata!G453)</f>
        <v>a</v>
      </c>
      <c r="H453" s="0" t="str">
        <f aca="false">IF([1]metadata!H453="","",[1]metadata!H453)</f>
        <v>i</v>
      </c>
      <c r="I453" s="0" t="n">
        <f aca="false">IF([1]metadata!I453="","",[1]metadata!I453)</f>
        <v>15</v>
      </c>
      <c r="J453" s="0" t="n">
        <f aca="false">IF([1]metadata!J453="",0,[1]metadata!J453)</f>
        <v>12</v>
      </c>
      <c r="K453" s="0" t="str">
        <f aca="false">IF([1]metadata!K453="","",[1]metadata!K453)</f>
        <v/>
      </c>
      <c r="L453" s="0" t="str">
        <f aca="false">IF([1]metadata!L453="","",[1]metadata!L453)</f>
        <v>Peripsocus quadrifasciatus</v>
      </c>
      <c r="M453" s="0" t="str">
        <f aca="false">IF([1]metadata!M453="","",[1]metadata!M453)</f>
        <v>psocoptera</v>
      </c>
      <c r="N453" s="0" t="str">
        <f aca="false">IF([1]metadata!N453="","",[1]metadata!N453)</f>
        <v>Milltown</v>
      </c>
      <c r="O453" s="0" t="n">
        <f aca="false">IF([1]metadata!O453="","",[1]metadata!O453)</f>
        <v>54.1666666666667</v>
      </c>
      <c r="P453" s="0" t="n">
        <f aca="false">IF([1]metadata!P453="","",[1]metadata!P453)</f>
        <v>-67.283333</v>
      </c>
      <c r="Q453" s="0" t="str">
        <f aca="false">IF([1]metadata!Q453="","",[1]metadata!Q453)</f>
        <v/>
      </c>
      <c r="R453" s="0" t="n">
        <f aca="false">IF([1]metadata!R453="","",[1]metadata!R453)</f>
        <v>60</v>
      </c>
      <c r="S453" s="0" t="str">
        <f aca="false">IF([1]metadata!S453="","",[1]metadata!S453)</f>
        <v/>
      </c>
      <c r="T453" s="0" t="str">
        <f aca="false">IF([1]metadata!T453="","",[1]metadata!T453)</f>
        <v/>
      </c>
      <c r="U453" s="0" t="str">
        <f aca="false">IF([1]metadata!U453="","",[1]metadata!U453)</f>
        <v/>
      </c>
      <c r="V453" s="0" t="str">
        <f aca="false">IF([1]metadata!V453="","",[1]metadata!V453)</f>
        <v/>
      </c>
      <c r="W453" s="0" t="str">
        <f aca="false">IF([1]metadata!W453="","",[1]metadata!W453)</f>
        <v/>
      </c>
      <c r="X453" s="0" t="str">
        <f aca="false">IF([1]metadata!X453="","",[1]metadata!X453)</f>
        <v/>
      </c>
      <c r="Y453" s="0" t="str">
        <f aca="false">IF([1]metadata!Y453="","",[1]metadata!Y453)</f>
        <v/>
      </c>
      <c r="Z453" s="0" t="str">
        <f aca="false">IF([1]metadata!Z453="","",[1]metadata!Z453)</f>
        <v>coords match milltown, st stephen (former independent town)</v>
      </c>
    </row>
    <row r="454" customFormat="false" ht="14.4" hidden="false" customHeight="false" outlineLevel="0" collapsed="false">
      <c r="A454" s="0" t="n">
        <f aca="false">IF([1]metadata!A454="","",[1]metadata!A454)</f>
        <v>62</v>
      </c>
      <c r="B454" s="0" t="str">
        <f aca="false">IF([1]metadata!B454="","",[1]metadata!B454)</f>
        <v>62-Gouldsborough</v>
      </c>
      <c r="C454" s="0" t="str">
        <f aca="false">IF([1]metadata!C454="","",[1]metadata!C454)</f>
        <v>EERTMOED, GE</v>
      </c>
      <c r="D454" s="0" t="str">
        <f aca="false">IF([1]metadata!D454="","",[1]metadata!D454)</f>
        <v>EMBRYONIC DIAPAUSE IN PSOCID, PERIPSOCUS-QUADRIFASCIATUS - PHOTOPERIOD, TEMPERATURE, ONTOGENY AND GEOGRAPHIC VARIATION</v>
      </c>
      <c r="E454" s="0" t="str">
        <f aca="false">IF([1]metadata!E454="","",[1]metadata!E454)</f>
        <v>10.1111/j.1365-3032.1978.tb00149.x</v>
      </c>
      <c r="F454" s="0" t="str">
        <f aca="false">IF([1]metadata!F454="","",[1]metadata!F454)</f>
        <v>y-ask</v>
      </c>
      <c r="G454" s="0" t="str">
        <f aca="false">IF([1]metadata!G454="","",[1]metadata!G454)</f>
        <v>a</v>
      </c>
      <c r="H454" s="0" t="str">
        <f aca="false">IF([1]metadata!H454="","",[1]metadata!H454)</f>
        <v>i</v>
      </c>
      <c r="I454" s="0" t="n">
        <f aca="false">IF([1]metadata!I454="","",[1]metadata!I454)</f>
        <v>15</v>
      </c>
      <c r="J454" s="0" t="n">
        <f aca="false">IF([1]metadata!J454="",0,[1]metadata!J454)</f>
        <v>12</v>
      </c>
      <c r="K454" s="0" t="str">
        <f aca="false">IF([1]metadata!K454="","",[1]metadata!K454)</f>
        <v/>
      </c>
      <c r="L454" s="0" t="str">
        <f aca="false">IF([1]metadata!L454="","",[1]metadata!L454)</f>
        <v>Peripsocus quadrifasciatus</v>
      </c>
      <c r="M454" s="0" t="str">
        <f aca="false">IF([1]metadata!M454="","",[1]metadata!M454)</f>
        <v>psocoptera</v>
      </c>
      <c r="N454" s="0" t="str">
        <f aca="false">IF([1]metadata!N454="","",[1]metadata!N454)</f>
        <v>Gouldsborough</v>
      </c>
      <c r="O454" s="0" t="n">
        <f aca="false">IF([1]metadata!O454="","",[1]metadata!O454)</f>
        <v>44.5333333333333</v>
      </c>
      <c r="P454" s="0" t="n">
        <f aca="false">IF([1]metadata!P454="","",[1]metadata!P454)</f>
        <v>-68.038333</v>
      </c>
      <c r="Q454" s="0" t="str">
        <f aca="false">IF([1]metadata!Q454="","",[1]metadata!Q454)</f>
        <v/>
      </c>
      <c r="R454" s="0" t="n">
        <f aca="false">IF([1]metadata!R454="","",[1]metadata!R454)</f>
        <v>9</v>
      </c>
      <c r="S454" s="0" t="str">
        <f aca="false">IF([1]metadata!S454="","",[1]metadata!S454)</f>
        <v/>
      </c>
      <c r="T454" s="0" t="str">
        <f aca="false">IF([1]metadata!T454="","",[1]metadata!T454)</f>
        <v/>
      </c>
      <c r="U454" s="0" t="str">
        <f aca="false">IF([1]metadata!U454="","",[1]metadata!U454)</f>
        <v/>
      </c>
      <c r="V454" s="0" t="str">
        <f aca="false">IF([1]metadata!V454="","",[1]metadata!V454)</f>
        <v/>
      </c>
      <c r="W454" s="0" t="str">
        <f aca="false">IF([1]metadata!W454="","",[1]metadata!W454)</f>
        <v/>
      </c>
      <c r="X454" s="0" t="str">
        <f aca="false">IF([1]metadata!X454="","",[1]metadata!X454)</f>
        <v/>
      </c>
      <c r="Y454" s="0" t="str">
        <f aca="false">IF([1]metadata!Y454="","",[1]metadata!Y454)</f>
        <v/>
      </c>
      <c r="Z454" s="0" t="str">
        <f aca="false">IF([1]metadata!Z454="","",[1]metadata!Z454)</f>
        <v/>
      </c>
    </row>
    <row r="455" customFormat="false" ht="14.4" hidden="false" customHeight="false" outlineLevel="0" collapsed="false">
      <c r="A455" s="0" t="n">
        <f aca="false">IF([1]metadata!A455="","",[1]metadata!A455)</f>
        <v>62</v>
      </c>
      <c r="B455" s="0" t="str">
        <f aca="false">IF([1]metadata!B455="","",[1]metadata!B455)</f>
        <v>62-Ellsworth</v>
      </c>
      <c r="C455" s="0" t="str">
        <f aca="false">IF([1]metadata!C455="","",[1]metadata!C455)</f>
        <v>EERTMOED, GE</v>
      </c>
      <c r="D455" s="0" t="str">
        <f aca="false">IF([1]metadata!D455="","",[1]metadata!D455)</f>
        <v>EMBRYONIC DIAPAUSE IN PSOCID, PERIPSOCUS-QUADRIFASCIATUS - PHOTOPERIOD, TEMPERATURE, ONTOGENY AND GEOGRAPHIC VARIATION</v>
      </c>
      <c r="E455" s="0" t="str">
        <f aca="false">IF([1]metadata!E455="","",[1]metadata!E455)</f>
        <v>10.1111/j.1365-3032.1978.tb00149.x</v>
      </c>
      <c r="F455" s="0" t="str">
        <f aca="false">IF([1]metadata!F455="","",[1]metadata!F455)</f>
        <v>y-ask</v>
      </c>
      <c r="G455" s="0" t="str">
        <f aca="false">IF([1]metadata!G455="","",[1]metadata!G455)</f>
        <v>a</v>
      </c>
      <c r="H455" s="0" t="str">
        <f aca="false">IF([1]metadata!H455="","",[1]metadata!H455)</f>
        <v>i</v>
      </c>
      <c r="I455" s="0" t="n">
        <f aca="false">IF([1]metadata!I455="","",[1]metadata!I455)</f>
        <v>15</v>
      </c>
      <c r="J455" s="0" t="n">
        <f aca="false">IF([1]metadata!J455="",0,[1]metadata!J455)</f>
        <v>12</v>
      </c>
      <c r="K455" s="0" t="str">
        <f aca="false">IF([1]metadata!K455="","",[1]metadata!K455)</f>
        <v/>
      </c>
      <c r="L455" s="0" t="str">
        <f aca="false">IF([1]metadata!L455="","",[1]metadata!L455)</f>
        <v>Peripsocus quadrifasciatus</v>
      </c>
      <c r="M455" s="0" t="str">
        <f aca="false">IF([1]metadata!M455="","",[1]metadata!M455)</f>
        <v>psocoptera</v>
      </c>
      <c r="N455" s="0" t="str">
        <f aca="false">IF([1]metadata!N455="","",[1]metadata!N455)</f>
        <v>Ellsworth</v>
      </c>
      <c r="O455" s="0" t="n">
        <f aca="false">IF([1]metadata!O455="","",[1]metadata!O455)</f>
        <v>44.5333333333333</v>
      </c>
      <c r="P455" s="0" t="n">
        <f aca="false">IF([1]metadata!P455="","",[1]metadata!P455)</f>
        <v>-68.476111</v>
      </c>
      <c r="Q455" s="0" t="str">
        <f aca="false">IF([1]metadata!Q455="","",[1]metadata!Q455)</f>
        <v/>
      </c>
      <c r="R455" s="0" t="n">
        <f aca="false">IF([1]metadata!R455="","",[1]metadata!R455)</f>
        <v>34</v>
      </c>
      <c r="S455" s="0" t="str">
        <f aca="false">IF([1]metadata!S455="","",[1]metadata!S455)</f>
        <v/>
      </c>
      <c r="T455" s="0" t="str">
        <f aca="false">IF([1]metadata!T455="","",[1]metadata!T455)</f>
        <v/>
      </c>
      <c r="U455" s="0" t="str">
        <f aca="false">IF([1]metadata!U455="","",[1]metadata!U455)</f>
        <v/>
      </c>
      <c r="V455" s="0" t="str">
        <f aca="false">IF([1]metadata!V455="","",[1]metadata!V455)</f>
        <v/>
      </c>
      <c r="W455" s="0" t="str">
        <f aca="false">IF([1]metadata!W455="","",[1]metadata!W455)</f>
        <v/>
      </c>
      <c r="X455" s="0" t="str">
        <f aca="false">IF([1]metadata!X455="","",[1]metadata!X455)</f>
        <v/>
      </c>
      <c r="Y455" s="0" t="str">
        <f aca="false">IF([1]metadata!Y455="","",[1]metadata!Y455)</f>
        <v/>
      </c>
      <c r="Z455" s="0" t="str">
        <f aca="false">IF([1]metadata!Z455="","",[1]metadata!Z455)</f>
        <v/>
      </c>
    </row>
    <row r="456" customFormat="false" ht="14.4" hidden="false" customHeight="false" outlineLevel="0" collapsed="false">
      <c r="A456" s="0" t="n">
        <f aca="false">IF([1]metadata!A456="","",[1]metadata!A456)</f>
        <v>62</v>
      </c>
      <c r="B456" s="0" t="str">
        <f aca="false">IF([1]metadata!B456="","",[1]metadata!B456)</f>
        <v>62-Warren</v>
      </c>
      <c r="C456" s="0" t="str">
        <f aca="false">IF([1]metadata!C456="","",[1]metadata!C456)</f>
        <v>EERTMOED, GE</v>
      </c>
      <c r="D456" s="0" t="str">
        <f aca="false">IF([1]metadata!D456="","",[1]metadata!D456)</f>
        <v>EMBRYONIC DIAPAUSE IN PSOCID, PERIPSOCUS-QUADRIFASCIATUS - PHOTOPERIOD, TEMPERATURE, ONTOGENY AND GEOGRAPHIC VARIATION</v>
      </c>
      <c r="E456" s="0" t="str">
        <f aca="false">IF([1]metadata!E456="","",[1]metadata!E456)</f>
        <v>10.1111/j.1365-3032.1978.tb00149.x</v>
      </c>
      <c r="F456" s="0" t="str">
        <f aca="false">IF([1]metadata!F456="","",[1]metadata!F456)</f>
        <v>y-ask</v>
      </c>
      <c r="G456" s="0" t="str">
        <f aca="false">IF([1]metadata!G456="","",[1]metadata!G456)</f>
        <v>a</v>
      </c>
      <c r="H456" s="0" t="str">
        <f aca="false">IF([1]metadata!H456="","",[1]metadata!H456)</f>
        <v>i</v>
      </c>
      <c r="I456" s="0" t="n">
        <f aca="false">IF([1]metadata!I456="","",[1]metadata!I456)</f>
        <v>15</v>
      </c>
      <c r="J456" s="0" t="n">
        <f aca="false">IF([1]metadata!J456="",0,[1]metadata!J456)</f>
        <v>12</v>
      </c>
      <c r="K456" s="0" t="str">
        <f aca="false">IF([1]metadata!K456="","",[1]metadata!K456)</f>
        <v/>
      </c>
      <c r="L456" s="0" t="str">
        <f aca="false">IF([1]metadata!L456="","",[1]metadata!L456)</f>
        <v>Peripsocus quadrifasciatus</v>
      </c>
      <c r="M456" s="0" t="str">
        <f aca="false">IF([1]metadata!M456="","",[1]metadata!M456)</f>
        <v>psocoptera</v>
      </c>
      <c r="N456" s="0" t="str">
        <f aca="false">IF([1]metadata!N456="","",[1]metadata!N456)</f>
        <v>Warren</v>
      </c>
      <c r="O456" s="0" t="n">
        <f aca="false">IF([1]metadata!O456="","",[1]metadata!O456)</f>
        <v>34.9333333333333</v>
      </c>
      <c r="P456" s="0" t="n">
        <f aca="false">IF([1]metadata!P456="","",[1]metadata!P456)</f>
        <v>-71.891667</v>
      </c>
      <c r="Q456" s="0" t="str">
        <f aca="false">IF([1]metadata!Q456="","",[1]metadata!Q456)</f>
        <v/>
      </c>
      <c r="R456" s="0" t="n">
        <f aca="false">IF([1]metadata!R456="","",[1]metadata!R456)</f>
        <v>227</v>
      </c>
      <c r="S456" s="0" t="str">
        <f aca="false">IF([1]metadata!S456="","",[1]metadata!S456)</f>
        <v/>
      </c>
      <c r="T456" s="0" t="str">
        <f aca="false">IF([1]metadata!T456="","",[1]metadata!T456)</f>
        <v/>
      </c>
      <c r="U456" s="0" t="str">
        <f aca="false">IF([1]metadata!U456="","",[1]metadata!U456)</f>
        <v/>
      </c>
      <c r="V456" s="0" t="str">
        <f aca="false">IF([1]metadata!V456="","",[1]metadata!V456)</f>
        <v/>
      </c>
      <c r="W456" s="0" t="str">
        <f aca="false">IF([1]metadata!W456="","",[1]metadata!W456)</f>
        <v/>
      </c>
      <c r="X456" s="0" t="str">
        <f aca="false">IF([1]metadata!X456="","",[1]metadata!X456)</f>
        <v/>
      </c>
      <c r="Y456" s="0" t="str">
        <f aca="false">IF([1]metadata!Y456="","",[1]metadata!Y456)</f>
        <v/>
      </c>
      <c r="Z456" s="0" t="str">
        <f aca="false">IF([1]metadata!Z456="","",[1]metadata!Z456)</f>
        <v/>
      </c>
    </row>
    <row r="457" customFormat="false" ht="14.4" hidden="false" customHeight="false" outlineLevel="0" collapsed="false">
      <c r="A457" s="0" t="n">
        <f aca="false">IF([1]metadata!A457="","",[1]metadata!A457)</f>
        <v>62</v>
      </c>
      <c r="B457" s="0" t="str">
        <f aca="false">IF([1]metadata!B457="","",[1]metadata!B457)</f>
        <v>62-Brandon</v>
      </c>
      <c r="C457" s="0" t="str">
        <f aca="false">IF([1]metadata!C457="","",[1]metadata!C457)</f>
        <v>EERTMOED, GE</v>
      </c>
      <c r="D457" s="0" t="str">
        <f aca="false">IF([1]metadata!D457="","",[1]metadata!D457)</f>
        <v>EMBRYONIC DIAPAUSE IN PSOCID, PERIPSOCUS-QUADRIFASCIATUS - PHOTOPERIOD, TEMPERATURE, ONTOGENY AND GEOGRAPHIC VARIATION</v>
      </c>
      <c r="E457" s="0" t="str">
        <f aca="false">IF([1]metadata!E457="","",[1]metadata!E457)</f>
        <v>10.1111/j.1365-3032.1978.tb00149.x</v>
      </c>
      <c r="F457" s="0" t="str">
        <f aca="false">IF([1]metadata!F457="","",[1]metadata!F457)</f>
        <v>y-ask</v>
      </c>
      <c r="G457" s="0" t="str">
        <f aca="false">IF([1]metadata!G457="","",[1]metadata!G457)</f>
        <v>a</v>
      </c>
      <c r="H457" s="0" t="str">
        <f aca="false">IF([1]metadata!H457="","",[1]metadata!H457)</f>
        <v>i</v>
      </c>
      <c r="I457" s="0" t="n">
        <f aca="false">IF([1]metadata!I457="","",[1]metadata!I457)</f>
        <v>15</v>
      </c>
      <c r="J457" s="0" t="n">
        <f aca="false">IF([1]metadata!J457="",0,[1]metadata!J457)</f>
        <v>12</v>
      </c>
      <c r="K457" s="0" t="str">
        <f aca="false">IF([1]metadata!K457="","",[1]metadata!K457)</f>
        <v/>
      </c>
      <c r="L457" s="0" t="str">
        <f aca="false">IF([1]metadata!L457="","",[1]metadata!L457)</f>
        <v>Peripsocus quadrifasciatus</v>
      </c>
      <c r="M457" s="0" t="str">
        <f aca="false">IF([1]metadata!M457="","",[1]metadata!M457)</f>
        <v>psocoptera</v>
      </c>
      <c r="N457" s="0" t="str">
        <f aca="false">IF([1]metadata!N457="","",[1]metadata!N457)</f>
        <v>Brandon</v>
      </c>
      <c r="O457" s="0" t="n">
        <f aca="false">IF([1]metadata!O457="","",[1]metadata!O457)</f>
        <v>43.9333333333333</v>
      </c>
      <c r="P457" s="0" t="n">
        <f aca="false">IF([1]metadata!P457="","",[1]metadata!P457)</f>
        <v>-73.075322</v>
      </c>
      <c r="Q457" s="0" t="str">
        <f aca="false">IF([1]metadata!Q457="","",[1]metadata!Q457)</f>
        <v/>
      </c>
      <c r="R457" s="0" t="n">
        <f aca="false">IF([1]metadata!R457="","",[1]metadata!R457)</f>
        <v>189</v>
      </c>
      <c r="S457" s="0" t="str">
        <f aca="false">IF([1]metadata!S457="","",[1]metadata!S457)</f>
        <v/>
      </c>
      <c r="T457" s="0" t="str">
        <f aca="false">IF([1]metadata!T457="","",[1]metadata!T457)</f>
        <v/>
      </c>
      <c r="U457" s="0" t="str">
        <f aca="false">IF([1]metadata!U457="","",[1]metadata!U457)</f>
        <v/>
      </c>
      <c r="V457" s="0" t="str">
        <f aca="false">IF([1]metadata!V457="","",[1]metadata!V457)</f>
        <v/>
      </c>
      <c r="W457" s="0" t="str">
        <f aca="false">IF([1]metadata!W457="","",[1]metadata!W457)</f>
        <v/>
      </c>
      <c r="X457" s="0" t="str">
        <f aca="false">IF([1]metadata!X457="","",[1]metadata!X457)</f>
        <v/>
      </c>
      <c r="Y457" s="0" t="str">
        <f aca="false">IF([1]metadata!Y457="","",[1]metadata!Y457)</f>
        <v/>
      </c>
      <c r="Z457" s="0" t="str">
        <f aca="false">IF([1]metadata!Z457="","",[1]metadata!Z457)</f>
        <v/>
      </c>
    </row>
    <row r="458" customFormat="false" ht="14.4" hidden="false" customHeight="false" outlineLevel="0" collapsed="false">
      <c r="A458" s="0" t="n">
        <f aca="false">IF([1]metadata!A458="","",[1]metadata!A458)</f>
        <v>62</v>
      </c>
      <c r="B458" s="0" t="str">
        <f aca="false">IF([1]metadata!B458="","",[1]metadata!B458)</f>
        <v>62-Weverton</v>
      </c>
      <c r="C458" s="0" t="str">
        <f aca="false">IF([1]metadata!C458="","",[1]metadata!C458)</f>
        <v>EERTMOED, GE</v>
      </c>
      <c r="D458" s="0" t="str">
        <f aca="false">IF([1]metadata!D458="","",[1]metadata!D458)</f>
        <v>EMBRYONIC DIAPAUSE IN PSOCID, PERIPSOCUS-QUADRIFASCIATUS - PHOTOPERIOD, TEMPERATURE, ONTOGENY AND GEOGRAPHIC VARIATION</v>
      </c>
      <c r="E458" s="0" t="str">
        <f aca="false">IF([1]metadata!E458="","",[1]metadata!E458)</f>
        <v>10.1111/j.1365-3032.1978.tb00149.x</v>
      </c>
      <c r="F458" s="0" t="str">
        <f aca="false">IF([1]metadata!F458="","",[1]metadata!F458)</f>
        <v>y-ask</v>
      </c>
      <c r="G458" s="0" t="str">
        <f aca="false">IF([1]metadata!G458="","",[1]metadata!G458)</f>
        <v>a</v>
      </c>
      <c r="H458" s="0" t="str">
        <f aca="false">IF([1]metadata!H458="","",[1]metadata!H458)</f>
        <v>i</v>
      </c>
      <c r="I458" s="0" t="n">
        <f aca="false">IF([1]metadata!I458="","",[1]metadata!I458)</f>
        <v>15</v>
      </c>
      <c r="J458" s="0" t="n">
        <f aca="false">IF([1]metadata!J458="",0,[1]metadata!J458)</f>
        <v>12</v>
      </c>
      <c r="K458" s="0" t="str">
        <f aca="false">IF([1]metadata!K458="","",[1]metadata!K458)</f>
        <v/>
      </c>
      <c r="L458" s="0" t="str">
        <f aca="false">IF([1]metadata!L458="","",[1]metadata!L458)</f>
        <v>Peripsocus quadrifasciatus</v>
      </c>
      <c r="M458" s="0" t="str">
        <f aca="false">IF([1]metadata!M458="","",[1]metadata!M458)</f>
        <v>psocoptera</v>
      </c>
      <c r="N458" s="0" t="str">
        <f aca="false">IF([1]metadata!N458="","",[1]metadata!N458)</f>
        <v>Weverton</v>
      </c>
      <c r="O458" s="0" t="n">
        <f aca="false">IF([1]metadata!O458="","",[1]metadata!O458)</f>
        <v>43.6333333333333</v>
      </c>
      <c r="P458" s="0" t="n">
        <f aca="false">IF([1]metadata!P458="","",[1]metadata!P458)</f>
        <v>-73.940992</v>
      </c>
      <c r="Q458" s="0" t="str">
        <f aca="false">IF([1]metadata!Q458="","",[1]metadata!Q458)</f>
        <v/>
      </c>
      <c r="R458" s="0" t="n">
        <f aca="false">IF([1]metadata!R458="","",[1]metadata!R458)</f>
        <v>488</v>
      </c>
      <c r="S458" s="0" t="str">
        <f aca="false">IF([1]metadata!S458="","",[1]metadata!S458)</f>
        <v/>
      </c>
      <c r="T458" s="0" t="str">
        <f aca="false">IF([1]metadata!T458="","",[1]metadata!T458)</f>
        <v/>
      </c>
      <c r="U458" s="0" t="str">
        <f aca="false">IF([1]metadata!U458="","",[1]metadata!U458)</f>
        <v/>
      </c>
      <c r="V458" s="0" t="str">
        <f aca="false">IF([1]metadata!V458="","",[1]metadata!V458)</f>
        <v/>
      </c>
      <c r="W458" s="0" t="str">
        <f aca="false">IF([1]metadata!W458="","",[1]metadata!W458)</f>
        <v/>
      </c>
      <c r="X458" s="0" t="str">
        <f aca="false">IF([1]metadata!X458="","",[1]metadata!X458)</f>
        <v/>
      </c>
      <c r="Y458" s="0" t="str">
        <f aca="false">IF([1]metadata!Y458="","",[1]metadata!Y458)</f>
        <v/>
      </c>
      <c r="Z458" s="0" t="str">
        <f aca="false">IF([1]metadata!Z458="","",[1]metadata!Z458)</f>
        <v/>
      </c>
    </row>
    <row r="459" customFormat="false" ht="14.4" hidden="false" customHeight="false" outlineLevel="0" collapsed="false">
      <c r="A459" s="0" t="n">
        <f aca="false">IF([1]metadata!A459="","",[1]metadata!A459)</f>
        <v>62</v>
      </c>
      <c r="B459" s="0" t="str">
        <f aca="false">IF([1]metadata!B459="","",[1]metadata!B459)</f>
        <v>62-Forest_city</v>
      </c>
      <c r="C459" s="0" t="str">
        <f aca="false">IF([1]metadata!C459="","",[1]metadata!C459)</f>
        <v>EERTMOED, GE</v>
      </c>
      <c r="D459" s="0" t="str">
        <f aca="false">IF([1]metadata!D459="","",[1]metadata!D459)</f>
        <v>EMBRYONIC DIAPAUSE IN PSOCID, PERIPSOCUS-QUADRIFASCIATUS - PHOTOPERIOD, TEMPERATURE, ONTOGENY AND GEOGRAPHIC VARIATION</v>
      </c>
      <c r="E459" s="0" t="str">
        <f aca="false">IF([1]metadata!E459="","",[1]metadata!E459)</f>
        <v>10.1111/j.1365-3032.1978.tb00149.x</v>
      </c>
      <c r="F459" s="0" t="str">
        <f aca="false">IF([1]metadata!F459="","",[1]metadata!F459)</f>
        <v>y-ask</v>
      </c>
      <c r="G459" s="0" t="str">
        <f aca="false">IF([1]metadata!G459="","",[1]metadata!G459)</f>
        <v>a</v>
      </c>
      <c r="H459" s="0" t="str">
        <f aca="false">IF([1]metadata!H459="","",[1]metadata!H459)</f>
        <v>i</v>
      </c>
      <c r="I459" s="0" t="n">
        <f aca="false">IF([1]metadata!I459="","",[1]metadata!I459)</f>
        <v>15</v>
      </c>
      <c r="J459" s="0" t="n">
        <f aca="false">IF([1]metadata!J459="",0,[1]metadata!J459)</f>
        <v>12</v>
      </c>
      <c r="K459" s="0" t="str">
        <f aca="false">IF([1]metadata!K459="","",[1]metadata!K459)</f>
        <v/>
      </c>
      <c r="L459" s="0" t="str">
        <f aca="false">IF([1]metadata!L459="","",[1]metadata!L459)</f>
        <v>Peripsocus quadrifasciatus</v>
      </c>
      <c r="M459" s="0" t="str">
        <f aca="false">IF([1]metadata!M459="","",[1]metadata!M459)</f>
        <v>psocoptera</v>
      </c>
      <c r="N459" s="0" t="str">
        <f aca="false">IF([1]metadata!N459="","",[1]metadata!N459)</f>
        <v>Forest_city</v>
      </c>
      <c r="O459" s="0" t="n">
        <f aca="false">IF([1]metadata!O459="","",[1]metadata!O459)</f>
        <v>40.3</v>
      </c>
      <c r="P459" s="0" t="n">
        <f aca="false">IF([1]metadata!P459="","",[1]metadata!P459)</f>
        <v>-89.829444</v>
      </c>
      <c r="Q459" s="0" t="str">
        <f aca="false">IF([1]metadata!Q459="","",[1]metadata!Q459)</f>
        <v/>
      </c>
      <c r="R459" s="0" t="n">
        <f aca="false">IF([1]metadata!R459="","",[1]metadata!R459)</f>
        <v>137</v>
      </c>
      <c r="S459" s="0" t="str">
        <f aca="false">IF([1]metadata!S459="","",[1]metadata!S459)</f>
        <v/>
      </c>
      <c r="T459" s="0" t="str">
        <f aca="false">IF([1]metadata!T459="","",[1]metadata!T459)</f>
        <v/>
      </c>
      <c r="U459" s="0" t="str">
        <f aca="false">IF([1]metadata!U459="","",[1]metadata!U459)</f>
        <v/>
      </c>
      <c r="V459" s="0" t="str">
        <f aca="false">IF([1]metadata!V459="","",[1]metadata!V459)</f>
        <v/>
      </c>
      <c r="W459" s="0" t="str">
        <f aca="false">IF([1]metadata!W459="","",[1]metadata!W459)</f>
        <v/>
      </c>
      <c r="X459" s="0" t="str">
        <f aca="false">IF([1]metadata!X459="","",[1]metadata!X459)</f>
        <v/>
      </c>
      <c r="Y459" s="0" t="str">
        <f aca="false">IF([1]metadata!Y459="","",[1]metadata!Y459)</f>
        <v/>
      </c>
      <c r="Z459" s="0" t="str">
        <f aca="false">IF([1]metadata!Z459="","",[1]metadata!Z459)</f>
        <v/>
      </c>
    </row>
    <row r="460" customFormat="false" ht="14.4" hidden="false" customHeight="false" outlineLevel="0" collapsed="false">
      <c r="A460" s="0" t="n">
        <f aca="false">IF([1]metadata!A460="","",[1]metadata!A460)</f>
        <v>62</v>
      </c>
      <c r="B460" s="0" t="str">
        <f aca="false">IF([1]metadata!B460="","",[1]metadata!B460)</f>
        <v>62-Ware</v>
      </c>
      <c r="C460" s="0" t="str">
        <f aca="false">IF([1]metadata!C460="","",[1]metadata!C460)</f>
        <v>EERTMOED, GE</v>
      </c>
      <c r="D460" s="0" t="str">
        <f aca="false">IF([1]metadata!D460="","",[1]metadata!D460)</f>
        <v>EMBRYONIC DIAPAUSE IN PSOCID, PERIPSOCUS-QUADRIFASCIATUS - PHOTOPERIOD, TEMPERATURE, ONTOGENY AND GEOGRAPHIC VARIATION</v>
      </c>
      <c r="E460" s="0" t="str">
        <f aca="false">IF([1]metadata!E460="","",[1]metadata!E460)</f>
        <v>10.1111/j.1365-3032.1978.tb00149.x</v>
      </c>
      <c r="F460" s="0" t="str">
        <f aca="false">IF([1]metadata!F460="","",[1]metadata!F460)</f>
        <v>y-ask</v>
      </c>
      <c r="G460" s="0" t="str">
        <f aca="false">IF([1]metadata!G460="","",[1]metadata!G460)</f>
        <v>a</v>
      </c>
      <c r="H460" s="0" t="str">
        <f aca="false">IF([1]metadata!H460="","",[1]metadata!H460)</f>
        <v>i</v>
      </c>
      <c r="I460" s="0" t="n">
        <f aca="false">IF([1]metadata!I460="","",[1]metadata!I460)</f>
        <v>15</v>
      </c>
      <c r="J460" s="0" t="n">
        <f aca="false">IF([1]metadata!J460="",0,[1]metadata!J460)</f>
        <v>12</v>
      </c>
      <c r="K460" s="0" t="str">
        <f aca="false">IF([1]metadata!K460="","",[1]metadata!K460)</f>
        <v/>
      </c>
      <c r="L460" s="0" t="str">
        <f aca="false">IF([1]metadata!L460="","",[1]metadata!L460)</f>
        <v>Peripsocus quadrifasciatus</v>
      </c>
      <c r="M460" s="0" t="str">
        <f aca="false">IF([1]metadata!M460="","",[1]metadata!M460)</f>
        <v>psocoptera</v>
      </c>
      <c r="N460" s="0" t="str">
        <f aca="false">IF([1]metadata!N460="","",[1]metadata!N460)</f>
        <v>Ware</v>
      </c>
      <c r="O460" s="0" t="n">
        <f aca="false">IF([1]metadata!O460="","",[1]metadata!O460)</f>
        <v>37.4833333333333</v>
      </c>
      <c r="P460" s="0" t="n">
        <f aca="false">IF([1]metadata!P460="","",[1]metadata!P460)</f>
        <v>-89.393889</v>
      </c>
      <c r="Q460" s="0" t="str">
        <f aca="false">IF([1]metadata!Q460="","",[1]metadata!Q460)</f>
        <v/>
      </c>
      <c r="R460" s="0" t="n">
        <f aca="false">IF([1]metadata!R460="","",[1]metadata!R460)</f>
        <v>195</v>
      </c>
      <c r="S460" s="0" t="str">
        <f aca="false">IF([1]metadata!S460="","",[1]metadata!S460)</f>
        <v/>
      </c>
      <c r="T460" s="0" t="str">
        <f aca="false">IF([1]metadata!T460="","",[1]metadata!T460)</f>
        <v/>
      </c>
      <c r="U460" s="0" t="str">
        <f aca="false">IF([1]metadata!U460="","",[1]metadata!U460)</f>
        <v/>
      </c>
      <c r="V460" s="0" t="str">
        <f aca="false">IF([1]metadata!V460="","",[1]metadata!V460)</f>
        <v/>
      </c>
      <c r="W460" s="0" t="str">
        <f aca="false">IF([1]metadata!W460="","",[1]metadata!W460)</f>
        <v/>
      </c>
      <c r="X460" s="0" t="str">
        <f aca="false">IF([1]metadata!X460="","",[1]metadata!X460)</f>
        <v/>
      </c>
      <c r="Y460" s="0" t="str">
        <f aca="false">IF([1]metadata!Y460="","",[1]metadata!Y460)</f>
        <v/>
      </c>
      <c r="Z460" s="0" t="str">
        <f aca="false">IF([1]metadata!Z460="","",[1]metadata!Z460)</f>
        <v/>
      </c>
    </row>
    <row r="461" customFormat="false" ht="14.4" hidden="false" customHeight="false" outlineLevel="0" collapsed="false">
      <c r="A461" s="0" t="n">
        <f aca="false">IF([1]metadata!A461="","",[1]metadata!A461)</f>
        <v>62</v>
      </c>
      <c r="B461" s="0" t="str">
        <f aca="false">IF([1]metadata!B461="","",[1]metadata!B461)</f>
        <v>62-Holly_springs</v>
      </c>
      <c r="C461" s="0" t="str">
        <f aca="false">IF([1]metadata!C461="","",[1]metadata!C461)</f>
        <v>EERTMOED, GE</v>
      </c>
      <c r="D461" s="0" t="str">
        <f aca="false">IF([1]metadata!D461="","",[1]metadata!D461)</f>
        <v>EMBRYONIC DIAPAUSE IN PSOCID, PERIPSOCUS-QUADRIFASCIATUS - PHOTOPERIOD, TEMPERATURE, ONTOGENY AND GEOGRAPHIC VARIATION</v>
      </c>
      <c r="E461" s="0" t="str">
        <f aca="false">IF([1]metadata!E461="","",[1]metadata!E461)</f>
        <v>10.1111/j.1365-3032.1978.tb00149.x</v>
      </c>
      <c r="F461" s="0" t="str">
        <f aca="false">IF([1]metadata!F461="","",[1]metadata!F461)</f>
        <v>y-ask</v>
      </c>
      <c r="G461" s="0" t="str">
        <f aca="false">IF([1]metadata!G461="","",[1]metadata!G461)</f>
        <v>a</v>
      </c>
      <c r="H461" s="0" t="str">
        <f aca="false">IF([1]metadata!H461="","",[1]metadata!H461)</f>
        <v>i</v>
      </c>
      <c r="I461" s="0" t="n">
        <f aca="false">IF([1]metadata!I461="","",[1]metadata!I461)</f>
        <v>15</v>
      </c>
      <c r="J461" s="0" t="n">
        <f aca="false">IF([1]metadata!J461="",0,[1]metadata!J461)</f>
        <v>12</v>
      </c>
      <c r="K461" s="0" t="str">
        <f aca="false">IF([1]metadata!K461="","",[1]metadata!K461)</f>
        <v/>
      </c>
      <c r="L461" s="0" t="str">
        <f aca="false">IF([1]metadata!L461="","",[1]metadata!L461)</f>
        <v>Peripsocus quadrifasciatus</v>
      </c>
      <c r="M461" s="0" t="str">
        <f aca="false">IF([1]metadata!M461="","",[1]metadata!M461)</f>
        <v>psocoptera</v>
      </c>
      <c r="N461" s="0" t="str">
        <f aca="false">IF([1]metadata!N461="","",[1]metadata!N461)</f>
        <v>Holly_springs</v>
      </c>
      <c r="O461" s="0" t="n">
        <f aca="false">IF([1]metadata!O461="","",[1]metadata!O461)</f>
        <v>34.8</v>
      </c>
      <c r="P461" s="0" t="n">
        <f aca="false">IF([1]metadata!P461="","",[1]metadata!P461)</f>
        <v>-89.446389</v>
      </c>
      <c r="Q461" s="0" t="str">
        <f aca="false">IF([1]metadata!Q461="","",[1]metadata!Q461)</f>
        <v/>
      </c>
      <c r="R461" s="0" t="n">
        <f aca="false">IF([1]metadata!R461="","",[1]metadata!R461)</f>
        <v>151</v>
      </c>
      <c r="S461" s="0" t="str">
        <f aca="false">IF([1]metadata!S461="","",[1]metadata!S461)</f>
        <v/>
      </c>
      <c r="T461" s="0" t="str">
        <f aca="false">IF([1]metadata!T461="","",[1]metadata!T461)</f>
        <v/>
      </c>
      <c r="U461" s="0" t="str">
        <f aca="false">IF([1]metadata!U461="","",[1]metadata!U461)</f>
        <v/>
      </c>
      <c r="V461" s="0" t="str">
        <f aca="false">IF([1]metadata!V461="","",[1]metadata!V461)</f>
        <v/>
      </c>
      <c r="W461" s="0" t="str">
        <f aca="false">IF([1]metadata!W461="","",[1]metadata!W461)</f>
        <v/>
      </c>
      <c r="X461" s="0" t="str">
        <f aca="false">IF([1]metadata!X461="","",[1]metadata!X461)</f>
        <v/>
      </c>
      <c r="Y461" s="0" t="str">
        <f aca="false">IF([1]metadata!Y461="","",[1]metadata!Y461)</f>
        <v/>
      </c>
      <c r="Z461" s="0" t="str">
        <f aca="false">IF([1]metadata!Z461="","",[1]metadata!Z461)</f>
        <v/>
      </c>
    </row>
    <row r="462" customFormat="false" ht="14.4" hidden="false" customHeight="false" outlineLevel="0" collapsed="false">
      <c r="A462" s="0" t="n">
        <f aca="false">IF([1]metadata!A462="","",[1]metadata!A462)</f>
        <v>62</v>
      </c>
      <c r="B462" s="0" t="str">
        <f aca="false">IF([1]metadata!B462="","",[1]metadata!B462)</f>
        <v>62-Ellijay</v>
      </c>
      <c r="C462" s="0" t="str">
        <f aca="false">IF([1]metadata!C462="","",[1]metadata!C462)</f>
        <v>EERTMOED, GE</v>
      </c>
      <c r="D462" s="0" t="str">
        <f aca="false">IF([1]metadata!D462="","",[1]metadata!D462)</f>
        <v>EMBRYONIC DIAPAUSE IN PSOCID, PERIPSOCUS-QUADRIFASCIATUS - PHOTOPERIOD, TEMPERATURE, ONTOGENY AND GEOGRAPHIC VARIATION</v>
      </c>
      <c r="E462" s="0" t="str">
        <f aca="false">IF([1]metadata!E462="","",[1]metadata!E462)</f>
        <v>10.1111/j.1365-3032.1978.tb00149.x</v>
      </c>
      <c r="F462" s="0" t="str">
        <f aca="false">IF([1]metadata!F462="","",[1]metadata!F462)</f>
        <v>y-ask</v>
      </c>
      <c r="G462" s="0" t="str">
        <f aca="false">IF([1]metadata!G462="","",[1]metadata!G462)</f>
        <v>a</v>
      </c>
      <c r="H462" s="0" t="str">
        <f aca="false">IF([1]metadata!H462="","",[1]metadata!H462)</f>
        <v>i</v>
      </c>
      <c r="I462" s="0" t="n">
        <f aca="false">IF([1]metadata!I462="","",[1]metadata!I462)</f>
        <v>15</v>
      </c>
      <c r="J462" s="0" t="n">
        <f aca="false">IF([1]metadata!J462="",0,[1]metadata!J462)</f>
        <v>12</v>
      </c>
      <c r="K462" s="0" t="str">
        <f aca="false">IF([1]metadata!K462="","",[1]metadata!K462)</f>
        <v/>
      </c>
      <c r="L462" s="0" t="str">
        <f aca="false">IF([1]metadata!L462="","",[1]metadata!L462)</f>
        <v>Peripsocus quadrifasciatus</v>
      </c>
      <c r="M462" s="0" t="str">
        <f aca="false">IF([1]metadata!M462="","",[1]metadata!M462)</f>
        <v>psocoptera</v>
      </c>
      <c r="N462" s="0" t="str">
        <f aca="false">IF([1]metadata!N462="","",[1]metadata!N462)</f>
        <v>Ellijay</v>
      </c>
      <c r="O462" s="0" t="n">
        <f aca="false">IF([1]metadata!O462="","",[1]metadata!O462)</f>
        <v>43.7</v>
      </c>
      <c r="P462" s="0" t="n">
        <f aca="false">IF([1]metadata!P462="","",[1]metadata!P462)</f>
        <v>-84.483611</v>
      </c>
      <c r="Q462" s="0" t="str">
        <f aca="false">IF([1]metadata!Q462="","",[1]metadata!Q462)</f>
        <v/>
      </c>
      <c r="R462" s="0" t="n">
        <f aca="false">IF([1]metadata!R462="","",[1]metadata!R462)</f>
        <v>396</v>
      </c>
      <c r="S462" s="0" t="str">
        <f aca="false">IF([1]metadata!S462="","",[1]metadata!S462)</f>
        <v/>
      </c>
      <c r="T462" s="0" t="str">
        <f aca="false">IF([1]metadata!T462="","",[1]metadata!T462)</f>
        <v/>
      </c>
      <c r="U462" s="0" t="str">
        <f aca="false">IF([1]metadata!U462="","",[1]metadata!U462)</f>
        <v/>
      </c>
      <c r="V462" s="0" t="str">
        <f aca="false">IF([1]metadata!V462="","",[1]metadata!V462)</f>
        <v/>
      </c>
      <c r="W462" s="0" t="str">
        <f aca="false">IF([1]metadata!W462="","",[1]metadata!W462)</f>
        <v/>
      </c>
      <c r="X462" s="0" t="str">
        <f aca="false">IF([1]metadata!X462="","",[1]metadata!X462)</f>
        <v/>
      </c>
      <c r="Y462" s="0" t="str">
        <f aca="false">IF([1]metadata!Y462="","",[1]metadata!Y462)</f>
        <v/>
      </c>
      <c r="Z462" s="0" t="str">
        <f aca="false">IF([1]metadata!Z462="","",[1]metadata!Z462)</f>
        <v/>
      </c>
    </row>
    <row r="463" customFormat="false" ht="14.4" hidden="false" customHeight="false" outlineLevel="0" collapsed="false">
      <c r="A463" s="0" t="n">
        <f aca="false">IF([1]metadata!A463="","",[1]metadata!A463)</f>
        <v>62</v>
      </c>
      <c r="B463" s="0" t="str">
        <f aca="false">IF([1]metadata!B463="","",[1]metadata!B463)</f>
        <v>62-Korsciusko</v>
      </c>
      <c r="C463" s="0" t="str">
        <f aca="false">IF([1]metadata!C463="","",[1]metadata!C463)</f>
        <v>EERTMOED, GE</v>
      </c>
      <c r="D463" s="0" t="str">
        <f aca="false">IF([1]metadata!D463="","",[1]metadata!D463)</f>
        <v>EMBRYONIC DIAPAUSE IN PSOCID, PERIPSOCUS-QUADRIFASCIATUS - PHOTOPERIOD, TEMPERATURE, ONTOGENY AND GEOGRAPHIC VARIATION</v>
      </c>
      <c r="E463" s="0" t="str">
        <f aca="false">IF([1]metadata!E463="","",[1]metadata!E463)</f>
        <v>10.1111/j.1365-3032.1978.tb00149.x</v>
      </c>
      <c r="F463" s="0" t="str">
        <f aca="false">IF([1]metadata!F463="","",[1]metadata!F463)</f>
        <v>y-ask</v>
      </c>
      <c r="G463" s="0" t="str">
        <f aca="false">IF([1]metadata!G463="","",[1]metadata!G463)</f>
        <v>a</v>
      </c>
      <c r="H463" s="0" t="str">
        <f aca="false">IF([1]metadata!H463="","",[1]metadata!H463)</f>
        <v>i</v>
      </c>
      <c r="I463" s="0" t="n">
        <f aca="false">IF([1]metadata!I463="","",[1]metadata!I463)</f>
        <v>15</v>
      </c>
      <c r="J463" s="0" t="n">
        <f aca="false">IF([1]metadata!J463="",0,[1]metadata!J463)</f>
        <v>12</v>
      </c>
      <c r="K463" s="0" t="str">
        <f aca="false">IF([1]metadata!K463="","",[1]metadata!K463)</f>
        <v/>
      </c>
      <c r="L463" s="0" t="str">
        <f aca="false">IF([1]metadata!L463="","",[1]metadata!L463)</f>
        <v>Peripsocus quadrifasciatus</v>
      </c>
      <c r="M463" s="0" t="str">
        <f aca="false">IF([1]metadata!M463="","",[1]metadata!M463)</f>
        <v>psocoptera</v>
      </c>
      <c r="N463" s="0" t="str">
        <f aca="false">IF([1]metadata!N463="","",[1]metadata!N463)</f>
        <v>Korsciusko</v>
      </c>
      <c r="O463" s="0" t="n">
        <f aca="false">IF([1]metadata!O463="","",[1]metadata!O463)</f>
        <v>33.05</v>
      </c>
      <c r="P463" s="0" t="str">
        <f aca="false">IF([1]metadata!P463="","",[1]metadata!P463)</f>
        <v>-89.5875°</v>
      </c>
      <c r="Q463" s="0" t="str">
        <f aca="false">IF([1]metadata!Q463="","",[1]metadata!Q463)</f>
        <v/>
      </c>
      <c r="R463" s="0" t="n">
        <f aca="false">IF([1]metadata!R463="","",[1]metadata!R463)</f>
        <v>143</v>
      </c>
      <c r="S463" s="0" t="str">
        <f aca="false">IF([1]metadata!S463="","",[1]metadata!S463)</f>
        <v/>
      </c>
      <c r="T463" s="0" t="str">
        <f aca="false">IF([1]metadata!T463="","",[1]metadata!T463)</f>
        <v/>
      </c>
      <c r="U463" s="0" t="str">
        <f aca="false">IF([1]metadata!U463="","",[1]metadata!U463)</f>
        <v/>
      </c>
      <c r="V463" s="0" t="str">
        <f aca="false">IF([1]metadata!V463="","",[1]metadata!V463)</f>
        <v/>
      </c>
      <c r="W463" s="0" t="str">
        <f aca="false">IF([1]metadata!W463="","",[1]metadata!W463)</f>
        <v/>
      </c>
      <c r="X463" s="0" t="str">
        <f aca="false">IF([1]metadata!X463="","",[1]metadata!X463)</f>
        <v/>
      </c>
      <c r="Y463" s="0" t="str">
        <f aca="false">IF([1]metadata!Y463="","",[1]metadata!Y463)</f>
        <v/>
      </c>
      <c r="Z463" s="0" t="str">
        <f aca="false">IF([1]metadata!Z463="","",[1]metadata!Z463)</f>
        <v/>
      </c>
    </row>
    <row r="464" customFormat="false" ht="14.4" hidden="false" customHeight="false" outlineLevel="0" collapsed="false">
      <c r="A464" s="0" t="n">
        <f aca="false">IF([1]metadata!A464="","",[1]metadata!A464)</f>
        <v>62</v>
      </c>
      <c r="B464" s="0" t="str">
        <f aca="false">IF([1]metadata!B464="","",[1]metadata!B464)</f>
        <v>62-Forest</v>
      </c>
      <c r="C464" s="0" t="str">
        <f aca="false">IF([1]metadata!C464="","",[1]metadata!C464)</f>
        <v>EERTMOED, GE</v>
      </c>
      <c r="D464" s="0" t="str">
        <f aca="false">IF([1]metadata!D464="","",[1]metadata!D464)</f>
        <v>EMBRYONIC DIAPAUSE IN PSOCID, PERIPSOCUS-QUADRIFASCIATUS - PHOTOPERIOD, TEMPERATURE, ONTOGENY AND GEOGRAPHIC VARIATION</v>
      </c>
      <c r="E464" s="0" t="str">
        <f aca="false">IF([1]metadata!E464="","",[1]metadata!E464)</f>
        <v>10.1111/j.1365-3032.1978.tb00149.x</v>
      </c>
      <c r="F464" s="0" t="str">
        <f aca="false">IF([1]metadata!F464="","",[1]metadata!F464)</f>
        <v>y-ask</v>
      </c>
      <c r="G464" s="0" t="str">
        <f aca="false">IF([1]metadata!G464="","",[1]metadata!G464)</f>
        <v>a</v>
      </c>
      <c r="H464" s="0" t="str">
        <f aca="false">IF([1]metadata!H464="","",[1]metadata!H464)</f>
        <v>i</v>
      </c>
      <c r="I464" s="0" t="n">
        <f aca="false">IF([1]metadata!I464="","",[1]metadata!I464)</f>
        <v>15</v>
      </c>
      <c r="J464" s="0" t="n">
        <f aca="false">IF([1]metadata!J464="",0,[1]metadata!J464)</f>
        <v>12</v>
      </c>
      <c r="K464" s="0" t="str">
        <f aca="false">IF([1]metadata!K464="","",[1]metadata!K464)</f>
        <v/>
      </c>
      <c r="L464" s="0" t="str">
        <f aca="false">IF([1]metadata!L464="","",[1]metadata!L464)</f>
        <v>Peripsocus quadrifasciatus</v>
      </c>
      <c r="M464" s="0" t="str">
        <f aca="false">IF([1]metadata!M464="","",[1]metadata!M464)</f>
        <v>psocoptera</v>
      </c>
      <c r="N464" s="0" t="str">
        <f aca="false">IF([1]metadata!N464="","",[1]metadata!N464)</f>
        <v>Forest</v>
      </c>
      <c r="O464" s="0" t="n">
        <f aca="false">IF([1]metadata!O464="","",[1]metadata!O464)</f>
        <v>32.3666666666667</v>
      </c>
      <c r="P464" s="0" t="n">
        <f aca="false">IF([1]metadata!P464="","",[1]metadata!P464)</f>
        <v>-89.475348</v>
      </c>
      <c r="Q464" s="0" t="str">
        <f aca="false">IF([1]metadata!Q464="","",[1]metadata!Q464)</f>
        <v/>
      </c>
      <c r="R464" s="0" t="n">
        <f aca="false">IF([1]metadata!R464="","",[1]metadata!R464)</f>
        <v>149</v>
      </c>
      <c r="S464" s="0" t="str">
        <f aca="false">IF([1]metadata!S464="","",[1]metadata!S464)</f>
        <v/>
      </c>
      <c r="T464" s="0" t="str">
        <f aca="false">IF([1]metadata!T464="","",[1]metadata!T464)</f>
        <v/>
      </c>
      <c r="U464" s="0" t="str">
        <f aca="false">IF([1]metadata!U464="","",[1]metadata!U464)</f>
        <v/>
      </c>
      <c r="V464" s="0" t="str">
        <f aca="false">IF([1]metadata!V464="","",[1]metadata!V464)</f>
        <v/>
      </c>
      <c r="W464" s="0" t="str">
        <f aca="false">IF([1]metadata!W464="","",[1]metadata!W464)</f>
        <v/>
      </c>
      <c r="X464" s="0" t="str">
        <f aca="false">IF([1]metadata!X464="","",[1]metadata!X464)</f>
        <v/>
      </c>
      <c r="Y464" s="0" t="str">
        <f aca="false">IF([1]metadata!Y464="","",[1]metadata!Y464)</f>
        <v/>
      </c>
      <c r="Z464" s="0" t="str">
        <f aca="false">IF([1]metadata!Z464="","",[1]metadata!Z464)</f>
        <v/>
      </c>
    </row>
    <row r="465" customFormat="false" ht="14.4" hidden="false" customHeight="false" outlineLevel="0" collapsed="false">
      <c r="A465" s="0" t="n">
        <f aca="false">IF([1]metadata!A465="","",[1]metadata!A465)</f>
        <v>62</v>
      </c>
      <c r="B465" s="0" t="str">
        <f aca="false">IF([1]metadata!B465="","",[1]metadata!B465)</f>
        <v>62-Grove_hill</v>
      </c>
      <c r="C465" s="0" t="str">
        <f aca="false">IF([1]metadata!C465="","",[1]metadata!C465)</f>
        <v>EERTMOED, GE</v>
      </c>
      <c r="D465" s="0" t="str">
        <f aca="false">IF([1]metadata!D465="","",[1]metadata!D465)</f>
        <v>EMBRYONIC DIAPAUSE IN PSOCID, PERIPSOCUS-QUADRIFASCIATUS - PHOTOPERIOD, TEMPERATURE, ONTOGENY AND GEOGRAPHIC VARIATION</v>
      </c>
      <c r="E465" s="0" t="str">
        <f aca="false">IF([1]metadata!E465="","",[1]metadata!E465)</f>
        <v>10.1111/j.1365-3032.1978.tb00149.x</v>
      </c>
      <c r="F465" s="0" t="str">
        <f aca="false">IF([1]metadata!F465="","",[1]metadata!F465)</f>
        <v>y-ask</v>
      </c>
      <c r="G465" s="0" t="str">
        <f aca="false">IF([1]metadata!G465="","",[1]metadata!G465)</f>
        <v>a</v>
      </c>
      <c r="H465" s="0" t="str">
        <f aca="false">IF([1]metadata!H465="","",[1]metadata!H465)</f>
        <v>i</v>
      </c>
      <c r="I465" s="0" t="n">
        <f aca="false">IF([1]metadata!I465="","",[1]metadata!I465)</f>
        <v>15</v>
      </c>
      <c r="J465" s="0" t="n">
        <f aca="false">IF([1]metadata!J465="",0,[1]metadata!J465)</f>
        <v>12</v>
      </c>
      <c r="K465" s="0" t="str">
        <f aca="false">IF([1]metadata!K465="","",[1]metadata!K465)</f>
        <v/>
      </c>
      <c r="L465" s="0" t="str">
        <f aca="false">IF([1]metadata!L465="","",[1]metadata!L465)</f>
        <v>Peripsocus quadrifasciatus</v>
      </c>
      <c r="M465" s="0" t="str">
        <f aca="false">IF([1]metadata!M465="","",[1]metadata!M465)</f>
        <v>psocoptera</v>
      </c>
      <c r="N465" s="0" t="str">
        <f aca="false">IF([1]metadata!N465="","",[1]metadata!N465)</f>
        <v>Grove_hill</v>
      </c>
      <c r="O465" s="0" t="n">
        <f aca="false">IF([1]metadata!O465="","",[1]metadata!O465)</f>
        <v>31.706137</v>
      </c>
      <c r="P465" s="0" t="n">
        <f aca="false">IF([1]metadata!P465="","",[1]metadata!P465)</f>
        <v>-87.774274</v>
      </c>
      <c r="Q465" s="0" t="str">
        <f aca="false">IF([1]metadata!Q465="","",[1]metadata!Q465)</f>
        <v/>
      </c>
      <c r="R465" s="0" t="n">
        <f aca="false">IF([1]metadata!R465="","",[1]metadata!R465)</f>
        <v>9</v>
      </c>
      <c r="S465" s="0" t="str">
        <f aca="false">IF([1]metadata!S465="","",[1]metadata!S465)</f>
        <v/>
      </c>
      <c r="T465" s="0" t="str">
        <f aca="false">IF([1]metadata!T465="","",[1]metadata!T465)</f>
        <v/>
      </c>
      <c r="U465" s="0" t="str">
        <f aca="false">IF([1]metadata!U465="","",[1]metadata!U465)</f>
        <v/>
      </c>
      <c r="V465" s="0" t="str">
        <f aca="false">IF([1]metadata!V465="","",[1]metadata!V465)</f>
        <v/>
      </c>
      <c r="W465" s="0" t="str">
        <f aca="false">IF([1]metadata!W465="","",[1]metadata!W465)</f>
        <v/>
      </c>
      <c r="X465" s="0" t="str">
        <f aca="false">IF([1]metadata!X465="","",[1]metadata!X465)</f>
        <v/>
      </c>
      <c r="Y465" s="0" t="str">
        <f aca="false">IF([1]metadata!Y465="","",[1]metadata!Y465)</f>
        <v/>
      </c>
      <c r="Z465" s="0" t="str">
        <f aca="false">IF([1]metadata!Z465="","",[1]metadata!Z465)</f>
        <v>these are coords of grove hill, alabama; 32' south of coords in paper</v>
      </c>
    </row>
    <row r="466" customFormat="false" ht="14.4" hidden="false" customHeight="false" outlineLevel="0" collapsed="false">
      <c r="A466" s="0" t="n">
        <f aca="false">IF([1]metadata!A466="","",[1]metadata!A466)</f>
        <v>63</v>
      </c>
      <c r="B466" s="0" t="str">
        <f aca="false">IF([1]metadata!B466="","",[1]metadata!B466)</f>
        <v>63-SUN</v>
      </c>
      <c r="C466" s="0" t="str">
        <f aca="false">IF([1]metadata!C466="","",[1]metadata!C466)</f>
        <v>Haugen, Inger M. Aalberg; Gotthard, Karl</v>
      </c>
      <c r="D466" s="0" t="str">
        <f aca="false">IF([1]metadata!D466="","",[1]metadata!D466)</f>
        <v>Diapause induction and relaxed selection on alternative developmental pathways in a butterfly</v>
      </c>
      <c r="E466" s="0" t="str">
        <f aca="false">IF([1]metadata!E466="","",[1]metadata!E466)</f>
        <v>10.1111/1365-2656.12291</v>
      </c>
      <c r="F466" s="0" t="str">
        <f aca="false">IF([1]metadata!F466="","",[1]metadata!F466)</f>
        <v>y</v>
      </c>
      <c r="G466" s="0" t="str">
        <f aca="false">IF([1]metadata!G466="","",[1]metadata!G466)</f>
        <v>a</v>
      </c>
      <c r="H466" s="0" t="str">
        <f aca="false">IF([1]metadata!H466="","",[1]metadata!H466)</f>
        <v>i</v>
      </c>
      <c r="I466" s="0" t="n">
        <f aca="false">IF([1]metadata!I466="","",[1]metadata!I466)</f>
        <v>5</v>
      </c>
      <c r="J466" s="0" t="n">
        <f aca="false">IF([1]metadata!J466="",0,[1]metadata!J466)</f>
        <v>4</v>
      </c>
      <c r="K466" s="0" t="str">
        <f aca="false">IF([1]metadata!K466="","",[1]metadata!K466)</f>
        <v/>
      </c>
      <c r="L466" s="0" t="str">
        <f aca="false">IF([1]metadata!L466="","",[1]metadata!L466)</f>
        <v>Pararge aegeria</v>
      </c>
      <c r="M466" s="0" t="str">
        <f aca="false">IF([1]metadata!M466="","",[1]metadata!M466)</f>
        <v>lepidoptera</v>
      </c>
      <c r="N466" s="0" t="str">
        <f aca="false">IF([1]metadata!N466="","",[1]metadata!N466)</f>
        <v>SUN</v>
      </c>
      <c r="O466" s="0" t="n">
        <f aca="false">IF([1]metadata!O466="","",[1]metadata!O466)</f>
        <v>62.4</v>
      </c>
      <c r="P466" s="0" t="n">
        <f aca="false">IF([1]metadata!P466="","",[1]metadata!P466)</f>
        <v>17.46</v>
      </c>
      <c r="Q466" s="0" t="str">
        <f aca="false">IF([1]metadata!Q466="","",[1]metadata!Q466)</f>
        <v/>
      </c>
      <c r="R466" s="0" t="str">
        <f aca="false">IF([1]metadata!R466="","",[1]metadata!R466)</f>
        <v/>
      </c>
      <c r="S466" s="0" t="str">
        <f aca="false">IF([1]metadata!S466="","",[1]metadata!S466)</f>
        <v/>
      </c>
      <c r="T466" s="0" t="n">
        <f aca="false">IF([1]metadata!T466="","",[1]metadata!T466)</f>
        <v>12</v>
      </c>
      <c r="U466" s="0" t="str">
        <f aca="false">IF([1]metadata!U466="","",[1]metadata!U466)</f>
        <v>accurate (see raw data)</v>
      </c>
      <c r="V466" s="0" t="str">
        <f aca="false">IF([1]metadata!V466="","",[1]metadata!V466)</f>
        <v/>
      </c>
      <c r="W466" s="0" t="n">
        <f aca="false">IF([1]metadata!W466="","",[1]metadata!W466)</f>
        <v>63</v>
      </c>
      <c r="X466" s="0" t="str">
        <f aca="false">IF([1]metadata!X466="","",[1]metadata!X466)</f>
        <v/>
      </c>
      <c r="Y466" s="0" t="str">
        <f aca="false">IF([1]metadata!Y466="","",[1]metadata!Y466)</f>
        <v>larval</v>
      </c>
      <c r="Z466" s="0" t="str">
        <f aca="false">IF([1]metadata!Z466="","",[1]metadata!Z466)</f>
        <v>raw data availbale</v>
      </c>
    </row>
    <row r="467" customFormat="false" ht="14.4" hidden="false" customHeight="false" outlineLevel="0" collapsed="false">
      <c r="A467" s="0" t="n">
        <f aca="false">IF([1]metadata!A467="","",[1]metadata!A467)</f>
        <v>63</v>
      </c>
      <c r="B467" s="0" t="str">
        <f aca="false">IF([1]metadata!B467="","",[1]metadata!B467)</f>
        <v>63-STO</v>
      </c>
      <c r="C467" s="0" t="str">
        <f aca="false">IF([1]metadata!C467="","",[1]metadata!C467)</f>
        <v>Haugen, Inger M. Aalberg; Gotthard, Karl</v>
      </c>
      <c r="D467" s="0" t="str">
        <f aca="false">IF([1]metadata!D467="","",[1]metadata!D467)</f>
        <v>Diapause induction and relaxed selection on alternative developmental pathways in a butterfly</v>
      </c>
      <c r="E467" s="0" t="str">
        <f aca="false">IF([1]metadata!E467="","",[1]metadata!E467)</f>
        <v>10.1111/1365-2656.12291</v>
      </c>
      <c r="F467" s="0" t="str">
        <f aca="false">IF([1]metadata!F467="","",[1]metadata!F467)</f>
        <v>y</v>
      </c>
      <c r="G467" s="0" t="str">
        <f aca="false">IF([1]metadata!G467="","",[1]metadata!G467)</f>
        <v>a</v>
      </c>
      <c r="H467" s="0" t="str">
        <f aca="false">IF([1]metadata!H467="","",[1]metadata!H467)</f>
        <v>i</v>
      </c>
      <c r="I467" s="0" t="n">
        <f aca="false">IF([1]metadata!I467="","",[1]metadata!I467)</f>
        <v>5</v>
      </c>
      <c r="J467" s="0" t="n">
        <f aca="false">IF([1]metadata!J467="",0,[1]metadata!J467)</f>
        <v>4</v>
      </c>
      <c r="K467" s="0" t="str">
        <f aca="false">IF([1]metadata!K467="","",[1]metadata!K467)</f>
        <v/>
      </c>
      <c r="L467" s="0" t="str">
        <f aca="false">IF([1]metadata!L467="","",[1]metadata!L467)</f>
        <v>Pararge aegeria</v>
      </c>
      <c r="M467" s="0" t="str">
        <f aca="false">IF([1]metadata!M467="","",[1]metadata!M467)</f>
        <v>lepidoptera</v>
      </c>
      <c r="N467" s="0" t="str">
        <f aca="false">IF([1]metadata!N467="","",[1]metadata!N467)</f>
        <v>STO</v>
      </c>
      <c r="O467" s="0" t="n">
        <f aca="false">IF([1]metadata!O467="","",[1]metadata!O467)</f>
        <v>59.63</v>
      </c>
      <c r="P467" s="0" t="n">
        <f aca="false">IF([1]metadata!P467="","",[1]metadata!P467)</f>
        <v>18.53</v>
      </c>
      <c r="Q467" s="0" t="str">
        <f aca="false">IF([1]metadata!Q467="","",[1]metadata!Q467)</f>
        <v/>
      </c>
      <c r="R467" s="0" t="str">
        <f aca="false">IF([1]metadata!R467="","",[1]metadata!R467)</f>
        <v/>
      </c>
      <c r="S467" s="0" t="str">
        <f aca="false">IF([1]metadata!S467="","",[1]metadata!S467)</f>
        <v/>
      </c>
      <c r="T467" s="0" t="n">
        <f aca="false">IF([1]metadata!T467="","",[1]metadata!T467)</f>
        <v>11</v>
      </c>
      <c r="U467" s="0" t="str">
        <f aca="false">IF([1]metadata!U467="","",[1]metadata!U467)</f>
        <v>accurate (see raw data)</v>
      </c>
      <c r="V467" s="0" t="str">
        <f aca="false">IF([1]metadata!V467="","",[1]metadata!V467)</f>
        <v/>
      </c>
      <c r="W467" s="0" t="n">
        <f aca="false">IF([1]metadata!W467="","",[1]metadata!W467)</f>
        <v>63</v>
      </c>
      <c r="X467" s="0" t="str">
        <f aca="false">IF([1]metadata!X467="","",[1]metadata!X467)</f>
        <v/>
      </c>
      <c r="Y467" s="0" t="str">
        <f aca="false">IF([1]metadata!Y467="","",[1]metadata!Y467)</f>
        <v>larval</v>
      </c>
      <c r="Z467" s="0" t="str">
        <f aca="false">IF([1]metadata!Z467="","",[1]metadata!Z467)</f>
        <v/>
      </c>
    </row>
    <row r="468" customFormat="false" ht="14.4" hidden="false" customHeight="false" outlineLevel="0" collapsed="false">
      <c r="A468" s="0" t="n">
        <f aca="false">IF([1]metadata!A468="","",[1]metadata!A468)</f>
        <v>63</v>
      </c>
      <c r="B468" s="0" t="str">
        <f aca="false">IF([1]metadata!B468="","",[1]metadata!B468)</f>
        <v>63-GOT</v>
      </c>
      <c r="C468" s="0" t="str">
        <f aca="false">IF([1]metadata!C468="","",[1]metadata!C468)</f>
        <v>Haugen, Inger M. Aalberg; Gotthard, Karl</v>
      </c>
      <c r="D468" s="0" t="str">
        <f aca="false">IF([1]metadata!D468="","",[1]metadata!D468)</f>
        <v>Diapause induction and relaxed selection on alternative developmental pathways in a butterfly</v>
      </c>
      <c r="E468" s="0" t="str">
        <f aca="false">IF([1]metadata!E468="","",[1]metadata!E468)</f>
        <v>10.1111/1365-2656.12291</v>
      </c>
      <c r="F468" s="0" t="str">
        <f aca="false">IF([1]metadata!F468="","",[1]metadata!F468)</f>
        <v>y</v>
      </c>
      <c r="G468" s="0" t="str">
        <f aca="false">IF([1]metadata!G468="","",[1]metadata!G468)</f>
        <v>a</v>
      </c>
      <c r="H468" s="0" t="str">
        <f aca="false">IF([1]metadata!H468="","",[1]metadata!H468)</f>
        <v>i</v>
      </c>
      <c r="I468" s="0" t="n">
        <f aca="false">IF([1]metadata!I468="","",[1]metadata!I468)</f>
        <v>5</v>
      </c>
      <c r="J468" s="0" t="n">
        <f aca="false">IF([1]metadata!J468="",0,[1]metadata!J468)</f>
        <v>4</v>
      </c>
      <c r="K468" s="0" t="str">
        <f aca="false">IF([1]metadata!K468="","",[1]metadata!K468)</f>
        <v/>
      </c>
      <c r="L468" s="0" t="str">
        <f aca="false">IF([1]metadata!L468="","",[1]metadata!L468)</f>
        <v>Pararge aegeria</v>
      </c>
      <c r="M468" s="0" t="str">
        <f aca="false">IF([1]metadata!M468="","",[1]metadata!M468)</f>
        <v>lepidoptera</v>
      </c>
      <c r="N468" s="0" t="str">
        <f aca="false">IF([1]metadata!N468="","",[1]metadata!N468)</f>
        <v>GOT</v>
      </c>
      <c r="O468" s="0" t="n">
        <f aca="false">IF([1]metadata!O468="","",[1]metadata!O468)</f>
        <v>57.4</v>
      </c>
      <c r="P468" s="0" t="n">
        <f aca="false">IF([1]metadata!P468="","",[1]metadata!P468)</f>
        <v>18.53</v>
      </c>
      <c r="Q468" s="0" t="str">
        <f aca="false">IF([1]metadata!Q468="","",[1]metadata!Q468)</f>
        <v/>
      </c>
      <c r="R468" s="0" t="str">
        <f aca="false">IF([1]metadata!R468="","",[1]metadata!R468)</f>
        <v/>
      </c>
      <c r="S468" s="0" t="str">
        <f aca="false">IF([1]metadata!S468="","",[1]metadata!S468)</f>
        <v/>
      </c>
      <c r="T468" s="0" t="n">
        <f aca="false">IF([1]metadata!T468="","",[1]metadata!T468)</f>
        <v>12.25</v>
      </c>
      <c r="U468" s="0" t="str">
        <f aca="false">IF([1]metadata!U468="","",[1]metadata!U468)</f>
        <v>accurate (see raw data)</v>
      </c>
      <c r="V468" s="0" t="str">
        <f aca="false">IF([1]metadata!V468="","",[1]metadata!V468)</f>
        <v/>
      </c>
      <c r="W468" s="0" t="n">
        <f aca="false">IF([1]metadata!W468="","",[1]metadata!W468)</f>
        <v>63</v>
      </c>
      <c r="X468" s="0" t="str">
        <f aca="false">IF([1]metadata!X468="","",[1]metadata!X468)</f>
        <v/>
      </c>
      <c r="Y468" s="0" t="str">
        <f aca="false">IF([1]metadata!Y468="","",[1]metadata!Y468)</f>
        <v>larval</v>
      </c>
      <c r="Z468" s="0" t="str">
        <f aca="false">IF([1]metadata!Z468="","",[1]metadata!Z468)</f>
        <v/>
      </c>
    </row>
    <row r="469" customFormat="false" ht="14.4" hidden="false" customHeight="false" outlineLevel="0" collapsed="false">
      <c r="A469" s="0" t="n">
        <f aca="false">IF([1]metadata!A469="","",[1]metadata!A469)</f>
        <v>63</v>
      </c>
      <c r="B469" s="0" t="str">
        <f aca="false">IF([1]metadata!B469="","",[1]metadata!B469)</f>
        <v>63-OLA</v>
      </c>
      <c r="C469" s="0" t="str">
        <f aca="false">IF([1]metadata!C469="","",[1]metadata!C469)</f>
        <v>Haugen, Inger M. Aalberg; Gotthard, Karl</v>
      </c>
      <c r="D469" s="0" t="str">
        <f aca="false">IF([1]metadata!D469="","",[1]metadata!D469)</f>
        <v>Diapause induction and relaxed selection on alternative developmental pathways in a butterfly</v>
      </c>
      <c r="E469" s="0" t="str">
        <f aca="false">IF([1]metadata!E469="","",[1]metadata!E469)</f>
        <v>10.1111/1365-2656.12291</v>
      </c>
      <c r="F469" s="0" t="str">
        <f aca="false">IF([1]metadata!F469="","",[1]metadata!F469)</f>
        <v>y</v>
      </c>
      <c r="G469" s="0" t="str">
        <f aca="false">IF([1]metadata!G469="","",[1]metadata!G469)</f>
        <v>a</v>
      </c>
      <c r="H469" s="0" t="str">
        <f aca="false">IF([1]metadata!H469="","",[1]metadata!H469)</f>
        <v>i</v>
      </c>
      <c r="I469" s="0" t="n">
        <f aca="false">IF([1]metadata!I469="","",[1]metadata!I469)</f>
        <v>5</v>
      </c>
      <c r="J469" s="0" t="n">
        <f aca="false">IF([1]metadata!J469="",0,[1]metadata!J469)</f>
        <v>4</v>
      </c>
      <c r="K469" s="0" t="str">
        <f aca="false">IF([1]metadata!K469="","",[1]metadata!K469)</f>
        <v/>
      </c>
      <c r="L469" s="0" t="str">
        <f aca="false">IF([1]metadata!L469="","",[1]metadata!L469)</f>
        <v>Pararge aegeria</v>
      </c>
      <c r="M469" s="0" t="str">
        <f aca="false">IF([1]metadata!M469="","",[1]metadata!M469)</f>
        <v>lepidoptera</v>
      </c>
      <c r="N469" s="0" t="str">
        <f aca="false">IF([1]metadata!N469="","",[1]metadata!N469)</f>
        <v>OLA</v>
      </c>
      <c r="O469" s="0" t="n">
        <f aca="false">IF([1]metadata!O469="","",[1]metadata!O469)</f>
        <v>56.62</v>
      </c>
      <c r="P469" s="0" t="n">
        <f aca="false">IF([1]metadata!P469="","",[1]metadata!P469)</f>
        <v>16.46</v>
      </c>
      <c r="Q469" s="0" t="str">
        <f aca="false">IF([1]metadata!Q469="","",[1]metadata!Q469)</f>
        <v/>
      </c>
      <c r="R469" s="0" t="str">
        <f aca="false">IF([1]metadata!R469="","",[1]metadata!R469)</f>
        <v/>
      </c>
      <c r="S469" s="0" t="str">
        <f aca="false">IF([1]metadata!S469="","",[1]metadata!S469)</f>
        <v/>
      </c>
      <c r="T469" s="0" t="n">
        <f aca="false">IF([1]metadata!T469="","",[1]metadata!T469)</f>
        <v>7.25</v>
      </c>
      <c r="U469" s="0" t="str">
        <f aca="false">IF([1]metadata!U469="","",[1]metadata!U469)</f>
        <v>accurate (see raw data)</v>
      </c>
      <c r="V469" s="0" t="str">
        <f aca="false">IF([1]metadata!V469="","",[1]metadata!V469)</f>
        <v/>
      </c>
      <c r="W469" s="0" t="n">
        <f aca="false">IF([1]metadata!W469="","",[1]metadata!W469)</f>
        <v>63</v>
      </c>
      <c r="X469" s="0" t="str">
        <f aca="false">IF([1]metadata!X469="","",[1]metadata!X469)</f>
        <v/>
      </c>
      <c r="Y469" s="0" t="str">
        <f aca="false">IF([1]metadata!Y469="","",[1]metadata!Y469)</f>
        <v>larval</v>
      </c>
      <c r="Z469" s="0" t="str">
        <f aca="false">IF([1]metadata!Z469="","",[1]metadata!Z469)</f>
        <v/>
      </c>
    </row>
    <row r="470" customFormat="false" ht="14.4" hidden="false" customHeight="false" outlineLevel="0" collapsed="false">
      <c r="A470" s="0" t="n">
        <f aca="false">IF([1]metadata!A470="","",[1]metadata!A470)</f>
        <v>63</v>
      </c>
      <c r="B470" s="0" t="str">
        <f aca="false">IF([1]metadata!B470="","",[1]metadata!B470)</f>
        <v>63-SKA</v>
      </c>
      <c r="C470" s="0" t="str">
        <f aca="false">IF([1]metadata!C470="","",[1]metadata!C470)</f>
        <v>Haugen, Inger M. Aalberg; Gotthard, Karl</v>
      </c>
      <c r="D470" s="0" t="str">
        <f aca="false">IF([1]metadata!D470="","",[1]metadata!D470)</f>
        <v>Diapause induction and relaxed selection on alternative developmental pathways in a butterfly</v>
      </c>
      <c r="E470" s="0" t="str">
        <f aca="false">IF([1]metadata!E470="","",[1]metadata!E470)</f>
        <v>10.1111/1365-2656.12291</v>
      </c>
      <c r="F470" s="0" t="str">
        <f aca="false">IF([1]metadata!F470="","",[1]metadata!F470)</f>
        <v>y</v>
      </c>
      <c r="G470" s="0" t="str">
        <f aca="false">IF([1]metadata!G470="","",[1]metadata!G470)</f>
        <v>a</v>
      </c>
      <c r="H470" s="0" t="str">
        <f aca="false">IF([1]metadata!H470="","",[1]metadata!H470)</f>
        <v>i</v>
      </c>
      <c r="I470" s="0" t="n">
        <f aca="false">IF([1]metadata!I470="","",[1]metadata!I470)</f>
        <v>5</v>
      </c>
      <c r="J470" s="0" t="n">
        <f aca="false">IF([1]metadata!J470="",0,[1]metadata!J470)</f>
        <v>4</v>
      </c>
      <c r="K470" s="0" t="str">
        <f aca="false">IF([1]metadata!K470="","",[1]metadata!K470)</f>
        <v/>
      </c>
      <c r="L470" s="0" t="str">
        <f aca="false">IF([1]metadata!L470="","",[1]metadata!L470)</f>
        <v>Pararge aegeria</v>
      </c>
      <c r="M470" s="0" t="str">
        <f aca="false">IF([1]metadata!M470="","",[1]metadata!M470)</f>
        <v>lepidoptera</v>
      </c>
      <c r="N470" s="0" t="str">
        <f aca="false">IF([1]metadata!N470="","",[1]metadata!N470)</f>
        <v>SKA</v>
      </c>
      <c r="O470" s="0" t="n">
        <f aca="false">IF([1]metadata!O470="","",[1]metadata!O470)</f>
        <v>56.29</v>
      </c>
      <c r="P470" s="0" t="n">
        <f aca="false">IF([1]metadata!P470="","",[1]metadata!P470)</f>
        <v>12.48</v>
      </c>
      <c r="Q470" s="0" t="str">
        <f aca="false">IF([1]metadata!Q470="","",[1]metadata!Q470)</f>
        <v/>
      </c>
      <c r="R470" s="0" t="str">
        <f aca="false">IF([1]metadata!R470="","",[1]metadata!R470)</f>
        <v/>
      </c>
      <c r="S470" s="0" t="str">
        <f aca="false">IF([1]metadata!S470="","",[1]metadata!S470)</f>
        <v/>
      </c>
      <c r="T470" s="0" t="n">
        <f aca="false">IF([1]metadata!T470="","",[1]metadata!T470)</f>
        <v>13.5</v>
      </c>
      <c r="U470" s="0" t="str">
        <f aca="false">IF([1]metadata!U470="","",[1]metadata!U470)</f>
        <v>accurate (see raw data)</v>
      </c>
      <c r="V470" s="0" t="str">
        <f aca="false">IF([1]metadata!V470="","",[1]metadata!V470)</f>
        <v/>
      </c>
      <c r="W470" s="0" t="n">
        <f aca="false">IF([1]metadata!W470="","",[1]metadata!W470)</f>
        <v>63</v>
      </c>
      <c r="X470" s="0" t="str">
        <f aca="false">IF([1]metadata!X470="","",[1]metadata!X470)</f>
        <v/>
      </c>
      <c r="Y470" s="0" t="str">
        <f aca="false">IF([1]metadata!Y470="","",[1]metadata!Y470)</f>
        <v>larval</v>
      </c>
      <c r="Z470" s="0" t="str">
        <f aca="false">IF([1]metadata!Z470="","",[1]metadata!Z470)</f>
        <v/>
      </c>
    </row>
    <row r="471" customFormat="false" ht="14.4" hidden="false" customHeight="false" outlineLevel="0" collapsed="false">
      <c r="A471" s="0" t="n">
        <f aca="false">IF([1]metadata!A471="","",[1]metadata!A471)</f>
        <v>64</v>
      </c>
      <c r="B471" s="0" t="str">
        <f aca="false">IF([1]metadata!B471="","",[1]metadata!B471)</f>
        <v>64-Omiya</v>
      </c>
      <c r="C471" s="0" t="str">
        <f aca="false">IF([1]metadata!C471="","",[1]metadata!C471)</f>
        <v>KURAHASHI, H; OHTAKI, T</v>
      </c>
      <c r="D471" s="0" t="str">
        <f aca="false">IF([1]metadata!D471="","",[1]metadata!D471)</f>
        <v>GEOGRAPHIC-VARIATION IN THE INCIDENCE OF PUPAL DIAPAUSE IN ASIAN AND OCEANIAN SPECIES OF THE FLESH FLY BOETTCHERISCA (DIPTERA, SARCOPHAGIDAE)</v>
      </c>
      <c r="E471" s="0" t="str">
        <f aca="false">IF([1]metadata!E471="","",[1]metadata!E471)</f>
        <v>10.1111/j.1365-3032.1989.tb01096.x</v>
      </c>
      <c r="F471" s="0" t="str">
        <f aca="false">IF([1]metadata!F471="","",[1]metadata!F471)</f>
        <v>y</v>
      </c>
      <c r="G471" s="0" t="str">
        <f aca="false">IF([1]metadata!G471="","",[1]metadata!G471)</f>
        <v>a</v>
      </c>
      <c r="H471" s="0" t="str">
        <f aca="false">IF([1]metadata!H471="","",[1]metadata!H471)</f>
        <v>i</v>
      </c>
      <c r="I471" s="0" t="n">
        <f aca="false">IF([1]metadata!I471="","",[1]metadata!I471)</f>
        <v>4</v>
      </c>
      <c r="J471" s="0" t="n">
        <f aca="false">IF([1]metadata!J471="",0,[1]metadata!J471)</f>
        <v>8</v>
      </c>
      <c r="K471" s="0" t="str">
        <f aca="false">IF([1]metadata!K471="","",[1]metadata!K471)</f>
        <v/>
      </c>
      <c r="L471" s="0" t="str">
        <f aca="false">IF([1]metadata!L471="","",[1]metadata!L471)</f>
        <v>Boettcherisca peregrina</v>
      </c>
      <c r="M471" s="0" t="str">
        <f aca="false">IF([1]metadata!M471="","",[1]metadata!M471)</f>
        <v/>
      </c>
      <c r="N471" s="0" t="str">
        <f aca="false">IF([1]metadata!N471="","",[1]metadata!N471)</f>
        <v>Omiya</v>
      </c>
      <c r="O471" s="0" t="n">
        <f aca="false">IF([1]metadata!O471="","",[1]metadata!O471)</f>
        <v>35.90633</v>
      </c>
      <c r="P471" s="0" t="n">
        <f aca="false">IF([1]metadata!P471="","",[1]metadata!P471)</f>
        <v>139.628621</v>
      </c>
      <c r="Q471" s="0" t="str">
        <f aca="false">IF([1]metadata!Q471="","",[1]metadata!Q471)</f>
        <v/>
      </c>
      <c r="R471" s="0" t="str">
        <f aca="false">IF([1]metadata!R471="","",[1]metadata!R471)</f>
        <v/>
      </c>
      <c r="S471" s="0" t="str">
        <f aca="false">IF([1]metadata!S471="","",[1]metadata!S471)</f>
        <v/>
      </c>
      <c r="T471" s="0" t="n">
        <f aca="false">IF([1]metadata!T471="","",[1]metadata!T471)</f>
        <v>100</v>
      </c>
      <c r="U471" s="0" t="str">
        <f aca="false">IF([1]metadata!U471="","",[1]metadata!U471)</f>
        <v>global average</v>
      </c>
      <c r="V471" s="0" t="str">
        <f aca="false">IF([1]metadata!V471="","",[1]metadata!V471)</f>
        <v/>
      </c>
      <c r="W471" s="0" t="n">
        <f aca="false">IF([1]metadata!W471="","",[1]metadata!W471)</f>
        <v>64</v>
      </c>
      <c r="X471" s="0" t="str">
        <f aca="false">IF([1]metadata!X471="","",[1]metadata!X471)</f>
        <v/>
      </c>
      <c r="Y471" s="0" t="str">
        <f aca="false">IF([1]metadata!Y471="","",[1]metadata!Y471)</f>
        <v/>
      </c>
      <c r="Z471" s="0" t="str">
        <f aca="false">IF([1]metadata!Z471="","",[1]metadata!Z471)</f>
        <v/>
      </c>
    </row>
    <row r="472" customFormat="false" ht="14.4" hidden="false" customHeight="false" outlineLevel="0" collapsed="false">
      <c r="A472" s="0" t="n">
        <f aca="false">IF([1]metadata!A472="","",[1]metadata!A472)</f>
        <v>64</v>
      </c>
      <c r="B472" s="0" t="str">
        <f aca="false">IF([1]metadata!B472="","",[1]metadata!B472)</f>
        <v>64-Nagasaki</v>
      </c>
      <c r="C472" s="0" t="str">
        <f aca="false">IF([1]metadata!C472="","",[1]metadata!C472)</f>
        <v/>
      </c>
      <c r="D472" s="0" t="str">
        <f aca="false">IF([1]metadata!D472="","",[1]metadata!D472)</f>
        <v>GEOGRAPHIC-VARIATION IN THE INCIDENCE OF PUPAL DIAPAUSE IN ASIAN AND OCEANIAN SPECIES OF THE FLESH FLY BOETTCHERISCA (DIPTERA, SARCOPHAGIDAE)</v>
      </c>
      <c r="E472" s="0" t="str">
        <f aca="false">IF([1]metadata!E472="","",[1]metadata!E472)</f>
        <v>10.1111/j.1365-3032.1989.tb01096.x</v>
      </c>
      <c r="F472" s="0" t="str">
        <f aca="false">IF([1]metadata!F472="","",[1]metadata!F472)</f>
        <v>y</v>
      </c>
      <c r="G472" s="0" t="str">
        <f aca="false">IF([1]metadata!G472="","",[1]metadata!G472)</f>
        <v>a</v>
      </c>
      <c r="H472" s="0" t="str">
        <f aca="false">IF([1]metadata!H472="","",[1]metadata!H472)</f>
        <v>i</v>
      </c>
      <c r="I472" s="0" t="n">
        <f aca="false">IF([1]metadata!I472="","",[1]metadata!I472)</f>
        <v>4</v>
      </c>
      <c r="J472" s="0" t="n">
        <f aca="false">IF([1]metadata!J472="",0,[1]metadata!J472)</f>
        <v>9</v>
      </c>
      <c r="K472" s="0" t="str">
        <f aca="false">IF([1]metadata!K472="","",[1]metadata!K472)</f>
        <v/>
      </c>
      <c r="L472" s="0" t="str">
        <f aca="false">IF([1]metadata!L472="","",[1]metadata!L472)</f>
        <v>Boettcherisca peregrina</v>
      </c>
      <c r="M472" s="0" t="str">
        <f aca="false">IF([1]metadata!M472="","",[1]metadata!M472)</f>
        <v/>
      </c>
      <c r="N472" s="0" t="str">
        <f aca="false">IF([1]metadata!N472="","",[1]metadata!N472)</f>
        <v>Nagasaki</v>
      </c>
      <c r="O472" s="0" t="n">
        <f aca="false">IF([1]metadata!O472="","",[1]metadata!O472)</f>
        <v>32.750278</v>
      </c>
      <c r="P472" s="0" t="n">
        <f aca="false">IF([1]metadata!P472="","",[1]metadata!P472)</f>
        <v>129.877778</v>
      </c>
      <c r="Q472" s="0" t="str">
        <f aca="false">IF([1]metadata!Q472="","",[1]metadata!Q472)</f>
        <v/>
      </c>
      <c r="R472" s="0" t="str">
        <f aca="false">IF([1]metadata!R472="","",[1]metadata!R472)</f>
        <v/>
      </c>
      <c r="S472" s="0" t="str">
        <f aca="false">IF([1]metadata!S472="","",[1]metadata!S472)</f>
        <v/>
      </c>
      <c r="T472" s="0" t="n">
        <f aca="false">IF([1]metadata!T472="","",[1]metadata!T472)</f>
        <v>100</v>
      </c>
      <c r="U472" s="0" t="str">
        <f aca="false">IF([1]metadata!U472="","",[1]metadata!U472)</f>
        <v>global average</v>
      </c>
      <c r="V472" s="0" t="str">
        <f aca="false">IF([1]metadata!V472="","",[1]metadata!V472)</f>
        <v/>
      </c>
      <c r="W472" s="0" t="n">
        <f aca="false">IF([1]metadata!W472="","",[1]metadata!W472)</f>
        <v>64</v>
      </c>
      <c r="X472" s="0" t="str">
        <f aca="false">IF([1]metadata!X472="","",[1]metadata!X472)</f>
        <v/>
      </c>
      <c r="Y472" s="0" t="str">
        <f aca="false">IF([1]metadata!Y472="","",[1]metadata!Y472)</f>
        <v/>
      </c>
      <c r="Z472" s="0" t="str">
        <f aca="false">IF([1]metadata!Z472="","",[1]metadata!Z472)</f>
        <v/>
      </c>
    </row>
    <row r="473" customFormat="false" ht="14.4" hidden="false" customHeight="false" outlineLevel="0" collapsed="false">
      <c r="A473" s="0" t="n">
        <f aca="false">IF([1]metadata!A473="","",[1]metadata!A473)</f>
        <v>64</v>
      </c>
      <c r="B473" s="0" t="str">
        <f aca="false">IF([1]metadata!B473="","",[1]metadata!B473)</f>
        <v>64-Hachijo</v>
      </c>
      <c r="C473" s="0" t="str">
        <f aca="false">IF([1]metadata!C473="","",[1]metadata!C473)</f>
        <v/>
      </c>
      <c r="D473" s="0" t="str">
        <f aca="false">IF([1]metadata!D473="","",[1]metadata!D473)</f>
        <v>GEOGRAPHIC-VARIATION IN THE INCIDENCE OF PUPAL DIAPAUSE IN ASIAN AND OCEANIAN SPECIES OF THE FLESH FLY BOETTCHERISCA (DIPTERA, SARCOPHAGIDAE)</v>
      </c>
      <c r="E473" s="0" t="str">
        <f aca="false">IF([1]metadata!E473="","",[1]metadata!E473)</f>
        <v>10.1111/j.1365-3032.1989.tb01096.x</v>
      </c>
      <c r="F473" s="0" t="str">
        <f aca="false">IF([1]metadata!F473="","",[1]metadata!F473)</f>
        <v>y</v>
      </c>
      <c r="G473" s="0" t="str">
        <f aca="false">IF([1]metadata!G473="","",[1]metadata!G473)</f>
        <v>a</v>
      </c>
      <c r="H473" s="0" t="str">
        <f aca="false">IF([1]metadata!H473="","",[1]metadata!H473)</f>
        <v>i</v>
      </c>
      <c r="I473" s="0" t="n">
        <f aca="false">IF([1]metadata!I473="","",[1]metadata!I473)</f>
        <v>4</v>
      </c>
      <c r="J473" s="0" t="n">
        <f aca="false">IF([1]metadata!J473="",0,[1]metadata!J473)</f>
        <v>8</v>
      </c>
      <c r="K473" s="0" t="str">
        <f aca="false">IF([1]metadata!K473="","",[1]metadata!K473)</f>
        <v/>
      </c>
      <c r="L473" s="0" t="str">
        <f aca="false">IF([1]metadata!L473="","",[1]metadata!L473)</f>
        <v>Boettcherisca peregrina</v>
      </c>
      <c r="M473" s="0" t="str">
        <f aca="false">IF([1]metadata!M473="","",[1]metadata!M473)</f>
        <v/>
      </c>
      <c r="N473" s="0" t="str">
        <f aca="false">IF([1]metadata!N473="","",[1]metadata!N473)</f>
        <v>Hachijo</v>
      </c>
      <c r="O473" s="0" t="n">
        <f aca="false">IF([1]metadata!O473="","",[1]metadata!O473)</f>
        <v>33.109444</v>
      </c>
      <c r="P473" s="0" t="n">
        <f aca="false">IF([1]metadata!P473="","",[1]metadata!P473)</f>
        <v>139.791389</v>
      </c>
      <c r="Q473" s="0" t="str">
        <f aca="false">IF([1]metadata!Q473="","",[1]metadata!Q473)</f>
        <v/>
      </c>
      <c r="R473" s="0" t="str">
        <f aca="false">IF([1]metadata!R473="","",[1]metadata!R473)</f>
        <v/>
      </c>
      <c r="S473" s="0" t="str">
        <f aca="false">IF([1]metadata!S473="","",[1]metadata!S473)</f>
        <v/>
      </c>
      <c r="T473" s="0" t="n">
        <f aca="false">IF([1]metadata!T473="","",[1]metadata!T473)</f>
        <v>100</v>
      </c>
      <c r="U473" s="0" t="str">
        <f aca="false">IF([1]metadata!U473="","",[1]metadata!U473)</f>
        <v>global average</v>
      </c>
      <c r="V473" s="0" t="str">
        <f aca="false">IF([1]metadata!V473="","",[1]metadata!V473)</f>
        <v/>
      </c>
      <c r="W473" s="0" t="n">
        <f aca="false">IF([1]metadata!W473="","",[1]metadata!W473)</f>
        <v>64</v>
      </c>
      <c r="X473" s="0" t="str">
        <f aca="false">IF([1]metadata!X473="","",[1]metadata!X473)</f>
        <v/>
      </c>
      <c r="Y473" s="0" t="str">
        <f aca="false">IF([1]metadata!Y473="","",[1]metadata!Y473)</f>
        <v/>
      </c>
      <c r="Z473" s="0" t="str">
        <f aca="false">IF([1]metadata!Z473="","",[1]metadata!Z473)</f>
        <v/>
      </c>
    </row>
    <row r="474" customFormat="false" ht="14.4" hidden="false" customHeight="false" outlineLevel="0" collapsed="false">
      <c r="A474" s="0" t="n">
        <f aca="false">IF([1]metadata!A474="","",[1]metadata!A474)</f>
        <v>64</v>
      </c>
      <c r="B474" s="0" t="str">
        <f aca="false">IF([1]metadata!B474="","",[1]metadata!B474)</f>
        <v>64-Tokunoshima</v>
      </c>
      <c r="C474" s="0" t="str">
        <f aca="false">IF([1]metadata!C474="","",[1]metadata!C474)</f>
        <v/>
      </c>
      <c r="D474" s="0" t="str">
        <f aca="false">IF([1]metadata!D474="","",[1]metadata!D474)</f>
        <v>GEOGRAPHIC-VARIATION IN THE INCIDENCE OF PUPAL DIAPAUSE IN ASIAN AND OCEANIAN SPECIES OF THE FLESH FLY BOETTCHERISCA (DIPTERA, SARCOPHAGIDAE)</v>
      </c>
      <c r="E474" s="0" t="str">
        <f aca="false">IF([1]metadata!E474="","",[1]metadata!E474)</f>
        <v>10.1111/j.1365-3032.1989.tb01096.x</v>
      </c>
      <c r="F474" s="0" t="str">
        <f aca="false">IF([1]metadata!F474="","",[1]metadata!F474)</f>
        <v>y</v>
      </c>
      <c r="G474" s="0" t="str">
        <f aca="false">IF([1]metadata!G474="","",[1]metadata!G474)</f>
        <v>a</v>
      </c>
      <c r="H474" s="0" t="str">
        <f aca="false">IF([1]metadata!H474="","",[1]metadata!H474)</f>
        <v>i</v>
      </c>
      <c r="I474" s="0" t="n">
        <f aca="false">IF([1]metadata!I474="","",[1]metadata!I474)</f>
        <v>4</v>
      </c>
      <c r="J474" s="0" t="n">
        <f aca="false">IF([1]metadata!J474="",0,[1]metadata!J474)</f>
        <v>6</v>
      </c>
      <c r="K474" s="0" t="str">
        <f aca="false">IF([1]metadata!K474="","",[1]metadata!K474)</f>
        <v/>
      </c>
      <c r="L474" s="0" t="str">
        <f aca="false">IF([1]metadata!L474="","",[1]metadata!L474)</f>
        <v>Boettcherisca peregrina</v>
      </c>
      <c r="M474" s="0" t="str">
        <f aca="false">IF([1]metadata!M474="","",[1]metadata!M474)</f>
        <v/>
      </c>
      <c r="N474" s="0" t="str">
        <f aca="false">IF([1]metadata!N474="","",[1]metadata!N474)</f>
        <v>Tokunoshima</v>
      </c>
      <c r="O474" s="0" t="n">
        <f aca="false">IF([1]metadata!O474="","",[1]metadata!O474)</f>
        <v>27.82</v>
      </c>
      <c r="P474" s="0" t="n">
        <f aca="false">IF([1]metadata!P474="","",[1]metadata!P474)</f>
        <v>128.932222</v>
      </c>
      <c r="Q474" s="0" t="str">
        <f aca="false">IF([1]metadata!Q474="","",[1]metadata!Q474)</f>
        <v/>
      </c>
      <c r="R474" s="0" t="str">
        <f aca="false">IF([1]metadata!R474="","",[1]metadata!R474)</f>
        <v/>
      </c>
      <c r="S474" s="0" t="str">
        <f aca="false">IF([1]metadata!S474="","",[1]metadata!S474)</f>
        <v/>
      </c>
      <c r="T474" s="0" t="n">
        <f aca="false">IF([1]metadata!T474="","",[1]metadata!T474)</f>
        <v>100</v>
      </c>
      <c r="U474" s="0" t="str">
        <f aca="false">IF([1]metadata!U474="","",[1]metadata!U474)</f>
        <v>global average</v>
      </c>
      <c r="V474" s="0" t="str">
        <f aca="false">IF([1]metadata!V474="","",[1]metadata!V474)</f>
        <v/>
      </c>
      <c r="W474" s="0" t="n">
        <f aca="false">IF([1]metadata!W474="","",[1]metadata!W474)</f>
        <v>64</v>
      </c>
      <c r="X474" s="0" t="str">
        <f aca="false">IF([1]metadata!X474="","",[1]metadata!X474)</f>
        <v/>
      </c>
      <c r="Y474" s="0" t="str">
        <f aca="false">IF([1]metadata!Y474="","",[1]metadata!Y474)</f>
        <v/>
      </c>
      <c r="Z474" s="0" t="str">
        <f aca="false">IF([1]metadata!Z474="","",[1]metadata!Z474)</f>
        <v/>
      </c>
    </row>
    <row r="475" customFormat="false" ht="14.4" hidden="false" customHeight="false" outlineLevel="0" collapsed="false">
      <c r="A475" s="0" t="n">
        <f aca="false">IF([1]metadata!A475="","",[1]metadata!A475)</f>
        <v>65</v>
      </c>
      <c r="B475" s="0" t="str">
        <f aca="false">IF([1]metadata!B475="","",[1]metadata!B475)</f>
        <v>65-grandbeachlake</v>
      </c>
      <c r="C475" s="0" t="str">
        <f aca="false">IF([1]metadata!C475="","",[1]metadata!C475)</f>
        <v>NECHOLS, JR; TAUBER, MJ; TAUBER, CA</v>
      </c>
      <c r="D475" s="0" t="str">
        <f aca="false">IF([1]metadata!D475="","",[1]metadata!D475)</f>
        <v>GEOGRAPHICAL VARIABILITY IN ECOPHYSIOLOGICAL TRAITS CONTROLLING DORMANCY IN CHRYSOPA-OCULATA (NEUROPTERA, CHRYSOPIDAE)</v>
      </c>
      <c r="E475" s="0" t="str">
        <f aca="false">IF([1]metadata!E475="","",[1]metadata!E475)</f>
        <v>10.1016/0022-1910(87)90131-4</v>
      </c>
      <c r="F475" s="0" t="str">
        <f aca="false">IF([1]metadata!F475="","",[1]metadata!F475)</f>
        <v>y</v>
      </c>
      <c r="G475" s="0" t="str">
        <f aca="false">IF([1]metadata!G475="","",[1]metadata!G475)</f>
        <v>a</v>
      </c>
      <c r="H475" s="0" t="str">
        <f aca="false">IF([1]metadata!H475="","",[1]metadata!H475)</f>
        <v>i</v>
      </c>
      <c r="I475" s="0" t="n">
        <f aca="false">IF([1]metadata!I475="","",[1]metadata!I475)</f>
        <v>10</v>
      </c>
      <c r="J475" s="0" t="n">
        <f aca="false">IF([1]metadata!J475="",0,[1]metadata!J475)</f>
        <v>4</v>
      </c>
      <c r="K475" s="0" t="str">
        <f aca="false">IF([1]metadata!K475="","",[1]metadata!K475)</f>
        <v/>
      </c>
      <c r="L475" s="0" t="str">
        <f aca="false">IF([1]metadata!L475="","",[1]metadata!L475)</f>
        <v>chrysopa oculata</v>
      </c>
      <c r="M475" s="0" t="str">
        <f aca="false">IF([1]metadata!M475="","",[1]metadata!M475)</f>
        <v>neuroptera</v>
      </c>
      <c r="N475" s="0" t="str">
        <f aca="false">IF([1]metadata!N475="","",[1]metadata!N475)</f>
        <v>grandbeachlake</v>
      </c>
      <c r="O475" s="0" t="str">
        <f aca="false">IF([1]metadata!O475="","",[1]metadata!O475)</f>
        <v>50.554167,</v>
      </c>
      <c r="P475" s="0" t="n">
        <f aca="false">IF([1]metadata!P475="","",[1]metadata!P475)</f>
        <v>-96.633333</v>
      </c>
      <c r="Q475" s="0" t="str">
        <f aca="false">IF([1]metadata!Q475="","",[1]metadata!Q475)</f>
        <v/>
      </c>
      <c r="R475" s="0" t="n">
        <f aca="false">IF([1]metadata!R475="","",[1]metadata!R475)</f>
        <v>233</v>
      </c>
      <c r="S475" s="0" t="str">
        <f aca="false">IF([1]metadata!S475="","",[1]metadata!S475)</f>
        <v/>
      </c>
      <c r="T475" s="0" t="n">
        <f aca="false">IF([1]metadata!T475="","",[1]metadata!T475)</f>
        <v>16.25</v>
      </c>
      <c r="U475" s="0" t="str">
        <f aca="false">IF([1]metadata!U475="","",[1]metadata!U475)</f>
        <v>accurate</v>
      </c>
      <c r="V475" s="0" t="str">
        <f aca="false">IF([1]metadata!V475="","",[1]metadata!V475)</f>
        <v/>
      </c>
      <c r="W475" s="0" t="str">
        <f aca="false">IF([1]metadata!W475="","",[1]metadata!W475)</f>
        <v>t65</v>
      </c>
      <c r="X475" s="0" t="str">
        <f aca="false">IF([1]metadata!X475="","",[1]metadata!X475)</f>
        <v/>
      </c>
      <c r="Y475" s="0" t="str">
        <f aca="false">IF([1]metadata!Y475="","",[1]metadata!Y475)</f>
        <v/>
      </c>
      <c r="Z475" s="0" t="str">
        <f aca="false">IF([1]metadata!Z475="","",[1]metadata!Z475)</f>
        <v/>
      </c>
    </row>
    <row r="476" customFormat="false" ht="14.4" hidden="false" customHeight="false" outlineLevel="0" collapsed="false">
      <c r="A476" s="0" t="n">
        <f aca="false">IF([1]metadata!A476="","",[1]metadata!A476)</f>
        <v>65</v>
      </c>
      <c r="B476" s="0" t="str">
        <f aca="false">IF([1]metadata!B476="","",[1]metadata!B476)</f>
        <v>65-Brownstown</v>
      </c>
      <c r="C476" s="0" t="str">
        <f aca="false">IF([1]metadata!C476="","",[1]metadata!C476)</f>
        <v>NECHOLS, JR; TAUBER, MJ; TAUBER, CA</v>
      </c>
      <c r="D476" s="0" t="str">
        <f aca="false">IF([1]metadata!D476="","",[1]metadata!D476)</f>
        <v>GEOGRAPHICAL VARIABILITY IN ECOPHYSIOLOGICAL TRAITS CONTROLLING DORMANCY IN CHRYSOPA-OCULATA (NEUROPTERA, CHRYSOPIDAE)</v>
      </c>
      <c r="E476" s="0" t="str">
        <f aca="false">IF([1]metadata!E476="","",[1]metadata!E476)</f>
        <v>10.1016/0022-1910(87)90131-4</v>
      </c>
      <c r="F476" s="0" t="str">
        <f aca="false">IF([1]metadata!F476="","",[1]metadata!F476)</f>
        <v>y</v>
      </c>
      <c r="G476" s="0" t="str">
        <f aca="false">IF([1]metadata!G476="","",[1]metadata!G476)</f>
        <v>a</v>
      </c>
      <c r="H476" s="0" t="str">
        <f aca="false">IF([1]metadata!H476="","",[1]metadata!H476)</f>
        <v>i</v>
      </c>
      <c r="I476" s="0" t="n">
        <f aca="false">IF([1]metadata!I476="","",[1]metadata!I476)</f>
        <v>10</v>
      </c>
      <c r="J476" s="0" t="n">
        <f aca="false">IF([1]metadata!J476="",0,[1]metadata!J476)</f>
        <v>5</v>
      </c>
      <c r="K476" s="0" t="str">
        <f aca="false">IF([1]metadata!K476="","",[1]metadata!K476)</f>
        <v/>
      </c>
      <c r="L476" s="0" t="str">
        <f aca="false">IF([1]metadata!L476="","",[1]metadata!L476)</f>
        <v>chrysopa oculata</v>
      </c>
      <c r="M476" s="0" t="str">
        <f aca="false">IF([1]metadata!M476="","",[1]metadata!M476)</f>
        <v>neuroptera</v>
      </c>
      <c r="N476" s="0" t="str">
        <f aca="false">IF([1]metadata!N476="","",[1]metadata!N476)</f>
        <v>Brownstown</v>
      </c>
      <c r="O476" s="0" t="n">
        <f aca="false">IF([1]metadata!O476="","",[1]metadata!O476)</f>
        <v>46.404167</v>
      </c>
      <c r="P476" s="0" t="n">
        <f aca="false">IF([1]metadata!P476="","",[1]metadata!P476)</f>
        <v>-120.606944</v>
      </c>
      <c r="Q476" s="0" t="str">
        <f aca="false">IF([1]metadata!Q476="","",[1]metadata!Q476)</f>
        <v/>
      </c>
      <c r="R476" s="0" t="n">
        <f aca="false">IF([1]metadata!R476="","",[1]metadata!R476)</f>
        <v>325</v>
      </c>
      <c r="S476" s="0" t="str">
        <f aca="false">IF([1]metadata!S476="","",[1]metadata!S476)</f>
        <v/>
      </c>
      <c r="T476" s="0" t="n">
        <f aca="false">IF([1]metadata!T476="","",[1]metadata!T476)</f>
        <v>26.8</v>
      </c>
      <c r="U476" s="0" t="str">
        <f aca="false">IF([1]metadata!U476="","",[1]metadata!U476)</f>
        <v>accurate</v>
      </c>
      <c r="V476" s="0" t="str">
        <f aca="false">IF([1]metadata!V476="","",[1]metadata!V476)</f>
        <v/>
      </c>
      <c r="W476" s="0" t="str">
        <f aca="false">IF([1]metadata!W476="","",[1]metadata!W476)</f>
        <v>t65</v>
      </c>
      <c r="X476" s="0" t="str">
        <f aca="false">IF([1]metadata!X476="","",[1]metadata!X476)</f>
        <v/>
      </c>
      <c r="Y476" s="0" t="str">
        <f aca="false">IF([1]metadata!Y476="","",[1]metadata!Y476)</f>
        <v/>
      </c>
      <c r="Z476" s="0" t="str">
        <f aca="false">IF([1]metadata!Z476="","",[1]metadata!Z476)</f>
        <v/>
      </c>
    </row>
    <row r="477" customFormat="false" ht="14.4" hidden="false" customHeight="false" outlineLevel="0" collapsed="false">
      <c r="A477" s="0" t="n">
        <f aca="false">IF([1]metadata!A477="","",[1]metadata!A477)</f>
        <v>65</v>
      </c>
      <c r="B477" s="0" t="str">
        <f aca="false">IF([1]metadata!B477="","",[1]metadata!B477)</f>
        <v>65-Ithaca</v>
      </c>
      <c r="C477" s="0" t="str">
        <f aca="false">IF([1]metadata!C477="","",[1]metadata!C477)</f>
        <v>NECHOLS, JR; TAUBER, MJ; TAUBER, CA</v>
      </c>
      <c r="D477" s="0" t="str">
        <f aca="false">IF([1]metadata!D477="","",[1]metadata!D477)</f>
        <v>GEOGRAPHICAL VARIABILITY IN ECOPHYSIOLOGICAL TRAITS CONTROLLING DORMANCY IN CHRYSOPA-OCULATA (NEUROPTERA, CHRYSOPIDAE)</v>
      </c>
      <c r="E477" s="0" t="str">
        <f aca="false">IF([1]metadata!E477="","",[1]metadata!E477)</f>
        <v>10.1016/0022-1910(87)90131-4</v>
      </c>
      <c r="F477" s="0" t="str">
        <f aca="false">IF([1]metadata!F477="","",[1]metadata!F477)</f>
        <v>y</v>
      </c>
      <c r="G477" s="0" t="str">
        <f aca="false">IF([1]metadata!G477="","",[1]metadata!G477)</f>
        <v>a</v>
      </c>
      <c r="H477" s="0" t="str">
        <f aca="false">IF([1]metadata!H477="","",[1]metadata!H477)</f>
        <v>i</v>
      </c>
      <c r="I477" s="0" t="n">
        <f aca="false">IF([1]metadata!I477="","",[1]metadata!I477)</f>
        <v>10</v>
      </c>
      <c r="J477" s="0" t="n">
        <f aca="false">IF([1]metadata!J477="",0,[1]metadata!J477)</f>
        <v>6</v>
      </c>
      <c r="K477" s="0" t="str">
        <f aca="false">IF([1]metadata!K477="","",[1]metadata!K477)</f>
        <v/>
      </c>
      <c r="L477" s="0" t="str">
        <f aca="false">IF([1]metadata!L477="","",[1]metadata!L477)</f>
        <v>chrysopa oculata</v>
      </c>
      <c r="M477" s="0" t="str">
        <f aca="false">IF([1]metadata!M477="","",[1]metadata!M477)</f>
        <v>neuroptera</v>
      </c>
      <c r="N477" s="0" t="str">
        <f aca="false">IF([1]metadata!N477="","",[1]metadata!N477)</f>
        <v>Ithaca</v>
      </c>
      <c r="O477" s="0" t="n">
        <f aca="false">IF([1]metadata!O477="","",[1]metadata!O477)</f>
        <v>42.444133</v>
      </c>
      <c r="P477" s="0" t="n">
        <f aca="false">IF([1]metadata!P477="","",[1]metadata!P477)</f>
        <v>-76.503179</v>
      </c>
      <c r="Q477" s="0" t="str">
        <f aca="false">IF([1]metadata!Q477="","",[1]metadata!Q477)</f>
        <v/>
      </c>
      <c r="R477" s="0" t="n">
        <f aca="false">IF([1]metadata!R477="","",[1]metadata!R477)</f>
        <v>248</v>
      </c>
      <c r="S477" s="0" t="str">
        <f aca="false">IF([1]metadata!S477="","",[1]metadata!S477)</f>
        <v/>
      </c>
      <c r="T477" s="0" t="n">
        <f aca="false">IF([1]metadata!T477="","",[1]metadata!T477)</f>
        <v>46</v>
      </c>
      <c r="U477" s="0" t="str">
        <f aca="false">IF([1]metadata!U477="","",[1]metadata!U477)</f>
        <v>accurate</v>
      </c>
      <c r="V477" s="0" t="str">
        <f aca="false">IF([1]metadata!V477="","",[1]metadata!V477)</f>
        <v/>
      </c>
      <c r="W477" s="0" t="str">
        <f aca="false">IF([1]metadata!W477="","",[1]metadata!W477)</f>
        <v>t65</v>
      </c>
      <c r="X477" s="0" t="str">
        <f aca="false">IF([1]metadata!X477="","",[1]metadata!X477)</f>
        <v/>
      </c>
      <c r="Y477" s="0" t="str">
        <f aca="false">IF([1]metadata!Y477="","",[1]metadata!Y477)</f>
        <v/>
      </c>
      <c r="Z477" s="0" t="str">
        <f aca="false">IF([1]metadata!Z477="","",[1]metadata!Z477)</f>
        <v/>
      </c>
    </row>
    <row r="478" customFormat="false" ht="14.4" hidden="false" customHeight="false" outlineLevel="0" collapsed="false">
      <c r="A478" s="0" t="n">
        <f aca="false">IF([1]metadata!A478="","",[1]metadata!A478)</f>
        <v>65</v>
      </c>
      <c r="B478" s="0" t="str">
        <f aca="false">IF([1]metadata!B478="","",[1]metadata!B478)</f>
        <v>65-dinosaur_monument</v>
      </c>
      <c r="C478" s="0" t="str">
        <f aca="false">IF([1]metadata!C478="","",[1]metadata!C478)</f>
        <v>NECHOLS, JR; TAUBER, MJ; TAUBER, CA</v>
      </c>
      <c r="D478" s="0" t="str">
        <f aca="false">IF([1]metadata!D478="","",[1]metadata!D478)</f>
        <v>GEOGRAPHICAL VARIABILITY IN ECOPHYSIOLOGICAL TRAITS CONTROLLING DORMANCY IN CHRYSOPA-OCULATA (NEUROPTERA, CHRYSOPIDAE)</v>
      </c>
      <c r="E478" s="0" t="str">
        <f aca="false">IF([1]metadata!E478="","",[1]metadata!E478)</f>
        <v>10.1016/0022-1910(87)90131-4</v>
      </c>
      <c r="F478" s="0" t="str">
        <f aca="false">IF([1]metadata!F478="","",[1]metadata!F478)</f>
        <v>y</v>
      </c>
      <c r="G478" s="0" t="str">
        <f aca="false">IF([1]metadata!G478="","",[1]metadata!G478)</f>
        <v>a</v>
      </c>
      <c r="H478" s="0" t="str">
        <f aca="false">IF([1]metadata!H478="","",[1]metadata!H478)</f>
        <v>i</v>
      </c>
      <c r="I478" s="0" t="n">
        <f aca="false">IF([1]metadata!I478="","",[1]metadata!I478)</f>
        <v>10</v>
      </c>
      <c r="J478" s="0" t="n">
        <f aca="false">IF([1]metadata!J478="",0,[1]metadata!J478)</f>
        <v>5</v>
      </c>
      <c r="K478" s="0" t="str">
        <f aca="false">IF([1]metadata!K478="","",[1]metadata!K478)</f>
        <v/>
      </c>
      <c r="L478" s="0" t="str">
        <f aca="false">IF([1]metadata!L478="","",[1]metadata!L478)</f>
        <v>chrysopa oculata</v>
      </c>
      <c r="M478" s="0" t="str">
        <f aca="false">IF([1]metadata!M478="","",[1]metadata!M478)</f>
        <v>neuroptera</v>
      </c>
      <c r="N478" s="0" t="str">
        <f aca="false">IF([1]metadata!N478="","",[1]metadata!N478)</f>
        <v>dinosaur_monument</v>
      </c>
      <c r="O478" s="0" t="n">
        <f aca="false">IF([1]metadata!O478="","",[1]metadata!O478)</f>
        <v>40.440556</v>
      </c>
      <c r="P478" s="0" t="n">
        <f aca="false">IF([1]metadata!P478="","",[1]metadata!P478)</f>
        <v>-109.301111</v>
      </c>
      <c r="Q478" s="0" t="str">
        <f aca="false">IF([1]metadata!Q478="","",[1]metadata!Q478)</f>
        <v/>
      </c>
      <c r="R478" s="0" t="n">
        <f aca="false">IF([1]metadata!R478="","",[1]metadata!R478)</f>
        <v>2438</v>
      </c>
      <c r="S478" s="0" t="str">
        <f aca="false">IF([1]metadata!S478="","",[1]metadata!S478)</f>
        <v/>
      </c>
      <c r="T478" s="0" t="n">
        <f aca="false">IF([1]metadata!T478="","",[1]metadata!T478)</f>
        <v>27.4</v>
      </c>
      <c r="U478" s="0" t="str">
        <f aca="false">IF([1]metadata!U478="","",[1]metadata!U478)</f>
        <v>accurate</v>
      </c>
      <c r="V478" s="0" t="str">
        <f aca="false">IF([1]metadata!V478="","",[1]metadata!V478)</f>
        <v/>
      </c>
      <c r="W478" s="0" t="str">
        <f aca="false">IF([1]metadata!W478="","",[1]metadata!W478)</f>
        <v>t65</v>
      </c>
      <c r="X478" s="0" t="str">
        <f aca="false">IF([1]metadata!X478="","",[1]metadata!X478)</f>
        <v/>
      </c>
      <c r="Y478" s="0" t="str">
        <f aca="false">IF([1]metadata!Y478="","",[1]metadata!Y478)</f>
        <v/>
      </c>
      <c r="Z478" s="0" t="str">
        <f aca="false">IF([1]metadata!Z478="","",[1]metadata!Z478)</f>
        <v/>
      </c>
    </row>
    <row r="479" customFormat="false" ht="14.4" hidden="false" customHeight="false" outlineLevel="0" collapsed="false">
      <c r="A479" s="0" t="n">
        <f aca="false">IF([1]metadata!A479="","",[1]metadata!A479)</f>
        <v>65</v>
      </c>
      <c r="B479" s="0" t="str">
        <f aca="false">IF([1]metadata!B479="","",[1]metadata!B479)</f>
        <v>65-loveland</v>
      </c>
      <c r="C479" s="0" t="str">
        <f aca="false">IF([1]metadata!C479="","",[1]metadata!C479)</f>
        <v>NECHOLS, JR; TAUBER, MJ; TAUBER, CA</v>
      </c>
      <c r="D479" s="0" t="str">
        <f aca="false">IF([1]metadata!D479="","",[1]metadata!D479)</f>
        <v>GEOGRAPHICAL VARIABILITY IN ECOPHYSIOLOGICAL TRAITS CONTROLLING DORMANCY IN CHRYSOPA-OCULATA (NEUROPTERA, CHRYSOPIDAE)</v>
      </c>
      <c r="E479" s="0" t="str">
        <f aca="false">IF([1]metadata!E479="","",[1]metadata!E479)</f>
        <v>10.1016/0022-1910(87)90131-4</v>
      </c>
      <c r="F479" s="0" t="str">
        <f aca="false">IF([1]metadata!F479="","",[1]metadata!F479)</f>
        <v>y</v>
      </c>
      <c r="G479" s="0" t="str">
        <f aca="false">IF([1]metadata!G479="","",[1]metadata!G479)</f>
        <v>a</v>
      </c>
      <c r="H479" s="0" t="str">
        <f aca="false">IF([1]metadata!H479="","",[1]metadata!H479)</f>
        <v>i</v>
      </c>
      <c r="I479" s="0" t="n">
        <f aca="false">IF([1]metadata!I479="","",[1]metadata!I479)</f>
        <v>10</v>
      </c>
      <c r="J479" s="0" t="n">
        <f aca="false">IF([1]metadata!J479="",0,[1]metadata!J479)</f>
        <v>6</v>
      </c>
      <c r="K479" s="0" t="str">
        <f aca="false">IF([1]metadata!K479="","",[1]metadata!K479)</f>
        <v/>
      </c>
      <c r="L479" s="0" t="str">
        <f aca="false">IF([1]metadata!L479="","",[1]metadata!L479)</f>
        <v>chrysopa oculata</v>
      </c>
      <c r="M479" s="0" t="str">
        <f aca="false">IF([1]metadata!M479="","",[1]metadata!M479)</f>
        <v>neuroptera</v>
      </c>
      <c r="N479" s="0" t="str">
        <f aca="false">IF([1]metadata!N479="","",[1]metadata!N479)</f>
        <v>loveland</v>
      </c>
      <c r="O479" s="0" t="n">
        <f aca="false">IF([1]metadata!O479="","",[1]metadata!O479)</f>
        <v>40.431269</v>
      </c>
      <c r="P479" s="0" t="n">
        <f aca="false">IF([1]metadata!P479="","",[1]metadata!P479)</f>
        <v>-105.339661</v>
      </c>
      <c r="Q479" s="0" t="str">
        <f aca="false">IF([1]metadata!Q479="","",[1]metadata!Q479)</f>
        <v/>
      </c>
      <c r="R479" s="0" t="n">
        <f aca="false">IF([1]metadata!R479="","",[1]metadata!R479)</f>
        <v>1524</v>
      </c>
      <c r="S479" s="0" t="str">
        <f aca="false">IF([1]metadata!S479="","",[1]metadata!S479)</f>
        <v/>
      </c>
      <c r="T479" s="0" t="n">
        <f aca="false">IF([1]metadata!T479="","",[1]metadata!T479)</f>
        <v>15.2</v>
      </c>
      <c r="U479" s="0" t="str">
        <f aca="false">IF([1]metadata!U479="","",[1]metadata!U479)</f>
        <v>accurate</v>
      </c>
      <c r="V479" s="0" t="str">
        <f aca="false">IF([1]metadata!V479="","",[1]metadata!V479)</f>
        <v/>
      </c>
      <c r="W479" s="0" t="str">
        <f aca="false">IF([1]metadata!W479="","",[1]metadata!W479)</f>
        <v>t65</v>
      </c>
      <c r="X479" s="0" t="str">
        <f aca="false">IF([1]metadata!X479="","",[1]metadata!X479)</f>
        <v/>
      </c>
      <c r="Y479" s="0" t="str">
        <f aca="false">IF([1]metadata!Y479="","",[1]metadata!Y479)</f>
        <v/>
      </c>
      <c r="Z479" s="0" t="str">
        <f aca="false">IF([1]metadata!Z479="","",[1]metadata!Z479)</f>
        <v/>
      </c>
    </row>
    <row r="480" customFormat="false" ht="14.4" hidden="false" customHeight="false" outlineLevel="0" collapsed="false">
      <c r="A480" s="0" t="n">
        <f aca="false">IF([1]metadata!A480="","",[1]metadata!A480)</f>
        <v>65</v>
      </c>
      <c r="B480" s="0" t="str">
        <f aca="false">IF([1]metadata!B480="","",[1]metadata!B480)</f>
        <v>65-manhattan</v>
      </c>
      <c r="C480" s="0" t="str">
        <f aca="false">IF([1]metadata!C480="","",[1]metadata!C480)</f>
        <v>NECHOLS, JR; TAUBER, MJ; TAUBER, CA</v>
      </c>
      <c r="D480" s="0" t="str">
        <f aca="false">IF([1]metadata!D480="","",[1]metadata!D480)</f>
        <v>GEOGRAPHICAL VARIABILITY IN ECOPHYSIOLOGICAL TRAITS CONTROLLING DORMANCY IN CHRYSOPA-OCULATA (NEUROPTERA, CHRYSOPIDAE)</v>
      </c>
      <c r="E480" s="0" t="str">
        <f aca="false">IF([1]metadata!E480="","",[1]metadata!E480)</f>
        <v>10.1016/0022-1910(87)90131-4</v>
      </c>
      <c r="F480" s="0" t="str">
        <f aca="false">IF([1]metadata!F480="","",[1]metadata!F480)</f>
        <v>y</v>
      </c>
      <c r="G480" s="0" t="str">
        <f aca="false">IF([1]metadata!G480="","",[1]metadata!G480)</f>
        <v>a</v>
      </c>
      <c r="H480" s="0" t="str">
        <f aca="false">IF([1]metadata!H480="","",[1]metadata!H480)</f>
        <v>i</v>
      </c>
      <c r="I480" s="0" t="n">
        <f aca="false">IF([1]metadata!I480="","",[1]metadata!I480)</f>
        <v>10</v>
      </c>
      <c r="J480" s="0" t="n">
        <f aca="false">IF([1]metadata!J480="",0,[1]metadata!J480)</f>
        <v>6</v>
      </c>
      <c r="K480" s="0" t="str">
        <f aca="false">IF([1]metadata!K480="","",[1]metadata!K480)</f>
        <v/>
      </c>
      <c r="L480" s="0" t="str">
        <f aca="false">IF([1]metadata!L480="","",[1]metadata!L480)</f>
        <v>chrysopa oculata</v>
      </c>
      <c r="M480" s="0" t="str">
        <f aca="false">IF([1]metadata!M480="","",[1]metadata!M480)</f>
        <v>neuroptera</v>
      </c>
      <c r="N480" s="0" t="str">
        <f aca="false">IF([1]metadata!N480="","",[1]metadata!N480)</f>
        <v>manhattan</v>
      </c>
      <c r="O480" s="0" t="n">
        <f aca="false">IF([1]metadata!O480="","",[1]metadata!O480)</f>
        <v>39.113056</v>
      </c>
      <c r="P480" s="0" t="n">
        <f aca="false">IF([1]metadata!P480="","",[1]metadata!P480)</f>
        <v>-96.628056</v>
      </c>
      <c r="Q480" s="0" t="str">
        <f aca="false">IF([1]metadata!Q480="","",[1]metadata!Q480)</f>
        <v/>
      </c>
      <c r="R480" s="0" t="n">
        <f aca="false">IF([1]metadata!R480="","",[1]metadata!R480)</f>
        <v>325</v>
      </c>
      <c r="S480" s="0" t="str">
        <f aca="false">IF([1]metadata!S480="","",[1]metadata!S480)</f>
        <v/>
      </c>
      <c r="T480" s="0" t="n">
        <f aca="false">IF([1]metadata!T480="","",[1]metadata!T480)</f>
        <v>34.8</v>
      </c>
      <c r="U480" s="0" t="str">
        <f aca="false">IF([1]metadata!U480="","",[1]metadata!U480)</f>
        <v>accurate</v>
      </c>
      <c r="V480" s="0" t="str">
        <f aca="false">IF([1]metadata!V480="","",[1]metadata!V480)</f>
        <v/>
      </c>
      <c r="W480" s="0" t="str">
        <f aca="false">IF([1]metadata!W480="","",[1]metadata!W480)</f>
        <v>t65</v>
      </c>
      <c r="X480" s="0" t="str">
        <f aca="false">IF([1]metadata!X480="","",[1]metadata!X480)</f>
        <v/>
      </c>
      <c r="Y480" s="0" t="str">
        <f aca="false">IF([1]metadata!Y480="","",[1]metadata!Y480)</f>
        <v/>
      </c>
      <c r="Z480" s="0" t="str">
        <f aca="false">IF([1]metadata!Z480="","",[1]metadata!Z480)</f>
        <v/>
      </c>
    </row>
    <row r="481" customFormat="false" ht="14.4" hidden="false" customHeight="false" outlineLevel="0" collapsed="false">
      <c r="A481" s="0" t="n">
        <f aca="false">IF([1]metadata!A481="","",[1]metadata!A481)</f>
        <v>65</v>
      </c>
      <c r="B481" s="0" t="str">
        <f aca="false">IF([1]metadata!B481="","",[1]metadata!B481)</f>
        <v>65-lubbock</v>
      </c>
      <c r="C481" s="0" t="str">
        <f aca="false">IF([1]metadata!C481="","",[1]metadata!C481)</f>
        <v>NECHOLS, JR; TAUBER, MJ; TAUBER, CA</v>
      </c>
      <c r="D481" s="0" t="str">
        <f aca="false">IF([1]metadata!D481="","",[1]metadata!D481)</f>
        <v>GEOGRAPHICAL VARIABILITY IN ECOPHYSIOLOGICAL TRAITS CONTROLLING DORMANCY IN CHRYSOPA-OCULATA (NEUROPTERA, CHRYSOPIDAE)</v>
      </c>
      <c r="E481" s="0" t="str">
        <f aca="false">IF([1]metadata!E481="","",[1]metadata!E481)</f>
        <v>10.1016/0022-1910(87)90131-4</v>
      </c>
      <c r="F481" s="0" t="str">
        <f aca="false">IF([1]metadata!F481="","",[1]metadata!F481)</f>
        <v>y</v>
      </c>
      <c r="G481" s="0" t="str">
        <f aca="false">IF([1]metadata!G481="","",[1]metadata!G481)</f>
        <v>a</v>
      </c>
      <c r="H481" s="0" t="str">
        <f aca="false">IF([1]metadata!H481="","",[1]metadata!H481)</f>
        <v>i</v>
      </c>
      <c r="I481" s="0" t="n">
        <f aca="false">IF([1]metadata!I481="","",[1]metadata!I481)</f>
        <v>10</v>
      </c>
      <c r="J481" s="0" t="n">
        <f aca="false">IF([1]metadata!J481="",0,[1]metadata!J481)</f>
        <v>3</v>
      </c>
      <c r="K481" s="0" t="str">
        <f aca="false">IF([1]metadata!K481="","",[1]metadata!K481)</f>
        <v/>
      </c>
      <c r="L481" s="0" t="str">
        <f aca="false">IF([1]metadata!L481="","",[1]metadata!L481)</f>
        <v>chrysopa oculata</v>
      </c>
      <c r="M481" s="0" t="str">
        <f aca="false">IF([1]metadata!M481="","",[1]metadata!M481)</f>
        <v>neuroptera</v>
      </c>
      <c r="N481" s="0" t="str">
        <f aca="false">IF([1]metadata!N481="","",[1]metadata!N481)</f>
        <v>lubbock</v>
      </c>
      <c r="O481" s="0" t="n">
        <f aca="false">IF([1]metadata!O481="","",[1]metadata!O481)</f>
        <v>33.564722</v>
      </c>
      <c r="P481" s="0" t="n">
        <f aca="false">IF([1]metadata!P481="","",[1]metadata!P481)</f>
        <v>-101.877778</v>
      </c>
      <c r="Q481" s="0" t="str">
        <f aca="false">IF([1]metadata!Q481="","",[1]metadata!Q481)</f>
        <v/>
      </c>
      <c r="R481" s="0" t="n">
        <f aca="false">IF([1]metadata!R481="","",[1]metadata!R481)</f>
        <v>988</v>
      </c>
      <c r="S481" s="0" t="str">
        <f aca="false">IF([1]metadata!S481="","",[1]metadata!S481)</f>
        <v/>
      </c>
      <c r="T481" s="0" t="n">
        <f aca="false">IF([1]metadata!T481="","",[1]metadata!T481)</f>
        <v>11.7</v>
      </c>
      <c r="U481" s="0" t="str">
        <f aca="false">IF([1]metadata!U481="","",[1]metadata!U481)</f>
        <v>accurate</v>
      </c>
      <c r="V481" s="0" t="str">
        <f aca="false">IF([1]metadata!V481="","",[1]metadata!V481)</f>
        <v/>
      </c>
      <c r="W481" s="0" t="str">
        <f aca="false">IF([1]metadata!W481="","",[1]metadata!W481)</f>
        <v>t65</v>
      </c>
      <c r="X481" s="0" t="str">
        <f aca="false">IF([1]metadata!X481="","",[1]metadata!X481)</f>
        <v/>
      </c>
      <c r="Y481" s="0" t="str">
        <f aca="false">IF([1]metadata!Y481="","",[1]metadata!Y481)</f>
        <v/>
      </c>
      <c r="Z481" s="0" t="str">
        <f aca="false">IF([1]metadata!Z481="","",[1]metadata!Z481)</f>
        <v/>
      </c>
    </row>
    <row r="482" customFormat="false" ht="14.4" hidden="false" customHeight="false" outlineLevel="0" collapsed="false">
      <c r="A482" s="0" t="n">
        <f aca="false">IF([1]metadata!A482="","",[1]metadata!A482)</f>
        <v>65</v>
      </c>
      <c r="B482" s="0" t="str">
        <f aca="false">IF([1]metadata!B482="","",[1]metadata!B482)</f>
        <v>65-college_station</v>
      </c>
      <c r="C482" s="0" t="str">
        <f aca="false">IF([1]metadata!C482="","",[1]metadata!C482)</f>
        <v>NECHOLS, JR; TAUBER, MJ; TAUBER, CA</v>
      </c>
      <c r="D482" s="0" t="str">
        <f aca="false">IF([1]metadata!D482="","",[1]metadata!D482)</f>
        <v>GEOGRAPHICAL VARIABILITY IN ECOPHYSIOLOGICAL TRAITS CONTROLLING DORMANCY IN CHRYSOPA-OCULATA (NEUROPTERA, CHRYSOPIDAE)</v>
      </c>
      <c r="E482" s="0" t="str">
        <f aca="false">IF([1]metadata!E482="","",[1]metadata!E482)</f>
        <v>10.1016/0022-1910(87)90131-4</v>
      </c>
      <c r="F482" s="0" t="str">
        <f aca="false">IF([1]metadata!F482="","",[1]metadata!F482)</f>
        <v>y</v>
      </c>
      <c r="G482" s="0" t="str">
        <f aca="false">IF([1]metadata!G482="","",[1]metadata!G482)</f>
        <v>a</v>
      </c>
      <c r="H482" s="0" t="str">
        <f aca="false">IF([1]metadata!H482="","",[1]metadata!H482)</f>
        <v>i</v>
      </c>
      <c r="I482" s="0" t="n">
        <f aca="false">IF([1]metadata!I482="","",[1]metadata!I482)</f>
        <v>10</v>
      </c>
      <c r="J482" s="0" t="n">
        <f aca="false">IF([1]metadata!J482="",0,[1]metadata!J482)</f>
        <v>6</v>
      </c>
      <c r="K482" s="0" t="str">
        <f aca="false">IF([1]metadata!K482="","",[1]metadata!K482)</f>
        <v/>
      </c>
      <c r="L482" s="0" t="str">
        <f aca="false">IF([1]metadata!L482="","",[1]metadata!L482)</f>
        <v>chrysopa oculata</v>
      </c>
      <c r="M482" s="0" t="str">
        <f aca="false">IF([1]metadata!M482="","",[1]metadata!M482)</f>
        <v>neuroptera</v>
      </c>
      <c r="N482" s="0" t="str">
        <f aca="false">IF([1]metadata!N482="","",[1]metadata!N482)</f>
        <v>college_station</v>
      </c>
      <c r="O482" s="0" t="n">
        <f aca="false">IF([1]metadata!O482="","",[1]metadata!O482)</f>
        <v>30.601389</v>
      </c>
      <c r="P482" s="0" t="n">
        <f aca="false">IF([1]metadata!P482="","",[1]metadata!P482)</f>
        <v>-96.314444</v>
      </c>
      <c r="Q482" s="0" t="str">
        <f aca="false">IF([1]metadata!Q482="","",[1]metadata!Q482)</f>
        <v/>
      </c>
      <c r="R482" s="0" t="n">
        <f aca="false">IF([1]metadata!R482="","",[1]metadata!R482)</f>
        <v>94</v>
      </c>
      <c r="S482" s="0" t="str">
        <f aca="false">IF([1]metadata!S482="","",[1]metadata!S482)</f>
        <v/>
      </c>
      <c r="T482" s="0" t="n">
        <f aca="false">IF([1]metadata!T482="","",[1]metadata!T482)</f>
        <v>15.2</v>
      </c>
      <c r="U482" s="0" t="str">
        <f aca="false">IF([1]metadata!U482="","",[1]metadata!U482)</f>
        <v>accurate</v>
      </c>
      <c r="V482" s="0" t="str">
        <f aca="false">IF([1]metadata!V482="","",[1]metadata!V482)</f>
        <v/>
      </c>
      <c r="W482" s="0" t="str">
        <f aca="false">IF([1]metadata!W482="","",[1]metadata!W482)</f>
        <v>t65</v>
      </c>
      <c r="X482" s="0" t="str">
        <f aca="false">IF([1]metadata!X482="","",[1]metadata!X482)</f>
        <v/>
      </c>
      <c r="Y482" s="0" t="str">
        <f aca="false">IF([1]metadata!Y482="","",[1]metadata!Y482)</f>
        <v/>
      </c>
      <c r="Z482" s="0" t="str">
        <f aca="false">IF([1]metadata!Z482="","",[1]metadata!Z482)</f>
        <v/>
      </c>
    </row>
    <row r="483" customFormat="false" ht="14.4" hidden="false" customHeight="false" outlineLevel="0" collapsed="false">
      <c r="A483" s="0" t="n">
        <f aca="false">IF([1]metadata!A483="","",[1]metadata!A483)</f>
        <v>65</v>
      </c>
      <c r="B483" s="0" t="str">
        <f aca="false">IF([1]metadata!B483="","",[1]metadata!B483)</f>
        <v>65-quincy</v>
      </c>
      <c r="C483" s="0" t="str">
        <f aca="false">IF([1]metadata!C483="","",[1]metadata!C483)</f>
        <v>NECHOLS, JR; TAUBER, MJ; TAUBER, CA</v>
      </c>
      <c r="D483" s="0" t="str">
        <f aca="false">IF([1]metadata!D483="","",[1]metadata!D483)</f>
        <v>GEOGRAPHICAL VARIABILITY IN ECOPHYSIOLOGICAL TRAITS CONTROLLING DORMANCY IN CHRYSOPA-OCULATA (NEUROPTERA, CHRYSOPIDAE)</v>
      </c>
      <c r="E483" s="0" t="str">
        <f aca="false">IF([1]metadata!E483="","",[1]metadata!E483)</f>
        <v>10.1016/0022-1910(87)90131-4</v>
      </c>
      <c r="F483" s="0" t="str">
        <f aca="false">IF([1]metadata!F483="","",[1]metadata!F483)</f>
        <v>y</v>
      </c>
      <c r="G483" s="0" t="str">
        <f aca="false">IF([1]metadata!G483="","",[1]metadata!G483)</f>
        <v>a</v>
      </c>
      <c r="H483" s="0" t="str">
        <f aca="false">IF([1]metadata!H483="","",[1]metadata!H483)</f>
        <v>i</v>
      </c>
      <c r="I483" s="0" t="n">
        <f aca="false">IF([1]metadata!I483="","",[1]metadata!I483)</f>
        <v>10</v>
      </c>
      <c r="J483" s="0" t="n">
        <f aca="false">IF([1]metadata!J483="",0,[1]metadata!J483)</f>
        <v>5</v>
      </c>
      <c r="K483" s="0" t="str">
        <f aca="false">IF([1]metadata!K483="","",[1]metadata!K483)</f>
        <v/>
      </c>
      <c r="L483" s="0" t="str">
        <f aca="false">IF([1]metadata!L483="","",[1]metadata!L483)</f>
        <v>chrysopa oculata</v>
      </c>
      <c r="M483" s="0" t="str">
        <f aca="false">IF([1]metadata!M483="","",[1]metadata!M483)</f>
        <v>neuroptera</v>
      </c>
      <c r="N483" s="0" t="str">
        <f aca="false">IF([1]metadata!N483="","",[1]metadata!N483)</f>
        <v>quincy</v>
      </c>
      <c r="O483" s="0" t="n">
        <f aca="false">IF([1]metadata!O483="","",[1]metadata!O483)</f>
        <v>30.583333</v>
      </c>
      <c r="P483" s="0" t="n">
        <f aca="false">IF([1]metadata!P483="","",[1]metadata!P483)</f>
        <v>-84.583333</v>
      </c>
      <c r="Q483" s="0" t="str">
        <f aca="false">IF([1]metadata!Q483="","",[1]metadata!Q483)</f>
        <v/>
      </c>
      <c r="R483" s="0" t="n">
        <f aca="false">IF([1]metadata!R483="","",[1]metadata!R483)</f>
        <v>57</v>
      </c>
      <c r="S483" s="0" t="str">
        <f aca="false">IF([1]metadata!S483="","",[1]metadata!S483)</f>
        <v/>
      </c>
      <c r="T483" s="0" t="n">
        <f aca="false">IF([1]metadata!T483="","",[1]metadata!T483)</f>
        <v>11.6</v>
      </c>
      <c r="U483" s="0" t="str">
        <f aca="false">IF([1]metadata!U483="","",[1]metadata!U483)</f>
        <v>accurate</v>
      </c>
      <c r="V483" s="0" t="str">
        <f aca="false">IF([1]metadata!V483="","",[1]metadata!V483)</f>
        <v/>
      </c>
      <c r="W483" s="0" t="str">
        <f aca="false">IF([1]metadata!W483="","",[1]metadata!W483)</f>
        <v>t65</v>
      </c>
      <c r="X483" s="0" t="str">
        <f aca="false">IF([1]metadata!X483="","",[1]metadata!X483)</f>
        <v/>
      </c>
      <c r="Y483" s="0" t="str">
        <f aca="false">IF([1]metadata!Y483="","",[1]metadata!Y483)</f>
        <v/>
      </c>
      <c r="Z483" s="0" t="str">
        <f aca="false">IF([1]metadata!Z483="","",[1]metadata!Z483)</f>
        <v/>
      </c>
    </row>
    <row r="484" customFormat="false" ht="14.4" hidden="false" customHeight="false" outlineLevel="0" collapsed="false">
      <c r="A484" s="0" t="n">
        <f aca="false">IF([1]metadata!A484="","",[1]metadata!A484)</f>
        <v>65</v>
      </c>
      <c r="B484" s="0" t="str">
        <f aca="false">IF([1]metadata!B484="","",[1]metadata!B484)</f>
        <v>65-saltillo</v>
      </c>
      <c r="C484" s="0" t="str">
        <f aca="false">IF([1]metadata!C484="","",[1]metadata!C484)</f>
        <v>NECHOLS, JR; TAUBER, MJ; TAUBER, CA</v>
      </c>
      <c r="D484" s="0" t="str">
        <f aca="false">IF([1]metadata!D484="","",[1]metadata!D484)</f>
        <v>GEOGRAPHICAL VARIABILITY IN ECOPHYSIOLOGICAL TRAITS CONTROLLING DORMANCY IN CHRYSOPA-OCULATA (NEUROPTERA, CHRYSOPIDAE)</v>
      </c>
      <c r="E484" s="0" t="str">
        <f aca="false">IF([1]metadata!E484="","",[1]metadata!E484)</f>
        <v>10.1016/0022-1910(87)90131-4</v>
      </c>
      <c r="F484" s="0" t="str">
        <f aca="false">IF([1]metadata!F484="","",[1]metadata!F484)</f>
        <v>y</v>
      </c>
      <c r="G484" s="0" t="str">
        <f aca="false">IF([1]metadata!G484="","",[1]metadata!G484)</f>
        <v>a</v>
      </c>
      <c r="H484" s="0" t="str">
        <f aca="false">IF([1]metadata!H484="","",[1]metadata!H484)</f>
        <v>i</v>
      </c>
      <c r="I484" s="0" t="n">
        <f aca="false">IF([1]metadata!I484="","",[1]metadata!I484)</f>
        <v>10</v>
      </c>
      <c r="J484" s="0" t="n">
        <f aca="false">IF([1]metadata!J484="",0,[1]metadata!J484)</f>
        <v>5</v>
      </c>
      <c r="K484" s="0" t="str">
        <f aca="false">IF([1]metadata!K484="","",[1]metadata!K484)</f>
        <v/>
      </c>
      <c r="L484" s="0" t="str">
        <f aca="false">IF([1]metadata!L484="","",[1]metadata!L484)</f>
        <v>chrysopa oculata</v>
      </c>
      <c r="M484" s="0" t="str">
        <f aca="false">IF([1]metadata!M484="","",[1]metadata!M484)</f>
        <v>neuroptera</v>
      </c>
      <c r="N484" s="0" t="str">
        <f aca="false">IF([1]metadata!N484="","",[1]metadata!N484)</f>
        <v>saltillo</v>
      </c>
      <c r="O484" s="0" t="n">
        <f aca="false">IF([1]metadata!O484="","",[1]metadata!O484)</f>
        <v>25.228056</v>
      </c>
      <c r="P484" s="0" t="n">
        <f aca="false">IF([1]metadata!P484="","",[1]metadata!P484)</f>
        <v>-100.721944</v>
      </c>
      <c r="Q484" s="0" t="str">
        <f aca="false">IF([1]metadata!Q484="","",[1]metadata!Q484)</f>
        <v/>
      </c>
      <c r="R484" s="0" t="n">
        <f aca="false">IF([1]metadata!R484="","",[1]metadata!R484)</f>
        <v>2073</v>
      </c>
      <c r="S484" s="0" t="str">
        <f aca="false">IF([1]metadata!S484="","",[1]metadata!S484)</f>
        <v/>
      </c>
      <c r="T484" s="0" t="n">
        <f aca="false">IF([1]metadata!T484="","",[1]metadata!T484)</f>
        <v>7.6</v>
      </c>
      <c r="U484" s="0" t="str">
        <f aca="false">IF([1]metadata!U484="","",[1]metadata!U484)</f>
        <v>accurate</v>
      </c>
      <c r="V484" s="0" t="str">
        <f aca="false">IF([1]metadata!V484="","",[1]metadata!V484)</f>
        <v/>
      </c>
      <c r="W484" s="0" t="str">
        <f aca="false">IF([1]metadata!W484="","",[1]metadata!W484)</f>
        <v>t65</v>
      </c>
      <c r="X484" s="0" t="str">
        <f aca="false">IF([1]metadata!X484="","",[1]metadata!X484)</f>
        <v/>
      </c>
      <c r="Y484" s="0" t="str">
        <f aca="false">IF([1]metadata!Y484="","",[1]metadata!Y484)</f>
        <v/>
      </c>
      <c r="Z484" s="0" t="str">
        <f aca="false">IF([1]metadata!Z484="","",[1]metadata!Z484)</f>
        <v/>
      </c>
    </row>
    <row r="485" customFormat="false" ht="14.4" hidden="false" customHeight="false" outlineLevel="0" collapsed="false">
      <c r="A485" s="0" t="n">
        <f aca="false">IF([1]metadata!A485="","",[1]metadata!A485)</f>
        <v>66</v>
      </c>
      <c r="B485" s="0" t="str">
        <f aca="false">IF([1]metadata!B485="","",[1]metadata!B485)</f>
        <v>66-oxford</v>
      </c>
      <c r="C485" s="0" t="str">
        <f aca="false">IF([1]metadata!C485="","",[1]metadata!C485)</f>
        <v>PULLIN, AS</v>
      </c>
      <c r="D485" s="0" t="str">
        <f aca="false">IF([1]metadata!D485="","",[1]metadata!D485)</f>
        <v>EFFECT OF PHOTOPERIOD AND TEMPERATURE ON THE LIFE-CYCLE OF DIFFERENT POPULATIONS OF THE PEACOCK BUTTERFLY INACHIS-IO</v>
      </c>
      <c r="E485" s="0" t="str">
        <f aca="false">IF([1]metadata!E485="","",[1]metadata!E485)</f>
        <v>10.1111/j.1570-7458.1986.tb00534.x</v>
      </c>
      <c r="F485" s="0" t="str">
        <f aca="false">IF([1]metadata!F485="","",[1]metadata!F485)</f>
        <v>y</v>
      </c>
      <c r="G485" s="0" t="str">
        <f aca="false">IF([1]metadata!G485="","",[1]metadata!G485)</f>
        <v>a</v>
      </c>
      <c r="H485" s="0" t="str">
        <f aca="false">IF([1]metadata!H485="","",[1]metadata!H485)</f>
        <v>i</v>
      </c>
      <c r="I485" s="0" t="n">
        <f aca="false">IF([1]metadata!I485="","",[1]metadata!I485)</f>
        <v>3</v>
      </c>
      <c r="J485" s="0" t="n">
        <f aca="false">IF([1]metadata!J485="",0,[1]metadata!J485)</f>
        <v>9</v>
      </c>
      <c r="K485" s="0" t="str">
        <f aca="false">IF([1]metadata!K485="","",[1]metadata!K485)</f>
        <v/>
      </c>
      <c r="L485" s="0" t="str">
        <f aca="false">IF([1]metadata!L485="","",[1]metadata!L485)</f>
        <v>Inachis io</v>
      </c>
      <c r="M485" s="0" t="str">
        <f aca="false">IF([1]metadata!M485="","",[1]metadata!M485)</f>
        <v>lepidoptera</v>
      </c>
      <c r="N485" s="0" t="str">
        <f aca="false">IF([1]metadata!N485="","",[1]metadata!N485)</f>
        <v>oxford</v>
      </c>
      <c r="O485" s="0" t="n">
        <f aca="false">IF([1]metadata!O485="","",[1]metadata!O485)</f>
        <v>51.752</v>
      </c>
      <c r="P485" s="0" t="n">
        <f aca="false">IF([1]metadata!P485="","",[1]metadata!P485)</f>
        <v>-1.2578</v>
      </c>
      <c r="Q485" s="0" t="str">
        <f aca="false">IF([1]metadata!Q485="","",[1]metadata!Q485)</f>
        <v/>
      </c>
      <c r="R485" s="0" t="str">
        <f aca="false">IF([1]metadata!R485="","",[1]metadata!R485)</f>
        <v/>
      </c>
      <c r="S485" s="0" t="str">
        <f aca="false">IF([1]metadata!S485="","",[1]metadata!S485)</f>
        <v/>
      </c>
      <c r="T485" s="0" t="n">
        <f aca="false">IF([1]metadata!T485="","",[1]metadata!T485)</f>
        <v>94</v>
      </c>
      <c r="U485" s="0" t="str">
        <f aca="false">IF([1]metadata!U485="","",[1]metadata!U485)</f>
        <v>global average</v>
      </c>
      <c r="V485" s="0" t="str">
        <f aca="false">IF([1]metadata!V485="","",[1]metadata!V485)</f>
        <v/>
      </c>
      <c r="W485" s="0" t="n">
        <f aca="false">IF([1]metadata!W485="","",[1]metadata!W485)</f>
        <v>66</v>
      </c>
      <c r="X485" s="0" t="str">
        <f aca="false">IF([1]metadata!X485="","",[1]metadata!X485)</f>
        <v/>
      </c>
      <c r="Y485" s="0" t="str">
        <f aca="false">IF([1]metadata!Y485="","",[1]metadata!Y485)</f>
        <v/>
      </c>
      <c r="Z485" s="0" t="str">
        <f aca="false">IF([1]metadata!Z485="","",[1]metadata!Z485)</f>
        <v/>
      </c>
    </row>
    <row r="486" customFormat="false" ht="14.4" hidden="false" customHeight="false" outlineLevel="0" collapsed="false">
      <c r="A486" s="0" t="n">
        <f aca="false">IF([1]metadata!A486="","",[1]metadata!A486)</f>
        <v>66</v>
      </c>
      <c r="B486" s="0" t="str">
        <f aca="false">IF([1]metadata!B486="","",[1]metadata!B486)</f>
        <v>66-southampton</v>
      </c>
      <c r="C486" s="0" t="str">
        <f aca="false">IF([1]metadata!C486="","",[1]metadata!C486)</f>
        <v>PULLIN, AS</v>
      </c>
      <c r="D486" s="0" t="str">
        <f aca="false">IF([1]metadata!D486="","",[1]metadata!D486)</f>
        <v>EFFECT OF PHOTOPERIOD AND TEMPERATURE ON THE LIFE-CYCLE OF DIFFERENT POPULATIONS OF THE PEACOCK BUTTERFLY INACHIS-IO</v>
      </c>
      <c r="E486" s="0" t="str">
        <f aca="false">IF([1]metadata!E486="","",[1]metadata!E486)</f>
        <v>10.1111/j.1570-7458.1986.tb00534.x</v>
      </c>
      <c r="F486" s="0" t="str">
        <f aca="false">IF([1]metadata!F486="","",[1]metadata!F486)</f>
        <v>y</v>
      </c>
      <c r="G486" s="0" t="str">
        <f aca="false">IF([1]metadata!G486="","",[1]metadata!G486)</f>
        <v>a</v>
      </c>
      <c r="H486" s="0" t="str">
        <f aca="false">IF([1]metadata!H486="","",[1]metadata!H486)</f>
        <v>i</v>
      </c>
      <c r="I486" s="0" t="n">
        <f aca="false">IF([1]metadata!I486="","",[1]metadata!I486)</f>
        <v>3</v>
      </c>
      <c r="J486" s="0" t="n">
        <f aca="false">IF([1]metadata!J486="",0,[1]metadata!J486)</f>
        <v>9</v>
      </c>
      <c r="K486" s="0" t="str">
        <f aca="false">IF([1]metadata!K486="","",[1]metadata!K486)</f>
        <v/>
      </c>
      <c r="L486" s="0" t="str">
        <f aca="false">IF([1]metadata!L486="","",[1]metadata!L486)</f>
        <v>Inachis io</v>
      </c>
      <c r="M486" s="0" t="str">
        <f aca="false">IF([1]metadata!M486="","",[1]metadata!M486)</f>
        <v>lepidoptera</v>
      </c>
      <c r="N486" s="0" t="str">
        <f aca="false">IF([1]metadata!N486="","",[1]metadata!N486)</f>
        <v>southampton</v>
      </c>
      <c r="O486" s="0" t="n">
        <f aca="false">IF([1]metadata!O486="","",[1]metadata!O486)</f>
        <v>50.9069</v>
      </c>
      <c r="P486" s="0" t="n">
        <f aca="false">IF([1]metadata!P486="","",[1]metadata!P486)</f>
        <v>-1.4047</v>
      </c>
      <c r="Q486" s="0" t="str">
        <f aca="false">IF([1]metadata!Q486="","",[1]metadata!Q486)</f>
        <v/>
      </c>
      <c r="R486" s="0" t="str">
        <f aca="false">IF([1]metadata!R486="","",[1]metadata!R486)</f>
        <v/>
      </c>
      <c r="S486" s="0" t="str">
        <f aca="false">IF([1]metadata!S486="","",[1]metadata!S486)</f>
        <v/>
      </c>
      <c r="T486" s="0" t="n">
        <f aca="false">IF([1]metadata!T486="","",[1]metadata!T486)</f>
        <v>94</v>
      </c>
      <c r="U486" s="0" t="str">
        <f aca="false">IF([1]metadata!U486="","",[1]metadata!U486)</f>
        <v>global average</v>
      </c>
      <c r="V486" s="0" t="str">
        <f aca="false">IF([1]metadata!V486="","",[1]metadata!V486)</f>
        <v/>
      </c>
      <c r="W486" s="0" t="n">
        <f aca="false">IF([1]metadata!W486="","",[1]metadata!W486)</f>
        <v>66</v>
      </c>
      <c r="X486" s="0" t="str">
        <f aca="false">IF([1]metadata!X486="","",[1]metadata!X486)</f>
        <v/>
      </c>
      <c r="Y486" s="0" t="str">
        <f aca="false">IF([1]metadata!Y486="","",[1]metadata!Y486)</f>
        <v/>
      </c>
      <c r="Z486" s="0" t="str">
        <f aca="false">IF([1]metadata!Z486="","",[1]metadata!Z486)</f>
        <v/>
      </c>
    </row>
    <row r="487" customFormat="false" ht="14.4" hidden="false" customHeight="false" outlineLevel="0" collapsed="false">
      <c r="A487" s="0" t="n">
        <f aca="false">IF([1]metadata!A487="","",[1]metadata!A487)</f>
        <v>66</v>
      </c>
      <c r="B487" s="0" t="str">
        <f aca="false">IF([1]metadata!B487="","",[1]metadata!B487)</f>
        <v>66-obernai</v>
      </c>
      <c r="C487" s="0" t="str">
        <f aca="false">IF([1]metadata!C487="","",[1]metadata!C487)</f>
        <v>PULLIN, AS</v>
      </c>
      <c r="D487" s="0" t="str">
        <f aca="false">IF([1]metadata!D487="","",[1]metadata!D487)</f>
        <v>EFFECT OF PHOTOPERIOD AND TEMPERATURE ON THE LIFE-CYCLE OF DIFFERENT POPULATIONS OF THE PEACOCK BUTTERFLY INACHIS-IO</v>
      </c>
      <c r="E487" s="0" t="str">
        <f aca="false">IF([1]metadata!E487="","",[1]metadata!E487)</f>
        <v>10.1111/j.1570-7458.1986.tb00534.x</v>
      </c>
      <c r="F487" s="0" t="str">
        <f aca="false">IF([1]metadata!F487="","",[1]metadata!F487)</f>
        <v>y</v>
      </c>
      <c r="G487" s="0" t="str">
        <f aca="false">IF([1]metadata!G487="","",[1]metadata!G487)</f>
        <v>a</v>
      </c>
      <c r="H487" s="0" t="str">
        <f aca="false">IF([1]metadata!H487="","",[1]metadata!H487)</f>
        <v>i</v>
      </c>
      <c r="I487" s="0" t="n">
        <f aca="false">IF([1]metadata!I487="","",[1]metadata!I487)</f>
        <v>3</v>
      </c>
      <c r="J487" s="0" t="n">
        <f aca="false">IF([1]metadata!J487="",0,[1]metadata!J487)</f>
        <v>9</v>
      </c>
      <c r="K487" s="0" t="str">
        <f aca="false">IF([1]metadata!K487="","",[1]metadata!K487)</f>
        <v/>
      </c>
      <c r="L487" s="0" t="str">
        <f aca="false">IF([1]metadata!L487="","",[1]metadata!L487)</f>
        <v>Inachis io</v>
      </c>
      <c r="M487" s="0" t="str">
        <f aca="false">IF([1]metadata!M487="","",[1]metadata!M487)</f>
        <v>lepidoptera</v>
      </c>
      <c r="N487" s="0" t="str">
        <f aca="false">IF([1]metadata!N487="","",[1]metadata!N487)</f>
        <v>obernai</v>
      </c>
      <c r="O487" s="0" t="n">
        <f aca="false">IF([1]metadata!O487="","",[1]metadata!O487)</f>
        <v>48.462222</v>
      </c>
      <c r="P487" s="0" t="n">
        <f aca="false">IF([1]metadata!P487="","",[1]metadata!P487)</f>
        <v>7.481944</v>
      </c>
      <c r="Q487" s="0" t="str">
        <f aca="false">IF([1]metadata!Q487="","",[1]metadata!Q487)</f>
        <v/>
      </c>
      <c r="R487" s="0" t="str">
        <f aca="false">IF([1]metadata!R487="","",[1]metadata!R487)</f>
        <v/>
      </c>
      <c r="S487" s="0" t="str">
        <f aca="false">IF([1]metadata!S487="","",[1]metadata!S487)</f>
        <v/>
      </c>
      <c r="T487" s="0" t="n">
        <f aca="false">IF([1]metadata!T487="","",[1]metadata!T487)</f>
        <v>94</v>
      </c>
      <c r="U487" s="0" t="str">
        <f aca="false">IF([1]metadata!U487="","",[1]metadata!U487)</f>
        <v>global average</v>
      </c>
      <c r="V487" s="0" t="str">
        <f aca="false">IF([1]metadata!V487="","",[1]metadata!V487)</f>
        <v/>
      </c>
      <c r="W487" s="0" t="n">
        <f aca="false">IF([1]metadata!W487="","",[1]metadata!W487)</f>
        <v>66</v>
      </c>
      <c r="X487" s="0" t="str">
        <f aca="false">IF([1]metadata!X487="","",[1]metadata!X487)</f>
        <v/>
      </c>
      <c r="Y487" s="0" t="str">
        <f aca="false">IF([1]metadata!Y487="","",[1]metadata!Y487)</f>
        <v/>
      </c>
      <c r="Z487" s="0" t="str">
        <f aca="false">IF([1]metadata!Z487="","",[1]metadata!Z487)</f>
        <v/>
      </c>
    </row>
    <row r="488" customFormat="false" ht="14.4" hidden="false" customHeight="false" outlineLevel="0" collapsed="false">
      <c r="A488" s="0" t="n">
        <f aca="false">IF([1]metadata!A488="","",[1]metadata!A488)</f>
        <v>67</v>
      </c>
      <c r="B488" s="0" t="str">
        <f aca="false">IF([1]metadata!B488="","",[1]metadata!B488)</f>
        <v>67-kagoshima</v>
      </c>
      <c r="C488" s="0" t="str">
        <f aca="false">IF([1]metadata!C488="","",[1]metadata!C488)</f>
        <v>Shimizu, K; Fujisaki, K</v>
      </c>
      <c r="D488" s="0" t="str">
        <f aca="false">IF([1]metadata!D488="","",[1]metadata!D488)</f>
        <v>Sexual differences in diapause induction of the cotton bollworm, Helicoverpa armigera (Hb.) (Lepidoptera : Noctuidae)</v>
      </c>
      <c r="E488" s="0" t="str">
        <f aca="false">IF([1]metadata!E488="","",[1]metadata!E488)</f>
        <v/>
      </c>
      <c r="F488" s="0" t="str">
        <f aca="false">IF([1]metadata!F488="","",[1]metadata!F488)</f>
        <v>y</v>
      </c>
      <c r="G488" s="0" t="str">
        <f aca="false">IF([1]metadata!G488="","",[1]metadata!G488)</f>
        <v>a</v>
      </c>
      <c r="H488" s="0" t="str">
        <f aca="false">IF([1]metadata!H488="","",[1]metadata!H488)</f>
        <v>i</v>
      </c>
      <c r="I488" s="0" t="n">
        <f aca="false">IF([1]metadata!I488="","",[1]metadata!I488)</f>
        <v>3</v>
      </c>
      <c r="J488" s="0" t="n">
        <f aca="false">IF([1]metadata!J488="",0,[1]metadata!J488)</f>
        <v>5</v>
      </c>
      <c r="K488" s="0" t="str">
        <f aca="false">IF([1]metadata!K488="","",[1]metadata!K488)</f>
        <v/>
      </c>
      <c r="L488" s="0" t="str">
        <f aca="false">IF([1]metadata!L488="","",[1]metadata!L488)</f>
        <v>helicoverpa armigeria</v>
      </c>
      <c r="M488" s="0" t="str">
        <f aca="false">IF([1]metadata!M488="","",[1]metadata!M488)</f>
        <v>lepidoptera</v>
      </c>
      <c r="N488" s="0" t="str">
        <f aca="false">IF([1]metadata!N488="","",[1]metadata!N488)</f>
        <v>kagoshima</v>
      </c>
      <c r="O488" s="0" t="n">
        <f aca="false">IF([1]metadata!O488="","",[1]metadata!O488)</f>
        <v>31.4333333333333</v>
      </c>
      <c r="P488" s="0" t="n">
        <f aca="false">IF([1]metadata!P488="","",[1]metadata!P488)</f>
        <v>130.916666666667</v>
      </c>
      <c r="Q488" s="0" t="str">
        <f aca="false">IF([1]metadata!Q488="","",[1]metadata!Q488)</f>
        <v>1'</v>
      </c>
      <c r="R488" s="0" t="str">
        <f aca="false">IF([1]metadata!R488="","",[1]metadata!R488)</f>
        <v/>
      </c>
      <c r="S488" s="0" t="str">
        <f aca="false">IF([1]metadata!S488="","",[1]metadata!S488)</f>
        <v/>
      </c>
      <c r="T488" s="0" t="n">
        <f aca="false">IF([1]metadata!T488="","",[1]metadata!T488)</f>
        <v>100</v>
      </c>
      <c r="U488" s="0" t="str">
        <f aca="false">IF([1]metadata!U488="","",[1]metadata!U488)</f>
        <v>global average</v>
      </c>
      <c r="V488" s="0" t="str">
        <f aca="false">IF([1]metadata!V488="","",[1]metadata!V488)</f>
        <v/>
      </c>
      <c r="W488" s="0" t="n">
        <f aca="false">IF([1]metadata!W488="","",[1]metadata!W488)</f>
        <v>67</v>
      </c>
      <c r="X488" s="0" t="str">
        <f aca="false">IF([1]metadata!X488="","",[1]metadata!X488)</f>
        <v/>
      </c>
      <c r="Y488" s="0" t="str">
        <f aca="false">IF([1]metadata!Y488="","",[1]metadata!Y488)</f>
        <v/>
      </c>
      <c r="Z488" s="0" t="str">
        <f aca="false">IF([1]metadata!Z488="","",[1]metadata!Z488)</f>
        <v/>
      </c>
    </row>
    <row r="489" customFormat="false" ht="14.4" hidden="false" customHeight="false" outlineLevel="0" collapsed="false">
      <c r="A489" s="0" t="n">
        <f aca="false">IF([1]metadata!A489="","",[1]metadata!A489)</f>
        <v>67</v>
      </c>
      <c r="B489" s="0" t="str">
        <f aca="false">IF([1]metadata!B489="","",[1]metadata!B489)</f>
        <v>67-okayama</v>
      </c>
      <c r="C489" s="0" t="str">
        <f aca="false">IF([1]metadata!C489="","",[1]metadata!C489)</f>
        <v>Shimizu, K; Fujisaki, K</v>
      </c>
      <c r="D489" s="0" t="str">
        <f aca="false">IF([1]metadata!D489="","",[1]metadata!D489)</f>
        <v>Sexual differences in diapause induction of the cotton bollworm, Helicoverpa armigera (Hb.) (Lepidoptera : Noctuidae)</v>
      </c>
      <c r="E489" s="0" t="str">
        <f aca="false">IF([1]metadata!E489="","",[1]metadata!E489)</f>
        <v/>
      </c>
      <c r="F489" s="0" t="str">
        <f aca="false">IF([1]metadata!F489="","",[1]metadata!F489)</f>
        <v>y</v>
      </c>
      <c r="G489" s="0" t="str">
        <f aca="false">IF([1]metadata!G489="","",[1]metadata!G489)</f>
        <v>a</v>
      </c>
      <c r="H489" s="0" t="str">
        <f aca="false">IF([1]metadata!H489="","",[1]metadata!H489)</f>
        <v>i</v>
      </c>
      <c r="I489" s="0" t="n">
        <f aca="false">IF([1]metadata!I489="","",[1]metadata!I489)</f>
        <v>3</v>
      </c>
      <c r="J489" s="0" t="n">
        <f aca="false">IF([1]metadata!J489="",0,[1]metadata!J489)</f>
        <v>5</v>
      </c>
      <c r="K489" s="0" t="str">
        <f aca="false">IF([1]metadata!K489="","",[1]metadata!K489)</f>
        <v/>
      </c>
      <c r="L489" s="0" t="str">
        <f aca="false">IF([1]metadata!L489="","",[1]metadata!L489)</f>
        <v>helicoverpa armigeria</v>
      </c>
      <c r="M489" s="0" t="str">
        <f aca="false">IF([1]metadata!M489="","",[1]metadata!M489)</f>
        <v>lepidoptera</v>
      </c>
      <c r="N489" s="0" t="str">
        <f aca="false">IF([1]metadata!N489="","",[1]metadata!N489)</f>
        <v>okayama</v>
      </c>
      <c r="O489" s="0" t="n">
        <f aca="false">IF([1]metadata!O489="","",[1]metadata!O489)</f>
        <v>34.6166666666667</v>
      </c>
      <c r="P489" s="0" t="n">
        <f aca="false">IF([1]metadata!P489="","",[1]metadata!P489)</f>
        <v>134.133333333333</v>
      </c>
      <c r="Q489" s="0" t="str">
        <f aca="false">IF([1]metadata!Q489="","",[1]metadata!Q489)</f>
        <v>1'</v>
      </c>
      <c r="R489" s="0" t="str">
        <f aca="false">IF([1]metadata!R489="","",[1]metadata!R489)</f>
        <v/>
      </c>
      <c r="S489" s="0" t="str">
        <f aca="false">IF([1]metadata!S489="","",[1]metadata!S489)</f>
        <v/>
      </c>
      <c r="T489" s="0" t="n">
        <f aca="false">IF([1]metadata!T489="","",[1]metadata!T489)</f>
        <v>100</v>
      </c>
      <c r="U489" s="0" t="str">
        <f aca="false">IF([1]metadata!U489="","",[1]metadata!U489)</f>
        <v>global average</v>
      </c>
      <c r="V489" s="0" t="str">
        <f aca="false">IF([1]metadata!V489="","",[1]metadata!V489)</f>
        <v/>
      </c>
      <c r="W489" s="0" t="n">
        <f aca="false">IF([1]metadata!W489="","",[1]metadata!W489)</f>
        <v>67</v>
      </c>
      <c r="X489" s="0" t="str">
        <f aca="false">IF([1]metadata!X489="","",[1]metadata!X489)</f>
        <v/>
      </c>
      <c r="Y489" s="0" t="str">
        <f aca="false">IF([1]metadata!Y489="","",[1]metadata!Y489)</f>
        <v/>
      </c>
      <c r="Z489" s="0" t="str">
        <f aca="false">IF([1]metadata!Z489="","",[1]metadata!Z489)</f>
        <v/>
      </c>
    </row>
    <row r="490" customFormat="false" ht="14.4" hidden="false" customHeight="false" outlineLevel="0" collapsed="false">
      <c r="A490" s="0" t="n">
        <f aca="false">IF([1]metadata!A490="","",[1]metadata!A490)</f>
        <v>67</v>
      </c>
      <c r="B490" s="0" t="str">
        <f aca="false">IF([1]metadata!B490="","",[1]metadata!B490)</f>
        <v>67-ishikawa</v>
      </c>
      <c r="C490" s="0" t="str">
        <f aca="false">IF([1]metadata!C490="","",[1]metadata!C490)</f>
        <v>Shimizu, K; Fujisaki, K</v>
      </c>
      <c r="D490" s="0" t="str">
        <f aca="false">IF([1]metadata!D490="","",[1]metadata!D490)</f>
        <v>Sexual differences in diapause induction of the cotton bollworm, Helicoverpa armigera (Hb.) (Lepidoptera : Noctuidae)</v>
      </c>
      <c r="E490" s="0" t="str">
        <f aca="false">IF([1]metadata!E490="","",[1]metadata!E490)</f>
        <v/>
      </c>
      <c r="F490" s="0" t="str">
        <f aca="false">IF([1]metadata!F490="","",[1]metadata!F490)</f>
        <v>y</v>
      </c>
      <c r="G490" s="0" t="str">
        <f aca="false">IF([1]metadata!G490="","",[1]metadata!G490)</f>
        <v>a</v>
      </c>
      <c r="H490" s="0" t="str">
        <f aca="false">IF([1]metadata!H490="","",[1]metadata!H490)</f>
        <v>i</v>
      </c>
      <c r="I490" s="0" t="n">
        <f aca="false">IF([1]metadata!I490="","",[1]metadata!I490)</f>
        <v>3</v>
      </c>
      <c r="J490" s="0" t="n">
        <f aca="false">IF([1]metadata!J490="",0,[1]metadata!J490)</f>
        <v>5</v>
      </c>
      <c r="K490" s="0" t="str">
        <f aca="false">IF([1]metadata!K490="","",[1]metadata!K490)</f>
        <v/>
      </c>
      <c r="L490" s="0" t="str">
        <f aca="false">IF([1]metadata!L490="","",[1]metadata!L490)</f>
        <v>helicoverpa armigeria</v>
      </c>
      <c r="M490" s="0" t="str">
        <f aca="false">IF([1]metadata!M490="","",[1]metadata!M490)</f>
        <v>lepidoptera</v>
      </c>
      <c r="N490" s="0" t="str">
        <f aca="false">IF([1]metadata!N490="","",[1]metadata!N490)</f>
        <v>ishikawa</v>
      </c>
      <c r="O490" s="0" t="n">
        <f aca="false">IF([1]metadata!O490="","",[1]metadata!O490)</f>
        <v>36.6</v>
      </c>
      <c r="P490" s="0" t="n">
        <f aca="false">IF([1]metadata!P490="","",[1]metadata!P490)</f>
        <v>136.683333333333</v>
      </c>
      <c r="Q490" s="0" t="str">
        <f aca="false">IF([1]metadata!Q490="","",[1]metadata!Q490)</f>
        <v>1'</v>
      </c>
      <c r="R490" s="0" t="str">
        <f aca="false">IF([1]metadata!R490="","",[1]metadata!R490)</f>
        <v/>
      </c>
      <c r="S490" s="0" t="str">
        <f aca="false">IF([1]metadata!S490="","",[1]metadata!S490)</f>
        <v/>
      </c>
      <c r="T490" s="0" t="n">
        <f aca="false">IF([1]metadata!T490="","",[1]metadata!T490)</f>
        <v>100</v>
      </c>
      <c r="U490" s="0" t="str">
        <f aca="false">IF([1]metadata!U490="","",[1]metadata!U490)</f>
        <v>global average</v>
      </c>
      <c r="V490" s="0" t="str">
        <f aca="false">IF([1]metadata!V490="","",[1]metadata!V490)</f>
        <v/>
      </c>
      <c r="W490" s="0" t="n">
        <f aca="false">IF([1]metadata!W490="","",[1]metadata!W490)</f>
        <v>67</v>
      </c>
      <c r="X490" s="0" t="str">
        <f aca="false">IF([1]metadata!X490="","",[1]metadata!X490)</f>
        <v/>
      </c>
      <c r="Y490" s="0" t="str">
        <f aca="false">IF([1]metadata!Y490="","",[1]metadata!Y490)</f>
        <v/>
      </c>
      <c r="Z490" s="0" t="str">
        <f aca="false">IF([1]metadata!Z490="","",[1]metadata!Z490)</f>
        <v/>
      </c>
    </row>
    <row r="491" customFormat="false" ht="14.4" hidden="false" customHeight="false" outlineLevel="0" collapsed="false">
      <c r="A491" s="0" t="n">
        <f aca="false">IF([1]metadata!A491="","",[1]metadata!A491)</f>
        <v>68</v>
      </c>
      <c r="B491" s="0" t="str">
        <f aca="false">IF([1]metadata!B491="","",[1]metadata!B491)</f>
        <v>68-niigata_1</v>
      </c>
      <c r="C491" s="0" t="str">
        <f aca="false">IF([1]metadata!C491="","",[1]metadata!C491)</f>
        <v>Shimizu, Ken; Fujisaki, Kenji</v>
      </c>
      <c r="D491" s="0" t="str">
        <f aca="false">IF([1]metadata!D491="","",[1]metadata!D491)</f>
        <v>Geographic variation in diapause induction under constant and changing conditions in Helicoverpa armigera</v>
      </c>
      <c r="E491" s="0" t="str">
        <f aca="false">IF([1]metadata!E491="","",[1]metadata!E491)</f>
        <v>10.1111/j.1570-8703.2006.00483.x</v>
      </c>
      <c r="F491" s="0" t="str">
        <f aca="false">IF([1]metadata!F491="","",[1]metadata!F491)</f>
        <v>y</v>
      </c>
      <c r="G491" s="0" t="str">
        <f aca="false">IF([1]metadata!G491="","",[1]metadata!G491)</f>
        <v>a</v>
      </c>
      <c r="H491" s="0" t="str">
        <f aca="false">IF([1]metadata!H491="","",[1]metadata!H491)</f>
        <v>i</v>
      </c>
      <c r="I491" s="0" t="n">
        <f aca="false">IF([1]metadata!I491="","",[1]metadata!I491)</f>
        <v>3</v>
      </c>
      <c r="J491" s="0" t="n">
        <f aca="false">IF([1]metadata!J491="",0,[1]metadata!J491)</f>
        <v>4</v>
      </c>
      <c r="K491" s="0" t="str">
        <f aca="false">IF([1]metadata!K491="","",[1]metadata!K491)</f>
        <v/>
      </c>
      <c r="L491" s="0" t="str">
        <f aca="false">IF([1]metadata!L491="","",[1]metadata!L491)</f>
        <v>helicoverpa armigeria</v>
      </c>
      <c r="M491" s="0" t="str">
        <f aca="false">IF([1]metadata!M491="","",[1]metadata!M491)</f>
        <v>lepidoptera</v>
      </c>
      <c r="N491" s="0" t="str">
        <f aca="false">IF([1]metadata!N491="","",[1]metadata!N491)</f>
        <v>niigata_1</v>
      </c>
      <c r="O491" s="0" t="n">
        <f aca="false">IF([1]metadata!O491="","",[1]metadata!O491)</f>
        <v>37.7833333333333</v>
      </c>
      <c r="P491" s="0" t="n">
        <f aca="false">IF([1]metadata!P491="","",[1]metadata!P491)</f>
        <v>138.933333333333</v>
      </c>
      <c r="Q491" s="0" t="str">
        <f aca="false">IF([1]metadata!Q491="","",[1]metadata!Q491)</f>
        <v/>
      </c>
      <c r="R491" s="0" t="str">
        <f aca="false">IF([1]metadata!R491="","",[1]metadata!R491)</f>
        <v/>
      </c>
      <c r="S491" s="0" t="str">
        <f aca="false">IF([1]metadata!S491="","",[1]metadata!S491)</f>
        <v/>
      </c>
      <c r="T491" s="0" t="n">
        <f aca="false">IF([1]metadata!T491="","",[1]metadata!T491)</f>
        <v>60</v>
      </c>
      <c r="U491" s="0" t="str">
        <f aca="false">IF([1]metadata!U491="","",[1]metadata!U491)</f>
        <v>pop average</v>
      </c>
      <c r="V491" s="0" t="str">
        <f aca="false">IF([1]metadata!V491="","",[1]metadata!V491)</f>
        <v/>
      </c>
      <c r="W491" s="0" t="n">
        <f aca="false">IF([1]metadata!W491="","",[1]metadata!W491)</f>
        <v>68</v>
      </c>
      <c r="X491" s="0" t="str">
        <f aca="false">IF([1]metadata!X491="","",[1]metadata!X491)</f>
        <v/>
      </c>
      <c r="Y491" s="0" t="str">
        <f aca="false">IF([1]metadata!Y491="","",[1]metadata!Y491)</f>
        <v/>
      </c>
      <c r="Z491" s="0" t="str">
        <f aca="false">IF([1]metadata!Z491="","",[1]metadata!Z491)</f>
        <v/>
      </c>
    </row>
    <row r="492" customFormat="false" ht="14.4" hidden="false" customHeight="false" outlineLevel="0" collapsed="false">
      <c r="A492" s="0" t="n">
        <f aca="false">IF([1]metadata!A492="","",[1]metadata!A492)</f>
        <v>68</v>
      </c>
      <c r="B492" s="0" t="str">
        <f aca="false">IF([1]metadata!B492="","",[1]metadata!B492)</f>
        <v>68-Mie_4</v>
      </c>
      <c r="C492" s="0" t="str">
        <f aca="false">IF([1]metadata!C492="","",[1]metadata!C492)</f>
        <v>Shimizu, Ken; Fujisaki, Kenji</v>
      </c>
      <c r="D492" s="0" t="str">
        <f aca="false">IF([1]metadata!D492="","",[1]metadata!D492)</f>
        <v>Geographic variation in diapause induction under constant and changing conditions in Helicoverpa armigera</v>
      </c>
      <c r="E492" s="0" t="str">
        <f aca="false">IF([1]metadata!E492="","",[1]metadata!E492)</f>
        <v>10.1111/j.1570-8703.2006.00483.x</v>
      </c>
      <c r="F492" s="0" t="str">
        <f aca="false">IF([1]metadata!F492="","",[1]metadata!F492)</f>
        <v>y</v>
      </c>
      <c r="G492" s="0" t="str">
        <f aca="false">IF([1]metadata!G492="","",[1]metadata!G492)</f>
        <v>a</v>
      </c>
      <c r="H492" s="0" t="str">
        <f aca="false">IF([1]metadata!H492="","",[1]metadata!H492)</f>
        <v>i</v>
      </c>
      <c r="I492" s="0" t="n">
        <f aca="false">IF([1]metadata!I492="","",[1]metadata!I492)</f>
        <v>3</v>
      </c>
      <c r="J492" s="0" t="n">
        <f aca="false">IF([1]metadata!J492="",0,[1]metadata!J492)</f>
        <v>5</v>
      </c>
      <c r="K492" s="0" t="str">
        <f aca="false">IF([1]metadata!K492="","",[1]metadata!K492)</f>
        <v/>
      </c>
      <c r="L492" s="0" t="str">
        <f aca="false">IF([1]metadata!L492="","",[1]metadata!L492)</f>
        <v>helicoverpa armigeria</v>
      </c>
      <c r="M492" s="0" t="str">
        <f aca="false">IF([1]metadata!M492="","",[1]metadata!M492)</f>
        <v>lepidoptera</v>
      </c>
      <c r="N492" s="0" t="str">
        <f aca="false">IF([1]metadata!N492="","",[1]metadata!N492)</f>
        <v>Mie_4</v>
      </c>
      <c r="O492" s="0" t="n">
        <f aca="false">IF([1]metadata!O492="","",[1]metadata!O492)</f>
        <v>34.7666666666667</v>
      </c>
      <c r="P492" s="0" t="n">
        <f aca="false">IF([1]metadata!P492="","",[1]metadata!P492)</f>
        <v>136.433333333333</v>
      </c>
      <c r="Q492" s="0" t="str">
        <f aca="false">IF([1]metadata!Q492="","",[1]metadata!Q492)</f>
        <v/>
      </c>
      <c r="R492" s="0" t="str">
        <f aca="false">IF([1]metadata!R492="","",[1]metadata!R492)</f>
        <v/>
      </c>
      <c r="S492" s="0" t="str">
        <f aca="false">IF([1]metadata!S492="","",[1]metadata!S492)</f>
        <v/>
      </c>
      <c r="T492" s="0" t="n">
        <f aca="false">IF([1]metadata!T492="","",[1]metadata!T492)</f>
        <v>120</v>
      </c>
      <c r="U492" s="0" t="str">
        <f aca="false">IF([1]metadata!U492="","",[1]metadata!U492)</f>
        <v>pop average</v>
      </c>
      <c r="V492" s="0" t="str">
        <f aca="false">IF([1]metadata!V492="","",[1]metadata!V492)</f>
        <v/>
      </c>
      <c r="W492" s="0" t="n">
        <f aca="false">IF([1]metadata!W492="","",[1]metadata!W492)</f>
        <v>68</v>
      </c>
      <c r="X492" s="0" t="str">
        <f aca="false">IF([1]metadata!X492="","",[1]metadata!X492)</f>
        <v/>
      </c>
      <c r="Y492" s="0" t="str">
        <f aca="false">IF([1]metadata!Y492="","",[1]metadata!Y492)</f>
        <v/>
      </c>
      <c r="Z492" s="0" t="str">
        <f aca="false">IF([1]metadata!Z492="","",[1]metadata!Z492)</f>
        <v/>
      </c>
    </row>
    <row r="493" customFormat="false" ht="14.4" hidden="false" customHeight="false" outlineLevel="0" collapsed="false">
      <c r="A493" s="0" t="n">
        <f aca="false">IF([1]metadata!A493="","",[1]metadata!A493)</f>
        <v>68</v>
      </c>
      <c r="B493" s="0" t="str">
        <f aca="false">IF([1]metadata!B493="","",[1]metadata!B493)</f>
        <v>68-okinawa_9</v>
      </c>
      <c r="C493" s="0" t="str">
        <f aca="false">IF([1]metadata!C493="","",[1]metadata!C493)</f>
        <v>Shimizu, Ken; Fujisaki, Kenji</v>
      </c>
      <c r="D493" s="0" t="str">
        <f aca="false">IF([1]metadata!D493="","",[1]metadata!D493)</f>
        <v>Geographic variation in diapause induction under constant and changing conditions in Helicoverpa armigera</v>
      </c>
      <c r="E493" s="0" t="str">
        <f aca="false">IF([1]metadata!E493="","",[1]metadata!E493)</f>
        <v>10.1111/j.1570-8703.2006.00483.x</v>
      </c>
      <c r="F493" s="0" t="str">
        <f aca="false">IF([1]metadata!F493="","",[1]metadata!F493)</f>
        <v>y</v>
      </c>
      <c r="G493" s="0" t="str">
        <f aca="false">IF([1]metadata!G493="","",[1]metadata!G493)</f>
        <v>a</v>
      </c>
      <c r="H493" s="0" t="str">
        <f aca="false">IF([1]metadata!H493="","",[1]metadata!H493)</f>
        <v>i</v>
      </c>
      <c r="I493" s="0" t="n">
        <f aca="false">IF([1]metadata!I493="","",[1]metadata!I493)</f>
        <v>3</v>
      </c>
      <c r="J493" s="0" t="n">
        <f aca="false">IF([1]metadata!J493="",0,[1]metadata!J493)</f>
        <v>4</v>
      </c>
      <c r="K493" s="0" t="str">
        <f aca="false">IF([1]metadata!K493="","",[1]metadata!K493)</f>
        <v/>
      </c>
      <c r="L493" s="0" t="str">
        <f aca="false">IF([1]metadata!L493="","",[1]metadata!L493)</f>
        <v>helicoverpa armigeria</v>
      </c>
      <c r="M493" s="0" t="str">
        <f aca="false">IF([1]metadata!M493="","",[1]metadata!M493)</f>
        <v>lepidoptera</v>
      </c>
      <c r="N493" s="0" t="str">
        <f aca="false">IF([1]metadata!N493="","",[1]metadata!N493)</f>
        <v>okinawa_9</v>
      </c>
      <c r="O493" s="0" t="n">
        <f aca="false">IF([1]metadata!O493="","",[1]metadata!O493)</f>
        <v>26.3333333333333</v>
      </c>
      <c r="P493" s="0" t="n">
        <f aca="false">IF([1]metadata!P493="","",[1]metadata!P493)</f>
        <v>127.866666666667</v>
      </c>
      <c r="Q493" s="0" t="str">
        <f aca="false">IF([1]metadata!Q493="","",[1]metadata!Q493)</f>
        <v/>
      </c>
      <c r="R493" s="0" t="str">
        <f aca="false">IF([1]metadata!R493="","",[1]metadata!R493)</f>
        <v/>
      </c>
      <c r="S493" s="0" t="str">
        <f aca="false">IF([1]metadata!S493="","",[1]metadata!S493)</f>
        <v/>
      </c>
      <c r="T493" s="0" t="n">
        <f aca="false">IF([1]metadata!T493="","",[1]metadata!T493)</f>
        <v>60</v>
      </c>
      <c r="U493" s="0" t="str">
        <f aca="false">IF([1]metadata!U493="","",[1]metadata!U493)</f>
        <v>pop average</v>
      </c>
      <c r="V493" s="0" t="str">
        <f aca="false">IF([1]metadata!V493="","",[1]metadata!V493)</f>
        <v/>
      </c>
      <c r="W493" s="0" t="n">
        <f aca="false">IF([1]metadata!W493="","",[1]metadata!W493)</f>
        <v>68</v>
      </c>
      <c r="X493" s="0" t="str">
        <f aca="false">IF([1]metadata!X493="","",[1]metadata!X493)</f>
        <v/>
      </c>
      <c r="Y493" s="0" t="str">
        <f aca="false">IF([1]metadata!Y493="","",[1]metadata!Y493)</f>
        <v/>
      </c>
      <c r="Z493" s="0" t="str">
        <f aca="false">IF([1]metadata!Z493="","",[1]metadata!Z493)</f>
        <v/>
      </c>
    </row>
    <row r="494" customFormat="false" ht="14.4" hidden="false" customHeight="false" outlineLevel="0" collapsed="false">
      <c r="A494" s="0" t="n">
        <f aca="false">IF([1]metadata!A494="","",[1]metadata!A494)</f>
        <v>69</v>
      </c>
      <c r="B494" s="0" t="str">
        <f aca="false">IF([1]metadata!B494="","",[1]metadata!B494)</f>
        <v/>
      </c>
      <c r="C494" s="0" t="str">
        <f aca="false">IF([1]metadata!C494="","",[1]metadata!C494)</f>
        <v>SIMS, SR</v>
      </c>
      <c r="D494" s="0" t="str">
        <f aca="false">IF([1]metadata!D494="","",[1]metadata!D494)</f>
        <v>LARVAL DIAPAUSE IN THE EASTERN TREE-HOLE MOSQUITO, AEDES-TRISERIATUS - LATITUDINAL VARIATION IN INDUCTION AND INTENSITY</v>
      </c>
      <c r="E494" s="0" t="str">
        <f aca="false">IF([1]metadata!E494="","",[1]metadata!E494)</f>
        <v>10.1093/aesa/75.2.195</v>
      </c>
      <c r="F494" s="0" t="str">
        <f aca="false">IF([1]metadata!F494="","",[1]metadata!F494)</f>
        <v>y</v>
      </c>
      <c r="G494" s="0" t="str">
        <f aca="false">IF([1]metadata!G494="","",[1]metadata!G494)</f>
        <v>a</v>
      </c>
      <c r="H494" s="0" t="str">
        <f aca="false">IF([1]metadata!H494="","",[1]metadata!H494)</f>
        <v>i</v>
      </c>
      <c r="I494" s="0" t="n">
        <f aca="false">IF([1]metadata!I494="","",[1]metadata!I494)</f>
        <v>8</v>
      </c>
      <c r="J494" s="0" t="n">
        <f aca="false">IF([1]metadata!J494="",0,[1]metadata!J494)</f>
        <v>3</v>
      </c>
      <c r="K494" s="0" t="str">
        <f aca="false">IF([1]metadata!K494="","",[1]metadata!K494)</f>
        <v/>
      </c>
      <c r="L494" s="0" t="str">
        <f aca="false">IF([1]metadata!L494="","",[1]metadata!L494)</f>
        <v/>
      </c>
      <c r="M494" s="0" t="str">
        <f aca="false">IF([1]metadata!M494="","",[1]metadata!M494)</f>
        <v/>
      </c>
      <c r="N494" s="0" t="str">
        <f aca="false">IF([1]metadata!N494="","",[1]metadata!N494)</f>
        <v/>
      </c>
      <c r="O494" s="0" t="str">
        <f aca="false">IF([1]metadata!O494="","",[1]metadata!O494)</f>
        <v/>
      </c>
      <c r="P494" s="0" t="str">
        <f aca="false">IF([1]metadata!P494="","",[1]metadata!P494)</f>
        <v/>
      </c>
      <c r="Q494" s="0" t="str">
        <f aca="false">IF([1]metadata!Q494="","",[1]metadata!Q494)</f>
        <v/>
      </c>
      <c r="R494" s="0" t="str">
        <f aca="false">IF([1]metadata!R494="","",[1]metadata!R494)</f>
        <v/>
      </c>
      <c r="S494" s="0" t="str">
        <f aca="false">IF([1]metadata!S494="","",[1]metadata!S494)</f>
        <v/>
      </c>
      <c r="T494" s="0" t="str">
        <f aca="false">IF([1]metadata!T494="","",[1]metadata!T494)</f>
        <v/>
      </c>
      <c r="U494" s="0" t="str">
        <f aca="false">IF([1]metadata!U494="","",[1]metadata!U494)</f>
        <v/>
      </c>
      <c r="V494" s="0" t="str">
        <f aca="false">IF([1]metadata!V494="","",[1]metadata!V494)</f>
        <v/>
      </c>
      <c r="W494" s="0" t="str">
        <f aca="false">IF([1]metadata!W494="","",[1]metadata!W494)</f>
        <v/>
      </c>
      <c r="X494" s="0" t="str">
        <f aca="false">IF([1]metadata!X494="","",[1]metadata!X494)</f>
        <v/>
      </c>
      <c r="Y494" s="0" t="str">
        <f aca="false">IF([1]metadata!Y494="","",[1]metadata!Y494)</f>
        <v/>
      </c>
      <c r="Z494" s="0" t="str">
        <f aca="false">IF([1]metadata!Z494="","",[1]metadata!Z494)</f>
        <v>metadata not recorded because 3 dls only</v>
      </c>
    </row>
    <row r="495" customFormat="false" ht="14.4" hidden="false" customHeight="false" outlineLevel="0" collapsed="false">
      <c r="A495" s="0" t="n">
        <f aca="false">IF([1]metadata!A495="","",[1]metadata!A495)</f>
        <v>70</v>
      </c>
      <c r="B495" s="0" t="str">
        <f aca="false">IF([1]metadata!B495="","",[1]metadata!B495)</f>
        <v>70-portageville</v>
      </c>
      <c r="C495" s="0" t="str">
        <f aca="false">IF([1]metadata!C495="","",[1]metadata!C495)</f>
        <v>TAKEDA, M; CHIPPENDALE, GM</v>
      </c>
      <c r="D495" s="0" t="str">
        <f aca="false">IF([1]metadata!D495="","",[1]metadata!D495)</f>
        <v>PHENOLOGICAL ADAPTATIONS OF A COLONIZING INSECT - THE SOUTHWESTERN CORN-BORER, DIATRAEA-GRANDIOSELLA</v>
      </c>
      <c r="E495" s="0" t="str">
        <f aca="false">IF([1]metadata!E495="","",[1]metadata!E495)</f>
        <v>10.1007/BF00389019</v>
      </c>
      <c r="F495" s="0" t="str">
        <f aca="false">IF([1]metadata!F495="","",[1]metadata!F495)</f>
        <v>y</v>
      </c>
      <c r="G495" s="0" t="str">
        <f aca="false">IF([1]metadata!G495="","",[1]metadata!G495)</f>
        <v>a</v>
      </c>
      <c r="H495" s="0" t="str">
        <f aca="false">IF([1]metadata!H495="","",[1]metadata!H495)</f>
        <v>i</v>
      </c>
      <c r="I495" s="0" t="n">
        <f aca="false">IF([1]metadata!I495="","",[1]metadata!I495)</f>
        <v>3</v>
      </c>
      <c r="J495" s="0" t="n">
        <f aca="false">IF([1]metadata!J495="",0,[1]metadata!J495)</f>
        <v>6</v>
      </c>
      <c r="K495" s="0" t="str">
        <f aca="false">IF([1]metadata!K495="","",[1]metadata!K495)</f>
        <v/>
      </c>
      <c r="L495" s="0" t="str">
        <f aca="false">IF([1]metadata!L495="","",[1]metadata!L495)</f>
        <v>Diatraea grandiosella</v>
      </c>
      <c r="M495" s="0" t="str">
        <f aca="false">IF([1]metadata!M495="","",[1]metadata!M495)</f>
        <v>lepidoptera</v>
      </c>
      <c r="N495" s="0" t="str">
        <f aca="false">IF([1]metadata!N495="","",[1]metadata!N495)</f>
        <v>portageville</v>
      </c>
      <c r="O495" s="0" t="n">
        <f aca="false">IF([1]metadata!O495="","",[1]metadata!O495)</f>
        <v>36.3</v>
      </c>
      <c r="P495" s="0" t="n">
        <f aca="false">IF([1]metadata!P495="","",[1]metadata!P495)</f>
        <v>-89.4</v>
      </c>
      <c r="Q495" s="0" t="str">
        <f aca="false">IF([1]metadata!Q495="","",[1]metadata!Q495)</f>
        <v/>
      </c>
      <c r="R495" s="0" t="str">
        <f aca="false">IF([1]metadata!R495="","",[1]metadata!R495)</f>
        <v/>
      </c>
      <c r="S495" s="0" t="str">
        <f aca="false">IF([1]metadata!S495="","",[1]metadata!S495)</f>
        <v/>
      </c>
      <c r="T495" s="0" t="n">
        <f aca="false">IF([1]metadata!T495="","",[1]metadata!T495)</f>
        <v>50</v>
      </c>
      <c r="U495" s="0" t="str">
        <f aca="false">IF([1]metadata!U495="","",[1]metadata!U495)</f>
        <v>global average</v>
      </c>
      <c r="V495" s="0" t="str">
        <f aca="false">IF([1]metadata!V495="","",[1]metadata!V495)</f>
        <v/>
      </c>
      <c r="W495" s="0" t="str">
        <f aca="false">IF([1]metadata!W495="","",[1]metadata!W495)</f>
        <v>t70</v>
      </c>
      <c r="X495" s="0" t="str">
        <f aca="false">IF([1]metadata!X495="","",[1]metadata!X495)</f>
        <v/>
      </c>
      <c r="Y495" s="0" t="str">
        <f aca="false">IF([1]metadata!Y495="","",[1]metadata!Y495)</f>
        <v>larval</v>
      </c>
      <c r="Z495" s="0" t="str">
        <f aca="false">IF([1]metadata!Z495="","",[1]metadata!Z495)</f>
        <v/>
      </c>
    </row>
    <row r="496" customFormat="false" ht="14.4" hidden="false" customHeight="false" outlineLevel="0" collapsed="false">
      <c r="A496" s="0" t="n">
        <f aca="false">IF([1]metadata!A496="","",[1]metadata!A496)</f>
        <v>70</v>
      </c>
      <c r="B496" s="0" t="str">
        <f aca="false">IF([1]metadata!B496="","",[1]metadata!B496)</f>
        <v>70-starksville</v>
      </c>
      <c r="C496" s="0" t="str">
        <f aca="false">IF([1]metadata!C496="","",[1]metadata!C496)</f>
        <v>TAKEDA, M; CHIPPENDALE, GM</v>
      </c>
      <c r="D496" s="0" t="str">
        <f aca="false">IF([1]metadata!D496="","",[1]metadata!D496)</f>
        <v>PHENOLOGICAL ADAPTATIONS OF A COLONIZING INSECT - THE SOUTHWESTERN CORN-BORER, DIATRAEA-GRANDIOSELLA</v>
      </c>
      <c r="E496" s="0" t="str">
        <f aca="false">IF([1]metadata!E496="","",[1]metadata!E496)</f>
        <v>10.1007/BF00389019</v>
      </c>
      <c r="F496" s="0" t="str">
        <f aca="false">IF([1]metadata!F496="","",[1]metadata!F496)</f>
        <v>y</v>
      </c>
      <c r="G496" s="0" t="str">
        <f aca="false">IF([1]metadata!G496="","",[1]metadata!G496)</f>
        <v>a</v>
      </c>
      <c r="H496" s="0" t="str">
        <f aca="false">IF([1]metadata!H496="","",[1]metadata!H496)</f>
        <v>i</v>
      </c>
      <c r="I496" s="0" t="n">
        <f aca="false">IF([1]metadata!I496="","",[1]metadata!I496)</f>
        <v>3</v>
      </c>
      <c r="J496" s="0" t="n">
        <f aca="false">IF([1]metadata!J496="",0,[1]metadata!J496)</f>
        <v>6</v>
      </c>
      <c r="K496" s="0" t="str">
        <f aca="false">IF([1]metadata!K496="","",[1]metadata!K496)</f>
        <v/>
      </c>
      <c r="L496" s="0" t="str">
        <f aca="false">IF([1]metadata!L496="","",[1]metadata!L496)</f>
        <v>Diatraea grandiosella</v>
      </c>
      <c r="M496" s="0" t="str">
        <f aca="false">IF([1]metadata!M496="","",[1]metadata!M496)</f>
        <v>lepidoptera</v>
      </c>
      <c r="N496" s="0" t="str">
        <f aca="false">IF([1]metadata!N496="","",[1]metadata!N496)</f>
        <v>starksville</v>
      </c>
      <c r="O496" s="0" t="n">
        <f aca="false">IF([1]metadata!O496="","",[1]metadata!O496)</f>
        <v>33.3</v>
      </c>
      <c r="P496" s="0" t="n">
        <f aca="false">IF([1]metadata!P496="","",[1]metadata!P496)</f>
        <v>-88.5</v>
      </c>
      <c r="Q496" s="0" t="str">
        <f aca="false">IF([1]metadata!Q496="","",[1]metadata!Q496)</f>
        <v/>
      </c>
      <c r="R496" s="0" t="str">
        <f aca="false">IF([1]metadata!R496="","",[1]metadata!R496)</f>
        <v/>
      </c>
      <c r="S496" s="0" t="str">
        <f aca="false">IF([1]metadata!S496="","",[1]metadata!S496)</f>
        <v/>
      </c>
      <c r="T496" s="0" t="n">
        <f aca="false">IF([1]metadata!T496="","",[1]metadata!T496)</f>
        <v>50</v>
      </c>
      <c r="U496" s="0" t="str">
        <f aca="false">IF([1]metadata!U496="","",[1]metadata!U496)</f>
        <v>global average</v>
      </c>
      <c r="V496" s="0" t="str">
        <f aca="false">IF([1]metadata!V496="","",[1]metadata!V496)</f>
        <v/>
      </c>
      <c r="W496" s="0" t="str">
        <f aca="false">IF([1]metadata!W496="","",[1]metadata!W496)</f>
        <v>t70</v>
      </c>
      <c r="X496" s="0" t="str">
        <f aca="false">IF([1]metadata!X496="","",[1]metadata!X496)</f>
        <v/>
      </c>
      <c r="Y496" s="0" t="str">
        <f aca="false">IF([1]metadata!Y496="","",[1]metadata!Y496)</f>
        <v>larval</v>
      </c>
      <c r="Z496" s="0" t="str">
        <f aca="false">IF([1]metadata!Z496="","",[1]metadata!Z496)</f>
        <v/>
      </c>
    </row>
    <row r="497" customFormat="false" ht="14.4" hidden="false" customHeight="false" outlineLevel="0" collapsed="false">
      <c r="A497" s="0" t="n">
        <f aca="false">IF([1]metadata!A497="","",[1]metadata!A497)</f>
        <v>70</v>
      </c>
      <c r="B497" s="0" t="str">
        <f aca="false">IF([1]metadata!B497="","",[1]metadata!B497)</f>
        <v>70-stjohn</v>
      </c>
      <c r="C497" s="0" t="str">
        <f aca="false">IF([1]metadata!C497="","",[1]metadata!C497)</f>
        <v>TAKEDA, M; CHIPPENDALE, GM</v>
      </c>
      <c r="D497" s="0" t="str">
        <f aca="false">IF([1]metadata!D497="","",[1]metadata!D497)</f>
        <v>PHENOLOGICAL ADAPTATIONS OF A COLONIZING INSECT - THE SOUTHWESTERN CORN-BORER, DIATRAEA-GRANDIOSELLA</v>
      </c>
      <c r="E497" s="0" t="str">
        <f aca="false">IF([1]metadata!E497="","",[1]metadata!E497)</f>
        <v>10.1007/BF00389019</v>
      </c>
      <c r="F497" s="0" t="str">
        <f aca="false">IF([1]metadata!F497="","",[1]metadata!F497)</f>
        <v>y</v>
      </c>
      <c r="G497" s="0" t="str">
        <f aca="false">IF([1]metadata!G497="","",[1]metadata!G497)</f>
        <v>a</v>
      </c>
      <c r="H497" s="0" t="str">
        <f aca="false">IF([1]metadata!H497="","",[1]metadata!H497)</f>
        <v>i</v>
      </c>
      <c r="I497" s="0" t="n">
        <f aca="false">IF([1]metadata!I497="","",[1]metadata!I497)</f>
        <v>3</v>
      </c>
      <c r="J497" s="0" t="n">
        <f aca="false">IF([1]metadata!J497="",0,[1]metadata!J497)</f>
        <v>6</v>
      </c>
      <c r="K497" s="0" t="str">
        <f aca="false">IF([1]metadata!K497="","",[1]metadata!K497)</f>
        <v/>
      </c>
      <c r="L497" s="0" t="str">
        <f aca="false">IF([1]metadata!L497="","",[1]metadata!L497)</f>
        <v>Diatraea grandiosella</v>
      </c>
      <c r="M497" s="0" t="str">
        <f aca="false">IF([1]metadata!M497="","",[1]metadata!M497)</f>
        <v>lepidoptera</v>
      </c>
      <c r="N497" s="0" t="str">
        <f aca="false">IF([1]metadata!N497="","",[1]metadata!N497)</f>
        <v>stjohn</v>
      </c>
      <c r="O497" s="0" t="n">
        <f aca="false">IF([1]metadata!O497="","",[1]metadata!O497)</f>
        <v>37.6</v>
      </c>
      <c r="P497" s="0" t="n">
        <f aca="false">IF([1]metadata!P497="","",[1]metadata!P497)</f>
        <v>-98.5</v>
      </c>
      <c r="Q497" s="0" t="str">
        <f aca="false">IF([1]metadata!Q497="","",[1]metadata!Q497)</f>
        <v/>
      </c>
      <c r="R497" s="0" t="str">
        <f aca="false">IF([1]metadata!R497="","",[1]metadata!R497)</f>
        <v/>
      </c>
      <c r="S497" s="0" t="str">
        <f aca="false">IF([1]metadata!S497="","",[1]metadata!S497)</f>
        <v/>
      </c>
      <c r="T497" s="0" t="n">
        <f aca="false">IF([1]metadata!T497="","",[1]metadata!T497)</f>
        <v>50</v>
      </c>
      <c r="U497" s="0" t="str">
        <f aca="false">IF([1]metadata!U497="","",[1]metadata!U497)</f>
        <v>global average</v>
      </c>
      <c r="V497" s="0" t="str">
        <f aca="false">IF([1]metadata!V497="","",[1]metadata!V497)</f>
        <v/>
      </c>
      <c r="W497" s="0" t="str">
        <f aca="false">IF([1]metadata!W497="","",[1]metadata!W497)</f>
        <v>t70</v>
      </c>
      <c r="X497" s="0" t="str">
        <f aca="false">IF([1]metadata!X497="","",[1]metadata!X497)</f>
        <v/>
      </c>
      <c r="Y497" s="0" t="str">
        <f aca="false">IF([1]metadata!Y497="","",[1]metadata!Y497)</f>
        <v>larval</v>
      </c>
      <c r="Z497" s="0" t="str">
        <f aca="false">IF([1]metadata!Z497="","",[1]metadata!Z497)</f>
        <v/>
      </c>
    </row>
    <row r="498" customFormat="false" ht="14.4" hidden="false" customHeight="false" outlineLevel="0" collapsed="false">
      <c r="A498" s="0" t="n">
        <f aca="false">IF([1]metadata!A498="","",[1]metadata!A498)</f>
        <v>71</v>
      </c>
      <c r="B498" s="0" t="str">
        <f aca="false">IF([1]metadata!B498="","",[1]metadata!B498)</f>
        <v>71-</v>
      </c>
      <c r="C498" s="0" t="str">
        <f aca="false">IF([1]metadata!C498="","",[1]metadata!C498)</f>
        <v>Ryan, Valetta, Thivierge, Aardema, Scriber</v>
      </c>
      <c r="D498" s="0" t="str">
        <f aca="false">IF([1]metadata!D498="","",[1]metadata!D498)</f>
        <v>The role of latitudinal, genetic and temperature variation in the induction of diapause of Papilio glaucus (Lepidoptera: Papilionidae)</v>
      </c>
      <c r="E498" s="0" t="str">
        <f aca="false">IF([1]metadata!E498="","",[1]metadata!E498)</f>
        <v>10.1111/1744-7917.12423</v>
      </c>
      <c r="F498" s="0" t="str">
        <f aca="false">IF([1]metadata!F498="","",[1]metadata!F498)</f>
        <v>y-askcoordinates</v>
      </c>
      <c r="G498" s="0" t="str">
        <f aca="false">IF([1]metadata!G498="","",[1]metadata!G498)</f>
        <v>a</v>
      </c>
      <c r="H498" s="0" t="str">
        <f aca="false">IF([1]metadata!H498="","",[1]metadata!H498)</f>
        <v>i</v>
      </c>
      <c r="I498" s="0" t="n">
        <f aca="false">IF([1]metadata!I498="","",[1]metadata!I498)</f>
        <v>3</v>
      </c>
      <c r="J498" s="0" t="n">
        <f aca="false">IF([1]metadata!J498="",0,[1]metadata!J498)</f>
        <v>12</v>
      </c>
      <c r="K498" s="0" t="str">
        <f aca="false">IF([1]metadata!K498="","",[1]metadata!K498)</f>
        <v/>
      </c>
      <c r="L498" s="0" t="str">
        <f aca="false">IF([1]metadata!L498="","",[1]metadata!L498)</f>
        <v>Papilio glaucus</v>
      </c>
      <c r="M498" s="0" t="str">
        <f aca="false">IF([1]metadata!M498="","",[1]metadata!M498)</f>
        <v>lepidoptera</v>
      </c>
      <c r="N498" s="0" t="str">
        <f aca="false">IF([1]metadata!N498="","",[1]metadata!N498)</f>
        <v/>
      </c>
      <c r="O498" s="0" t="str">
        <f aca="false">IF([1]metadata!O498="","",[1]metadata!O498)</f>
        <v/>
      </c>
      <c r="P498" s="0" t="str">
        <f aca="false">IF([1]metadata!P498="","",[1]metadata!P498)</f>
        <v/>
      </c>
      <c r="Q498" s="0" t="str">
        <f aca="false">IF([1]metadata!Q498="","",[1]metadata!Q498)</f>
        <v/>
      </c>
      <c r="R498" s="0" t="str">
        <f aca="false">IF([1]metadata!R498="","",[1]metadata!R498)</f>
        <v/>
      </c>
      <c r="S498" s="0" t="str">
        <f aca="false">IF([1]metadata!S498="","",[1]metadata!S498)</f>
        <v/>
      </c>
      <c r="T498" s="0" t="n">
        <f aca="false">IF([1]metadata!T498="","",[1]metadata!T498)</f>
        <v>10</v>
      </c>
      <c r="U498" s="0" t="str">
        <f aca="false">IF([1]metadata!U498="","",[1]metadata!U498)</f>
        <v>accurate</v>
      </c>
      <c r="V498" s="0" t="str">
        <f aca="false">IF([1]metadata!V498="","",[1]metadata!V498)</f>
        <v/>
      </c>
      <c r="W498" s="0" t="n">
        <f aca="false">IF([1]metadata!W498="","",[1]metadata!W498)</f>
        <v>71</v>
      </c>
      <c r="X498" s="0" t="str">
        <f aca="false">IF([1]metadata!X498="","",[1]metadata!X498)</f>
        <v/>
      </c>
      <c r="Y498" s="0" t="str">
        <f aca="false">IF([1]metadata!Y498="","",[1]metadata!Y498)</f>
        <v/>
      </c>
      <c r="Z498" s="0" t="str">
        <f aca="false">IF([1]metadata!Z498="","",[1]metadata!Z498)</f>
        <v/>
      </c>
    </row>
    <row r="499" customFormat="false" ht="14.4" hidden="false" customHeight="false" outlineLevel="0" collapsed="false">
      <c r="A499" s="0" t="n">
        <f aca="false">IF([1]metadata!A499="","",[1]metadata!A499)</f>
        <v>71</v>
      </c>
      <c r="B499" s="0" t="str">
        <f aca="false">IF([1]metadata!B499="","",[1]metadata!B499)</f>
        <v>71-</v>
      </c>
      <c r="C499" s="0" t="str">
        <f aca="false">IF([1]metadata!C499="","",[1]metadata!C499)</f>
        <v>Ryan, Valetta, Thivierge, Aardema, Scriber</v>
      </c>
      <c r="D499" s="0" t="str">
        <f aca="false">IF([1]metadata!D499="","",[1]metadata!D499)</f>
        <v>The role of latitudinal, genetic and temperature variation in the induction of diapause of Papilio glaucus (Lepidoptera: Papilionidae)</v>
      </c>
      <c r="E499" s="0" t="str">
        <f aca="false">IF([1]metadata!E499="","",[1]metadata!E499)</f>
        <v>10.1111/1744-7917.12423</v>
      </c>
      <c r="F499" s="0" t="str">
        <f aca="false">IF([1]metadata!F499="","",[1]metadata!F499)</f>
        <v>y-askcoordinates</v>
      </c>
      <c r="G499" s="0" t="str">
        <f aca="false">IF([1]metadata!G499="","",[1]metadata!G499)</f>
        <v>a</v>
      </c>
      <c r="H499" s="0" t="str">
        <f aca="false">IF([1]metadata!H499="","",[1]metadata!H499)</f>
        <v>i</v>
      </c>
      <c r="I499" s="0" t="n">
        <f aca="false">IF([1]metadata!I499="","",[1]metadata!I499)</f>
        <v>3</v>
      </c>
      <c r="J499" s="0" t="n">
        <f aca="false">IF([1]metadata!J499="",0,[1]metadata!J499)</f>
        <v>12</v>
      </c>
      <c r="K499" s="0" t="str">
        <f aca="false">IF([1]metadata!K499="","",[1]metadata!K499)</f>
        <v/>
      </c>
      <c r="L499" s="0" t="str">
        <f aca="false">IF([1]metadata!L499="","",[1]metadata!L499)</f>
        <v>Papilio glaucus</v>
      </c>
      <c r="M499" s="0" t="str">
        <f aca="false">IF([1]metadata!M499="","",[1]metadata!M499)</f>
        <v>lepidoptera</v>
      </c>
      <c r="N499" s="0" t="str">
        <f aca="false">IF([1]metadata!N499="","",[1]metadata!N499)</f>
        <v/>
      </c>
      <c r="O499" s="0" t="str">
        <f aca="false">IF([1]metadata!O499="","",[1]metadata!O499)</f>
        <v/>
      </c>
      <c r="P499" s="0" t="str">
        <f aca="false">IF([1]metadata!P499="","",[1]metadata!P499)</f>
        <v/>
      </c>
      <c r="Q499" s="0" t="str">
        <f aca="false">IF([1]metadata!Q499="","",[1]metadata!Q499)</f>
        <v/>
      </c>
      <c r="R499" s="0" t="str">
        <f aca="false">IF([1]metadata!R499="","",[1]metadata!R499)</f>
        <v/>
      </c>
      <c r="S499" s="0" t="str">
        <f aca="false">IF([1]metadata!S499="","",[1]metadata!S499)</f>
        <v/>
      </c>
      <c r="T499" s="0" t="n">
        <f aca="false">IF([1]metadata!T499="","",[1]metadata!T499)</f>
        <v>10</v>
      </c>
      <c r="U499" s="0" t="str">
        <f aca="false">IF([1]metadata!U499="","",[1]metadata!U499)</f>
        <v>accurate</v>
      </c>
      <c r="V499" s="0" t="str">
        <f aca="false">IF([1]metadata!V499="","",[1]metadata!V499)</f>
        <v/>
      </c>
      <c r="W499" s="0" t="n">
        <f aca="false">IF([1]metadata!W499="","",[1]metadata!W499)</f>
        <v>71</v>
      </c>
      <c r="X499" s="0" t="str">
        <f aca="false">IF([1]metadata!X499="","",[1]metadata!X499)</f>
        <v/>
      </c>
      <c r="Y499" s="0" t="str">
        <f aca="false">IF([1]metadata!Y499="","",[1]metadata!Y499)</f>
        <v/>
      </c>
      <c r="Z499" s="0" t="str">
        <f aca="false">IF([1]metadata!Z499="","",[1]metadata!Z499)</f>
        <v/>
      </c>
    </row>
    <row r="500" customFormat="false" ht="14.4" hidden="false" customHeight="false" outlineLevel="0" collapsed="false">
      <c r="A500" s="0" t="n">
        <f aca="false">IF([1]metadata!A500="","",[1]metadata!A500)</f>
        <v>71</v>
      </c>
      <c r="B500" s="0" t="str">
        <f aca="false">IF([1]metadata!B500="","",[1]metadata!B500)</f>
        <v>71-</v>
      </c>
      <c r="C500" s="0" t="str">
        <f aca="false">IF([1]metadata!C500="","",[1]metadata!C500)</f>
        <v>Ryan, Valetta, Thivierge, Aardema, Scriber</v>
      </c>
      <c r="D500" s="0" t="str">
        <f aca="false">IF([1]metadata!D500="","",[1]metadata!D500)</f>
        <v>The role of latitudinal, genetic and temperature variation in the induction of diapause of Papilio glaucus (Lepidoptera: Papilionidae)</v>
      </c>
      <c r="E500" s="0" t="str">
        <f aca="false">IF([1]metadata!E500="","",[1]metadata!E500)</f>
        <v>10.1111/1744-7917.12423</v>
      </c>
      <c r="F500" s="0" t="str">
        <f aca="false">IF([1]metadata!F500="","",[1]metadata!F500)</f>
        <v>y-askcoordinates</v>
      </c>
      <c r="G500" s="0" t="str">
        <f aca="false">IF([1]metadata!G500="","",[1]metadata!G500)</f>
        <v>a</v>
      </c>
      <c r="H500" s="0" t="str">
        <f aca="false">IF([1]metadata!H500="","",[1]metadata!H500)</f>
        <v>i</v>
      </c>
      <c r="I500" s="0" t="n">
        <f aca="false">IF([1]metadata!I500="","",[1]metadata!I500)</f>
        <v>3</v>
      </c>
      <c r="J500" s="0" t="n">
        <f aca="false">IF([1]metadata!J500="",0,[1]metadata!J500)</f>
        <v>12</v>
      </c>
      <c r="K500" s="0" t="str">
        <f aca="false">IF([1]metadata!K500="","",[1]metadata!K500)</f>
        <v/>
      </c>
      <c r="L500" s="0" t="str">
        <f aca="false">IF([1]metadata!L500="","",[1]metadata!L500)</f>
        <v>Papilio glaucus</v>
      </c>
      <c r="M500" s="0" t="str">
        <f aca="false">IF([1]metadata!M500="","",[1]metadata!M500)</f>
        <v>lepidoptera</v>
      </c>
      <c r="N500" s="0" t="str">
        <f aca="false">IF([1]metadata!N500="","",[1]metadata!N500)</f>
        <v/>
      </c>
      <c r="O500" s="0" t="str">
        <f aca="false">IF([1]metadata!O500="","",[1]metadata!O500)</f>
        <v/>
      </c>
      <c r="P500" s="0" t="str">
        <f aca="false">IF([1]metadata!P500="","",[1]metadata!P500)</f>
        <v/>
      </c>
      <c r="Q500" s="0" t="str">
        <f aca="false">IF([1]metadata!Q500="","",[1]metadata!Q500)</f>
        <v/>
      </c>
      <c r="R500" s="0" t="str">
        <f aca="false">IF([1]metadata!R500="","",[1]metadata!R500)</f>
        <v/>
      </c>
      <c r="S500" s="0" t="str">
        <f aca="false">IF([1]metadata!S500="","",[1]metadata!S500)</f>
        <v/>
      </c>
      <c r="T500" s="0" t="n">
        <f aca="false">IF([1]metadata!T500="","",[1]metadata!T500)</f>
        <v>10</v>
      </c>
      <c r="U500" s="0" t="str">
        <f aca="false">IF([1]metadata!U500="","",[1]metadata!U500)</f>
        <v>accurate</v>
      </c>
      <c r="V500" s="0" t="str">
        <f aca="false">IF([1]metadata!V500="","",[1]metadata!V500)</f>
        <v/>
      </c>
      <c r="W500" s="0" t="n">
        <f aca="false">IF([1]metadata!W500="","",[1]metadata!W500)</f>
        <v>71</v>
      </c>
      <c r="X500" s="0" t="str">
        <f aca="false">IF([1]metadata!X500="","",[1]metadata!X500)</f>
        <v/>
      </c>
      <c r="Y500" s="0" t="str">
        <f aca="false">IF([1]metadata!Y500="","",[1]metadata!Y500)</f>
        <v/>
      </c>
      <c r="Z500" s="0" t="str">
        <f aca="false">IF([1]metadata!Z500="","",[1]metadata!Z500)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Q3082"/>
  <sheetViews>
    <sheetView windowProtection="false" showFormulas="false" showGridLines="true" showRowColHeaders="true" showZeros="true" rightToLeft="false" tabSelected="true" showOutlineSymbols="true" defaultGridColor="true" view="normal" topLeftCell="A1190" colorId="64" zoomScale="85" zoomScaleNormal="85" zoomScalePageLayoutView="100" workbookViewId="0">
      <selection pane="topLeft" activeCell="AJ1236" activeCellId="0" sqref="AJ1236"/>
    </sheetView>
  </sheetViews>
  <sheetFormatPr defaultRowHeight="13.8"/>
  <cols>
    <col collapsed="false" hidden="true" max="3" min="1" style="0" width="0"/>
    <col collapsed="false" hidden="false" max="4" min="4" style="0" width="26.0283400809717"/>
    <col collapsed="false" hidden="true" max="10" min="5" style="0" width="0"/>
    <col collapsed="false" hidden="false" max="12" min="11" style="0" width="9.10526315789474"/>
    <col collapsed="false" hidden="true" max="13" min="13" style="0" width="0"/>
    <col collapsed="false" hidden="false" max="14" min="14" style="0" width="26.1376518218623"/>
    <col collapsed="false" hidden="false" max="15" min="15" style="0" width="8.89068825910931"/>
    <col collapsed="false" hidden="false" max="18" min="16" style="0" width="8.57085020242915"/>
    <col collapsed="false" hidden="true" max="28" min="19" style="0" width="0"/>
    <col collapsed="false" hidden="false" max="29" min="29" style="0" width="9.10526315789474"/>
    <col collapsed="false" hidden="false" max="30" min="30" style="0" width="8.57085020242915"/>
    <col collapsed="false" hidden="true" max="31" min="31" style="0" width="0"/>
    <col collapsed="false" hidden="false" max="32" min="32" style="0" width="8.57085020242915"/>
    <col collapsed="false" hidden="false" max="33" min="33" style="0" width="13.1740890688259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/>
      <c r="AL1" s="1"/>
      <c r="AM1" s="1"/>
      <c r="AN1" s="1"/>
      <c r="AO1" s="1"/>
      <c r="AP1" s="1"/>
      <c r="AQ1" s="1"/>
    </row>
    <row r="2" customFormat="false" ht="13.8" hidden="true" customHeight="false" outlineLevel="0" collapsed="false">
      <c r="A2" s="0" t="n">
        <v>1</v>
      </c>
      <c r="B2" s="0" t="str">
        <f aca="false">metadata!B2</f>
        <v>1-el_paso</v>
      </c>
      <c r="C2" s="0" t="n">
        <v>1</v>
      </c>
      <c r="D2" s="3" t="str">
        <f aca="false">VLOOKUP(C2,$A$1:$B$451,2)</f>
        <v>1-el_paso</v>
      </c>
      <c r="E2" s="0" t="str">
        <f aca="false">VLOOKUP($D2,metadata!$B$2:$S$451,2,0)</f>
        <v>ANKERSMIT, GW; ADKISSON, PL</v>
      </c>
      <c r="F2" s="0" t="str">
        <f aca="false">VLOOKUP($D2,metadata!$B$2:$S$451,3,0)</f>
        <v>PHOTOPERIODIC RESPONSES OF CERTAIN GEOGRAPHICAL STRAINS OF PECTINOPHORA GOSSYPIELLA (LEPIDOPTERA)</v>
      </c>
      <c r="G2" s="0" t="str">
        <f aca="false">VLOOKUP($D2,metadata!$B$2:$S$451,4,0)</f>
        <v>10.1016/0022-1910(67)90067-4</v>
      </c>
      <c r="H2" s="0" t="str">
        <f aca="false">VLOOKUP($D2,metadata!$B$2:$S$451,5,0)</f>
        <v>y</v>
      </c>
      <c r="I2" s="0" t="str">
        <f aca="false">VLOOKUP($D2,metadata!$B$2:$S$451,6,0)</f>
        <v>a</v>
      </c>
      <c r="J2" s="0" t="str">
        <f aca="false">VLOOKUP($D2,metadata!$B$2:$S$451,7,0)</f>
        <v>i</v>
      </c>
      <c r="K2" s="0" t="n">
        <f aca="false">VLOOKUP($D2,metadata!$B$2:$S$451,8,0)</f>
        <v>3</v>
      </c>
      <c r="L2" s="0" t="n">
        <f aca="false">VLOOKUP($D2,metadata!$B$2:$S$451,9,0)</f>
        <v>5</v>
      </c>
      <c r="M2" s="0" t="str">
        <f aca="false">VLOOKUP($D2,metadata!$B$2:$S$451,10,0)</f>
        <v/>
      </c>
      <c r="N2" s="0" t="str">
        <f aca="false">VLOOKUP($D2,metadata!$B$2:$S$451,11,0)</f>
        <v>Pectinophora gossypiella</v>
      </c>
      <c r="O2" s="0" t="str">
        <f aca="false">VLOOKUP($D2,metadata!$B$2:$S$451,12,0)</f>
        <v>lepidoptera</v>
      </c>
      <c r="P2" s="0" t="str">
        <f aca="false">VLOOKUP($D2,metadata!$B$2:$S$451,13,0)</f>
        <v>el_paso</v>
      </c>
      <c r="Q2" s="0" t="n">
        <f aca="false">VLOOKUP($D2,metadata!$B$2:$S$451,14,0)</f>
        <v>31.779</v>
      </c>
      <c r="R2" s="0" t="n">
        <f aca="false">VLOOKUP($D2,metadata!$B$2:$S$451,15,0)</f>
        <v>-106.478</v>
      </c>
      <c r="S2" s="0" t="n">
        <f aca="false">VLOOKUP($D2,metadata!$B$2:$S$451,16,0)</f>
        <v>1</v>
      </c>
      <c r="T2" s="0" t="str">
        <f aca="false">VLOOKUP($D2,metadata!$B$2:$S$451,17,0)</f>
        <v/>
      </c>
      <c r="U2" s="0" t="str">
        <f aca="false">VLOOKUP($D2,metadata!$B$2:$S$451,18,0)</f>
        <v/>
      </c>
      <c r="V2" s="0" t="n">
        <f aca="false">VLOOKUP($D2,metadata!$B$2:$Z$451,19,0)</f>
        <v>275</v>
      </c>
      <c r="W2" s="0" t="str">
        <f aca="false">VLOOKUP($D2,metadata!$B$2:$Z$451,20,0)</f>
        <v>pop average</v>
      </c>
      <c r="X2" s="0" t="str">
        <f aca="false">VLOOKUP($D2,metadata!$B$2:$Z$451,21,0)</f>
        <v/>
      </c>
      <c r="Y2" s="0" t="str">
        <f aca="false">VLOOKUP($D2,metadata!$B$2:$Z$451,22,0)</f>
        <v>1_1</v>
      </c>
      <c r="Z2" s="0" t="str">
        <f aca="false">VLOOKUP($D2,metadata!$B$2:$Z$451,23,0)</f>
        <v/>
      </c>
      <c r="AA2" s="0" t="str">
        <f aca="false">VLOOKUP($D2,metadata!$B$2:$Z$451,24,0)</f>
        <v>larval</v>
      </c>
      <c r="AB2" s="0" t="str">
        <f aca="false">VLOOKUP($D2,metadata!$B$2:$Z$451,25,0)</f>
        <v/>
      </c>
      <c r="AC2" s="0" t="n">
        <v>10</v>
      </c>
      <c r="AD2" s="0" t="n">
        <v>96.3689097007307</v>
      </c>
      <c r="AF2" s="0" t="n">
        <f aca="false">IF(AE2="",V2,AE2)</f>
        <v>275</v>
      </c>
      <c r="AG2" s="0" t="n">
        <v>10</v>
      </c>
      <c r="AH2" s="0" t="n">
        <v>1967</v>
      </c>
      <c r="AI2" s="0" t="s">
        <v>37</v>
      </c>
      <c r="AJ2" s="0" t="s">
        <v>37</v>
      </c>
    </row>
    <row r="3" customFormat="false" ht="13.8" hidden="true" customHeight="false" outlineLevel="0" collapsed="false">
      <c r="A3" s="0" t="n">
        <f aca="false">A2+metadata!J2</f>
        <v>6</v>
      </c>
      <c r="B3" s="0" t="str">
        <f aca="false">metadata!B3</f>
        <v>1-port_lavaca</v>
      </c>
      <c r="C3" s="0" t="n">
        <v>2</v>
      </c>
      <c r="D3" s="3" t="str">
        <f aca="false">VLOOKUP(C3,$A$1:$B$451,2)</f>
        <v>1-el_paso</v>
      </c>
      <c r="E3" s="0" t="str">
        <f aca="false">VLOOKUP($D3,metadata!$B$2:$S$451,2,0)</f>
        <v>ANKERSMIT, GW; ADKISSON, PL</v>
      </c>
      <c r="F3" s="0" t="str">
        <f aca="false">VLOOKUP($D3,metadata!$B$2:$S$451,3,0)</f>
        <v>PHOTOPERIODIC RESPONSES OF CERTAIN GEOGRAPHICAL STRAINS OF PECTINOPHORA GOSSYPIELLA (LEPIDOPTERA)</v>
      </c>
      <c r="G3" s="0" t="str">
        <f aca="false">VLOOKUP($D3,metadata!$B$2:$S$451,4,0)</f>
        <v>10.1016/0022-1910(67)90067-4</v>
      </c>
      <c r="H3" s="0" t="str">
        <f aca="false">VLOOKUP($D3,metadata!$B$2:$S$451,5,0)</f>
        <v>y</v>
      </c>
      <c r="I3" s="0" t="str">
        <f aca="false">VLOOKUP($D3,metadata!$B$2:$S$451,6,0)</f>
        <v>a</v>
      </c>
      <c r="J3" s="0" t="str">
        <f aca="false">VLOOKUP($D3,metadata!$B$2:$S$451,7,0)</f>
        <v>i</v>
      </c>
      <c r="K3" s="0" t="n">
        <f aca="false">VLOOKUP($D3,metadata!$B$2:$S$451,8,0)</f>
        <v>3</v>
      </c>
      <c r="L3" s="0" t="n">
        <f aca="false">VLOOKUP($D3,metadata!$B$2:$S$451,9,0)</f>
        <v>5</v>
      </c>
      <c r="M3" s="0" t="str">
        <f aca="false">VLOOKUP($D3,metadata!$B$2:$S$451,10,0)</f>
        <v/>
      </c>
      <c r="N3" s="0" t="str">
        <f aca="false">VLOOKUP($D3,metadata!$B$2:$S$451,11,0)</f>
        <v>Pectinophora gossypiella</v>
      </c>
      <c r="O3" s="0" t="str">
        <f aca="false">VLOOKUP($D3,metadata!$B$2:$S$451,12,0)</f>
        <v>lepidoptera</v>
      </c>
      <c r="P3" s="0" t="str">
        <f aca="false">VLOOKUP($D3,metadata!$B$2:$S$451,13,0)</f>
        <v>el_paso</v>
      </c>
      <c r="Q3" s="0" t="n">
        <f aca="false">VLOOKUP($D3,metadata!$B$2:$S$451,14,0)</f>
        <v>31.779</v>
      </c>
      <c r="R3" s="0" t="n">
        <f aca="false">VLOOKUP($D3,metadata!$B$2:$S$451,15,0)</f>
        <v>-106.478</v>
      </c>
      <c r="S3" s="0" t="n">
        <f aca="false">VLOOKUP($D3,metadata!$B$2:$S$451,16,0)</f>
        <v>1</v>
      </c>
      <c r="T3" s="0" t="str">
        <f aca="false">VLOOKUP($D3,metadata!$B$2:$S$451,17,0)</f>
        <v/>
      </c>
      <c r="U3" s="0" t="str">
        <f aca="false">VLOOKUP($D3,metadata!$B$2:$S$451,18,0)</f>
        <v/>
      </c>
      <c r="V3" s="0" t="n">
        <f aca="false">VLOOKUP($D3,metadata!$B$2:$Z$451,19,0)</f>
        <v>275</v>
      </c>
      <c r="W3" s="0" t="str">
        <f aca="false">VLOOKUP($D3,metadata!$B$2:$Z$451,20,0)</f>
        <v>pop average</v>
      </c>
      <c r="X3" s="0" t="str">
        <f aca="false">VLOOKUP($D3,metadata!$B$2:$Z$451,21,0)</f>
        <v/>
      </c>
      <c r="Y3" s="0" t="str">
        <f aca="false">VLOOKUP($D3,metadata!$B$2:$Z$451,22,0)</f>
        <v>1_1</v>
      </c>
      <c r="Z3" s="0" t="str">
        <f aca="false">VLOOKUP($D3,metadata!$B$2:$Z$451,23,0)</f>
        <v/>
      </c>
      <c r="AA3" s="0" t="str">
        <f aca="false">VLOOKUP($D3,metadata!$B$2:$Z$451,24,0)</f>
        <v>larval</v>
      </c>
      <c r="AB3" s="0" t="str">
        <f aca="false">VLOOKUP($D3,metadata!$B$2:$Z$451,25,0)</f>
        <v/>
      </c>
      <c r="AC3" s="0" t="n">
        <v>11</v>
      </c>
      <c r="AD3" s="0" t="n">
        <v>96.461266749842</v>
      </c>
      <c r="AF3" s="0" t="n">
        <f aca="false">IF(AE3="",V3,AE3)</f>
        <v>275</v>
      </c>
      <c r="AG3" s="0" t="n">
        <v>11</v>
      </c>
      <c r="AH3" s="0" t="n">
        <v>1967</v>
      </c>
      <c r="AI3" s="0" t="s">
        <v>37</v>
      </c>
      <c r="AJ3" s="0" t="s">
        <v>37</v>
      </c>
    </row>
    <row r="4" customFormat="false" ht="13.8" hidden="true" customHeight="false" outlineLevel="0" collapsed="false">
      <c r="A4" s="0" t="n">
        <f aca="false">A3+metadata!J3</f>
        <v>12</v>
      </c>
      <c r="B4" s="0" t="str">
        <f aca="false">metadata!B4</f>
        <v>1-virgin_is</v>
      </c>
      <c r="C4" s="0" t="n">
        <v>3</v>
      </c>
      <c r="D4" s="3" t="str">
        <f aca="false">VLOOKUP(C4,$A$1:$B$451,2)</f>
        <v>1-el_paso</v>
      </c>
      <c r="E4" s="0" t="str">
        <f aca="false">VLOOKUP($D4,metadata!$B$2:$S$451,2,0)</f>
        <v>ANKERSMIT, GW; ADKISSON, PL</v>
      </c>
      <c r="F4" s="0" t="str">
        <f aca="false">VLOOKUP($D4,metadata!$B$2:$S$451,3,0)</f>
        <v>PHOTOPERIODIC RESPONSES OF CERTAIN GEOGRAPHICAL STRAINS OF PECTINOPHORA GOSSYPIELLA (LEPIDOPTERA)</v>
      </c>
      <c r="G4" s="0" t="str">
        <f aca="false">VLOOKUP($D4,metadata!$B$2:$S$451,4,0)</f>
        <v>10.1016/0022-1910(67)90067-4</v>
      </c>
      <c r="H4" s="0" t="str">
        <f aca="false">VLOOKUP($D4,metadata!$B$2:$S$451,5,0)</f>
        <v>y</v>
      </c>
      <c r="I4" s="0" t="str">
        <f aca="false">VLOOKUP($D4,metadata!$B$2:$S$451,6,0)</f>
        <v>a</v>
      </c>
      <c r="J4" s="0" t="str">
        <f aca="false">VLOOKUP($D4,metadata!$B$2:$S$451,7,0)</f>
        <v>i</v>
      </c>
      <c r="K4" s="0" t="n">
        <f aca="false">VLOOKUP($D4,metadata!$B$2:$S$451,8,0)</f>
        <v>3</v>
      </c>
      <c r="L4" s="0" t="n">
        <f aca="false">VLOOKUP($D4,metadata!$B$2:$S$451,9,0)</f>
        <v>5</v>
      </c>
      <c r="M4" s="0" t="str">
        <f aca="false">VLOOKUP($D4,metadata!$B$2:$S$451,10,0)</f>
        <v/>
      </c>
      <c r="N4" s="0" t="str">
        <f aca="false">VLOOKUP($D4,metadata!$B$2:$S$451,11,0)</f>
        <v>Pectinophora gossypiella</v>
      </c>
      <c r="O4" s="0" t="str">
        <f aca="false">VLOOKUP($D4,metadata!$B$2:$S$451,12,0)</f>
        <v>lepidoptera</v>
      </c>
      <c r="P4" s="0" t="str">
        <f aca="false">VLOOKUP($D4,metadata!$B$2:$S$451,13,0)</f>
        <v>el_paso</v>
      </c>
      <c r="Q4" s="0" t="n">
        <f aca="false">VLOOKUP($D4,metadata!$B$2:$S$451,14,0)</f>
        <v>31.779</v>
      </c>
      <c r="R4" s="0" t="n">
        <f aca="false">VLOOKUP($D4,metadata!$B$2:$S$451,15,0)</f>
        <v>-106.478</v>
      </c>
      <c r="S4" s="0" t="n">
        <f aca="false">VLOOKUP($D4,metadata!$B$2:$S$451,16,0)</f>
        <v>1</v>
      </c>
      <c r="T4" s="0" t="str">
        <f aca="false">VLOOKUP($D4,metadata!$B$2:$S$451,17,0)</f>
        <v/>
      </c>
      <c r="U4" s="0" t="str">
        <f aca="false">VLOOKUP($D4,metadata!$B$2:$S$451,18,0)</f>
        <v/>
      </c>
      <c r="V4" s="0" t="n">
        <f aca="false">VLOOKUP($D4,metadata!$B$2:$Z$451,19,0)</f>
        <v>275</v>
      </c>
      <c r="W4" s="0" t="str">
        <f aca="false">VLOOKUP($D4,metadata!$B$2:$Z$451,20,0)</f>
        <v>pop average</v>
      </c>
      <c r="X4" s="0" t="str">
        <f aca="false">VLOOKUP($D4,metadata!$B$2:$Z$451,21,0)</f>
        <v/>
      </c>
      <c r="Y4" s="0" t="str">
        <f aca="false">VLOOKUP($D4,metadata!$B$2:$Z$451,22,0)</f>
        <v>1_1</v>
      </c>
      <c r="Z4" s="0" t="str">
        <f aca="false">VLOOKUP($D4,metadata!$B$2:$Z$451,23,0)</f>
        <v/>
      </c>
      <c r="AA4" s="0" t="str">
        <f aca="false">VLOOKUP($D4,metadata!$B$2:$Z$451,24,0)</f>
        <v>larval</v>
      </c>
      <c r="AB4" s="0" t="str">
        <f aca="false">VLOOKUP($D4,metadata!$B$2:$Z$451,25,0)</f>
        <v/>
      </c>
      <c r="AC4" s="0" t="n">
        <v>12</v>
      </c>
      <c r="AD4" s="0" t="n">
        <v>86.7524344994086</v>
      </c>
      <c r="AF4" s="0" t="n">
        <f aca="false">IF(AE4="",V4,AE4)</f>
        <v>275</v>
      </c>
      <c r="AG4" s="0" t="n">
        <v>12</v>
      </c>
      <c r="AH4" s="0" t="n">
        <v>1967</v>
      </c>
      <c r="AI4" s="0" t="s">
        <v>37</v>
      </c>
      <c r="AJ4" s="0" t="s">
        <v>37</v>
      </c>
    </row>
    <row r="5" customFormat="false" ht="13.8" hidden="true" customHeight="false" outlineLevel="0" collapsed="false">
      <c r="A5" s="0" t="n">
        <f aca="false">A4+metadata!J4</f>
        <v>16</v>
      </c>
      <c r="B5" s="0" t="str">
        <f aca="false">metadata!B5</f>
        <v>2-</v>
      </c>
      <c r="C5" s="0" t="n">
        <v>4</v>
      </c>
      <c r="D5" s="3" t="str">
        <f aca="false">VLOOKUP(C5,$A$1:$B$451,2)</f>
        <v>1-el_paso</v>
      </c>
      <c r="E5" s="0" t="str">
        <f aca="false">VLOOKUP($D5,metadata!$B$2:$S$451,2,0)</f>
        <v>ANKERSMIT, GW; ADKISSON, PL</v>
      </c>
      <c r="F5" s="0" t="str">
        <f aca="false">VLOOKUP($D5,metadata!$B$2:$S$451,3,0)</f>
        <v>PHOTOPERIODIC RESPONSES OF CERTAIN GEOGRAPHICAL STRAINS OF PECTINOPHORA GOSSYPIELLA (LEPIDOPTERA)</v>
      </c>
      <c r="G5" s="0" t="str">
        <f aca="false">VLOOKUP($D5,metadata!$B$2:$S$451,4,0)</f>
        <v>10.1016/0022-1910(67)90067-4</v>
      </c>
      <c r="H5" s="0" t="str">
        <f aca="false">VLOOKUP($D5,metadata!$B$2:$S$451,5,0)</f>
        <v>y</v>
      </c>
      <c r="I5" s="0" t="str">
        <f aca="false">VLOOKUP($D5,metadata!$B$2:$S$451,6,0)</f>
        <v>a</v>
      </c>
      <c r="J5" s="0" t="str">
        <f aca="false">VLOOKUP($D5,metadata!$B$2:$S$451,7,0)</f>
        <v>i</v>
      </c>
      <c r="K5" s="0" t="n">
        <f aca="false">VLOOKUP($D5,metadata!$B$2:$S$451,8,0)</f>
        <v>3</v>
      </c>
      <c r="L5" s="0" t="n">
        <f aca="false">VLOOKUP($D5,metadata!$B$2:$S$451,9,0)</f>
        <v>5</v>
      </c>
      <c r="M5" s="0" t="str">
        <f aca="false">VLOOKUP($D5,metadata!$B$2:$S$451,10,0)</f>
        <v/>
      </c>
      <c r="N5" s="0" t="str">
        <f aca="false">VLOOKUP($D5,metadata!$B$2:$S$451,11,0)</f>
        <v>Pectinophora gossypiella</v>
      </c>
      <c r="O5" s="0" t="str">
        <f aca="false">VLOOKUP($D5,metadata!$B$2:$S$451,12,0)</f>
        <v>lepidoptera</v>
      </c>
      <c r="P5" s="0" t="str">
        <f aca="false">VLOOKUP($D5,metadata!$B$2:$S$451,13,0)</f>
        <v>el_paso</v>
      </c>
      <c r="Q5" s="0" t="n">
        <f aca="false">VLOOKUP($D5,metadata!$B$2:$S$451,14,0)</f>
        <v>31.779</v>
      </c>
      <c r="R5" s="0" t="n">
        <f aca="false">VLOOKUP($D5,metadata!$B$2:$S$451,15,0)</f>
        <v>-106.478</v>
      </c>
      <c r="S5" s="0" t="n">
        <f aca="false">VLOOKUP($D5,metadata!$B$2:$S$451,16,0)</f>
        <v>1</v>
      </c>
      <c r="T5" s="0" t="str">
        <f aca="false">VLOOKUP($D5,metadata!$B$2:$S$451,17,0)</f>
        <v/>
      </c>
      <c r="U5" s="0" t="str">
        <f aca="false">VLOOKUP($D5,metadata!$B$2:$S$451,18,0)</f>
        <v/>
      </c>
      <c r="V5" s="0" t="n">
        <f aca="false">VLOOKUP($D5,metadata!$B$2:$Z$451,19,0)</f>
        <v>275</v>
      </c>
      <c r="W5" s="0" t="str">
        <f aca="false">VLOOKUP($D5,metadata!$B$2:$Z$451,20,0)</f>
        <v>pop average</v>
      </c>
      <c r="X5" s="0" t="str">
        <f aca="false">VLOOKUP($D5,metadata!$B$2:$Z$451,21,0)</f>
        <v/>
      </c>
      <c r="Y5" s="0" t="str">
        <f aca="false">VLOOKUP($D5,metadata!$B$2:$Z$451,22,0)</f>
        <v>1_1</v>
      </c>
      <c r="Z5" s="0" t="str">
        <f aca="false">VLOOKUP($D5,metadata!$B$2:$Z$451,23,0)</f>
        <v/>
      </c>
      <c r="AA5" s="0" t="str">
        <f aca="false">VLOOKUP($D5,metadata!$B$2:$Z$451,24,0)</f>
        <v>larval</v>
      </c>
      <c r="AB5" s="0" t="str">
        <f aca="false">VLOOKUP($D5,metadata!$B$2:$Z$451,25,0)</f>
        <v/>
      </c>
      <c r="AC5" s="0" t="n">
        <v>12.5</v>
      </c>
      <c r="AD5" s="0" t="n">
        <v>64.2027318242947</v>
      </c>
      <c r="AF5" s="0" t="n">
        <f aca="false">IF(AE5="",V5,AE5)</f>
        <v>275</v>
      </c>
      <c r="AG5" s="0" t="n">
        <v>12.5</v>
      </c>
      <c r="AH5" s="0" t="n">
        <v>1967</v>
      </c>
      <c r="AI5" s="0" t="s">
        <v>37</v>
      </c>
      <c r="AJ5" s="0" t="s">
        <v>37</v>
      </c>
    </row>
    <row r="6" customFormat="false" ht="13.8" hidden="true" customHeight="false" outlineLevel="0" collapsed="false">
      <c r="A6" s="0" t="n">
        <f aca="false">A5+metadata!J5</f>
        <v>32</v>
      </c>
      <c r="B6" s="0" t="str">
        <f aca="false">metadata!B6</f>
        <v>2-</v>
      </c>
      <c r="C6" s="0" t="n">
        <v>5</v>
      </c>
      <c r="D6" s="3" t="str">
        <f aca="false">VLOOKUP(C6,$A$1:$B$451,2)</f>
        <v>1-el_paso</v>
      </c>
      <c r="E6" s="0" t="str">
        <f aca="false">VLOOKUP($D6,metadata!$B$2:$S$451,2,0)</f>
        <v>ANKERSMIT, GW; ADKISSON, PL</v>
      </c>
      <c r="F6" s="0" t="str">
        <f aca="false">VLOOKUP($D6,metadata!$B$2:$S$451,3,0)</f>
        <v>PHOTOPERIODIC RESPONSES OF CERTAIN GEOGRAPHICAL STRAINS OF PECTINOPHORA GOSSYPIELLA (LEPIDOPTERA)</v>
      </c>
      <c r="G6" s="0" t="str">
        <f aca="false">VLOOKUP($D6,metadata!$B$2:$S$451,4,0)</f>
        <v>10.1016/0022-1910(67)90067-4</v>
      </c>
      <c r="H6" s="0" t="str">
        <f aca="false">VLOOKUP($D6,metadata!$B$2:$S$451,5,0)</f>
        <v>y</v>
      </c>
      <c r="I6" s="0" t="str">
        <f aca="false">VLOOKUP($D6,metadata!$B$2:$S$451,6,0)</f>
        <v>a</v>
      </c>
      <c r="J6" s="0" t="str">
        <f aca="false">VLOOKUP($D6,metadata!$B$2:$S$451,7,0)</f>
        <v>i</v>
      </c>
      <c r="K6" s="0" t="n">
        <f aca="false">VLOOKUP($D6,metadata!$B$2:$S$451,8,0)</f>
        <v>3</v>
      </c>
      <c r="L6" s="0" t="n">
        <f aca="false">VLOOKUP($D6,metadata!$B$2:$S$451,9,0)</f>
        <v>5</v>
      </c>
      <c r="M6" s="0" t="str">
        <f aca="false">VLOOKUP($D6,metadata!$B$2:$S$451,10,0)</f>
        <v/>
      </c>
      <c r="N6" s="0" t="str">
        <f aca="false">VLOOKUP($D6,metadata!$B$2:$S$451,11,0)</f>
        <v>Pectinophora gossypiella</v>
      </c>
      <c r="O6" s="0" t="str">
        <f aca="false">VLOOKUP($D6,metadata!$B$2:$S$451,12,0)</f>
        <v>lepidoptera</v>
      </c>
      <c r="P6" s="0" t="str">
        <f aca="false">VLOOKUP($D6,metadata!$B$2:$S$451,13,0)</f>
        <v>el_paso</v>
      </c>
      <c r="Q6" s="0" t="n">
        <f aca="false">VLOOKUP($D6,metadata!$B$2:$S$451,14,0)</f>
        <v>31.779</v>
      </c>
      <c r="R6" s="0" t="n">
        <f aca="false">VLOOKUP($D6,metadata!$B$2:$S$451,15,0)</f>
        <v>-106.478</v>
      </c>
      <c r="S6" s="0" t="n">
        <f aca="false">VLOOKUP($D6,metadata!$B$2:$S$451,16,0)</f>
        <v>1</v>
      </c>
      <c r="T6" s="0" t="str">
        <f aca="false">VLOOKUP($D6,metadata!$B$2:$S$451,17,0)</f>
        <v/>
      </c>
      <c r="U6" s="0" t="str">
        <f aca="false">VLOOKUP($D6,metadata!$B$2:$S$451,18,0)</f>
        <v/>
      </c>
      <c r="V6" s="0" t="n">
        <f aca="false">VLOOKUP($D6,metadata!$B$2:$Z$451,19,0)</f>
        <v>275</v>
      </c>
      <c r="W6" s="0" t="str">
        <f aca="false">VLOOKUP($D6,metadata!$B$2:$Z$451,20,0)</f>
        <v>pop average</v>
      </c>
      <c r="X6" s="0" t="str">
        <f aca="false">VLOOKUP($D6,metadata!$B$2:$Z$451,21,0)</f>
        <v/>
      </c>
      <c r="Y6" s="0" t="str">
        <f aca="false">VLOOKUP($D6,metadata!$B$2:$Z$451,22,0)</f>
        <v>1_1</v>
      </c>
      <c r="Z6" s="0" t="str">
        <f aca="false">VLOOKUP($D6,metadata!$B$2:$Z$451,23,0)</f>
        <v/>
      </c>
      <c r="AA6" s="0" t="str">
        <f aca="false">VLOOKUP($D6,metadata!$B$2:$Z$451,24,0)</f>
        <v>larval</v>
      </c>
      <c r="AB6" s="0" t="str">
        <f aca="false">VLOOKUP($D6,metadata!$B$2:$Z$451,25,0)</f>
        <v/>
      </c>
      <c r="AC6" s="0" t="n">
        <v>13</v>
      </c>
      <c r="AD6" s="0" t="n">
        <v>10.6161997504739</v>
      </c>
      <c r="AF6" s="0" t="n">
        <f aca="false">IF(AE6="",V6,AE6)</f>
        <v>275</v>
      </c>
      <c r="AG6" s="0" t="n">
        <v>13</v>
      </c>
      <c r="AH6" s="0" t="n">
        <v>1967</v>
      </c>
      <c r="AI6" s="0" t="s">
        <v>37</v>
      </c>
      <c r="AJ6" s="0" t="s">
        <v>37</v>
      </c>
    </row>
    <row r="7" customFormat="false" ht="13.8" hidden="true" customHeight="false" outlineLevel="0" collapsed="false">
      <c r="A7" s="0" t="n">
        <f aca="false">A6+metadata!J6</f>
        <v>48</v>
      </c>
      <c r="B7" s="0" t="str">
        <f aca="false">metadata!B7</f>
        <v>2-</v>
      </c>
      <c r="C7" s="0" t="n">
        <v>6</v>
      </c>
      <c r="D7" s="3" t="str">
        <f aca="false">VLOOKUP(C7,$A$1:$B$451,2)</f>
        <v>1-port_lavaca</v>
      </c>
      <c r="E7" s="0" t="str">
        <f aca="false">VLOOKUP($D7,metadata!$B$2:$S$451,2,0)</f>
        <v>ANKERSMIT, GW; ADKISSON, PL</v>
      </c>
      <c r="F7" s="0" t="str">
        <f aca="false">VLOOKUP($D7,metadata!$B$2:$S$451,3,0)</f>
        <v>PHOTOPERIODIC RESPONSES OF CERTAIN GEOGRAPHICAL STRAINS OF PECTINOPHORA GOSSYPIELLA (LEPIDOPTERA)</v>
      </c>
      <c r="G7" s="0" t="str">
        <f aca="false">VLOOKUP($D7,metadata!$B$2:$S$451,4,0)</f>
        <v>10.1016/0022-1910(67)90067-4</v>
      </c>
      <c r="H7" s="0" t="str">
        <f aca="false">VLOOKUP($D7,metadata!$B$2:$S$451,5,0)</f>
        <v>y</v>
      </c>
      <c r="I7" s="0" t="str">
        <f aca="false">VLOOKUP($D7,metadata!$B$2:$S$451,6,0)</f>
        <v>a</v>
      </c>
      <c r="J7" s="0" t="str">
        <f aca="false">VLOOKUP($D7,metadata!$B$2:$S$451,7,0)</f>
        <v>i</v>
      </c>
      <c r="K7" s="0" t="n">
        <f aca="false">VLOOKUP($D7,metadata!$B$2:$S$451,8,0)</f>
        <v>3</v>
      </c>
      <c r="L7" s="0" t="n">
        <f aca="false">VLOOKUP($D7,metadata!$B$2:$S$451,9,0)</f>
        <v>6</v>
      </c>
      <c r="M7" s="0" t="str">
        <f aca="false">VLOOKUP($D7,metadata!$B$2:$S$451,10,0)</f>
        <v/>
      </c>
      <c r="N7" s="0" t="str">
        <f aca="false">VLOOKUP($D7,metadata!$B$2:$S$451,11,0)</f>
        <v>Pectinophora gossypiella</v>
      </c>
      <c r="O7" s="0" t="str">
        <f aca="false">VLOOKUP($D7,metadata!$B$2:$S$451,12,0)</f>
        <v>lepidoptera</v>
      </c>
      <c r="P7" s="0" t="str">
        <f aca="false">VLOOKUP($D7,metadata!$B$2:$S$451,13,0)</f>
        <v>port_lavaca</v>
      </c>
      <c r="Q7" s="0" t="n">
        <f aca="false">VLOOKUP($D7,metadata!$B$2:$S$451,14,0)</f>
        <v>28.61</v>
      </c>
      <c r="R7" s="0" t="n">
        <f aca="false">VLOOKUP($D7,metadata!$B$2:$S$451,15,0)</f>
        <v>-96.629</v>
      </c>
      <c r="S7" s="0" t="n">
        <f aca="false">VLOOKUP($D7,metadata!$B$2:$S$451,16,0)</f>
        <v>1</v>
      </c>
      <c r="T7" s="0" t="str">
        <f aca="false">VLOOKUP($D7,metadata!$B$2:$S$451,17,0)</f>
        <v/>
      </c>
      <c r="U7" s="0" t="str">
        <f aca="false">VLOOKUP($D7,metadata!$B$2:$S$451,18,0)</f>
        <v/>
      </c>
      <c r="V7" s="0" t="n">
        <f aca="false">VLOOKUP($D7,metadata!$B$2:$Z$451,19,0)</f>
        <v>275</v>
      </c>
      <c r="W7" s="0" t="str">
        <f aca="false">VLOOKUP($D7,metadata!$B$2:$Z$451,20,0)</f>
        <v>pop average</v>
      </c>
      <c r="X7" s="0" t="str">
        <f aca="false">VLOOKUP($D7,metadata!$B$2:$Z$451,21,0)</f>
        <v/>
      </c>
      <c r="Y7" s="0" t="str">
        <f aca="false">VLOOKUP($D7,metadata!$B$2:$Z$451,22,0)</f>
        <v>1_2</v>
      </c>
      <c r="Z7" s="0" t="str">
        <f aca="false">VLOOKUP($D7,metadata!$B$2:$Z$451,23,0)</f>
        <v/>
      </c>
      <c r="AA7" s="0" t="str">
        <f aca="false">VLOOKUP($D7,metadata!$B$2:$Z$451,24,0)</f>
        <v>larval</v>
      </c>
      <c r="AB7" s="0" t="str">
        <f aca="false">VLOOKUP($D7,metadata!$B$2:$Z$451,25,0)</f>
        <v/>
      </c>
      <c r="AC7" s="0" t="n">
        <v>10</v>
      </c>
      <c r="AD7" s="0" t="n">
        <v>95.8181818181818</v>
      </c>
      <c r="AF7" s="0" t="n">
        <f aca="false">IF(AE7="",V7,AE7)</f>
        <v>275</v>
      </c>
      <c r="AG7" s="0" t="n">
        <v>10</v>
      </c>
      <c r="AH7" s="0" t="n">
        <v>1967</v>
      </c>
      <c r="AI7" s="0" t="s">
        <v>37</v>
      </c>
      <c r="AJ7" s="0" t="s">
        <v>37</v>
      </c>
    </row>
    <row r="8" customFormat="false" ht="13.8" hidden="true" customHeight="false" outlineLevel="0" collapsed="false">
      <c r="A8" s="0" t="n">
        <f aca="false">A7+metadata!J7</f>
        <v>64</v>
      </c>
      <c r="B8" s="0" t="str">
        <f aca="false">metadata!B8</f>
        <v>2-</v>
      </c>
      <c r="C8" s="0" t="n">
        <v>7</v>
      </c>
      <c r="D8" s="3" t="str">
        <f aca="false">VLOOKUP(C8,$A$1:$B$451,2)</f>
        <v>1-port_lavaca</v>
      </c>
      <c r="E8" s="0" t="str">
        <f aca="false">VLOOKUP($D8,metadata!$B$2:$S$451,2,0)</f>
        <v>ANKERSMIT, GW; ADKISSON, PL</v>
      </c>
      <c r="F8" s="0" t="str">
        <f aca="false">VLOOKUP($D8,metadata!$B$2:$S$451,3,0)</f>
        <v>PHOTOPERIODIC RESPONSES OF CERTAIN GEOGRAPHICAL STRAINS OF PECTINOPHORA GOSSYPIELLA (LEPIDOPTERA)</v>
      </c>
      <c r="G8" s="0" t="str">
        <f aca="false">VLOOKUP($D8,metadata!$B$2:$S$451,4,0)</f>
        <v>10.1016/0022-1910(67)90067-4</v>
      </c>
      <c r="H8" s="0" t="str">
        <f aca="false">VLOOKUP($D8,metadata!$B$2:$S$451,5,0)</f>
        <v>y</v>
      </c>
      <c r="I8" s="0" t="str">
        <f aca="false">VLOOKUP($D8,metadata!$B$2:$S$451,6,0)</f>
        <v>a</v>
      </c>
      <c r="J8" s="0" t="str">
        <f aca="false">VLOOKUP($D8,metadata!$B$2:$S$451,7,0)</f>
        <v>i</v>
      </c>
      <c r="K8" s="0" t="n">
        <f aca="false">VLOOKUP($D8,metadata!$B$2:$S$451,8,0)</f>
        <v>3</v>
      </c>
      <c r="L8" s="0" t="n">
        <f aca="false">VLOOKUP($D8,metadata!$B$2:$S$451,9,0)</f>
        <v>6</v>
      </c>
      <c r="M8" s="0" t="str">
        <f aca="false">VLOOKUP($D8,metadata!$B$2:$S$451,10,0)</f>
        <v/>
      </c>
      <c r="N8" s="0" t="str">
        <f aca="false">VLOOKUP($D8,metadata!$B$2:$S$451,11,0)</f>
        <v>Pectinophora gossypiella</v>
      </c>
      <c r="O8" s="0" t="str">
        <f aca="false">VLOOKUP($D8,metadata!$B$2:$S$451,12,0)</f>
        <v>lepidoptera</v>
      </c>
      <c r="P8" s="0" t="str">
        <f aca="false">VLOOKUP($D8,metadata!$B$2:$S$451,13,0)</f>
        <v>port_lavaca</v>
      </c>
      <c r="Q8" s="0" t="n">
        <f aca="false">VLOOKUP($D8,metadata!$B$2:$S$451,14,0)</f>
        <v>28.61</v>
      </c>
      <c r="R8" s="0" t="n">
        <f aca="false">VLOOKUP($D8,metadata!$B$2:$S$451,15,0)</f>
        <v>-96.629</v>
      </c>
      <c r="S8" s="0" t="n">
        <f aca="false">VLOOKUP($D8,metadata!$B$2:$S$451,16,0)</f>
        <v>1</v>
      </c>
      <c r="T8" s="0" t="str">
        <f aca="false">VLOOKUP($D8,metadata!$B$2:$S$451,17,0)</f>
        <v/>
      </c>
      <c r="U8" s="0" t="str">
        <f aca="false">VLOOKUP($D8,metadata!$B$2:$S$451,18,0)</f>
        <v/>
      </c>
      <c r="V8" s="0" t="n">
        <f aca="false">VLOOKUP($D8,metadata!$B$2:$Z$451,19,0)</f>
        <v>275</v>
      </c>
      <c r="W8" s="0" t="str">
        <f aca="false">VLOOKUP($D8,metadata!$B$2:$Z$451,20,0)</f>
        <v>pop average</v>
      </c>
      <c r="X8" s="0" t="str">
        <f aca="false">VLOOKUP($D8,metadata!$B$2:$Z$451,21,0)</f>
        <v/>
      </c>
      <c r="Y8" s="0" t="str">
        <f aca="false">VLOOKUP($D8,metadata!$B$2:$Z$451,22,0)</f>
        <v>1_2</v>
      </c>
      <c r="Z8" s="0" t="str">
        <f aca="false">VLOOKUP($D8,metadata!$B$2:$Z$451,23,0)</f>
        <v/>
      </c>
      <c r="AA8" s="0" t="str">
        <f aca="false">VLOOKUP($D8,metadata!$B$2:$Z$451,24,0)</f>
        <v>larval</v>
      </c>
      <c r="AB8" s="0" t="str">
        <f aca="false">VLOOKUP($D8,metadata!$B$2:$Z$451,25,0)</f>
        <v/>
      </c>
      <c r="AC8" s="0" t="n">
        <v>11</v>
      </c>
      <c r="AD8" s="0" t="n">
        <v>95.045045045045</v>
      </c>
      <c r="AF8" s="0" t="n">
        <f aca="false">IF(AE8="",V8,AE8)</f>
        <v>275</v>
      </c>
      <c r="AG8" s="0" t="n">
        <v>11</v>
      </c>
      <c r="AH8" s="0" t="n">
        <v>1967</v>
      </c>
      <c r="AI8" s="0" t="s">
        <v>37</v>
      </c>
      <c r="AJ8" s="0" t="s">
        <v>37</v>
      </c>
    </row>
    <row r="9" customFormat="false" ht="13.8" hidden="true" customHeight="false" outlineLevel="0" collapsed="false">
      <c r="A9" s="0" t="n">
        <f aca="false">A8+metadata!J8</f>
        <v>80</v>
      </c>
      <c r="B9" s="0" t="str">
        <f aca="false">metadata!B9</f>
        <v>2-</v>
      </c>
      <c r="C9" s="0" t="n">
        <v>8</v>
      </c>
      <c r="D9" s="3" t="str">
        <f aca="false">VLOOKUP(C9,$A$1:$B$451,2)</f>
        <v>1-port_lavaca</v>
      </c>
      <c r="E9" s="0" t="str">
        <f aca="false">VLOOKUP($D9,metadata!$B$2:$S$451,2,0)</f>
        <v>ANKERSMIT, GW; ADKISSON, PL</v>
      </c>
      <c r="F9" s="0" t="str">
        <f aca="false">VLOOKUP($D9,metadata!$B$2:$S$451,3,0)</f>
        <v>PHOTOPERIODIC RESPONSES OF CERTAIN GEOGRAPHICAL STRAINS OF PECTINOPHORA GOSSYPIELLA (LEPIDOPTERA)</v>
      </c>
      <c r="G9" s="0" t="str">
        <f aca="false">VLOOKUP($D9,metadata!$B$2:$S$451,4,0)</f>
        <v>10.1016/0022-1910(67)90067-4</v>
      </c>
      <c r="H9" s="0" t="str">
        <f aca="false">VLOOKUP($D9,metadata!$B$2:$S$451,5,0)</f>
        <v>y</v>
      </c>
      <c r="I9" s="0" t="str">
        <f aca="false">VLOOKUP($D9,metadata!$B$2:$S$451,6,0)</f>
        <v>a</v>
      </c>
      <c r="J9" s="0" t="str">
        <f aca="false">VLOOKUP($D9,metadata!$B$2:$S$451,7,0)</f>
        <v>i</v>
      </c>
      <c r="K9" s="0" t="n">
        <f aca="false">VLOOKUP($D9,metadata!$B$2:$S$451,8,0)</f>
        <v>3</v>
      </c>
      <c r="L9" s="0" t="n">
        <f aca="false">VLOOKUP($D9,metadata!$B$2:$S$451,9,0)</f>
        <v>6</v>
      </c>
      <c r="M9" s="0" t="str">
        <f aca="false">VLOOKUP($D9,metadata!$B$2:$S$451,10,0)</f>
        <v/>
      </c>
      <c r="N9" s="0" t="str">
        <f aca="false">VLOOKUP($D9,metadata!$B$2:$S$451,11,0)</f>
        <v>Pectinophora gossypiella</v>
      </c>
      <c r="O9" s="0" t="str">
        <f aca="false">VLOOKUP($D9,metadata!$B$2:$S$451,12,0)</f>
        <v>lepidoptera</v>
      </c>
      <c r="P9" s="0" t="str">
        <f aca="false">VLOOKUP($D9,metadata!$B$2:$S$451,13,0)</f>
        <v>port_lavaca</v>
      </c>
      <c r="Q9" s="0" t="n">
        <f aca="false">VLOOKUP($D9,metadata!$B$2:$S$451,14,0)</f>
        <v>28.61</v>
      </c>
      <c r="R9" s="0" t="n">
        <f aca="false">VLOOKUP($D9,metadata!$B$2:$S$451,15,0)</f>
        <v>-96.629</v>
      </c>
      <c r="S9" s="0" t="n">
        <f aca="false">VLOOKUP($D9,metadata!$B$2:$S$451,16,0)</f>
        <v>1</v>
      </c>
      <c r="T9" s="0" t="str">
        <f aca="false">VLOOKUP($D9,metadata!$B$2:$S$451,17,0)</f>
        <v/>
      </c>
      <c r="U9" s="0" t="str">
        <f aca="false">VLOOKUP($D9,metadata!$B$2:$S$451,18,0)</f>
        <v/>
      </c>
      <c r="V9" s="0" t="n">
        <f aca="false">VLOOKUP($D9,metadata!$B$2:$Z$451,19,0)</f>
        <v>275</v>
      </c>
      <c r="W9" s="0" t="str">
        <f aca="false">VLOOKUP($D9,metadata!$B$2:$Z$451,20,0)</f>
        <v>pop average</v>
      </c>
      <c r="X9" s="0" t="str">
        <f aca="false">VLOOKUP($D9,metadata!$B$2:$Z$451,21,0)</f>
        <v/>
      </c>
      <c r="Y9" s="0" t="str">
        <f aca="false">VLOOKUP($D9,metadata!$B$2:$Z$451,22,0)</f>
        <v>1_2</v>
      </c>
      <c r="Z9" s="0" t="str">
        <f aca="false">VLOOKUP($D9,metadata!$B$2:$Z$451,23,0)</f>
        <v/>
      </c>
      <c r="AA9" s="0" t="str">
        <f aca="false">VLOOKUP($D9,metadata!$B$2:$Z$451,24,0)</f>
        <v>larval</v>
      </c>
      <c r="AB9" s="0" t="str">
        <f aca="false">VLOOKUP($D9,metadata!$B$2:$Z$451,25,0)</f>
        <v/>
      </c>
      <c r="AC9" s="0" t="n">
        <v>12</v>
      </c>
      <c r="AD9" s="0" t="n">
        <v>83</v>
      </c>
      <c r="AF9" s="0" t="n">
        <f aca="false">IF(AE9="",V9,AE9)</f>
        <v>275</v>
      </c>
      <c r="AG9" s="0" t="n">
        <v>12</v>
      </c>
      <c r="AH9" s="0" t="n">
        <v>1967</v>
      </c>
      <c r="AI9" s="0" t="s">
        <v>37</v>
      </c>
      <c r="AJ9" s="0" t="s">
        <v>37</v>
      </c>
    </row>
    <row r="10" customFormat="false" ht="13.8" hidden="true" customHeight="false" outlineLevel="0" collapsed="false">
      <c r="A10" s="0" t="n">
        <f aca="false">A9+metadata!J9</f>
        <v>96</v>
      </c>
      <c r="B10" s="0" t="str">
        <f aca="false">metadata!B10</f>
        <v>2-</v>
      </c>
      <c r="C10" s="0" t="n">
        <v>9</v>
      </c>
      <c r="D10" s="3" t="str">
        <f aca="false">VLOOKUP(C10,$A$1:$B$451,2)</f>
        <v>1-port_lavaca</v>
      </c>
      <c r="E10" s="0" t="str">
        <f aca="false">VLOOKUP($D10,metadata!$B$2:$S$451,2,0)</f>
        <v>ANKERSMIT, GW; ADKISSON, PL</v>
      </c>
      <c r="F10" s="0" t="str">
        <f aca="false">VLOOKUP($D10,metadata!$B$2:$S$451,3,0)</f>
        <v>PHOTOPERIODIC RESPONSES OF CERTAIN GEOGRAPHICAL STRAINS OF PECTINOPHORA GOSSYPIELLA (LEPIDOPTERA)</v>
      </c>
      <c r="G10" s="0" t="str">
        <f aca="false">VLOOKUP($D10,metadata!$B$2:$S$451,4,0)</f>
        <v>10.1016/0022-1910(67)90067-4</v>
      </c>
      <c r="H10" s="0" t="str">
        <f aca="false">VLOOKUP($D10,metadata!$B$2:$S$451,5,0)</f>
        <v>y</v>
      </c>
      <c r="I10" s="0" t="str">
        <f aca="false">VLOOKUP($D10,metadata!$B$2:$S$451,6,0)</f>
        <v>a</v>
      </c>
      <c r="J10" s="0" t="str">
        <f aca="false">VLOOKUP($D10,metadata!$B$2:$S$451,7,0)</f>
        <v>i</v>
      </c>
      <c r="K10" s="0" t="n">
        <f aca="false">VLOOKUP($D10,metadata!$B$2:$S$451,8,0)</f>
        <v>3</v>
      </c>
      <c r="L10" s="0" t="n">
        <f aca="false">VLOOKUP($D10,metadata!$B$2:$S$451,9,0)</f>
        <v>6</v>
      </c>
      <c r="M10" s="0" t="str">
        <f aca="false">VLOOKUP($D10,metadata!$B$2:$S$451,10,0)</f>
        <v/>
      </c>
      <c r="N10" s="0" t="str">
        <f aca="false">VLOOKUP($D10,metadata!$B$2:$S$451,11,0)</f>
        <v>Pectinophora gossypiella</v>
      </c>
      <c r="O10" s="0" t="str">
        <f aca="false">VLOOKUP($D10,metadata!$B$2:$S$451,12,0)</f>
        <v>lepidoptera</v>
      </c>
      <c r="P10" s="0" t="str">
        <f aca="false">VLOOKUP($D10,metadata!$B$2:$S$451,13,0)</f>
        <v>port_lavaca</v>
      </c>
      <c r="Q10" s="0" t="n">
        <f aca="false">VLOOKUP($D10,metadata!$B$2:$S$451,14,0)</f>
        <v>28.61</v>
      </c>
      <c r="R10" s="0" t="n">
        <f aca="false">VLOOKUP($D10,metadata!$B$2:$S$451,15,0)</f>
        <v>-96.629</v>
      </c>
      <c r="S10" s="0" t="n">
        <f aca="false">VLOOKUP($D10,metadata!$B$2:$S$451,16,0)</f>
        <v>1</v>
      </c>
      <c r="T10" s="0" t="str">
        <f aca="false">VLOOKUP($D10,metadata!$B$2:$S$451,17,0)</f>
        <v/>
      </c>
      <c r="U10" s="0" t="str">
        <f aca="false">VLOOKUP($D10,metadata!$B$2:$S$451,18,0)</f>
        <v/>
      </c>
      <c r="V10" s="0" t="n">
        <f aca="false">VLOOKUP($D10,metadata!$B$2:$Z$451,19,0)</f>
        <v>275</v>
      </c>
      <c r="W10" s="0" t="str">
        <f aca="false">VLOOKUP($D10,metadata!$B$2:$Z$451,20,0)</f>
        <v>pop average</v>
      </c>
      <c r="X10" s="0" t="str">
        <f aca="false">VLOOKUP($D10,metadata!$B$2:$Z$451,21,0)</f>
        <v/>
      </c>
      <c r="Y10" s="0" t="str">
        <f aca="false">VLOOKUP($D10,metadata!$B$2:$Z$451,22,0)</f>
        <v>1_2</v>
      </c>
      <c r="Z10" s="0" t="str">
        <f aca="false">VLOOKUP($D10,metadata!$B$2:$Z$451,23,0)</f>
        <v/>
      </c>
      <c r="AA10" s="0" t="str">
        <f aca="false">VLOOKUP($D10,metadata!$B$2:$Z$451,24,0)</f>
        <v>larval</v>
      </c>
      <c r="AB10" s="0" t="str">
        <f aca="false">VLOOKUP($D10,metadata!$B$2:$Z$451,25,0)</f>
        <v/>
      </c>
      <c r="AC10" s="0" t="n">
        <v>12.5</v>
      </c>
      <c r="AD10" s="0" t="n">
        <v>81.3407043407043</v>
      </c>
      <c r="AF10" s="0" t="n">
        <f aca="false">IF(AE10="",V10,AE10)</f>
        <v>275</v>
      </c>
      <c r="AG10" s="0" t="n">
        <v>12.5</v>
      </c>
      <c r="AH10" s="0" t="n">
        <v>1967</v>
      </c>
      <c r="AI10" s="0" t="s">
        <v>37</v>
      </c>
      <c r="AJ10" s="0" t="s">
        <v>37</v>
      </c>
    </row>
    <row r="11" customFormat="false" ht="13.8" hidden="true" customHeight="false" outlineLevel="0" collapsed="false">
      <c r="A11" s="0" t="n">
        <f aca="false">A10+metadata!J10</f>
        <v>112</v>
      </c>
      <c r="B11" s="0" t="str">
        <f aca="false">metadata!B11</f>
        <v>2-</v>
      </c>
      <c r="C11" s="0" t="n">
        <v>10</v>
      </c>
      <c r="D11" s="3" t="str">
        <f aca="false">VLOOKUP(C11,$A$1:$B$451,2)</f>
        <v>1-port_lavaca</v>
      </c>
      <c r="E11" s="0" t="str">
        <f aca="false">VLOOKUP($D11,metadata!$B$2:$S$451,2,0)</f>
        <v>ANKERSMIT, GW; ADKISSON, PL</v>
      </c>
      <c r="F11" s="0" t="str">
        <f aca="false">VLOOKUP($D11,metadata!$B$2:$S$451,3,0)</f>
        <v>PHOTOPERIODIC RESPONSES OF CERTAIN GEOGRAPHICAL STRAINS OF PECTINOPHORA GOSSYPIELLA (LEPIDOPTERA)</v>
      </c>
      <c r="G11" s="0" t="str">
        <f aca="false">VLOOKUP($D11,metadata!$B$2:$S$451,4,0)</f>
        <v>10.1016/0022-1910(67)90067-4</v>
      </c>
      <c r="H11" s="0" t="str">
        <f aca="false">VLOOKUP($D11,metadata!$B$2:$S$451,5,0)</f>
        <v>y</v>
      </c>
      <c r="I11" s="0" t="str">
        <f aca="false">VLOOKUP($D11,metadata!$B$2:$S$451,6,0)</f>
        <v>a</v>
      </c>
      <c r="J11" s="0" t="str">
        <f aca="false">VLOOKUP($D11,metadata!$B$2:$S$451,7,0)</f>
        <v>i</v>
      </c>
      <c r="K11" s="0" t="n">
        <f aca="false">VLOOKUP($D11,metadata!$B$2:$S$451,8,0)</f>
        <v>3</v>
      </c>
      <c r="L11" s="0" t="n">
        <f aca="false">VLOOKUP($D11,metadata!$B$2:$S$451,9,0)</f>
        <v>6</v>
      </c>
      <c r="M11" s="0" t="str">
        <f aca="false">VLOOKUP($D11,metadata!$B$2:$S$451,10,0)</f>
        <v/>
      </c>
      <c r="N11" s="0" t="str">
        <f aca="false">VLOOKUP($D11,metadata!$B$2:$S$451,11,0)</f>
        <v>Pectinophora gossypiella</v>
      </c>
      <c r="O11" s="0" t="str">
        <f aca="false">VLOOKUP($D11,metadata!$B$2:$S$451,12,0)</f>
        <v>lepidoptera</v>
      </c>
      <c r="P11" s="0" t="str">
        <f aca="false">VLOOKUP($D11,metadata!$B$2:$S$451,13,0)</f>
        <v>port_lavaca</v>
      </c>
      <c r="Q11" s="0" t="n">
        <f aca="false">VLOOKUP($D11,metadata!$B$2:$S$451,14,0)</f>
        <v>28.61</v>
      </c>
      <c r="R11" s="0" t="n">
        <f aca="false">VLOOKUP($D11,metadata!$B$2:$S$451,15,0)</f>
        <v>-96.629</v>
      </c>
      <c r="S11" s="0" t="n">
        <f aca="false">VLOOKUP($D11,metadata!$B$2:$S$451,16,0)</f>
        <v>1</v>
      </c>
      <c r="T11" s="0" t="str">
        <f aca="false">VLOOKUP($D11,metadata!$B$2:$S$451,17,0)</f>
        <v/>
      </c>
      <c r="U11" s="0" t="str">
        <f aca="false">VLOOKUP($D11,metadata!$B$2:$S$451,18,0)</f>
        <v/>
      </c>
      <c r="V11" s="0" t="n">
        <f aca="false">VLOOKUP($D11,metadata!$B$2:$Z$451,19,0)</f>
        <v>275</v>
      </c>
      <c r="W11" s="0" t="str">
        <f aca="false">VLOOKUP($D11,metadata!$B$2:$Z$451,20,0)</f>
        <v>pop average</v>
      </c>
      <c r="X11" s="0" t="str">
        <f aca="false">VLOOKUP($D11,metadata!$B$2:$Z$451,21,0)</f>
        <v/>
      </c>
      <c r="Y11" s="0" t="str">
        <f aca="false">VLOOKUP($D11,metadata!$B$2:$Z$451,22,0)</f>
        <v>1_2</v>
      </c>
      <c r="Z11" s="0" t="str">
        <f aca="false">VLOOKUP($D11,metadata!$B$2:$Z$451,23,0)</f>
        <v/>
      </c>
      <c r="AA11" s="0" t="str">
        <f aca="false">VLOOKUP($D11,metadata!$B$2:$Z$451,24,0)</f>
        <v>larval</v>
      </c>
      <c r="AB11" s="0" t="str">
        <f aca="false">VLOOKUP($D11,metadata!$B$2:$Z$451,25,0)</f>
        <v/>
      </c>
      <c r="AC11" s="0" t="n">
        <v>13</v>
      </c>
      <c r="AD11" s="0" t="n">
        <v>20.045864045864</v>
      </c>
      <c r="AF11" s="0" t="n">
        <f aca="false">IF(AE11="",V11,AE11)</f>
        <v>275</v>
      </c>
      <c r="AG11" s="0" t="n">
        <v>13</v>
      </c>
      <c r="AH11" s="0" t="n">
        <v>1967</v>
      </c>
      <c r="AI11" s="0" t="s">
        <v>37</v>
      </c>
      <c r="AJ11" s="0" t="s">
        <v>37</v>
      </c>
    </row>
    <row r="12" customFormat="false" ht="13.8" hidden="true" customHeight="false" outlineLevel="0" collapsed="false">
      <c r="A12" s="0" t="n">
        <f aca="false">A11+metadata!J11</f>
        <v>128</v>
      </c>
      <c r="B12" s="0" t="str">
        <f aca="false">metadata!B12</f>
        <v>2-</v>
      </c>
      <c r="C12" s="0" t="n">
        <v>11</v>
      </c>
      <c r="D12" s="3" t="str">
        <f aca="false">VLOOKUP(C12,$A$1:$B$451,2)</f>
        <v>1-port_lavaca</v>
      </c>
      <c r="E12" s="0" t="str">
        <f aca="false">VLOOKUP($D12,metadata!$B$2:$S$451,2,0)</f>
        <v>ANKERSMIT, GW; ADKISSON, PL</v>
      </c>
      <c r="F12" s="0" t="str">
        <f aca="false">VLOOKUP($D12,metadata!$B$2:$S$451,3,0)</f>
        <v>PHOTOPERIODIC RESPONSES OF CERTAIN GEOGRAPHICAL STRAINS OF PECTINOPHORA GOSSYPIELLA (LEPIDOPTERA)</v>
      </c>
      <c r="G12" s="0" t="str">
        <f aca="false">VLOOKUP($D12,metadata!$B$2:$S$451,4,0)</f>
        <v>10.1016/0022-1910(67)90067-4</v>
      </c>
      <c r="H12" s="0" t="str">
        <f aca="false">VLOOKUP($D12,metadata!$B$2:$S$451,5,0)</f>
        <v>y</v>
      </c>
      <c r="I12" s="0" t="str">
        <f aca="false">VLOOKUP($D12,metadata!$B$2:$S$451,6,0)</f>
        <v>a</v>
      </c>
      <c r="J12" s="0" t="str">
        <f aca="false">VLOOKUP($D12,metadata!$B$2:$S$451,7,0)</f>
        <v>i</v>
      </c>
      <c r="K12" s="0" t="n">
        <f aca="false">VLOOKUP($D12,metadata!$B$2:$S$451,8,0)</f>
        <v>3</v>
      </c>
      <c r="L12" s="0" t="n">
        <f aca="false">VLOOKUP($D12,metadata!$B$2:$S$451,9,0)</f>
        <v>6</v>
      </c>
      <c r="M12" s="0" t="str">
        <f aca="false">VLOOKUP($D12,metadata!$B$2:$S$451,10,0)</f>
        <v/>
      </c>
      <c r="N12" s="0" t="str">
        <f aca="false">VLOOKUP($D12,metadata!$B$2:$S$451,11,0)</f>
        <v>Pectinophora gossypiella</v>
      </c>
      <c r="O12" s="0" t="str">
        <f aca="false">VLOOKUP($D12,metadata!$B$2:$S$451,12,0)</f>
        <v>lepidoptera</v>
      </c>
      <c r="P12" s="0" t="str">
        <f aca="false">VLOOKUP($D12,metadata!$B$2:$S$451,13,0)</f>
        <v>port_lavaca</v>
      </c>
      <c r="Q12" s="0" t="n">
        <f aca="false">VLOOKUP($D12,metadata!$B$2:$S$451,14,0)</f>
        <v>28.61</v>
      </c>
      <c r="R12" s="0" t="n">
        <f aca="false">VLOOKUP($D12,metadata!$B$2:$S$451,15,0)</f>
        <v>-96.629</v>
      </c>
      <c r="S12" s="0" t="n">
        <f aca="false">VLOOKUP($D12,metadata!$B$2:$S$451,16,0)</f>
        <v>1</v>
      </c>
      <c r="T12" s="0" t="str">
        <f aca="false">VLOOKUP($D12,metadata!$B$2:$S$451,17,0)</f>
        <v/>
      </c>
      <c r="U12" s="0" t="str">
        <f aca="false">VLOOKUP($D12,metadata!$B$2:$S$451,18,0)</f>
        <v/>
      </c>
      <c r="V12" s="0" t="n">
        <f aca="false">VLOOKUP($D12,metadata!$B$2:$Z$451,19,0)</f>
        <v>275</v>
      </c>
      <c r="W12" s="0" t="str">
        <f aca="false">VLOOKUP($D12,metadata!$B$2:$Z$451,20,0)</f>
        <v>pop average</v>
      </c>
      <c r="X12" s="0" t="str">
        <f aca="false">VLOOKUP($D12,metadata!$B$2:$Z$451,21,0)</f>
        <v/>
      </c>
      <c r="Y12" s="0" t="str">
        <f aca="false">VLOOKUP($D12,metadata!$B$2:$Z$451,22,0)</f>
        <v>1_2</v>
      </c>
      <c r="Z12" s="0" t="str">
        <f aca="false">VLOOKUP($D12,metadata!$B$2:$Z$451,23,0)</f>
        <v/>
      </c>
      <c r="AA12" s="0" t="str">
        <f aca="false">VLOOKUP($D12,metadata!$B$2:$Z$451,24,0)</f>
        <v>larval</v>
      </c>
      <c r="AB12" s="0" t="str">
        <f aca="false">VLOOKUP($D12,metadata!$B$2:$Z$451,25,0)</f>
        <v/>
      </c>
      <c r="AC12" s="0" t="n">
        <v>14</v>
      </c>
      <c r="AD12" s="0" t="n">
        <v>4.9090909090909</v>
      </c>
      <c r="AF12" s="0" t="n">
        <f aca="false">IF(AE12="",V12,AE12)</f>
        <v>275</v>
      </c>
      <c r="AG12" s="0" t="n">
        <v>14</v>
      </c>
      <c r="AH12" s="0" t="n">
        <v>1967</v>
      </c>
      <c r="AI12" s="0" t="s">
        <v>37</v>
      </c>
      <c r="AJ12" s="0" t="s">
        <v>37</v>
      </c>
    </row>
    <row r="13" customFormat="false" ht="13.8" hidden="true" customHeight="false" outlineLevel="0" collapsed="false">
      <c r="A13" s="0" t="n">
        <f aca="false">A12+metadata!J12</f>
        <v>144</v>
      </c>
      <c r="B13" s="0" t="str">
        <f aca="false">metadata!B13</f>
        <v>2-</v>
      </c>
      <c r="C13" s="0" t="n">
        <v>12</v>
      </c>
      <c r="D13" s="3" t="str">
        <f aca="false">VLOOKUP(C13,$A$1:$B$451,2)</f>
        <v>1-virgin_is</v>
      </c>
      <c r="E13" s="0" t="str">
        <f aca="false">VLOOKUP($D13,metadata!$B$2:$S$451,2,0)</f>
        <v>ANKERSMIT, GW; ADKISSON, PL</v>
      </c>
      <c r="F13" s="0" t="str">
        <f aca="false">VLOOKUP($D13,metadata!$B$2:$S$451,3,0)</f>
        <v>PHOTOPERIODIC RESPONSES OF CERTAIN GEOGRAPHICAL STRAINS OF PECTINOPHORA GOSSYPIELLA (LEPIDOPTERA)</v>
      </c>
      <c r="G13" s="0" t="str">
        <f aca="false">VLOOKUP($D13,metadata!$B$2:$S$451,4,0)</f>
        <v>10.1016/0022-1910(67)90067-4</v>
      </c>
      <c r="H13" s="0" t="str">
        <f aca="false">VLOOKUP($D13,metadata!$B$2:$S$451,5,0)</f>
        <v>y</v>
      </c>
      <c r="I13" s="0" t="str">
        <f aca="false">VLOOKUP($D13,metadata!$B$2:$S$451,6,0)</f>
        <v>a</v>
      </c>
      <c r="J13" s="0" t="str">
        <f aca="false">VLOOKUP($D13,metadata!$B$2:$S$451,7,0)</f>
        <v>i</v>
      </c>
      <c r="K13" s="0" t="n">
        <f aca="false">VLOOKUP($D13,metadata!$B$2:$S$451,8,0)</f>
        <v>3</v>
      </c>
      <c r="L13" s="0" t="n">
        <f aca="false">VLOOKUP($D13,metadata!$B$2:$S$451,9,0)</f>
        <v>4</v>
      </c>
      <c r="M13" s="0" t="str">
        <f aca="false">VLOOKUP($D13,metadata!$B$2:$S$451,10,0)</f>
        <v/>
      </c>
      <c r="N13" s="0" t="str">
        <f aca="false">VLOOKUP($D13,metadata!$B$2:$S$451,11,0)</f>
        <v>Pectinophora gossypiella</v>
      </c>
      <c r="O13" s="0" t="str">
        <f aca="false">VLOOKUP($D13,metadata!$B$2:$S$451,12,0)</f>
        <v>lepidoptera</v>
      </c>
      <c r="P13" s="0" t="str">
        <f aca="false">VLOOKUP($D13,metadata!$B$2:$S$451,13,0)</f>
        <v>virgin_is</v>
      </c>
      <c r="Q13" s="0" t="n">
        <f aca="false">VLOOKUP($D13,metadata!$B$2:$S$451,14,0)</f>
        <v>18.333</v>
      </c>
      <c r="R13" s="0" t="n">
        <f aca="false">VLOOKUP($D13,metadata!$B$2:$S$451,15,0)</f>
        <v>-64.75</v>
      </c>
      <c r="S13" s="0" t="n">
        <f aca="false">VLOOKUP($D13,metadata!$B$2:$S$451,16,0)</f>
        <v>1</v>
      </c>
      <c r="T13" s="0" t="str">
        <f aca="false">VLOOKUP($D13,metadata!$B$2:$S$451,17,0)</f>
        <v/>
      </c>
      <c r="U13" s="0" t="str">
        <f aca="false">VLOOKUP($D13,metadata!$B$2:$S$451,18,0)</f>
        <v/>
      </c>
      <c r="V13" s="0" t="n">
        <f aca="false">VLOOKUP($D13,metadata!$B$2:$Z$451,19,0)</f>
        <v>175</v>
      </c>
      <c r="W13" s="0" t="str">
        <f aca="false">VLOOKUP($D13,metadata!$B$2:$Z$451,20,0)</f>
        <v>pop average</v>
      </c>
      <c r="X13" s="0" t="str">
        <f aca="false">VLOOKUP($D13,metadata!$B$2:$Z$451,21,0)</f>
        <v/>
      </c>
      <c r="Y13" s="0" t="str">
        <f aca="false">VLOOKUP($D13,metadata!$B$2:$Z$451,22,0)</f>
        <v>1_3</v>
      </c>
      <c r="Z13" s="0" t="str">
        <f aca="false">VLOOKUP($D13,metadata!$B$2:$Z$451,23,0)</f>
        <v/>
      </c>
      <c r="AA13" s="0" t="str">
        <f aca="false">VLOOKUP($D13,metadata!$B$2:$Z$451,24,0)</f>
        <v>larval</v>
      </c>
      <c r="AB13" s="0" t="str">
        <f aca="false">VLOOKUP($D13,metadata!$B$2:$Z$451,25,0)</f>
        <v/>
      </c>
      <c r="AC13" s="0" t="n">
        <v>10</v>
      </c>
      <c r="AD13" s="0" t="n">
        <v>71.9433223254742</v>
      </c>
      <c r="AF13" s="0" t="n">
        <f aca="false">IF(AE13="",V13,AE13)</f>
        <v>175</v>
      </c>
      <c r="AG13" s="0" t="n">
        <v>10</v>
      </c>
      <c r="AH13" s="0" t="n">
        <v>1967</v>
      </c>
      <c r="AI13" s="0" t="s">
        <v>37</v>
      </c>
      <c r="AJ13" s="0" t="s">
        <v>37</v>
      </c>
    </row>
    <row r="14" customFormat="false" ht="13.8" hidden="true" customHeight="false" outlineLevel="0" collapsed="false">
      <c r="A14" s="0" t="n">
        <f aca="false">A13+metadata!J13</f>
        <v>160</v>
      </c>
      <c r="B14" s="0" t="str">
        <f aca="false">metadata!B14</f>
        <v>2-</v>
      </c>
      <c r="C14" s="0" t="n">
        <v>13</v>
      </c>
      <c r="D14" s="3" t="str">
        <f aca="false">VLOOKUP(C14,$A$1:$B$451,2)</f>
        <v>1-virgin_is</v>
      </c>
      <c r="E14" s="0" t="str">
        <f aca="false">VLOOKUP($D14,metadata!$B$2:$S$451,2,0)</f>
        <v>ANKERSMIT, GW; ADKISSON, PL</v>
      </c>
      <c r="F14" s="0" t="str">
        <f aca="false">VLOOKUP($D14,metadata!$B$2:$S$451,3,0)</f>
        <v>PHOTOPERIODIC RESPONSES OF CERTAIN GEOGRAPHICAL STRAINS OF PECTINOPHORA GOSSYPIELLA (LEPIDOPTERA)</v>
      </c>
      <c r="G14" s="0" t="str">
        <f aca="false">VLOOKUP($D14,metadata!$B$2:$S$451,4,0)</f>
        <v>10.1016/0022-1910(67)90067-4</v>
      </c>
      <c r="H14" s="0" t="str">
        <f aca="false">VLOOKUP($D14,metadata!$B$2:$S$451,5,0)</f>
        <v>y</v>
      </c>
      <c r="I14" s="0" t="str">
        <f aca="false">VLOOKUP($D14,metadata!$B$2:$S$451,6,0)</f>
        <v>a</v>
      </c>
      <c r="J14" s="0" t="str">
        <f aca="false">VLOOKUP($D14,metadata!$B$2:$S$451,7,0)</f>
        <v>i</v>
      </c>
      <c r="K14" s="0" t="n">
        <f aca="false">VLOOKUP($D14,metadata!$B$2:$S$451,8,0)</f>
        <v>3</v>
      </c>
      <c r="L14" s="0" t="n">
        <f aca="false">VLOOKUP($D14,metadata!$B$2:$S$451,9,0)</f>
        <v>4</v>
      </c>
      <c r="M14" s="0" t="str">
        <f aca="false">VLOOKUP($D14,metadata!$B$2:$S$451,10,0)</f>
        <v/>
      </c>
      <c r="N14" s="0" t="str">
        <f aca="false">VLOOKUP($D14,metadata!$B$2:$S$451,11,0)</f>
        <v>Pectinophora gossypiella</v>
      </c>
      <c r="O14" s="0" t="str">
        <f aca="false">VLOOKUP($D14,metadata!$B$2:$S$451,12,0)</f>
        <v>lepidoptera</v>
      </c>
      <c r="P14" s="0" t="str">
        <f aca="false">VLOOKUP($D14,metadata!$B$2:$S$451,13,0)</f>
        <v>virgin_is</v>
      </c>
      <c r="Q14" s="0" t="n">
        <f aca="false">VLOOKUP($D14,metadata!$B$2:$S$451,14,0)</f>
        <v>18.333</v>
      </c>
      <c r="R14" s="0" t="n">
        <f aca="false">VLOOKUP($D14,metadata!$B$2:$S$451,15,0)</f>
        <v>-64.75</v>
      </c>
      <c r="S14" s="0" t="n">
        <f aca="false">VLOOKUP($D14,metadata!$B$2:$S$451,16,0)</f>
        <v>1</v>
      </c>
      <c r="T14" s="0" t="str">
        <f aca="false">VLOOKUP($D14,metadata!$B$2:$S$451,17,0)</f>
        <v/>
      </c>
      <c r="U14" s="0" t="str">
        <f aca="false">VLOOKUP($D14,metadata!$B$2:$S$451,18,0)</f>
        <v/>
      </c>
      <c r="V14" s="0" t="n">
        <f aca="false">VLOOKUP($D14,metadata!$B$2:$Z$451,19,0)</f>
        <v>175</v>
      </c>
      <c r="W14" s="0" t="str">
        <f aca="false">VLOOKUP($D14,metadata!$B$2:$Z$451,20,0)</f>
        <v>pop average</v>
      </c>
      <c r="X14" s="0" t="str">
        <f aca="false">VLOOKUP($D14,metadata!$B$2:$Z$451,21,0)</f>
        <v/>
      </c>
      <c r="Y14" s="0" t="str">
        <f aca="false">VLOOKUP($D14,metadata!$B$2:$Z$451,22,0)</f>
        <v>1_3</v>
      </c>
      <c r="Z14" s="0" t="str">
        <f aca="false">VLOOKUP($D14,metadata!$B$2:$Z$451,23,0)</f>
        <v/>
      </c>
      <c r="AA14" s="0" t="str">
        <f aca="false">VLOOKUP($D14,metadata!$B$2:$Z$451,24,0)</f>
        <v>larval</v>
      </c>
      <c r="AB14" s="0" t="str">
        <f aca="false">VLOOKUP($D14,metadata!$B$2:$Z$451,25,0)</f>
        <v/>
      </c>
      <c r="AC14" s="0" t="n">
        <v>11</v>
      </c>
      <c r="AD14" s="0" t="n">
        <v>79.5498809615237</v>
      </c>
      <c r="AF14" s="0" t="n">
        <f aca="false">IF(AE14="",V14,AE14)</f>
        <v>175</v>
      </c>
      <c r="AG14" s="0" t="n">
        <v>11</v>
      </c>
      <c r="AH14" s="0" t="n">
        <v>1967</v>
      </c>
      <c r="AI14" s="0" t="s">
        <v>37</v>
      </c>
      <c r="AJ14" s="0" t="s">
        <v>37</v>
      </c>
    </row>
    <row r="15" customFormat="false" ht="13.8" hidden="true" customHeight="false" outlineLevel="0" collapsed="false">
      <c r="A15" s="0" t="n">
        <f aca="false">A14+metadata!J14</f>
        <v>176</v>
      </c>
      <c r="B15" s="0" t="str">
        <f aca="false">metadata!B15</f>
        <v>2-</v>
      </c>
      <c r="C15" s="0" t="n">
        <v>14</v>
      </c>
      <c r="D15" s="3" t="str">
        <f aca="false">VLOOKUP(C15,$A$1:$B$451,2)</f>
        <v>1-virgin_is</v>
      </c>
      <c r="E15" s="0" t="str">
        <f aca="false">VLOOKUP($D15,metadata!$B$2:$S$451,2,0)</f>
        <v>ANKERSMIT, GW; ADKISSON, PL</v>
      </c>
      <c r="F15" s="0" t="str">
        <f aca="false">VLOOKUP($D15,metadata!$B$2:$S$451,3,0)</f>
        <v>PHOTOPERIODIC RESPONSES OF CERTAIN GEOGRAPHICAL STRAINS OF PECTINOPHORA GOSSYPIELLA (LEPIDOPTERA)</v>
      </c>
      <c r="G15" s="0" t="str">
        <f aca="false">VLOOKUP($D15,metadata!$B$2:$S$451,4,0)</f>
        <v>10.1016/0022-1910(67)90067-4</v>
      </c>
      <c r="H15" s="0" t="str">
        <f aca="false">VLOOKUP($D15,metadata!$B$2:$S$451,5,0)</f>
        <v>y</v>
      </c>
      <c r="I15" s="0" t="str">
        <f aca="false">VLOOKUP($D15,metadata!$B$2:$S$451,6,0)</f>
        <v>a</v>
      </c>
      <c r="J15" s="0" t="str">
        <f aca="false">VLOOKUP($D15,metadata!$B$2:$S$451,7,0)</f>
        <v>i</v>
      </c>
      <c r="K15" s="0" t="n">
        <f aca="false">VLOOKUP($D15,metadata!$B$2:$S$451,8,0)</f>
        <v>3</v>
      </c>
      <c r="L15" s="0" t="n">
        <f aca="false">VLOOKUP($D15,metadata!$B$2:$S$451,9,0)</f>
        <v>4</v>
      </c>
      <c r="M15" s="0" t="str">
        <f aca="false">VLOOKUP($D15,metadata!$B$2:$S$451,10,0)</f>
        <v/>
      </c>
      <c r="N15" s="0" t="str">
        <f aca="false">VLOOKUP($D15,metadata!$B$2:$S$451,11,0)</f>
        <v>Pectinophora gossypiella</v>
      </c>
      <c r="O15" s="0" t="str">
        <f aca="false">VLOOKUP($D15,metadata!$B$2:$S$451,12,0)</f>
        <v>lepidoptera</v>
      </c>
      <c r="P15" s="0" t="str">
        <f aca="false">VLOOKUP($D15,metadata!$B$2:$S$451,13,0)</f>
        <v>virgin_is</v>
      </c>
      <c r="Q15" s="0" t="n">
        <f aca="false">VLOOKUP($D15,metadata!$B$2:$S$451,14,0)</f>
        <v>18.333</v>
      </c>
      <c r="R15" s="0" t="n">
        <f aca="false">VLOOKUP($D15,metadata!$B$2:$S$451,15,0)</f>
        <v>-64.75</v>
      </c>
      <c r="S15" s="0" t="n">
        <f aca="false">VLOOKUP($D15,metadata!$B$2:$S$451,16,0)</f>
        <v>1</v>
      </c>
      <c r="T15" s="0" t="str">
        <f aca="false">VLOOKUP($D15,metadata!$B$2:$S$451,17,0)</f>
        <v/>
      </c>
      <c r="U15" s="0" t="str">
        <f aca="false">VLOOKUP($D15,metadata!$B$2:$S$451,18,0)</f>
        <v/>
      </c>
      <c r="V15" s="0" t="n">
        <f aca="false">VLOOKUP($D15,metadata!$B$2:$Z$451,19,0)</f>
        <v>175</v>
      </c>
      <c r="W15" s="0" t="str">
        <f aca="false">VLOOKUP($D15,metadata!$B$2:$Z$451,20,0)</f>
        <v>pop average</v>
      </c>
      <c r="X15" s="0" t="str">
        <f aca="false">VLOOKUP($D15,metadata!$B$2:$Z$451,21,0)</f>
        <v/>
      </c>
      <c r="Y15" s="0" t="str">
        <f aca="false">VLOOKUP($D15,metadata!$B$2:$Z$451,22,0)</f>
        <v>1_3</v>
      </c>
      <c r="Z15" s="0" t="str">
        <f aca="false">VLOOKUP($D15,metadata!$B$2:$Z$451,23,0)</f>
        <v/>
      </c>
      <c r="AA15" s="0" t="str">
        <f aca="false">VLOOKUP($D15,metadata!$B$2:$Z$451,24,0)</f>
        <v>larval</v>
      </c>
      <c r="AB15" s="0" t="str">
        <f aca="false">VLOOKUP($D15,metadata!$B$2:$Z$451,25,0)</f>
        <v/>
      </c>
      <c r="AC15" s="0" t="n">
        <v>12.5</v>
      </c>
      <c r="AD15" s="0" t="n">
        <v>48.2734812994393</v>
      </c>
      <c r="AF15" s="0" t="n">
        <f aca="false">IF(AE15="",V15,AE15)</f>
        <v>175</v>
      </c>
      <c r="AG15" s="0" t="n">
        <v>12.5</v>
      </c>
      <c r="AH15" s="0" t="n">
        <v>1967</v>
      </c>
      <c r="AI15" s="0" t="s">
        <v>37</v>
      </c>
      <c r="AJ15" s="0" t="s">
        <v>37</v>
      </c>
    </row>
    <row r="16" customFormat="false" ht="13.8" hidden="true" customHeight="false" outlineLevel="0" collapsed="false">
      <c r="A16" s="0" t="n">
        <f aca="false">A15+metadata!J15</f>
        <v>192</v>
      </c>
      <c r="B16" s="0" t="str">
        <f aca="false">metadata!B16</f>
        <v>2-</v>
      </c>
      <c r="C16" s="0" t="n">
        <v>15</v>
      </c>
      <c r="D16" s="3" t="str">
        <f aca="false">VLOOKUP(C16,$A$1:$B$451,2)</f>
        <v>1-virgin_is</v>
      </c>
      <c r="E16" s="0" t="str">
        <f aca="false">VLOOKUP($D16,metadata!$B$2:$S$451,2,0)</f>
        <v>ANKERSMIT, GW; ADKISSON, PL</v>
      </c>
      <c r="F16" s="0" t="str">
        <f aca="false">VLOOKUP($D16,metadata!$B$2:$S$451,3,0)</f>
        <v>PHOTOPERIODIC RESPONSES OF CERTAIN GEOGRAPHICAL STRAINS OF PECTINOPHORA GOSSYPIELLA (LEPIDOPTERA)</v>
      </c>
      <c r="G16" s="0" t="str">
        <f aca="false">VLOOKUP($D16,metadata!$B$2:$S$451,4,0)</f>
        <v>10.1016/0022-1910(67)90067-4</v>
      </c>
      <c r="H16" s="0" t="str">
        <f aca="false">VLOOKUP($D16,metadata!$B$2:$S$451,5,0)</f>
        <v>y</v>
      </c>
      <c r="I16" s="0" t="str">
        <f aca="false">VLOOKUP($D16,metadata!$B$2:$S$451,6,0)</f>
        <v>a</v>
      </c>
      <c r="J16" s="0" t="str">
        <f aca="false">VLOOKUP($D16,metadata!$B$2:$S$451,7,0)</f>
        <v>i</v>
      </c>
      <c r="K16" s="0" t="n">
        <f aca="false">VLOOKUP($D16,metadata!$B$2:$S$451,8,0)</f>
        <v>3</v>
      </c>
      <c r="L16" s="0" t="n">
        <f aca="false">VLOOKUP($D16,metadata!$B$2:$S$451,9,0)</f>
        <v>4</v>
      </c>
      <c r="M16" s="0" t="str">
        <f aca="false">VLOOKUP($D16,metadata!$B$2:$S$451,10,0)</f>
        <v/>
      </c>
      <c r="N16" s="0" t="str">
        <f aca="false">VLOOKUP($D16,metadata!$B$2:$S$451,11,0)</f>
        <v>Pectinophora gossypiella</v>
      </c>
      <c r="O16" s="0" t="str">
        <f aca="false">VLOOKUP($D16,metadata!$B$2:$S$451,12,0)</f>
        <v>lepidoptera</v>
      </c>
      <c r="P16" s="0" t="str">
        <f aca="false">VLOOKUP($D16,metadata!$B$2:$S$451,13,0)</f>
        <v>virgin_is</v>
      </c>
      <c r="Q16" s="0" t="n">
        <f aca="false">VLOOKUP($D16,metadata!$B$2:$S$451,14,0)</f>
        <v>18.333</v>
      </c>
      <c r="R16" s="0" t="n">
        <f aca="false">VLOOKUP($D16,metadata!$B$2:$S$451,15,0)</f>
        <v>-64.75</v>
      </c>
      <c r="S16" s="0" t="n">
        <f aca="false">VLOOKUP($D16,metadata!$B$2:$S$451,16,0)</f>
        <v>1</v>
      </c>
      <c r="T16" s="0" t="str">
        <f aca="false">VLOOKUP($D16,metadata!$B$2:$S$451,17,0)</f>
        <v/>
      </c>
      <c r="U16" s="0" t="str">
        <f aca="false">VLOOKUP($D16,metadata!$B$2:$S$451,18,0)</f>
        <v/>
      </c>
      <c r="V16" s="0" t="n">
        <f aca="false">VLOOKUP($D16,metadata!$B$2:$Z$451,19,0)</f>
        <v>175</v>
      </c>
      <c r="W16" s="0" t="str">
        <f aca="false">VLOOKUP($D16,metadata!$B$2:$Z$451,20,0)</f>
        <v>pop average</v>
      </c>
      <c r="X16" s="0" t="str">
        <f aca="false">VLOOKUP($D16,metadata!$B$2:$Z$451,21,0)</f>
        <v/>
      </c>
      <c r="Y16" s="0" t="str">
        <f aca="false">VLOOKUP($D16,metadata!$B$2:$Z$451,22,0)</f>
        <v>1_3</v>
      </c>
      <c r="Z16" s="0" t="str">
        <f aca="false">VLOOKUP($D16,metadata!$B$2:$Z$451,23,0)</f>
        <v/>
      </c>
      <c r="AA16" s="0" t="str">
        <f aca="false">VLOOKUP($D16,metadata!$B$2:$Z$451,24,0)</f>
        <v>larval</v>
      </c>
      <c r="AB16" s="0" t="str">
        <f aca="false">VLOOKUP($D16,metadata!$B$2:$Z$451,25,0)</f>
        <v/>
      </c>
      <c r="AC16" s="0" t="n">
        <v>12.5</v>
      </c>
      <c r="AD16" s="0" t="n">
        <v>5.48805775286076</v>
      </c>
      <c r="AF16" s="0" t="n">
        <f aca="false">IF(AE16="",V16,AE16)</f>
        <v>175</v>
      </c>
      <c r="AG16" s="0" t="n">
        <v>13</v>
      </c>
      <c r="AH16" s="0" t="n">
        <v>1967</v>
      </c>
      <c r="AI16" s="0" t="s">
        <v>37</v>
      </c>
      <c r="AJ16" s="0" t="s">
        <v>37</v>
      </c>
    </row>
    <row r="17" customFormat="false" ht="13.8" hidden="true" customHeight="false" outlineLevel="0" collapsed="false">
      <c r="A17" s="0" t="n">
        <f aca="false">A16+metadata!J16</f>
        <v>208</v>
      </c>
      <c r="B17" s="0" t="str">
        <f aca="false">metadata!B17</f>
        <v>2-</v>
      </c>
      <c r="C17" s="0" t="n">
        <v>16</v>
      </c>
      <c r="D17" s="3" t="str">
        <f aca="false">VLOOKUP(C17,$A$1:$B$451,2)</f>
        <v>2-</v>
      </c>
      <c r="E17" s="0" t="str">
        <f aca="false">VLOOKUP($D17,metadata!$B$2:$S$451,2,0)</f>
        <v>BRADSHAW, WE</v>
      </c>
      <c r="F17" s="0" t="str">
        <f aca="false">VLOOKUP($D17,metadata!$B$2:$S$451,3,0)</f>
        <v>GEOGRAPHY OF PHOTOPERIODIC RESPONSE IN DIAPAUSING MOSQUITO</v>
      </c>
      <c r="G17" s="0" t="str">
        <f aca="false">VLOOKUP($D17,metadata!$B$2:$S$451,4,0)</f>
        <v>10.1038/262384b0</v>
      </c>
      <c r="H17" s="0" t="str">
        <f aca="false">VLOOKUP($D17,metadata!$B$2:$S$451,5,0)</f>
        <v>y-askfordata</v>
      </c>
      <c r="I17" s="0" t="str">
        <f aca="false">VLOOKUP($D17,metadata!$B$2:$S$451,6,0)</f>
        <v>a</v>
      </c>
      <c r="J17" s="0" t="str">
        <f aca="false">VLOOKUP($D17,metadata!$B$2:$S$451,7,0)</f>
        <v>i</v>
      </c>
      <c r="K17" s="0" t="n">
        <f aca="false">VLOOKUP($D17,metadata!$B$2:$S$451,8,0)</f>
        <v>22</v>
      </c>
      <c r="L17" s="0" t="n">
        <f aca="false">VLOOKUP($D17,metadata!$B$2:$S$451,9,0)</f>
        <v>16</v>
      </c>
      <c r="M17" s="0" t="str">
        <f aca="false">VLOOKUP($D17,metadata!$B$2:$S$451,10,0)</f>
        <v/>
      </c>
      <c r="N17" s="0" t="str">
        <f aca="false">VLOOKUP($D17,metadata!$B$2:$S$451,11,0)</f>
        <v>Wyeomyia smithii</v>
      </c>
      <c r="O17" s="0" t="str">
        <f aca="false">VLOOKUP($D17,metadata!$B$2:$S$451,12,0)</f>
        <v>diptera</v>
      </c>
      <c r="P17" s="0" t="str">
        <f aca="false">VLOOKUP($D17,metadata!$B$2:$S$451,13,0)</f>
        <v/>
      </c>
      <c r="Q17" s="0" t="str">
        <f aca="false">VLOOKUP($D17,metadata!$B$2:$S$451,14,0)</f>
        <v/>
      </c>
      <c r="R17" s="0" t="str">
        <f aca="false">VLOOKUP($D17,metadata!$B$2:$S$451,15,0)</f>
        <v/>
      </c>
      <c r="S17" s="0" t="str">
        <f aca="false">VLOOKUP($D17,metadata!$B$2:$S$451,16,0)</f>
        <v/>
      </c>
      <c r="T17" s="0" t="str">
        <f aca="false">VLOOKUP($D17,metadata!$B$2:$S$451,17,0)</f>
        <v/>
      </c>
      <c r="U17" s="0" t="str">
        <f aca="false">VLOOKUP($D17,metadata!$B$2:$S$451,18,0)</f>
        <v/>
      </c>
      <c r="V17" s="0" t="str">
        <f aca="false">VLOOKUP($D17,metadata!$B$2:$Z$451,19,0)</f>
        <v/>
      </c>
      <c r="W17" s="0" t="str">
        <f aca="false">VLOOKUP($D17,metadata!$B$2:$Z$451,20,0)</f>
        <v/>
      </c>
      <c r="X17" s="0" t="str">
        <f aca="false">VLOOKUP($D17,metadata!$B$2:$Z$451,21,0)</f>
        <v/>
      </c>
      <c r="Y17" s="0" t="str">
        <f aca="false">VLOOKUP($D17,metadata!$B$2:$Z$451,22,0)</f>
        <v/>
      </c>
      <c r="Z17" s="0" t="str">
        <f aca="false">VLOOKUP($D17,metadata!$B$2:$Z$451,23,0)</f>
        <v/>
      </c>
      <c r="AA17" s="0" t="str">
        <f aca="false">VLOOKUP($D17,metadata!$B$2:$Z$451,24,0)</f>
        <v/>
      </c>
      <c r="AB17" s="0" t="str">
        <f aca="false">VLOOKUP($D17,metadata!$B$2:$Z$451,25,0)</f>
        <v/>
      </c>
      <c r="AF17" s="0" t="str">
        <f aca="false">IF(AE17="",V17,AE17)</f>
        <v/>
      </c>
      <c r="AH17" s="0" t="str">
        <f aca="false">IF(AD17&lt;1.1,"x","")</f>
        <v>x</v>
      </c>
    </row>
    <row r="18" customFormat="false" ht="13.8" hidden="true" customHeight="false" outlineLevel="0" collapsed="false">
      <c r="A18" s="0" t="n">
        <f aca="false">A17+metadata!J17</f>
        <v>224</v>
      </c>
      <c r="B18" s="0" t="str">
        <f aca="false">metadata!B18</f>
        <v>2-</v>
      </c>
      <c r="C18" s="0" t="n">
        <v>17</v>
      </c>
      <c r="D18" s="3" t="str">
        <f aca="false">VLOOKUP(C18,$A$1:$B$451,2)</f>
        <v>2-</v>
      </c>
      <c r="E18" s="0" t="str">
        <f aca="false">VLOOKUP($D18,metadata!$B$2:$S$451,2,0)</f>
        <v>BRADSHAW, WE</v>
      </c>
      <c r="F18" s="0" t="str">
        <f aca="false">VLOOKUP($D18,metadata!$B$2:$S$451,3,0)</f>
        <v>GEOGRAPHY OF PHOTOPERIODIC RESPONSE IN DIAPAUSING MOSQUITO</v>
      </c>
      <c r="G18" s="0" t="str">
        <f aca="false">VLOOKUP($D18,metadata!$B$2:$S$451,4,0)</f>
        <v>10.1038/262384b0</v>
      </c>
      <c r="H18" s="0" t="str">
        <f aca="false">VLOOKUP($D18,metadata!$B$2:$S$451,5,0)</f>
        <v>y-askfordata</v>
      </c>
      <c r="I18" s="0" t="str">
        <f aca="false">VLOOKUP($D18,metadata!$B$2:$S$451,6,0)</f>
        <v>a</v>
      </c>
      <c r="J18" s="0" t="str">
        <f aca="false">VLOOKUP($D18,metadata!$B$2:$S$451,7,0)</f>
        <v>i</v>
      </c>
      <c r="K18" s="0" t="n">
        <f aca="false">VLOOKUP($D18,metadata!$B$2:$S$451,8,0)</f>
        <v>22</v>
      </c>
      <c r="L18" s="0" t="n">
        <f aca="false">VLOOKUP($D18,metadata!$B$2:$S$451,9,0)</f>
        <v>16</v>
      </c>
      <c r="M18" s="0" t="str">
        <f aca="false">VLOOKUP($D18,metadata!$B$2:$S$451,10,0)</f>
        <v/>
      </c>
      <c r="N18" s="0" t="str">
        <f aca="false">VLOOKUP($D18,metadata!$B$2:$S$451,11,0)</f>
        <v>Wyeomyia smithii</v>
      </c>
      <c r="O18" s="0" t="str">
        <f aca="false">VLOOKUP($D18,metadata!$B$2:$S$451,12,0)</f>
        <v>diptera</v>
      </c>
      <c r="P18" s="0" t="str">
        <f aca="false">VLOOKUP($D18,metadata!$B$2:$S$451,13,0)</f>
        <v/>
      </c>
      <c r="Q18" s="0" t="str">
        <f aca="false">VLOOKUP($D18,metadata!$B$2:$S$451,14,0)</f>
        <v/>
      </c>
      <c r="R18" s="0" t="str">
        <f aca="false">VLOOKUP($D18,metadata!$B$2:$S$451,15,0)</f>
        <v/>
      </c>
      <c r="S18" s="0" t="str">
        <f aca="false">VLOOKUP($D18,metadata!$B$2:$S$451,16,0)</f>
        <v/>
      </c>
      <c r="T18" s="0" t="str">
        <f aca="false">VLOOKUP($D18,metadata!$B$2:$S$451,17,0)</f>
        <v/>
      </c>
      <c r="U18" s="0" t="str">
        <f aca="false">VLOOKUP($D18,metadata!$B$2:$S$451,18,0)</f>
        <v/>
      </c>
      <c r="V18" s="0" t="str">
        <f aca="false">VLOOKUP($D18,metadata!$B$2:$Z$451,19,0)</f>
        <v/>
      </c>
      <c r="W18" s="0" t="str">
        <f aca="false">VLOOKUP($D18,metadata!$B$2:$Z$451,20,0)</f>
        <v/>
      </c>
      <c r="X18" s="0" t="str">
        <f aca="false">VLOOKUP($D18,metadata!$B$2:$Z$451,21,0)</f>
        <v/>
      </c>
      <c r="Y18" s="0" t="str">
        <f aca="false">VLOOKUP($D18,metadata!$B$2:$Z$451,22,0)</f>
        <v/>
      </c>
      <c r="Z18" s="0" t="str">
        <f aca="false">VLOOKUP($D18,metadata!$B$2:$Z$451,23,0)</f>
        <v/>
      </c>
      <c r="AA18" s="0" t="str">
        <f aca="false">VLOOKUP($D18,metadata!$B$2:$Z$451,24,0)</f>
        <v/>
      </c>
      <c r="AB18" s="0" t="str">
        <f aca="false">VLOOKUP($D18,metadata!$B$2:$Z$451,25,0)</f>
        <v/>
      </c>
      <c r="AF18" s="0" t="str">
        <f aca="false">IF(AE18="",V18,AE18)</f>
        <v/>
      </c>
      <c r="AH18" s="0" t="str">
        <f aca="false">IF(AD18&lt;1.1,"x","")</f>
        <v>x</v>
      </c>
    </row>
    <row r="19" customFormat="false" ht="13.8" hidden="true" customHeight="false" outlineLevel="0" collapsed="false">
      <c r="A19" s="0" t="n">
        <f aca="false">A18+metadata!J18</f>
        <v>240</v>
      </c>
      <c r="B19" s="0" t="str">
        <f aca="false">metadata!B19</f>
        <v>2-</v>
      </c>
      <c r="C19" s="0" t="n">
        <v>18</v>
      </c>
      <c r="D19" s="3" t="str">
        <f aca="false">VLOOKUP(C19,$A$1:$B$451,2)</f>
        <v>2-</v>
      </c>
      <c r="E19" s="0" t="str">
        <f aca="false">VLOOKUP($D19,metadata!$B$2:$S$451,2,0)</f>
        <v>BRADSHAW, WE</v>
      </c>
      <c r="F19" s="0" t="str">
        <f aca="false">VLOOKUP($D19,metadata!$B$2:$S$451,3,0)</f>
        <v>GEOGRAPHY OF PHOTOPERIODIC RESPONSE IN DIAPAUSING MOSQUITO</v>
      </c>
      <c r="G19" s="0" t="str">
        <f aca="false">VLOOKUP($D19,metadata!$B$2:$S$451,4,0)</f>
        <v>10.1038/262384b0</v>
      </c>
      <c r="H19" s="0" t="str">
        <f aca="false">VLOOKUP($D19,metadata!$B$2:$S$451,5,0)</f>
        <v>y-askfordata</v>
      </c>
      <c r="I19" s="0" t="str">
        <f aca="false">VLOOKUP($D19,metadata!$B$2:$S$451,6,0)</f>
        <v>a</v>
      </c>
      <c r="J19" s="0" t="str">
        <f aca="false">VLOOKUP($D19,metadata!$B$2:$S$451,7,0)</f>
        <v>i</v>
      </c>
      <c r="K19" s="0" t="n">
        <f aca="false">VLOOKUP($D19,metadata!$B$2:$S$451,8,0)</f>
        <v>22</v>
      </c>
      <c r="L19" s="0" t="n">
        <f aca="false">VLOOKUP($D19,metadata!$B$2:$S$451,9,0)</f>
        <v>16</v>
      </c>
      <c r="M19" s="0" t="str">
        <f aca="false">VLOOKUP($D19,metadata!$B$2:$S$451,10,0)</f>
        <v/>
      </c>
      <c r="N19" s="0" t="str">
        <f aca="false">VLOOKUP($D19,metadata!$B$2:$S$451,11,0)</f>
        <v>Wyeomyia smithii</v>
      </c>
      <c r="O19" s="0" t="str">
        <f aca="false">VLOOKUP($D19,metadata!$B$2:$S$451,12,0)</f>
        <v>diptera</v>
      </c>
      <c r="P19" s="0" t="str">
        <f aca="false">VLOOKUP($D19,metadata!$B$2:$S$451,13,0)</f>
        <v/>
      </c>
      <c r="Q19" s="0" t="str">
        <f aca="false">VLOOKUP($D19,metadata!$B$2:$S$451,14,0)</f>
        <v/>
      </c>
      <c r="R19" s="0" t="str">
        <f aca="false">VLOOKUP($D19,metadata!$B$2:$S$451,15,0)</f>
        <v/>
      </c>
      <c r="S19" s="0" t="str">
        <f aca="false">VLOOKUP($D19,metadata!$B$2:$S$451,16,0)</f>
        <v/>
      </c>
      <c r="T19" s="0" t="str">
        <f aca="false">VLOOKUP($D19,metadata!$B$2:$S$451,17,0)</f>
        <v/>
      </c>
      <c r="U19" s="0" t="str">
        <f aca="false">VLOOKUP($D19,metadata!$B$2:$S$451,18,0)</f>
        <v/>
      </c>
      <c r="V19" s="0" t="str">
        <f aca="false">VLOOKUP($D19,metadata!$B$2:$Z$451,19,0)</f>
        <v/>
      </c>
      <c r="W19" s="0" t="str">
        <f aca="false">VLOOKUP($D19,metadata!$B$2:$Z$451,20,0)</f>
        <v/>
      </c>
      <c r="X19" s="0" t="str">
        <f aca="false">VLOOKUP($D19,metadata!$B$2:$Z$451,21,0)</f>
        <v/>
      </c>
      <c r="Y19" s="0" t="str">
        <f aca="false">VLOOKUP($D19,metadata!$B$2:$Z$451,22,0)</f>
        <v/>
      </c>
      <c r="Z19" s="0" t="str">
        <f aca="false">VLOOKUP($D19,metadata!$B$2:$Z$451,23,0)</f>
        <v/>
      </c>
      <c r="AA19" s="0" t="str">
        <f aca="false">VLOOKUP($D19,metadata!$B$2:$Z$451,24,0)</f>
        <v/>
      </c>
      <c r="AB19" s="0" t="str">
        <f aca="false">VLOOKUP($D19,metadata!$B$2:$Z$451,25,0)</f>
        <v/>
      </c>
      <c r="AF19" s="0" t="str">
        <f aca="false">IF(AE19="",V19,AE19)</f>
        <v/>
      </c>
      <c r="AH19" s="0" t="str">
        <f aca="false">IF(AD19&lt;1.1,"x","")</f>
        <v>x</v>
      </c>
    </row>
    <row r="20" customFormat="false" ht="13.8" hidden="true" customHeight="false" outlineLevel="0" collapsed="false">
      <c r="A20" s="0" t="n">
        <f aca="false">A19+metadata!J19</f>
        <v>256</v>
      </c>
      <c r="B20" s="0" t="str">
        <f aca="false">metadata!B20</f>
        <v>2-</v>
      </c>
      <c r="C20" s="0" t="n">
        <v>19</v>
      </c>
      <c r="D20" s="3" t="str">
        <f aca="false">VLOOKUP(C20,$A$1:$B$451,2)</f>
        <v>2-</v>
      </c>
      <c r="E20" s="0" t="str">
        <f aca="false">VLOOKUP($D20,metadata!$B$2:$S$451,2,0)</f>
        <v>BRADSHAW, WE</v>
      </c>
      <c r="F20" s="0" t="str">
        <f aca="false">VLOOKUP($D20,metadata!$B$2:$S$451,3,0)</f>
        <v>GEOGRAPHY OF PHOTOPERIODIC RESPONSE IN DIAPAUSING MOSQUITO</v>
      </c>
      <c r="G20" s="0" t="str">
        <f aca="false">VLOOKUP($D20,metadata!$B$2:$S$451,4,0)</f>
        <v>10.1038/262384b0</v>
      </c>
      <c r="H20" s="0" t="str">
        <f aca="false">VLOOKUP($D20,metadata!$B$2:$S$451,5,0)</f>
        <v>y-askfordata</v>
      </c>
      <c r="I20" s="0" t="str">
        <f aca="false">VLOOKUP($D20,metadata!$B$2:$S$451,6,0)</f>
        <v>a</v>
      </c>
      <c r="J20" s="0" t="str">
        <f aca="false">VLOOKUP($D20,metadata!$B$2:$S$451,7,0)</f>
        <v>i</v>
      </c>
      <c r="K20" s="0" t="n">
        <f aca="false">VLOOKUP($D20,metadata!$B$2:$S$451,8,0)</f>
        <v>22</v>
      </c>
      <c r="L20" s="0" t="n">
        <f aca="false">VLOOKUP($D20,metadata!$B$2:$S$451,9,0)</f>
        <v>16</v>
      </c>
      <c r="M20" s="0" t="str">
        <f aca="false">VLOOKUP($D20,metadata!$B$2:$S$451,10,0)</f>
        <v/>
      </c>
      <c r="N20" s="0" t="str">
        <f aca="false">VLOOKUP($D20,metadata!$B$2:$S$451,11,0)</f>
        <v>Wyeomyia smithii</v>
      </c>
      <c r="O20" s="0" t="str">
        <f aca="false">VLOOKUP($D20,metadata!$B$2:$S$451,12,0)</f>
        <v>diptera</v>
      </c>
      <c r="P20" s="0" t="str">
        <f aca="false">VLOOKUP($D20,metadata!$B$2:$S$451,13,0)</f>
        <v/>
      </c>
      <c r="Q20" s="0" t="str">
        <f aca="false">VLOOKUP($D20,metadata!$B$2:$S$451,14,0)</f>
        <v/>
      </c>
      <c r="R20" s="0" t="str">
        <f aca="false">VLOOKUP($D20,metadata!$B$2:$S$451,15,0)</f>
        <v/>
      </c>
      <c r="S20" s="0" t="str">
        <f aca="false">VLOOKUP($D20,metadata!$B$2:$S$451,16,0)</f>
        <v/>
      </c>
      <c r="T20" s="0" t="str">
        <f aca="false">VLOOKUP($D20,metadata!$B$2:$S$451,17,0)</f>
        <v/>
      </c>
      <c r="U20" s="0" t="str">
        <f aca="false">VLOOKUP($D20,metadata!$B$2:$S$451,18,0)</f>
        <v/>
      </c>
      <c r="V20" s="0" t="str">
        <f aca="false">VLOOKUP($D20,metadata!$B$2:$Z$451,19,0)</f>
        <v/>
      </c>
      <c r="W20" s="0" t="str">
        <f aca="false">VLOOKUP($D20,metadata!$B$2:$Z$451,20,0)</f>
        <v/>
      </c>
      <c r="X20" s="0" t="str">
        <f aca="false">VLOOKUP($D20,metadata!$B$2:$Z$451,21,0)</f>
        <v/>
      </c>
      <c r="Y20" s="0" t="str">
        <f aca="false">VLOOKUP($D20,metadata!$B$2:$Z$451,22,0)</f>
        <v/>
      </c>
      <c r="Z20" s="0" t="str">
        <f aca="false">VLOOKUP($D20,metadata!$B$2:$Z$451,23,0)</f>
        <v/>
      </c>
      <c r="AA20" s="0" t="str">
        <f aca="false">VLOOKUP($D20,metadata!$B$2:$Z$451,24,0)</f>
        <v/>
      </c>
      <c r="AB20" s="0" t="str">
        <f aca="false">VLOOKUP($D20,metadata!$B$2:$Z$451,25,0)</f>
        <v/>
      </c>
      <c r="AF20" s="0" t="str">
        <f aca="false">IF(AE20="",V20,AE20)</f>
        <v/>
      </c>
      <c r="AH20" s="0" t="str">
        <f aca="false">IF(AD20&lt;1.1,"x","")</f>
        <v>x</v>
      </c>
    </row>
    <row r="21" customFormat="false" ht="13.8" hidden="true" customHeight="false" outlineLevel="0" collapsed="false">
      <c r="A21" s="0" t="n">
        <f aca="false">A20+metadata!J20</f>
        <v>272</v>
      </c>
      <c r="B21" s="0" t="str">
        <f aca="false">metadata!B21</f>
        <v>2-</v>
      </c>
      <c r="C21" s="0" t="n">
        <v>20</v>
      </c>
      <c r="D21" s="3" t="str">
        <f aca="false">VLOOKUP(C21,$A$1:$B$451,2)</f>
        <v>2-</v>
      </c>
      <c r="E21" s="0" t="str">
        <f aca="false">VLOOKUP($D21,metadata!$B$2:$S$451,2,0)</f>
        <v>BRADSHAW, WE</v>
      </c>
      <c r="F21" s="0" t="str">
        <f aca="false">VLOOKUP($D21,metadata!$B$2:$S$451,3,0)</f>
        <v>GEOGRAPHY OF PHOTOPERIODIC RESPONSE IN DIAPAUSING MOSQUITO</v>
      </c>
      <c r="G21" s="0" t="str">
        <f aca="false">VLOOKUP($D21,metadata!$B$2:$S$451,4,0)</f>
        <v>10.1038/262384b0</v>
      </c>
      <c r="H21" s="0" t="str">
        <f aca="false">VLOOKUP($D21,metadata!$B$2:$S$451,5,0)</f>
        <v>y-askfordata</v>
      </c>
      <c r="I21" s="0" t="str">
        <f aca="false">VLOOKUP($D21,metadata!$B$2:$S$451,6,0)</f>
        <v>a</v>
      </c>
      <c r="J21" s="0" t="str">
        <f aca="false">VLOOKUP($D21,metadata!$B$2:$S$451,7,0)</f>
        <v>i</v>
      </c>
      <c r="K21" s="0" t="n">
        <f aca="false">VLOOKUP($D21,metadata!$B$2:$S$451,8,0)</f>
        <v>22</v>
      </c>
      <c r="L21" s="0" t="n">
        <f aca="false">VLOOKUP($D21,metadata!$B$2:$S$451,9,0)</f>
        <v>16</v>
      </c>
      <c r="M21" s="0" t="str">
        <f aca="false">VLOOKUP($D21,metadata!$B$2:$S$451,10,0)</f>
        <v/>
      </c>
      <c r="N21" s="0" t="str">
        <f aca="false">VLOOKUP($D21,metadata!$B$2:$S$451,11,0)</f>
        <v>Wyeomyia smithii</v>
      </c>
      <c r="O21" s="0" t="str">
        <f aca="false">VLOOKUP($D21,metadata!$B$2:$S$451,12,0)</f>
        <v>diptera</v>
      </c>
      <c r="P21" s="0" t="str">
        <f aca="false">VLOOKUP($D21,metadata!$B$2:$S$451,13,0)</f>
        <v/>
      </c>
      <c r="Q21" s="0" t="str">
        <f aca="false">VLOOKUP($D21,metadata!$B$2:$S$451,14,0)</f>
        <v/>
      </c>
      <c r="R21" s="0" t="str">
        <f aca="false">VLOOKUP($D21,metadata!$B$2:$S$451,15,0)</f>
        <v/>
      </c>
      <c r="S21" s="0" t="str">
        <f aca="false">VLOOKUP($D21,metadata!$B$2:$S$451,16,0)</f>
        <v/>
      </c>
      <c r="T21" s="0" t="str">
        <f aca="false">VLOOKUP($D21,metadata!$B$2:$S$451,17,0)</f>
        <v/>
      </c>
      <c r="U21" s="0" t="str">
        <f aca="false">VLOOKUP($D21,metadata!$B$2:$S$451,18,0)</f>
        <v/>
      </c>
      <c r="V21" s="0" t="str">
        <f aca="false">VLOOKUP($D21,metadata!$B$2:$Z$451,19,0)</f>
        <v/>
      </c>
      <c r="W21" s="0" t="str">
        <f aca="false">VLOOKUP($D21,metadata!$B$2:$Z$451,20,0)</f>
        <v/>
      </c>
      <c r="X21" s="0" t="str">
        <f aca="false">VLOOKUP($D21,metadata!$B$2:$Z$451,21,0)</f>
        <v/>
      </c>
      <c r="Y21" s="0" t="str">
        <f aca="false">VLOOKUP($D21,metadata!$B$2:$Z$451,22,0)</f>
        <v/>
      </c>
      <c r="Z21" s="0" t="str">
        <f aca="false">VLOOKUP($D21,metadata!$B$2:$Z$451,23,0)</f>
        <v/>
      </c>
      <c r="AA21" s="0" t="str">
        <f aca="false">VLOOKUP($D21,metadata!$B$2:$Z$451,24,0)</f>
        <v/>
      </c>
      <c r="AB21" s="0" t="str">
        <f aca="false">VLOOKUP($D21,metadata!$B$2:$Z$451,25,0)</f>
        <v/>
      </c>
      <c r="AF21" s="0" t="str">
        <f aca="false">IF(AE21="",V21,AE21)</f>
        <v/>
      </c>
      <c r="AH21" s="0" t="str">
        <f aca="false">IF(AD21&lt;1.1,"x","")</f>
        <v>x</v>
      </c>
    </row>
    <row r="22" customFormat="false" ht="13.8" hidden="true" customHeight="false" outlineLevel="0" collapsed="false">
      <c r="A22" s="0" t="n">
        <f aca="false">A21+metadata!J21</f>
        <v>288</v>
      </c>
      <c r="B22" s="0" t="str">
        <f aca="false">metadata!B22</f>
        <v>2-</v>
      </c>
      <c r="C22" s="0" t="n">
        <v>21</v>
      </c>
      <c r="D22" s="3" t="str">
        <f aca="false">VLOOKUP(C22,$A$1:$B$451,2)</f>
        <v>2-</v>
      </c>
      <c r="E22" s="0" t="str">
        <f aca="false">VLOOKUP($D22,metadata!$B$2:$S$451,2,0)</f>
        <v>BRADSHAW, WE</v>
      </c>
      <c r="F22" s="0" t="str">
        <f aca="false">VLOOKUP($D22,metadata!$B$2:$S$451,3,0)</f>
        <v>GEOGRAPHY OF PHOTOPERIODIC RESPONSE IN DIAPAUSING MOSQUITO</v>
      </c>
      <c r="G22" s="0" t="str">
        <f aca="false">VLOOKUP($D22,metadata!$B$2:$S$451,4,0)</f>
        <v>10.1038/262384b0</v>
      </c>
      <c r="H22" s="0" t="str">
        <f aca="false">VLOOKUP($D22,metadata!$B$2:$S$451,5,0)</f>
        <v>y-askfordata</v>
      </c>
      <c r="I22" s="0" t="str">
        <f aca="false">VLOOKUP($D22,metadata!$B$2:$S$451,6,0)</f>
        <v>a</v>
      </c>
      <c r="J22" s="0" t="str">
        <f aca="false">VLOOKUP($D22,metadata!$B$2:$S$451,7,0)</f>
        <v>i</v>
      </c>
      <c r="K22" s="0" t="n">
        <f aca="false">VLOOKUP($D22,metadata!$B$2:$S$451,8,0)</f>
        <v>22</v>
      </c>
      <c r="L22" s="0" t="n">
        <f aca="false">VLOOKUP($D22,metadata!$B$2:$S$451,9,0)</f>
        <v>16</v>
      </c>
      <c r="M22" s="0" t="str">
        <f aca="false">VLOOKUP($D22,metadata!$B$2:$S$451,10,0)</f>
        <v/>
      </c>
      <c r="N22" s="0" t="str">
        <f aca="false">VLOOKUP($D22,metadata!$B$2:$S$451,11,0)</f>
        <v>Wyeomyia smithii</v>
      </c>
      <c r="O22" s="0" t="str">
        <f aca="false">VLOOKUP($D22,metadata!$B$2:$S$451,12,0)</f>
        <v>diptera</v>
      </c>
      <c r="P22" s="0" t="str">
        <f aca="false">VLOOKUP($D22,metadata!$B$2:$S$451,13,0)</f>
        <v/>
      </c>
      <c r="Q22" s="0" t="str">
        <f aca="false">VLOOKUP($D22,metadata!$B$2:$S$451,14,0)</f>
        <v/>
      </c>
      <c r="R22" s="0" t="str">
        <f aca="false">VLOOKUP($D22,metadata!$B$2:$S$451,15,0)</f>
        <v/>
      </c>
      <c r="S22" s="0" t="str">
        <f aca="false">VLOOKUP($D22,metadata!$B$2:$S$451,16,0)</f>
        <v/>
      </c>
      <c r="T22" s="0" t="str">
        <f aca="false">VLOOKUP($D22,metadata!$B$2:$S$451,17,0)</f>
        <v/>
      </c>
      <c r="U22" s="0" t="str">
        <f aca="false">VLOOKUP($D22,metadata!$B$2:$S$451,18,0)</f>
        <v/>
      </c>
      <c r="V22" s="0" t="str">
        <f aca="false">VLOOKUP($D22,metadata!$B$2:$Z$451,19,0)</f>
        <v/>
      </c>
      <c r="W22" s="0" t="str">
        <f aca="false">VLOOKUP($D22,metadata!$B$2:$Z$451,20,0)</f>
        <v/>
      </c>
      <c r="X22" s="0" t="str">
        <f aca="false">VLOOKUP($D22,metadata!$B$2:$Z$451,21,0)</f>
        <v/>
      </c>
      <c r="Y22" s="0" t="str">
        <f aca="false">VLOOKUP($D22,metadata!$B$2:$Z$451,22,0)</f>
        <v/>
      </c>
      <c r="Z22" s="0" t="str">
        <f aca="false">VLOOKUP($D22,metadata!$B$2:$Z$451,23,0)</f>
        <v/>
      </c>
      <c r="AA22" s="0" t="str">
        <f aca="false">VLOOKUP($D22,metadata!$B$2:$Z$451,24,0)</f>
        <v/>
      </c>
      <c r="AB22" s="0" t="str">
        <f aca="false">VLOOKUP($D22,metadata!$B$2:$Z$451,25,0)</f>
        <v/>
      </c>
      <c r="AF22" s="0" t="str">
        <f aca="false">IF(AE22="",V22,AE22)</f>
        <v/>
      </c>
      <c r="AH22" s="0" t="str">
        <f aca="false">IF(AD22&lt;1.1,"x","")</f>
        <v>x</v>
      </c>
    </row>
    <row r="23" customFormat="false" ht="13.8" hidden="true" customHeight="false" outlineLevel="0" collapsed="false">
      <c r="A23" s="0" t="n">
        <f aca="false">A22+metadata!J22</f>
        <v>304</v>
      </c>
      <c r="B23" s="0" t="str">
        <f aca="false">metadata!B23</f>
        <v>2-</v>
      </c>
      <c r="C23" s="0" t="n">
        <v>22</v>
      </c>
      <c r="D23" s="3" t="str">
        <f aca="false">VLOOKUP(C23,$A$1:$B$451,2)</f>
        <v>2-</v>
      </c>
      <c r="E23" s="0" t="str">
        <f aca="false">VLOOKUP($D23,metadata!$B$2:$S$451,2,0)</f>
        <v>BRADSHAW, WE</v>
      </c>
      <c r="F23" s="0" t="str">
        <f aca="false">VLOOKUP($D23,metadata!$B$2:$S$451,3,0)</f>
        <v>GEOGRAPHY OF PHOTOPERIODIC RESPONSE IN DIAPAUSING MOSQUITO</v>
      </c>
      <c r="G23" s="0" t="str">
        <f aca="false">VLOOKUP($D23,metadata!$B$2:$S$451,4,0)</f>
        <v>10.1038/262384b0</v>
      </c>
      <c r="H23" s="0" t="str">
        <f aca="false">VLOOKUP($D23,metadata!$B$2:$S$451,5,0)</f>
        <v>y-askfordata</v>
      </c>
      <c r="I23" s="0" t="str">
        <f aca="false">VLOOKUP($D23,metadata!$B$2:$S$451,6,0)</f>
        <v>a</v>
      </c>
      <c r="J23" s="0" t="str">
        <f aca="false">VLOOKUP($D23,metadata!$B$2:$S$451,7,0)</f>
        <v>i</v>
      </c>
      <c r="K23" s="0" t="n">
        <f aca="false">VLOOKUP($D23,metadata!$B$2:$S$451,8,0)</f>
        <v>22</v>
      </c>
      <c r="L23" s="0" t="n">
        <f aca="false">VLOOKUP($D23,metadata!$B$2:$S$451,9,0)</f>
        <v>16</v>
      </c>
      <c r="M23" s="0" t="str">
        <f aca="false">VLOOKUP($D23,metadata!$B$2:$S$451,10,0)</f>
        <v/>
      </c>
      <c r="N23" s="0" t="str">
        <f aca="false">VLOOKUP($D23,metadata!$B$2:$S$451,11,0)</f>
        <v>Wyeomyia smithii</v>
      </c>
      <c r="O23" s="0" t="str">
        <f aca="false">VLOOKUP($D23,metadata!$B$2:$S$451,12,0)</f>
        <v>diptera</v>
      </c>
      <c r="P23" s="0" t="str">
        <f aca="false">VLOOKUP($D23,metadata!$B$2:$S$451,13,0)</f>
        <v/>
      </c>
      <c r="Q23" s="0" t="str">
        <f aca="false">VLOOKUP($D23,metadata!$B$2:$S$451,14,0)</f>
        <v/>
      </c>
      <c r="R23" s="0" t="str">
        <f aca="false">VLOOKUP($D23,metadata!$B$2:$S$451,15,0)</f>
        <v/>
      </c>
      <c r="S23" s="0" t="str">
        <f aca="false">VLOOKUP($D23,metadata!$B$2:$S$451,16,0)</f>
        <v/>
      </c>
      <c r="T23" s="0" t="str">
        <f aca="false">VLOOKUP($D23,metadata!$B$2:$S$451,17,0)</f>
        <v/>
      </c>
      <c r="U23" s="0" t="str">
        <f aca="false">VLOOKUP($D23,metadata!$B$2:$S$451,18,0)</f>
        <v/>
      </c>
      <c r="V23" s="0" t="str">
        <f aca="false">VLOOKUP($D23,metadata!$B$2:$Z$451,19,0)</f>
        <v/>
      </c>
      <c r="W23" s="0" t="str">
        <f aca="false">VLOOKUP($D23,metadata!$B$2:$Z$451,20,0)</f>
        <v/>
      </c>
      <c r="X23" s="0" t="str">
        <f aca="false">VLOOKUP($D23,metadata!$B$2:$Z$451,21,0)</f>
        <v/>
      </c>
      <c r="Y23" s="0" t="str">
        <f aca="false">VLOOKUP($D23,metadata!$B$2:$Z$451,22,0)</f>
        <v/>
      </c>
      <c r="Z23" s="0" t="str">
        <f aca="false">VLOOKUP($D23,metadata!$B$2:$Z$451,23,0)</f>
        <v/>
      </c>
      <c r="AA23" s="0" t="str">
        <f aca="false">VLOOKUP($D23,metadata!$B$2:$Z$451,24,0)</f>
        <v/>
      </c>
      <c r="AB23" s="0" t="str">
        <f aca="false">VLOOKUP($D23,metadata!$B$2:$Z$451,25,0)</f>
        <v/>
      </c>
      <c r="AF23" s="0" t="str">
        <f aca="false">IF(AE23="",V23,AE23)</f>
        <v/>
      </c>
      <c r="AH23" s="0" t="str">
        <f aca="false">IF(AD23&lt;1.1,"x","")</f>
        <v>x</v>
      </c>
    </row>
    <row r="24" customFormat="false" ht="13.8" hidden="true" customHeight="false" outlineLevel="0" collapsed="false">
      <c r="A24" s="0" t="n">
        <f aca="false">A23+metadata!J23</f>
        <v>320</v>
      </c>
      <c r="B24" s="0" t="str">
        <f aca="false">metadata!B24</f>
        <v>2-</v>
      </c>
      <c r="C24" s="0" t="n">
        <v>23</v>
      </c>
      <c r="D24" s="3" t="str">
        <f aca="false">VLOOKUP(C24,$A$1:$B$451,2)</f>
        <v>2-</v>
      </c>
      <c r="E24" s="0" t="str">
        <f aca="false">VLOOKUP($D24,metadata!$B$2:$S$451,2,0)</f>
        <v>BRADSHAW, WE</v>
      </c>
      <c r="F24" s="0" t="str">
        <f aca="false">VLOOKUP($D24,metadata!$B$2:$S$451,3,0)</f>
        <v>GEOGRAPHY OF PHOTOPERIODIC RESPONSE IN DIAPAUSING MOSQUITO</v>
      </c>
      <c r="G24" s="0" t="str">
        <f aca="false">VLOOKUP($D24,metadata!$B$2:$S$451,4,0)</f>
        <v>10.1038/262384b0</v>
      </c>
      <c r="H24" s="0" t="str">
        <f aca="false">VLOOKUP($D24,metadata!$B$2:$S$451,5,0)</f>
        <v>y-askfordata</v>
      </c>
      <c r="I24" s="0" t="str">
        <f aca="false">VLOOKUP($D24,metadata!$B$2:$S$451,6,0)</f>
        <v>a</v>
      </c>
      <c r="J24" s="0" t="str">
        <f aca="false">VLOOKUP($D24,metadata!$B$2:$S$451,7,0)</f>
        <v>i</v>
      </c>
      <c r="K24" s="0" t="n">
        <f aca="false">VLOOKUP($D24,metadata!$B$2:$S$451,8,0)</f>
        <v>22</v>
      </c>
      <c r="L24" s="0" t="n">
        <f aca="false">VLOOKUP($D24,metadata!$B$2:$S$451,9,0)</f>
        <v>16</v>
      </c>
      <c r="M24" s="0" t="str">
        <f aca="false">VLOOKUP($D24,metadata!$B$2:$S$451,10,0)</f>
        <v/>
      </c>
      <c r="N24" s="0" t="str">
        <f aca="false">VLOOKUP($D24,metadata!$B$2:$S$451,11,0)</f>
        <v>Wyeomyia smithii</v>
      </c>
      <c r="O24" s="0" t="str">
        <f aca="false">VLOOKUP($D24,metadata!$B$2:$S$451,12,0)</f>
        <v>diptera</v>
      </c>
      <c r="P24" s="0" t="str">
        <f aca="false">VLOOKUP($D24,metadata!$B$2:$S$451,13,0)</f>
        <v/>
      </c>
      <c r="Q24" s="0" t="str">
        <f aca="false">VLOOKUP($D24,metadata!$B$2:$S$451,14,0)</f>
        <v/>
      </c>
      <c r="R24" s="0" t="str">
        <f aca="false">VLOOKUP($D24,metadata!$B$2:$S$451,15,0)</f>
        <v/>
      </c>
      <c r="S24" s="0" t="str">
        <f aca="false">VLOOKUP($D24,metadata!$B$2:$S$451,16,0)</f>
        <v/>
      </c>
      <c r="T24" s="0" t="str">
        <f aca="false">VLOOKUP($D24,metadata!$B$2:$S$451,17,0)</f>
        <v/>
      </c>
      <c r="U24" s="0" t="str">
        <f aca="false">VLOOKUP($D24,metadata!$B$2:$S$451,18,0)</f>
        <v/>
      </c>
      <c r="V24" s="0" t="str">
        <f aca="false">VLOOKUP($D24,metadata!$B$2:$Z$451,19,0)</f>
        <v/>
      </c>
      <c r="W24" s="0" t="str">
        <f aca="false">VLOOKUP($D24,metadata!$B$2:$Z$451,20,0)</f>
        <v/>
      </c>
      <c r="X24" s="0" t="str">
        <f aca="false">VLOOKUP($D24,metadata!$B$2:$Z$451,21,0)</f>
        <v/>
      </c>
      <c r="Y24" s="0" t="str">
        <f aca="false">VLOOKUP($D24,metadata!$B$2:$Z$451,22,0)</f>
        <v/>
      </c>
      <c r="Z24" s="0" t="str">
        <f aca="false">VLOOKUP($D24,metadata!$B$2:$Z$451,23,0)</f>
        <v/>
      </c>
      <c r="AA24" s="0" t="str">
        <f aca="false">VLOOKUP($D24,metadata!$B$2:$Z$451,24,0)</f>
        <v/>
      </c>
      <c r="AB24" s="0" t="str">
        <f aca="false">VLOOKUP($D24,metadata!$B$2:$Z$451,25,0)</f>
        <v/>
      </c>
      <c r="AF24" s="0" t="str">
        <f aca="false">IF(AE24="",V24,AE24)</f>
        <v/>
      </c>
      <c r="AH24" s="0" t="str">
        <f aca="false">IF(AD24&lt;1.1,"x","")</f>
        <v>x</v>
      </c>
    </row>
    <row r="25" customFormat="false" ht="13.8" hidden="true" customHeight="false" outlineLevel="0" collapsed="false">
      <c r="A25" s="0" t="n">
        <f aca="false">A24+metadata!J24</f>
        <v>336</v>
      </c>
      <c r="B25" s="0" t="str">
        <f aca="false">metadata!B25</f>
        <v>2-</v>
      </c>
      <c r="C25" s="0" t="n">
        <v>24</v>
      </c>
      <c r="D25" s="3" t="str">
        <f aca="false">VLOOKUP(C25,$A$1:$B$451,2)</f>
        <v>2-</v>
      </c>
      <c r="E25" s="0" t="str">
        <f aca="false">VLOOKUP($D25,metadata!$B$2:$S$451,2,0)</f>
        <v>BRADSHAW, WE</v>
      </c>
      <c r="F25" s="0" t="str">
        <f aca="false">VLOOKUP($D25,metadata!$B$2:$S$451,3,0)</f>
        <v>GEOGRAPHY OF PHOTOPERIODIC RESPONSE IN DIAPAUSING MOSQUITO</v>
      </c>
      <c r="G25" s="0" t="str">
        <f aca="false">VLOOKUP($D25,metadata!$B$2:$S$451,4,0)</f>
        <v>10.1038/262384b0</v>
      </c>
      <c r="H25" s="0" t="str">
        <f aca="false">VLOOKUP($D25,metadata!$B$2:$S$451,5,0)</f>
        <v>y-askfordata</v>
      </c>
      <c r="I25" s="0" t="str">
        <f aca="false">VLOOKUP($D25,metadata!$B$2:$S$451,6,0)</f>
        <v>a</v>
      </c>
      <c r="J25" s="0" t="str">
        <f aca="false">VLOOKUP($D25,metadata!$B$2:$S$451,7,0)</f>
        <v>i</v>
      </c>
      <c r="K25" s="0" t="n">
        <f aca="false">VLOOKUP($D25,metadata!$B$2:$S$451,8,0)</f>
        <v>22</v>
      </c>
      <c r="L25" s="0" t="n">
        <f aca="false">VLOOKUP($D25,metadata!$B$2:$S$451,9,0)</f>
        <v>16</v>
      </c>
      <c r="M25" s="0" t="str">
        <f aca="false">VLOOKUP($D25,metadata!$B$2:$S$451,10,0)</f>
        <v/>
      </c>
      <c r="N25" s="0" t="str">
        <f aca="false">VLOOKUP($D25,metadata!$B$2:$S$451,11,0)</f>
        <v>Wyeomyia smithii</v>
      </c>
      <c r="O25" s="0" t="str">
        <f aca="false">VLOOKUP($D25,metadata!$B$2:$S$451,12,0)</f>
        <v>diptera</v>
      </c>
      <c r="P25" s="0" t="str">
        <f aca="false">VLOOKUP($D25,metadata!$B$2:$S$451,13,0)</f>
        <v/>
      </c>
      <c r="Q25" s="0" t="str">
        <f aca="false">VLOOKUP($D25,metadata!$B$2:$S$451,14,0)</f>
        <v/>
      </c>
      <c r="R25" s="0" t="str">
        <f aca="false">VLOOKUP($D25,metadata!$B$2:$S$451,15,0)</f>
        <v/>
      </c>
      <c r="S25" s="0" t="str">
        <f aca="false">VLOOKUP($D25,metadata!$B$2:$S$451,16,0)</f>
        <v/>
      </c>
      <c r="T25" s="0" t="str">
        <f aca="false">VLOOKUP($D25,metadata!$B$2:$S$451,17,0)</f>
        <v/>
      </c>
      <c r="U25" s="0" t="str">
        <f aca="false">VLOOKUP($D25,metadata!$B$2:$S$451,18,0)</f>
        <v/>
      </c>
      <c r="V25" s="0" t="str">
        <f aca="false">VLOOKUP($D25,metadata!$B$2:$Z$451,19,0)</f>
        <v/>
      </c>
      <c r="W25" s="0" t="str">
        <f aca="false">VLOOKUP($D25,metadata!$B$2:$Z$451,20,0)</f>
        <v/>
      </c>
      <c r="X25" s="0" t="str">
        <f aca="false">VLOOKUP($D25,metadata!$B$2:$Z$451,21,0)</f>
        <v/>
      </c>
      <c r="Y25" s="0" t="str">
        <f aca="false">VLOOKUP($D25,metadata!$B$2:$Z$451,22,0)</f>
        <v/>
      </c>
      <c r="Z25" s="0" t="str">
        <f aca="false">VLOOKUP($D25,metadata!$B$2:$Z$451,23,0)</f>
        <v/>
      </c>
      <c r="AA25" s="0" t="str">
        <f aca="false">VLOOKUP($D25,metadata!$B$2:$Z$451,24,0)</f>
        <v/>
      </c>
      <c r="AB25" s="0" t="str">
        <f aca="false">VLOOKUP($D25,metadata!$B$2:$Z$451,25,0)</f>
        <v/>
      </c>
      <c r="AF25" s="0" t="str">
        <f aca="false">IF(AE25="",V25,AE25)</f>
        <v/>
      </c>
      <c r="AH25" s="0" t="str">
        <f aca="false">IF(AD25&lt;1.1,"x","")</f>
        <v>x</v>
      </c>
    </row>
    <row r="26" customFormat="false" ht="13.8" hidden="true" customHeight="false" outlineLevel="0" collapsed="false">
      <c r="A26" s="0" t="n">
        <f aca="false">A25+metadata!J25</f>
        <v>352</v>
      </c>
      <c r="B26" s="0" t="str">
        <f aca="false">metadata!B26</f>
        <v>2-</v>
      </c>
      <c r="C26" s="0" t="n">
        <v>25</v>
      </c>
      <c r="D26" s="3" t="str">
        <f aca="false">VLOOKUP(C26,$A$1:$B$451,2)</f>
        <v>2-</v>
      </c>
      <c r="E26" s="0" t="str">
        <f aca="false">VLOOKUP($D26,metadata!$B$2:$S$451,2,0)</f>
        <v>BRADSHAW, WE</v>
      </c>
      <c r="F26" s="0" t="str">
        <f aca="false">VLOOKUP($D26,metadata!$B$2:$S$451,3,0)</f>
        <v>GEOGRAPHY OF PHOTOPERIODIC RESPONSE IN DIAPAUSING MOSQUITO</v>
      </c>
      <c r="G26" s="0" t="str">
        <f aca="false">VLOOKUP($D26,metadata!$B$2:$S$451,4,0)</f>
        <v>10.1038/262384b0</v>
      </c>
      <c r="H26" s="0" t="str">
        <f aca="false">VLOOKUP($D26,metadata!$B$2:$S$451,5,0)</f>
        <v>y-askfordata</v>
      </c>
      <c r="I26" s="0" t="str">
        <f aca="false">VLOOKUP($D26,metadata!$B$2:$S$451,6,0)</f>
        <v>a</v>
      </c>
      <c r="J26" s="0" t="str">
        <f aca="false">VLOOKUP($D26,metadata!$B$2:$S$451,7,0)</f>
        <v>i</v>
      </c>
      <c r="K26" s="0" t="n">
        <f aca="false">VLOOKUP($D26,metadata!$B$2:$S$451,8,0)</f>
        <v>22</v>
      </c>
      <c r="L26" s="0" t="n">
        <f aca="false">VLOOKUP($D26,metadata!$B$2:$S$451,9,0)</f>
        <v>16</v>
      </c>
      <c r="M26" s="0" t="str">
        <f aca="false">VLOOKUP($D26,metadata!$B$2:$S$451,10,0)</f>
        <v/>
      </c>
      <c r="N26" s="0" t="str">
        <f aca="false">VLOOKUP($D26,metadata!$B$2:$S$451,11,0)</f>
        <v>Wyeomyia smithii</v>
      </c>
      <c r="O26" s="0" t="str">
        <f aca="false">VLOOKUP($D26,metadata!$B$2:$S$451,12,0)</f>
        <v>diptera</v>
      </c>
      <c r="P26" s="0" t="str">
        <f aca="false">VLOOKUP($D26,metadata!$B$2:$S$451,13,0)</f>
        <v/>
      </c>
      <c r="Q26" s="0" t="str">
        <f aca="false">VLOOKUP($D26,metadata!$B$2:$S$451,14,0)</f>
        <v/>
      </c>
      <c r="R26" s="0" t="str">
        <f aca="false">VLOOKUP($D26,metadata!$B$2:$S$451,15,0)</f>
        <v/>
      </c>
      <c r="S26" s="0" t="str">
        <f aca="false">VLOOKUP($D26,metadata!$B$2:$S$451,16,0)</f>
        <v/>
      </c>
      <c r="T26" s="0" t="str">
        <f aca="false">VLOOKUP($D26,metadata!$B$2:$S$451,17,0)</f>
        <v/>
      </c>
      <c r="U26" s="0" t="str">
        <f aca="false">VLOOKUP($D26,metadata!$B$2:$S$451,18,0)</f>
        <v/>
      </c>
      <c r="V26" s="0" t="str">
        <f aca="false">VLOOKUP($D26,metadata!$B$2:$Z$451,19,0)</f>
        <v/>
      </c>
      <c r="W26" s="0" t="str">
        <f aca="false">VLOOKUP($D26,metadata!$B$2:$Z$451,20,0)</f>
        <v/>
      </c>
      <c r="X26" s="0" t="str">
        <f aca="false">VLOOKUP($D26,metadata!$B$2:$Z$451,21,0)</f>
        <v/>
      </c>
      <c r="Y26" s="0" t="str">
        <f aca="false">VLOOKUP($D26,metadata!$B$2:$Z$451,22,0)</f>
        <v/>
      </c>
      <c r="Z26" s="0" t="str">
        <f aca="false">VLOOKUP($D26,metadata!$B$2:$Z$451,23,0)</f>
        <v/>
      </c>
      <c r="AA26" s="0" t="str">
        <f aca="false">VLOOKUP($D26,metadata!$B$2:$Z$451,24,0)</f>
        <v/>
      </c>
      <c r="AB26" s="0" t="str">
        <f aca="false">VLOOKUP($D26,metadata!$B$2:$Z$451,25,0)</f>
        <v/>
      </c>
      <c r="AF26" s="0" t="str">
        <f aca="false">IF(AE26="",V26,AE26)</f>
        <v/>
      </c>
      <c r="AH26" s="0" t="str">
        <f aca="false">IF(AD26&lt;1.1,"x","")</f>
        <v>x</v>
      </c>
    </row>
    <row r="27" customFormat="false" ht="13.8" hidden="true" customHeight="false" outlineLevel="0" collapsed="false">
      <c r="A27" s="0" t="n">
        <f aca="false">A26+metadata!J26</f>
        <v>368</v>
      </c>
      <c r="B27" s="0" t="str">
        <f aca="false">metadata!B27</f>
        <v>3-valence</v>
      </c>
      <c r="C27" s="0" t="n">
        <v>26</v>
      </c>
      <c r="D27" s="3" t="str">
        <f aca="false">VLOOKUP(C27,$A$1:$B$451,2)</f>
        <v>2-</v>
      </c>
      <c r="E27" s="0" t="str">
        <f aca="false">VLOOKUP($D27,metadata!$B$2:$S$451,2,0)</f>
        <v>BRADSHAW, WE</v>
      </c>
      <c r="F27" s="0" t="str">
        <f aca="false">VLOOKUP($D27,metadata!$B$2:$S$451,3,0)</f>
        <v>GEOGRAPHY OF PHOTOPERIODIC RESPONSE IN DIAPAUSING MOSQUITO</v>
      </c>
      <c r="G27" s="0" t="str">
        <f aca="false">VLOOKUP($D27,metadata!$B$2:$S$451,4,0)</f>
        <v>10.1038/262384b0</v>
      </c>
      <c r="H27" s="0" t="str">
        <f aca="false">VLOOKUP($D27,metadata!$B$2:$S$451,5,0)</f>
        <v>y-askfordata</v>
      </c>
      <c r="I27" s="0" t="str">
        <f aca="false">VLOOKUP($D27,metadata!$B$2:$S$451,6,0)</f>
        <v>a</v>
      </c>
      <c r="J27" s="0" t="str">
        <f aca="false">VLOOKUP($D27,metadata!$B$2:$S$451,7,0)</f>
        <v>i</v>
      </c>
      <c r="K27" s="0" t="n">
        <f aca="false">VLOOKUP($D27,metadata!$B$2:$S$451,8,0)</f>
        <v>22</v>
      </c>
      <c r="L27" s="0" t="n">
        <f aca="false">VLOOKUP($D27,metadata!$B$2:$S$451,9,0)</f>
        <v>16</v>
      </c>
      <c r="M27" s="0" t="str">
        <f aca="false">VLOOKUP($D27,metadata!$B$2:$S$451,10,0)</f>
        <v/>
      </c>
      <c r="N27" s="0" t="str">
        <f aca="false">VLOOKUP($D27,metadata!$B$2:$S$451,11,0)</f>
        <v>Wyeomyia smithii</v>
      </c>
      <c r="O27" s="0" t="str">
        <f aca="false">VLOOKUP($D27,metadata!$B$2:$S$451,12,0)</f>
        <v>diptera</v>
      </c>
      <c r="P27" s="0" t="str">
        <f aca="false">VLOOKUP($D27,metadata!$B$2:$S$451,13,0)</f>
        <v/>
      </c>
      <c r="Q27" s="0" t="str">
        <f aca="false">VLOOKUP($D27,metadata!$B$2:$S$451,14,0)</f>
        <v/>
      </c>
      <c r="R27" s="0" t="str">
        <f aca="false">VLOOKUP($D27,metadata!$B$2:$S$451,15,0)</f>
        <v/>
      </c>
      <c r="S27" s="0" t="str">
        <f aca="false">VLOOKUP($D27,metadata!$B$2:$S$451,16,0)</f>
        <v/>
      </c>
      <c r="T27" s="0" t="str">
        <f aca="false">VLOOKUP($D27,metadata!$B$2:$S$451,17,0)</f>
        <v/>
      </c>
      <c r="U27" s="0" t="str">
        <f aca="false">VLOOKUP($D27,metadata!$B$2:$S$451,18,0)</f>
        <v/>
      </c>
      <c r="V27" s="0" t="str">
        <f aca="false">VLOOKUP($D27,metadata!$B$2:$Z$451,19,0)</f>
        <v/>
      </c>
      <c r="W27" s="0" t="str">
        <f aca="false">VLOOKUP($D27,metadata!$B$2:$Z$451,20,0)</f>
        <v/>
      </c>
      <c r="X27" s="0" t="str">
        <f aca="false">VLOOKUP($D27,metadata!$B$2:$Z$451,21,0)</f>
        <v/>
      </c>
      <c r="Y27" s="0" t="str">
        <f aca="false">VLOOKUP($D27,metadata!$B$2:$Z$451,22,0)</f>
        <v/>
      </c>
      <c r="Z27" s="0" t="str">
        <f aca="false">VLOOKUP($D27,metadata!$B$2:$Z$451,23,0)</f>
        <v/>
      </c>
      <c r="AA27" s="0" t="str">
        <f aca="false">VLOOKUP($D27,metadata!$B$2:$Z$451,24,0)</f>
        <v/>
      </c>
      <c r="AB27" s="0" t="str">
        <f aca="false">VLOOKUP($D27,metadata!$B$2:$Z$451,25,0)</f>
        <v/>
      </c>
      <c r="AF27" s="0" t="str">
        <f aca="false">IF(AE27="",V27,AE27)</f>
        <v/>
      </c>
      <c r="AH27" s="0" t="str">
        <f aca="false">IF(AD27&lt;1.1,"x","")</f>
        <v>x</v>
      </c>
    </row>
    <row r="28" customFormat="false" ht="13.8" hidden="true" customHeight="false" outlineLevel="0" collapsed="false">
      <c r="A28" s="0" t="n">
        <f aca="false">A27+metadata!J27</f>
        <v>371</v>
      </c>
      <c r="B28" s="0" t="str">
        <f aca="false">metadata!B28</f>
        <v>3-Saint-marcellin</v>
      </c>
      <c r="C28" s="0" t="n">
        <v>27</v>
      </c>
      <c r="D28" s="3" t="str">
        <f aca="false">VLOOKUP(C28,$A$1:$B$451,2)</f>
        <v>2-</v>
      </c>
      <c r="E28" s="0" t="str">
        <f aca="false">VLOOKUP($D28,metadata!$B$2:$S$451,2,0)</f>
        <v>BRADSHAW, WE</v>
      </c>
      <c r="F28" s="0" t="str">
        <f aca="false">VLOOKUP($D28,metadata!$B$2:$S$451,3,0)</f>
        <v>GEOGRAPHY OF PHOTOPERIODIC RESPONSE IN DIAPAUSING MOSQUITO</v>
      </c>
      <c r="G28" s="0" t="str">
        <f aca="false">VLOOKUP($D28,metadata!$B$2:$S$451,4,0)</f>
        <v>10.1038/262384b0</v>
      </c>
      <c r="H28" s="0" t="str">
        <f aca="false">VLOOKUP($D28,metadata!$B$2:$S$451,5,0)</f>
        <v>y-askfordata</v>
      </c>
      <c r="I28" s="0" t="str">
        <f aca="false">VLOOKUP($D28,metadata!$B$2:$S$451,6,0)</f>
        <v>a</v>
      </c>
      <c r="J28" s="0" t="str">
        <f aca="false">VLOOKUP($D28,metadata!$B$2:$S$451,7,0)</f>
        <v>i</v>
      </c>
      <c r="K28" s="0" t="n">
        <f aca="false">VLOOKUP($D28,metadata!$B$2:$S$451,8,0)</f>
        <v>22</v>
      </c>
      <c r="L28" s="0" t="n">
        <f aca="false">VLOOKUP($D28,metadata!$B$2:$S$451,9,0)</f>
        <v>16</v>
      </c>
      <c r="M28" s="0" t="str">
        <f aca="false">VLOOKUP($D28,metadata!$B$2:$S$451,10,0)</f>
        <v/>
      </c>
      <c r="N28" s="0" t="str">
        <f aca="false">VLOOKUP($D28,metadata!$B$2:$S$451,11,0)</f>
        <v>Wyeomyia smithii</v>
      </c>
      <c r="O28" s="0" t="str">
        <f aca="false">VLOOKUP($D28,metadata!$B$2:$S$451,12,0)</f>
        <v>diptera</v>
      </c>
      <c r="P28" s="0" t="str">
        <f aca="false">VLOOKUP($D28,metadata!$B$2:$S$451,13,0)</f>
        <v/>
      </c>
      <c r="Q28" s="0" t="str">
        <f aca="false">VLOOKUP($D28,metadata!$B$2:$S$451,14,0)</f>
        <v/>
      </c>
      <c r="R28" s="0" t="str">
        <f aca="false">VLOOKUP($D28,metadata!$B$2:$S$451,15,0)</f>
        <v/>
      </c>
      <c r="S28" s="0" t="str">
        <f aca="false">VLOOKUP($D28,metadata!$B$2:$S$451,16,0)</f>
        <v/>
      </c>
      <c r="T28" s="0" t="str">
        <f aca="false">VLOOKUP($D28,metadata!$B$2:$S$451,17,0)</f>
        <v/>
      </c>
      <c r="U28" s="0" t="str">
        <f aca="false">VLOOKUP($D28,metadata!$B$2:$S$451,18,0)</f>
        <v/>
      </c>
      <c r="V28" s="0" t="str">
        <f aca="false">VLOOKUP($D28,metadata!$B$2:$Z$451,19,0)</f>
        <v/>
      </c>
      <c r="W28" s="0" t="str">
        <f aca="false">VLOOKUP($D28,metadata!$B$2:$Z$451,20,0)</f>
        <v/>
      </c>
      <c r="X28" s="0" t="str">
        <f aca="false">VLOOKUP($D28,metadata!$B$2:$Z$451,21,0)</f>
        <v/>
      </c>
      <c r="Y28" s="0" t="str">
        <f aca="false">VLOOKUP($D28,metadata!$B$2:$Z$451,22,0)</f>
        <v/>
      </c>
      <c r="Z28" s="0" t="str">
        <f aca="false">VLOOKUP($D28,metadata!$B$2:$Z$451,23,0)</f>
        <v/>
      </c>
      <c r="AA28" s="0" t="str">
        <f aca="false">VLOOKUP($D28,metadata!$B$2:$Z$451,24,0)</f>
        <v/>
      </c>
      <c r="AB28" s="0" t="str">
        <f aca="false">VLOOKUP($D28,metadata!$B$2:$Z$451,25,0)</f>
        <v/>
      </c>
      <c r="AF28" s="0" t="str">
        <f aca="false">IF(AE28="",V28,AE28)</f>
        <v/>
      </c>
      <c r="AH28" s="0" t="str">
        <f aca="false">IF(AD28&lt;1.1,"x","")</f>
        <v>x</v>
      </c>
    </row>
    <row r="29" customFormat="false" ht="13.8" hidden="true" customHeight="false" outlineLevel="0" collapsed="false">
      <c r="A29" s="0" t="n">
        <f aca="false">A28+metadata!J28</f>
        <v>374</v>
      </c>
      <c r="B29" s="0" t="str">
        <f aca="false">metadata!B29</f>
        <v>3-Avignon1</v>
      </c>
      <c r="C29" s="0" t="n">
        <v>28</v>
      </c>
      <c r="D29" s="3" t="str">
        <f aca="false">VLOOKUP(C29,$A$1:$B$451,2)</f>
        <v>2-</v>
      </c>
      <c r="E29" s="0" t="str">
        <f aca="false">VLOOKUP($D29,metadata!$B$2:$S$451,2,0)</f>
        <v>BRADSHAW, WE</v>
      </c>
      <c r="F29" s="0" t="str">
        <f aca="false">VLOOKUP($D29,metadata!$B$2:$S$451,3,0)</f>
        <v>GEOGRAPHY OF PHOTOPERIODIC RESPONSE IN DIAPAUSING MOSQUITO</v>
      </c>
      <c r="G29" s="0" t="str">
        <f aca="false">VLOOKUP($D29,metadata!$B$2:$S$451,4,0)</f>
        <v>10.1038/262384b0</v>
      </c>
      <c r="H29" s="0" t="str">
        <f aca="false">VLOOKUP($D29,metadata!$B$2:$S$451,5,0)</f>
        <v>y-askfordata</v>
      </c>
      <c r="I29" s="0" t="str">
        <f aca="false">VLOOKUP($D29,metadata!$B$2:$S$451,6,0)</f>
        <v>a</v>
      </c>
      <c r="J29" s="0" t="str">
        <f aca="false">VLOOKUP($D29,metadata!$B$2:$S$451,7,0)</f>
        <v>i</v>
      </c>
      <c r="K29" s="0" t="n">
        <f aca="false">VLOOKUP($D29,metadata!$B$2:$S$451,8,0)</f>
        <v>22</v>
      </c>
      <c r="L29" s="0" t="n">
        <f aca="false">VLOOKUP($D29,metadata!$B$2:$S$451,9,0)</f>
        <v>16</v>
      </c>
      <c r="M29" s="0" t="str">
        <f aca="false">VLOOKUP($D29,metadata!$B$2:$S$451,10,0)</f>
        <v/>
      </c>
      <c r="N29" s="0" t="str">
        <f aca="false">VLOOKUP($D29,metadata!$B$2:$S$451,11,0)</f>
        <v>Wyeomyia smithii</v>
      </c>
      <c r="O29" s="0" t="str">
        <f aca="false">VLOOKUP($D29,metadata!$B$2:$S$451,12,0)</f>
        <v>diptera</v>
      </c>
      <c r="P29" s="0" t="str">
        <f aca="false">VLOOKUP($D29,metadata!$B$2:$S$451,13,0)</f>
        <v/>
      </c>
      <c r="Q29" s="0" t="str">
        <f aca="false">VLOOKUP($D29,metadata!$B$2:$S$451,14,0)</f>
        <v/>
      </c>
      <c r="R29" s="0" t="str">
        <f aca="false">VLOOKUP($D29,metadata!$B$2:$S$451,15,0)</f>
        <v/>
      </c>
      <c r="S29" s="0" t="str">
        <f aca="false">VLOOKUP($D29,metadata!$B$2:$S$451,16,0)</f>
        <v/>
      </c>
      <c r="T29" s="0" t="str">
        <f aca="false">VLOOKUP($D29,metadata!$B$2:$S$451,17,0)</f>
        <v/>
      </c>
      <c r="U29" s="0" t="str">
        <f aca="false">VLOOKUP($D29,metadata!$B$2:$S$451,18,0)</f>
        <v/>
      </c>
      <c r="V29" s="0" t="str">
        <f aca="false">VLOOKUP($D29,metadata!$B$2:$Z$451,19,0)</f>
        <v/>
      </c>
      <c r="W29" s="0" t="str">
        <f aca="false">VLOOKUP($D29,metadata!$B$2:$Z$451,20,0)</f>
        <v/>
      </c>
      <c r="X29" s="0" t="str">
        <f aca="false">VLOOKUP($D29,metadata!$B$2:$Z$451,21,0)</f>
        <v/>
      </c>
      <c r="Y29" s="0" t="str">
        <f aca="false">VLOOKUP($D29,metadata!$B$2:$Z$451,22,0)</f>
        <v/>
      </c>
      <c r="Z29" s="0" t="str">
        <f aca="false">VLOOKUP($D29,metadata!$B$2:$Z$451,23,0)</f>
        <v/>
      </c>
      <c r="AA29" s="0" t="str">
        <f aca="false">VLOOKUP($D29,metadata!$B$2:$Z$451,24,0)</f>
        <v/>
      </c>
      <c r="AB29" s="0" t="str">
        <f aca="false">VLOOKUP($D29,metadata!$B$2:$Z$451,25,0)</f>
        <v/>
      </c>
      <c r="AF29" s="0" t="str">
        <f aca="false">IF(AE29="",V29,AE29)</f>
        <v/>
      </c>
      <c r="AH29" s="0" t="str">
        <f aca="false">IF(AD29&lt;1.1,"x","")</f>
        <v>x</v>
      </c>
    </row>
    <row r="30" customFormat="false" ht="13.8" hidden="true" customHeight="false" outlineLevel="0" collapsed="false">
      <c r="A30" s="0" t="n">
        <f aca="false">A29+metadata!J29</f>
        <v>377</v>
      </c>
      <c r="B30" s="0" t="str">
        <f aca="false">metadata!B30</f>
        <v>3-Avignon2</v>
      </c>
      <c r="C30" s="0" t="n">
        <v>29</v>
      </c>
      <c r="D30" s="3" t="str">
        <f aca="false">VLOOKUP(C30,$A$1:$B$451,2)</f>
        <v>2-</v>
      </c>
      <c r="E30" s="0" t="str">
        <f aca="false">VLOOKUP($D30,metadata!$B$2:$S$451,2,0)</f>
        <v>BRADSHAW, WE</v>
      </c>
      <c r="F30" s="0" t="str">
        <f aca="false">VLOOKUP($D30,metadata!$B$2:$S$451,3,0)</f>
        <v>GEOGRAPHY OF PHOTOPERIODIC RESPONSE IN DIAPAUSING MOSQUITO</v>
      </c>
      <c r="G30" s="0" t="str">
        <f aca="false">VLOOKUP($D30,metadata!$B$2:$S$451,4,0)</f>
        <v>10.1038/262384b0</v>
      </c>
      <c r="H30" s="0" t="str">
        <f aca="false">VLOOKUP($D30,metadata!$B$2:$S$451,5,0)</f>
        <v>y-askfordata</v>
      </c>
      <c r="I30" s="0" t="str">
        <f aca="false">VLOOKUP($D30,metadata!$B$2:$S$451,6,0)</f>
        <v>a</v>
      </c>
      <c r="J30" s="0" t="str">
        <f aca="false">VLOOKUP($D30,metadata!$B$2:$S$451,7,0)</f>
        <v>i</v>
      </c>
      <c r="K30" s="0" t="n">
        <f aca="false">VLOOKUP($D30,metadata!$B$2:$S$451,8,0)</f>
        <v>22</v>
      </c>
      <c r="L30" s="0" t="n">
        <f aca="false">VLOOKUP($D30,metadata!$B$2:$S$451,9,0)</f>
        <v>16</v>
      </c>
      <c r="M30" s="0" t="str">
        <f aca="false">VLOOKUP($D30,metadata!$B$2:$S$451,10,0)</f>
        <v/>
      </c>
      <c r="N30" s="0" t="str">
        <f aca="false">VLOOKUP($D30,metadata!$B$2:$S$451,11,0)</f>
        <v>Wyeomyia smithii</v>
      </c>
      <c r="O30" s="0" t="str">
        <f aca="false">VLOOKUP($D30,metadata!$B$2:$S$451,12,0)</f>
        <v>diptera</v>
      </c>
      <c r="P30" s="0" t="str">
        <f aca="false">VLOOKUP($D30,metadata!$B$2:$S$451,13,0)</f>
        <v/>
      </c>
      <c r="Q30" s="0" t="str">
        <f aca="false">VLOOKUP($D30,metadata!$B$2:$S$451,14,0)</f>
        <v/>
      </c>
      <c r="R30" s="0" t="str">
        <f aca="false">VLOOKUP($D30,metadata!$B$2:$S$451,15,0)</f>
        <v/>
      </c>
      <c r="S30" s="0" t="str">
        <f aca="false">VLOOKUP($D30,metadata!$B$2:$S$451,16,0)</f>
        <v/>
      </c>
      <c r="T30" s="0" t="str">
        <f aca="false">VLOOKUP($D30,metadata!$B$2:$S$451,17,0)</f>
        <v/>
      </c>
      <c r="U30" s="0" t="str">
        <f aca="false">VLOOKUP($D30,metadata!$B$2:$S$451,18,0)</f>
        <v/>
      </c>
      <c r="V30" s="0" t="str">
        <f aca="false">VLOOKUP($D30,metadata!$B$2:$Z$451,19,0)</f>
        <v/>
      </c>
      <c r="W30" s="0" t="str">
        <f aca="false">VLOOKUP($D30,metadata!$B$2:$Z$451,20,0)</f>
        <v/>
      </c>
      <c r="X30" s="0" t="str">
        <f aca="false">VLOOKUP($D30,metadata!$B$2:$Z$451,21,0)</f>
        <v/>
      </c>
      <c r="Y30" s="0" t="str">
        <f aca="false">VLOOKUP($D30,metadata!$B$2:$Z$451,22,0)</f>
        <v/>
      </c>
      <c r="Z30" s="0" t="str">
        <f aca="false">VLOOKUP($D30,metadata!$B$2:$Z$451,23,0)</f>
        <v/>
      </c>
      <c r="AA30" s="0" t="str">
        <f aca="false">VLOOKUP($D30,metadata!$B$2:$Z$451,24,0)</f>
        <v/>
      </c>
      <c r="AB30" s="0" t="str">
        <f aca="false">VLOOKUP($D30,metadata!$B$2:$Z$451,25,0)</f>
        <v/>
      </c>
      <c r="AF30" s="0" t="str">
        <f aca="false">IF(AE30="",V30,AE30)</f>
        <v/>
      </c>
      <c r="AH30" s="0" t="str">
        <f aca="false">IF(AD30&lt;1.1,"x","")</f>
        <v>x</v>
      </c>
    </row>
    <row r="31" customFormat="false" ht="13.8" hidden="true" customHeight="false" outlineLevel="0" collapsed="false">
      <c r="A31" s="0" t="n">
        <f aca="false">A30+metadata!J30</f>
        <v>380</v>
      </c>
      <c r="B31" s="0" t="str">
        <f aca="false">metadata!B31</f>
        <v>3-Manosque</v>
      </c>
      <c r="C31" s="0" t="n">
        <v>30</v>
      </c>
      <c r="D31" s="3" t="str">
        <f aca="false">VLOOKUP(C31,$A$1:$B$451,2)</f>
        <v>2-</v>
      </c>
      <c r="E31" s="0" t="str">
        <f aca="false">VLOOKUP($D31,metadata!$B$2:$S$451,2,0)</f>
        <v>BRADSHAW, WE</v>
      </c>
      <c r="F31" s="0" t="str">
        <f aca="false">VLOOKUP($D31,metadata!$B$2:$S$451,3,0)</f>
        <v>GEOGRAPHY OF PHOTOPERIODIC RESPONSE IN DIAPAUSING MOSQUITO</v>
      </c>
      <c r="G31" s="0" t="str">
        <f aca="false">VLOOKUP($D31,metadata!$B$2:$S$451,4,0)</f>
        <v>10.1038/262384b0</v>
      </c>
      <c r="H31" s="0" t="str">
        <f aca="false">VLOOKUP($D31,metadata!$B$2:$S$451,5,0)</f>
        <v>y-askfordata</v>
      </c>
      <c r="I31" s="0" t="str">
        <f aca="false">VLOOKUP($D31,metadata!$B$2:$S$451,6,0)</f>
        <v>a</v>
      </c>
      <c r="J31" s="0" t="str">
        <f aca="false">VLOOKUP($D31,metadata!$B$2:$S$451,7,0)</f>
        <v>i</v>
      </c>
      <c r="K31" s="0" t="n">
        <f aca="false">VLOOKUP($D31,metadata!$B$2:$S$451,8,0)</f>
        <v>22</v>
      </c>
      <c r="L31" s="0" t="n">
        <f aca="false">VLOOKUP($D31,metadata!$B$2:$S$451,9,0)</f>
        <v>16</v>
      </c>
      <c r="M31" s="0" t="str">
        <f aca="false">VLOOKUP($D31,metadata!$B$2:$S$451,10,0)</f>
        <v/>
      </c>
      <c r="N31" s="0" t="str">
        <f aca="false">VLOOKUP($D31,metadata!$B$2:$S$451,11,0)</f>
        <v>Wyeomyia smithii</v>
      </c>
      <c r="O31" s="0" t="str">
        <f aca="false">VLOOKUP($D31,metadata!$B$2:$S$451,12,0)</f>
        <v>diptera</v>
      </c>
      <c r="P31" s="0" t="str">
        <f aca="false">VLOOKUP($D31,metadata!$B$2:$S$451,13,0)</f>
        <v/>
      </c>
      <c r="Q31" s="0" t="str">
        <f aca="false">VLOOKUP($D31,metadata!$B$2:$S$451,14,0)</f>
        <v/>
      </c>
      <c r="R31" s="0" t="str">
        <f aca="false">VLOOKUP($D31,metadata!$B$2:$S$451,15,0)</f>
        <v/>
      </c>
      <c r="S31" s="0" t="str">
        <f aca="false">VLOOKUP($D31,metadata!$B$2:$S$451,16,0)</f>
        <v/>
      </c>
      <c r="T31" s="0" t="str">
        <f aca="false">VLOOKUP($D31,metadata!$B$2:$S$451,17,0)</f>
        <v/>
      </c>
      <c r="U31" s="0" t="str">
        <f aca="false">VLOOKUP($D31,metadata!$B$2:$S$451,18,0)</f>
        <v/>
      </c>
      <c r="V31" s="0" t="str">
        <f aca="false">VLOOKUP($D31,metadata!$B$2:$Z$451,19,0)</f>
        <v/>
      </c>
      <c r="W31" s="0" t="str">
        <f aca="false">VLOOKUP($D31,metadata!$B$2:$Z$451,20,0)</f>
        <v/>
      </c>
      <c r="X31" s="0" t="str">
        <f aca="false">VLOOKUP($D31,metadata!$B$2:$Z$451,21,0)</f>
        <v/>
      </c>
      <c r="Y31" s="0" t="str">
        <f aca="false">VLOOKUP($D31,metadata!$B$2:$Z$451,22,0)</f>
        <v/>
      </c>
      <c r="Z31" s="0" t="str">
        <f aca="false">VLOOKUP($D31,metadata!$B$2:$Z$451,23,0)</f>
        <v/>
      </c>
      <c r="AA31" s="0" t="str">
        <f aca="false">VLOOKUP($D31,metadata!$B$2:$Z$451,24,0)</f>
        <v/>
      </c>
      <c r="AB31" s="0" t="str">
        <f aca="false">VLOOKUP($D31,metadata!$B$2:$Z$451,25,0)</f>
        <v/>
      </c>
      <c r="AF31" s="0" t="str">
        <f aca="false">IF(AE31="",V31,AE31)</f>
        <v/>
      </c>
      <c r="AH31" s="0" t="str">
        <f aca="false">IF(AD31&lt;1.1,"x","")</f>
        <v>x</v>
      </c>
    </row>
    <row r="32" customFormat="false" ht="13.8" hidden="true" customHeight="false" outlineLevel="0" collapsed="false">
      <c r="A32" s="0" t="n">
        <f aca="false">A31+metadata!J31</f>
        <v>383</v>
      </c>
      <c r="B32" s="0" t="str">
        <f aca="false">metadata!B32</f>
        <v>3-Rennes</v>
      </c>
      <c r="C32" s="0" t="n">
        <v>31</v>
      </c>
      <c r="D32" s="3" t="str">
        <f aca="false">VLOOKUP(C32,$A$1:$B$451,2)</f>
        <v>2-</v>
      </c>
      <c r="E32" s="0" t="str">
        <f aca="false">VLOOKUP($D32,metadata!$B$2:$S$451,2,0)</f>
        <v>BRADSHAW, WE</v>
      </c>
      <c r="F32" s="0" t="str">
        <f aca="false">VLOOKUP($D32,metadata!$B$2:$S$451,3,0)</f>
        <v>GEOGRAPHY OF PHOTOPERIODIC RESPONSE IN DIAPAUSING MOSQUITO</v>
      </c>
      <c r="G32" s="0" t="str">
        <f aca="false">VLOOKUP($D32,metadata!$B$2:$S$451,4,0)</f>
        <v>10.1038/262384b0</v>
      </c>
      <c r="H32" s="0" t="str">
        <f aca="false">VLOOKUP($D32,metadata!$B$2:$S$451,5,0)</f>
        <v>y-askfordata</v>
      </c>
      <c r="I32" s="0" t="str">
        <f aca="false">VLOOKUP($D32,metadata!$B$2:$S$451,6,0)</f>
        <v>a</v>
      </c>
      <c r="J32" s="0" t="str">
        <f aca="false">VLOOKUP($D32,metadata!$B$2:$S$451,7,0)</f>
        <v>i</v>
      </c>
      <c r="K32" s="0" t="n">
        <f aca="false">VLOOKUP($D32,metadata!$B$2:$S$451,8,0)</f>
        <v>22</v>
      </c>
      <c r="L32" s="0" t="n">
        <f aca="false">VLOOKUP($D32,metadata!$B$2:$S$451,9,0)</f>
        <v>16</v>
      </c>
      <c r="M32" s="0" t="str">
        <f aca="false">VLOOKUP($D32,metadata!$B$2:$S$451,10,0)</f>
        <v/>
      </c>
      <c r="N32" s="0" t="str">
        <f aca="false">VLOOKUP($D32,metadata!$B$2:$S$451,11,0)</f>
        <v>Wyeomyia smithii</v>
      </c>
      <c r="O32" s="0" t="str">
        <f aca="false">VLOOKUP($D32,metadata!$B$2:$S$451,12,0)</f>
        <v>diptera</v>
      </c>
      <c r="P32" s="0" t="str">
        <f aca="false">VLOOKUP($D32,metadata!$B$2:$S$451,13,0)</f>
        <v/>
      </c>
      <c r="Q32" s="0" t="str">
        <f aca="false">VLOOKUP($D32,metadata!$B$2:$S$451,14,0)</f>
        <v/>
      </c>
      <c r="R32" s="0" t="str">
        <f aca="false">VLOOKUP($D32,metadata!$B$2:$S$451,15,0)</f>
        <v/>
      </c>
      <c r="S32" s="0" t="str">
        <f aca="false">VLOOKUP($D32,metadata!$B$2:$S$451,16,0)</f>
        <v/>
      </c>
      <c r="T32" s="0" t="str">
        <f aca="false">VLOOKUP($D32,metadata!$B$2:$S$451,17,0)</f>
        <v/>
      </c>
      <c r="U32" s="0" t="str">
        <f aca="false">VLOOKUP($D32,metadata!$B$2:$S$451,18,0)</f>
        <v/>
      </c>
      <c r="V32" s="0" t="str">
        <f aca="false">VLOOKUP($D32,metadata!$B$2:$Z$451,19,0)</f>
        <v/>
      </c>
      <c r="W32" s="0" t="str">
        <f aca="false">VLOOKUP($D32,metadata!$B$2:$Z$451,20,0)</f>
        <v/>
      </c>
      <c r="X32" s="0" t="str">
        <f aca="false">VLOOKUP($D32,metadata!$B$2:$Z$451,21,0)</f>
        <v/>
      </c>
      <c r="Y32" s="0" t="str">
        <f aca="false">VLOOKUP($D32,metadata!$B$2:$Z$451,22,0)</f>
        <v/>
      </c>
      <c r="Z32" s="0" t="str">
        <f aca="false">VLOOKUP($D32,metadata!$B$2:$Z$451,23,0)</f>
        <v/>
      </c>
      <c r="AA32" s="0" t="str">
        <f aca="false">VLOOKUP($D32,metadata!$B$2:$Z$451,24,0)</f>
        <v/>
      </c>
      <c r="AB32" s="0" t="str">
        <f aca="false">VLOOKUP($D32,metadata!$B$2:$Z$451,25,0)</f>
        <v/>
      </c>
      <c r="AF32" s="0" t="str">
        <f aca="false">IF(AE32="",V32,AE32)</f>
        <v/>
      </c>
      <c r="AH32" s="0" t="str">
        <f aca="false">IF(AD32&lt;1.1,"x","")</f>
        <v>x</v>
      </c>
    </row>
    <row r="33" customFormat="false" ht="13.8" hidden="true" customHeight="false" outlineLevel="0" collapsed="false">
      <c r="A33" s="0" t="n">
        <f aca="false">A32+metadata!J32</f>
        <v>386</v>
      </c>
      <c r="B33" s="0" t="str">
        <f aca="false">metadata!B33</f>
        <v>3-Chambery</v>
      </c>
      <c r="C33" s="0" t="n">
        <v>32</v>
      </c>
      <c r="D33" s="3" t="str">
        <f aca="false">VLOOKUP(C33,$A$1:$B$451,2)</f>
        <v>2-</v>
      </c>
      <c r="E33" s="0" t="str">
        <f aca="false">VLOOKUP($D33,metadata!$B$2:$S$451,2,0)</f>
        <v>BRADSHAW, WE</v>
      </c>
      <c r="F33" s="0" t="str">
        <f aca="false">VLOOKUP($D33,metadata!$B$2:$S$451,3,0)</f>
        <v>GEOGRAPHY OF PHOTOPERIODIC RESPONSE IN DIAPAUSING MOSQUITO</v>
      </c>
      <c r="G33" s="0" t="str">
        <f aca="false">VLOOKUP($D33,metadata!$B$2:$S$451,4,0)</f>
        <v>10.1038/262384b0</v>
      </c>
      <c r="H33" s="0" t="str">
        <f aca="false">VLOOKUP($D33,metadata!$B$2:$S$451,5,0)</f>
        <v>y-askfordata</v>
      </c>
      <c r="I33" s="0" t="str">
        <f aca="false">VLOOKUP($D33,metadata!$B$2:$S$451,6,0)</f>
        <v>a</v>
      </c>
      <c r="J33" s="0" t="str">
        <f aca="false">VLOOKUP($D33,metadata!$B$2:$S$451,7,0)</f>
        <v>i</v>
      </c>
      <c r="K33" s="0" t="n">
        <f aca="false">VLOOKUP($D33,metadata!$B$2:$S$451,8,0)</f>
        <v>22</v>
      </c>
      <c r="L33" s="0" t="n">
        <f aca="false">VLOOKUP($D33,metadata!$B$2:$S$451,9,0)</f>
        <v>16</v>
      </c>
      <c r="M33" s="0" t="str">
        <f aca="false">VLOOKUP($D33,metadata!$B$2:$S$451,10,0)</f>
        <v/>
      </c>
      <c r="N33" s="0" t="str">
        <f aca="false">VLOOKUP($D33,metadata!$B$2:$S$451,11,0)</f>
        <v>Wyeomyia smithii</v>
      </c>
      <c r="O33" s="0" t="str">
        <f aca="false">VLOOKUP($D33,metadata!$B$2:$S$451,12,0)</f>
        <v>diptera</v>
      </c>
      <c r="P33" s="0" t="str">
        <f aca="false">VLOOKUP($D33,metadata!$B$2:$S$451,13,0)</f>
        <v/>
      </c>
      <c r="Q33" s="0" t="str">
        <f aca="false">VLOOKUP($D33,metadata!$B$2:$S$451,14,0)</f>
        <v/>
      </c>
      <c r="R33" s="0" t="str">
        <f aca="false">VLOOKUP($D33,metadata!$B$2:$S$451,15,0)</f>
        <v/>
      </c>
      <c r="S33" s="0" t="str">
        <f aca="false">VLOOKUP($D33,metadata!$B$2:$S$451,16,0)</f>
        <v/>
      </c>
      <c r="T33" s="0" t="str">
        <f aca="false">VLOOKUP($D33,metadata!$B$2:$S$451,17,0)</f>
        <v/>
      </c>
      <c r="U33" s="0" t="str">
        <f aca="false">VLOOKUP($D33,metadata!$B$2:$S$451,18,0)</f>
        <v/>
      </c>
      <c r="V33" s="0" t="str">
        <f aca="false">VLOOKUP($D33,metadata!$B$2:$Z$451,19,0)</f>
        <v/>
      </c>
      <c r="W33" s="0" t="str">
        <f aca="false">VLOOKUP($D33,metadata!$B$2:$Z$451,20,0)</f>
        <v/>
      </c>
      <c r="X33" s="0" t="str">
        <f aca="false">VLOOKUP($D33,metadata!$B$2:$Z$451,21,0)</f>
        <v/>
      </c>
      <c r="Y33" s="0" t="str">
        <f aca="false">VLOOKUP($D33,metadata!$B$2:$Z$451,22,0)</f>
        <v/>
      </c>
      <c r="Z33" s="0" t="str">
        <f aca="false">VLOOKUP($D33,metadata!$B$2:$Z$451,23,0)</f>
        <v/>
      </c>
      <c r="AA33" s="0" t="str">
        <f aca="false">VLOOKUP($D33,metadata!$B$2:$Z$451,24,0)</f>
        <v/>
      </c>
      <c r="AB33" s="0" t="str">
        <f aca="false">VLOOKUP($D33,metadata!$B$2:$Z$451,25,0)</f>
        <v/>
      </c>
      <c r="AF33" s="0" t="str">
        <f aca="false">IF(AE33="",V33,AE33)</f>
        <v/>
      </c>
      <c r="AH33" s="0" t="str">
        <f aca="false">IF(AD33&lt;1.1,"x","")</f>
        <v>x</v>
      </c>
    </row>
    <row r="34" customFormat="false" ht="13.8" hidden="true" customHeight="false" outlineLevel="0" collapsed="false">
      <c r="A34" s="0" t="n">
        <f aca="false">A33+metadata!J33</f>
        <v>389</v>
      </c>
      <c r="B34" s="0" t="str">
        <f aca="false">metadata!B34</f>
        <v>4-</v>
      </c>
      <c r="C34" s="0" t="n">
        <v>33</v>
      </c>
      <c r="D34" s="3" t="str">
        <f aca="false">VLOOKUP(C34,$A$1:$B$451,2)</f>
        <v>2-</v>
      </c>
      <c r="E34" s="0" t="str">
        <f aca="false">VLOOKUP($D34,metadata!$B$2:$S$451,2,0)</f>
        <v>BRADSHAW, WE</v>
      </c>
      <c r="F34" s="0" t="str">
        <f aca="false">VLOOKUP($D34,metadata!$B$2:$S$451,3,0)</f>
        <v>GEOGRAPHY OF PHOTOPERIODIC RESPONSE IN DIAPAUSING MOSQUITO</v>
      </c>
      <c r="G34" s="0" t="str">
        <f aca="false">VLOOKUP($D34,metadata!$B$2:$S$451,4,0)</f>
        <v>10.1038/262384b0</v>
      </c>
      <c r="H34" s="0" t="str">
        <f aca="false">VLOOKUP($D34,metadata!$B$2:$S$451,5,0)</f>
        <v>y-askfordata</v>
      </c>
      <c r="I34" s="0" t="str">
        <f aca="false">VLOOKUP($D34,metadata!$B$2:$S$451,6,0)</f>
        <v>a</v>
      </c>
      <c r="J34" s="0" t="str">
        <f aca="false">VLOOKUP($D34,metadata!$B$2:$S$451,7,0)</f>
        <v>i</v>
      </c>
      <c r="K34" s="0" t="n">
        <f aca="false">VLOOKUP($D34,metadata!$B$2:$S$451,8,0)</f>
        <v>22</v>
      </c>
      <c r="L34" s="0" t="n">
        <f aca="false">VLOOKUP($D34,metadata!$B$2:$S$451,9,0)</f>
        <v>16</v>
      </c>
      <c r="M34" s="0" t="str">
        <f aca="false">VLOOKUP($D34,metadata!$B$2:$S$451,10,0)</f>
        <v/>
      </c>
      <c r="N34" s="0" t="str">
        <f aca="false">VLOOKUP($D34,metadata!$B$2:$S$451,11,0)</f>
        <v>Wyeomyia smithii</v>
      </c>
      <c r="O34" s="0" t="str">
        <f aca="false">VLOOKUP($D34,metadata!$B$2:$S$451,12,0)</f>
        <v>diptera</v>
      </c>
      <c r="P34" s="0" t="str">
        <f aca="false">VLOOKUP($D34,metadata!$B$2:$S$451,13,0)</f>
        <v/>
      </c>
      <c r="Q34" s="0" t="str">
        <f aca="false">VLOOKUP($D34,metadata!$B$2:$S$451,14,0)</f>
        <v/>
      </c>
      <c r="R34" s="0" t="str">
        <f aca="false">VLOOKUP($D34,metadata!$B$2:$S$451,15,0)</f>
        <v/>
      </c>
      <c r="S34" s="0" t="str">
        <f aca="false">VLOOKUP($D34,metadata!$B$2:$S$451,16,0)</f>
        <v/>
      </c>
      <c r="T34" s="0" t="str">
        <f aca="false">VLOOKUP($D34,metadata!$B$2:$S$451,17,0)</f>
        <v/>
      </c>
      <c r="U34" s="0" t="str">
        <f aca="false">VLOOKUP($D34,metadata!$B$2:$S$451,18,0)</f>
        <v/>
      </c>
      <c r="V34" s="0" t="str">
        <f aca="false">VLOOKUP($D34,metadata!$B$2:$Z$451,19,0)</f>
        <v/>
      </c>
      <c r="W34" s="0" t="str">
        <f aca="false">VLOOKUP($D34,metadata!$B$2:$Z$451,20,0)</f>
        <v/>
      </c>
      <c r="X34" s="0" t="str">
        <f aca="false">VLOOKUP($D34,metadata!$B$2:$Z$451,21,0)</f>
        <v/>
      </c>
      <c r="Y34" s="0" t="str">
        <f aca="false">VLOOKUP($D34,metadata!$B$2:$Z$451,22,0)</f>
        <v/>
      </c>
      <c r="Z34" s="0" t="str">
        <f aca="false">VLOOKUP($D34,metadata!$B$2:$Z$451,23,0)</f>
        <v/>
      </c>
      <c r="AA34" s="0" t="str">
        <f aca="false">VLOOKUP($D34,metadata!$B$2:$Z$451,24,0)</f>
        <v/>
      </c>
      <c r="AB34" s="0" t="str">
        <f aca="false">VLOOKUP($D34,metadata!$B$2:$Z$451,25,0)</f>
        <v/>
      </c>
      <c r="AF34" s="0" t="str">
        <f aca="false">IF(AE34="",V34,AE34)</f>
        <v/>
      </c>
      <c r="AH34" s="0" t="str">
        <f aca="false">IF(AD34&lt;1.1,"x","")</f>
        <v>x</v>
      </c>
    </row>
    <row r="35" customFormat="false" ht="13.8" hidden="true" customHeight="false" outlineLevel="0" collapsed="false">
      <c r="A35" s="0" t="n">
        <f aca="false">A34+metadata!J34</f>
        <v>389</v>
      </c>
      <c r="B35" s="0" t="str">
        <f aca="false">metadata!B35</f>
        <v>4-</v>
      </c>
      <c r="C35" s="0" t="n">
        <v>34</v>
      </c>
      <c r="D35" s="3" t="str">
        <f aca="false">VLOOKUP(C35,$A$1:$B$451,2)</f>
        <v>2-</v>
      </c>
      <c r="E35" s="0" t="str">
        <f aca="false">VLOOKUP($D35,metadata!$B$2:$S$451,2,0)</f>
        <v>BRADSHAW, WE</v>
      </c>
      <c r="F35" s="0" t="str">
        <f aca="false">VLOOKUP($D35,metadata!$B$2:$S$451,3,0)</f>
        <v>GEOGRAPHY OF PHOTOPERIODIC RESPONSE IN DIAPAUSING MOSQUITO</v>
      </c>
      <c r="G35" s="0" t="str">
        <f aca="false">VLOOKUP($D35,metadata!$B$2:$S$451,4,0)</f>
        <v>10.1038/262384b0</v>
      </c>
      <c r="H35" s="0" t="str">
        <f aca="false">VLOOKUP($D35,metadata!$B$2:$S$451,5,0)</f>
        <v>y-askfordata</v>
      </c>
      <c r="I35" s="0" t="str">
        <f aca="false">VLOOKUP($D35,metadata!$B$2:$S$451,6,0)</f>
        <v>a</v>
      </c>
      <c r="J35" s="0" t="str">
        <f aca="false">VLOOKUP($D35,metadata!$B$2:$S$451,7,0)</f>
        <v>i</v>
      </c>
      <c r="K35" s="0" t="n">
        <f aca="false">VLOOKUP($D35,metadata!$B$2:$S$451,8,0)</f>
        <v>22</v>
      </c>
      <c r="L35" s="0" t="n">
        <f aca="false">VLOOKUP($D35,metadata!$B$2:$S$451,9,0)</f>
        <v>16</v>
      </c>
      <c r="M35" s="0" t="str">
        <f aca="false">VLOOKUP($D35,metadata!$B$2:$S$451,10,0)</f>
        <v/>
      </c>
      <c r="N35" s="0" t="str">
        <f aca="false">VLOOKUP($D35,metadata!$B$2:$S$451,11,0)</f>
        <v>Wyeomyia smithii</v>
      </c>
      <c r="O35" s="0" t="str">
        <f aca="false">VLOOKUP($D35,metadata!$B$2:$S$451,12,0)</f>
        <v>diptera</v>
      </c>
      <c r="P35" s="0" t="str">
        <f aca="false">VLOOKUP($D35,metadata!$B$2:$S$451,13,0)</f>
        <v/>
      </c>
      <c r="Q35" s="0" t="str">
        <f aca="false">VLOOKUP($D35,metadata!$B$2:$S$451,14,0)</f>
        <v/>
      </c>
      <c r="R35" s="0" t="str">
        <f aca="false">VLOOKUP($D35,metadata!$B$2:$S$451,15,0)</f>
        <v/>
      </c>
      <c r="S35" s="0" t="str">
        <f aca="false">VLOOKUP($D35,metadata!$B$2:$S$451,16,0)</f>
        <v/>
      </c>
      <c r="T35" s="0" t="str">
        <f aca="false">VLOOKUP($D35,metadata!$B$2:$S$451,17,0)</f>
        <v/>
      </c>
      <c r="U35" s="0" t="str">
        <f aca="false">VLOOKUP($D35,metadata!$B$2:$S$451,18,0)</f>
        <v/>
      </c>
      <c r="V35" s="0" t="str">
        <f aca="false">VLOOKUP($D35,metadata!$B$2:$Z$451,19,0)</f>
        <v/>
      </c>
      <c r="W35" s="0" t="str">
        <f aca="false">VLOOKUP($D35,metadata!$B$2:$Z$451,20,0)</f>
        <v/>
      </c>
      <c r="X35" s="0" t="str">
        <f aca="false">VLOOKUP($D35,metadata!$B$2:$Z$451,21,0)</f>
        <v/>
      </c>
      <c r="Y35" s="0" t="str">
        <f aca="false">VLOOKUP($D35,metadata!$B$2:$Z$451,22,0)</f>
        <v/>
      </c>
      <c r="Z35" s="0" t="str">
        <f aca="false">VLOOKUP($D35,metadata!$B$2:$Z$451,23,0)</f>
        <v/>
      </c>
      <c r="AA35" s="0" t="str">
        <f aca="false">VLOOKUP($D35,metadata!$B$2:$Z$451,24,0)</f>
        <v/>
      </c>
      <c r="AB35" s="0" t="str">
        <f aca="false">VLOOKUP($D35,metadata!$B$2:$Z$451,25,0)</f>
        <v/>
      </c>
      <c r="AF35" s="0" t="str">
        <f aca="false">IF(AE35="",V35,AE35)</f>
        <v/>
      </c>
      <c r="AH35" s="0" t="str">
        <f aca="false">IF(AD35&lt;1.1,"x","")</f>
        <v>x</v>
      </c>
    </row>
    <row r="36" customFormat="false" ht="13.8" hidden="true" customHeight="false" outlineLevel="0" collapsed="false">
      <c r="A36" s="0" t="n">
        <f aca="false">A35+metadata!J35</f>
        <v>389</v>
      </c>
      <c r="B36" s="0" t="str">
        <f aca="false">metadata!B36</f>
        <v>4-</v>
      </c>
      <c r="C36" s="0" t="n">
        <v>35</v>
      </c>
      <c r="D36" s="3" t="str">
        <f aca="false">VLOOKUP(C36,$A$1:$B$451,2)</f>
        <v>2-</v>
      </c>
      <c r="E36" s="0" t="str">
        <f aca="false">VLOOKUP($D36,metadata!$B$2:$S$451,2,0)</f>
        <v>BRADSHAW, WE</v>
      </c>
      <c r="F36" s="0" t="str">
        <f aca="false">VLOOKUP($D36,metadata!$B$2:$S$451,3,0)</f>
        <v>GEOGRAPHY OF PHOTOPERIODIC RESPONSE IN DIAPAUSING MOSQUITO</v>
      </c>
      <c r="G36" s="0" t="str">
        <f aca="false">VLOOKUP($D36,metadata!$B$2:$S$451,4,0)</f>
        <v>10.1038/262384b0</v>
      </c>
      <c r="H36" s="0" t="str">
        <f aca="false">VLOOKUP($D36,metadata!$B$2:$S$451,5,0)</f>
        <v>y-askfordata</v>
      </c>
      <c r="I36" s="0" t="str">
        <f aca="false">VLOOKUP($D36,metadata!$B$2:$S$451,6,0)</f>
        <v>a</v>
      </c>
      <c r="J36" s="0" t="str">
        <f aca="false">VLOOKUP($D36,metadata!$B$2:$S$451,7,0)</f>
        <v>i</v>
      </c>
      <c r="K36" s="0" t="n">
        <f aca="false">VLOOKUP($D36,metadata!$B$2:$S$451,8,0)</f>
        <v>22</v>
      </c>
      <c r="L36" s="0" t="n">
        <f aca="false">VLOOKUP($D36,metadata!$B$2:$S$451,9,0)</f>
        <v>16</v>
      </c>
      <c r="M36" s="0" t="str">
        <f aca="false">VLOOKUP($D36,metadata!$B$2:$S$451,10,0)</f>
        <v/>
      </c>
      <c r="N36" s="0" t="str">
        <f aca="false">VLOOKUP($D36,metadata!$B$2:$S$451,11,0)</f>
        <v>Wyeomyia smithii</v>
      </c>
      <c r="O36" s="0" t="str">
        <f aca="false">VLOOKUP($D36,metadata!$B$2:$S$451,12,0)</f>
        <v>diptera</v>
      </c>
      <c r="P36" s="0" t="str">
        <f aca="false">VLOOKUP($D36,metadata!$B$2:$S$451,13,0)</f>
        <v/>
      </c>
      <c r="Q36" s="0" t="str">
        <f aca="false">VLOOKUP($D36,metadata!$B$2:$S$451,14,0)</f>
        <v/>
      </c>
      <c r="R36" s="0" t="str">
        <f aca="false">VLOOKUP($D36,metadata!$B$2:$S$451,15,0)</f>
        <v/>
      </c>
      <c r="S36" s="0" t="str">
        <f aca="false">VLOOKUP($D36,metadata!$B$2:$S$451,16,0)</f>
        <v/>
      </c>
      <c r="T36" s="0" t="str">
        <f aca="false">VLOOKUP($D36,metadata!$B$2:$S$451,17,0)</f>
        <v/>
      </c>
      <c r="U36" s="0" t="str">
        <f aca="false">VLOOKUP($D36,metadata!$B$2:$S$451,18,0)</f>
        <v/>
      </c>
      <c r="V36" s="0" t="str">
        <f aca="false">VLOOKUP($D36,metadata!$B$2:$Z$451,19,0)</f>
        <v/>
      </c>
      <c r="W36" s="0" t="str">
        <f aca="false">VLOOKUP($D36,metadata!$B$2:$Z$451,20,0)</f>
        <v/>
      </c>
      <c r="X36" s="0" t="str">
        <f aca="false">VLOOKUP($D36,metadata!$B$2:$Z$451,21,0)</f>
        <v/>
      </c>
      <c r="Y36" s="0" t="str">
        <f aca="false">VLOOKUP($D36,metadata!$B$2:$Z$451,22,0)</f>
        <v/>
      </c>
      <c r="Z36" s="0" t="str">
        <f aca="false">VLOOKUP($D36,metadata!$B$2:$Z$451,23,0)</f>
        <v/>
      </c>
      <c r="AA36" s="0" t="str">
        <f aca="false">VLOOKUP($D36,metadata!$B$2:$Z$451,24,0)</f>
        <v/>
      </c>
      <c r="AB36" s="0" t="str">
        <f aca="false">VLOOKUP($D36,metadata!$B$2:$Z$451,25,0)</f>
        <v/>
      </c>
      <c r="AF36" s="0" t="str">
        <f aca="false">IF(AE36="",V36,AE36)</f>
        <v/>
      </c>
      <c r="AH36" s="0" t="str">
        <f aca="false">IF(AD36&lt;1.1,"x","")</f>
        <v>x</v>
      </c>
    </row>
    <row r="37" customFormat="false" ht="13.8" hidden="true" customHeight="false" outlineLevel="0" collapsed="false">
      <c r="A37" s="0" t="n">
        <f aca="false">A36+metadata!J36</f>
        <v>389</v>
      </c>
      <c r="B37" s="0" t="str">
        <f aca="false">metadata!B37</f>
        <v>4-</v>
      </c>
      <c r="C37" s="0" t="n">
        <v>36</v>
      </c>
      <c r="D37" s="3" t="str">
        <f aca="false">VLOOKUP(C37,$A$1:$B$451,2)</f>
        <v>2-</v>
      </c>
      <c r="E37" s="0" t="str">
        <f aca="false">VLOOKUP($D37,metadata!$B$2:$S$451,2,0)</f>
        <v>BRADSHAW, WE</v>
      </c>
      <c r="F37" s="0" t="str">
        <f aca="false">VLOOKUP($D37,metadata!$B$2:$S$451,3,0)</f>
        <v>GEOGRAPHY OF PHOTOPERIODIC RESPONSE IN DIAPAUSING MOSQUITO</v>
      </c>
      <c r="G37" s="0" t="str">
        <f aca="false">VLOOKUP($D37,metadata!$B$2:$S$451,4,0)</f>
        <v>10.1038/262384b0</v>
      </c>
      <c r="H37" s="0" t="str">
        <f aca="false">VLOOKUP($D37,metadata!$B$2:$S$451,5,0)</f>
        <v>y-askfordata</v>
      </c>
      <c r="I37" s="0" t="str">
        <f aca="false">VLOOKUP($D37,metadata!$B$2:$S$451,6,0)</f>
        <v>a</v>
      </c>
      <c r="J37" s="0" t="str">
        <f aca="false">VLOOKUP($D37,metadata!$B$2:$S$451,7,0)</f>
        <v>i</v>
      </c>
      <c r="K37" s="0" t="n">
        <f aca="false">VLOOKUP($D37,metadata!$B$2:$S$451,8,0)</f>
        <v>22</v>
      </c>
      <c r="L37" s="0" t="n">
        <f aca="false">VLOOKUP($D37,metadata!$B$2:$S$451,9,0)</f>
        <v>16</v>
      </c>
      <c r="M37" s="0" t="str">
        <f aca="false">VLOOKUP($D37,metadata!$B$2:$S$451,10,0)</f>
        <v/>
      </c>
      <c r="N37" s="0" t="str">
        <f aca="false">VLOOKUP($D37,metadata!$B$2:$S$451,11,0)</f>
        <v>Wyeomyia smithii</v>
      </c>
      <c r="O37" s="0" t="str">
        <f aca="false">VLOOKUP($D37,metadata!$B$2:$S$451,12,0)</f>
        <v>diptera</v>
      </c>
      <c r="P37" s="0" t="str">
        <f aca="false">VLOOKUP($D37,metadata!$B$2:$S$451,13,0)</f>
        <v/>
      </c>
      <c r="Q37" s="0" t="str">
        <f aca="false">VLOOKUP($D37,metadata!$B$2:$S$451,14,0)</f>
        <v/>
      </c>
      <c r="R37" s="0" t="str">
        <f aca="false">VLOOKUP($D37,metadata!$B$2:$S$451,15,0)</f>
        <v/>
      </c>
      <c r="S37" s="0" t="str">
        <f aca="false">VLOOKUP($D37,metadata!$B$2:$S$451,16,0)</f>
        <v/>
      </c>
      <c r="T37" s="0" t="str">
        <f aca="false">VLOOKUP($D37,metadata!$B$2:$S$451,17,0)</f>
        <v/>
      </c>
      <c r="U37" s="0" t="str">
        <f aca="false">VLOOKUP($D37,metadata!$B$2:$S$451,18,0)</f>
        <v/>
      </c>
      <c r="V37" s="0" t="str">
        <f aca="false">VLOOKUP($D37,metadata!$B$2:$Z$451,19,0)</f>
        <v/>
      </c>
      <c r="W37" s="0" t="str">
        <f aca="false">VLOOKUP($D37,metadata!$B$2:$Z$451,20,0)</f>
        <v/>
      </c>
      <c r="X37" s="0" t="str">
        <f aca="false">VLOOKUP($D37,metadata!$B$2:$Z$451,21,0)</f>
        <v/>
      </c>
      <c r="Y37" s="0" t="str">
        <f aca="false">VLOOKUP($D37,metadata!$B$2:$Z$451,22,0)</f>
        <v/>
      </c>
      <c r="Z37" s="0" t="str">
        <f aca="false">VLOOKUP($D37,metadata!$B$2:$Z$451,23,0)</f>
        <v/>
      </c>
      <c r="AA37" s="0" t="str">
        <f aca="false">VLOOKUP($D37,metadata!$B$2:$Z$451,24,0)</f>
        <v/>
      </c>
      <c r="AB37" s="0" t="str">
        <f aca="false">VLOOKUP($D37,metadata!$B$2:$Z$451,25,0)</f>
        <v/>
      </c>
      <c r="AF37" s="0" t="str">
        <f aca="false">IF(AE37="",V37,AE37)</f>
        <v/>
      </c>
      <c r="AH37" s="0" t="str">
        <f aca="false">IF(AD37&lt;1.1,"x","")</f>
        <v>x</v>
      </c>
    </row>
    <row r="38" customFormat="false" ht="13.8" hidden="true" customHeight="false" outlineLevel="0" collapsed="false">
      <c r="A38" s="0" t="n">
        <f aca="false">A37+metadata!J37</f>
        <v>389</v>
      </c>
      <c r="B38" s="0" t="str">
        <f aca="false">metadata!B38</f>
        <v>4-</v>
      </c>
      <c r="C38" s="0" t="n">
        <v>37</v>
      </c>
      <c r="D38" s="3" t="str">
        <f aca="false">VLOOKUP(C38,$A$1:$B$451,2)</f>
        <v>2-</v>
      </c>
      <c r="E38" s="0" t="str">
        <f aca="false">VLOOKUP($D38,metadata!$B$2:$S$451,2,0)</f>
        <v>BRADSHAW, WE</v>
      </c>
      <c r="F38" s="0" t="str">
        <f aca="false">VLOOKUP($D38,metadata!$B$2:$S$451,3,0)</f>
        <v>GEOGRAPHY OF PHOTOPERIODIC RESPONSE IN DIAPAUSING MOSQUITO</v>
      </c>
      <c r="G38" s="0" t="str">
        <f aca="false">VLOOKUP($D38,metadata!$B$2:$S$451,4,0)</f>
        <v>10.1038/262384b0</v>
      </c>
      <c r="H38" s="0" t="str">
        <f aca="false">VLOOKUP($D38,metadata!$B$2:$S$451,5,0)</f>
        <v>y-askfordata</v>
      </c>
      <c r="I38" s="0" t="str">
        <f aca="false">VLOOKUP($D38,metadata!$B$2:$S$451,6,0)</f>
        <v>a</v>
      </c>
      <c r="J38" s="0" t="str">
        <f aca="false">VLOOKUP($D38,metadata!$B$2:$S$451,7,0)</f>
        <v>i</v>
      </c>
      <c r="K38" s="0" t="n">
        <f aca="false">VLOOKUP($D38,metadata!$B$2:$S$451,8,0)</f>
        <v>22</v>
      </c>
      <c r="L38" s="0" t="n">
        <f aca="false">VLOOKUP($D38,metadata!$B$2:$S$451,9,0)</f>
        <v>16</v>
      </c>
      <c r="M38" s="0" t="str">
        <f aca="false">VLOOKUP($D38,metadata!$B$2:$S$451,10,0)</f>
        <v/>
      </c>
      <c r="N38" s="0" t="str">
        <f aca="false">VLOOKUP($D38,metadata!$B$2:$S$451,11,0)</f>
        <v>Wyeomyia smithii</v>
      </c>
      <c r="O38" s="0" t="str">
        <f aca="false">VLOOKUP($D38,metadata!$B$2:$S$451,12,0)</f>
        <v>diptera</v>
      </c>
      <c r="P38" s="0" t="str">
        <f aca="false">VLOOKUP($D38,metadata!$B$2:$S$451,13,0)</f>
        <v/>
      </c>
      <c r="Q38" s="0" t="str">
        <f aca="false">VLOOKUP($D38,metadata!$B$2:$S$451,14,0)</f>
        <v/>
      </c>
      <c r="R38" s="0" t="str">
        <f aca="false">VLOOKUP($D38,metadata!$B$2:$S$451,15,0)</f>
        <v/>
      </c>
      <c r="S38" s="0" t="str">
        <f aca="false">VLOOKUP($D38,metadata!$B$2:$S$451,16,0)</f>
        <v/>
      </c>
      <c r="T38" s="0" t="str">
        <f aca="false">VLOOKUP($D38,metadata!$B$2:$S$451,17,0)</f>
        <v/>
      </c>
      <c r="U38" s="0" t="str">
        <f aca="false">VLOOKUP($D38,metadata!$B$2:$S$451,18,0)</f>
        <v/>
      </c>
      <c r="V38" s="0" t="str">
        <f aca="false">VLOOKUP($D38,metadata!$B$2:$Z$451,19,0)</f>
        <v/>
      </c>
      <c r="W38" s="0" t="str">
        <f aca="false">VLOOKUP($D38,metadata!$B$2:$Z$451,20,0)</f>
        <v/>
      </c>
      <c r="X38" s="0" t="str">
        <f aca="false">VLOOKUP($D38,metadata!$B$2:$Z$451,21,0)</f>
        <v/>
      </c>
      <c r="Y38" s="0" t="str">
        <f aca="false">VLOOKUP($D38,metadata!$B$2:$Z$451,22,0)</f>
        <v/>
      </c>
      <c r="Z38" s="0" t="str">
        <f aca="false">VLOOKUP($D38,metadata!$B$2:$Z$451,23,0)</f>
        <v/>
      </c>
      <c r="AA38" s="0" t="str">
        <f aca="false">VLOOKUP($D38,metadata!$B$2:$Z$451,24,0)</f>
        <v/>
      </c>
      <c r="AB38" s="0" t="str">
        <f aca="false">VLOOKUP($D38,metadata!$B$2:$Z$451,25,0)</f>
        <v/>
      </c>
      <c r="AF38" s="0" t="str">
        <f aca="false">IF(AE38="",V38,AE38)</f>
        <v/>
      </c>
      <c r="AH38" s="0" t="str">
        <f aca="false">IF(AD38&lt;1.1,"x","")</f>
        <v>x</v>
      </c>
    </row>
    <row r="39" customFormat="false" ht="13.8" hidden="true" customHeight="false" outlineLevel="0" collapsed="false">
      <c r="A39" s="0" t="n">
        <f aca="false">A38+metadata!J38</f>
        <v>389</v>
      </c>
      <c r="B39" s="0" t="str">
        <f aca="false">metadata!B39</f>
        <v>4-</v>
      </c>
      <c r="C39" s="0" t="n">
        <v>38</v>
      </c>
      <c r="D39" s="3" t="str">
        <f aca="false">VLOOKUP(C39,$A$1:$B$451,2)</f>
        <v>2-</v>
      </c>
      <c r="E39" s="0" t="str">
        <f aca="false">VLOOKUP($D39,metadata!$B$2:$S$451,2,0)</f>
        <v>BRADSHAW, WE</v>
      </c>
      <c r="F39" s="0" t="str">
        <f aca="false">VLOOKUP($D39,metadata!$B$2:$S$451,3,0)</f>
        <v>GEOGRAPHY OF PHOTOPERIODIC RESPONSE IN DIAPAUSING MOSQUITO</v>
      </c>
      <c r="G39" s="0" t="str">
        <f aca="false">VLOOKUP($D39,metadata!$B$2:$S$451,4,0)</f>
        <v>10.1038/262384b0</v>
      </c>
      <c r="H39" s="0" t="str">
        <f aca="false">VLOOKUP($D39,metadata!$B$2:$S$451,5,0)</f>
        <v>y-askfordata</v>
      </c>
      <c r="I39" s="0" t="str">
        <f aca="false">VLOOKUP($D39,metadata!$B$2:$S$451,6,0)</f>
        <v>a</v>
      </c>
      <c r="J39" s="0" t="str">
        <f aca="false">VLOOKUP($D39,metadata!$B$2:$S$451,7,0)</f>
        <v>i</v>
      </c>
      <c r="K39" s="0" t="n">
        <f aca="false">VLOOKUP($D39,metadata!$B$2:$S$451,8,0)</f>
        <v>22</v>
      </c>
      <c r="L39" s="0" t="n">
        <f aca="false">VLOOKUP($D39,metadata!$B$2:$S$451,9,0)</f>
        <v>16</v>
      </c>
      <c r="M39" s="0" t="str">
        <f aca="false">VLOOKUP($D39,metadata!$B$2:$S$451,10,0)</f>
        <v/>
      </c>
      <c r="N39" s="0" t="str">
        <f aca="false">VLOOKUP($D39,metadata!$B$2:$S$451,11,0)</f>
        <v>Wyeomyia smithii</v>
      </c>
      <c r="O39" s="0" t="str">
        <f aca="false">VLOOKUP($D39,metadata!$B$2:$S$451,12,0)</f>
        <v>diptera</v>
      </c>
      <c r="P39" s="0" t="str">
        <f aca="false">VLOOKUP($D39,metadata!$B$2:$S$451,13,0)</f>
        <v/>
      </c>
      <c r="Q39" s="0" t="str">
        <f aca="false">VLOOKUP($D39,metadata!$B$2:$S$451,14,0)</f>
        <v/>
      </c>
      <c r="R39" s="0" t="str">
        <f aca="false">VLOOKUP($D39,metadata!$B$2:$S$451,15,0)</f>
        <v/>
      </c>
      <c r="S39" s="0" t="str">
        <f aca="false">VLOOKUP($D39,metadata!$B$2:$S$451,16,0)</f>
        <v/>
      </c>
      <c r="T39" s="0" t="str">
        <f aca="false">VLOOKUP($D39,metadata!$B$2:$S$451,17,0)</f>
        <v/>
      </c>
      <c r="U39" s="0" t="str">
        <f aca="false">VLOOKUP($D39,metadata!$B$2:$S$451,18,0)</f>
        <v/>
      </c>
      <c r="V39" s="0" t="str">
        <f aca="false">VLOOKUP($D39,metadata!$B$2:$Z$451,19,0)</f>
        <v/>
      </c>
      <c r="W39" s="0" t="str">
        <f aca="false">VLOOKUP($D39,metadata!$B$2:$Z$451,20,0)</f>
        <v/>
      </c>
      <c r="X39" s="0" t="str">
        <f aca="false">VLOOKUP($D39,metadata!$B$2:$Z$451,21,0)</f>
        <v/>
      </c>
      <c r="Y39" s="0" t="str">
        <f aca="false">VLOOKUP($D39,metadata!$B$2:$Z$451,22,0)</f>
        <v/>
      </c>
      <c r="Z39" s="0" t="str">
        <f aca="false">VLOOKUP($D39,metadata!$B$2:$Z$451,23,0)</f>
        <v/>
      </c>
      <c r="AA39" s="0" t="str">
        <f aca="false">VLOOKUP($D39,metadata!$B$2:$Z$451,24,0)</f>
        <v/>
      </c>
      <c r="AB39" s="0" t="str">
        <f aca="false">VLOOKUP($D39,metadata!$B$2:$Z$451,25,0)</f>
        <v/>
      </c>
      <c r="AF39" s="0" t="str">
        <f aca="false">IF(AE39="",V39,AE39)</f>
        <v/>
      </c>
      <c r="AH39" s="0" t="str">
        <f aca="false">IF(AD39&lt;1.1,"x","")</f>
        <v>x</v>
      </c>
    </row>
    <row r="40" customFormat="false" ht="13.8" hidden="true" customHeight="false" outlineLevel="0" collapsed="false">
      <c r="A40" s="0" t="n">
        <f aca="false">A39+metadata!J39</f>
        <v>389</v>
      </c>
      <c r="B40" s="0" t="str">
        <f aca="false">metadata!B40</f>
        <v>5-Guangzhou</v>
      </c>
      <c r="C40" s="0" t="n">
        <v>39</v>
      </c>
      <c r="D40" s="3" t="str">
        <f aca="false">VLOOKUP(C40,$A$1:$B$451,2)</f>
        <v>2-</v>
      </c>
      <c r="E40" s="0" t="str">
        <f aca="false">VLOOKUP($D40,metadata!$B$2:$S$451,2,0)</f>
        <v>BRADSHAW, WE</v>
      </c>
      <c r="F40" s="0" t="str">
        <f aca="false">VLOOKUP($D40,metadata!$B$2:$S$451,3,0)</f>
        <v>GEOGRAPHY OF PHOTOPERIODIC RESPONSE IN DIAPAUSING MOSQUITO</v>
      </c>
      <c r="G40" s="0" t="str">
        <f aca="false">VLOOKUP($D40,metadata!$B$2:$S$451,4,0)</f>
        <v>10.1038/262384b0</v>
      </c>
      <c r="H40" s="0" t="str">
        <f aca="false">VLOOKUP($D40,metadata!$B$2:$S$451,5,0)</f>
        <v>y-askfordata</v>
      </c>
      <c r="I40" s="0" t="str">
        <f aca="false">VLOOKUP($D40,metadata!$B$2:$S$451,6,0)</f>
        <v>a</v>
      </c>
      <c r="J40" s="0" t="str">
        <f aca="false">VLOOKUP($D40,metadata!$B$2:$S$451,7,0)</f>
        <v>i</v>
      </c>
      <c r="K40" s="0" t="n">
        <f aca="false">VLOOKUP($D40,metadata!$B$2:$S$451,8,0)</f>
        <v>22</v>
      </c>
      <c r="L40" s="0" t="n">
        <f aca="false">VLOOKUP($D40,metadata!$B$2:$S$451,9,0)</f>
        <v>16</v>
      </c>
      <c r="M40" s="0" t="str">
        <f aca="false">VLOOKUP($D40,metadata!$B$2:$S$451,10,0)</f>
        <v/>
      </c>
      <c r="N40" s="0" t="str">
        <f aca="false">VLOOKUP($D40,metadata!$B$2:$S$451,11,0)</f>
        <v>Wyeomyia smithii</v>
      </c>
      <c r="O40" s="0" t="str">
        <f aca="false">VLOOKUP($D40,metadata!$B$2:$S$451,12,0)</f>
        <v>diptera</v>
      </c>
      <c r="P40" s="0" t="str">
        <f aca="false">VLOOKUP($D40,metadata!$B$2:$S$451,13,0)</f>
        <v/>
      </c>
      <c r="Q40" s="0" t="str">
        <f aca="false">VLOOKUP($D40,metadata!$B$2:$S$451,14,0)</f>
        <v/>
      </c>
      <c r="R40" s="0" t="str">
        <f aca="false">VLOOKUP($D40,metadata!$B$2:$S$451,15,0)</f>
        <v/>
      </c>
      <c r="S40" s="0" t="str">
        <f aca="false">VLOOKUP($D40,metadata!$B$2:$S$451,16,0)</f>
        <v/>
      </c>
      <c r="T40" s="0" t="str">
        <f aca="false">VLOOKUP($D40,metadata!$B$2:$S$451,17,0)</f>
        <v/>
      </c>
      <c r="U40" s="0" t="str">
        <f aca="false">VLOOKUP($D40,metadata!$B$2:$S$451,18,0)</f>
        <v/>
      </c>
      <c r="V40" s="0" t="str">
        <f aca="false">VLOOKUP($D40,metadata!$B$2:$Z$451,19,0)</f>
        <v/>
      </c>
      <c r="W40" s="0" t="str">
        <f aca="false">VLOOKUP($D40,metadata!$B$2:$Z$451,20,0)</f>
        <v/>
      </c>
      <c r="X40" s="0" t="str">
        <f aca="false">VLOOKUP($D40,metadata!$B$2:$Z$451,21,0)</f>
        <v/>
      </c>
      <c r="Y40" s="0" t="str">
        <f aca="false">VLOOKUP($D40,metadata!$B$2:$Z$451,22,0)</f>
        <v/>
      </c>
      <c r="Z40" s="0" t="str">
        <f aca="false">VLOOKUP($D40,metadata!$B$2:$Z$451,23,0)</f>
        <v/>
      </c>
      <c r="AA40" s="0" t="str">
        <f aca="false">VLOOKUP($D40,metadata!$B$2:$Z$451,24,0)</f>
        <v/>
      </c>
      <c r="AF40" s="0" t="str">
        <f aca="false">IF(AE40="",V40,AE40)</f>
        <v/>
      </c>
      <c r="AH40" s="0" t="str">
        <f aca="false">IF(AD40&lt;1.1,"x","")</f>
        <v>x</v>
      </c>
    </row>
    <row r="41" customFormat="false" ht="13.8" hidden="true" customHeight="false" outlineLevel="0" collapsed="false">
      <c r="A41" s="0" t="n">
        <f aca="false">A40+metadata!J40</f>
        <v>395</v>
      </c>
      <c r="B41" s="0" t="str">
        <f aca="false">metadata!B41</f>
        <v>5-Yongxiu</v>
      </c>
      <c r="C41" s="0" t="n">
        <v>40</v>
      </c>
      <c r="D41" s="3" t="str">
        <f aca="false">VLOOKUP(C41,$A$1:$B$451,2)</f>
        <v>2-</v>
      </c>
      <c r="E41" s="0" t="str">
        <f aca="false">VLOOKUP($D41,metadata!$B$2:$S$451,2,0)</f>
        <v>BRADSHAW, WE</v>
      </c>
      <c r="F41" s="0" t="str">
        <f aca="false">VLOOKUP($D41,metadata!$B$2:$S$451,3,0)</f>
        <v>GEOGRAPHY OF PHOTOPERIODIC RESPONSE IN DIAPAUSING MOSQUITO</v>
      </c>
      <c r="G41" s="0" t="str">
        <f aca="false">VLOOKUP($D41,metadata!$B$2:$S$451,4,0)</f>
        <v>10.1038/262384b0</v>
      </c>
      <c r="H41" s="0" t="str">
        <f aca="false">VLOOKUP($D41,metadata!$B$2:$S$451,5,0)</f>
        <v>y-askfordata</v>
      </c>
      <c r="I41" s="0" t="str">
        <f aca="false">VLOOKUP($D41,metadata!$B$2:$S$451,6,0)</f>
        <v>a</v>
      </c>
      <c r="J41" s="0" t="str">
        <f aca="false">VLOOKUP($D41,metadata!$B$2:$S$451,7,0)</f>
        <v>i</v>
      </c>
      <c r="K41" s="0" t="n">
        <f aca="false">VLOOKUP($D41,metadata!$B$2:$S$451,8,0)</f>
        <v>22</v>
      </c>
      <c r="L41" s="0" t="n">
        <f aca="false">VLOOKUP($D41,metadata!$B$2:$S$451,9,0)</f>
        <v>16</v>
      </c>
      <c r="M41" s="0" t="str">
        <f aca="false">VLOOKUP($D41,metadata!$B$2:$S$451,10,0)</f>
        <v/>
      </c>
      <c r="N41" s="0" t="str">
        <f aca="false">VLOOKUP($D41,metadata!$B$2:$S$451,11,0)</f>
        <v>Wyeomyia smithii</v>
      </c>
      <c r="O41" s="0" t="str">
        <f aca="false">VLOOKUP($D41,metadata!$B$2:$S$451,12,0)</f>
        <v>diptera</v>
      </c>
      <c r="P41" s="0" t="str">
        <f aca="false">VLOOKUP($D41,metadata!$B$2:$S$451,13,0)</f>
        <v/>
      </c>
      <c r="Q41" s="0" t="str">
        <f aca="false">VLOOKUP($D41,metadata!$B$2:$S$451,14,0)</f>
        <v/>
      </c>
      <c r="R41" s="0" t="str">
        <f aca="false">VLOOKUP($D41,metadata!$B$2:$S$451,15,0)</f>
        <v/>
      </c>
      <c r="S41" s="0" t="str">
        <f aca="false">VLOOKUP($D41,metadata!$B$2:$S$451,16,0)</f>
        <v/>
      </c>
      <c r="T41" s="0" t="str">
        <f aca="false">VLOOKUP($D41,metadata!$B$2:$S$451,17,0)</f>
        <v/>
      </c>
      <c r="U41" s="0" t="str">
        <f aca="false">VLOOKUP($D41,metadata!$B$2:$S$451,18,0)</f>
        <v/>
      </c>
      <c r="V41" s="0" t="str">
        <f aca="false">VLOOKUP($D41,metadata!$B$2:$Z$451,19,0)</f>
        <v/>
      </c>
      <c r="W41" s="0" t="str">
        <f aca="false">VLOOKUP($D41,metadata!$B$2:$Z$451,20,0)</f>
        <v/>
      </c>
      <c r="X41" s="0" t="str">
        <f aca="false">VLOOKUP($D41,metadata!$B$2:$Z$451,21,0)</f>
        <v/>
      </c>
      <c r="Y41" s="0" t="str">
        <f aca="false">VLOOKUP($D41,metadata!$B$2:$Z$451,22,0)</f>
        <v/>
      </c>
      <c r="Z41" s="0" t="str">
        <f aca="false">VLOOKUP($D41,metadata!$B$2:$Z$451,23,0)</f>
        <v/>
      </c>
      <c r="AA41" s="0" t="str">
        <f aca="false">VLOOKUP($D41,metadata!$B$2:$Z$451,24,0)</f>
        <v/>
      </c>
      <c r="AF41" s="0" t="str">
        <f aca="false">IF(AE41="",V41,AE41)</f>
        <v/>
      </c>
      <c r="AH41" s="0" t="str">
        <f aca="false">IF(AD41&lt;1.1,"x","")</f>
        <v>x</v>
      </c>
    </row>
    <row r="42" customFormat="false" ht="13.8" hidden="true" customHeight="false" outlineLevel="0" collapsed="false">
      <c r="A42" s="0" t="n">
        <f aca="false">A41+metadata!J41</f>
        <v>401</v>
      </c>
      <c r="B42" s="0" t="str">
        <f aca="false">metadata!B42</f>
        <v>5-Taian</v>
      </c>
      <c r="C42" s="0" t="n">
        <v>41</v>
      </c>
      <c r="D42" s="3" t="str">
        <f aca="false">VLOOKUP(C42,$A$1:$B$451,2)</f>
        <v>2-</v>
      </c>
      <c r="E42" s="0" t="str">
        <f aca="false">VLOOKUP($D42,metadata!$B$2:$S$451,2,0)</f>
        <v>BRADSHAW, WE</v>
      </c>
      <c r="F42" s="0" t="str">
        <f aca="false">VLOOKUP($D42,metadata!$B$2:$S$451,3,0)</f>
        <v>GEOGRAPHY OF PHOTOPERIODIC RESPONSE IN DIAPAUSING MOSQUITO</v>
      </c>
      <c r="G42" s="0" t="str">
        <f aca="false">VLOOKUP($D42,metadata!$B$2:$S$451,4,0)</f>
        <v>10.1038/262384b0</v>
      </c>
      <c r="H42" s="0" t="str">
        <f aca="false">VLOOKUP($D42,metadata!$B$2:$S$451,5,0)</f>
        <v>y-askfordata</v>
      </c>
      <c r="I42" s="0" t="str">
        <f aca="false">VLOOKUP($D42,metadata!$B$2:$S$451,6,0)</f>
        <v>a</v>
      </c>
      <c r="J42" s="0" t="str">
        <f aca="false">VLOOKUP($D42,metadata!$B$2:$S$451,7,0)</f>
        <v>i</v>
      </c>
      <c r="K42" s="0" t="n">
        <f aca="false">VLOOKUP($D42,metadata!$B$2:$S$451,8,0)</f>
        <v>22</v>
      </c>
      <c r="L42" s="0" t="n">
        <f aca="false">VLOOKUP($D42,metadata!$B$2:$S$451,9,0)</f>
        <v>16</v>
      </c>
      <c r="M42" s="0" t="str">
        <f aca="false">VLOOKUP($D42,metadata!$B$2:$S$451,10,0)</f>
        <v/>
      </c>
      <c r="N42" s="0" t="str">
        <f aca="false">VLOOKUP($D42,metadata!$B$2:$S$451,11,0)</f>
        <v>Wyeomyia smithii</v>
      </c>
      <c r="O42" s="0" t="str">
        <f aca="false">VLOOKUP($D42,metadata!$B$2:$S$451,12,0)</f>
        <v>diptera</v>
      </c>
      <c r="P42" s="0" t="str">
        <f aca="false">VLOOKUP($D42,metadata!$B$2:$S$451,13,0)</f>
        <v/>
      </c>
      <c r="Q42" s="0" t="str">
        <f aca="false">VLOOKUP($D42,metadata!$B$2:$S$451,14,0)</f>
        <v/>
      </c>
      <c r="R42" s="0" t="str">
        <f aca="false">VLOOKUP($D42,metadata!$B$2:$S$451,15,0)</f>
        <v/>
      </c>
      <c r="S42" s="0" t="str">
        <f aca="false">VLOOKUP($D42,metadata!$B$2:$S$451,16,0)</f>
        <v/>
      </c>
      <c r="T42" s="0" t="str">
        <f aca="false">VLOOKUP($D42,metadata!$B$2:$S$451,17,0)</f>
        <v/>
      </c>
      <c r="U42" s="0" t="str">
        <f aca="false">VLOOKUP($D42,metadata!$B$2:$S$451,18,0)</f>
        <v/>
      </c>
      <c r="V42" s="0" t="str">
        <f aca="false">VLOOKUP($D42,metadata!$B$2:$Z$451,19,0)</f>
        <v/>
      </c>
      <c r="W42" s="0" t="str">
        <f aca="false">VLOOKUP($D42,metadata!$B$2:$Z$451,20,0)</f>
        <v/>
      </c>
      <c r="X42" s="0" t="str">
        <f aca="false">VLOOKUP($D42,metadata!$B$2:$Z$451,21,0)</f>
        <v/>
      </c>
      <c r="Y42" s="0" t="str">
        <f aca="false">VLOOKUP($D42,metadata!$B$2:$Z$451,22,0)</f>
        <v/>
      </c>
      <c r="Z42" s="0" t="str">
        <f aca="false">VLOOKUP($D42,metadata!$B$2:$Z$451,23,0)</f>
        <v/>
      </c>
      <c r="AA42" s="0" t="str">
        <f aca="false">VLOOKUP($D42,metadata!$B$2:$Z$451,24,0)</f>
        <v/>
      </c>
      <c r="AF42" s="0" t="str">
        <f aca="false">IF(AE42="",V42,AE42)</f>
        <v/>
      </c>
      <c r="AH42" s="0" t="str">
        <f aca="false">IF(AD42&lt;1.1,"x","")</f>
        <v>x</v>
      </c>
    </row>
    <row r="43" customFormat="false" ht="13.8" hidden="true" customHeight="false" outlineLevel="0" collapsed="false">
      <c r="A43" s="0" t="n">
        <f aca="false">A42+metadata!J42</f>
        <v>407</v>
      </c>
      <c r="B43" s="0" t="str">
        <f aca="false">metadata!B43</f>
        <v>5-Langfang</v>
      </c>
      <c r="C43" s="0" t="n">
        <v>42</v>
      </c>
      <c r="D43" s="3" t="str">
        <f aca="false">VLOOKUP(C43,$A$1:$B$451,2)</f>
        <v>2-</v>
      </c>
      <c r="E43" s="0" t="str">
        <f aca="false">VLOOKUP($D43,metadata!$B$2:$S$451,2,0)</f>
        <v>BRADSHAW, WE</v>
      </c>
      <c r="F43" s="0" t="str">
        <f aca="false">VLOOKUP($D43,metadata!$B$2:$S$451,3,0)</f>
        <v>GEOGRAPHY OF PHOTOPERIODIC RESPONSE IN DIAPAUSING MOSQUITO</v>
      </c>
      <c r="G43" s="0" t="str">
        <f aca="false">VLOOKUP($D43,metadata!$B$2:$S$451,4,0)</f>
        <v>10.1038/262384b0</v>
      </c>
      <c r="H43" s="0" t="str">
        <f aca="false">VLOOKUP($D43,metadata!$B$2:$S$451,5,0)</f>
        <v>y-askfordata</v>
      </c>
      <c r="I43" s="0" t="str">
        <f aca="false">VLOOKUP($D43,metadata!$B$2:$S$451,6,0)</f>
        <v>a</v>
      </c>
      <c r="J43" s="0" t="str">
        <f aca="false">VLOOKUP($D43,metadata!$B$2:$S$451,7,0)</f>
        <v>i</v>
      </c>
      <c r="K43" s="0" t="n">
        <f aca="false">VLOOKUP($D43,metadata!$B$2:$S$451,8,0)</f>
        <v>22</v>
      </c>
      <c r="L43" s="0" t="n">
        <f aca="false">VLOOKUP($D43,metadata!$B$2:$S$451,9,0)</f>
        <v>16</v>
      </c>
      <c r="M43" s="0" t="str">
        <f aca="false">VLOOKUP($D43,metadata!$B$2:$S$451,10,0)</f>
        <v/>
      </c>
      <c r="N43" s="0" t="str">
        <f aca="false">VLOOKUP($D43,metadata!$B$2:$S$451,11,0)</f>
        <v>Wyeomyia smithii</v>
      </c>
      <c r="O43" s="0" t="str">
        <f aca="false">VLOOKUP($D43,metadata!$B$2:$S$451,12,0)</f>
        <v>diptera</v>
      </c>
      <c r="P43" s="0" t="str">
        <f aca="false">VLOOKUP($D43,metadata!$B$2:$S$451,13,0)</f>
        <v/>
      </c>
      <c r="Q43" s="0" t="str">
        <f aca="false">VLOOKUP($D43,metadata!$B$2:$S$451,14,0)</f>
        <v/>
      </c>
      <c r="R43" s="0" t="str">
        <f aca="false">VLOOKUP($D43,metadata!$B$2:$S$451,15,0)</f>
        <v/>
      </c>
      <c r="S43" s="0" t="str">
        <f aca="false">VLOOKUP($D43,metadata!$B$2:$S$451,16,0)</f>
        <v/>
      </c>
      <c r="T43" s="0" t="str">
        <f aca="false">VLOOKUP($D43,metadata!$B$2:$S$451,17,0)</f>
        <v/>
      </c>
      <c r="U43" s="0" t="str">
        <f aca="false">VLOOKUP($D43,metadata!$B$2:$S$451,18,0)</f>
        <v/>
      </c>
      <c r="V43" s="0" t="str">
        <f aca="false">VLOOKUP($D43,metadata!$B$2:$Z$451,19,0)</f>
        <v/>
      </c>
      <c r="W43" s="0" t="str">
        <f aca="false">VLOOKUP($D43,metadata!$B$2:$Z$451,20,0)</f>
        <v/>
      </c>
      <c r="X43" s="0" t="str">
        <f aca="false">VLOOKUP($D43,metadata!$B$2:$Z$451,21,0)</f>
        <v/>
      </c>
      <c r="Y43" s="0" t="str">
        <f aca="false">VLOOKUP($D43,metadata!$B$2:$Z$451,22,0)</f>
        <v/>
      </c>
      <c r="Z43" s="0" t="str">
        <f aca="false">VLOOKUP($D43,metadata!$B$2:$Z$451,23,0)</f>
        <v/>
      </c>
      <c r="AA43" s="0" t="str">
        <f aca="false">VLOOKUP($D43,metadata!$B$2:$Z$451,24,0)</f>
        <v/>
      </c>
      <c r="AF43" s="0" t="str">
        <f aca="false">IF(AE43="",V43,AE43)</f>
        <v/>
      </c>
      <c r="AH43" s="0" t="str">
        <f aca="false">IF(AD43&lt;1.1,"x","")</f>
        <v>x</v>
      </c>
    </row>
    <row r="44" customFormat="false" ht="13.8" hidden="true" customHeight="false" outlineLevel="0" collapsed="false">
      <c r="A44" s="0" t="n">
        <f aca="false">A43+metadata!J43</f>
        <v>413</v>
      </c>
      <c r="B44" s="0" t="str">
        <f aca="false">metadata!B44</f>
        <v>5-Kazuo</v>
      </c>
      <c r="C44" s="0" t="n">
        <v>43</v>
      </c>
      <c r="D44" s="3" t="str">
        <f aca="false">VLOOKUP(C44,$A$1:$B$451,2)</f>
        <v>2-</v>
      </c>
      <c r="E44" s="0" t="str">
        <f aca="false">VLOOKUP($D44,metadata!$B$2:$S$451,2,0)</f>
        <v>BRADSHAW, WE</v>
      </c>
      <c r="F44" s="0" t="str">
        <f aca="false">VLOOKUP($D44,metadata!$B$2:$S$451,3,0)</f>
        <v>GEOGRAPHY OF PHOTOPERIODIC RESPONSE IN DIAPAUSING MOSQUITO</v>
      </c>
      <c r="G44" s="0" t="str">
        <f aca="false">VLOOKUP($D44,metadata!$B$2:$S$451,4,0)</f>
        <v>10.1038/262384b0</v>
      </c>
      <c r="H44" s="0" t="str">
        <f aca="false">VLOOKUP($D44,metadata!$B$2:$S$451,5,0)</f>
        <v>y-askfordata</v>
      </c>
      <c r="I44" s="0" t="str">
        <f aca="false">VLOOKUP($D44,metadata!$B$2:$S$451,6,0)</f>
        <v>a</v>
      </c>
      <c r="J44" s="0" t="str">
        <f aca="false">VLOOKUP($D44,metadata!$B$2:$S$451,7,0)</f>
        <v>i</v>
      </c>
      <c r="K44" s="0" t="n">
        <f aca="false">VLOOKUP($D44,metadata!$B$2:$S$451,8,0)</f>
        <v>22</v>
      </c>
      <c r="L44" s="0" t="n">
        <f aca="false">VLOOKUP($D44,metadata!$B$2:$S$451,9,0)</f>
        <v>16</v>
      </c>
      <c r="M44" s="0" t="str">
        <f aca="false">VLOOKUP($D44,metadata!$B$2:$S$451,10,0)</f>
        <v/>
      </c>
      <c r="N44" s="0" t="str">
        <f aca="false">VLOOKUP($D44,metadata!$B$2:$S$451,11,0)</f>
        <v>Wyeomyia smithii</v>
      </c>
      <c r="O44" s="0" t="str">
        <f aca="false">VLOOKUP($D44,metadata!$B$2:$S$451,12,0)</f>
        <v>diptera</v>
      </c>
      <c r="P44" s="0" t="str">
        <f aca="false">VLOOKUP($D44,metadata!$B$2:$S$451,13,0)</f>
        <v/>
      </c>
      <c r="Q44" s="0" t="str">
        <f aca="false">VLOOKUP($D44,metadata!$B$2:$S$451,14,0)</f>
        <v/>
      </c>
      <c r="R44" s="0" t="str">
        <f aca="false">VLOOKUP($D44,metadata!$B$2:$S$451,15,0)</f>
        <v/>
      </c>
      <c r="S44" s="0" t="str">
        <f aca="false">VLOOKUP($D44,metadata!$B$2:$S$451,16,0)</f>
        <v/>
      </c>
      <c r="T44" s="0" t="str">
        <f aca="false">VLOOKUP($D44,metadata!$B$2:$S$451,17,0)</f>
        <v/>
      </c>
      <c r="U44" s="0" t="str">
        <f aca="false">VLOOKUP($D44,metadata!$B$2:$S$451,18,0)</f>
        <v/>
      </c>
      <c r="V44" s="0" t="str">
        <f aca="false">VLOOKUP($D44,metadata!$B$2:$Z$451,19,0)</f>
        <v/>
      </c>
      <c r="W44" s="0" t="str">
        <f aca="false">VLOOKUP($D44,metadata!$B$2:$Z$451,20,0)</f>
        <v/>
      </c>
      <c r="X44" s="0" t="str">
        <f aca="false">VLOOKUP($D44,metadata!$B$2:$Z$451,21,0)</f>
        <v/>
      </c>
      <c r="Y44" s="0" t="str">
        <f aca="false">VLOOKUP($D44,metadata!$B$2:$Z$451,22,0)</f>
        <v/>
      </c>
      <c r="Z44" s="0" t="str">
        <f aca="false">VLOOKUP($D44,metadata!$B$2:$Z$451,23,0)</f>
        <v/>
      </c>
      <c r="AA44" s="0" t="str">
        <f aca="false">VLOOKUP($D44,metadata!$B$2:$Z$451,24,0)</f>
        <v/>
      </c>
      <c r="AF44" s="0" t="str">
        <f aca="false">IF(AE44="",V44,AE44)</f>
        <v/>
      </c>
      <c r="AH44" s="0" t="str">
        <f aca="false">IF(AD44&lt;1.1,"x","")</f>
        <v>x</v>
      </c>
    </row>
    <row r="45" customFormat="false" ht="13.8" hidden="true" customHeight="false" outlineLevel="0" collapsed="false">
      <c r="A45" s="0" t="n">
        <f aca="false">A44+metadata!J44</f>
        <v>419</v>
      </c>
      <c r="B45" s="0" t="str">
        <f aca="false">metadata!B45</f>
        <v>6-KO</v>
      </c>
      <c r="C45" s="0" t="n">
        <v>44</v>
      </c>
      <c r="D45" s="3" t="str">
        <f aca="false">VLOOKUP(C45,$A$1:$B$451,2)</f>
        <v>2-</v>
      </c>
      <c r="E45" s="0" t="str">
        <f aca="false">VLOOKUP($D45,metadata!$B$2:$S$451,2,0)</f>
        <v>BRADSHAW, WE</v>
      </c>
      <c r="F45" s="0" t="str">
        <f aca="false">VLOOKUP($D45,metadata!$B$2:$S$451,3,0)</f>
        <v>GEOGRAPHY OF PHOTOPERIODIC RESPONSE IN DIAPAUSING MOSQUITO</v>
      </c>
      <c r="G45" s="0" t="str">
        <f aca="false">VLOOKUP($D45,metadata!$B$2:$S$451,4,0)</f>
        <v>10.1038/262384b0</v>
      </c>
      <c r="H45" s="0" t="str">
        <f aca="false">VLOOKUP($D45,metadata!$B$2:$S$451,5,0)</f>
        <v>y-askfordata</v>
      </c>
      <c r="I45" s="0" t="str">
        <f aca="false">VLOOKUP($D45,metadata!$B$2:$S$451,6,0)</f>
        <v>a</v>
      </c>
      <c r="J45" s="0" t="str">
        <f aca="false">VLOOKUP($D45,metadata!$B$2:$S$451,7,0)</f>
        <v>i</v>
      </c>
      <c r="K45" s="0" t="n">
        <f aca="false">VLOOKUP($D45,metadata!$B$2:$S$451,8,0)</f>
        <v>22</v>
      </c>
      <c r="L45" s="0" t="n">
        <f aca="false">VLOOKUP($D45,metadata!$B$2:$S$451,9,0)</f>
        <v>16</v>
      </c>
      <c r="M45" s="0" t="str">
        <f aca="false">VLOOKUP($D45,metadata!$B$2:$S$451,10,0)</f>
        <v/>
      </c>
      <c r="N45" s="0" t="str">
        <f aca="false">VLOOKUP($D45,metadata!$B$2:$S$451,11,0)</f>
        <v>Wyeomyia smithii</v>
      </c>
      <c r="O45" s="0" t="str">
        <f aca="false">VLOOKUP($D45,metadata!$B$2:$S$451,12,0)</f>
        <v>diptera</v>
      </c>
      <c r="P45" s="0" t="str">
        <f aca="false">VLOOKUP($D45,metadata!$B$2:$S$451,13,0)</f>
        <v/>
      </c>
      <c r="Q45" s="0" t="str">
        <f aca="false">VLOOKUP($D45,metadata!$B$2:$S$451,14,0)</f>
        <v/>
      </c>
      <c r="R45" s="0" t="str">
        <f aca="false">VLOOKUP($D45,metadata!$B$2:$S$451,15,0)</f>
        <v/>
      </c>
      <c r="S45" s="0" t="str">
        <f aca="false">VLOOKUP($D45,metadata!$B$2:$S$451,16,0)</f>
        <v/>
      </c>
      <c r="T45" s="0" t="str">
        <f aca="false">VLOOKUP($D45,metadata!$B$2:$S$451,17,0)</f>
        <v/>
      </c>
      <c r="U45" s="0" t="str">
        <f aca="false">VLOOKUP($D45,metadata!$B$2:$S$451,18,0)</f>
        <v/>
      </c>
      <c r="V45" s="0" t="str">
        <f aca="false">VLOOKUP($D45,metadata!$B$2:$Z$451,19,0)</f>
        <v/>
      </c>
      <c r="W45" s="0" t="str">
        <f aca="false">VLOOKUP($D45,metadata!$B$2:$Z$451,20,0)</f>
        <v/>
      </c>
      <c r="X45" s="0" t="str">
        <f aca="false">VLOOKUP($D45,metadata!$B$2:$Z$451,21,0)</f>
        <v/>
      </c>
      <c r="Y45" s="0" t="str">
        <f aca="false">VLOOKUP($D45,metadata!$B$2:$Z$451,22,0)</f>
        <v/>
      </c>
      <c r="Z45" s="0" t="str">
        <f aca="false">VLOOKUP($D45,metadata!$B$2:$Z$451,23,0)</f>
        <v/>
      </c>
      <c r="AA45" s="0" t="str">
        <f aca="false">VLOOKUP($D45,metadata!$B$2:$Z$451,24,0)</f>
        <v/>
      </c>
      <c r="AF45" s="0" t="str">
        <f aca="false">IF(AE45="",V45,AE45)</f>
        <v/>
      </c>
      <c r="AH45" s="0" t="str">
        <f aca="false">IF(AD45&lt;1.1,"x","")</f>
        <v>x</v>
      </c>
    </row>
    <row r="46" customFormat="false" ht="13.8" hidden="true" customHeight="false" outlineLevel="0" collapsed="false">
      <c r="A46" s="0" t="n">
        <f aca="false">A45+metadata!J45</f>
        <v>426</v>
      </c>
      <c r="B46" s="0" t="str">
        <f aca="false">metadata!B46</f>
        <v>6-SP</v>
      </c>
      <c r="C46" s="0" t="n">
        <v>45</v>
      </c>
      <c r="D46" s="3" t="str">
        <f aca="false">VLOOKUP(C46,$A$1:$B$451,2)</f>
        <v>2-</v>
      </c>
      <c r="E46" s="0" t="str">
        <f aca="false">VLOOKUP($D46,metadata!$B$2:$S$451,2,0)</f>
        <v>BRADSHAW, WE</v>
      </c>
      <c r="F46" s="0" t="str">
        <f aca="false">VLOOKUP($D46,metadata!$B$2:$S$451,3,0)</f>
        <v>GEOGRAPHY OF PHOTOPERIODIC RESPONSE IN DIAPAUSING MOSQUITO</v>
      </c>
      <c r="G46" s="0" t="str">
        <f aca="false">VLOOKUP($D46,metadata!$B$2:$S$451,4,0)</f>
        <v>10.1038/262384b0</v>
      </c>
      <c r="H46" s="0" t="str">
        <f aca="false">VLOOKUP($D46,metadata!$B$2:$S$451,5,0)</f>
        <v>y-askfordata</v>
      </c>
      <c r="I46" s="0" t="str">
        <f aca="false">VLOOKUP($D46,metadata!$B$2:$S$451,6,0)</f>
        <v>a</v>
      </c>
      <c r="J46" s="0" t="str">
        <f aca="false">VLOOKUP($D46,metadata!$B$2:$S$451,7,0)</f>
        <v>i</v>
      </c>
      <c r="K46" s="0" t="n">
        <f aca="false">VLOOKUP($D46,metadata!$B$2:$S$451,8,0)</f>
        <v>22</v>
      </c>
      <c r="L46" s="0" t="n">
        <f aca="false">VLOOKUP($D46,metadata!$B$2:$S$451,9,0)</f>
        <v>16</v>
      </c>
      <c r="M46" s="0" t="str">
        <f aca="false">VLOOKUP($D46,metadata!$B$2:$S$451,10,0)</f>
        <v/>
      </c>
      <c r="N46" s="0" t="str">
        <f aca="false">VLOOKUP($D46,metadata!$B$2:$S$451,11,0)</f>
        <v>Wyeomyia smithii</v>
      </c>
      <c r="O46" s="0" t="str">
        <f aca="false">VLOOKUP($D46,metadata!$B$2:$S$451,12,0)</f>
        <v>diptera</v>
      </c>
      <c r="P46" s="0" t="str">
        <f aca="false">VLOOKUP($D46,metadata!$B$2:$S$451,13,0)</f>
        <v/>
      </c>
      <c r="Q46" s="0" t="str">
        <f aca="false">VLOOKUP($D46,metadata!$B$2:$S$451,14,0)</f>
        <v/>
      </c>
      <c r="R46" s="0" t="str">
        <f aca="false">VLOOKUP($D46,metadata!$B$2:$S$451,15,0)</f>
        <v/>
      </c>
      <c r="S46" s="0" t="str">
        <f aca="false">VLOOKUP($D46,metadata!$B$2:$S$451,16,0)</f>
        <v/>
      </c>
      <c r="T46" s="0" t="str">
        <f aca="false">VLOOKUP($D46,metadata!$B$2:$S$451,17,0)</f>
        <v/>
      </c>
      <c r="U46" s="0" t="str">
        <f aca="false">VLOOKUP($D46,metadata!$B$2:$S$451,18,0)</f>
        <v/>
      </c>
      <c r="V46" s="0" t="str">
        <f aca="false">VLOOKUP($D46,metadata!$B$2:$Z$451,19,0)</f>
        <v/>
      </c>
      <c r="W46" s="0" t="str">
        <f aca="false">VLOOKUP($D46,metadata!$B$2:$Z$451,20,0)</f>
        <v/>
      </c>
      <c r="X46" s="0" t="str">
        <f aca="false">VLOOKUP($D46,metadata!$B$2:$Z$451,21,0)</f>
        <v/>
      </c>
      <c r="Y46" s="0" t="str">
        <f aca="false">VLOOKUP($D46,metadata!$B$2:$Z$451,22,0)</f>
        <v/>
      </c>
      <c r="Z46" s="0" t="str">
        <f aca="false">VLOOKUP($D46,metadata!$B$2:$Z$451,23,0)</f>
        <v/>
      </c>
      <c r="AA46" s="0" t="str">
        <f aca="false">VLOOKUP($D46,metadata!$B$2:$Z$451,24,0)</f>
        <v/>
      </c>
      <c r="AF46" s="0" t="str">
        <f aca="false">IF(AE46="",V46,AE46)</f>
        <v/>
      </c>
      <c r="AH46" s="0" t="str">
        <f aca="false">IF(AD46&lt;1.1,"x","")</f>
        <v>x</v>
      </c>
    </row>
    <row r="47" customFormat="false" ht="13.8" hidden="true" customHeight="false" outlineLevel="0" collapsed="false">
      <c r="A47" s="0" t="n">
        <f aca="false">A46+metadata!J46</f>
        <v>431</v>
      </c>
      <c r="B47" s="0" t="str">
        <f aca="false">metadata!B47</f>
        <v>6-ON</v>
      </c>
      <c r="C47" s="0" t="n">
        <v>46</v>
      </c>
      <c r="D47" s="3" t="str">
        <f aca="false">VLOOKUP(C47,$A$1:$B$451,2)</f>
        <v>2-</v>
      </c>
      <c r="E47" s="0" t="str">
        <f aca="false">VLOOKUP($D47,metadata!$B$2:$S$451,2,0)</f>
        <v>BRADSHAW, WE</v>
      </c>
      <c r="F47" s="0" t="str">
        <f aca="false">VLOOKUP($D47,metadata!$B$2:$S$451,3,0)</f>
        <v>GEOGRAPHY OF PHOTOPERIODIC RESPONSE IN DIAPAUSING MOSQUITO</v>
      </c>
      <c r="G47" s="0" t="str">
        <f aca="false">VLOOKUP($D47,metadata!$B$2:$S$451,4,0)</f>
        <v>10.1038/262384b0</v>
      </c>
      <c r="H47" s="0" t="str">
        <f aca="false">VLOOKUP($D47,metadata!$B$2:$S$451,5,0)</f>
        <v>y-askfordata</v>
      </c>
      <c r="I47" s="0" t="str">
        <f aca="false">VLOOKUP($D47,metadata!$B$2:$S$451,6,0)</f>
        <v>a</v>
      </c>
      <c r="J47" s="0" t="str">
        <f aca="false">VLOOKUP($D47,metadata!$B$2:$S$451,7,0)</f>
        <v>i</v>
      </c>
      <c r="K47" s="0" t="n">
        <f aca="false">VLOOKUP($D47,metadata!$B$2:$S$451,8,0)</f>
        <v>22</v>
      </c>
      <c r="L47" s="0" t="n">
        <f aca="false">VLOOKUP($D47,metadata!$B$2:$S$451,9,0)</f>
        <v>16</v>
      </c>
      <c r="M47" s="0" t="str">
        <f aca="false">VLOOKUP($D47,metadata!$B$2:$S$451,10,0)</f>
        <v/>
      </c>
      <c r="N47" s="0" t="str">
        <f aca="false">VLOOKUP($D47,metadata!$B$2:$S$451,11,0)</f>
        <v>Wyeomyia smithii</v>
      </c>
      <c r="O47" s="0" t="str">
        <f aca="false">VLOOKUP($D47,metadata!$B$2:$S$451,12,0)</f>
        <v>diptera</v>
      </c>
      <c r="P47" s="0" t="str">
        <f aca="false">VLOOKUP($D47,metadata!$B$2:$S$451,13,0)</f>
        <v/>
      </c>
      <c r="Q47" s="0" t="str">
        <f aca="false">VLOOKUP($D47,metadata!$B$2:$S$451,14,0)</f>
        <v/>
      </c>
      <c r="R47" s="0" t="str">
        <f aca="false">VLOOKUP($D47,metadata!$B$2:$S$451,15,0)</f>
        <v/>
      </c>
      <c r="S47" s="0" t="str">
        <f aca="false">VLOOKUP($D47,metadata!$B$2:$S$451,16,0)</f>
        <v/>
      </c>
      <c r="T47" s="0" t="str">
        <f aca="false">VLOOKUP($D47,metadata!$B$2:$S$451,17,0)</f>
        <v/>
      </c>
      <c r="U47" s="0" t="str">
        <f aca="false">VLOOKUP($D47,metadata!$B$2:$S$451,18,0)</f>
        <v/>
      </c>
      <c r="V47" s="0" t="str">
        <f aca="false">VLOOKUP($D47,metadata!$B$2:$Z$451,19,0)</f>
        <v/>
      </c>
      <c r="W47" s="0" t="str">
        <f aca="false">VLOOKUP($D47,metadata!$B$2:$Z$451,20,0)</f>
        <v/>
      </c>
      <c r="X47" s="0" t="str">
        <f aca="false">VLOOKUP($D47,metadata!$B$2:$Z$451,21,0)</f>
        <v/>
      </c>
      <c r="Y47" s="0" t="str">
        <f aca="false">VLOOKUP($D47,metadata!$B$2:$Z$451,22,0)</f>
        <v/>
      </c>
      <c r="Z47" s="0" t="str">
        <f aca="false">VLOOKUP($D47,metadata!$B$2:$Z$451,23,0)</f>
        <v/>
      </c>
      <c r="AA47" s="0" t="str">
        <f aca="false">VLOOKUP($D47,metadata!$B$2:$Z$451,24,0)</f>
        <v/>
      </c>
      <c r="AF47" s="0" t="str">
        <f aca="false">IF(AE47="",V47,AE47)</f>
        <v/>
      </c>
      <c r="AH47" s="0" t="str">
        <f aca="false">IF(AD47&lt;1.1,"x","")</f>
        <v>x</v>
      </c>
    </row>
    <row r="48" customFormat="false" ht="13.8" hidden="true" customHeight="false" outlineLevel="0" collapsed="false">
      <c r="A48" s="0" t="n">
        <f aca="false">A47+metadata!J47</f>
        <v>438</v>
      </c>
      <c r="B48" s="0" t="str">
        <f aca="false">metadata!B48</f>
        <v>6-SM</v>
      </c>
      <c r="C48" s="0" t="n">
        <v>47</v>
      </c>
      <c r="D48" s="3" t="str">
        <f aca="false">VLOOKUP(C48,$A$1:$B$451,2)</f>
        <v>2-</v>
      </c>
      <c r="E48" s="0" t="str">
        <f aca="false">VLOOKUP($D48,metadata!$B$2:$S$451,2,0)</f>
        <v>BRADSHAW, WE</v>
      </c>
      <c r="F48" s="0" t="str">
        <f aca="false">VLOOKUP($D48,metadata!$B$2:$S$451,3,0)</f>
        <v>GEOGRAPHY OF PHOTOPERIODIC RESPONSE IN DIAPAUSING MOSQUITO</v>
      </c>
      <c r="G48" s="0" t="str">
        <f aca="false">VLOOKUP($D48,metadata!$B$2:$S$451,4,0)</f>
        <v>10.1038/262384b0</v>
      </c>
      <c r="H48" s="0" t="str">
        <f aca="false">VLOOKUP($D48,metadata!$B$2:$S$451,5,0)</f>
        <v>y-askfordata</v>
      </c>
      <c r="I48" s="0" t="str">
        <f aca="false">VLOOKUP($D48,metadata!$B$2:$S$451,6,0)</f>
        <v>a</v>
      </c>
      <c r="J48" s="0" t="str">
        <f aca="false">VLOOKUP($D48,metadata!$B$2:$S$451,7,0)</f>
        <v>i</v>
      </c>
      <c r="K48" s="0" t="n">
        <f aca="false">VLOOKUP($D48,metadata!$B$2:$S$451,8,0)</f>
        <v>22</v>
      </c>
      <c r="L48" s="0" t="n">
        <f aca="false">VLOOKUP($D48,metadata!$B$2:$S$451,9,0)</f>
        <v>16</v>
      </c>
      <c r="M48" s="0" t="str">
        <f aca="false">VLOOKUP($D48,metadata!$B$2:$S$451,10,0)</f>
        <v/>
      </c>
      <c r="N48" s="0" t="str">
        <f aca="false">VLOOKUP($D48,metadata!$B$2:$S$451,11,0)</f>
        <v>Wyeomyia smithii</v>
      </c>
      <c r="O48" s="0" t="str">
        <f aca="false">VLOOKUP($D48,metadata!$B$2:$S$451,12,0)</f>
        <v>diptera</v>
      </c>
      <c r="P48" s="0" t="str">
        <f aca="false">VLOOKUP($D48,metadata!$B$2:$S$451,13,0)</f>
        <v/>
      </c>
      <c r="Q48" s="0" t="str">
        <f aca="false">VLOOKUP($D48,metadata!$B$2:$S$451,14,0)</f>
        <v/>
      </c>
      <c r="R48" s="0" t="str">
        <f aca="false">VLOOKUP($D48,metadata!$B$2:$S$451,15,0)</f>
        <v/>
      </c>
      <c r="S48" s="0" t="str">
        <f aca="false">VLOOKUP($D48,metadata!$B$2:$S$451,16,0)</f>
        <v/>
      </c>
      <c r="T48" s="0" t="str">
        <f aca="false">VLOOKUP($D48,metadata!$B$2:$S$451,17,0)</f>
        <v/>
      </c>
      <c r="U48" s="0" t="str">
        <f aca="false">VLOOKUP($D48,metadata!$B$2:$S$451,18,0)</f>
        <v/>
      </c>
      <c r="V48" s="0" t="str">
        <f aca="false">VLOOKUP($D48,metadata!$B$2:$Z$451,19,0)</f>
        <v/>
      </c>
      <c r="W48" s="0" t="str">
        <f aca="false">VLOOKUP($D48,metadata!$B$2:$Z$451,20,0)</f>
        <v/>
      </c>
      <c r="X48" s="0" t="str">
        <f aca="false">VLOOKUP($D48,metadata!$B$2:$Z$451,21,0)</f>
        <v/>
      </c>
      <c r="Y48" s="0" t="str">
        <f aca="false">VLOOKUP($D48,metadata!$B$2:$Z$451,22,0)</f>
        <v/>
      </c>
      <c r="Z48" s="0" t="str">
        <f aca="false">VLOOKUP($D48,metadata!$B$2:$Z$451,23,0)</f>
        <v/>
      </c>
      <c r="AA48" s="0" t="str">
        <f aca="false">VLOOKUP($D48,metadata!$B$2:$Z$451,24,0)</f>
        <v/>
      </c>
      <c r="AF48" s="0" t="str">
        <f aca="false">IF(AE48="",V48,AE48)</f>
        <v/>
      </c>
      <c r="AH48" s="0" t="str">
        <f aca="false">IF(AD48&lt;1.1,"x","")</f>
        <v>x</v>
      </c>
    </row>
    <row r="49" customFormat="false" ht="13.8" hidden="true" customHeight="false" outlineLevel="0" collapsed="false">
      <c r="A49" s="0" t="n">
        <f aca="false">A48+metadata!J48</f>
        <v>443</v>
      </c>
      <c r="B49" s="0" t="str">
        <f aca="false">metadata!B49</f>
        <v>6-KT</v>
      </c>
      <c r="C49" s="0" t="n">
        <v>48</v>
      </c>
      <c r="D49" s="3" t="str">
        <f aca="false">VLOOKUP(C49,$A$1:$B$451,2)</f>
        <v>2-</v>
      </c>
      <c r="E49" s="0" t="str">
        <f aca="false">VLOOKUP($D49,metadata!$B$2:$S$451,2,0)</f>
        <v>BRADSHAW, WE</v>
      </c>
      <c r="F49" s="0" t="str">
        <f aca="false">VLOOKUP($D49,metadata!$B$2:$S$451,3,0)</f>
        <v>GEOGRAPHY OF PHOTOPERIODIC RESPONSE IN DIAPAUSING MOSQUITO</v>
      </c>
      <c r="G49" s="0" t="str">
        <f aca="false">VLOOKUP($D49,metadata!$B$2:$S$451,4,0)</f>
        <v>10.1038/262384b0</v>
      </c>
      <c r="H49" s="0" t="str">
        <f aca="false">VLOOKUP($D49,metadata!$B$2:$S$451,5,0)</f>
        <v>y-askfordata</v>
      </c>
      <c r="I49" s="0" t="str">
        <f aca="false">VLOOKUP($D49,metadata!$B$2:$S$451,6,0)</f>
        <v>a</v>
      </c>
      <c r="J49" s="0" t="str">
        <f aca="false">VLOOKUP($D49,metadata!$B$2:$S$451,7,0)</f>
        <v>i</v>
      </c>
      <c r="K49" s="0" t="n">
        <f aca="false">VLOOKUP($D49,metadata!$B$2:$S$451,8,0)</f>
        <v>22</v>
      </c>
      <c r="L49" s="0" t="n">
        <f aca="false">VLOOKUP($D49,metadata!$B$2:$S$451,9,0)</f>
        <v>16</v>
      </c>
      <c r="M49" s="0" t="str">
        <f aca="false">VLOOKUP($D49,metadata!$B$2:$S$451,10,0)</f>
        <v/>
      </c>
      <c r="N49" s="0" t="str">
        <f aca="false">VLOOKUP($D49,metadata!$B$2:$S$451,11,0)</f>
        <v>Wyeomyia smithii</v>
      </c>
      <c r="O49" s="0" t="str">
        <f aca="false">VLOOKUP($D49,metadata!$B$2:$S$451,12,0)</f>
        <v>diptera</v>
      </c>
      <c r="P49" s="0" t="str">
        <f aca="false">VLOOKUP($D49,metadata!$B$2:$S$451,13,0)</f>
        <v/>
      </c>
      <c r="Q49" s="0" t="str">
        <f aca="false">VLOOKUP($D49,metadata!$B$2:$S$451,14,0)</f>
        <v/>
      </c>
      <c r="R49" s="0" t="str">
        <f aca="false">VLOOKUP($D49,metadata!$B$2:$S$451,15,0)</f>
        <v/>
      </c>
      <c r="S49" s="0" t="str">
        <f aca="false">VLOOKUP($D49,metadata!$B$2:$S$451,16,0)</f>
        <v/>
      </c>
      <c r="T49" s="0" t="str">
        <f aca="false">VLOOKUP($D49,metadata!$B$2:$S$451,17,0)</f>
        <v/>
      </c>
      <c r="U49" s="0" t="str">
        <f aca="false">VLOOKUP($D49,metadata!$B$2:$S$451,18,0)</f>
        <v/>
      </c>
      <c r="V49" s="0" t="str">
        <f aca="false">VLOOKUP($D49,metadata!$B$2:$Z$451,19,0)</f>
        <v/>
      </c>
      <c r="W49" s="0" t="str">
        <f aca="false">VLOOKUP($D49,metadata!$B$2:$Z$451,20,0)</f>
        <v/>
      </c>
      <c r="X49" s="0" t="str">
        <f aca="false">VLOOKUP($D49,metadata!$B$2:$Z$451,21,0)</f>
        <v/>
      </c>
      <c r="Y49" s="0" t="str">
        <f aca="false">VLOOKUP($D49,metadata!$B$2:$Z$451,22,0)</f>
        <v/>
      </c>
      <c r="Z49" s="0" t="str">
        <f aca="false">VLOOKUP($D49,metadata!$B$2:$Z$451,23,0)</f>
        <v/>
      </c>
      <c r="AA49" s="0" t="str">
        <f aca="false">VLOOKUP($D49,metadata!$B$2:$Z$451,24,0)</f>
        <v/>
      </c>
      <c r="AF49" s="0" t="str">
        <f aca="false">IF(AE49="",V49,AE49)</f>
        <v/>
      </c>
      <c r="AH49" s="0" t="str">
        <f aca="false">IF(AD49&lt;1.1,"x","")</f>
        <v>x</v>
      </c>
    </row>
    <row r="50" customFormat="false" ht="13.8" hidden="true" customHeight="false" outlineLevel="0" collapsed="false">
      <c r="A50" s="0" t="n">
        <f aca="false">A49+metadata!J49</f>
        <v>447</v>
      </c>
      <c r="B50" s="0" t="str">
        <f aca="false">metadata!B50</f>
        <v>6-IW</v>
      </c>
      <c r="C50" s="0" t="n">
        <v>49</v>
      </c>
      <c r="D50" s="3" t="str">
        <f aca="false">VLOOKUP(C50,$A$1:$B$451,2)</f>
        <v>2-</v>
      </c>
      <c r="E50" s="0" t="str">
        <f aca="false">VLOOKUP($D50,metadata!$B$2:$S$451,2,0)</f>
        <v>BRADSHAW, WE</v>
      </c>
      <c r="F50" s="0" t="str">
        <f aca="false">VLOOKUP($D50,metadata!$B$2:$S$451,3,0)</f>
        <v>GEOGRAPHY OF PHOTOPERIODIC RESPONSE IN DIAPAUSING MOSQUITO</v>
      </c>
      <c r="G50" s="0" t="str">
        <f aca="false">VLOOKUP($D50,metadata!$B$2:$S$451,4,0)</f>
        <v>10.1038/262384b0</v>
      </c>
      <c r="H50" s="0" t="str">
        <f aca="false">VLOOKUP($D50,metadata!$B$2:$S$451,5,0)</f>
        <v>y-askfordata</v>
      </c>
      <c r="I50" s="0" t="str">
        <f aca="false">VLOOKUP($D50,metadata!$B$2:$S$451,6,0)</f>
        <v>a</v>
      </c>
      <c r="J50" s="0" t="str">
        <f aca="false">VLOOKUP($D50,metadata!$B$2:$S$451,7,0)</f>
        <v>i</v>
      </c>
      <c r="K50" s="0" t="n">
        <f aca="false">VLOOKUP($D50,metadata!$B$2:$S$451,8,0)</f>
        <v>22</v>
      </c>
      <c r="L50" s="0" t="n">
        <f aca="false">VLOOKUP($D50,metadata!$B$2:$S$451,9,0)</f>
        <v>16</v>
      </c>
      <c r="M50" s="0" t="str">
        <f aca="false">VLOOKUP($D50,metadata!$B$2:$S$451,10,0)</f>
        <v/>
      </c>
      <c r="N50" s="0" t="str">
        <f aca="false">VLOOKUP($D50,metadata!$B$2:$S$451,11,0)</f>
        <v>Wyeomyia smithii</v>
      </c>
      <c r="O50" s="0" t="str">
        <f aca="false">VLOOKUP($D50,metadata!$B$2:$S$451,12,0)</f>
        <v>diptera</v>
      </c>
      <c r="P50" s="0" t="str">
        <f aca="false">VLOOKUP($D50,metadata!$B$2:$S$451,13,0)</f>
        <v/>
      </c>
      <c r="Q50" s="0" t="str">
        <f aca="false">VLOOKUP($D50,metadata!$B$2:$S$451,14,0)</f>
        <v/>
      </c>
      <c r="R50" s="0" t="str">
        <f aca="false">VLOOKUP($D50,metadata!$B$2:$S$451,15,0)</f>
        <v/>
      </c>
      <c r="S50" s="0" t="str">
        <f aca="false">VLOOKUP($D50,metadata!$B$2:$S$451,16,0)</f>
        <v/>
      </c>
      <c r="T50" s="0" t="str">
        <f aca="false">VLOOKUP($D50,metadata!$B$2:$S$451,17,0)</f>
        <v/>
      </c>
      <c r="U50" s="0" t="str">
        <f aca="false">VLOOKUP($D50,metadata!$B$2:$S$451,18,0)</f>
        <v/>
      </c>
      <c r="V50" s="0" t="str">
        <f aca="false">VLOOKUP($D50,metadata!$B$2:$Z$451,19,0)</f>
        <v/>
      </c>
      <c r="W50" s="0" t="str">
        <f aca="false">VLOOKUP($D50,metadata!$B$2:$Z$451,20,0)</f>
        <v/>
      </c>
      <c r="X50" s="0" t="str">
        <f aca="false">VLOOKUP($D50,metadata!$B$2:$Z$451,21,0)</f>
        <v/>
      </c>
      <c r="Y50" s="0" t="str">
        <f aca="false">VLOOKUP($D50,metadata!$B$2:$Z$451,22,0)</f>
        <v/>
      </c>
      <c r="Z50" s="0" t="str">
        <f aca="false">VLOOKUP($D50,metadata!$B$2:$Z$451,23,0)</f>
        <v/>
      </c>
      <c r="AA50" s="0" t="str">
        <f aca="false">VLOOKUP($D50,metadata!$B$2:$Z$451,24,0)</f>
        <v/>
      </c>
      <c r="AF50" s="0" t="str">
        <f aca="false">IF(AE50="",V50,AE50)</f>
        <v/>
      </c>
      <c r="AH50" s="0" t="str">
        <f aca="false">IF(AD50&lt;1.1,"x","")</f>
        <v>x</v>
      </c>
    </row>
    <row r="51" customFormat="false" ht="13.8" hidden="true" customHeight="false" outlineLevel="0" collapsed="false">
      <c r="A51" s="0" t="n">
        <f aca="false">A50+metadata!J50</f>
        <v>455</v>
      </c>
      <c r="B51" s="0" t="str">
        <f aca="false">metadata!B51</f>
        <v>6-TS</v>
      </c>
      <c r="C51" s="0" t="n">
        <v>50</v>
      </c>
      <c r="D51" s="3" t="str">
        <f aca="false">VLOOKUP(C51,$A$1:$B$451,2)</f>
        <v>2-</v>
      </c>
      <c r="E51" s="0" t="str">
        <f aca="false">VLOOKUP($D51,metadata!$B$2:$S$451,2,0)</f>
        <v>BRADSHAW, WE</v>
      </c>
      <c r="F51" s="0" t="str">
        <f aca="false">VLOOKUP($D51,metadata!$B$2:$S$451,3,0)</f>
        <v>GEOGRAPHY OF PHOTOPERIODIC RESPONSE IN DIAPAUSING MOSQUITO</v>
      </c>
      <c r="G51" s="0" t="str">
        <f aca="false">VLOOKUP($D51,metadata!$B$2:$S$451,4,0)</f>
        <v>10.1038/262384b0</v>
      </c>
      <c r="H51" s="0" t="str">
        <f aca="false">VLOOKUP($D51,metadata!$B$2:$S$451,5,0)</f>
        <v>y-askfordata</v>
      </c>
      <c r="I51" s="0" t="str">
        <f aca="false">VLOOKUP($D51,metadata!$B$2:$S$451,6,0)</f>
        <v>a</v>
      </c>
      <c r="J51" s="0" t="str">
        <f aca="false">VLOOKUP($D51,metadata!$B$2:$S$451,7,0)</f>
        <v>i</v>
      </c>
      <c r="K51" s="0" t="n">
        <f aca="false">VLOOKUP($D51,metadata!$B$2:$S$451,8,0)</f>
        <v>22</v>
      </c>
      <c r="L51" s="0" t="n">
        <f aca="false">VLOOKUP($D51,metadata!$B$2:$S$451,9,0)</f>
        <v>16</v>
      </c>
      <c r="M51" s="0" t="str">
        <f aca="false">VLOOKUP($D51,metadata!$B$2:$S$451,10,0)</f>
        <v/>
      </c>
      <c r="N51" s="0" t="str">
        <f aca="false">VLOOKUP($D51,metadata!$B$2:$S$451,11,0)</f>
        <v>Wyeomyia smithii</v>
      </c>
      <c r="O51" s="0" t="str">
        <f aca="false">VLOOKUP($D51,metadata!$B$2:$S$451,12,0)</f>
        <v>diptera</v>
      </c>
      <c r="P51" s="0" t="str">
        <f aca="false">VLOOKUP($D51,metadata!$B$2:$S$451,13,0)</f>
        <v/>
      </c>
      <c r="Q51" s="0" t="str">
        <f aca="false">VLOOKUP($D51,metadata!$B$2:$S$451,14,0)</f>
        <v/>
      </c>
      <c r="R51" s="0" t="str">
        <f aca="false">VLOOKUP($D51,metadata!$B$2:$S$451,15,0)</f>
        <v/>
      </c>
      <c r="S51" s="0" t="str">
        <f aca="false">VLOOKUP($D51,metadata!$B$2:$S$451,16,0)</f>
        <v/>
      </c>
      <c r="T51" s="0" t="str">
        <f aca="false">VLOOKUP($D51,metadata!$B$2:$S$451,17,0)</f>
        <v/>
      </c>
      <c r="U51" s="0" t="str">
        <f aca="false">VLOOKUP($D51,metadata!$B$2:$S$451,18,0)</f>
        <v/>
      </c>
      <c r="V51" s="0" t="str">
        <f aca="false">VLOOKUP($D51,metadata!$B$2:$Z$451,19,0)</f>
        <v/>
      </c>
      <c r="W51" s="0" t="str">
        <f aca="false">VLOOKUP($D51,metadata!$B$2:$Z$451,20,0)</f>
        <v/>
      </c>
      <c r="X51" s="0" t="str">
        <f aca="false">VLOOKUP($D51,metadata!$B$2:$Z$451,21,0)</f>
        <v/>
      </c>
      <c r="Y51" s="0" t="str">
        <f aca="false">VLOOKUP($D51,metadata!$B$2:$Z$451,22,0)</f>
        <v/>
      </c>
      <c r="Z51" s="0" t="str">
        <f aca="false">VLOOKUP($D51,metadata!$B$2:$Z$451,23,0)</f>
        <v/>
      </c>
      <c r="AA51" s="0" t="str">
        <f aca="false">VLOOKUP($D51,metadata!$B$2:$Z$451,24,0)</f>
        <v/>
      </c>
      <c r="AF51" s="0" t="str">
        <f aca="false">IF(AE51="",V51,AE51)</f>
        <v/>
      </c>
      <c r="AH51" s="0" t="str">
        <f aca="false">IF(AD51&lt;1.1,"x","")</f>
        <v>x</v>
      </c>
    </row>
    <row r="52" customFormat="false" ht="13.8" hidden="true" customHeight="false" outlineLevel="0" collapsed="false">
      <c r="A52" s="0" t="n">
        <f aca="false">A51+metadata!J51</f>
        <v>463</v>
      </c>
      <c r="B52" s="0" t="str">
        <f aca="false">metadata!B52</f>
        <v>6-TK</v>
      </c>
      <c r="C52" s="0" t="n">
        <v>51</v>
      </c>
      <c r="D52" s="3" t="str">
        <f aca="false">VLOOKUP(C52,$A$1:$B$451,2)</f>
        <v>2-</v>
      </c>
      <c r="E52" s="0" t="str">
        <f aca="false">VLOOKUP($D52,metadata!$B$2:$S$451,2,0)</f>
        <v>BRADSHAW, WE</v>
      </c>
      <c r="F52" s="0" t="str">
        <f aca="false">VLOOKUP($D52,metadata!$B$2:$S$451,3,0)</f>
        <v>GEOGRAPHY OF PHOTOPERIODIC RESPONSE IN DIAPAUSING MOSQUITO</v>
      </c>
      <c r="G52" s="0" t="str">
        <f aca="false">VLOOKUP($D52,metadata!$B$2:$S$451,4,0)</f>
        <v>10.1038/262384b0</v>
      </c>
      <c r="H52" s="0" t="str">
        <f aca="false">VLOOKUP($D52,metadata!$B$2:$S$451,5,0)</f>
        <v>y-askfordata</v>
      </c>
      <c r="I52" s="0" t="str">
        <f aca="false">VLOOKUP($D52,metadata!$B$2:$S$451,6,0)</f>
        <v>a</v>
      </c>
      <c r="J52" s="0" t="str">
        <f aca="false">VLOOKUP($D52,metadata!$B$2:$S$451,7,0)</f>
        <v>i</v>
      </c>
      <c r="K52" s="0" t="n">
        <f aca="false">VLOOKUP($D52,metadata!$B$2:$S$451,8,0)</f>
        <v>22</v>
      </c>
      <c r="L52" s="0" t="n">
        <f aca="false">VLOOKUP($D52,metadata!$B$2:$S$451,9,0)</f>
        <v>16</v>
      </c>
      <c r="M52" s="0" t="str">
        <f aca="false">VLOOKUP($D52,metadata!$B$2:$S$451,10,0)</f>
        <v/>
      </c>
      <c r="N52" s="0" t="str">
        <f aca="false">VLOOKUP($D52,metadata!$B$2:$S$451,11,0)</f>
        <v>Wyeomyia smithii</v>
      </c>
      <c r="O52" s="0" t="str">
        <f aca="false">VLOOKUP($D52,metadata!$B$2:$S$451,12,0)</f>
        <v>diptera</v>
      </c>
      <c r="P52" s="0" t="str">
        <f aca="false">VLOOKUP($D52,metadata!$B$2:$S$451,13,0)</f>
        <v/>
      </c>
      <c r="Q52" s="0" t="str">
        <f aca="false">VLOOKUP($D52,metadata!$B$2:$S$451,14,0)</f>
        <v/>
      </c>
      <c r="R52" s="0" t="str">
        <f aca="false">VLOOKUP($D52,metadata!$B$2:$S$451,15,0)</f>
        <v/>
      </c>
      <c r="S52" s="0" t="str">
        <f aca="false">VLOOKUP($D52,metadata!$B$2:$S$451,16,0)</f>
        <v/>
      </c>
      <c r="T52" s="0" t="str">
        <f aca="false">VLOOKUP($D52,metadata!$B$2:$S$451,17,0)</f>
        <v/>
      </c>
      <c r="U52" s="0" t="str">
        <f aca="false">VLOOKUP($D52,metadata!$B$2:$S$451,18,0)</f>
        <v/>
      </c>
      <c r="V52" s="0" t="str">
        <f aca="false">VLOOKUP($D52,metadata!$B$2:$Z$451,19,0)</f>
        <v/>
      </c>
      <c r="W52" s="0" t="str">
        <f aca="false">VLOOKUP($D52,metadata!$B$2:$Z$451,20,0)</f>
        <v/>
      </c>
      <c r="X52" s="0" t="str">
        <f aca="false">VLOOKUP($D52,metadata!$B$2:$Z$451,21,0)</f>
        <v/>
      </c>
      <c r="Y52" s="0" t="str">
        <f aca="false">VLOOKUP($D52,metadata!$B$2:$Z$451,22,0)</f>
        <v/>
      </c>
      <c r="Z52" s="0" t="str">
        <f aca="false">VLOOKUP($D52,metadata!$B$2:$Z$451,23,0)</f>
        <v/>
      </c>
      <c r="AA52" s="0" t="str">
        <f aca="false">VLOOKUP($D52,metadata!$B$2:$Z$451,24,0)</f>
        <v/>
      </c>
      <c r="AF52" s="0" t="str">
        <f aca="false">IF(AE52="",V52,AE52)</f>
        <v/>
      </c>
      <c r="AH52" s="0" t="str">
        <f aca="false">IF(AD52&lt;1.1,"x","")</f>
        <v>x</v>
      </c>
    </row>
    <row r="53" customFormat="false" ht="13.8" hidden="true" customHeight="false" outlineLevel="0" collapsed="false">
      <c r="A53" s="0" t="n">
        <f aca="false">A52+metadata!J52</f>
        <v>468</v>
      </c>
      <c r="B53" s="0" t="str">
        <f aca="false">metadata!B53</f>
        <v>6-OI</v>
      </c>
      <c r="C53" s="0" t="n">
        <v>52</v>
      </c>
      <c r="D53" s="3" t="str">
        <f aca="false">VLOOKUP(C53,$A$1:$B$451,2)</f>
        <v>2-</v>
      </c>
      <c r="E53" s="0" t="str">
        <f aca="false">VLOOKUP($D53,metadata!$B$2:$S$451,2,0)</f>
        <v>BRADSHAW, WE</v>
      </c>
      <c r="F53" s="0" t="str">
        <f aca="false">VLOOKUP($D53,metadata!$B$2:$S$451,3,0)</f>
        <v>GEOGRAPHY OF PHOTOPERIODIC RESPONSE IN DIAPAUSING MOSQUITO</v>
      </c>
      <c r="G53" s="0" t="str">
        <f aca="false">VLOOKUP($D53,metadata!$B$2:$S$451,4,0)</f>
        <v>10.1038/262384b0</v>
      </c>
      <c r="H53" s="0" t="str">
        <f aca="false">VLOOKUP($D53,metadata!$B$2:$S$451,5,0)</f>
        <v>y-askfordata</v>
      </c>
      <c r="I53" s="0" t="str">
        <f aca="false">VLOOKUP($D53,metadata!$B$2:$S$451,6,0)</f>
        <v>a</v>
      </c>
      <c r="J53" s="0" t="str">
        <f aca="false">VLOOKUP($D53,metadata!$B$2:$S$451,7,0)</f>
        <v>i</v>
      </c>
      <c r="K53" s="0" t="n">
        <f aca="false">VLOOKUP($D53,metadata!$B$2:$S$451,8,0)</f>
        <v>22</v>
      </c>
      <c r="L53" s="0" t="n">
        <f aca="false">VLOOKUP($D53,metadata!$B$2:$S$451,9,0)</f>
        <v>16</v>
      </c>
      <c r="M53" s="0" t="str">
        <f aca="false">VLOOKUP($D53,metadata!$B$2:$S$451,10,0)</f>
        <v/>
      </c>
      <c r="N53" s="0" t="str">
        <f aca="false">VLOOKUP($D53,metadata!$B$2:$S$451,11,0)</f>
        <v>Wyeomyia smithii</v>
      </c>
      <c r="O53" s="0" t="str">
        <f aca="false">VLOOKUP($D53,metadata!$B$2:$S$451,12,0)</f>
        <v>diptera</v>
      </c>
      <c r="P53" s="0" t="str">
        <f aca="false">VLOOKUP($D53,metadata!$B$2:$S$451,13,0)</f>
        <v/>
      </c>
      <c r="Q53" s="0" t="str">
        <f aca="false">VLOOKUP($D53,metadata!$B$2:$S$451,14,0)</f>
        <v/>
      </c>
      <c r="R53" s="0" t="str">
        <f aca="false">VLOOKUP($D53,metadata!$B$2:$S$451,15,0)</f>
        <v/>
      </c>
      <c r="S53" s="0" t="str">
        <f aca="false">VLOOKUP($D53,metadata!$B$2:$S$451,16,0)</f>
        <v/>
      </c>
      <c r="T53" s="0" t="str">
        <f aca="false">VLOOKUP($D53,metadata!$B$2:$S$451,17,0)</f>
        <v/>
      </c>
      <c r="U53" s="0" t="str">
        <f aca="false">VLOOKUP($D53,metadata!$B$2:$S$451,18,0)</f>
        <v/>
      </c>
      <c r="V53" s="0" t="str">
        <f aca="false">VLOOKUP($D53,metadata!$B$2:$Z$451,19,0)</f>
        <v/>
      </c>
      <c r="W53" s="0" t="str">
        <f aca="false">VLOOKUP($D53,metadata!$B$2:$Z$451,20,0)</f>
        <v/>
      </c>
      <c r="X53" s="0" t="str">
        <f aca="false">VLOOKUP($D53,metadata!$B$2:$Z$451,21,0)</f>
        <v/>
      </c>
      <c r="Y53" s="0" t="str">
        <f aca="false">VLOOKUP($D53,metadata!$B$2:$Z$451,22,0)</f>
        <v/>
      </c>
      <c r="Z53" s="0" t="str">
        <f aca="false">VLOOKUP($D53,metadata!$B$2:$Z$451,23,0)</f>
        <v/>
      </c>
      <c r="AA53" s="0" t="str">
        <f aca="false">VLOOKUP($D53,metadata!$B$2:$Z$451,24,0)</f>
        <v/>
      </c>
      <c r="AF53" s="0" t="str">
        <f aca="false">IF(AE53="",V53,AE53)</f>
        <v/>
      </c>
      <c r="AH53" s="0" t="str">
        <f aca="false">IF(AD53&lt;1.1,"x","")</f>
        <v>x</v>
      </c>
    </row>
    <row r="54" customFormat="false" ht="13.8" hidden="true" customHeight="false" outlineLevel="0" collapsed="false">
      <c r="A54" s="0" t="n">
        <f aca="false">A53+metadata!J53</f>
        <v>475</v>
      </c>
      <c r="B54" s="0" t="str">
        <f aca="false">metadata!B54</f>
        <v>6-MY</v>
      </c>
      <c r="C54" s="0" t="n">
        <v>53</v>
      </c>
      <c r="D54" s="3" t="str">
        <f aca="false">VLOOKUP(C54,$A$1:$B$451,2)</f>
        <v>2-</v>
      </c>
      <c r="E54" s="0" t="str">
        <f aca="false">VLOOKUP($D54,metadata!$B$2:$S$451,2,0)</f>
        <v>BRADSHAW, WE</v>
      </c>
      <c r="F54" s="0" t="str">
        <f aca="false">VLOOKUP($D54,metadata!$B$2:$S$451,3,0)</f>
        <v>GEOGRAPHY OF PHOTOPERIODIC RESPONSE IN DIAPAUSING MOSQUITO</v>
      </c>
      <c r="G54" s="0" t="str">
        <f aca="false">VLOOKUP($D54,metadata!$B$2:$S$451,4,0)</f>
        <v>10.1038/262384b0</v>
      </c>
      <c r="H54" s="0" t="str">
        <f aca="false">VLOOKUP($D54,metadata!$B$2:$S$451,5,0)</f>
        <v>y-askfordata</v>
      </c>
      <c r="I54" s="0" t="str">
        <f aca="false">VLOOKUP($D54,metadata!$B$2:$S$451,6,0)</f>
        <v>a</v>
      </c>
      <c r="J54" s="0" t="str">
        <f aca="false">VLOOKUP($D54,metadata!$B$2:$S$451,7,0)</f>
        <v>i</v>
      </c>
      <c r="K54" s="0" t="n">
        <f aca="false">VLOOKUP($D54,metadata!$B$2:$S$451,8,0)</f>
        <v>22</v>
      </c>
      <c r="L54" s="0" t="n">
        <f aca="false">VLOOKUP($D54,metadata!$B$2:$S$451,9,0)</f>
        <v>16</v>
      </c>
      <c r="M54" s="0" t="str">
        <f aca="false">VLOOKUP($D54,metadata!$B$2:$S$451,10,0)</f>
        <v/>
      </c>
      <c r="N54" s="0" t="str">
        <f aca="false">VLOOKUP($D54,metadata!$B$2:$S$451,11,0)</f>
        <v>Wyeomyia smithii</v>
      </c>
      <c r="O54" s="0" t="str">
        <f aca="false">VLOOKUP($D54,metadata!$B$2:$S$451,12,0)</f>
        <v>diptera</v>
      </c>
      <c r="P54" s="0" t="str">
        <f aca="false">VLOOKUP($D54,metadata!$B$2:$S$451,13,0)</f>
        <v/>
      </c>
      <c r="Q54" s="0" t="str">
        <f aca="false">VLOOKUP($D54,metadata!$B$2:$S$451,14,0)</f>
        <v/>
      </c>
      <c r="R54" s="0" t="str">
        <f aca="false">VLOOKUP($D54,metadata!$B$2:$S$451,15,0)</f>
        <v/>
      </c>
      <c r="S54" s="0" t="str">
        <f aca="false">VLOOKUP($D54,metadata!$B$2:$S$451,16,0)</f>
        <v/>
      </c>
      <c r="T54" s="0" t="str">
        <f aca="false">VLOOKUP($D54,metadata!$B$2:$S$451,17,0)</f>
        <v/>
      </c>
      <c r="U54" s="0" t="str">
        <f aca="false">VLOOKUP($D54,metadata!$B$2:$S$451,18,0)</f>
        <v/>
      </c>
      <c r="V54" s="0" t="str">
        <f aca="false">VLOOKUP($D54,metadata!$B$2:$Z$451,19,0)</f>
        <v/>
      </c>
      <c r="W54" s="0" t="str">
        <f aca="false">VLOOKUP($D54,metadata!$B$2:$Z$451,20,0)</f>
        <v/>
      </c>
      <c r="X54" s="0" t="str">
        <f aca="false">VLOOKUP($D54,metadata!$B$2:$Z$451,21,0)</f>
        <v/>
      </c>
      <c r="Y54" s="0" t="str">
        <f aca="false">VLOOKUP($D54,metadata!$B$2:$Z$451,22,0)</f>
        <v/>
      </c>
      <c r="Z54" s="0" t="str">
        <f aca="false">VLOOKUP($D54,metadata!$B$2:$Z$451,23,0)</f>
        <v/>
      </c>
      <c r="AA54" s="0" t="str">
        <f aca="false">VLOOKUP($D54,metadata!$B$2:$Z$451,24,0)</f>
        <v/>
      </c>
      <c r="AF54" s="0" t="str">
        <f aca="false">IF(AE54="",V54,AE54)</f>
        <v/>
      </c>
      <c r="AH54" s="0" t="str">
        <f aca="false">IF(AD54&lt;1.1,"x","")</f>
        <v>x</v>
      </c>
    </row>
    <row r="55" customFormat="false" ht="13.8" hidden="true" customHeight="false" outlineLevel="0" collapsed="false">
      <c r="A55" s="0" t="n">
        <f aca="false">A54+metadata!J54</f>
        <v>482</v>
      </c>
      <c r="B55" s="0" t="str">
        <f aca="false">metadata!B55</f>
        <v>6b-ON</v>
      </c>
      <c r="C55" s="0" t="n">
        <v>54</v>
      </c>
      <c r="D55" s="3" t="str">
        <f aca="false">VLOOKUP(C55,$A$1:$B$451,2)</f>
        <v>2-</v>
      </c>
      <c r="E55" s="0" t="str">
        <f aca="false">VLOOKUP($D55,metadata!$B$2:$S$451,2,0)</f>
        <v>BRADSHAW, WE</v>
      </c>
      <c r="F55" s="0" t="str">
        <f aca="false">VLOOKUP($D55,metadata!$B$2:$S$451,3,0)</f>
        <v>GEOGRAPHY OF PHOTOPERIODIC RESPONSE IN DIAPAUSING MOSQUITO</v>
      </c>
      <c r="G55" s="0" t="str">
        <f aca="false">VLOOKUP($D55,metadata!$B$2:$S$451,4,0)</f>
        <v>10.1038/262384b0</v>
      </c>
      <c r="H55" s="0" t="str">
        <f aca="false">VLOOKUP($D55,metadata!$B$2:$S$451,5,0)</f>
        <v>y-askfordata</v>
      </c>
      <c r="I55" s="0" t="str">
        <f aca="false">VLOOKUP($D55,metadata!$B$2:$S$451,6,0)</f>
        <v>a</v>
      </c>
      <c r="J55" s="0" t="str">
        <f aca="false">VLOOKUP($D55,metadata!$B$2:$S$451,7,0)</f>
        <v>i</v>
      </c>
      <c r="K55" s="0" t="n">
        <f aca="false">VLOOKUP($D55,metadata!$B$2:$S$451,8,0)</f>
        <v>22</v>
      </c>
      <c r="L55" s="0" t="n">
        <f aca="false">VLOOKUP($D55,metadata!$B$2:$S$451,9,0)</f>
        <v>16</v>
      </c>
      <c r="M55" s="0" t="str">
        <f aca="false">VLOOKUP($D55,metadata!$B$2:$S$451,10,0)</f>
        <v/>
      </c>
      <c r="N55" s="0" t="str">
        <f aca="false">VLOOKUP($D55,metadata!$B$2:$S$451,11,0)</f>
        <v>Wyeomyia smithii</v>
      </c>
      <c r="O55" s="0" t="str">
        <f aca="false">VLOOKUP($D55,metadata!$B$2:$S$451,12,0)</f>
        <v>diptera</v>
      </c>
      <c r="P55" s="0" t="str">
        <f aca="false">VLOOKUP($D55,metadata!$B$2:$S$451,13,0)</f>
        <v/>
      </c>
      <c r="Q55" s="0" t="str">
        <f aca="false">VLOOKUP($D55,metadata!$B$2:$S$451,14,0)</f>
        <v/>
      </c>
      <c r="R55" s="0" t="str">
        <f aca="false">VLOOKUP($D55,metadata!$B$2:$S$451,15,0)</f>
        <v/>
      </c>
      <c r="S55" s="0" t="str">
        <f aca="false">VLOOKUP($D55,metadata!$B$2:$S$451,16,0)</f>
        <v/>
      </c>
      <c r="T55" s="0" t="str">
        <f aca="false">VLOOKUP($D55,metadata!$B$2:$S$451,17,0)</f>
        <v/>
      </c>
      <c r="U55" s="0" t="str">
        <f aca="false">VLOOKUP($D55,metadata!$B$2:$S$451,18,0)</f>
        <v/>
      </c>
      <c r="V55" s="0" t="str">
        <f aca="false">VLOOKUP($D55,metadata!$B$2:$Z$451,19,0)</f>
        <v/>
      </c>
      <c r="W55" s="0" t="str">
        <f aca="false">VLOOKUP($D55,metadata!$B$2:$Z$451,20,0)</f>
        <v/>
      </c>
      <c r="X55" s="0" t="str">
        <f aca="false">VLOOKUP($D55,metadata!$B$2:$Z$451,21,0)</f>
        <v/>
      </c>
      <c r="Y55" s="0" t="str">
        <f aca="false">VLOOKUP($D55,metadata!$B$2:$Z$451,22,0)</f>
        <v/>
      </c>
      <c r="Z55" s="0" t="str">
        <f aca="false">VLOOKUP($D55,metadata!$B$2:$Z$451,23,0)</f>
        <v/>
      </c>
      <c r="AA55" s="0" t="str">
        <f aca="false">VLOOKUP($D55,metadata!$B$2:$Z$451,24,0)</f>
        <v/>
      </c>
      <c r="AF55" s="0" t="str">
        <f aca="false">IF(AE55="",V55,AE55)</f>
        <v/>
      </c>
      <c r="AH55" s="0" t="str">
        <f aca="false">IF(AD55&lt;1.1,"x","")</f>
        <v>x</v>
      </c>
    </row>
    <row r="56" customFormat="false" ht="13.8" hidden="true" customHeight="false" outlineLevel="0" collapsed="false">
      <c r="A56" s="0" t="n">
        <f aca="false">A55+metadata!J55</f>
        <v>488</v>
      </c>
      <c r="B56" s="0" t="str">
        <f aca="false">metadata!B56</f>
        <v>6b-KT</v>
      </c>
      <c r="C56" s="0" t="n">
        <v>55</v>
      </c>
      <c r="D56" s="3" t="str">
        <f aca="false">VLOOKUP(C56,$A$1:$B$451,2)</f>
        <v>2-</v>
      </c>
      <c r="E56" s="0" t="str">
        <f aca="false">VLOOKUP($D56,metadata!$B$2:$S$451,2,0)</f>
        <v>BRADSHAW, WE</v>
      </c>
      <c r="F56" s="0" t="str">
        <f aca="false">VLOOKUP($D56,metadata!$B$2:$S$451,3,0)</f>
        <v>GEOGRAPHY OF PHOTOPERIODIC RESPONSE IN DIAPAUSING MOSQUITO</v>
      </c>
      <c r="G56" s="0" t="str">
        <f aca="false">VLOOKUP($D56,metadata!$B$2:$S$451,4,0)</f>
        <v>10.1038/262384b0</v>
      </c>
      <c r="H56" s="0" t="str">
        <f aca="false">VLOOKUP($D56,metadata!$B$2:$S$451,5,0)</f>
        <v>y-askfordata</v>
      </c>
      <c r="I56" s="0" t="str">
        <f aca="false">VLOOKUP($D56,metadata!$B$2:$S$451,6,0)</f>
        <v>a</v>
      </c>
      <c r="J56" s="0" t="str">
        <f aca="false">VLOOKUP($D56,metadata!$B$2:$S$451,7,0)</f>
        <v>i</v>
      </c>
      <c r="K56" s="0" t="n">
        <f aca="false">VLOOKUP($D56,metadata!$B$2:$S$451,8,0)</f>
        <v>22</v>
      </c>
      <c r="L56" s="0" t="n">
        <f aca="false">VLOOKUP($D56,metadata!$B$2:$S$451,9,0)</f>
        <v>16</v>
      </c>
      <c r="M56" s="0" t="str">
        <f aca="false">VLOOKUP($D56,metadata!$B$2:$S$451,10,0)</f>
        <v/>
      </c>
      <c r="N56" s="0" t="str">
        <f aca="false">VLOOKUP($D56,metadata!$B$2:$S$451,11,0)</f>
        <v>Wyeomyia smithii</v>
      </c>
      <c r="O56" s="0" t="str">
        <f aca="false">VLOOKUP($D56,metadata!$B$2:$S$451,12,0)</f>
        <v>diptera</v>
      </c>
      <c r="P56" s="0" t="str">
        <f aca="false">VLOOKUP($D56,metadata!$B$2:$S$451,13,0)</f>
        <v/>
      </c>
      <c r="Q56" s="0" t="str">
        <f aca="false">VLOOKUP($D56,metadata!$B$2:$S$451,14,0)</f>
        <v/>
      </c>
      <c r="R56" s="0" t="str">
        <f aca="false">VLOOKUP($D56,metadata!$B$2:$S$451,15,0)</f>
        <v/>
      </c>
      <c r="S56" s="0" t="str">
        <f aca="false">VLOOKUP($D56,metadata!$B$2:$S$451,16,0)</f>
        <v/>
      </c>
      <c r="T56" s="0" t="str">
        <f aca="false">VLOOKUP($D56,metadata!$B$2:$S$451,17,0)</f>
        <v/>
      </c>
      <c r="U56" s="0" t="str">
        <f aca="false">VLOOKUP($D56,metadata!$B$2:$S$451,18,0)</f>
        <v/>
      </c>
      <c r="V56" s="0" t="str">
        <f aca="false">VLOOKUP($D56,metadata!$B$2:$Z$451,19,0)</f>
        <v/>
      </c>
      <c r="W56" s="0" t="str">
        <f aca="false">VLOOKUP($D56,metadata!$B$2:$Z$451,20,0)</f>
        <v/>
      </c>
      <c r="X56" s="0" t="str">
        <f aca="false">VLOOKUP($D56,metadata!$B$2:$Z$451,21,0)</f>
        <v/>
      </c>
      <c r="Y56" s="0" t="str">
        <f aca="false">VLOOKUP($D56,metadata!$B$2:$Z$451,22,0)</f>
        <v/>
      </c>
      <c r="Z56" s="0" t="str">
        <f aca="false">VLOOKUP($D56,metadata!$B$2:$Z$451,23,0)</f>
        <v/>
      </c>
      <c r="AA56" s="0" t="str">
        <f aca="false">VLOOKUP($D56,metadata!$B$2:$Z$451,24,0)</f>
        <v/>
      </c>
      <c r="AF56" s="0" t="str">
        <f aca="false">IF(AE56="",V56,AE56)</f>
        <v/>
      </c>
      <c r="AH56" s="0" t="str">
        <f aca="false">IF(AD56&lt;1.1,"x","")</f>
        <v>x</v>
      </c>
    </row>
    <row r="57" customFormat="false" ht="13.8" hidden="true" customHeight="false" outlineLevel="0" collapsed="false">
      <c r="A57" s="0" t="n">
        <f aca="false">A56+metadata!J56</f>
        <v>492</v>
      </c>
      <c r="B57" s="0" t="str">
        <f aca="false">metadata!B57</f>
        <v>6b-IW</v>
      </c>
      <c r="C57" s="0" t="n">
        <v>56</v>
      </c>
      <c r="D57" s="3" t="str">
        <f aca="false">VLOOKUP(C57,$A$1:$B$451,2)</f>
        <v>2-</v>
      </c>
      <c r="E57" s="0" t="str">
        <f aca="false">VLOOKUP($D57,metadata!$B$2:$S$451,2,0)</f>
        <v>BRADSHAW, WE</v>
      </c>
      <c r="F57" s="0" t="str">
        <f aca="false">VLOOKUP($D57,metadata!$B$2:$S$451,3,0)</f>
        <v>GEOGRAPHY OF PHOTOPERIODIC RESPONSE IN DIAPAUSING MOSQUITO</v>
      </c>
      <c r="G57" s="0" t="str">
        <f aca="false">VLOOKUP($D57,metadata!$B$2:$S$451,4,0)</f>
        <v>10.1038/262384b0</v>
      </c>
      <c r="H57" s="0" t="str">
        <f aca="false">VLOOKUP($D57,metadata!$B$2:$S$451,5,0)</f>
        <v>y-askfordata</v>
      </c>
      <c r="I57" s="0" t="str">
        <f aca="false">VLOOKUP($D57,metadata!$B$2:$S$451,6,0)</f>
        <v>a</v>
      </c>
      <c r="J57" s="0" t="str">
        <f aca="false">VLOOKUP($D57,metadata!$B$2:$S$451,7,0)</f>
        <v>i</v>
      </c>
      <c r="K57" s="0" t="n">
        <f aca="false">VLOOKUP($D57,metadata!$B$2:$S$451,8,0)</f>
        <v>22</v>
      </c>
      <c r="L57" s="0" t="n">
        <f aca="false">VLOOKUP($D57,metadata!$B$2:$S$451,9,0)</f>
        <v>16</v>
      </c>
      <c r="M57" s="0" t="str">
        <f aca="false">VLOOKUP($D57,metadata!$B$2:$S$451,10,0)</f>
        <v/>
      </c>
      <c r="N57" s="0" t="str">
        <f aca="false">VLOOKUP($D57,metadata!$B$2:$S$451,11,0)</f>
        <v>Wyeomyia smithii</v>
      </c>
      <c r="O57" s="0" t="str">
        <f aca="false">VLOOKUP($D57,metadata!$B$2:$S$451,12,0)</f>
        <v>diptera</v>
      </c>
      <c r="P57" s="0" t="str">
        <f aca="false">VLOOKUP($D57,metadata!$B$2:$S$451,13,0)</f>
        <v/>
      </c>
      <c r="Q57" s="0" t="str">
        <f aca="false">VLOOKUP($D57,metadata!$B$2:$S$451,14,0)</f>
        <v/>
      </c>
      <c r="R57" s="0" t="str">
        <f aca="false">VLOOKUP($D57,metadata!$B$2:$S$451,15,0)</f>
        <v/>
      </c>
      <c r="S57" s="0" t="str">
        <f aca="false">VLOOKUP($D57,metadata!$B$2:$S$451,16,0)</f>
        <v/>
      </c>
      <c r="T57" s="0" t="str">
        <f aca="false">VLOOKUP($D57,metadata!$B$2:$S$451,17,0)</f>
        <v/>
      </c>
      <c r="U57" s="0" t="str">
        <f aca="false">VLOOKUP($D57,metadata!$B$2:$S$451,18,0)</f>
        <v/>
      </c>
      <c r="V57" s="0" t="str">
        <f aca="false">VLOOKUP($D57,metadata!$B$2:$Z$451,19,0)</f>
        <v/>
      </c>
      <c r="W57" s="0" t="str">
        <f aca="false">VLOOKUP($D57,metadata!$B$2:$Z$451,20,0)</f>
        <v/>
      </c>
      <c r="X57" s="0" t="str">
        <f aca="false">VLOOKUP($D57,metadata!$B$2:$Z$451,21,0)</f>
        <v/>
      </c>
      <c r="Y57" s="0" t="str">
        <f aca="false">VLOOKUP($D57,metadata!$B$2:$Z$451,22,0)</f>
        <v/>
      </c>
      <c r="Z57" s="0" t="str">
        <f aca="false">VLOOKUP($D57,metadata!$B$2:$Z$451,23,0)</f>
        <v/>
      </c>
      <c r="AA57" s="0" t="str">
        <f aca="false">VLOOKUP($D57,metadata!$B$2:$Z$451,24,0)</f>
        <v/>
      </c>
      <c r="AF57" s="0" t="str">
        <f aca="false">IF(AE57="",V57,AE57)</f>
        <v/>
      </c>
      <c r="AH57" s="0" t="str">
        <f aca="false">IF(AD57&lt;1.1,"x","")</f>
        <v>x</v>
      </c>
    </row>
    <row r="58" customFormat="false" ht="13.8" hidden="true" customHeight="false" outlineLevel="0" collapsed="false">
      <c r="A58" s="0" t="n">
        <f aca="false">A57+metadata!J57</f>
        <v>499</v>
      </c>
      <c r="B58" s="0" t="str">
        <f aca="false">metadata!B58</f>
        <v>6b-TB</v>
      </c>
      <c r="C58" s="0" t="n">
        <v>57</v>
      </c>
      <c r="D58" s="3" t="str">
        <f aca="false">VLOOKUP(C58,$A$1:$B$451,2)</f>
        <v>2-</v>
      </c>
      <c r="E58" s="0" t="str">
        <f aca="false">VLOOKUP($D58,metadata!$B$2:$S$451,2,0)</f>
        <v>BRADSHAW, WE</v>
      </c>
      <c r="F58" s="0" t="str">
        <f aca="false">VLOOKUP($D58,metadata!$B$2:$S$451,3,0)</f>
        <v>GEOGRAPHY OF PHOTOPERIODIC RESPONSE IN DIAPAUSING MOSQUITO</v>
      </c>
      <c r="G58" s="0" t="str">
        <f aca="false">VLOOKUP($D58,metadata!$B$2:$S$451,4,0)</f>
        <v>10.1038/262384b0</v>
      </c>
      <c r="H58" s="0" t="str">
        <f aca="false">VLOOKUP($D58,metadata!$B$2:$S$451,5,0)</f>
        <v>y-askfordata</v>
      </c>
      <c r="I58" s="0" t="str">
        <f aca="false">VLOOKUP($D58,metadata!$B$2:$S$451,6,0)</f>
        <v>a</v>
      </c>
      <c r="J58" s="0" t="str">
        <f aca="false">VLOOKUP($D58,metadata!$B$2:$S$451,7,0)</f>
        <v>i</v>
      </c>
      <c r="K58" s="0" t="n">
        <f aca="false">VLOOKUP($D58,metadata!$B$2:$S$451,8,0)</f>
        <v>22</v>
      </c>
      <c r="L58" s="0" t="n">
        <f aca="false">VLOOKUP($D58,metadata!$B$2:$S$451,9,0)</f>
        <v>16</v>
      </c>
      <c r="M58" s="0" t="str">
        <f aca="false">VLOOKUP($D58,metadata!$B$2:$S$451,10,0)</f>
        <v/>
      </c>
      <c r="N58" s="0" t="str">
        <f aca="false">VLOOKUP($D58,metadata!$B$2:$S$451,11,0)</f>
        <v>Wyeomyia smithii</v>
      </c>
      <c r="O58" s="0" t="str">
        <f aca="false">VLOOKUP($D58,metadata!$B$2:$S$451,12,0)</f>
        <v>diptera</v>
      </c>
      <c r="P58" s="0" t="str">
        <f aca="false">VLOOKUP($D58,metadata!$B$2:$S$451,13,0)</f>
        <v/>
      </c>
      <c r="Q58" s="0" t="str">
        <f aca="false">VLOOKUP($D58,metadata!$B$2:$S$451,14,0)</f>
        <v/>
      </c>
      <c r="R58" s="0" t="str">
        <f aca="false">VLOOKUP($D58,metadata!$B$2:$S$451,15,0)</f>
        <v/>
      </c>
      <c r="S58" s="0" t="str">
        <f aca="false">VLOOKUP($D58,metadata!$B$2:$S$451,16,0)</f>
        <v/>
      </c>
      <c r="T58" s="0" t="str">
        <f aca="false">VLOOKUP($D58,metadata!$B$2:$S$451,17,0)</f>
        <v/>
      </c>
      <c r="U58" s="0" t="str">
        <f aca="false">VLOOKUP($D58,metadata!$B$2:$S$451,18,0)</f>
        <v/>
      </c>
      <c r="V58" s="0" t="str">
        <f aca="false">VLOOKUP($D58,metadata!$B$2:$Z$451,19,0)</f>
        <v/>
      </c>
      <c r="W58" s="0" t="str">
        <f aca="false">VLOOKUP($D58,metadata!$B$2:$Z$451,20,0)</f>
        <v/>
      </c>
      <c r="X58" s="0" t="str">
        <f aca="false">VLOOKUP($D58,metadata!$B$2:$Z$451,21,0)</f>
        <v/>
      </c>
      <c r="Y58" s="0" t="str">
        <f aca="false">VLOOKUP($D58,metadata!$B$2:$Z$451,22,0)</f>
        <v/>
      </c>
      <c r="Z58" s="0" t="str">
        <f aca="false">VLOOKUP($D58,metadata!$B$2:$Z$451,23,0)</f>
        <v/>
      </c>
      <c r="AA58" s="0" t="str">
        <f aca="false">VLOOKUP($D58,metadata!$B$2:$Z$451,24,0)</f>
        <v/>
      </c>
      <c r="AF58" s="0" t="str">
        <f aca="false">IF(AE58="",V58,AE58)</f>
        <v/>
      </c>
      <c r="AH58" s="0" t="str">
        <f aca="false">IF(AD58&lt;1.1,"x","")</f>
        <v>x</v>
      </c>
    </row>
    <row r="59" customFormat="false" ht="13.8" hidden="true" customHeight="false" outlineLevel="0" collapsed="false">
      <c r="A59" s="0" t="n">
        <f aca="false">A58+metadata!J58</f>
        <v>503</v>
      </c>
      <c r="B59" s="0" t="str">
        <f aca="false">metadata!B59</f>
        <v>6b-OI</v>
      </c>
      <c r="C59" s="0" t="n">
        <v>58</v>
      </c>
      <c r="D59" s="3" t="str">
        <f aca="false">VLOOKUP(C59,$A$1:$B$451,2)</f>
        <v>2-</v>
      </c>
      <c r="E59" s="0" t="str">
        <f aca="false">VLOOKUP($D59,metadata!$B$2:$S$451,2,0)</f>
        <v>BRADSHAW, WE</v>
      </c>
      <c r="F59" s="0" t="str">
        <f aca="false">VLOOKUP($D59,metadata!$B$2:$S$451,3,0)</f>
        <v>GEOGRAPHY OF PHOTOPERIODIC RESPONSE IN DIAPAUSING MOSQUITO</v>
      </c>
      <c r="G59" s="0" t="str">
        <f aca="false">VLOOKUP($D59,metadata!$B$2:$S$451,4,0)</f>
        <v>10.1038/262384b0</v>
      </c>
      <c r="H59" s="0" t="str">
        <f aca="false">VLOOKUP($D59,metadata!$B$2:$S$451,5,0)</f>
        <v>y-askfordata</v>
      </c>
      <c r="I59" s="0" t="str">
        <f aca="false">VLOOKUP($D59,metadata!$B$2:$S$451,6,0)</f>
        <v>a</v>
      </c>
      <c r="J59" s="0" t="str">
        <f aca="false">VLOOKUP($D59,metadata!$B$2:$S$451,7,0)</f>
        <v>i</v>
      </c>
      <c r="K59" s="0" t="n">
        <f aca="false">VLOOKUP($D59,metadata!$B$2:$S$451,8,0)</f>
        <v>22</v>
      </c>
      <c r="L59" s="0" t="n">
        <f aca="false">VLOOKUP($D59,metadata!$B$2:$S$451,9,0)</f>
        <v>16</v>
      </c>
      <c r="M59" s="0" t="str">
        <f aca="false">VLOOKUP($D59,metadata!$B$2:$S$451,10,0)</f>
        <v/>
      </c>
      <c r="N59" s="0" t="str">
        <f aca="false">VLOOKUP($D59,metadata!$B$2:$S$451,11,0)</f>
        <v>Wyeomyia smithii</v>
      </c>
      <c r="O59" s="0" t="str">
        <f aca="false">VLOOKUP($D59,metadata!$B$2:$S$451,12,0)</f>
        <v>diptera</v>
      </c>
      <c r="P59" s="0" t="str">
        <f aca="false">VLOOKUP($D59,metadata!$B$2:$S$451,13,0)</f>
        <v/>
      </c>
      <c r="Q59" s="0" t="str">
        <f aca="false">VLOOKUP($D59,metadata!$B$2:$S$451,14,0)</f>
        <v/>
      </c>
      <c r="R59" s="0" t="str">
        <f aca="false">VLOOKUP($D59,metadata!$B$2:$S$451,15,0)</f>
        <v/>
      </c>
      <c r="S59" s="0" t="str">
        <f aca="false">VLOOKUP($D59,metadata!$B$2:$S$451,16,0)</f>
        <v/>
      </c>
      <c r="T59" s="0" t="str">
        <f aca="false">VLOOKUP($D59,metadata!$B$2:$S$451,17,0)</f>
        <v/>
      </c>
      <c r="U59" s="0" t="str">
        <f aca="false">VLOOKUP($D59,metadata!$B$2:$S$451,18,0)</f>
        <v/>
      </c>
      <c r="V59" s="0" t="str">
        <f aca="false">VLOOKUP($D59,metadata!$B$2:$Z$451,19,0)</f>
        <v/>
      </c>
      <c r="W59" s="0" t="str">
        <f aca="false">VLOOKUP($D59,metadata!$B$2:$Z$451,20,0)</f>
        <v/>
      </c>
      <c r="X59" s="0" t="str">
        <f aca="false">VLOOKUP($D59,metadata!$B$2:$Z$451,21,0)</f>
        <v/>
      </c>
      <c r="Y59" s="0" t="str">
        <f aca="false">VLOOKUP($D59,metadata!$B$2:$Z$451,22,0)</f>
        <v/>
      </c>
      <c r="Z59" s="0" t="str">
        <f aca="false">VLOOKUP($D59,metadata!$B$2:$Z$451,23,0)</f>
        <v/>
      </c>
      <c r="AA59" s="0" t="str">
        <f aca="false">VLOOKUP($D59,metadata!$B$2:$Z$451,24,0)</f>
        <v/>
      </c>
      <c r="AF59" s="0" t="str">
        <f aca="false">IF(AE59="",V59,AE59)</f>
        <v/>
      </c>
      <c r="AH59" s="0" t="str">
        <f aca="false">IF(AD59&lt;1.1,"x","")</f>
        <v>x</v>
      </c>
    </row>
    <row r="60" customFormat="false" ht="13.8" hidden="true" customHeight="false" outlineLevel="0" collapsed="false">
      <c r="A60" s="0" t="n">
        <f aca="false">A59+metadata!J59</f>
        <v>511</v>
      </c>
      <c r="B60" s="0" t="str">
        <f aca="false">metadata!B60</f>
        <v>6b-KG</v>
      </c>
      <c r="C60" s="0" t="n">
        <v>59</v>
      </c>
      <c r="D60" s="3" t="str">
        <f aca="false">VLOOKUP(C60,$A$1:$B$451,2)</f>
        <v>2-</v>
      </c>
      <c r="E60" s="0" t="str">
        <f aca="false">VLOOKUP($D60,metadata!$B$2:$S$451,2,0)</f>
        <v>BRADSHAW, WE</v>
      </c>
      <c r="F60" s="0" t="str">
        <f aca="false">VLOOKUP($D60,metadata!$B$2:$S$451,3,0)</f>
        <v>GEOGRAPHY OF PHOTOPERIODIC RESPONSE IN DIAPAUSING MOSQUITO</v>
      </c>
      <c r="G60" s="0" t="str">
        <f aca="false">VLOOKUP($D60,metadata!$B$2:$S$451,4,0)</f>
        <v>10.1038/262384b0</v>
      </c>
      <c r="H60" s="0" t="str">
        <f aca="false">VLOOKUP($D60,metadata!$B$2:$S$451,5,0)</f>
        <v>y-askfordata</v>
      </c>
      <c r="I60" s="0" t="str">
        <f aca="false">VLOOKUP($D60,metadata!$B$2:$S$451,6,0)</f>
        <v>a</v>
      </c>
      <c r="J60" s="0" t="str">
        <f aca="false">VLOOKUP($D60,metadata!$B$2:$S$451,7,0)</f>
        <v>i</v>
      </c>
      <c r="K60" s="0" t="n">
        <f aca="false">VLOOKUP($D60,metadata!$B$2:$S$451,8,0)</f>
        <v>22</v>
      </c>
      <c r="L60" s="0" t="n">
        <f aca="false">VLOOKUP($D60,metadata!$B$2:$S$451,9,0)</f>
        <v>16</v>
      </c>
      <c r="M60" s="0" t="str">
        <f aca="false">VLOOKUP($D60,metadata!$B$2:$S$451,10,0)</f>
        <v/>
      </c>
      <c r="N60" s="0" t="str">
        <f aca="false">VLOOKUP($D60,metadata!$B$2:$S$451,11,0)</f>
        <v>Wyeomyia smithii</v>
      </c>
      <c r="O60" s="0" t="str">
        <f aca="false">VLOOKUP($D60,metadata!$B$2:$S$451,12,0)</f>
        <v>diptera</v>
      </c>
      <c r="P60" s="0" t="str">
        <f aca="false">VLOOKUP($D60,metadata!$B$2:$S$451,13,0)</f>
        <v/>
      </c>
      <c r="Q60" s="0" t="str">
        <f aca="false">VLOOKUP($D60,metadata!$B$2:$S$451,14,0)</f>
        <v/>
      </c>
      <c r="R60" s="0" t="str">
        <f aca="false">VLOOKUP($D60,metadata!$B$2:$S$451,15,0)</f>
        <v/>
      </c>
      <c r="S60" s="0" t="str">
        <f aca="false">VLOOKUP($D60,metadata!$B$2:$S$451,16,0)</f>
        <v/>
      </c>
      <c r="T60" s="0" t="str">
        <f aca="false">VLOOKUP($D60,metadata!$B$2:$S$451,17,0)</f>
        <v/>
      </c>
      <c r="U60" s="0" t="str">
        <f aca="false">VLOOKUP($D60,metadata!$B$2:$S$451,18,0)</f>
        <v/>
      </c>
      <c r="V60" s="0" t="str">
        <f aca="false">VLOOKUP($D60,metadata!$B$2:$Z$451,19,0)</f>
        <v/>
      </c>
      <c r="W60" s="0" t="str">
        <f aca="false">VLOOKUP($D60,metadata!$B$2:$Z$451,20,0)</f>
        <v/>
      </c>
      <c r="X60" s="0" t="str">
        <f aca="false">VLOOKUP($D60,metadata!$B$2:$Z$451,21,0)</f>
        <v/>
      </c>
      <c r="Y60" s="0" t="str">
        <f aca="false">VLOOKUP($D60,metadata!$B$2:$Z$451,22,0)</f>
        <v/>
      </c>
      <c r="Z60" s="0" t="str">
        <f aca="false">VLOOKUP($D60,metadata!$B$2:$Z$451,23,0)</f>
        <v/>
      </c>
      <c r="AA60" s="0" t="str">
        <f aca="false">VLOOKUP($D60,metadata!$B$2:$Z$451,24,0)</f>
        <v/>
      </c>
      <c r="AF60" s="0" t="str">
        <f aca="false">IF(AE60="",V60,AE60)</f>
        <v/>
      </c>
      <c r="AH60" s="0" t="str">
        <f aca="false">IF(AD60&lt;1.1,"x","")</f>
        <v>x</v>
      </c>
    </row>
    <row r="61" customFormat="false" ht="13.8" hidden="true" customHeight="false" outlineLevel="0" collapsed="false">
      <c r="A61" s="0" t="n">
        <f aca="false">A60+metadata!J60</f>
        <v>519</v>
      </c>
      <c r="B61" s="0" t="str">
        <f aca="false">metadata!B61</f>
        <v>6b-YK</v>
      </c>
      <c r="C61" s="0" t="n">
        <v>60</v>
      </c>
      <c r="D61" s="3" t="str">
        <f aca="false">VLOOKUP(C61,$A$1:$B$451,2)</f>
        <v>2-</v>
      </c>
      <c r="E61" s="0" t="str">
        <f aca="false">VLOOKUP($D61,metadata!$B$2:$S$451,2,0)</f>
        <v>BRADSHAW, WE</v>
      </c>
      <c r="F61" s="0" t="str">
        <f aca="false">VLOOKUP($D61,metadata!$B$2:$S$451,3,0)</f>
        <v>GEOGRAPHY OF PHOTOPERIODIC RESPONSE IN DIAPAUSING MOSQUITO</v>
      </c>
      <c r="G61" s="0" t="str">
        <f aca="false">VLOOKUP($D61,metadata!$B$2:$S$451,4,0)</f>
        <v>10.1038/262384b0</v>
      </c>
      <c r="H61" s="0" t="str">
        <f aca="false">VLOOKUP($D61,metadata!$B$2:$S$451,5,0)</f>
        <v>y-askfordata</v>
      </c>
      <c r="I61" s="0" t="str">
        <f aca="false">VLOOKUP($D61,metadata!$B$2:$S$451,6,0)</f>
        <v>a</v>
      </c>
      <c r="J61" s="0" t="str">
        <f aca="false">VLOOKUP($D61,metadata!$B$2:$S$451,7,0)</f>
        <v>i</v>
      </c>
      <c r="K61" s="0" t="n">
        <f aca="false">VLOOKUP($D61,metadata!$B$2:$S$451,8,0)</f>
        <v>22</v>
      </c>
      <c r="L61" s="0" t="n">
        <f aca="false">VLOOKUP($D61,metadata!$B$2:$S$451,9,0)</f>
        <v>16</v>
      </c>
      <c r="M61" s="0" t="str">
        <f aca="false">VLOOKUP($D61,metadata!$B$2:$S$451,10,0)</f>
        <v/>
      </c>
      <c r="N61" s="0" t="str">
        <f aca="false">VLOOKUP($D61,metadata!$B$2:$S$451,11,0)</f>
        <v>Wyeomyia smithii</v>
      </c>
      <c r="O61" s="0" t="str">
        <f aca="false">VLOOKUP($D61,metadata!$B$2:$S$451,12,0)</f>
        <v>diptera</v>
      </c>
      <c r="P61" s="0" t="str">
        <f aca="false">VLOOKUP($D61,metadata!$B$2:$S$451,13,0)</f>
        <v/>
      </c>
      <c r="Q61" s="0" t="str">
        <f aca="false">VLOOKUP($D61,metadata!$B$2:$S$451,14,0)</f>
        <v/>
      </c>
      <c r="R61" s="0" t="str">
        <f aca="false">VLOOKUP($D61,metadata!$B$2:$S$451,15,0)</f>
        <v/>
      </c>
      <c r="S61" s="0" t="str">
        <f aca="false">VLOOKUP($D61,metadata!$B$2:$S$451,16,0)</f>
        <v/>
      </c>
      <c r="T61" s="0" t="str">
        <f aca="false">VLOOKUP($D61,metadata!$B$2:$S$451,17,0)</f>
        <v/>
      </c>
      <c r="U61" s="0" t="str">
        <f aca="false">VLOOKUP($D61,metadata!$B$2:$S$451,18,0)</f>
        <v/>
      </c>
      <c r="V61" s="0" t="str">
        <f aca="false">VLOOKUP($D61,metadata!$B$2:$Z$451,19,0)</f>
        <v/>
      </c>
      <c r="W61" s="0" t="str">
        <f aca="false">VLOOKUP($D61,metadata!$B$2:$Z$451,20,0)</f>
        <v/>
      </c>
      <c r="X61" s="0" t="str">
        <f aca="false">VLOOKUP($D61,metadata!$B$2:$Z$451,21,0)</f>
        <v/>
      </c>
      <c r="Y61" s="0" t="str">
        <f aca="false">VLOOKUP($D61,metadata!$B$2:$Z$451,22,0)</f>
        <v/>
      </c>
      <c r="Z61" s="0" t="str">
        <f aca="false">VLOOKUP($D61,metadata!$B$2:$Z$451,23,0)</f>
        <v/>
      </c>
      <c r="AA61" s="0" t="str">
        <f aca="false">VLOOKUP($D61,metadata!$B$2:$Z$451,24,0)</f>
        <v/>
      </c>
      <c r="AF61" s="0" t="str">
        <f aca="false">IF(AE61="",V61,AE61)</f>
        <v/>
      </c>
      <c r="AH61" s="0" t="str">
        <f aca="false">IF(AD61&lt;1.1,"x","")</f>
        <v>x</v>
      </c>
    </row>
    <row r="62" customFormat="false" ht="13.8" hidden="true" customHeight="false" outlineLevel="0" collapsed="false">
      <c r="A62" s="0" t="n">
        <f aca="false">A61+metadata!J61</f>
        <v>526</v>
      </c>
      <c r="B62" s="0" t="str">
        <f aca="false">metadata!B62</f>
        <v>6b-KO</v>
      </c>
      <c r="C62" s="0" t="n">
        <v>61</v>
      </c>
      <c r="D62" s="3" t="str">
        <f aca="false">VLOOKUP(C62,$A$1:$B$451,2)</f>
        <v>2-</v>
      </c>
      <c r="E62" s="0" t="str">
        <f aca="false">VLOOKUP($D62,metadata!$B$2:$S$451,2,0)</f>
        <v>BRADSHAW, WE</v>
      </c>
      <c r="F62" s="0" t="str">
        <f aca="false">VLOOKUP($D62,metadata!$B$2:$S$451,3,0)</f>
        <v>GEOGRAPHY OF PHOTOPERIODIC RESPONSE IN DIAPAUSING MOSQUITO</v>
      </c>
      <c r="G62" s="0" t="str">
        <f aca="false">VLOOKUP($D62,metadata!$B$2:$S$451,4,0)</f>
        <v>10.1038/262384b0</v>
      </c>
      <c r="H62" s="0" t="str">
        <f aca="false">VLOOKUP($D62,metadata!$B$2:$S$451,5,0)</f>
        <v>y-askfordata</v>
      </c>
      <c r="I62" s="0" t="str">
        <f aca="false">VLOOKUP($D62,metadata!$B$2:$S$451,6,0)</f>
        <v>a</v>
      </c>
      <c r="J62" s="0" t="str">
        <f aca="false">VLOOKUP($D62,metadata!$B$2:$S$451,7,0)</f>
        <v>i</v>
      </c>
      <c r="K62" s="0" t="n">
        <f aca="false">VLOOKUP($D62,metadata!$B$2:$S$451,8,0)</f>
        <v>22</v>
      </c>
      <c r="L62" s="0" t="n">
        <f aca="false">VLOOKUP($D62,metadata!$B$2:$S$451,9,0)</f>
        <v>16</v>
      </c>
      <c r="M62" s="0" t="str">
        <f aca="false">VLOOKUP($D62,metadata!$B$2:$S$451,10,0)</f>
        <v/>
      </c>
      <c r="N62" s="0" t="str">
        <f aca="false">VLOOKUP($D62,metadata!$B$2:$S$451,11,0)</f>
        <v>Wyeomyia smithii</v>
      </c>
      <c r="O62" s="0" t="str">
        <f aca="false">VLOOKUP($D62,metadata!$B$2:$S$451,12,0)</f>
        <v>diptera</v>
      </c>
      <c r="P62" s="0" t="str">
        <f aca="false">VLOOKUP($D62,metadata!$B$2:$S$451,13,0)</f>
        <v/>
      </c>
      <c r="Q62" s="0" t="str">
        <f aca="false">VLOOKUP($D62,metadata!$B$2:$S$451,14,0)</f>
        <v/>
      </c>
      <c r="R62" s="0" t="str">
        <f aca="false">VLOOKUP($D62,metadata!$B$2:$S$451,15,0)</f>
        <v/>
      </c>
      <c r="S62" s="0" t="str">
        <f aca="false">VLOOKUP($D62,metadata!$B$2:$S$451,16,0)</f>
        <v/>
      </c>
      <c r="T62" s="0" t="str">
        <f aca="false">VLOOKUP($D62,metadata!$B$2:$S$451,17,0)</f>
        <v/>
      </c>
      <c r="U62" s="0" t="str">
        <f aca="false">VLOOKUP($D62,metadata!$B$2:$S$451,18,0)</f>
        <v/>
      </c>
      <c r="V62" s="0" t="str">
        <f aca="false">VLOOKUP($D62,metadata!$B$2:$Z$451,19,0)</f>
        <v/>
      </c>
      <c r="W62" s="0" t="str">
        <f aca="false">VLOOKUP($D62,metadata!$B$2:$Z$451,20,0)</f>
        <v/>
      </c>
      <c r="X62" s="0" t="str">
        <f aca="false">VLOOKUP($D62,metadata!$B$2:$Z$451,21,0)</f>
        <v/>
      </c>
      <c r="Y62" s="0" t="str">
        <f aca="false">VLOOKUP($D62,metadata!$B$2:$Z$451,22,0)</f>
        <v/>
      </c>
      <c r="Z62" s="0" t="str">
        <f aca="false">VLOOKUP($D62,metadata!$B$2:$Z$451,23,0)</f>
        <v/>
      </c>
      <c r="AA62" s="0" t="str">
        <f aca="false">VLOOKUP($D62,metadata!$B$2:$Z$451,24,0)</f>
        <v/>
      </c>
      <c r="AF62" s="0" t="str">
        <f aca="false">IF(AE62="",V62,AE62)</f>
        <v/>
      </c>
      <c r="AH62" s="0" t="str">
        <f aca="false">IF(AD62&lt;1.1,"x","")</f>
        <v>x</v>
      </c>
    </row>
    <row r="63" customFormat="false" ht="13.8" hidden="true" customHeight="false" outlineLevel="0" collapsed="false">
      <c r="A63" s="0" t="n">
        <f aca="false">A62+metadata!J62</f>
        <v>530</v>
      </c>
      <c r="B63" s="0" t="str">
        <f aca="false">metadata!B63</f>
        <v>6b-ON</v>
      </c>
      <c r="C63" s="0" t="n">
        <v>62</v>
      </c>
      <c r="D63" s="3" t="str">
        <f aca="false">VLOOKUP(C63,$A$1:$B$451,2)</f>
        <v>2-</v>
      </c>
      <c r="E63" s="0" t="str">
        <f aca="false">VLOOKUP($D63,metadata!$B$2:$S$451,2,0)</f>
        <v>BRADSHAW, WE</v>
      </c>
      <c r="F63" s="0" t="str">
        <f aca="false">VLOOKUP($D63,metadata!$B$2:$S$451,3,0)</f>
        <v>GEOGRAPHY OF PHOTOPERIODIC RESPONSE IN DIAPAUSING MOSQUITO</v>
      </c>
      <c r="G63" s="0" t="str">
        <f aca="false">VLOOKUP($D63,metadata!$B$2:$S$451,4,0)</f>
        <v>10.1038/262384b0</v>
      </c>
      <c r="H63" s="0" t="str">
        <f aca="false">VLOOKUP($D63,metadata!$B$2:$S$451,5,0)</f>
        <v>y-askfordata</v>
      </c>
      <c r="I63" s="0" t="str">
        <f aca="false">VLOOKUP($D63,metadata!$B$2:$S$451,6,0)</f>
        <v>a</v>
      </c>
      <c r="J63" s="0" t="str">
        <f aca="false">VLOOKUP($D63,metadata!$B$2:$S$451,7,0)</f>
        <v>i</v>
      </c>
      <c r="K63" s="0" t="n">
        <f aca="false">VLOOKUP($D63,metadata!$B$2:$S$451,8,0)</f>
        <v>22</v>
      </c>
      <c r="L63" s="0" t="n">
        <f aca="false">VLOOKUP($D63,metadata!$B$2:$S$451,9,0)</f>
        <v>16</v>
      </c>
      <c r="M63" s="0" t="str">
        <f aca="false">VLOOKUP($D63,metadata!$B$2:$S$451,10,0)</f>
        <v/>
      </c>
      <c r="N63" s="0" t="str">
        <f aca="false">VLOOKUP($D63,metadata!$B$2:$S$451,11,0)</f>
        <v>Wyeomyia smithii</v>
      </c>
      <c r="O63" s="0" t="str">
        <f aca="false">VLOOKUP($D63,metadata!$B$2:$S$451,12,0)</f>
        <v>diptera</v>
      </c>
      <c r="P63" s="0" t="str">
        <f aca="false">VLOOKUP($D63,metadata!$B$2:$S$451,13,0)</f>
        <v/>
      </c>
      <c r="Q63" s="0" t="str">
        <f aca="false">VLOOKUP($D63,metadata!$B$2:$S$451,14,0)</f>
        <v/>
      </c>
      <c r="R63" s="0" t="str">
        <f aca="false">VLOOKUP($D63,metadata!$B$2:$S$451,15,0)</f>
        <v/>
      </c>
      <c r="S63" s="0" t="str">
        <f aca="false">VLOOKUP($D63,metadata!$B$2:$S$451,16,0)</f>
        <v/>
      </c>
      <c r="T63" s="0" t="str">
        <f aca="false">VLOOKUP($D63,metadata!$B$2:$S$451,17,0)</f>
        <v/>
      </c>
      <c r="U63" s="0" t="str">
        <f aca="false">VLOOKUP($D63,metadata!$B$2:$S$451,18,0)</f>
        <v/>
      </c>
      <c r="V63" s="0" t="str">
        <f aca="false">VLOOKUP($D63,metadata!$B$2:$Z$451,19,0)</f>
        <v/>
      </c>
      <c r="W63" s="0" t="str">
        <f aca="false">VLOOKUP($D63,metadata!$B$2:$Z$451,20,0)</f>
        <v/>
      </c>
      <c r="X63" s="0" t="str">
        <f aca="false">VLOOKUP($D63,metadata!$B$2:$Z$451,21,0)</f>
        <v/>
      </c>
      <c r="Y63" s="0" t="str">
        <f aca="false">VLOOKUP($D63,metadata!$B$2:$Z$451,22,0)</f>
        <v/>
      </c>
      <c r="Z63" s="0" t="str">
        <f aca="false">VLOOKUP($D63,metadata!$B$2:$Z$451,23,0)</f>
        <v/>
      </c>
      <c r="AA63" s="0" t="str">
        <f aca="false">VLOOKUP($D63,metadata!$B$2:$Z$451,24,0)</f>
        <v/>
      </c>
      <c r="AF63" s="0" t="str">
        <f aca="false">IF(AE63="",V63,AE63)</f>
        <v/>
      </c>
      <c r="AH63" s="0" t="str">
        <f aca="false">IF(AD63&lt;1.1,"x","")</f>
        <v>x</v>
      </c>
    </row>
    <row r="64" customFormat="false" ht="13.8" hidden="true" customHeight="false" outlineLevel="0" collapsed="false">
      <c r="A64" s="0" t="n">
        <f aca="false">A63+metadata!J63</f>
        <v>537</v>
      </c>
      <c r="B64" s="0" t="str">
        <f aca="false">metadata!B64</f>
        <v>6b-SM</v>
      </c>
      <c r="C64" s="0" t="n">
        <v>63</v>
      </c>
      <c r="D64" s="3" t="str">
        <f aca="false">VLOOKUP(C64,$A$1:$B$451,2)</f>
        <v>2-</v>
      </c>
      <c r="E64" s="0" t="str">
        <f aca="false">VLOOKUP($D64,metadata!$B$2:$S$451,2,0)</f>
        <v>BRADSHAW, WE</v>
      </c>
      <c r="F64" s="0" t="str">
        <f aca="false">VLOOKUP($D64,metadata!$B$2:$S$451,3,0)</f>
        <v>GEOGRAPHY OF PHOTOPERIODIC RESPONSE IN DIAPAUSING MOSQUITO</v>
      </c>
      <c r="G64" s="0" t="str">
        <f aca="false">VLOOKUP($D64,metadata!$B$2:$S$451,4,0)</f>
        <v>10.1038/262384b0</v>
      </c>
      <c r="H64" s="0" t="str">
        <f aca="false">VLOOKUP($D64,metadata!$B$2:$S$451,5,0)</f>
        <v>y-askfordata</v>
      </c>
      <c r="I64" s="0" t="str">
        <f aca="false">VLOOKUP($D64,metadata!$B$2:$S$451,6,0)</f>
        <v>a</v>
      </c>
      <c r="J64" s="0" t="str">
        <f aca="false">VLOOKUP($D64,metadata!$B$2:$S$451,7,0)</f>
        <v>i</v>
      </c>
      <c r="K64" s="0" t="n">
        <f aca="false">VLOOKUP($D64,metadata!$B$2:$S$451,8,0)</f>
        <v>22</v>
      </c>
      <c r="L64" s="0" t="n">
        <f aca="false">VLOOKUP($D64,metadata!$B$2:$S$451,9,0)</f>
        <v>16</v>
      </c>
      <c r="M64" s="0" t="str">
        <f aca="false">VLOOKUP($D64,metadata!$B$2:$S$451,10,0)</f>
        <v/>
      </c>
      <c r="N64" s="0" t="str">
        <f aca="false">VLOOKUP($D64,metadata!$B$2:$S$451,11,0)</f>
        <v>Wyeomyia smithii</v>
      </c>
      <c r="O64" s="0" t="str">
        <f aca="false">VLOOKUP($D64,metadata!$B$2:$S$451,12,0)</f>
        <v>diptera</v>
      </c>
      <c r="P64" s="0" t="str">
        <f aca="false">VLOOKUP($D64,metadata!$B$2:$S$451,13,0)</f>
        <v/>
      </c>
      <c r="Q64" s="0" t="str">
        <f aca="false">VLOOKUP($D64,metadata!$B$2:$S$451,14,0)</f>
        <v/>
      </c>
      <c r="R64" s="0" t="str">
        <f aca="false">VLOOKUP($D64,metadata!$B$2:$S$451,15,0)</f>
        <v/>
      </c>
      <c r="S64" s="0" t="str">
        <f aca="false">VLOOKUP($D64,metadata!$B$2:$S$451,16,0)</f>
        <v/>
      </c>
      <c r="T64" s="0" t="str">
        <f aca="false">VLOOKUP($D64,metadata!$B$2:$S$451,17,0)</f>
        <v/>
      </c>
      <c r="U64" s="0" t="str">
        <f aca="false">VLOOKUP($D64,metadata!$B$2:$S$451,18,0)</f>
        <v/>
      </c>
      <c r="V64" s="0" t="str">
        <f aca="false">VLOOKUP($D64,metadata!$B$2:$Z$451,19,0)</f>
        <v/>
      </c>
      <c r="W64" s="0" t="str">
        <f aca="false">VLOOKUP($D64,metadata!$B$2:$Z$451,20,0)</f>
        <v/>
      </c>
      <c r="X64" s="0" t="str">
        <f aca="false">VLOOKUP($D64,metadata!$B$2:$Z$451,21,0)</f>
        <v/>
      </c>
      <c r="Y64" s="0" t="str">
        <f aca="false">VLOOKUP($D64,metadata!$B$2:$Z$451,22,0)</f>
        <v/>
      </c>
      <c r="Z64" s="0" t="str">
        <f aca="false">VLOOKUP($D64,metadata!$B$2:$Z$451,23,0)</f>
        <v/>
      </c>
      <c r="AA64" s="0" t="str">
        <f aca="false">VLOOKUP($D64,metadata!$B$2:$Z$451,24,0)</f>
        <v/>
      </c>
      <c r="AF64" s="0" t="str">
        <f aca="false">IF(AE64="",V64,AE64)</f>
        <v/>
      </c>
      <c r="AH64" s="0" t="str">
        <f aca="false">IF(AD64&lt;1.1,"x","")</f>
        <v>x</v>
      </c>
    </row>
    <row r="65" customFormat="false" ht="13.8" hidden="true" customHeight="false" outlineLevel="0" collapsed="false">
      <c r="A65" s="0" t="n">
        <f aca="false">A64+metadata!J64</f>
        <v>543</v>
      </c>
      <c r="B65" s="0" t="str">
        <f aca="false">metadata!B65</f>
        <v>6b-KT</v>
      </c>
      <c r="C65" s="0" t="n">
        <v>64</v>
      </c>
      <c r="D65" s="3" t="str">
        <f aca="false">VLOOKUP(C65,$A$1:$B$451,2)</f>
        <v>2-</v>
      </c>
      <c r="E65" s="0" t="str">
        <f aca="false">VLOOKUP($D65,metadata!$B$2:$S$451,2,0)</f>
        <v>BRADSHAW, WE</v>
      </c>
      <c r="F65" s="0" t="str">
        <f aca="false">VLOOKUP($D65,metadata!$B$2:$S$451,3,0)</f>
        <v>GEOGRAPHY OF PHOTOPERIODIC RESPONSE IN DIAPAUSING MOSQUITO</v>
      </c>
      <c r="G65" s="0" t="str">
        <f aca="false">VLOOKUP($D65,metadata!$B$2:$S$451,4,0)</f>
        <v>10.1038/262384b0</v>
      </c>
      <c r="H65" s="0" t="str">
        <f aca="false">VLOOKUP($D65,metadata!$B$2:$S$451,5,0)</f>
        <v>y-askfordata</v>
      </c>
      <c r="I65" s="0" t="str">
        <f aca="false">VLOOKUP($D65,metadata!$B$2:$S$451,6,0)</f>
        <v>a</v>
      </c>
      <c r="J65" s="0" t="str">
        <f aca="false">VLOOKUP($D65,metadata!$B$2:$S$451,7,0)</f>
        <v>i</v>
      </c>
      <c r="K65" s="0" t="n">
        <f aca="false">VLOOKUP($D65,metadata!$B$2:$S$451,8,0)</f>
        <v>22</v>
      </c>
      <c r="L65" s="0" t="n">
        <f aca="false">VLOOKUP($D65,metadata!$B$2:$S$451,9,0)</f>
        <v>16</v>
      </c>
      <c r="M65" s="0" t="str">
        <f aca="false">VLOOKUP($D65,metadata!$B$2:$S$451,10,0)</f>
        <v/>
      </c>
      <c r="N65" s="0" t="str">
        <f aca="false">VLOOKUP($D65,metadata!$B$2:$S$451,11,0)</f>
        <v>Wyeomyia smithii</v>
      </c>
      <c r="O65" s="0" t="str">
        <f aca="false">VLOOKUP($D65,metadata!$B$2:$S$451,12,0)</f>
        <v>diptera</v>
      </c>
      <c r="P65" s="0" t="str">
        <f aca="false">VLOOKUP($D65,metadata!$B$2:$S$451,13,0)</f>
        <v/>
      </c>
      <c r="Q65" s="0" t="str">
        <f aca="false">VLOOKUP($D65,metadata!$B$2:$S$451,14,0)</f>
        <v/>
      </c>
      <c r="R65" s="0" t="str">
        <f aca="false">VLOOKUP($D65,metadata!$B$2:$S$451,15,0)</f>
        <v/>
      </c>
      <c r="S65" s="0" t="str">
        <f aca="false">VLOOKUP($D65,metadata!$B$2:$S$451,16,0)</f>
        <v/>
      </c>
      <c r="T65" s="0" t="str">
        <f aca="false">VLOOKUP($D65,metadata!$B$2:$S$451,17,0)</f>
        <v/>
      </c>
      <c r="U65" s="0" t="str">
        <f aca="false">VLOOKUP($D65,metadata!$B$2:$S$451,18,0)</f>
        <v/>
      </c>
      <c r="V65" s="0" t="str">
        <f aca="false">VLOOKUP($D65,metadata!$B$2:$Z$451,19,0)</f>
        <v/>
      </c>
      <c r="W65" s="0" t="str">
        <f aca="false">VLOOKUP($D65,metadata!$B$2:$Z$451,20,0)</f>
        <v/>
      </c>
      <c r="X65" s="0" t="str">
        <f aca="false">VLOOKUP($D65,metadata!$B$2:$Z$451,21,0)</f>
        <v/>
      </c>
      <c r="Y65" s="0" t="str">
        <f aca="false">VLOOKUP($D65,metadata!$B$2:$Z$451,22,0)</f>
        <v/>
      </c>
      <c r="Z65" s="0" t="str">
        <f aca="false">VLOOKUP($D65,metadata!$B$2:$Z$451,23,0)</f>
        <v/>
      </c>
      <c r="AA65" s="0" t="str">
        <f aca="false">VLOOKUP($D65,metadata!$B$2:$Z$451,24,0)</f>
        <v/>
      </c>
      <c r="AF65" s="0" t="str">
        <f aca="false">IF(AE65="",V65,AE65)</f>
        <v/>
      </c>
      <c r="AH65" s="0" t="str">
        <f aca="false">IF(AD65&lt;1.1,"x","")</f>
        <v>x</v>
      </c>
    </row>
    <row r="66" customFormat="false" ht="13.8" hidden="true" customHeight="false" outlineLevel="0" collapsed="false">
      <c r="A66" s="0" t="n">
        <f aca="false">A65+metadata!J65</f>
        <v>550</v>
      </c>
      <c r="B66" s="0" t="str">
        <f aca="false">metadata!B66</f>
        <v>6b-IW</v>
      </c>
      <c r="C66" s="0" t="n">
        <v>65</v>
      </c>
      <c r="D66" s="3" t="str">
        <f aca="false">VLOOKUP(C66,$A$1:$B$451,2)</f>
        <v>2-</v>
      </c>
      <c r="E66" s="0" t="str">
        <f aca="false">VLOOKUP($D66,metadata!$B$2:$S$451,2,0)</f>
        <v>BRADSHAW, WE</v>
      </c>
      <c r="F66" s="0" t="str">
        <f aca="false">VLOOKUP($D66,metadata!$B$2:$S$451,3,0)</f>
        <v>GEOGRAPHY OF PHOTOPERIODIC RESPONSE IN DIAPAUSING MOSQUITO</v>
      </c>
      <c r="G66" s="0" t="str">
        <f aca="false">VLOOKUP($D66,metadata!$B$2:$S$451,4,0)</f>
        <v>10.1038/262384b0</v>
      </c>
      <c r="H66" s="0" t="str">
        <f aca="false">VLOOKUP($D66,metadata!$B$2:$S$451,5,0)</f>
        <v>y-askfordata</v>
      </c>
      <c r="I66" s="0" t="str">
        <f aca="false">VLOOKUP($D66,metadata!$B$2:$S$451,6,0)</f>
        <v>a</v>
      </c>
      <c r="J66" s="0" t="str">
        <f aca="false">VLOOKUP($D66,metadata!$B$2:$S$451,7,0)</f>
        <v>i</v>
      </c>
      <c r="K66" s="0" t="n">
        <f aca="false">VLOOKUP($D66,metadata!$B$2:$S$451,8,0)</f>
        <v>22</v>
      </c>
      <c r="L66" s="0" t="n">
        <f aca="false">VLOOKUP($D66,metadata!$B$2:$S$451,9,0)</f>
        <v>16</v>
      </c>
      <c r="M66" s="0" t="str">
        <f aca="false">VLOOKUP($D66,metadata!$B$2:$S$451,10,0)</f>
        <v/>
      </c>
      <c r="N66" s="0" t="str">
        <f aca="false">VLOOKUP($D66,metadata!$B$2:$S$451,11,0)</f>
        <v>Wyeomyia smithii</v>
      </c>
      <c r="O66" s="0" t="str">
        <f aca="false">VLOOKUP($D66,metadata!$B$2:$S$451,12,0)</f>
        <v>diptera</v>
      </c>
      <c r="P66" s="0" t="str">
        <f aca="false">VLOOKUP($D66,metadata!$B$2:$S$451,13,0)</f>
        <v/>
      </c>
      <c r="Q66" s="0" t="str">
        <f aca="false">VLOOKUP($D66,metadata!$B$2:$S$451,14,0)</f>
        <v/>
      </c>
      <c r="R66" s="0" t="str">
        <f aca="false">VLOOKUP($D66,metadata!$B$2:$S$451,15,0)</f>
        <v/>
      </c>
      <c r="S66" s="0" t="str">
        <f aca="false">VLOOKUP($D66,metadata!$B$2:$S$451,16,0)</f>
        <v/>
      </c>
      <c r="T66" s="0" t="str">
        <f aca="false">VLOOKUP($D66,metadata!$B$2:$S$451,17,0)</f>
        <v/>
      </c>
      <c r="U66" s="0" t="str">
        <f aca="false">VLOOKUP($D66,metadata!$B$2:$S$451,18,0)</f>
        <v/>
      </c>
      <c r="V66" s="0" t="str">
        <f aca="false">VLOOKUP($D66,metadata!$B$2:$Z$451,19,0)</f>
        <v/>
      </c>
      <c r="W66" s="0" t="str">
        <f aca="false">VLOOKUP($D66,metadata!$B$2:$Z$451,20,0)</f>
        <v/>
      </c>
      <c r="X66" s="0" t="str">
        <f aca="false">VLOOKUP($D66,metadata!$B$2:$Z$451,21,0)</f>
        <v/>
      </c>
      <c r="Y66" s="0" t="str">
        <f aca="false">VLOOKUP($D66,metadata!$B$2:$Z$451,22,0)</f>
        <v/>
      </c>
      <c r="Z66" s="0" t="str">
        <f aca="false">VLOOKUP($D66,metadata!$B$2:$Z$451,23,0)</f>
        <v/>
      </c>
      <c r="AA66" s="0" t="str">
        <f aca="false">VLOOKUP($D66,metadata!$B$2:$Z$451,24,0)</f>
        <v/>
      </c>
      <c r="AF66" s="0" t="str">
        <f aca="false">IF(AE66="",V66,AE66)</f>
        <v/>
      </c>
      <c r="AH66" s="0" t="str">
        <f aca="false">IF(AD66&lt;1.1,"x","")</f>
        <v>x</v>
      </c>
    </row>
    <row r="67" customFormat="false" ht="13.8" hidden="true" customHeight="false" outlineLevel="0" collapsed="false">
      <c r="A67" s="0" t="n">
        <f aca="false">A66+metadata!J66</f>
        <v>557</v>
      </c>
      <c r="B67" s="0" t="str">
        <f aca="false">metadata!B67</f>
        <v>7-</v>
      </c>
      <c r="C67" s="0" t="n">
        <v>66</v>
      </c>
      <c r="D67" s="3" t="str">
        <f aca="false">VLOOKUP(C67,$A$1:$B$451,2)</f>
        <v>2-</v>
      </c>
      <c r="E67" s="0" t="str">
        <f aca="false">VLOOKUP($D67,metadata!$B$2:$S$451,2,0)</f>
        <v>BRADSHAW, WE</v>
      </c>
      <c r="F67" s="0" t="str">
        <f aca="false">VLOOKUP($D67,metadata!$B$2:$S$451,3,0)</f>
        <v>GEOGRAPHY OF PHOTOPERIODIC RESPONSE IN DIAPAUSING MOSQUITO</v>
      </c>
      <c r="G67" s="0" t="str">
        <f aca="false">VLOOKUP($D67,metadata!$B$2:$S$451,4,0)</f>
        <v>10.1038/262384b0</v>
      </c>
      <c r="H67" s="0" t="str">
        <f aca="false">VLOOKUP($D67,metadata!$B$2:$S$451,5,0)</f>
        <v>y-askfordata</v>
      </c>
      <c r="I67" s="0" t="str">
        <f aca="false">VLOOKUP($D67,metadata!$B$2:$S$451,6,0)</f>
        <v>a</v>
      </c>
      <c r="J67" s="0" t="str">
        <f aca="false">VLOOKUP($D67,metadata!$B$2:$S$451,7,0)</f>
        <v>i</v>
      </c>
      <c r="K67" s="0" t="n">
        <f aca="false">VLOOKUP($D67,metadata!$B$2:$S$451,8,0)</f>
        <v>22</v>
      </c>
      <c r="L67" s="0" t="n">
        <f aca="false">VLOOKUP($D67,metadata!$B$2:$S$451,9,0)</f>
        <v>16</v>
      </c>
      <c r="M67" s="0" t="str">
        <f aca="false">VLOOKUP($D67,metadata!$B$2:$S$451,10,0)</f>
        <v/>
      </c>
      <c r="N67" s="0" t="str">
        <f aca="false">VLOOKUP($D67,metadata!$B$2:$S$451,11,0)</f>
        <v>Wyeomyia smithii</v>
      </c>
      <c r="O67" s="0" t="str">
        <f aca="false">VLOOKUP($D67,metadata!$B$2:$S$451,12,0)</f>
        <v>diptera</v>
      </c>
      <c r="P67" s="0" t="str">
        <f aca="false">VLOOKUP($D67,metadata!$B$2:$S$451,13,0)</f>
        <v/>
      </c>
      <c r="Q67" s="0" t="str">
        <f aca="false">VLOOKUP($D67,metadata!$B$2:$S$451,14,0)</f>
        <v/>
      </c>
      <c r="R67" s="0" t="str">
        <f aca="false">VLOOKUP($D67,metadata!$B$2:$S$451,15,0)</f>
        <v/>
      </c>
      <c r="S67" s="0" t="str">
        <f aca="false">VLOOKUP($D67,metadata!$B$2:$S$451,16,0)</f>
        <v/>
      </c>
      <c r="T67" s="0" t="str">
        <f aca="false">VLOOKUP($D67,metadata!$B$2:$S$451,17,0)</f>
        <v/>
      </c>
      <c r="U67" s="0" t="str">
        <f aca="false">VLOOKUP($D67,metadata!$B$2:$S$451,18,0)</f>
        <v/>
      </c>
      <c r="V67" s="0" t="str">
        <f aca="false">VLOOKUP($D67,metadata!$B$2:$Z$451,19,0)</f>
        <v/>
      </c>
      <c r="W67" s="0" t="str">
        <f aca="false">VLOOKUP($D67,metadata!$B$2:$Z$451,20,0)</f>
        <v/>
      </c>
      <c r="X67" s="0" t="str">
        <f aca="false">VLOOKUP($D67,metadata!$B$2:$Z$451,21,0)</f>
        <v/>
      </c>
      <c r="Y67" s="0" t="str">
        <f aca="false">VLOOKUP($D67,metadata!$B$2:$Z$451,22,0)</f>
        <v/>
      </c>
      <c r="Z67" s="0" t="str">
        <f aca="false">VLOOKUP($D67,metadata!$B$2:$Z$451,23,0)</f>
        <v/>
      </c>
      <c r="AA67" s="0" t="str">
        <f aca="false">VLOOKUP($D67,metadata!$B$2:$Z$451,24,0)</f>
        <v/>
      </c>
      <c r="AF67" s="0" t="str">
        <f aca="false">IF(AE67="",V67,AE67)</f>
        <v/>
      </c>
      <c r="AH67" s="0" t="str">
        <f aca="false">IF(AD67&lt;1.1,"x","")</f>
        <v>x</v>
      </c>
    </row>
    <row r="68" customFormat="false" ht="13.8" hidden="true" customHeight="false" outlineLevel="0" collapsed="false">
      <c r="A68" s="0" t="n">
        <f aca="false">A67+metadata!J67</f>
        <v>557</v>
      </c>
      <c r="B68" s="0" t="str">
        <f aca="false">metadata!B68</f>
        <v>7-</v>
      </c>
      <c r="C68" s="0" t="n">
        <v>67</v>
      </c>
      <c r="D68" s="3" t="str">
        <f aca="false">VLOOKUP(C68,$A$1:$B$451,2)</f>
        <v>2-</v>
      </c>
      <c r="E68" s="0" t="str">
        <f aca="false">VLOOKUP($D68,metadata!$B$2:$S$451,2,0)</f>
        <v>BRADSHAW, WE</v>
      </c>
      <c r="F68" s="0" t="str">
        <f aca="false">VLOOKUP($D68,metadata!$B$2:$S$451,3,0)</f>
        <v>GEOGRAPHY OF PHOTOPERIODIC RESPONSE IN DIAPAUSING MOSQUITO</v>
      </c>
      <c r="G68" s="0" t="str">
        <f aca="false">VLOOKUP($D68,metadata!$B$2:$S$451,4,0)</f>
        <v>10.1038/262384b0</v>
      </c>
      <c r="H68" s="0" t="str">
        <f aca="false">VLOOKUP($D68,metadata!$B$2:$S$451,5,0)</f>
        <v>y-askfordata</v>
      </c>
      <c r="I68" s="0" t="str">
        <f aca="false">VLOOKUP($D68,metadata!$B$2:$S$451,6,0)</f>
        <v>a</v>
      </c>
      <c r="J68" s="0" t="str">
        <f aca="false">VLOOKUP($D68,metadata!$B$2:$S$451,7,0)</f>
        <v>i</v>
      </c>
      <c r="K68" s="0" t="n">
        <f aca="false">VLOOKUP($D68,metadata!$B$2:$S$451,8,0)</f>
        <v>22</v>
      </c>
      <c r="L68" s="0" t="n">
        <f aca="false">VLOOKUP($D68,metadata!$B$2:$S$451,9,0)</f>
        <v>16</v>
      </c>
      <c r="M68" s="0" t="str">
        <f aca="false">VLOOKUP($D68,metadata!$B$2:$S$451,10,0)</f>
        <v/>
      </c>
      <c r="N68" s="0" t="str">
        <f aca="false">VLOOKUP($D68,metadata!$B$2:$S$451,11,0)</f>
        <v>Wyeomyia smithii</v>
      </c>
      <c r="O68" s="0" t="str">
        <f aca="false">VLOOKUP($D68,metadata!$B$2:$S$451,12,0)</f>
        <v>diptera</v>
      </c>
      <c r="P68" s="0" t="str">
        <f aca="false">VLOOKUP($D68,metadata!$B$2:$S$451,13,0)</f>
        <v/>
      </c>
      <c r="Q68" s="0" t="str">
        <f aca="false">VLOOKUP($D68,metadata!$B$2:$S$451,14,0)</f>
        <v/>
      </c>
      <c r="R68" s="0" t="str">
        <f aca="false">VLOOKUP($D68,metadata!$B$2:$S$451,15,0)</f>
        <v/>
      </c>
      <c r="S68" s="0" t="str">
        <f aca="false">VLOOKUP($D68,metadata!$B$2:$S$451,16,0)</f>
        <v/>
      </c>
      <c r="T68" s="0" t="str">
        <f aca="false">VLOOKUP($D68,metadata!$B$2:$S$451,17,0)</f>
        <v/>
      </c>
      <c r="U68" s="0" t="str">
        <f aca="false">VLOOKUP($D68,metadata!$B$2:$S$451,18,0)</f>
        <v/>
      </c>
      <c r="V68" s="0" t="str">
        <f aca="false">VLOOKUP($D68,metadata!$B$2:$Z$451,19,0)</f>
        <v/>
      </c>
      <c r="W68" s="0" t="str">
        <f aca="false">VLOOKUP($D68,metadata!$B$2:$Z$451,20,0)</f>
        <v/>
      </c>
      <c r="X68" s="0" t="str">
        <f aca="false">VLOOKUP($D68,metadata!$B$2:$Z$451,21,0)</f>
        <v/>
      </c>
      <c r="Y68" s="0" t="str">
        <f aca="false">VLOOKUP($D68,metadata!$B$2:$Z$451,22,0)</f>
        <v/>
      </c>
      <c r="Z68" s="0" t="str">
        <f aca="false">VLOOKUP($D68,metadata!$B$2:$Z$451,23,0)</f>
        <v/>
      </c>
      <c r="AA68" s="0" t="str">
        <f aca="false">VLOOKUP($D68,metadata!$B$2:$Z$451,24,0)</f>
        <v/>
      </c>
      <c r="AF68" s="0" t="str">
        <f aca="false">IF(AE68="",V68,AE68)</f>
        <v/>
      </c>
      <c r="AH68" s="0" t="str">
        <f aca="false">IF(AD68&lt;1.1,"x","")</f>
        <v>x</v>
      </c>
    </row>
    <row r="69" customFormat="false" ht="13.8" hidden="true" customHeight="false" outlineLevel="0" collapsed="false">
      <c r="A69" s="0" t="n">
        <f aca="false">A68+metadata!J68</f>
        <v>557</v>
      </c>
      <c r="B69" s="0" t="str">
        <f aca="false">metadata!B69</f>
        <v>7-</v>
      </c>
      <c r="C69" s="0" t="n">
        <v>68</v>
      </c>
      <c r="D69" s="3" t="str">
        <f aca="false">VLOOKUP(C69,$A$1:$B$451,2)</f>
        <v>2-</v>
      </c>
      <c r="E69" s="0" t="str">
        <f aca="false">VLOOKUP($D69,metadata!$B$2:$S$451,2,0)</f>
        <v>BRADSHAW, WE</v>
      </c>
      <c r="F69" s="0" t="str">
        <f aca="false">VLOOKUP($D69,metadata!$B$2:$S$451,3,0)</f>
        <v>GEOGRAPHY OF PHOTOPERIODIC RESPONSE IN DIAPAUSING MOSQUITO</v>
      </c>
      <c r="G69" s="0" t="str">
        <f aca="false">VLOOKUP($D69,metadata!$B$2:$S$451,4,0)</f>
        <v>10.1038/262384b0</v>
      </c>
      <c r="H69" s="0" t="str">
        <f aca="false">VLOOKUP($D69,metadata!$B$2:$S$451,5,0)</f>
        <v>y-askfordata</v>
      </c>
      <c r="I69" s="0" t="str">
        <f aca="false">VLOOKUP($D69,metadata!$B$2:$S$451,6,0)</f>
        <v>a</v>
      </c>
      <c r="J69" s="0" t="str">
        <f aca="false">VLOOKUP($D69,metadata!$B$2:$S$451,7,0)</f>
        <v>i</v>
      </c>
      <c r="K69" s="0" t="n">
        <f aca="false">VLOOKUP($D69,metadata!$B$2:$S$451,8,0)</f>
        <v>22</v>
      </c>
      <c r="L69" s="0" t="n">
        <f aca="false">VLOOKUP($D69,metadata!$B$2:$S$451,9,0)</f>
        <v>16</v>
      </c>
      <c r="M69" s="0" t="str">
        <f aca="false">VLOOKUP($D69,metadata!$B$2:$S$451,10,0)</f>
        <v/>
      </c>
      <c r="N69" s="0" t="str">
        <f aca="false">VLOOKUP($D69,metadata!$B$2:$S$451,11,0)</f>
        <v>Wyeomyia smithii</v>
      </c>
      <c r="O69" s="0" t="str">
        <f aca="false">VLOOKUP($D69,metadata!$B$2:$S$451,12,0)</f>
        <v>diptera</v>
      </c>
      <c r="P69" s="0" t="str">
        <f aca="false">VLOOKUP($D69,metadata!$B$2:$S$451,13,0)</f>
        <v/>
      </c>
      <c r="Q69" s="0" t="str">
        <f aca="false">VLOOKUP($D69,metadata!$B$2:$S$451,14,0)</f>
        <v/>
      </c>
      <c r="R69" s="0" t="str">
        <f aca="false">VLOOKUP($D69,metadata!$B$2:$S$451,15,0)</f>
        <v/>
      </c>
      <c r="S69" s="0" t="str">
        <f aca="false">VLOOKUP($D69,metadata!$B$2:$S$451,16,0)</f>
        <v/>
      </c>
      <c r="T69" s="0" t="str">
        <f aca="false">VLOOKUP($D69,metadata!$B$2:$S$451,17,0)</f>
        <v/>
      </c>
      <c r="U69" s="0" t="str">
        <f aca="false">VLOOKUP($D69,metadata!$B$2:$S$451,18,0)</f>
        <v/>
      </c>
      <c r="V69" s="0" t="str">
        <f aca="false">VLOOKUP($D69,metadata!$B$2:$Z$451,19,0)</f>
        <v/>
      </c>
      <c r="W69" s="0" t="str">
        <f aca="false">VLOOKUP($D69,metadata!$B$2:$Z$451,20,0)</f>
        <v/>
      </c>
      <c r="X69" s="0" t="str">
        <f aca="false">VLOOKUP($D69,metadata!$B$2:$Z$451,21,0)</f>
        <v/>
      </c>
      <c r="Y69" s="0" t="str">
        <f aca="false">VLOOKUP($D69,metadata!$B$2:$Z$451,22,0)</f>
        <v/>
      </c>
      <c r="Z69" s="0" t="str">
        <f aca="false">VLOOKUP($D69,metadata!$B$2:$Z$451,23,0)</f>
        <v/>
      </c>
      <c r="AA69" s="0" t="str">
        <f aca="false">VLOOKUP($D69,metadata!$B$2:$Z$451,24,0)</f>
        <v/>
      </c>
      <c r="AF69" s="0" t="str">
        <f aca="false">IF(AE69="",V69,AE69)</f>
        <v/>
      </c>
      <c r="AH69" s="0" t="str">
        <f aca="false">IF(AD69&lt;1.1,"x","")</f>
        <v>x</v>
      </c>
    </row>
    <row r="70" customFormat="false" ht="13.8" hidden="true" customHeight="false" outlineLevel="0" collapsed="false">
      <c r="A70" s="0" t="n">
        <f aca="false">A69+metadata!J69</f>
        <v>557</v>
      </c>
      <c r="B70" s="0" t="str">
        <f aca="false">metadata!B70</f>
        <v>7-</v>
      </c>
      <c r="C70" s="0" t="n">
        <v>69</v>
      </c>
      <c r="D70" s="3" t="str">
        <f aca="false">VLOOKUP(C70,$A$1:$B$451,2)</f>
        <v>2-</v>
      </c>
      <c r="E70" s="0" t="str">
        <f aca="false">VLOOKUP($D70,metadata!$B$2:$S$451,2,0)</f>
        <v>BRADSHAW, WE</v>
      </c>
      <c r="F70" s="0" t="str">
        <f aca="false">VLOOKUP($D70,metadata!$B$2:$S$451,3,0)</f>
        <v>GEOGRAPHY OF PHOTOPERIODIC RESPONSE IN DIAPAUSING MOSQUITO</v>
      </c>
      <c r="G70" s="0" t="str">
        <f aca="false">VLOOKUP($D70,metadata!$B$2:$S$451,4,0)</f>
        <v>10.1038/262384b0</v>
      </c>
      <c r="H70" s="0" t="str">
        <f aca="false">VLOOKUP($D70,metadata!$B$2:$S$451,5,0)</f>
        <v>y-askfordata</v>
      </c>
      <c r="I70" s="0" t="str">
        <f aca="false">VLOOKUP($D70,metadata!$B$2:$S$451,6,0)</f>
        <v>a</v>
      </c>
      <c r="J70" s="0" t="str">
        <f aca="false">VLOOKUP($D70,metadata!$B$2:$S$451,7,0)</f>
        <v>i</v>
      </c>
      <c r="K70" s="0" t="n">
        <f aca="false">VLOOKUP($D70,metadata!$B$2:$S$451,8,0)</f>
        <v>22</v>
      </c>
      <c r="L70" s="0" t="n">
        <f aca="false">VLOOKUP($D70,metadata!$B$2:$S$451,9,0)</f>
        <v>16</v>
      </c>
      <c r="M70" s="0" t="str">
        <f aca="false">VLOOKUP($D70,metadata!$B$2:$S$451,10,0)</f>
        <v/>
      </c>
      <c r="N70" s="0" t="str">
        <f aca="false">VLOOKUP($D70,metadata!$B$2:$S$451,11,0)</f>
        <v>Wyeomyia smithii</v>
      </c>
      <c r="O70" s="0" t="str">
        <f aca="false">VLOOKUP($D70,metadata!$B$2:$S$451,12,0)</f>
        <v>diptera</v>
      </c>
      <c r="P70" s="0" t="str">
        <f aca="false">VLOOKUP($D70,metadata!$B$2:$S$451,13,0)</f>
        <v/>
      </c>
      <c r="Q70" s="0" t="str">
        <f aca="false">VLOOKUP($D70,metadata!$B$2:$S$451,14,0)</f>
        <v/>
      </c>
      <c r="R70" s="0" t="str">
        <f aca="false">VLOOKUP($D70,metadata!$B$2:$S$451,15,0)</f>
        <v/>
      </c>
      <c r="S70" s="0" t="str">
        <f aca="false">VLOOKUP($D70,metadata!$B$2:$S$451,16,0)</f>
        <v/>
      </c>
      <c r="T70" s="0" t="str">
        <f aca="false">VLOOKUP($D70,metadata!$B$2:$S$451,17,0)</f>
        <v/>
      </c>
      <c r="U70" s="0" t="str">
        <f aca="false">VLOOKUP($D70,metadata!$B$2:$S$451,18,0)</f>
        <v/>
      </c>
      <c r="V70" s="0" t="str">
        <f aca="false">VLOOKUP($D70,metadata!$B$2:$Z$451,19,0)</f>
        <v/>
      </c>
      <c r="W70" s="0" t="str">
        <f aca="false">VLOOKUP($D70,metadata!$B$2:$Z$451,20,0)</f>
        <v/>
      </c>
      <c r="X70" s="0" t="str">
        <f aca="false">VLOOKUP($D70,metadata!$B$2:$Z$451,21,0)</f>
        <v/>
      </c>
      <c r="Y70" s="0" t="str">
        <f aca="false">VLOOKUP($D70,metadata!$B$2:$Z$451,22,0)</f>
        <v/>
      </c>
      <c r="Z70" s="0" t="str">
        <f aca="false">VLOOKUP($D70,metadata!$B$2:$Z$451,23,0)</f>
        <v/>
      </c>
      <c r="AA70" s="0" t="str">
        <f aca="false">VLOOKUP($D70,metadata!$B$2:$Z$451,24,0)</f>
        <v/>
      </c>
      <c r="AB70" s="0" t="str">
        <f aca="false">VLOOKUP($D70,metadata!$B$2:$Z$451,25,0)</f>
        <v/>
      </c>
      <c r="AF70" s="0" t="str">
        <f aca="false">IF(AE70="",V70,AE70)</f>
        <v/>
      </c>
      <c r="AH70" s="0" t="str">
        <f aca="false">IF(AD70&lt;1.1,"x","")</f>
        <v>x</v>
      </c>
    </row>
    <row r="71" customFormat="false" ht="12" hidden="true" customHeight="true" outlineLevel="0" collapsed="false">
      <c r="A71" s="0" t="n">
        <f aca="false">A70+metadata!J70</f>
        <v>557</v>
      </c>
      <c r="B71" s="0" t="str">
        <f aca="false">metadata!B71</f>
        <v>7-</v>
      </c>
      <c r="C71" s="0" t="n">
        <v>70</v>
      </c>
      <c r="D71" s="3" t="str">
        <f aca="false">VLOOKUP(C71,$A$1:$B$451,2)</f>
        <v>2-</v>
      </c>
      <c r="E71" s="0" t="str">
        <f aca="false">VLOOKUP($D71,metadata!$B$2:$S$451,2,0)</f>
        <v>BRADSHAW, WE</v>
      </c>
      <c r="F71" s="0" t="str">
        <f aca="false">VLOOKUP($D71,metadata!$B$2:$S$451,3,0)</f>
        <v>GEOGRAPHY OF PHOTOPERIODIC RESPONSE IN DIAPAUSING MOSQUITO</v>
      </c>
      <c r="G71" s="0" t="str">
        <f aca="false">VLOOKUP($D71,metadata!$B$2:$S$451,4,0)</f>
        <v>10.1038/262384b0</v>
      </c>
      <c r="H71" s="0" t="str">
        <f aca="false">VLOOKUP($D71,metadata!$B$2:$S$451,5,0)</f>
        <v>y-askfordata</v>
      </c>
      <c r="I71" s="0" t="str">
        <f aca="false">VLOOKUP($D71,metadata!$B$2:$S$451,6,0)</f>
        <v>a</v>
      </c>
      <c r="J71" s="0" t="str">
        <f aca="false">VLOOKUP($D71,metadata!$B$2:$S$451,7,0)</f>
        <v>i</v>
      </c>
      <c r="K71" s="0" t="n">
        <f aca="false">VLOOKUP($D71,metadata!$B$2:$S$451,8,0)</f>
        <v>22</v>
      </c>
      <c r="L71" s="0" t="n">
        <f aca="false">VLOOKUP($D71,metadata!$B$2:$S$451,9,0)</f>
        <v>16</v>
      </c>
      <c r="M71" s="0" t="str">
        <f aca="false">VLOOKUP($D71,metadata!$B$2:$S$451,10,0)</f>
        <v/>
      </c>
      <c r="N71" s="0" t="str">
        <f aca="false">VLOOKUP($D71,metadata!$B$2:$S$451,11,0)</f>
        <v>Wyeomyia smithii</v>
      </c>
      <c r="O71" s="0" t="str">
        <f aca="false">VLOOKUP($D71,metadata!$B$2:$S$451,12,0)</f>
        <v>diptera</v>
      </c>
      <c r="P71" s="0" t="str">
        <f aca="false">VLOOKUP($D71,metadata!$B$2:$S$451,13,0)</f>
        <v/>
      </c>
      <c r="Q71" s="0" t="str">
        <f aca="false">VLOOKUP($D71,metadata!$B$2:$S$451,14,0)</f>
        <v/>
      </c>
      <c r="R71" s="0" t="str">
        <f aca="false">VLOOKUP($D71,metadata!$B$2:$S$451,15,0)</f>
        <v/>
      </c>
      <c r="S71" s="0" t="str">
        <f aca="false">VLOOKUP($D71,metadata!$B$2:$S$451,16,0)</f>
        <v/>
      </c>
      <c r="T71" s="0" t="str">
        <f aca="false">VLOOKUP($D71,metadata!$B$2:$S$451,17,0)</f>
        <v/>
      </c>
      <c r="U71" s="0" t="str">
        <f aca="false">VLOOKUP($D71,metadata!$B$2:$S$451,18,0)</f>
        <v/>
      </c>
      <c r="V71" s="0" t="str">
        <f aca="false">VLOOKUP($D71,metadata!$B$2:$Z$451,19,0)</f>
        <v/>
      </c>
      <c r="W71" s="0" t="str">
        <f aca="false">VLOOKUP($D71,metadata!$B$2:$Z$451,20,0)</f>
        <v/>
      </c>
      <c r="X71" s="0" t="str">
        <f aca="false">VLOOKUP($D71,metadata!$B$2:$Z$451,21,0)</f>
        <v/>
      </c>
      <c r="Y71" s="0" t="str">
        <f aca="false">VLOOKUP($D71,metadata!$B$2:$Z$451,22,0)</f>
        <v/>
      </c>
      <c r="Z71" s="0" t="str">
        <f aca="false">VLOOKUP($D71,metadata!$B$2:$Z$451,23,0)</f>
        <v/>
      </c>
      <c r="AA71" s="0" t="str">
        <f aca="false">VLOOKUP($D71,metadata!$B$2:$Z$451,24,0)</f>
        <v/>
      </c>
      <c r="AB71" s="0" t="str">
        <f aca="false">VLOOKUP($D71,metadata!$B$2:$Z$451,25,0)</f>
        <v/>
      </c>
      <c r="AF71" s="0" t="str">
        <f aca="false">IF(AE71="",V71,AE71)</f>
        <v/>
      </c>
      <c r="AH71" s="0" t="str">
        <f aca="false">IF(AD71&lt;1.1,"x","")</f>
        <v>x</v>
      </c>
    </row>
    <row r="72" customFormat="false" ht="13.8" hidden="true" customHeight="false" outlineLevel="0" collapsed="false">
      <c r="A72" s="0" t="n">
        <f aca="false">A71+metadata!J71</f>
        <v>557</v>
      </c>
      <c r="B72" s="0" t="str">
        <f aca="false">metadata!B72</f>
        <v>7-</v>
      </c>
      <c r="C72" s="0" t="n">
        <v>71</v>
      </c>
      <c r="D72" s="3" t="str">
        <f aca="false">VLOOKUP(C72,$A$1:$B$451,2)</f>
        <v>2-</v>
      </c>
      <c r="E72" s="0" t="str">
        <f aca="false">VLOOKUP($D72,metadata!$B$2:$S$451,2,0)</f>
        <v>BRADSHAW, WE</v>
      </c>
      <c r="F72" s="0" t="str">
        <f aca="false">VLOOKUP($D72,metadata!$B$2:$S$451,3,0)</f>
        <v>GEOGRAPHY OF PHOTOPERIODIC RESPONSE IN DIAPAUSING MOSQUITO</v>
      </c>
      <c r="G72" s="0" t="str">
        <f aca="false">VLOOKUP($D72,metadata!$B$2:$S$451,4,0)</f>
        <v>10.1038/262384b0</v>
      </c>
      <c r="H72" s="0" t="str">
        <f aca="false">VLOOKUP($D72,metadata!$B$2:$S$451,5,0)</f>
        <v>y-askfordata</v>
      </c>
      <c r="I72" s="0" t="str">
        <f aca="false">VLOOKUP($D72,metadata!$B$2:$S$451,6,0)</f>
        <v>a</v>
      </c>
      <c r="J72" s="0" t="str">
        <f aca="false">VLOOKUP($D72,metadata!$B$2:$S$451,7,0)</f>
        <v>i</v>
      </c>
      <c r="K72" s="0" t="n">
        <f aca="false">VLOOKUP($D72,metadata!$B$2:$S$451,8,0)</f>
        <v>22</v>
      </c>
      <c r="L72" s="0" t="n">
        <f aca="false">VLOOKUP($D72,metadata!$B$2:$S$451,9,0)</f>
        <v>16</v>
      </c>
      <c r="M72" s="0" t="str">
        <f aca="false">VLOOKUP($D72,metadata!$B$2:$S$451,10,0)</f>
        <v/>
      </c>
      <c r="N72" s="0" t="str">
        <f aca="false">VLOOKUP($D72,metadata!$B$2:$S$451,11,0)</f>
        <v>Wyeomyia smithii</v>
      </c>
      <c r="O72" s="0" t="str">
        <f aca="false">VLOOKUP($D72,metadata!$B$2:$S$451,12,0)</f>
        <v>diptera</v>
      </c>
      <c r="P72" s="0" t="str">
        <f aca="false">VLOOKUP($D72,metadata!$B$2:$S$451,13,0)</f>
        <v/>
      </c>
      <c r="Q72" s="0" t="str">
        <f aca="false">VLOOKUP($D72,metadata!$B$2:$S$451,14,0)</f>
        <v/>
      </c>
      <c r="R72" s="0" t="str">
        <f aca="false">VLOOKUP($D72,metadata!$B$2:$S$451,15,0)</f>
        <v/>
      </c>
      <c r="S72" s="0" t="str">
        <f aca="false">VLOOKUP($D72,metadata!$B$2:$S$451,16,0)</f>
        <v/>
      </c>
      <c r="T72" s="0" t="str">
        <f aca="false">VLOOKUP($D72,metadata!$B$2:$S$451,17,0)</f>
        <v/>
      </c>
      <c r="U72" s="0" t="str">
        <f aca="false">VLOOKUP($D72,metadata!$B$2:$S$451,18,0)</f>
        <v/>
      </c>
      <c r="V72" s="0" t="str">
        <f aca="false">VLOOKUP($D72,metadata!$B$2:$Z$451,19,0)</f>
        <v/>
      </c>
      <c r="W72" s="0" t="str">
        <f aca="false">VLOOKUP($D72,metadata!$B$2:$Z$451,20,0)</f>
        <v/>
      </c>
      <c r="X72" s="0" t="str">
        <f aca="false">VLOOKUP($D72,metadata!$B$2:$Z$451,21,0)</f>
        <v/>
      </c>
      <c r="Y72" s="0" t="str">
        <f aca="false">VLOOKUP($D72,metadata!$B$2:$Z$451,22,0)</f>
        <v/>
      </c>
      <c r="Z72" s="0" t="str">
        <f aca="false">VLOOKUP($D72,metadata!$B$2:$Z$451,23,0)</f>
        <v/>
      </c>
      <c r="AA72" s="0" t="str">
        <f aca="false">VLOOKUP($D72,metadata!$B$2:$Z$451,24,0)</f>
        <v/>
      </c>
      <c r="AB72" s="0" t="str">
        <f aca="false">VLOOKUP($D72,metadata!$B$2:$Z$451,25,0)</f>
        <v/>
      </c>
      <c r="AF72" s="0" t="str">
        <f aca="false">IF(AE72="",V72,AE72)</f>
        <v/>
      </c>
      <c r="AH72" s="0" t="str">
        <f aca="false">IF(AD72&lt;1.1,"x","")</f>
        <v>x</v>
      </c>
    </row>
    <row r="73" customFormat="false" ht="13.8" hidden="true" customHeight="false" outlineLevel="0" collapsed="false">
      <c r="A73" s="0" t="n">
        <f aca="false">A72+metadata!J72</f>
        <v>557</v>
      </c>
      <c r="B73" s="0" t="str">
        <f aca="false">metadata!B73</f>
        <v>7-</v>
      </c>
      <c r="C73" s="0" t="n">
        <v>72</v>
      </c>
      <c r="D73" s="3" t="str">
        <f aca="false">VLOOKUP(C73,$A$1:$B$451,2)</f>
        <v>2-</v>
      </c>
      <c r="E73" s="0" t="str">
        <f aca="false">VLOOKUP($D73,metadata!$B$2:$S$451,2,0)</f>
        <v>BRADSHAW, WE</v>
      </c>
      <c r="F73" s="0" t="str">
        <f aca="false">VLOOKUP($D73,metadata!$B$2:$S$451,3,0)</f>
        <v>GEOGRAPHY OF PHOTOPERIODIC RESPONSE IN DIAPAUSING MOSQUITO</v>
      </c>
      <c r="G73" s="0" t="str">
        <f aca="false">VLOOKUP($D73,metadata!$B$2:$S$451,4,0)</f>
        <v>10.1038/262384b0</v>
      </c>
      <c r="H73" s="0" t="str">
        <f aca="false">VLOOKUP($D73,metadata!$B$2:$S$451,5,0)</f>
        <v>y-askfordata</v>
      </c>
      <c r="I73" s="0" t="str">
        <f aca="false">VLOOKUP($D73,metadata!$B$2:$S$451,6,0)</f>
        <v>a</v>
      </c>
      <c r="J73" s="0" t="str">
        <f aca="false">VLOOKUP($D73,metadata!$B$2:$S$451,7,0)</f>
        <v>i</v>
      </c>
      <c r="K73" s="0" t="n">
        <f aca="false">VLOOKUP($D73,metadata!$B$2:$S$451,8,0)</f>
        <v>22</v>
      </c>
      <c r="L73" s="0" t="n">
        <f aca="false">VLOOKUP($D73,metadata!$B$2:$S$451,9,0)</f>
        <v>16</v>
      </c>
      <c r="M73" s="0" t="str">
        <f aca="false">VLOOKUP($D73,metadata!$B$2:$S$451,10,0)</f>
        <v/>
      </c>
      <c r="N73" s="0" t="str">
        <f aca="false">VLOOKUP($D73,metadata!$B$2:$S$451,11,0)</f>
        <v>Wyeomyia smithii</v>
      </c>
      <c r="O73" s="0" t="str">
        <f aca="false">VLOOKUP($D73,metadata!$B$2:$S$451,12,0)</f>
        <v>diptera</v>
      </c>
      <c r="P73" s="0" t="str">
        <f aca="false">VLOOKUP($D73,metadata!$B$2:$S$451,13,0)</f>
        <v/>
      </c>
      <c r="Q73" s="0" t="str">
        <f aca="false">VLOOKUP($D73,metadata!$B$2:$S$451,14,0)</f>
        <v/>
      </c>
      <c r="R73" s="0" t="str">
        <f aca="false">VLOOKUP($D73,metadata!$B$2:$S$451,15,0)</f>
        <v/>
      </c>
      <c r="S73" s="0" t="str">
        <f aca="false">VLOOKUP($D73,metadata!$B$2:$S$451,16,0)</f>
        <v/>
      </c>
      <c r="T73" s="0" t="str">
        <f aca="false">VLOOKUP($D73,metadata!$B$2:$S$451,17,0)</f>
        <v/>
      </c>
      <c r="U73" s="0" t="str">
        <f aca="false">VLOOKUP($D73,metadata!$B$2:$S$451,18,0)</f>
        <v/>
      </c>
      <c r="V73" s="0" t="str">
        <f aca="false">VLOOKUP($D73,metadata!$B$2:$Z$451,19,0)</f>
        <v/>
      </c>
      <c r="W73" s="0" t="str">
        <f aca="false">VLOOKUP($D73,metadata!$B$2:$Z$451,20,0)</f>
        <v/>
      </c>
      <c r="X73" s="0" t="str">
        <f aca="false">VLOOKUP($D73,metadata!$B$2:$Z$451,21,0)</f>
        <v/>
      </c>
      <c r="Y73" s="0" t="str">
        <f aca="false">VLOOKUP($D73,metadata!$B$2:$Z$451,22,0)</f>
        <v/>
      </c>
      <c r="Z73" s="0" t="str">
        <f aca="false">VLOOKUP($D73,metadata!$B$2:$Z$451,23,0)</f>
        <v/>
      </c>
      <c r="AA73" s="0" t="str">
        <f aca="false">VLOOKUP($D73,metadata!$B$2:$Z$451,24,0)</f>
        <v/>
      </c>
      <c r="AB73" s="0" t="str">
        <f aca="false">VLOOKUP($D73,metadata!$B$2:$Z$451,25,0)</f>
        <v/>
      </c>
      <c r="AF73" s="0" t="str">
        <f aca="false">IF(AE73="",V73,AE73)</f>
        <v/>
      </c>
      <c r="AH73" s="0" t="str">
        <f aca="false">IF(AD73&lt;1.1,"x","")</f>
        <v>x</v>
      </c>
    </row>
    <row r="74" customFormat="false" ht="13.8" hidden="true" customHeight="false" outlineLevel="0" collapsed="false">
      <c r="A74" s="0" t="n">
        <f aca="false">A73+metadata!J73</f>
        <v>557</v>
      </c>
      <c r="B74" s="0" t="str">
        <f aca="false">metadata!B74</f>
        <v>7-</v>
      </c>
      <c r="C74" s="0" t="n">
        <v>73</v>
      </c>
      <c r="D74" s="3" t="str">
        <f aca="false">VLOOKUP(C74,$A$1:$B$451,2)</f>
        <v>2-</v>
      </c>
      <c r="E74" s="0" t="str">
        <f aca="false">VLOOKUP($D74,metadata!$B$2:$S$451,2,0)</f>
        <v>BRADSHAW, WE</v>
      </c>
      <c r="F74" s="0" t="str">
        <f aca="false">VLOOKUP($D74,metadata!$B$2:$S$451,3,0)</f>
        <v>GEOGRAPHY OF PHOTOPERIODIC RESPONSE IN DIAPAUSING MOSQUITO</v>
      </c>
      <c r="G74" s="0" t="str">
        <f aca="false">VLOOKUP($D74,metadata!$B$2:$S$451,4,0)</f>
        <v>10.1038/262384b0</v>
      </c>
      <c r="H74" s="0" t="str">
        <f aca="false">VLOOKUP($D74,metadata!$B$2:$S$451,5,0)</f>
        <v>y-askfordata</v>
      </c>
      <c r="I74" s="0" t="str">
        <f aca="false">VLOOKUP($D74,metadata!$B$2:$S$451,6,0)</f>
        <v>a</v>
      </c>
      <c r="J74" s="0" t="str">
        <f aca="false">VLOOKUP($D74,metadata!$B$2:$S$451,7,0)</f>
        <v>i</v>
      </c>
      <c r="K74" s="0" t="n">
        <f aca="false">VLOOKUP($D74,metadata!$B$2:$S$451,8,0)</f>
        <v>22</v>
      </c>
      <c r="L74" s="0" t="n">
        <f aca="false">VLOOKUP($D74,metadata!$B$2:$S$451,9,0)</f>
        <v>16</v>
      </c>
      <c r="M74" s="0" t="str">
        <f aca="false">VLOOKUP($D74,metadata!$B$2:$S$451,10,0)</f>
        <v/>
      </c>
      <c r="N74" s="0" t="str">
        <f aca="false">VLOOKUP($D74,metadata!$B$2:$S$451,11,0)</f>
        <v>Wyeomyia smithii</v>
      </c>
      <c r="O74" s="0" t="str">
        <f aca="false">VLOOKUP($D74,metadata!$B$2:$S$451,12,0)</f>
        <v>diptera</v>
      </c>
      <c r="P74" s="0" t="str">
        <f aca="false">VLOOKUP($D74,metadata!$B$2:$S$451,13,0)</f>
        <v/>
      </c>
      <c r="Q74" s="0" t="str">
        <f aca="false">VLOOKUP($D74,metadata!$B$2:$S$451,14,0)</f>
        <v/>
      </c>
      <c r="R74" s="0" t="str">
        <f aca="false">VLOOKUP($D74,metadata!$B$2:$S$451,15,0)</f>
        <v/>
      </c>
      <c r="S74" s="0" t="str">
        <f aca="false">VLOOKUP($D74,metadata!$B$2:$S$451,16,0)</f>
        <v/>
      </c>
      <c r="T74" s="0" t="str">
        <f aca="false">VLOOKUP($D74,metadata!$B$2:$S$451,17,0)</f>
        <v/>
      </c>
      <c r="U74" s="0" t="str">
        <f aca="false">VLOOKUP($D74,metadata!$B$2:$S$451,18,0)</f>
        <v/>
      </c>
      <c r="V74" s="0" t="str">
        <f aca="false">VLOOKUP($D74,metadata!$B$2:$Z$451,19,0)</f>
        <v/>
      </c>
      <c r="W74" s="0" t="str">
        <f aca="false">VLOOKUP($D74,metadata!$B$2:$Z$451,20,0)</f>
        <v/>
      </c>
      <c r="X74" s="0" t="str">
        <f aca="false">VLOOKUP($D74,metadata!$B$2:$Z$451,21,0)</f>
        <v/>
      </c>
      <c r="Y74" s="0" t="str">
        <f aca="false">VLOOKUP($D74,metadata!$B$2:$Z$451,22,0)</f>
        <v/>
      </c>
      <c r="Z74" s="0" t="str">
        <f aca="false">VLOOKUP($D74,metadata!$B$2:$Z$451,23,0)</f>
        <v/>
      </c>
      <c r="AA74" s="0" t="str">
        <f aca="false">VLOOKUP($D74,metadata!$B$2:$Z$451,24,0)</f>
        <v/>
      </c>
      <c r="AB74" s="0" t="str">
        <f aca="false">VLOOKUP($D74,metadata!$B$2:$Z$451,25,0)</f>
        <v/>
      </c>
      <c r="AF74" s="0" t="str">
        <f aca="false">IF(AE74="",V74,AE74)</f>
        <v/>
      </c>
      <c r="AH74" s="0" t="str">
        <f aca="false">IF(AD74&lt;1.1,"x","")</f>
        <v>x</v>
      </c>
    </row>
    <row r="75" customFormat="false" ht="13.8" hidden="true" customHeight="false" outlineLevel="0" collapsed="false">
      <c r="A75" s="0" t="n">
        <f aca="false">A74+metadata!J74</f>
        <v>557</v>
      </c>
      <c r="B75" s="0" t="str">
        <f aca="false">metadata!B75</f>
        <v>7-</v>
      </c>
      <c r="C75" s="0" t="n">
        <v>74</v>
      </c>
      <c r="D75" s="3" t="str">
        <f aca="false">VLOOKUP(C75,$A$1:$B$451,2)</f>
        <v>2-</v>
      </c>
      <c r="E75" s="0" t="str">
        <f aca="false">VLOOKUP($D75,metadata!$B$2:$S$451,2,0)</f>
        <v>BRADSHAW, WE</v>
      </c>
      <c r="F75" s="0" t="str">
        <f aca="false">VLOOKUP($D75,metadata!$B$2:$S$451,3,0)</f>
        <v>GEOGRAPHY OF PHOTOPERIODIC RESPONSE IN DIAPAUSING MOSQUITO</v>
      </c>
      <c r="G75" s="0" t="str">
        <f aca="false">VLOOKUP($D75,metadata!$B$2:$S$451,4,0)</f>
        <v>10.1038/262384b0</v>
      </c>
      <c r="H75" s="0" t="str">
        <f aca="false">VLOOKUP($D75,metadata!$B$2:$S$451,5,0)</f>
        <v>y-askfordata</v>
      </c>
      <c r="I75" s="0" t="str">
        <f aca="false">VLOOKUP($D75,metadata!$B$2:$S$451,6,0)</f>
        <v>a</v>
      </c>
      <c r="J75" s="0" t="str">
        <f aca="false">VLOOKUP($D75,metadata!$B$2:$S$451,7,0)</f>
        <v>i</v>
      </c>
      <c r="K75" s="0" t="n">
        <f aca="false">VLOOKUP($D75,metadata!$B$2:$S$451,8,0)</f>
        <v>22</v>
      </c>
      <c r="L75" s="0" t="n">
        <f aca="false">VLOOKUP($D75,metadata!$B$2:$S$451,9,0)</f>
        <v>16</v>
      </c>
      <c r="M75" s="0" t="str">
        <f aca="false">VLOOKUP($D75,metadata!$B$2:$S$451,10,0)</f>
        <v/>
      </c>
      <c r="N75" s="0" t="str">
        <f aca="false">VLOOKUP($D75,metadata!$B$2:$S$451,11,0)</f>
        <v>Wyeomyia smithii</v>
      </c>
      <c r="O75" s="0" t="str">
        <f aca="false">VLOOKUP($D75,metadata!$B$2:$S$451,12,0)</f>
        <v>diptera</v>
      </c>
      <c r="P75" s="0" t="str">
        <f aca="false">VLOOKUP($D75,metadata!$B$2:$S$451,13,0)</f>
        <v/>
      </c>
      <c r="Q75" s="0" t="str">
        <f aca="false">VLOOKUP($D75,metadata!$B$2:$S$451,14,0)</f>
        <v/>
      </c>
      <c r="R75" s="0" t="str">
        <f aca="false">VLOOKUP($D75,metadata!$B$2:$S$451,15,0)</f>
        <v/>
      </c>
      <c r="S75" s="0" t="str">
        <f aca="false">VLOOKUP($D75,metadata!$B$2:$S$451,16,0)</f>
        <v/>
      </c>
      <c r="T75" s="0" t="str">
        <f aca="false">VLOOKUP($D75,metadata!$B$2:$S$451,17,0)</f>
        <v/>
      </c>
      <c r="U75" s="0" t="str">
        <f aca="false">VLOOKUP($D75,metadata!$B$2:$S$451,18,0)</f>
        <v/>
      </c>
      <c r="V75" s="0" t="str">
        <f aca="false">VLOOKUP($D75,metadata!$B$2:$Z$451,19,0)</f>
        <v/>
      </c>
      <c r="W75" s="0" t="str">
        <f aca="false">VLOOKUP($D75,metadata!$B$2:$Z$451,20,0)</f>
        <v/>
      </c>
      <c r="X75" s="0" t="str">
        <f aca="false">VLOOKUP($D75,metadata!$B$2:$Z$451,21,0)</f>
        <v/>
      </c>
      <c r="Y75" s="0" t="str">
        <f aca="false">VLOOKUP($D75,metadata!$B$2:$Z$451,22,0)</f>
        <v/>
      </c>
      <c r="Z75" s="0" t="str">
        <f aca="false">VLOOKUP($D75,metadata!$B$2:$Z$451,23,0)</f>
        <v/>
      </c>
      <c r="AA75" s="0" t="str">
        <f aca="false">VLOOKUP($D75,metadata!$B$2:$Z$451,24,0)</f>
        <v/>
      </c>
      <c r="AB75" s="0" t="str">
        <f aca="false">VLOOKUP($D75,metadata!$B$2:$Z$451,25,0)</f>
        <v/>
      </c>
      <c r="AF75" s="0" t="str">
        <f aca="false">IF(AE75="",V75,AE75)</f>
        <v/>
      </c>
      <c r="AH75" s="0" t="str">
        <f aca="false">IF(AD75&lt;1.1,"x","")</f>
        <v>x</v>
      </c>
    </row>
    <row r="76" customFormat="false" ht="13.8" hidden="true" customHeight="false" outlineLevel="0" collapsed="false">
      <c r="A76" s="0" t="n">
        <f aca="false">A75+metadata!J75</f>
        <v>557</v>
      </c>
      <c r="B76" s="0" t="str">
        <f aca="false">metadata!B76</f>
        <v>7-</v>
      </c>
      <c r="C76" s="0" t="n">
        <v>75</v>
      </c>
      <c r="D76" s="3" t="str">
        <f aca="false">VLOOKUP(C76,$A$1:$B$451,2)</f>
        <v>2-</v>
      </c>
      <c r="E76" s="0" t="str">
        <f aca="false">VLOOKUP($D76,metadata!$B$2:$S$451,2,0)</f>
        <v>BRADSHAW, WE</v>
      </c>
      <c r="F76" s="0" t="str">
        <f aca="false">VLOOKUP($D76,metadata!$B$2:$S$451,3,0)</f>
        <v>GEOGRAPHY OF PHOTOPERIODIC RESPONSE IN DIAPAUSING MOSQUITO</v>
      </c>
      <c r="G76" s="0" t="str">
        <f aca="false">VLOOKUP($D76,metadata!$B$2:$S$451,4,0)</f>
        <v>10.1038/262384b0</v>
      </c>
      <c r="H76" s="0" t="str">
        <f aca="false">VLOOKUP($D76,metadata!$B$2:$S$451,5,0)</f>
        <v>y-askfordata</v>
      </c>
      <c r="I76" s="0" t="str">
        <f aca="false">VLOOKUP($D76,metadata!$B$2:$S$451,6,0)</f>
        <v>a</v>
      </c>
      <c r="J76" s="0" t="str">
        <f aca="false">VLOOKUP($D76,metadata!$B$2:$S$451,7,0)</f>
        <v>i</v>
      </c>
      <c r="K76" s="0" t="n">
        <f aca="false">VLOOKUP($D76,metadata!$B$2:$S$451,8,0)</f>
        <v>22</v>
      </c>
      <c r="L76" s="0" t="n">
        <f aca="false">VLOOKUP($D76,metadata!$B$2:$S$451,9,0)</f>
        <v>16</v>
      </c>
      <c r="M76" s="0" t="str">
        <f aca="false">VLOOKUP($D76,metadata!$B$2:$S$451,10,0)</f>
        <v/>
      </c>
      <c r="N76" s="0" t="str">
        <f aca="false">VLOOKUP($D76,metadata!$B$2:$S$451,11,0)</f>
        <v>Wyeomyia smithii</v>
      </c>
      <c r="O76" s="0" t="str">
        <f aca="false">VLOOKUP($D76,metadata!$B$2:$S$451,12,0)</f>
        <v>diptera</v>
      </c>
      <c r="P76" s="0" t="str">
        <f aca="false">VLOOKUP($D76,metadata!$B$2:$S$451,13,0)</f>
        <v/>
      </c>
      <c r="Q76" s="0" t="str">
        <f aca="false">VLOOKUP($D76,metadata!$B$2:$S$451,14,0)</f>
        <v/>
      </c>
      <c r="R76" s="0" t="str">
        <f aca="false">VLOOKUP($D76,metadata!$B$2:$S$451,15,0)</f>
        <v/>
      </c>
      <c r="S76" s="0" t="str">
        <f aca="false">VLOOKUP($D76,metadata!$B$2:$S$451,16,0)</f>
        <v/>
      </c>
      <c r="T76" s="0" t="str">
        <f aca="false">VLOOKUP($D76,metadata!$B$2:$S$451,17,0)</f>
        <v/>
      </c>
      <c r="U76" s="0" t="str">
        <f aca="false">VLOOKUP($D76,metadata!$B$2:$S$451,18,0)</f>
        <v/>
      </c>
      <c r="V76" s="0" t="str">
        <f aca="false">VLOOKUP($D76,metadata!$B$2:$Z$451,19,0)</f>
        <v/>
      </c>
      <c r="W76" s="0" t="str">
        <f aca="false">VLOOKUP($D76,metadata!$B$2:$Z$451,20,0)</f>
        <v/>
      </c>
      <c r="X76" s="0" t="str">
        <f aca="false">VLOOKUP($D76,metadata!$B$2:$Z$451,21,0)</f>
        <v/>
      </c>
      <c r="Y76" s="0" t="str">
        <f aca="false">VLOOKUP($D76,metadata!$B$2:$Z$451,22,0)</f>
        <v/>
      </c>
      <c r="Z76" s="0" t="str">
        <f aca="false">VLOOKUP($D76,metadata!$B$2:$Z$451,23,0)</f>
        <v/>
      </c>
      <c r="AA76" s="0" t="str">
        <f aca="false">VLOOKUP($D76,metadata!$B$2:$Z$451,24,0)</f>
        <v/>
      </c>
      <c r="AB76" s="0" t="str">
        <f aca="false">VLOOKUP($D76,metadata!$B$2:$Z$451,25,0)</f>
        <v/>
      </c>
      <c r="AF76" s="0" t="str">
        <f aca="false">IF(AE76="",V76,AE76)</f>
        <v/>
      </c>
      <c r="AH76" s="0" t="str">
        <f aca="false">IF(AD76&lt;1.1,"x","")</f>
        <v>x</v>
      </c>
    </row>
    <row r="77" customFormat="false" ht="13.8" hidden="true" customHeight="false" outlineLevel="0" collapsed="false">
      <c r="A77" s="0" t="n">
        <f aca="false">A76+metadata!J76</f>
        <v>557</v>
      </c>
      <c r="B77" s="0" t="str">
        <f aca="false">metadata!B77</f>
        <v>7-</v>
      </c>
      <c r="C77" s="0" t="n">
        <v>76</v>
      </c>
      <c r="D77" s="3" t="str">
        <f aca="false">VLOOKUP(C77,$A$1:$B$451,2)</f>
        <v>2-</v>
      </c>
      <c r="E77" s="0" t="str">
        <f aca="false">VLOOKUP($D77,metadata!$B$2:$S$451,2,0)</f>
        <v>BRADSHAW, WE</v>
      </c>
      <c r="F77" s="0" t="str">
        <f aca="false">VLOOKUP($D77,metadata!$B$2:$S$451,3,0)</f>
        <v>GEOGRAPHY OF PHOTOPERIODIC RESPONSE IN DIAPAUSING MOSQUITO</v>
      </c>
      <c r="G77" s="0" t="str">
        <f aca="false">VLOOKUP($D77,metadata!$B$2:$S$451,4,0)</f>
        <v>10.1038/262384b0</v>
      </c>
      <c r="H77" s="0" t="str">
        <f aca="false">VLOOKUP($D77,metadata!$B$2:$S$451,5,0)</f>
        <v>y-askfordata</v>
      </c>
      <c r="I77" s="0" t="str">
        <f aca="false">VLOOKUP($D77,metadata!$B$2:$S$451,6,0)</f>
        <v>a</v>
      </c>
      <c r="J77" s="0" t="str">
        <f aca="false">VLOOKUP($D77,metadata!$B$2:$S$451,7,0)</f>
        <v>i</v>
      </c>
      <c r="K77" s="0" t="n">
        <f aca="false">VLOOKUP($D77,metadata!$B$2:$S$451,8,0)</f>
        <v>22</v>
      </c>
      <c r="L77" s="0" t="n">
        <f aca="false">VLOOKUP($D77,metadata!$B$2:$S$451,9,0)</f>
        <v>16</v>
      </c>
      <c r="M77" s="0" t="str">
        <f aca="false">VLOOKUP($D77,metadata!$B$2:$S$451,10,0)</f>
        <v/>
      </c>
      <c r="N77" s="0" t="str">
        <f aca="false">VLOOKUP($D77,metadata!$B$2:$S$451,11,0)</f>
        <v>Wyeomyia smithii</v>
      </c>
      <c r="O77" s="0" t="str">
        <f aca="false">VLOOKUP($D77,metadata!$B$2:$S$451,12,0)</f>
        <v>diptera</v>
      </c>
      <c r="P77" s="0" t="str">
        <f aca="false">VLOOKUP($D77,metadata!$B$2:$S$451,13,0)</f>
        <v/>
      </c>
      <c r="Q77" s="0" t="str">
        <f aca="false">VLOOKUP($D77,metadata!$B$2:$S$451,14,0)</f>
        <v/>
      </c>
      <c r="R77" s="0" t="str">
        <f aca="false">VLOOKUP($D77,metadata!$B$2:$S$451,15,0)</f>
        <v/>
      </c>
      <c r="S77" s="0" t="str">
        <f aca="false">VLOOKUP($D77,metadata!$B$2:$S$451,16,0)</f>
        <v/>
      </c>
      <c r="T77" s="0" t="str">
        <f aca="false">VLOOKUP($D77,metadata!$B$2:$S$451,17,0)</f>
        <v/>
      </c>
      <c r="U77" s="0" t="str">
        <f aca="false">VLOOKUP($D77,metadata!$B$2:$S$451,18,0)</f>
        <v/>
      </c>
      <c r="V77" s="0" t="str">
        <f aca="false">VLOOKUP($D77,metadata!$B$2:$Z$451,19,0)</f>
        <v/>
      </c>
      <c r="W77" s="0" t="str">
        <f aca="false">VLOOKUP($D77,metadata!$B$2:$Z$451,20,0)</f>
        <v/>
      </c>
      <c r="X77" s="0" t="str">
        <f aca="false">VLOOKUP($D77,metadata!$B$2:$Z$451,21,0)</f>
        <v/>
      </c>
      <c r="Y77" s="0" t="str">
        <f aca="false">VLOOKUP($D77,metadata!$B$2:$Z$451,22,0)</f>
        <v/>
      </c>
      <c r="Z77" s="0" t="str">
        <f aca="false">VLOOKUP($D77,metadata!$B$2:$Z$451,23,0)</f>
        <v/>
      </c>
      <c r="AA77" s="0" t="str">
        <f aca="false">VLOOKUP($D77,metadata!$B$2:$Z$451,24,0)</f>
        <v/>
      </c>
      <c r="AB77" s="0" t="str">
        <f aca="false">VLOOKUP($D77,metadata!$B$2:$Z$451,25,0)</f>
        <v/>
      </c>
      <c r="AF77" s="0" t="str">
        <f aca="false">IF(AE77="",V77,AE77)</f>
        <v/>
      </c>
      <c r="AH77" s="0" t="str">
        <f aca="false">IF(AD77&lt;1.1,"x","")</f>
        <v>x</v>
      </c>
    </row>
    <row r="78" customFormat="false" ht="13.8" hidden="true" customHeight="false" outlineLevel="0" collapsed="false">
      <c r="A78" s="0" t="n">
        <f aca="false">A77+metadata!J77</f>
        <v>557</v>
      </c>
      <c r="B78" s="0" t="str">
        <f aca="false">metadata!B78</f>
        <v>7-</v>
      </c>
      <c r="C78" s="0" t="n">
        <v>77</v>
      </c>
      <c r="D78" s="3" t="str">
        <f aca="false">VLOOKUP(C78,$A$1:$B$451,2)</f>
        <v>2-</v>
      </c>
      <c r="E78" s="0" t="str">
        <f aca="false">VLOOKUP($D78,metadata!$B$2:$S$451,2,0)</f>
        <v>BRADSHAW, WE</v>
      </c>
      <c r="F78" s="0" t="str">
        <f aca="false">VLOOKUP($D78,metadata!$B$2:$S$451,3,0)</f>
        <v>GEOGRAPHY OF PHOTOPERIODIC RESPONSE IN DIAPAUSING MOSQUITO</v>
      </c>
      <c r="G78" s="0" t="str">
        <f aca="false">VLOOKUP($D78,metadata!$B$2:$S$451,4,0)</f>
        <v>10.1038/262384b0</v>
      </c>
      <c r="H78" s="0" t="str">
        <f aca="false">VLOOKUP($D78,metadata!$B$2:$S$451,5,0)</f>
        <v>y-askfordata</v>
      </c>
      <c r="I78" s="0" t="str">
        <f aca="false">VLOOKUP($D78,metadata!$B$2:$S$451,6,0)</f>
        <v>a</v>
      </c>
      <c r="J78" s="0" t="str">
        <f aca="false">VLOOKUP($D78,metadata!$B$2:$S$451,7,0)</f>
        <v>i</v>
      </c>
      <c r="K78" s="0" t="n">
        <f aca="false">VLOOKUP($D78,metadata!$B$2:$S$451,8,0)</f>
        <v>22</v>
      </c>
      <c r="L78" s="0" t="n">
        <f aca="false">VLOOKUP($D78,metadata!$B$2:$S$451,9,0)</f>
        <v>16</v>
      </c>
      <c r="M78" s="0" t="str">
        <f aca="false">VLOOKUP($D78,metadata!$B$2:$S$451,10,0)</f>
        <v/>
      </c>
      <c r="N78" s="0" t="str">
        <f aca="false">VLOOKUP($D78,metadata!$B$2:$S$451,11,0)</f>
        <v>Wyeomyia smithii</v>
      </c>
      <c r="O78" s="0" t="str">
        <f aca="false">VLOOKUP($D78,metadata!$B$2:$S$451,12,0)</f>
        <v>diptera</v>
      </c>
      <c r="P78" s="0" t="str">
        <f aca="false">VLOOKUP($D78,metadata!$B$2:$S$451,13,0)</f>
        <v/>
      </c>
      <c r="Q78" s="0" t="str">
        <f aca="false">VLOOKUP($D78,metadata!$B$2:$S$451,14,0)</f>
        <v/>
      </c>
      <c r="R78" s="0" t="str">
        <f aca="false">VLOOKUP($D78,metadata!$B$2:$S$451,15,0)</f>
        <v/>
      </c>
      <c r="S78" s="0" t="str">
        <f aca="false">VLOOKUP($D78,metadata!$B$2:$S$451,16,0)</f>
        <v/>
      </c>
      <c r="T78" s="0" t="str">
        <f aca="false">VLOOKUP($D78,metadata!$B$2:$S$451,17,0)</f>
        <v/>
      </c>
      <c r="U78" s="0" t="str">
        <f aca="false">VLOOKUP($D78,metadata!$B$2:$S$451,18,0)</f>
        <v/>
      </c>
      <c r="V78" s="0" t="str">
        <f aca="false">VLOOKUP($D78,metadata!$B$2:$Z$451,19,0)</f>
        <v/>
      </c>
      <c r="W78" s="0" t="str">
        <f aca="false">VLOOKUP($D78,metadata!$B$2:$Z$451,20,0)</f>
        <v/>
      </c>
      <c r="X78" s="0" t="str">
        <f aca="false">VLOOKUP($D78,metadata!$B$2:$Z$451,21,0)</f>
        <v/>
      </c>
      <c r="Y78" s="0" t="str">
        <f aca="false">VLOOKUP($D78,metadata!$B$2:$Z$451,22,0)</f>
        <v/>
      </c>
      <c r="Z78" s="0" t="str">
        <f aca="false">VLOOKUP($D78,metadata!$B$2:$Z$451,23,0)</f>
        <v/>
      </c>
      <c r="AA78" s="0" t="str">
        <f aca="false">VLOOKUP($D78,metadata!$B$2:$Z$451,24,0)</f>
        <v/>
      </c>
      <c r="AB78" s="0" t="str">
        <f aca="false">VLOOKUP($D78,metadata!$B$2:$Z$451,25,0)</f>
        <v/>
      </c>
      <c r="AF78" s="0" t="str">
        <f aca="false">IF(AE78="",V78,AE78)</f>
        <v/>
      </c>
      <c r="AH78" s="0" t="str">
        <f aca="false">IF(AD78&lt;1.1,"x","")</f>
        <v>x</v>
      </c>
    </row>
    <row r="79" customFormat="false" ht="13.8" hidden="true" customHeight="false" outlineLevel="0" collapsed="false">
      <c r="A79" s="0" t="n">
        <f aca="false">A78+metadata!J78</f>
        <v>557</v>
      </c>
      <c r="B79" s="0" t="str">
        <f aca="false">metadata!B79</f>
        <v>8-takaoka</v>
      </c>
      <c r="C79" s="0" t="n">
        <v>78</v>
      </c>
      <c r="D79" s="3" t="str">
        <f aca="false">VLOOKUP(C79,$A$1:$B$451,2)</f>
        <v>2-</v>
      </c>
      <c r="E79" s="0" t="str">
        <f aca="false">VLOOKUP($D79,metadata!$B$2:$S$451,2,0)</f>
        <v>BRADSHAW, WE</v>
      </c>
      <c r="F79" s="0" t="str">
        <f aca="false">VLOOKUP($D79,metadata!$B$2:$S$451,3,0)</f>
        <v>GEOGRAPHY OF PHOTOPERIODIC RESPONSE IN DIAPAUSING MOSQUITO</v>
      </c>
      <c r="G79" s="0" t="str">
        <f aca="false">VLOOKUP($D79,metadata!$B$2:$S$451,4,0)</f>
        <v>10.1038/262384b0</v>
      </c>
      <c r="H79" s="0" t="str">
        <f aca="false">VLOOKUP($D79,metadata!$B$2:$S$451,5,0)</f>
        <v>y-askfordata</v>
      </c>
      <c r="I79" s="0" t="str">
        <f aca="false">VLOOKUP($D79,metadata!$B$2:$S$451,6,0)</f>
        <v>a</v>
      </c>
      <c r="J79" s="0" t="str">
        <f aca="false">VLOOKUP($D79,metadata!$B$2:$S$451,7,0)</f>
        <v>i</v>
      </c>
      <c r="K79" s="0" t="n">
        <f aca="false">VLOOKUP($D79,metadata!$B$2:$S$451,8,0)</f>
        <v>22</v>
      </c>
      <c r="L79" s="0" t="n">
        <f aca="false">VLOOKUP($D79,metadata!$B$2:$S$451,9,0)</f>
        <v>16</v>
      </c>
      <c r="M79" s="0" t="str">
        <f aca="false">VLOOKUP($D79,metadata!$B$2:$S$451,10,0)</f>
        <v/>
      </c>
      <c r="N79" s="0" t="str">
        <f aca="false">VLOOKUP($D79,metadata!$B$2:$S$451,11,0)</f>
        <v>Wyeomyia smithii</v>
      </c>
      <c r="O79" s="0" t="str">
        <f aca="false">VLOOKUP($D79,metadata!$B$2:$S$451,12,0)</f>
        <v>diptera</v>
      </c>
      <c r="P79" s="0" t="str">
        <f aca="false">VLOOKUP($D79,metadata!$B$2:$S$451,13,0)</f>
        <v/>
      </c>
      <c r="Q79" s="0" t="str">
        <f aca="false">VLOOKUP($D79,metadata!$B$2:$S$451,14,0)</f>
        <v/>
      </c>
      <c r="R79" s="0" t="str">
        <f aca="false">VLOOKUP($D79,metadata!$B$2:$S$451,15,0)</f>
        <v/>
      </c>
      <c r="S79" s="0" t="str">
        <f aca="false">VLOOKUP($D79,metadata!$B$2:$S$451,16,0)</f>
        <v/>
      </c>
      <c r="T79" s="0" t="str">
        <f aca="false">VLOOKUP($D79,metadata!$B$2:$S$451,17,0)</f>
        <v/>
      </c>
      <c r="U79" s="0" t="str">
        <f aca="false">VLOOKUP($D79,metadata!$B$2:$S$451,18,0)</f>
        <v/>
      </c>
      <c r="V79" s="0" t="str">
        <f aca="false">VLOOKUP($D79,metadata!$B$2:$Z$451,19,0)</f>
        <v/>
      </c>
      <c r="W79" s="0" t="str">
        <f aca="false">VLOOKUP($D79,metadata!$B$2:$Z$451,20,0)</f>
        <v/>
      </c>
      <c r="X79" s="0" t="str">
        <f aca="false">VLOOKUP($D79,metadata!$B$2:$Z$451,21,0)</f>
        <v/>
      </c>
      <c r="Y79" s="0" t="str">
        <f aca="false">VLOOKUP($D79,metadata!$B$2:$Z$451,22,0)</f>
        <v/>
      </c>
      <c r="Z79" s="0" t="str">
        <f aca="false">VLOOKUP($D79,metadata!$B$2:$Z$451,23,0)</f>
        <v/>
      </c>
      <c r="AA79" s="0" t="str">
        <f aca="false">VLOOKUP($D79,metadata!$B$2:$Z$451,24,0)</f>
        <v/>
      </c>
      <c r="AB79" s="0" t="str">
        <f aca="false">VLOOKUP($D79,metadata!$B$2:$Z$451,25,0)</f>
        <v/>
      </c>
      <c r="AF79" s="0" t="str">
        <f aca="false">IF(AE79="",V79,AE79)</f>
        <v/>
      </c>
      <c r="AH79" s="0" t="str">
        <f aca="false">IF(AD79&lt;1.1,"x","")</f>
        <v>x</v>
      </c>
    </row>
    <row r="80" customFormat="false" ht="13.8" hidden="true" customHeight="false" outlineLevel="0" collapsed="false">
      <c r="A80" s="0" t="n">
        <f aca="false">A79+metadata!J79</f>
        <v>562</v>
      </c>
      <c r="B80" s="0" t="str">
        <f aca="false">metadata!B80</f>
        <v>8-kanazawa</v>
      </c>
      <c r="C80" s="0" t="n">
        <v>79</v>
      </c>
      <c r="D80" s="3" t="str">
        <f aca="false">VLOOKUP(C80,$A$1:$B$451,2)</f>
        <v>2-</v>
      </c>
      <c r="E80" s="0" t="str">
        <f aca="false">VLOOKUP($D80,metadata!$B$2:$S$451,2,0)</f>
        <v>BRADSHAW, WE</v>
      </c>
      <c r="F80" s="0" t="str">
        <f aca="false">VLOOKUP($D80,metadata!$B$2:$S$451,3,0)</f>
        <v>GEOGRAPHY OF PHOTOPERIODIC RESPONSE IN DIAPAUSING MOSQUITO</v>
      </c>
      <c r="G80" s="0" t="str">
        <f aca="false">VLOOKUP($D80,metadata!$B$2:$S$451,4,0)</f>
        <v>10.1038/262384b0</v>
      </c>
      <c r="H80" s="0" t="str">
        <f aca="false">VLOOKUP($D80,metadata!$B$2:$S$451,5,0)</f>
        <v>y-askfordata</v>
      </c>
      <c r="I80" s="0" t="str">
        <f aca="false">VLOOKUP($D80,metadata!$B$2:$S$451,6,0)</f>
        <v>a</v>
      </c>
      <c r="J80" s="0" t="str">
        <f aca="false">VLOOKUP($D80,metadata!$B$2:$S$451,7,0)</f>
        <v>i</v>
      </c>
      <c r="K80" s="0" t="n">
        <f aca="false">VLOOKUP($D80,metadata!$B$2:$S$451,8,0)</f>
        <v>22</v>
      </c>
      <c r="L80" s="0" t="n">
        <f aca="false">VLOOKUP($D80,metadata!$B$2:$S$451,9,0)</f>
        <v>16</v>
      </c>
      <c r="M80" s="0" t="str">
        <f aca="false">VLOOKUP($D80,metadata!$B$2:$S$451,10,0)</f>
        <v/>
      </c>
      <c r="N80" s="0" t="str">
        <f aca="false">VLOOKUP($D80,metadata!$B$2:$S$451,11,0)</f>
        <v>Wyeomyia smithii</v>
      </c>
      <c r="O80" s="0" t="str">
        <f aca="false">VLOOKUP($D80,metadata!$B$2:$S$451,12,0)</f>
        <v>diptera</v>
      </c>
      <c r="P80" s="0" t="str">
        <f aca="false">VLOOKUP($D80,metadata!$B$2:$S$451,13,0)</f>
        <v/>
      </c>
      <c r="Q80" s="0" t="str">
        <f aca="false">VLOOKUP($D80,metadata!$B$2:$S$451,14,0)</f>
        <v/>
      </c>
      <c r="R80" s="0" t="str">
        <f aca="false">VLOOKUP($D80,metadata!$B$2:$S$451,15,0)</f>
        <v/>
      </c>
      <c r="S80" s="0" t="str">
        <f aca="false">VLOOKUP($D80,metadata!$B$2:$S$451,16,0)</f>
        <v/>
      </c>
      <c r="T80" s="0" t="str">
        <f aca="false">VLOOKUP($D80,metadata!$B$2:$S$451,17,0)</f>
        <v/>
      </c>
      <c r="U80" s="0" t="str">
        <f aca="false">VLOOKUP($D80,metadata!$B$2:$S$451,18,0)</f>
        <v/>
      </c>
      <c r="V80" s="0" t="str">
        <f aca="false">VLOOKUP($D80,metadata!$B$2:$Z$451,19,0)</f>
        <v/>
      </c>
      <c r="W80" s="0" t="str">
        <f aca="false">VLOOKUP($D80,metadata!$B$2:$Z$451,20,0)</f>
        <v/>
      </c>
      <c r="X80" s="0" t="str">
        <f aca="false">VLOOKUP($D80,metadata!$B$2:$Z$451,21,0)</f>
        <v/>
      </c>
      <c r="Y80" s="0" t="str">
        <f aca="false">VLOOKUP($D80,metadata!$B$2:$Z$451,22,0)</f>
        <v/>
      </c>
      <c r="Z80" s="0" t="str">
        <f aca="false">VLOOKUP($D80,metadata!$B$2:$Z$451,23,0)</f>
        <v/>
      </c>
      <c r="AA80" s="0" t="str">
        <f aca="false">VLOOKUP($D80,metadata!$B$2:$Z$451,24,0)</f>
        <v/>
      </c>
      <c r="AB80" s="0" t="str">
        <f aca="false">VLOOKUP($D80,metadata!$B$2:$Z$451,25,0)</f>
        <v/>
      </c>
      <c r="AF80" s="0" t="str">
        <f aca="false">IF(AE80="",V80,AE80)</f>
        <v/>
      </c>
      <c r="AH80" s="0" t="str">
        <f aca="false">IF(AD80&lt;1.1,"x","")</f>
        <v>x</v>
      </c>
    </row>
    <row r="81" customFormat="false" ht="13.8" hidden="true" customHeight="false" outlineLevel="0" collapsed="false">
      <c r="A81" s="0" t="n">
        <f aca="false">A80+metadata!J80</f>
        <v>568</v>
      </c>
      <c r="B81" s="0" t="str">
        <f aca="false">metadata!B81</f>
        <v>8-fukui</v>
      </c>
      <c r="C81" s="0" t="n">
        <v>80</v>
      </c>
      <c r="D81" s="3" t="str">
        <f aca="false">VLOOKUP(C81,$A$1:$B$451,2)</f>
        <v>2-</v>
      </c>
      <c r="E81" s="0" t="str">
        <f aca="false">VLOOKUP($D81,metadata!$B$2:$S$451,2,0)</f>
        <v>BRADSHAW, WE</v>
      </c>
      <c r="F81" s="0" t="str">
        <f aca="false">VLOOKUP($D81,metadata!$B$2:$S$451,3,0)</f>
        <v>GEOGRAPHY OF PHOTOPERIODIC RESPONSE IN DIAPAUSING MOSQUITO</v>
      </c>
      <c r="G81" s="0" t="str">
        <f aca="false">VLOOKUP($D81,metadata!$B$2:$S$451,4,0)</f>
        <v>10.1038/262384b0</v>
      </c>
      <c r="H81" s="0" t="str">
        <f aca="false">VLOOKUP($D81,metadata!$B$2:$S$451,5,0)</f>
        <v>y-askfordata</v>
      </c>
      <c r="I81" s="0" t="str">
        <f aca="false">VLOOKUP($D81,metadata!$B$2:$S$451,6,0)</f>
        <v>a</v>
      </c>
      <c r="J81" s="0" t="str">
        <f aca="false">VLOOKUP($D81,metadata!$B$2:$S$451,7,0)</f>
        <v>i</v>
      </c>
      <c r="K81" s="0" t="n">
        <f aca="false">VLOOKUP($D81,metadata!$B$2:$S$451,8,0)</f>
        <v>22</v>
      </c>
      <c r="L81" s="0" t="n">
        <f aca="false">VLOOKUP($D81,metadata!$B$2:$S$451,9,0)</f>
        <v>16</v>
      </c>
      <c r="M81" s="0" t="str">
        <f aca="false">VLOOKUP($D81,metadata!$B$2:$S$451,10,0)</f>
        <v/>
      </c>
      <c r="N81" s="0" t="str">
        <f aca="false">VLOOKUP($D81,metadata!$B$2:$S$451,11,0)</f>
        <v>Wyeomyia smithii</v>
      </c>
      <c r="O81" s="0" t="str">
        <f aca="false">VLOOKUP($D81,metadata!$B$2:$S$451,12,0)</f>
        <v>diptera</v>
      </c>
      <c r="P81" s="0" t="str">
        <f aca="false">VLOOKUP($D81,metadata!$B$2:$S$451,13,0)</f>
        <v/>
      </c>
      <c r="Q81" s="0" t="str">
        <f aca="false">VLOOKUP($D81,metadata!$B$2:$S$451,14,0)</f>
        <v/>
      </c>
      <c r="R81" s="0" t="str">
        <f aca="false">VLOOKUP($D81,metadata!$B$2:$S$451,15,0)</f>
        <v/>
      </c>
      <c r="S81" s="0" t="str">
        <f aca="false">VLOOKUP($D81,metadata!$B$2:$S$451,16,0)</f>
        <v/>
      </c>
      <c r="T81" s="0" t="str">
        <f aca="false">VLOOKUP($D81,metadata!$B$2:$S$451,17,0)</f>
        <v/>
      </c>
      <c r="U81" s="0" t="str">
        <f aca="false">VLOOKUP($D81,metadata!$B$2:$S$451,18,0)</f>
        <v/>
      </c>
      <c r="V81" s="0" t="str">
        <f aca="false">VLOOKUP($D81,metadata!$B$2:$Z$451,19,0)</f>
        <v/>
      </c>
      <c r="W81" s="0" t="str">
        <f aca="false">VLOOKUP($D81,metadata!$B$2:$Z$451,20,0)</f>
        <v/>
      </c>
      <c r="X81" s="0" t="str">
        <f aca="false">VLOOKUP($D81,metadata!$B$2:$Z$451,21,0)</f>
        <v/>
      </c>
      <c r="Y81" s="0" t="str">
        <f aca="false">VLOOKUP($D81,metadata!$B$2:$Z$451,22,0)</f>
        <v/>
      </c>
      <c r="Z81" s="0" t="str">
        <f aca="false">VLOOKUP($D81,metadata!$B$2:$Z$451,23,0)</f>
        <v/>
      </c>
      <c r="AA81" s="0" t="str">
        <f aca="false">VLOOKUP($D81,metadata!$B$2:$Z$451,24,0)</f>
        <v/>
      </c>
      <c r="AB81" s="0" t="str">
        <f aca="false">VLOOKUP($D81,metadata!$B$2:$Z$451,25,0)</f>
        <v/>
      </c>
      <c r="AF81" s="0" t="str">
        <f aca="false">IF(AE81="",V81,AE81)</f>
        <v/>
      </c>
      <c r="AH81" s="0" t="str">
        <f aca="false">IF(AD81&lt;1.1,"x","")</f>
        <v>x</v>
      </c>
    </row>
    <row r="82" customFormat="false" ht="13.8" hidden="true" customHeight="false" outlineLevel="0" collapsed="false">
      <c r="A82" s="0" t="n">
        <f aca="false">A81+metadata!J81</f>
        <v>572</v>
      </c>
      <c r="B82" s="0" t="str">
        <f aca="false">metadata!B82</f>
        <v>9-AT</v>
      </c>
      <c r="C82" s="0" t="n">
        <v>81</v>
      </c>
      <c r="D82" s="3" t="str">
        <f aca="false">VLOOKUP(C82,$A$1:$B$451,2)</f>
        <v>2-</v>
      </c>
      <c r="E82" s="0" t="str">
        <f aca="false">VLOOKUP($D82,metadata!$B$2:$S$451,2,0)</f>
        <v>BRADSHAW, WE</v>
      </c>
      <c r="F82" s="0" t="str">
        <f aca="false">VLOOKUP($D82,metadata!$B$2:$S$451,3,0)</f>
        <v>GEOGRAPHY OF PHOTOPERIODIC RESPONSE IN DIAPAUSING MOSQUITO</v>
      </c>
      <c r="G82" s="0" t="str">
        <f aca="false">VLOOKUP($D82,metadata!$B$2:$S$451,4,0)</f>
        <v>10.1038/262384b0</v>
      </c>
      <c r="H82" s="0" t="str">
        <f aca="false">VLOOKUP($D82,metadata!$B$2:$S$451,5,0)</f>
        <v>y-askfordata</v>
      </c>
      <c r="I82" s="0" t="str">
        <f aca="false">VLOOKUP($D82,metadata!$B$2:$S$451,6,0)</f>
        <v>a</v>
      </c>
      <c r="J82" s="0" t="str">
        <f aca="false">VLOOKUP($D82,metadata!$B$2:$S$451,7,0)</f>
        <v>i</v>
      </c>
      <c r="K82" s="0" t="n">
        <f aca="false">VLOOKUP($D82,metadata!$B$2:$S$451,8,0)</f>
        <v>22</v>
      </c>
      <c r="L82" s="0" t="n">
        <f aca="false">VLOOKUP($D82,metadata!$B$2:$S$451,9,0)</f>
        <v>16</v>
      </c>
      <c r="M82" s="0" t="str">
        <f aca="false">VLOOKUP($D82,metadata!$B$2:$S$451,10,0)</f>
        <v/>
      </c>
      <c r="N82" s="0" t="str">
        <f aca="false">VLOOKUP($D82,metadata!$B$2:$S$451,11,0)</f>
        <v>Wyeomyia smithii</v>
      </c>
      <c r="O82" s="0" t="str">
        <f aca="false">VLOOKUP($D82,metadata!$B$2:$S$451,12,0)</f>
        <v>diptera</v>
      </c>
      <c r="P82" s="0" t="str">
        <f aca="false">VLOOKUP($D82,metadata!$B$2:$S$451,13,0)</f>
        <v/>
      </c>
      <c r="Q82" s="0" t="str">
        <f aca="false">VLOOKUP($D82,metadata!$B$2:$S$451,14,0)</f>
        <v/>
      </c>
      <c r="R82" s="0" t="str">
        <f aca="false">VLOOKUP($D82,metadata!$B$2:$S$451,15,0)</f>
        <v/>
      </c>
      <c r="S82" s="0" t="str">
        <f aca="false">VLOOKUP($D82,metadata!$B$2:$S$451,16,0)</f>
        <v/>
      </c>
      <c r="T82" s="0" t="str">
        <f aca="false">VLOOKUP($D82,metadata!$B$2:$S$451,17,0)</f>
        <v/>
      </c>
      <c r="U82" s="0" t="str">
        <f aca="false">VLOOKUP($D82,metadata!$B$2:$S$451,18,0)</f>
        <v/>
      </c>
      <c r="V82" s="0" t="str">
        <f aca="false">VLOOKUP($D82,metadata!$B$2:$Z$451,19,0)</f>
        <v/>
      </c>
      <c r="W82" s="0" t="str">
        <f aca="false">VLOOKUP($D82,metadata!$B$2:$Z$451,20,0)</f>
        <v/>
      </c>
      <c r="X82" s="0" t="str">
        <f aca="false">VLOOKUP($D82,metadata!$B$2:$Z$451,21,0)</f>
        <v/>
      </c>
      <c r="Y82" s="0" t="str">
        <f aca="false">VLOOKUP($D82,metadata!$B$2:$Z$451,22,0)</f>
        <v/>
      </c>
      <c r="Z82" s="0" t="str">
        <f aca="false">VLOOKUP($D82,metadata!$B$2:$Z$451,23,0)</f>
        <v/>
      </c>
      <c r="AA82" s="0" t="str">
        <f aca="false">VLOOKUP($D82,metadata!$B$2:$Z$451,24,0)</f>
        <v/>
      </c>
      <c r="AB82" s="0" t="str">
        <f aca="false">VLOOKUP($D82,metadata!$B$2:$Z$451,25,0)</f>
        <v/>
      </c>
      <c r="AF82" s="0" t="str">
        <f aca="false">IF(AE82="",V82,AE82)</f>
        <v/>
      </c>
      <c r="AH82" s="0" t="str">
        <f aca="false">IF(AD82&lt;1.1,"x","")</f>
        <v>x</v>
      </c>
    </row>
    <row r="83" customFormat="false" ht="13.8" hidden="true" customHeight="false" outlineLevel="0" collapsed="false">
      <c r="A83" s="0" t="n">
        <f aca="false">A82+metadata!J82</f>
        <v>577</v>
      </c>
      <c r="B83" s="0" t="str">
        <f aca="false">metadata!B83</f>
        <v>9-UM</v>
      </c>
      <c r="C83" s="0" t="n">
        <v>82</v>
      </c>
      <c r="D83" s="3" t="str">
        <f aca="false">VLOOKUP(C83,$A$1:$B$451,2)</f>
        <v>2-</v>
      </c>
      <c r="E83" s="0" t="str">
        <f aca="false">VLOOKUP($D83,metadata!$B$2:$S$451,2,0)</f>
        <v>BRADSHAW, WE</v>
      </c>
      <c r="F83" s="0" t="str">
        <f aca="false">VLOOKUP($D83,metadata!$B$2:$S$451,3,0)</f>
        <v>GEOGRAPHY OF PHOTOPERIODIC RESPONSE IN DIAPAUSING MOSQUITO</v>
      </c>
      <c r="G83" s="0" t="str">
        <f aca="false">VLOOKUP($D83,metadata!$B$2:$S$451,4,0)</f>
        <v>10.1038/262384b0</v>
      </c>
      <c r="H83" s="0" t="str">
        <f aca="false">VLOOKUP($D83,metadata!$B$2:$S$451,5,0)</f>
        <v>y-askfordata</v>
      </c>
      <c r="I83" s="0" t="str">
        <f aca="false">VLOOKUP($D83,metadata!$B$2:$S$451,6,0)</f>
        <v>a</v>
      </c>
      <c r="J83" s="0" t="str">
        <f aca="false">VLOOKUP($D83,metadata!$B$2:$S$451,7,0)</f>
        <v>i</v>
      </c>
      <c r="K83" s="0" t="n">
        <f aca="false">VLOOKUP($D83,metadata!$B$2:$S$451,8,0)</f>
        <v>22</v>
      </c>
      <c r="L83" s="0" t="n">
        <f aca="false">VLOOKUP($D83,metadata!$B$2:$S$451,9,0)</f>
        <v>16</v>
      </c>
      <c r="M83" s="0" t="str">
        <f aca="false">VLOOKUP($D83,metadata!$B$2:$S$451,10,0)</f>
        <v/>
      </c>
      <c r="N83" s="0" t="str">
        <f aca="false">VLOOKUP($D83,metadata!$B$2:$S$451,11,0)</f>
        <v>Wyeomyia smithii</v>
      </c>
      <c r="O83" s="0" t="str">
        <f aca="false">VLOOKUP($D83,metadata!$B$2:$S$451,12,0)</f>
        <v>diptera</v>
      </c>
      <c r="P83" s="0" t="str">
        <f aca="false">VLOOKUP($D83,metadata!$B$2:$S$451,13,0)</f>
        <v/>
      </c>
      <c r="Q83" s="0" t="str">
        <f aca="false">VLOOKUP($D83,metadata!$B$2:$S$451,14,0)</f>
        <v/>
      </c>
      <c r="R83" s="0" t="str">
        <f aca="false">VLOOKUP($D83,metadata!$B$2:$S$451,15,0)</f>
        <v/>
      </c>
      <c r="S83" s="0" t="str">
        <f aca="false">VLOOKUP($D83,metadata!$B$2:$S$451,16,0)</f>
        <v/>
      </c>
      <c r="T83" s="0" t="str">
        <f aca="false">VLOOKUP($D83,metadata!$B$2:$S$451,17,0)</f>
        <v/>
      </c>
      <c r="U83" s="0" t="str">
        <f aca="false">VLOOKUP($D83,metadata!$B$2:$S$451,18,0)</f>
        <v/>
      </c>
      <c r="V83" s="0" t="str">
        <f aca="false">VLOOKUP($D83,metadata!$B$2:$Z$451,19,0)</f>
        <v/>
      </c>
      <c r="W83" s="0" t="str">
        <f aca="false">VLOOKUP($D83,metadata!$B$2:$Z$451,20,0)</f>
        <v/>
      </c>
      <c r="X83" s="0" t="str">
        <f aca="false">VLOOKUP($D83,metadata!$B$2:$Z$451,21,0)</f>
        <v/>
      </c>
      <c r="Y83" s="0" t="str">
        <f aca="false">VLOOKUP($D83,metadata!$B$2:$Z$451,22,0)</f>
        <v/>
      </c>
      <c r="Z83" s="0" t="str">
        <f aca="false">VLOOKUP($D83,metadata!$B$2:$Z$451,23,0)</f>
        <v/>
      </c>
      <c r="AA83" s="0" t="str">
        <f aca="false">VLOOKUP($D83,metadata!$B$2:$Z$451,24,0)</f>
        <v/>
      </c>
      <c r="AB83" s="0" t="str">
        <f aca="false">VLOOKUP($D83,metadata!$B$2:$Z$451,25,0)</f>
        <v/>
      </c>
      <c r="AF83" s="0" t="str">
        <f aca="false">IF(AE83="",V83,AE83)</f>
        <v/>
      </c>
      <c r="AH83" s="0" t="str">
        <f aca="false">IF(AD83&lt;1.1,"x","")</f>
        <v>x</v>
      </c>
    </row>
    <row r="84" customFormat="false" ht="13.8" hidden="true" customHeight="false" outlineLevel="0" collapsed="false">
      <c r="A84" s="0" t="n">
        <f aca="false">A83+metadata!J83</f>
        <v>580</v>
      </c>
      <c r="B84" s="0" t="str">
        <f aca="false">metadata!B84</f>
        <v>9-MB</v>
      </c>
      <c r="C84" s="0" t="n">
        <v>83</v>
      </c>
      <c r="D84" s="3" t="str">
        <f aca="false">VLOOKUP(C84,$A$1:$B$451,2)</f>
        <v>2-</v>
      </c>
      <c r="E84" s="0" t="str">
        <f aca="false">VLOOKUP($D84,metadata!$B$2:$S$451,2,0)</f>
        <v>BRADSHAW, WE</v>
      </c>
      <c r="F84" s="0" t="str">
        <f aca="false">VLOOKUP($D84,metadata!$B$2:$S$451,3,0)</f>
        <v>GEOGRAPHY OF PHOTOPERIODIC RESPONSE IN DIAPAUSING MOSQUITO</v>
      </c>
      <c r="G84" s="0" t="str">
        <f aca="false">VLOOKUP($D84,metadata!$B$2:$S$451,4,0)</f>
        <v>10.1038/262384b0</v>
      </c>
      <c r="H84" s="0" t="str">
        <f aca="false">VLOOKUP($D84,metadata!$B$2:$S$451,5,0)</f>
        <v>y-askfordata</v>
      </c>
      <c r="I84" s="0" t="str">
        <f aca="false">VLOOKUP($D84,metadata!$B$2:$S$451,6,0)</f>
        <v>a</v>
      </c>
      <c r="J84" s="0" t="str">
        <f aca="false">VLOOKUP($D84,metadata!$B$2:$S$451,7,0)</f>
        <v>i</v>
      </c>
      <c r="K84" s="0" t="n">
        <f aca="false">VLOOKUP($D84,metadata!$B$2:$S$451,8,0)</f>
        <v>22</v>
      </c>
      <c r="L84" s="0" t="n">
        <f aca="false">VLOOKUP($D84,metadata!$B$2:$S$451,9,0)</f>
        <v>16</v>
      </c>
      <c r="M84" s="0" t="str">
        <f aca="false">VLOOKUP($D84,metadata!$B$2:$S$451,10,0)</f>
        <v/>
      </c>
      <c r="N84" s="0" t="str">
        <f aca="false">VLOOKUP($D84,metadata!$B$2:$S$451,11,0)</f>
        <v>Wyeomyia smithii</v>
      </c>
      <c r="O84" s="0" t="str">
        <f aca="false">VLOOKUP($D84,metadata!$B$2:$S$451,12,0)</f>
        <v>diptera</v>
      </c>
      <c r="P84" s="0" t="str">
        <f aca="false">VLOOKUP($D84,metadata!$B$2:$S$451,13,0)</f>
        <v/>
      </c>
      <c r="Q84" s="0" t="str">
        <f aca="false">VLOOKUP($D84,metadata!$B$2:$S$451,14,0)</f>
        <v/>
      </c>
      <c r="R84" s="0" t="str">
        <f aca="false">VLOOKUP($D84,metadata!$B$2:$S$451,15,0)</f>
        <v/>
      </c>
      <c r="S84" s="0" t="str">
        <f aca="false">VLOOKUP($D84,metadata!$B$2:$S$451,16,0)</f>
        <v/>
      </c>
      <c r="T84" s="0" t="str">
        <f aca="false">VLOOKUP($D84,metadata!$B$2:$S$451,17,0)</f>
        <v/>
      </c>
      <c r="U84" s="0" t="str">
        <f aca="false">VLOOKUP($D84,metadata!$B$2:$S$451,18,0)</f>
        <v/>
      </c>
      <c r="V84" s="0" t="str">
        <f aca="false">VLOOKUP($D84,metadata!$B$2:$Z$451,19,0)</f>
        <v/>
      </c>
      <c r="W84" s="0" t="str">
        <f aca="false">VLOOKUP($D84,metadata!$B$2:$Z$451,20,0)</f>
        <v/>
      </c>
      <c r="X84" s="0" t="str">
        <f aca="false">VLOOKUP($D84,metadata!$B$2:$Z$451,21,0)</f>
        <v/>
      </c>
      <c r="Y84" s="0" t="str">
        <f aca="false">VLOOKUP($D84,metadata!$B$2:$Z$451,22,0)</f>
        <v/>
      </c>
      <c r="Z84" s="0" t="str">
        <f aca="false">VLOOKUP($D84,metadata!$B$2:$Z$451,23,0)</f>
        <v/>
      </c>
      <c r="AA84" s="0" t="str">
        <f aca="false">VLOOKUP($D84,metadata!$B$2:$Z$451,24,0)</f>
        <v/>
      </c>
      <c r="AB84" s="0" t="str">
        <f aca="false">VLOOKUP($D84,metadata!$B$2:$Z$451,25,0)</f>
        <v/>
      </c>
      <c r="AF84" s="0" t="str">
        <f aca="false">IF(AE84="",V84,AE84)</f>
        <v/>
      </c>
      <c r="AH84" s="0" t="str">
        <f aca="false">IF(AD84&lt;1.1,"x","")</f>
        <v>x</v>
      </c>
    </row>
    <row r="85" customFormat="false" ht="13.8" hidden="true" customHeight="false" outlineLevel="0" collapsed="false">
      <c r="A85" s="0" t="n">
        <f aca="false">A84+metadata!J84</f>
        <v>584</v>
      </c>
      <c r="B85" s="0" t="str">
        <f aca="false">metadata!B85</f>
        <v>9-FI</v>
      </c>
      <c r="C85" s="0" t="n">
        <v>84</v>
      </c>
      <c r="D85" s="3" t="str">
        <f aca="false">VLOOKUP(C85,$A$1:$B$451,2)</f>
        <v>2-</v>
      </c>
      <c r="E85" s="0" t="str">
        <f aca="false">VLOOKUP($D85,metadata!$B$2:$S$451,2,0)</f>
        <v>BRADSHAW, WE</v>
      </c>
      <c r="F85" s="0" t="str">
        <f aca="false">VLOOKUP($D85,metadata!$B$2:$S$451,3,0)</f>
        <v>GEOGRAPHY OF PHOTOPERIODIC RESPONSE IN DIAPAUSING MOSQUITO</v>
      </c>
      <c r="G85" s="0" t="str">
        <f aca="false">VLOOKUP($D85,metadata!$B$2:$S$451,4,0)</f>
        <v>10.1038/262384b0</v>
      </c>
      <c r="H85" s="0" t="str">
        <f aca="false">VLOOKUP($D85,metadata!$B$2:$S$451,5,0)</f>
        <v>y-askfordata</v>
      </c>
      <c r="I85" s="0" t="str">
        <f aca="false">VLOOKUP($D85,metadata!$B$2:$S$451,6,0)</f>
        <v>a</v>
      </c>
      <c r="J85" s="0" t="str">
        <f aca="false">VLOOKUP($D85,metadata!$B$2:$S$451,7,0)</f>
        <v>i</v>
      </c>
      <c r="K85" s="0" t="n">
        <f aca="false">VLOOKUP($D85,metadata!$B$2:$S$451,8,0)</f>
        <v>22</v>
      </c>
      <c r="L85" s="0" t="n">
        <f aca="false">VLOOKUP($D85,metadata!$B$2:$S$451,9,0)</f>
        <v>16</v>
      </c>
      <c r="M85" s="0" t="str">
        <f aca="false">VLOOKUP($D85,metadata!$B$2:$S$451,10,0)</f>
        <v/>
      </c>
      <c r="N85" s="0" t="str">
        <f aca="false">VLOOKUP($D85,metadata!$B$2:$S$451,11,0)</f>
        <v>Wyeomyia smithii</v>
      </c>
      <c r="O85" s="0" t="str">
        <f aca="false">VLOOKUP($D85,metadata!$B$2:$S$451,12,0)</f>
        <v>diptera</v>
      </c>
      <c r="P85" s="0" t="str">
        <f aca="false">VLOOKUP($D85,metadata!$B$2:$S$451,13,0)</f>
        <v/>
      </c>
      <c r="Q85" s="0" t="str">
        <f aca="false">VLOOKUP($D85,metadata!$B$2:$S$451,14,0)</f>
        <v/>
      </c>
      <c r="R85" s="0" t="str">
        <f aca="false">VLOOKUP($D85,metadata!$B$2:$S$451,15,0)</f>
        <v/>
      </c>
      <c r="S85" s="0" t="str">
        <f aca="false">VLOOKUP($D85,metadata!$B$2:$S$451,16,0)</f>
        <v/>
      </c>
      <c r="T85" s="0" t="str">
        <f aca="false">VLOOKUP($D85,metadata!$B$2:$S$451,17,0)</f>
        <v/>
      </c>
      <c r="U85" s="0" t="str">
        <f aca="false">VLOOKUP($D85,metadata!$B$2:$S$451,18,0)</f>
        <v/>
      </c>
      <c r="V85" s="0" t="str">
        <f aca="false">VLOOKUP($D85,metadata!$B$2:$Z$451,19,0)</f>
        <v/>
      </c>
      <c r="W85" s="0" t="str">
        <f aca="false">VLOOKUP($D85,metadata!$B$2:$Z$451,20,0)</f>
        <v/>
      </c>
      <c r="X85" s="0" t="str">
        <f aca="false">VLOOKUP($D85,metadata!$B$2:$Z$451,21,0)</f>
        <v/>
      </c>
      <c r="Y85" s="0" t="str">
        <f aca="false">VLOOKUP($D85,metadata!$B$2:$Z$451,22,0)</f>
        <v/>
      </c>
      <c r="Z85" s="0" t="str">
        <f aca="false">VLOOKUP($D85,metadata!$B$2:$Z$451,23,0)</f>
        <v/>
      </c>
      <c r="AA85" s="0" t="str">
        <f aca="false">VLOOKUP($D85,metadata!$B$2:$Z$451,24,0)</f>
        <v/>
      </c>
      <c r="AB85" s="0" t="str">
        <f aca="false">VLOOKUP($D85,metadata!$B$2:$Z$451,25,0)</f>
        <v/>
      </c>
      <c r="AF85" s="0" t="str">
        <f aca="false">IF(AE85="",V85,AE85)</f>
        <v/>
      </c>
      <c r="AH85" s="0" t="str">
        <f aca="false">IF(AD85&lt;1.1,"x","")</f>
        <v>x</v>
      </c>
    </row>
    <row r="86" customFormat="false" ht="13.8" hidden="true" customHeight="false" outlineLevel="0" collapsed="false">
      <c r="A86" s="0" t="n">
        <f aca="false">A85+metadata!J85</f>
        <v>588</v>
      </c>
      <c r="B86" s="0" t="str">
        <f aca="false">metadata!B86</f>
        <v>9-UW</v>
      </c>
      <c r="C86" s="0" t="n">
        <v>85</v>
      </c>
      <c r="D86" s="3" t="str">
        <f aca="false">VLOOKUP(C86,$A$1:$B$451,2)</f>
        <v>2-</v>
      </c>
      <c r="E86" s="0" t="str">
        <f aca="false">VLOOKUP($D86,metadata!$B$2:$S$451,2,0)</f>
        <v>BRADSHAW, WE</v>
      </c>
      <c r="F86" s="0" t="str">
        <f aca="false">VLOOKUP($D86,metadata!$B$2:$S$451,3,0)</f>
        <v>GEOGRAPHY OF PHOTOPERIODIC RESPONSE IN DIAPAUSING MOSQUITO</v>
      </c>
      <c r="G86" s="0" t="str">
        <f aca="false">VLOOKUP($D86,metadata!$B$2:$S$451,4,0)</f>
        <v>10.1038/262384b0</v>
      </c>
      <c r="H86" s="0" t="str">
        <f aca="false">VLOOKUP($D86,metadata!$B$2:$S$451,5,0)</f>
        <v>y-askfordata</v>
      </c>
      <c r="I86" s="0" t="str">
        <f aca="false">VLOOKUP($D86,metadata!$B$2:$S$451,6,0)</f>
        <v>a</v>
      </c>
      <c r="J86" s="0" t="str">
        <f aca="false">VLOOKUP($D86,metadata!$B$2:$S$451,7,0)</f>
        <v>i</v>
      </c>
      <c r="K86" s="0" t="n">
        <f aca="false">VLOOKUP($D86,metadata!$B$2:$S$451,8,0)</f>
        <v>22</v>
      </c>
      <c r="L86" s="0" t="n">
        <f aca="false">VLOOKUP($D86,metadata!$B$2:$S$451,9,0)</f>
        <v>16</v>
      </c>
      <c r="M86" s="0" t="str">
        <f aca="false">VLOOKUP($D86,metadata!$B$2:$S$451,10,0)</f>
        <v/>
      </c>
      <c r="N86" s="0" t="str">
        <f aca="false">VLOOKUP($D86,metadata!$B$2:$S$451,11,0)</f>
        <v>Wyeomyia smithii</v>
      </c>
      <c r="O86" s="0" t="str">
        <f aca="false">VLOOKUP($D86,metadata!$B$2:$S$451,12,0)</f>
        <v>diptera</v>
      </c>
      <c r="P86" s="0" t="str">
        <f aca="false">VLOOKUP($D86,metadata!$B$2:$S$451,13,0)</f>
        <v/>
      </c>
      <c r="Q86" s="0" t="str">
        <f aca="false">VLOOKUP($D86,metadata!$B$2:$S$451,14,0)</f>
        <v/>
      </c>
      <c r="R86" s="0" t="str">
        <f aca="false">VLOOKUP($D86,metadata!$B$2:$S$451,15,0)</f>
        <v/>
      </c>
      <c r="S86" s="0" t="str">
        <f aca="false">VLOOKUP($D86,metadata!$B$2:$S$451,16,0)</f>
        <v/>
      </c>
      <c r="T86" s="0" t="str">
        <f aca="false">VLOOKUP($D86,metadata!$B$2:$S$451,17,0)</f>
        <v/>
      </c>
      <c r="U86" s="0" t="str">
        <f aca="false">VLOOKUP($D86,metadata!$B$2:$S$451,18,0)</f>
        <v/>
      </c>
      <c r="V86" s="0" t="str">
        <f aca="false">VLOOKUP($D86,metadata!$B$2:$Z$451,19,0)</f>
        <v/>
      </c>
      <c r="W86" s="0" t="str">
        <f aca="false">VLOOKUP($D86,metadata!$B$2:$Z$451,20,0)</f>
        <v/>
      </c>
      <c r="X86" s="0" t="str">
        <f aca="false">VLOOKUP($D86,metadata!$B$2:$Z$451,21,0)</f>
        <v/>
      </c>
      <c r="Y86" s="0" t="str">
        <f aca="false">VLOOKUP($D86,metadata!$B$2:$Z$451,22,0)</f>
        <v/>
      </c>
      <c r="Z86" s="0" t="str">
        <f aca="false">VLOOKUP($D86,metadata!$B$2:$Z$451,23,0)</f>
        <v/>
      </c>
      <c r="AA86" s="0" t="str">
        <f aca="false">VLOOKUP($D86,metadata!$B$2:$Z$451,24,0)</f>
        <v/>
      </c>
      <c r="AB86" s="0" t="str">
        <f aca="false">VLOOKUP($D86,metadata!$B$2:$Z$451,25,0)</f>
        <v/>
      </c>
      <c r="AF86" s="0" t="str">
        <f aca="false">IF(AE86="",V86,AE86)</f>
        <v/>
      </c>
      <c r="AH86" s="0" t="str">
        <f aca="false">IF(AD86&lt;1.1,"x","")</f>
        <v>x</v>
      </c>
    </row>
    <row r="87" customFormat="false" ht="13.8" hidden="true" customHeight="false" outlineLevel="0" collapsed="false">
      <c r="A87" s="0" t="n">
        <f aca="false">A86+metadata!J86</f>
        <v>592</v>
      </c>
      <c r="B87" s="0" t="str">
        <f aca="false">metadata!B87</f>
        <v>9-KT</v>
      </c>
      <c r="C87" s="0" t="n">
        <v>86</v>
      </c>
      <c r="D87" s="3" t="str">
        <f aca="false">VLOOKUP(C87,$A$1:$B$451,2)</f>
        <v>2-</v>
      </c>
      <c r="E87" s="0" t="str">
        <f aca="false">VLOOKUP($D87,metadata!$B$2:$S$451,2,0)</f>
        <v>BRADSHAW, WE</v>
      </c>
      <c r="F87" s="0" t="str">
        <f aca="false">VLOOKUP($D87,metadata!$B$2:$S$451,3,0)</f>
        <v>GEOGRAPHY OF PHOTOPERIODIC RESPONSE IN DIAPAUSING MOSQUITO</v>
      </c>
      <c r="G87" s="0" t="str">
        <f aca="false">VLOOKUP($D87,metadata!$B$2:$S$451,4,0)</f>
        <v>10.1038/262384b0</v>
      </c>
      <c r="H87" s="0" t="str">
        <f aca="false">VLOOKUP($D87,metadata!$B$2:$S$451,5,0)</f>
        <v>y-askfordata</v>
      </c>
      <c r="I87" s="0" t="str">
        <f aca="false">VLOOKUP($D87,metadata!$B$2:$S$451,6,0)</f>
        <v>a</v>
      </c>
      <c r="J87" s="0" t="str">
        <f aca="false">VLOOKUP($D87,metadata!$B$2:$S$451,7,0)</f>
        <v>i</v>
      </c>
      <c r="K87" s="0" t="n">
        <f aca="false">VLOOKUP($D87,metadata!$B$2:$S$451,8,0)</f>
        <v>22</v>
      </c>
      <c r="L87" s="0" t="n">
        <f aca="false">VLOOKUP($D87,metadata!$B$2:$S$451,9,0)</f>
        <v>16</v>
      </c>
      <c r="M87" s="0" t="str">
        <f aca="false">VLOOKUP($D87,metadata!$B$2:$S$451,10,0)</f>
        <v/>
      </c>
      <c r="N87" s="0" t="str">
        <f aca="false">VLOOKUP($D87,metadata!$B$2:$S$451,11,0)</f>
        <v>Wyeomyia smithii</v>
      </c>
      <c r="O87" s="0" t="str">
        <f aca="false">VLOOKUP($D87,metadata!$B$2:$S$451,12,0)</f>
        <v>diptera</v>
      </c>
      <c r="P87" s="0" t="str">
        <f aca="false">VLOOKUP($D87,metadata!$B$2:$S$451,13,0)</f>
        <v/>
      </c>
      <c r="Q87" s="0" t="str">
        <f aca="false">VLOOKUP($D87,metadata!$B$2:$S$451,14,0)</f>
        <v/>
      </c>
      <c r="R87" s="0" t="str">
        <f aca="false">VLOOKUP($D87,metadata!$B$2:$S$451,15,0)</f>
        <v/>
      </c>
      <c r="S87" s="0" t="str">
        <f aca="false">VLOOKUP($D87,metadata!$B$2:$S$451,16,0)</f>
        <v/>
      </c>
      <c r="T87" s="0" t="str">
        <f aca="false">VLOOKUP($D87,metadata!$B$2:$S$451,17,0)</f>
        <v/>
      </c>
      <c r="U87" s="0" t="str">
        <f aca="false">VLOOKUP($D87,metadata!$B$2:$S$451,18,0)</f>
        <v/>
      </c>
      <c r="V87" s="0" t="str">
        <f aca="false">VLOOKUP($D87,metadata!$B$2:$Z$451,19,0)</f>
        <v/>
      </c>
      <c r="W87" s="0" t="str">
        <f aca="false">VLOOKUP($D87,metadata!$B$2:$Z$451,20,0)</f>
        <v/>
      </c>
      <c r="X87" s="0" t="str">
        <f aca="false">VLOOKUP($D87,metadata!$B$2:$Z$451,21,0)</f>
        <v/>
      </c>
      <c r="Y87" s="0" t="str">
        <f aca="false">VLOOKUP($D87,metadata!$B$2:$Z$451,22,0)</f>
        <v/>
      </c>
      <c r="Z87" s="0" t="str">
        <f aca="false">VLOOKUP($D87,metadata!$B$2:$Z$451,23,0)</f>
        <v/>
      </c>
      <c r="AA87" s="0" t="str">
        <f aca="false">VLOOKUP($D87,metadata!$B$2:$Z$451,24,0)</f>
        <v/>
      </c>
      <c r="AB87" s="0" t="str">
        <f aca="false">VLOOKUP($D87,metadata!$B$2:$Z$451,25,0)</f>
        <v/>
      </c>
      <c r="AF87" s="0" t="str">
        <f aca="false">IF(AE87="",V87,AE87)</f>
        <v/>
      </c>
      <c r="AH87" s="0" t="str">
        <f aca="false">IF(AD87&lt;1.1,"x","")</f>
        <v>x</v>
      </c>
    </row>
    <row r="88" customFormat="false" ht="13.8" hidden="true" customHeight="false" outlineLevel="0" collapsed="false">
      <c r="A88" s="0" t="n">
        <f aca="false">A87+metadata!J87</f>
        <v>595</v>
      </c>
      <c r="B88" s="0" t="str">
        <f aca="false">metadata!B88</f>
        <v>9-SO</v>
      </c>
      <c r="C88" s="0" t="n">
        <v>87</v>
      </c>
      <c r="D88" s="3" t="str">
        <f aca="false">VLOOKUP(C88,$A$1:$B$451,2)</f>
        <v>2-</v>
      </c>
      <c r="E88" s="0" t="str">
        <f aca="false">VLOOKUP($D88,metadata!$B$2:$S$451,2,0)</f>
        <v>BRADSHAW, WE</v>
      </c>
      <c r="F88" s="0" t="str">
        <f aca="false">VLOOKUP($D88,metadata!$B$2:$S$451,3,0)</f>
        <v>GEOGRAPHY OF PHOTOPERIODIC RESPONSE IN DIAPAUSING MOSQUITO</v>
      </c>
      <c r="G88" s="0" t="str">
        <f aca="false">VLOOKUP($D88,metadata!$B$2:$S$451,4,0)</f>
        <v>10.1038/262384b0</v>
      </c>
      <c r="H88" s="0" t="str">
        <f aca="false">VLOOKUP($D88,metadata!$B$2:$S$451,5,0)</f>
        <v>y-askfordata</v>
      </c>
      <c r="I88" s="0" t="str">
        <f aca="false">VLOOKUP($D88,metadata!$B$2:$S$451,6,0)</f>
        <v>a</v>
      </c>
      <c r="J88" s="0" t="str">
        <f aca="false">VLOOKUP($D88,metadata!$B$2:$S$451,7,0)</f>
        <v>i</v>
      </c>
      <c r="K88" s="0" t="n">
        <f aca="false">VLOOKUP($D88,metadata!$B$2:$S$451,8,0)</f>
        <v>22</v>
      </c>
      <c r="L88" s="0" t="n">
        <f aca="false">VLOOKUP($D88,metadata!$B$2:$S$451,9,0)</f>
        <v>16</v>
      </c>
      <c r="M88" s="0" t="str">
        <f aca="false">VLOOKUP($D88,metadata!$B$2:$S$451,10,0)</f>
        <v/>
      </c>
      <c r="N88" s="0" t="str">
        <f aca="false">VLOOKUP($D88,metadata!$B$2:$S$451,11,0)</f>
        <v>Wyeomyia smithii</v>
      </c>
      <c r="O88" s="0" t="str">
        <f aca="false">VLOOKUP($D88,metadata!$B$2:$S$451,12,0)</f>
        <v>diptera</v>
      </c>
      <c r="P88" s="0" t="str">
        <f aca="false">VLOOKUP($D88,metadata!$B$2:$S$451,13,0)</f>
        <v/>
      </c>
      <c r="Q88" s="0" t="str">
        <f aca="false">VLOOKUP($D88,metadata!$B$2:$S$451,14,0)</f>
        <v/>
      </c>
      <c r="R88" s="0" t="str">
        <f aca="false">VLOOKUP($D88,metadata!$B$2:$S$451,15,0)</f>
        <v/>
      </c>
      <c r="S88" s="0" t="str">
        <f aca="false">VLOOKUP($D88,metadata!$B$2:$S$451,16,0)</f>
        <v/>
      </c>
      <c r="T88" s="0" t="str">
        <f aca="false">VLOOKUP($D88,metadata!$B$2:$S$451,17,0)</f>
        <v/>
      </c>
      <c r="U88" s="0" t="str">
        <f aca="false">VLOOKUP($D88,metadata!$B$2:$S$451,18,0)</f>
        <v/>
      </c>
      <c r="V88" s="0" t="str">
        <f aca="false">VLOOKUP($D88,metadata!$B$2:$Z$451,19,0)</f>
        <v/>
      </c>
      <c r="W88" s="0" t="str">
        <f aca="false">VLOOKUP($D88,metadata!$B$2:$Z$451,20,0)</f>
        <v/>
      </c>
      <c r="X88" s="0" t="str">
        <f aca="false">VLOOKUP($D88,metadata!$B$2:$Z$451,21,0)</f>
        <v/>
      </c>
      <c r="Y88" s="0" t="str">
        <f aca="false">VLOOKUP($D88,metadata!$B$2:$Z$451,22,0)</f>
        <v/>
      </c>
      <c r="Z88" s="0" t="str">
        <f aca="false">VLOOKUP($D88,metadata!$B$2:$Z$451,23,0)</f>
        <v/>
      </c>
      <c r="AA88" s="0" t="str">
        <f aca="false">VLOOKUP($D88,metadata!$B$2:$Z$451,24,0)</f>
        <v/>
      </c>
      <c r="AB88" s="0" t="str">
        <f aca="false">VLOOKUP($D88,metadata!$B$2:$Z$451,25,0)</f>
        <v/>
      </c>
      <c r="AF88" s="0" t="str">
        <f aca="false">IF(AE88="",V88,AE88)</f>
        <v/>
      </c>
      <c r="AH88" s="0" t="str">
        <f aca="false">IF(AD88&lt;1.1,"x","")</f>
        <v>x</v>
      </c>
    </row>
    <row r="89" customFormat="false" ht="13.8" hidden="true" customHeight="false" outlineLevel="0" collapsed="false">
      <c r="A89" s="0" t="n">
        <f aca="false">A88+metadata!J88</f>
        <v>598</v>
      </c>
      <c r="B89" s="0" t="str">
        <f aca="false">metadata!B89</f>
        <v>10-SD</v>
      </c>
      <c r="C89" s="0" t="n">
        <v>88</v>
      </c>
      <c r="D89" s="3" t="str">
        <f aca="false">VLOOKUP(C89,$A$1:$B$451,2)</f>
        <v>2-</v>
      </c>
      <c r="E89" s="0" t="str">
        <f aca="false">VLOOKUP($D89,metadata!$B$2:$S$451,2,0)</f>
        <v>BRADSHAW, WE</v>
      </c>
      <c r="F89" s="0" t="str">
        <f aca="false">VLOOKUP($D89,metadata!$B$2:$S$451,3,0)</f>
        <v>GEOGRAPHY OF PHOTOPERIODIC RESPONSE IN DIAPAUSING MOSQUITO</v>
      </c>
      <c r="G89" s="0" t="str">
        <f aca="false">VLOOKUP($D89,metadata!$B$2:$S$451,4,0)</f>
        <v>10.1038/262384b0</v>
      </c>
      <c r="H89" s="0" t="str">
        <f aca="false">VLOOKUP($D89,metadata!$B$2:$S$451,5,0)</f>
        <v>y-askfordata</v>
      </c>
      <c r="I89" s="0" t="str">
        <f aca="false">VLOOKUP($D89,metadata!$B$2:$S$451,6,0)</f>
        <v>a</v>
      </c>
      <c r="J89" s="0" t="str">
        <f aca="false">VLOOKUP($D89,metadata!$B$2:$S$451,7,0)</f>
        <v>i</v>
      </c>
      <c r="K89" s="0" t="n">
        <f aca="false">VLOOKUP($D89,metadata!$B$2:$S$451,8,0)</f>
        <v>22</v>
      </c>
      <c r="L89" s="0" t="n">
        <f aca="false">VLOOKUP($D89,metadata!$B$2:$S$451,9,0)</f>
        <v>16</v>
      </c>
      <c r="M89" s="0" t="str">
        <f aca="false">VLOOKUP($D89,metadata!$B$2:$S$451,10,0)</f>
        <v/>
      </c>
      <c r="N89" s="0" t="str">
        <f aca="false">VLOOKUP($D89,metadata!$B$2:$S$451,11,0)</f>
        <v>Wyeomyia smithii</v>
      </c>
      <c r="O89" s="0" t="str">
        <f aca="false">VLOOKUP($D89,metadata!$B$2:$S$451,12,0)</f>
        <v>diptera</v>
      </c>
      <c r="P89" s="0" t="str">
        <f aca="false">VLOOKUP($D89,metadata!$B$2:$S$451,13,0)</f>
        <v/>
      </c>
      <c r="Q89" s="0" t="str">
        <f aca="false">VLOOKUP($D89,metadata!$B$2:$S$451,14,0)</f>
        <v/>
      </c>
      <c r="R89" s="0" t="str">
        <f aca="false">VLOOKUP($D89,metadata!$B$2:$S$451,15,0)</f>
        <v/>
      </c>
      <c r="S89" s="0" t="str">
        <f aca="false">VLOOKUP($D89,metadata!$B$2:$S$451,16,0)</f>
        <v/>
      </c>
      <c r="T89" s="0" t="str">
        <f aca="false">VLOOKUP($D89,metadata!$B$2:$S$451,17,0)</f>
        <v/>
      </c>
      <c r="U89" s="0" t="str">
        <f aca="false">VLOOKUP($D89,metadata!$B$2:$S$451,18,0)</f>
        <v/>
      </c>
      <c r="V89" s="0" t="str">
        <f aca="false">VLOOKUP($D89,metadata!$B$2:$Z$451,19,0)</f>
        <v/>
      </c>
      <c r="W89" s="0" t="str">
        <f aca="false">VLOOKUP($D89,metadata!$B$2:$Z$451,20,0)</f>
        <v/>
      </c>
      <c r="X89" s="0" t="str">
        <f aca="false">VLOOKUP($D89,metadata!$B$2:$Z$451,21,0)</f>
        <v/>
      </c>
      <c r="Y89" s="0" t="str">
        <f aca="false">VLOOKUP($D89,metadata!$B$2:$Z$451,22,0)</f>
        <v/>
      </c>
      <c r="Z89" s="0" t="str">
        <f aca="false">VLOOKUP($D89,metadata!$B$2:$Z$451,23,0)</f>
        <v/>
      </c>
      <c r="AA89" s="0" t="str">
        <f aca="false">VLOOKUP($D89,metadata!$B$2:$Z$451,24,0)</f>
        <v/>
      </c>
      <c r="AB89" s="0" t="str">
        <f aca="false">VLOOKUP($D89,metadata!$B$2:$Z$451,25,0)</f>
        <v/>
      </c>
      <c r="AF89" s="0" t="str">
        <f aca="false">IF(AE89="",V89,AE89)</f>
        <v/>
      </c>
      <c r="AH89" s="0" t="str">
        <f aca="false">IF(AD89&lt;1.1,"x","")</f>
        <v>x</v>
      </c>
    </row>
    <row r="90" customFormat="false" ht="13.8" hidden="true" customHeight="false" outlineLevel="0" collapsed="false">
      <c r="A90" s="0" t="n">
        <f aca="false">A89+metadata!J89</f>
        <v>601</v>
      </c>
      <c r="B90" s="0" t="str">
        <f aca="false">metadata!B90</f>
        <v>10-NG</v>
      </c>
      <c r="C90" s="0" t="n">
        <v>89</v>
      </c>
      <c r="D90" s="3" t="str">
        <f aca="false">VLOOKUP(C90,$A$1:$B$451,2)</f>
        <v>2-</v>
      </c>
      <c r="E90" s="0" t="str">
        <f aca="false">VLOOKUP($D90,metadata!$B$2:$S$451,2,0)</f>
        <v>BRADSHAW, WE</v>
      </c>
      <c r="F90" s="0" t="str">
        <f aca="false">VLOOKUP($D90,metadata!$B$2:$S$451,3,0)</f>
        <v>GEOGRAPHY OF PHOTOPERIODIC RESPONSE IN DIAPAUSING MOSQUITO</v>
      </c>
      <c r="G90" s="0" t="str">
        <f aca="false">VLOOKUP($D90,metadata!$B$2:$S$451,4,0)</f>
        <v>10.1038/262384b0</v>
      </c>
      <c r="H90" s="0" t="str">
        <f aca="false">VLOOKUP($D90,metadata!$B$2:$S$451,5,0)</f>
        <v>y-askfordata</v>
      </c>
      <c r="I90" s="0" t="str">
        <f aca="false">VLOOKUP($D90,metadata!$B$2:$S$451,6,0)</f>
        <v>a</v>
      </c>
      <c r="J90" s="0" t="str">
        <f aca="false">VLOOKUP($D90,metadata!$B$2:$S$451,7,0)</f>
        <v>i</v>
      </c>
      <c r="K90" s="0" t="n">
        <f aca="false">VLOOKUP($D90,metadata!$B$2:$S$451,8,0)</f>
        <v>22</v>
      </c>
      <c r="L90" s="0" t="n">
        <f aca="false">VLOOKUP($D90,metadata!$B$2:$S$451,9,0)</f>
        <v>16</v>
      </c>
      <c r="M90" s="0" t="str">
        <f aca="false">VLOOKUP($D90,metadata!$B$2:$S$451,10,0)</f>
        <v/>
      </c>
      <c r="N90" s="0" t="str">
        <f aca="false">VLOOKUP($D90,metadata!$B$2:$S$451,11,0)</f>
        <v>Wyeomyia smithii</v>
      </c>
      <c r="O90" s="0" t="str">
        <f aca="false">VLOOKUP($D90,metadata!$B$2:$S$451,12,0)</f>
        <v>diptera</v>
      </c>
      <c r="P90" s="0" t="str">
        <f aca="false">VLOOKUP($D90,metadata!$B$2:$S$451,13,0)</f>
        <v/>
      </c>
      <c r="Q90" s="0" t="str">
        <f aca="false">VLOOKUP($D90,metadata!$B$2:$S$451,14,0)</f>
        <v/>
      </c>
      <c r="R90" s="0" t="str">
        <f aca="false">VLOOKUP($D90,metadata!$B$2:$S$451,15,0)</f>
        <v/>
      </c>
      <c r="S90" s="0" t="str">
        <f aca="false">VLOOKUP($D90,metadata!$B$2:$S$451,16,0)</f>
        <v/>
      </c>
      <c r="T90" s="0" t="str">
        <f aca="false">VLOOKUP($D90,metadata!$B$2:$S$451,17,0)</f>
        <v/>
      </c>
      <c r="U90" s="0" t="str">
        <f aca="false">VLOOKUP($D90,metadata!$B$2:$S$451,18,0)</f>
        <v/>
      </c>
      <c r="V90" s="0" t="str">
        <f aca="false">VLOOKUP($D90,metadata!$B$2:$Z$451,19,0)</f>
        <v/>
      </c>
      <c r="W90" s="0" t="str">
        <f aca="false">VLOOKUP($D90,metadata!$B$2:$Z$451,20,0)</f>
        <v/>
      </c>
      <c r="X90" s="0" t="str">
        <f aca="false">VLOOKUP($D90,metadata!$B$2:$Z$451,21,0)</f>
        <v/>
      </c>
      <c r="Y90" s="0" t="str">
        <f aca="false">VLOOKUP($D90,metadata!$B$2:$Z$451,22,0)</f>
        <v/>
      </c>
      <c r="Z90" s="0" t="str">
        <f aca="false">VLOOKUP($D90,metadata!$B$2:$Z$451,23,0)</f>
        <v/>
      </c>
      <c r="AA90" s="0" t="str">
        <f aca="false">VLOOKUP($D90,metadata!$B$2:$Z$451,24,0)</f>
        <v/>
      </c>
      <c r="AB90" s="0" t="str">
        <f aca="false">VLOOKUP($D90,metadata!$B$2:$Z$451,25,0)</f>
        <v/>
      </c>
      <c r="AF90" s="0" t="str">
        <f aca="false">IF(AE90="",V90,AE90)</f>
        <v/>
      </c>
      <c r="AH90" s="0" t="str">
        <f aca="false">IF(AD90&lt;1.1,"x","")</f>
        <v>x</v>
      </c>
    </row>
    <row r="91" customFormat="false" ht="13.8" hidden="true" customHeight="false" outlineLevel="0" collapsed="false">
      <c r="A91" s="0" t="n">
        <f aca="false">A90+metadata!J90</f>
        <v>604</v>
      </c>
      <c r="B91" s="0" t="str">
        <f aca="false">metadata!B91</f>
        <v>10-FS</v>
      </c>
      <c r="C91" s="0" t="n">
        <v>90</v>
      </c>
      <c r="D91" s="3" t="str">
        <f aca="false">VLOOKUP(C91,$A$1:$B$451,2)</f>
        <v>2-</v>
      </c>
      <c r="E91" s="0" t="str">
        <f aca="false">VLOOKUP($D91,metadata!$B$2:$S$451,2,0)</f>
        <v>BRADSHAW, WE</v>
      </c>
      <c r="F91" s="0" t="str">
        <f aca="false">VLOOKUP($D91,metadata!$B$2:$S$451,3,0)</f>
        <v>GEOGRAPHY OF PHOTOPERIODIC RESPONSE IN DIAPAUSING MOSQUITO</v>
      </c>
      <c r="G91" s="0" t="str">
        <f aca="false">VLOOKUP($D91,metadata!$B$2:$S$451,4,0)</f>
        <v>10.1038/262384b0</v>
      </c>
      <c r="H91" s="0" t="str">
        <f aca="false">VLOOKUP($D91,metadata!$B$2:$S$451,5,0)</f>
        <v>y-askfordata</v>
      </c>
      <c r="I91" s="0" t="str">
        <f aca="false">VLOOKUP($D91,metadata!$B$2:$S$451,6,0)</f>
        <v>a</v>
      </c>
      <c r="J91" s="0" t="str">
        <f aca="false">VLOOKUP($D91,metadata!$B$2:$S$451,7,0)</f>
        <v>i</v>
      </c>
      <c r="K91" s="0" t="n">
        <f aca="false">VLOOKUP($D91,metadata!$B$2:$S$451,8,0)</f>
        <v>22</v>
      </c>
      <c r="L91" s="0" t="n">
        <f aca="false">VLOOKUP($D91,metadata!$B$2:$S$451,9,0)</f>
        <v>16</v>
      </c>
      <c r="M91" s="0" t="str">
        <f aca="false">VLOOKUP($D91,metadata!$B$2:$S$451,10,0)</f>
        <v/>
      </c>
      <c r="N91" s="0" t="str">
        <f aca="false">VLOOKUP($D91,metadata!$B$2:$S$451,11,0)</f>
        <v>Wyeomyia smithii</v>
      </c>
      <c r="O91" s="0" t="str">
        <f aca="false">VLOOKUP($D91,metadata!$B$2:$S$451,12,0)</f>
        <v>diptera</v>
      </c>
      <c r="P91" s="0" t="str">
        <f aca="false">VLOOKUP($D91,metadata!$B$2:$S$451,13,0)</f>
        <v/>
      </c>
      <c r="Q91" s="0" t="str">
        <f aca="false">VLOOKUP($D91,metadata!$B$2:$S$451,14,0)</f>
        <v/>
      </c>
      <c r="R91" s="0" t="str">
        <f aca="false">VLOOKUP($D91,metadata!$B$2:$S$451,15,0)</f>
        <v/>
      </c>
      <c r="S91" s="0" t="str">
        <f aca="false">VLOOKUP($D91,metadata!$B$2:$S$451,16,0)</f>
        <v/>
      </c>
      <c r="T91" s="0" t="str">
        <f aca="false">VLOOKUP($D91,metadata!$B$2:$S$451,17,0)</f>
        <v/>
      </c>
      <c r="U91" s="0" t="str">
        <f aca="false">VLOOKUP($D91,metadata!$B$2:$S$451,18,0)</f>
        <v/>
      </c>
      <c r="V91" s="0" t="str">
        <f aca="false">VLOOKUP($D91,metadata!$B$2:$Z$451,19,0)</f>
        <v/>
      </c>
      <c r="W91" s="0" t="str">
        <f aca="false">VLOOKUP($D91,metadata!$B$2:$Z$451,20,0)</f>
        <v/>
      </c>
      <c r="X91" s="0" t="str">
        <f aca="false">VLOOKUP($D91,metadata!$B$2:$Z$451,21,0)</f>
        <v/>
      </c>
      <c r="Y91" s="0" t="str">
        <f aca="false">VLOOKUP($D91,metadata!$B$2:$Z$451,22,0)</f>
        <v/>
      </c>
      <c r="Z91" s="0" t="str">
        <f aca="false">VLOOKUP($D91,metadata!$B$2:$Z$451,23,0)</f>
        <v/>
      </c>
      <c r="AA91" s="0" t="str">
        <f aca="false">VLOOKUP($D91,metadata!$B$2:$Z$451,24,0)</f>
        <v/>
      </c>
      <c r="AB91" s="0" t="str">
        <f aca="false">VLOOKUP($D91,metadata!$B$2:$Z$451,25,0)</f>
        <v/>
      </c>
      <c r="AF91" s="0" t="str">
        <f aca="false">IF(AE91="",V91,AE91)</f>
        <v/>
      </c>
      <c r="AH91" s="0" t="str">
        <f aca="false">IF(AD91&lt;1.1,"x","")</f>
        <v>x</v>
      </c>
    </row>
    <row r="92" customFormat="false" ht="13.8" hidden="true" customHeight="false" outlineLevel="0" collapsed="false">
      <c r="A92" s="0" t="n">
        <f aca="false">A91+metadata!J91</f>
        <v>607</v>
      </c>
      <c r="B92" s="0" t="str">
        <f aca="false">metadata!B92</f>
        <v>10-MM</v>
      </c>
      <c r="C92" s="0" t="n">
        <v>91</v>
      </c>
      <c r="D92" s="3" t="str">
        <f aca="false">VLOOKUP(C92,$A$1:$B$451,2)</f>
        <v>2-</v>
      </c>
      <c r="E92" s="0" t="str">
        <f aca="false">VLOOKUP($D92,metadata!$B$2:$S$451,2,0)</f>
        <v>BRADSHAW, WE</v>
      </c>
      <c r="F92" s="0" t="str">
        <f aca="false">VLOOKUP($D92,metadata!$B$2:$S$451,3,0)</f>
        <v>GEOGRAPHY OF PHOTOPERIODIC RESPONSE IN DIAPAUSING MOSQUITO</v>
      </c>
      <c r="G92" s="0" t="str">
        <f aca="false">VLOOKUP($D92,metadata!$B$2:$S$451,4,0)</f>
        <v>10.1038/262384b0</v>
      </c>
      <c r="H92" s="0" t="str">
        <f aca="false">VLOOKUP($D92,metadata!$B$2:$S$451,5,0)</f>
        <v>y-askfordata</v>
      </c>
      <c r="I92" s="0" t="str">
        <f aca="false">VLOOKUP($D92,metadata!$B$2:$S$451,6,0)</f>
        <v>a</v>
      </c>
      <c r="J92" s="0" t="str">
        <f aca="false">VLOOKUP($D92,metadata!$B$2:$S$451,7,0)</f>
        <v>i</v>
      </c>
      <c r="K92" s="0" t="n">
        <f aca="false">VLOOKUP($D92,metadata!$B$2:$S$451,8,0)</f>
        <v>22</v>
      </c>
      <c r="L92" s="0" t="n">
        <f aca="false">VLOOKUP($D92,metadata!$B$2:$S$451,9,0)</f>
        <v>16</v>
      </c>
      <c r="M92" s="0" t="str">
        <f aca="false">VLOOKUP($D92,metadata!$B$2:$S$451,10,0)</f>
        <v/>
      </c>
      <c r="N92" s="0" t="str">
        <f aca="false">VLOOKUP($D92,metadata!$B$2:$S$451,11,0)</f>
        <v>Wyeomyia smithii</v>
      </c>
      <c r="O92" s="0" t="str">
        <f aca="false">VLOOKUP($D92,metadata!$B$2:$S$451,12,0)</f>
        <v>diptera</v>
      </c>
      <c r="P92" s="0" t="str">
        <f aca="false">VLOOKUP($D92,metadata!$B$2:$S$451,13,0)</f>
        <v/>
      </c>
      <c r="Q92" s="0" t="str">
        <f aca="false">VLOOKUP($D92,metadata!$B$2:$S$451,14,0)</f>
        <v/>
      </c>
      <c r="R92" s="0" t="str">
        <f aca="false">VLOOKUP($D92,metadata!$B$2:$S$451,15,0)</f>
        <v/>
      </c>
      <c r="S92" s="0" t="str">
        <f aca="false">VLOOKUP($D92,metadata!$B$2:$S$451,16,0)</f>
        <v/>
      </c>
      <c r="T92" s="0" t="str">
        <f aca="false">VLOOKUP($D92,metadata!$B$2:$S$451,17,0)</f>
        <v/>
      </c>
      <c r="U92" s="0" t="str">
        <f aca="false">VLOOKUP($D92,metadata!$B$2:$S$451,18,0)</f>
        <v/>
      </c>
      <c r="V92" s="0" t="str">
        <f aca="false">VLOOKUP($D92,metadata!$B$2:$Z$451,19,0)</f>
        <v/>
      </c>
      <c r="W92" s="0" t="str">
        <f aca="false">VLOOKUP($D92,metadata!$B$2:$Z$451,20,0)</f>
        <v/>
      </c>
      <c r="X92" s="0" t="str">
        <f aca="false">VLOOKUP($D92,metadata!$B$2:$Z$451,21,0)</f>
        <v/>
      </c>
      <c r="Y92" s="0" t="str">
        <f aca="false">VLOOKUP($D92,metadata!$B$2:$Z$451,22,0)</f>
        <v/>
      </c>
      <c r="Z92" s="0" t="str">
        <f aca="false">VLOOKUP($D92,metadata!$B$2:$Z$451,23,0)</f>
        <v/>
      </c>
      <c r="AA92" s="0" t="str">
        <f aca="false">VLOOKUP($D92,metadata!$B$2:$Z$451,24,0)</f>
        <v/>
      </c>
      <c r="AB92" s="0" t="str">
        <f aca="false">VLOOKUP($D92,metadata!$B$2:$Z$451,25,0)</f>
        <v/>
      </c>
      <c r="AF92" s="0" t="str">
        <f aca="false">IF(AE92="",V92,AE92)</f>
        <v/>
      </c>
      <c r="AH92" s="0" t="str">
        <f aca="false">IF(AD92&lt;1.1,"x","")</f>
        <v>x</v>
      </c>
    </row>
    <row r="93" customFormat="false" ht="13.8" hidden="true" customHeight="false" outlineLevel="0" collapsed="false">
      <c r="A93" s="0" t="n">
        <f aca="false">A92+metadata!J92</f>
        <v>610</v>
      </c>
      <c r="B93" s="0" t="str">
        <f aca="false">metadata!B93</f>
        <v>10-KB</v>
      </c>
      <c r="C93" s="0" t="n">
        <v>92</v>
      </c>
      <c r="D93" s="3" t="str">
        <f aca="false">VLOOKUP(C93,$A$1:$B$451,2)</f>
        <v>2-</v>
      </c>
      <c r="E93" s="0" t="str">
        <f aca="false">VLOOKUP($D93,metadata!$B$2:$S$451,2,0)</f>
        <v>BRADSHAW, WE</v>
      </c>
      <c r="F93" s="0" t="str">
        <f aca="false">VLOOKUP($D93,metadata!$B$2:$S$451,3,0)</f>
        <v>GEOGRAPHY OF PHOTOPERIODIC RESPONSE IN DIAPAUSING MOSQUITO</v>
      </c>
      <c r="G93" s="0" t="str">
        <f aca="false">VLOOKUP($D93,metadata!$B$2:$S$451,4,0)</f>
        <v>10.1038/262384b0</v>
      </c>
      <c r="H93" s="0" t="str">
        <f aca="false">VLOOKUP($D93,metadata!$B$2:$S$451,5,0)</f>
        <v>y-askfordata</v>
      </c>
      <c r="I93" s="0" t="str">
        <f aca="false">VLOOKUP($D93,metadata!$B$2:$S$451,6,0)</f>
        <v>a</v>
      </c>
      <c r="J93" s="0" t="str">
        <f aca="false">VLOOKUP($D93,metadata!$B$2:$S$451,7,0)</f>
        <v>i</v>
      </c>
      <c r="K93" s="0" t="n">
        <f aca="false">VLOOKUP($D93,metadata!$B$2:$S$451,8,0)</f>
        <v>22</v>
      </c>
      <c r="L93" s="0" t="n">
        <f aca="false">VLOOKUP($D93,metadata!$B$2:$S$451,9,0)</f>
        <v>16</v>
      </c>
      <c r="M93" s="0" t="str">
        <f aca="false">VLOOKUP($D93,metadata!$B$2:$S$451,10,0)</f>
        <v/>
      </c>
      <c r="N93" s="0" t="str">
        <f aca="false">VLOOKUP($D93,metadata!$B$2:$S$451,11,0)</f>
        <v>Wyeomyia smithii</v>
      </c>
      <c r="O93" s="0" t="str">
        <f aca="false">VLOOKUP($D93,metadata!$B$2:$S$451,12,0)</f>
        <v>diptera</v>
      </c>
      <c r="P93" s="0" t="str">
        <f aca="false">VLOOKUP($D93,metadata!$B$2:$S$451,13,0)</f>
        <v/>
      </c>
      <c r="Q93" s="0" t="str">
        <f aca="false">VLOOKUP($D93,metadata!$B$2:$S$451,14,0)</f>
        <v/>
      </c>
      <c r="R93" s="0" t="str">
        <f aca="false">VLOOKUP($D93,metadata!$B$2:$S$451,15,0)</f>
        <v/>
      </c>
      <c r="S93" s="0" t="str">
        <f aca="false">VLOOKUP($D93,metadata!$B$2:$S$451,16,0)</f>
        <v/>
      </c>
      <c r="T93" s="0" t="str">
        <f aca="false">VLOOKUP($D93,metadata!$B$2:$S$451,17,0)</f>
        <v/>
      </c>
      <c r="U93" s="0" t="str">
        <f aca="false">VLOOKUP($D93,metadata!$B$2:$S$451,18,0)</f>
        <v/>
      </c>
      <c r="V93" s="0" t="str">
        <f aca="false">VLOOKUP($D93,metadata!$B$2:$Z$451,19,0)</f>
        <v/>
      </c>
      <c r="W93" s="0" t="str">
        <f aca="false">VLOOKUP($D93,metadata!$B$2:$Z$451,20,0)</f>
        <v/>
      </c>
      <c r="X93" s="0" t="str">
        <f aca="false">VLOOKUP($D93,metadata!$B$2:$Z$451,21,0)</f>
        <v/>
      </c>
      <c r="Y93" s="0" t="str">
        <f aca="false">VLOOKUP($D93,metadata!$B$2:$Z$451,22,0)</f>
        <v/>
      </c>
      <c r="Z93" s="0" t="str">
        <f aca="false">VLOOKUP($D93,metadata!$B$2:$Z$451,23,0)</f>
        <v/>
      </c>
      <c r="AA93" s="0" t="str">
        <f aca="false">VLOOKUP($D93,metadata!$B$2:$Z$451,24,0)</f>
        <v/>
      </c>
      <c r="AB93" s="0" t="str">
        <f aca="false">VLOOKUP($D93,metadata!$B$2:$Z$451,25,0)</f>
        <v/>
      </c>
      <c r="AF93" s="0" t="str">
        <f aca="false">IF(AE93="",V93,AE93)</f>
        <v/>
      </c>
      <c r="AH93" s="0" t="str">
        <f aca="false">IF(AD93&lt;1.1,"x","")</f>
        <v>x</v>
      </c>
    </row>
    <row r="94" customFormat="false" ht="13.8" hidden="true" customHeight="false" outlineLevel="0" collapsed="false">
      <c r="A94" s="0" t="n">
        <f aca="false">A93+metadata!J93</f>
        <v>615</v>
      </c>
      <c r="B94" s="0" t="str">
        <f aca="false">metadata!B94</f>
        <v>10-WY</v>
      </c>
      <c r="C94" s="0" t="n">
        <v>93</v>
      </c>
      <c r="D94" s="3" t="str">
        <f aca="false">VLOOKUP(C94,$A$1:$B$451,2)</f>
        <v>2-</v>
      </c>
      <c r="E94" s="0" t="str">
        <f aca="false">VLOOKUP($D94,metadata!$B$2:$S$451,2,0)</f>
        <v>BRADSHAW, WE</v>
      </c>
      <c r="F94" s="0" t="str">
        <f aca="false">VLOOKUP($D94,metadata!$B$2:$S$451,3,0)</f>
        <v>GEOGRAPHY OF PHOTOPERIODIC RESPONSE IN DIAPAUSING MOSQUITO</v>
      </c>
      <c r="G94" s="0" t="str">
        <f aca="false">VLOOKUP($D94,metadata!$B$2:$S$451,4,0)</f>
        <v>10.1038/262384b0</v>
      </c>
      <c r="H94" s="0" t="str">
        <f aca="false">VLOOKUP($D94,metadata!$B$2:$S$451,5,0)</f>
        <v>y-askfordata</v>
      </c>
      <c r="I94" s="0" t="str">
        <f aca="false">VLOOKUP($D94,metadata!$B$2:$S$451,6,0)</f>
        <v>a</v>
      </c>
      <c r="J94" s="0" t="str">
        <f aca="false">VLOOKUP($D94,metadata!$B$2:$S$451,7,0)</f>
        <v>i</v>
      </c>
      <c r="K94" s="0" t="n">
        <f aca="false">VLOOKUP($D94,metadata!$B$2:$S$451,8,0)</f>
        <v>22</v>
      </c>
      <c r="L94" s="0" t="n">
        <f aca="false">VLOOKUP($D94,metadata!$B$2:$S$451,9,0)</f>
        <v>16</v>
      </c>
      <c r="M94" s="0" t="str">
        <f aca="false">VLOOKUP($D94,metadata!$B$2:$S$451,10,0)</f>
        <v/>
      </c>
      <c r="N94" s="0" t="str">
        <f aca="false">VLOOKUP($D94,metadata!$B$2:$S$451,11,0)</f>
        <v>Wyeomyia smithii</v>
      </c>
      <c r="O94" s="0" t="str">
        <f aca="false">VLOOKUP($D94,metadata!$B$2:$S$451,12,0)</f>
        <v>diptera</v>
      </c>
      <c r="P94" s="0" t="str">
        <f aca="false">VLOOKUP($D94,metadata!$B$2:$S$451,13,0)</f>
        <v/>
      </c>
      <c r="Q94" s="0" t="str">
        <f aca="false">VLOOKUP($D94,metadata!$B$2:$S$451,14,0)</f>
        <v/>
      </c>
      <c r="R94" s="0" t="str">
        <f aca="false">VLOOKUP($D94,metadata!$B$2:$S$451,15,0)</f>
        <v/>
      </c>
      <c r="S94" s="0" t="str">
        <f aca="false">VLOOKUP($D94,metadata!$B$2:$S$451,16,0)</f>
        <v/>
      </c>
      <c r="T94" s="0" t="str">
        <f aca="false">VLOOKUP($D94,metadata!$B$2:$S$451,17,0)</f>
        <v/>
      </c>
      <c r="U94" s="0" t="str">
        <f aca="false">VLOOKUP($D94,metadata!$B$2:$S$451,18,0)</f>
        <v/>
      </c>
      <c r="V94" s="0" t="str">
        <f aca="false">VLOOKUP($D94,metadata!$B$2:$Z$451,19,0)</f>
        <v/>
      </c>
      <c r="W94" s="0" t="str">
        <f aca="false">VLOOKUP($D94,metadata!$B$2:$Z$451,20,0)</f>
        <v/>
      </c>
      <c r="X94" s="0" t="str">
        <f aca="false">VLOOKUP($D94,metadata!$B$2:$Z$451,21,0)</f>
        <v/>
      </c>
      <c r="Y94" s="0" t="str">
        <f aca="false">VLOOKUP($D94,metadata!$B$2:$Z$451,22,0)</f>
        <v/>
      </c>
      <c r="Z94" s="0" t="str">
        <f aca="false">VLOOKUP($D94,metadata!$B$2:$Z$451,23,0)</f>
        <v/>
      </c>
      <c r="AA94" s="0" t="str">
        <f aca="false">VLOOKUP($D94,metadata!$B$2:$Z$451,24,0)</f>
        <v/>
      </c>
      <c r="AB94" s="0" t="str">
        <f aca="false">VLOOKUP($D94,metadata!$B$2:$Z$451,25,0)</f>
        <v/>
      </c>
      <c r="AF94" s="0" t="str">
        <f aca="false">IF(AE94="",V94,AE94)</f>
        <v/>
      </c>
      <c r="AH94" s="0" t="str">
        <f aca="false">IF(AD94&lt;1.1,"x","")</f>
        <v>x</v>
      </c>
    </row>
    <row r="95" customFormat="false" ht="13.8" hidden="true" customHeight="false" outlineLevel="0" collapsed="false">
      <c r="A95" s="0" t="n">
        <f aca="false">A94+metadata!J94</f>
        <v>618</v>
      </c>
      <c r="B95" s="0" t="str">
        <f aca="false">metadata!B95</f>
        <v>11-Iwamizawa</v>
      </c>
      <c r="C95" s="0" t="n">
        <v>94</v>
      </c>
      <c r="D95" s="3" t="str">
        <f aca="false">VLOOKUP(C95,$A$1:$B$451,2)</f>
        <v>2-</v>
      </c>
      <c r="E95" s="0" t="str">
        <f aca="false">VLOOKUP($D95,metadata!$B$2:$S$451,2,0)</f>
        <v>BRADSHAW, WE</v>
      </c>
      <c r="F95" s="0" t="str">
        <f aca="false">VLOOKUP($D95,metadata!$B$2:$S$451,3,0)</f>
        <v>GEOGRAPHY OF PHOTOPERIODIC RESPONSE IN DIAPAUSING MOSQUITO</v>
      </c>
      <c r="G95" s="0" t="str">
        <f aca="false">VLOOKUP($D95,metadata!$B$2:$S$451,4,0)</f>
        <v>10.1038/262384b0</v>
      </c>
      <c r="H95" s="0" t="str">
        <f aca="false">VLOOKUP($D95,metadata!$B$2:$S$451,5,0)</f>
        <v>y-askfordata</v>
      </c>
      <c r="I95" s="0" t="str">
        <f aca="false">VLOOKUP($D95,metadata!$B$2:$S$451,6,0)</f>
        <v>a</v>
      </c>
      <c r="J95" s="0" t="str">
        <f aca="false">VLOOKUP($D95,metadata!$B$2:$S$451,7,0)</f>
        <v>i</v>
      </c>
      <c r="K95" s="0" t="n">
        <f aca="false">VLOOKUP($D95,metadata!$B$2:$S$451,8,0)</f>
        <v>22</v>
      </c>
      <c r="L95" s="0" t="n">
        <f aca="false">VLOOKUP($D95,metadata!$B$2:$S$451,9,0)</f>
        <v>16</v>
      </c>
      <c r="M95" s="0" t="str">
        <f aca="false">VLOOKUP($D95,metadata!$B$2:$S$451,10,0)</f>
        <v/>
      </c>
      <c r="N95" s="0" t="str">
        <f aca="false">VLOOKUP($D95,metadata!$B$2:$S$451,11,0)</f>
        <v>Wyeomyia smithii</v>
      </c>
      <c r="O95" s="0" t="str">
        <f aca="false">VLOOKUP($D95,metadata!$B$2:$S$451,12,0)</f>
        <v>diptera</v>
      </c>
      <c r="P95" s="0" t="str">
        <f aca="false">VLOOKUP($D95,metadata!$B$2:$S$451,13,0)</f>
        <v/>
      </c>
      <c r="Q95" s="0" t="str">
        <f aca="false">VLOOKUP($D95,metadata!$B$2:$S$451,14,0)</f>
        <v/>
      </c>
      <c r="R95" s="0" t="str">
        <f aca="false">VLOOKUP($D95,metadata!$B$2:$S$451,15,0)</f>
        <v/>
      </c>
      <c r="S95" s="0" t="str">
        <f aca="false">VLOOKUP($D95,metadata!$B$2:$S$451,16,0)</f>
        <v/>
      </c>
      <c r="T95" s="0" t="str">
        <f aca="false">VLOOKUP($D95,metadata!$B$2:$S$451,17,0)</f>
        <v/>
      </c>
      <c r="U95" s="0" t="str">
        <f aca="false">VLOOKUP($D95,metadata!$B$2:$S$451,18,0)</f>
        <v/>
      </c>
      <c r="V95" s="0" t="str">
        <f aca="false">VLOOKUP($D95,metadata!$B$2:$Z$451,19,0)</f>
        <v/>
      </c>
      <c r="W95" s="0" t="str">
        <f aca="false">VLOOKUP($D95,metadata!$B$2:$Z$451,20,0)</f>
        <v/>
      </c>
      <c r="X95" s="0" t="str">
        <f aca="false">VLOOKUP($D95,metadata!$B$2:$Z$451,21,0)</f>
        <v/>
      </c>
      <c r="Y95" s="0" t="str">
        <f aca="false">VLOOKUP($D95,metadata!$B$2:$Z$451,22,0)</f>
        <v/>
      </c>
      <c r="Z95" s="0" t="str">
        <f aca="false">VLOOKUP($D95,metadata!$B$2:$Z$451,23,0)</f>
        <v/>
      </c>
      <c r="AA95" s="0" t="str">
        <f aca="false">VLOOKUP($D95,metadata!$B$2:$Z$451,24,0)</f>
        <v/>
      </c>
      <c r="AB95" s="0" t="str">
        <f aca="false">VLOOKUP($D95,metadata!$B$2:$Z$451,25,0)</f>
        <v/>
      </c>
      <c r="AF95" s="0" t="str">
        <f aca="false">IF(AE95="",V95,AE95)</f>
        <v/>
      </c>
      <c r="AH95" s="0" t="str">
        <f aca="false">IF(AD95&lt;1.1,"x","")</f>
        <v>x</v>
      </c>
    </row>
    <row r="96" customFormat="false" ht="13.8" hidden="true" customHeight="false" outlineLevel="0" collapsed="false">
      <c r="A96" s="0" t="n">
        <f aca="false">A95+metadata!J95</f>
        <v>626</v>
      </c>
      <c r="B96" s="0" t="str">
        <f aca="false">metadata!B96</f>
        <v>11-Sendai</v>
      </c>
      <c r="C96" s="0" t="n">
        <v>95</v>
      </c>
      <c r="D96" s="3" t="str">
        <f aca="false">VLOOKUP(C96,$A$1:$B$451,2)</f>
        <v>2-</v>
      </c>
      <c r="E96" s="0" t="str">
        <f aca="false">VLOOKUP($D96,metadata!$B$2:$S$451,2,0)</f>
        <v>BRADSHAW, WE</v>
      </c>
      <c r="F96" s="0" t="str">
        <f aca="false">VLOOKUP($D96,metadata!$B$2:$S$451,3,0)</f>
        <v>GEOGRAPHY OF PHOTOPERIODIC RESPONSE IN DIAPAUSING MOSQUITO</v>
      </c>
      <c r="G96" s="0" t="str">
        <f aca="false">VLOOKUP($D96,metadata!$B$2:$S$451,4,0)</f>
        <v>10.1038/262384b0</v>
      </c>
      <c r="H96" s="0" t="str">
        <f aca="false">VLOOKUP($D96,metadata!$B$2:$S$451,5,0)</f>
        <v>y-askfordata</v>
      </c>
      <c r="I96" s="0" t="str">
        <f aca="false">VLOOKUP($D96,metadata!$B$2:$S$451,6,0)</f>
        <v>a</v>
      </c>
      <c r="J96" s="0" t="str">
        <f aca="false">VLOOKUP($D96,metadata!$B$2:$S$451,7,0)</f>
        <v>i</v>
      </c>
      <c r="K96" s="0" t="n">
        <f aca="false">VLOOKUP($D96,metadata!$B$2:$S$451,8,0)</f>
        <v>22</v>
      </c>
      <c r="L96" s="0" t="n">
        <f aca="false">VLOOKUP($D96,metadata!$B$2:$S$451,9,0)</f>
        <v>16</v>
      </c>
      <c r="M96" s="0" t="str">
        <f aca="false">VLOOKUP($D96,metadata!$B$2:$S$451,10,0)</f>
        <v/>
      </c>
      <c r="N96" s="0" t="str">
        <f aca="false">VLOOKUP($D96,metadata!$B$2:$S$451,11,0)</f>
        <v>Wyeomyia smithii</v>
      </c>
      <c r="O96" s="0" t="str">
        <f aca="false">VLOOKUP($D96,metadata!$B$2:$S$451,12,0)</f>
        <v>diptera</v>
      </c>
      <c r="P96" s="0" t="str">
        <f aca="false">VLOOKUP($D96,metadata!$B$2:$S$451,13,0)</f>
        <v/>
      </c>
      <c r="Q96" s="0" t="str">
        <f aca="false">VLOOKUP($D96,metadata!$B$2:$S$451,14,0)</f>
        <v/>
      </c>
      <c r="R96" s="0" t="str">
        <f aca="false">VLOOKUP($D96,metadata!$B$2:$S$451,15,0)</f>
        <v/>
      </c>
      <c r="S96" s="0" t="str">
        <f aca="false">VLOOKUP($D96,metadata!$B$2:$S$451,16,0)</f>
        <v/>
      </c>
      <c r="T96" s="0" t="str">
        <f aca="false">VLOOKUP($D96,metadata!$B$2:$S$451,17,0)</f>
        <v/>
      </c>
      <c r="U96" s="0" t="str">
        <f aca="false">VLOOKUP($D96,metadata!$B$2:$S$451,18,0)</f>
        <v/>
      </c>
      <c r="V96" s="0" t="str">
        <f aca="false">VLOOKUP($D96,metadata!$B$2:$Z$451,19,0)</f>
        <v/>
      </c>
      <c r="W96" s="0" t="str">
        <f aca="false">VLOOKUP($D96,metadata!$B$2:$Z$451,20,0)</f>
        <v/>
      </c>
      <c r="X96" s="0" t="str">
        <f aca="false">VLOOKUP($D96,metadata!$B$2:$Z$451,21,0)</f>
        <v/>
      </c>
      <c r="Y96" s="0" t="str">
        <f aca="false">VLOOKUP($D96,metadata!$B$2:$Z$451,22,0)</f>
        <v/>
      </c>
      <c r="Z96" s="0" t="str">
        <f aca="false">VLOOKUP($D96,metadata!$B$2:$Z$451,23,0)</f>
        <v/>
      </c>
      <c r="AA96" s="0" t="str">
        <f aca="false">VLOOKUP($D96,metadata!$B$2:$Z$451,24,0)</f>
        <v/>
      </c>
      <c r="AB96" s="0" t="str">
        <f aca="false">VLOOKUP($D96,metadata!$B$2:$Z$451,25,0)</f>
        <v/>
      </c>
      <c r="AF96" s="0" t="str">
        <f aca="false">IF(AE96="",V96,AE96)</f>
        <v/>
      </c>
      <c r="AH96" s="0" t="str">
        <f aca="false">IF(AD96&lt;1.1,"x","")</f>
        <v>x</v>
      </c>
    </row>
    <row r="97" customFormat="false" ht="13.8" hidden="true" customHeight="false" outlineLevel="0" collapsed="false">
      <c r="A97" s="0" t="n">
        <f aca="false">A96+metadata!J96</f>
        <v>631</v>
      </c>
      <c r="B97" s="0" t="str">
        <f aca="false">metadata!B97</f>
        <v>11-Nagaoka</v>
      </c>
      <c r="C97" s="0" t="n">
        <v>96</v>
      </c>
      <c r="D97" s="3" t="str">
        <f aca="false">VLOOKUP(C97,$A$1:$B$451,2)</f>
        <v>2-</v>
      </c>
      <c r="E97" s="0" t="str">
        <f aca="false">VLOOKUP($D97,metadata!$B$2:$S$451,2,0)</f>
        <v>BRADSHAW, WE</v>
      </c>
      <c r="F97" s="0" t="str">
        <f aca="false">VLOOKUP($D97,metadata!$B$2:$S$451,3,0)</f>
        <v>GEOGRAPHY OF PHOTOPERIODIC RESPONSE IN DIAPAUSING MOSQUITO</v>
      </c>
      <c r="G97" s="0" t="str">
        <f aca="false">VLOOKUP($D97,metadata!$B$2:$S$451,4,0)</f>
        <v>10.1038/262384b0</v>
      </c>
      <c r="H97" s="0" t="str">
        <f aca="false">VLOOKUP($D97,metadata!$B$2:$S$451,5,0)</f>
        <v>y-askfordata</v>
      </c>
      <c r="I97" s="0" t="str">
        <f aca="false">VLOOKUP($D97,metadata!$B$2:$S$451,6,0)</f>
        <v>a</v>
      </c>
      <c r="J97" s="0" t="str">
        <f aca="false">VLOOKUP($D97,metadata!$B$2:$S$451,7,0)</f>
        <v>i</v>
      </c>
      <c r="K97" s="0" t="n">
        <f aca="false">VLOOKUP($D97,metadata!$B$2:$S$451,8,0)</f>
        <v>22</v>
      </c>
      <c r="L97" s="0" t="n">
        <f aca="false">VLOOKUP($D97,metadata!$B$2:$S$451,9,0)</f>
        <v>16</v>
      </c>
      <c r="M97" s="0" t="str">
        <f aca="false">VLOOKUP($D97,metadata!$B$2:$S$451,10,0)</f>
        <v/>
      </c>
      <c r="N97" s="0" t="str">
        <f aca="false">VLOOKUP($D97,metadata!$B$2:$S$451,11,0)</f>
        <v>Wyeomyia smithii</v>
      </c>
      <c r="O97" s="0" t="str">
        <f aca="false">VLOOKUP($D97,metadata!$B$2:$S$451,12,0)</f>
        <v>diptera</v>
      </c>
      <c r="P97" s="0" t="str">
        <f aca="false">VLOOKUP($D97,metadata!$B$2:$S$451,13,0)</f>
        <v/>
      </c>
      <c r="Q97" s="0" t="str">
        <f aca="false">VLOOKUP($D97,metadata!$B$2:$S$451,14,0)</f>
        <v/>
      </c>
      <c r="R97" s="0" t="str">
        <f aca="false">VLOOKUP($D97,metadata!$B$2:$S$451,15,0)</f>
        <v/>
      </c>
      <c r="S97" s="0" t="str">
        <f aca="false">VLOOKUP($D97,metadata!$B$2:$S$451,16,0)</f>
        <v/>
      </c>
      <c r="T97" s="0" t="str">
        <f aca="false">VLOOKUP($D97,metadata!$B$2:$S$451,17,0)</f>
        <v/>
      </c>
      <c r="U97" s="0" t="str">
        <f aca="false">VLOOKUP($D97,metadata!$B$2:$S$451,18,0)</f>
        <v/>
      </c>
      <c r="V97" s="0" t="str">
        <f aca="false">VLOOKUP($D97,metadata!$B$2:$Z$451,19,0)</f>
        <v/>
      </c>
      <c r="W97" s="0" t="str">
        <f aca="false">VLOOKUP($D97,metadata!$B$2:$Z$451,20,0)</f>
        <v/>
      </c>
      <c r="X97" s="0" t="str">
        <f aca="false">VLOOKUP($D97,metadata!$B$2:$Z$451,21,0)</f>
        <v/>
      </c>
      <c r="Y97" s="0" t="str">
        <f aca="false">VLOOKUP($D97,metadata!$B$2:$Z$451,22,0)</f>
        <v/>
      </c>
      <c r="Z97" s="0" t="str">
        <f aca="false">VLOOKUP($D97,metadata!$B$2:$Z$451,23,0)</f>
        <v/>
      </c>
      <c r="AA97" s="0" t="str">
        <f aca="false">VLOOKUP($D97,metadata!$B$2:$Z$451,24,0)</f>
        <v/>
      </c>
      <c r="AB97" s="0" t="str">
        <f aca="false">VLOOKUP($D97,metadata!$B$2:$Z$451,25,0)</f>
        <v/>
      </c>
      <c r="AF97" s="0" t="str">
        <f aca="false">IF(AE97="",V97,AE97)</f>
        <v/>
      </c>
      <c r="AH97" s="0" t="str">
        <f aca="false">IF(AD97&lt;1.1,"x","")</f>
        <v>x</v>
      </c>
    </row>
    <row r="98" customFormat="false" ht="13.8" hidden="true" customHeight="false" outlineLevel="0" collapsed="false">
      <c r="A98" s="0" t="n">
        <f aca="false">A97+metadata!J97</f>
        <v>636</v>
      </c>
      <c r="B98" s="0" t="str">
        <f aca="false">metadata!B98</f>
        <v>11-Okayama</v>
      </c>
      <c r="C98" s="0" t="n">
        <v>97</v>
      </c>
      <c r="D98" s="3" t="str">
        <f aca="false">VLOOKUP(C98,$A$1:$B$451,2)</f>
        <v>2-</v>
      </c>
      <c r="E98" s="0" t="str">
        <f aca="false">VLOOKUP($D98,metadata!$B$2:$S$451,2,0)</f>
        <v>BRADSHAW, WE</v>
      </c>
      <c r="F98" s="0" t="str">
        <f aca="false">VLOOKUP($D98,metadata!$B$2:$S$451,3,0)</f>
        <v>GEOGRAPHY OF PHOTOPERIODIC RESPONSE IN DIAPAUSING MOSQUITO</v>
      </c>
      <c r="G98" s="0" t="str">
        <f aca="false">VLOOKUP($D98,metadata!$B$2:$S$451,4,0)</f>
        <v>10.1038/262384b0</v>
      </c>
      <c r="H98" s="0" t="str">
        <f aca="false">VLOOKUP($D98,metadata!$B$2:$S$451,5,0)</f>
        <v>y-askfordata</v>
      </c>
      <c r="I98" s="0" t="str">
        <f aca="false">VLOOKUP($D98,metadata!$B$2:$S$451,6,0)</f>
        <v>a</v>
      </c>
      <c r="J98" s="0" t="str">
        <f aca="false">VLOOKUP($D98,metadata!$B$2:$S$451,7,0)</f>
        <v>i</v>
      </c>
      <c r="K98" s="0" t="n">
        <f aca="false">VLOOKUP($D98,metadata!$B$2:$S$451,8,0)</f>
        <v>22</v>
      </c>
      <c r="L98" s="0" t="n">
        <f aca="false">VLOOKUP($D98,metadata!$B$2:$S$451,9,0)</f>
        <v>16</v>
      </c>
      <c r="M98" s="0" t="str">
        <f aca="false">VLOOKUP($D98,metadata!$B$2:$S$451,10,0)</f>
        <v/>
      </c>
      <c r="N98" s="0" t="str">
        <f aca="false">VLOOKUP($D98,metadata!$B$2:$S$451,11,0)</f>
        <v>Wyeomyia smithii</v>
      </c>
      <c r="O98" s="0" t="str">
        <f aca="false">VLOOKUP($D98,metadata!$B$2:$S$451,12,0)</f>
        <v>diptera</v>
      </c>
      <c r="P98" s="0" t="str">
        <f aca="false">VLOOKUP($D98,metadata!$B$2:$S$451,13,0)</f>
        <v/>
      </c>
      <c r="Q98" s="0" t="str">
        <f aca="false">VLOOKUP($D98,metadata!$B$2:$S$451,14,0)</f>
        <v/>
      </c>
      <c r="R98" s="0" t="str">
        <f aca="false">VLOOKUP($D98,metadata!$B$2:$S$451,15,0)</f>
        <v/>
      </c>
      <c r="S98" s="0" t="str">
        <f aca="false">VLOOKUP($D98,metadata!$B$2:$S$451,16,0)</f>
        <v/>
      </c>
      <c r="T98" s="0" t="str">
        <f aca="false">VLOOKUP($D98,metadata!$B$2:$S$451,17,0)</f>
        <v/>
      </c>
      <c r="U98" s="0" t="str">
        <f aca="false">VLOOKUP($D98,metadata!$B$2:$S$451,18,0)</f>
        <v/>
      </c>
      <c r="V98" s="0" t="str">
        <f aca="false">VLOOKUP($D98,metadata!$B$2:$Z$451,19,0)</f>
        <v/>
      </c>
      <c r="W98" s="0" t="str">
        <f aca="false">VLOOKUP($D98,metadata!$B$2:$Z$451,20,0)</f>
        <v/>
      </c>
      <c r="X98" s="0" t="str">
        <f aca="false">VLOOKUP($D98,metadata!$B$2:$Z$451,21,0)</f>
        <v/>
      </c>
      <c r="Y98" s="0" t="str">
        <f aca="false">VLOOKUP($D98,metadata!$B$2:$Z$451,22,0)</f>
        <v/>
      </c>
      <c r="Z98" s="0" t="str">
        <f aca="false">VLOOKUP($D98,metadata!$B$2:$Z$451,23,0)</f>
        <v/>
      </c>
      <c r="AA98" s="0" t="str">
        <f aca="false">VLOOKUP($D98,metadata!$B$2:$Z$451,24,0)</f>
        <v/>
      </c>
      <c r="AB98" s="0" t="str">
        <f aca="false">VLOOKUP($D98,metadata!$B$2:$Z$451,25,0)</f>
        <v/>
      </c>
      <c r="AF98" s="0" t="str">
        <f aca="false">IF(AE98="",V98,AE98)</f>
        <v/>
      </c>
      <c r="AH98" s="0" t="str">
        <f aca="false">IF(AD98&lt;1.1,"x","")</f>
        <v>x</v>
      </c>
    </row>
    <row r="99" customFormat="false" ht="13.8" hidden="true" customHeight="false" outlineLevel="0" collapsed="false">
      <c r="A99" s="0" t="n">
        <f aca="false">A98+metadata!J98</f>
        <v>641</v>
      </c>
      <c r="B99" s="0" t="str">
        <f aca="false">metadata!B99</f>
        <v>11-Matsuyama</v>
      </c>
      <c r="C99" s="0" t="n">
        <v>98</v>
      </c>
      <c r="D99" s="3" t="str">
        <f aca="false">VLOOKUP(C99,$A$1:$B$451,2)</f>
        <v>2-</v>
      </c>
      <c r="E99" s="0" t="str">
        <f aca="false">VLOOKUP($D99,metadata!$B$2:$S$451,2,0)</f>
        <v>BRADSHAW, WE</v>
      </c>
      <c r="F99" s="0" t="str">
        <f aca="false">VLOOKUP($D99,metadata!$B$2:$S$451,3,0)</f>
        <v>GEOGRAPHY OF PHOTOPERIODIC RESPONSE IN DIAPAUSING MOSQUITO</v>
      </c>
      <c r="G99" s="0" t="str">
        <f aca="false">VLOOKUP($D99,metadata!$B$2:$S$451,4,0)</f>
        <v>10.1038/262384b0</v>
      </c>
      <c r="H99" s="0" t="str">
        <f aca="false">VLOOKUP($D99,metadata!$B$2:$S$451,5,0)</f>
        <v>y-askfordata</v>
      </c>
      <c r="I99" s="0" t="str">
        <f aca="false">VLOOKUP($D99,metadata!$B$2:$S$451,6,0)</f>
        <v>a</v>
      </c>
      <c r="J99" s="0" t="str">
        <f aca="false">VLOOKUP($D99,metadata!$B$2:$S$451,7,0)</f>
        <v>i</v>
      </c>
      <c r="K99" s="0" t="n">
        <f aca="false">VLOOKUP($D99,metadata!$B$2:$S$451,8,0)</f>
        <v>22</v>
      </c>
      <c r="L99" s="0" t="n">
        <f aca="false">VLOOKUP($D99,metadata!$B$2:$S$451,9,0)</f>
        <v>16</v>
      </c>
      <c r="M99" s="0" t="str">
        <f aca="false">VLOOKUP($D99,metadata!$B$2:$S$451,10,0)</f>
        <v/>
      </c>
      <c r="N99" s="0" t="str">
        <f aca="false">VLOOKUP($D99,metadata!$B$2:$S$451,11,0)</f>
        <v>Wyeomyia smithii</v>
      </c>
      <c r="O99" s="0" t="str">
        <f aca="false">VLOOKUP($D99,metadata!$B$2:$S$451,12,0)</f>
        <v>diptera</v>
      </c>
      <c r="P99" s="0" t="str">
        <f aca="false">VLOOKUP($D99,metadata!$B$2:$S$451,13,0)</f>
        <v/>
      </c>
      <c r="Q99" s="0" t="str">
        <f aca="false">VLOOKUP($D99,metadata!$B$2:$S$451,14,0)</f>
        <v/>
      </c>
      <c r="R99" s="0" t="str">
        <f aca="false">VLOOKUP($D99,metadata!$B$2:$S$451,15,0)</f>
        <v/>
      </c>
      <c r="S99" s="0" t="str">
        <f aca="false">VLOOKUP($D99,metadata!$B$2:$S$451,16,0)</f>
        <v/>
      </c>
      <c r="T99" s="0" t="str">
        <f aca="false">VLOOKUP($D99,metadata!$B$2:$S$451,17,0)</f>
        <v/>
      </c>
      <c r="U99" s="0" t="str">
        <f aca="false">VLOOKUP($D99,metadata!$B$2:$S$451,18,0)</f>
        <v/>
      </c>
      <c r="V99" s="0" t="str">
        <f aca="false">VLOOKUP($D99,metadata!$B$2:$Z$451,19,0)</f>
        <v/>
      </c>
      <c r="W99" s="0" t="str">
        <f aca="false">VLOOKUP($D99,metadata!$B$2:$Z$451,20,0)</f>
        <v/>
      </c>
      <c r="X99" s="0" t="str">
        <f aca="false">VLOOKUP($D99,metadata!$B$2:$Z$451,21,0)</f>
        <v/>
      </c>
      <c r="Y99" s="0" t="str">
        <f aca="false">VLOOKUP($D99,metadata!$B$2:$Z$451,22,0)</f>
        <v/>
      </c>
      <c r="Z99" s="0" t="str">
        <f aca="false">VLOOKUP($D99,metadata!$B$2:$Z$451,23,0)</f>
        <v/>
      </c>
      <c r="AA99" s="0" t="str">
        <f aca="false">VLOOKUP($D99,metadata!$B$2:$Z$451,24,0)</f>
        <v/>
      </c>
      <c r="AB99" s="0" t="str">
        <f aca="false">VLOOKUP($D99,metadata!$B$2:$Z$451,25,0)</f>
        <v/>
      </c>
      <c r="AF99" s="0" t="str">
        <f aca="false">IF(AE99="",V99,AE99)</f>
        <v/>
      </c>
      <c r="AH99" s="0" t="str">
        <f aca="false">IF(AD99&lt;1.1,"x","")</f>
        <v>x</v>
      </c>
    </row>
    <row r="100" customFormat="false" ht="13.8" hidden="true" customHeight="false" outlineLevel="0" collapsed="false">
      <c r="A100" s="0" t="n">
        <f aca="false">A99+metadata!J99</f>
        <v>647</v>
      </c>
      <c r="B100" s="0" t="str">
        <f aca="false">metadata!B100</f>
        <v>11-Kagoshima</v>
      </c>
      <c r="C100" s="0" t="n">
        <v>99</v>
      </c>
      <c r="D100" s="3" t="str">
        <f aca="false">VLOOKUP(C100,$A$1:$B$451,2)</f>
        <v>2-</v>
      </c>
      <c r="E100" s="0" t="str">
        <f aca="false">VLOOKUP($D100,metadata!$B$2:$S$451,2,0)</f>
        <v>BRADSHAW, WE</v>
      </c>
      <c r="F100" s="0" t="str">
        <f aca="false">VLOOKUP($D100,metadata!$B$2:$S$451,3,0)</f>
        <v>GEOGRAPHY OF PHOTOPERIODIC RESPONSE IN DIAPAUSING MOSQUITO</v>
      </c>
      <c r="G100" s="0" t="str">
        <f aca="false">VLOOKUP($D100,metadata!$B$2:$S$451,4,0)</f>
        <v>10.1038/262384b0</v>
      </c>
      <c r="H100" s="0" t="str">
        <f aca="false">VLOOKUP($D100,metadata!$B$2:$S$451,5,0)</f>
        <v>y-askfordata</v>
      </c>
      <c r="I100" s="0" t="str">
        <f aca="false">VLOOKUP($D100,metadata!$B$2:$S$451,6,0)</f>
        <v>a</v>
      </c>
      <c r="J100" s="0" t="str">
        <f aca="false">VLOOKUP($D100,metadata!$B$2:$S$451,7,0)</f>
        <v>i</v>
      </c>
      <c r="K100" s="0" t="n">
        <f aca="false">VLOOKUP($D100,metadata!$B$2:$S$451,8,0)</f>
        <v>22</v>
      </c>
      <c r="L100" s="0" t="n">
        <f aca="false">VLOOKUP($D100,metadata!$B$2:$S$451,9,0)</f>
        <v>16</v>
      </c>
      <c r="M100" s="0" t="str">
        <f aca="false">VLOOKUP($D100,metadata!$B$2:$S$451,10,0)</f>
        <v/>
      </c>
      <c r="N100" s="0" t="str">
        <f aca="false">VLOOKUP($D100,metadata!$B$2:$S$451,11,0)</f>
        <v>Wyeomyia smithii</v>
      </c>
      <c r="O100" s="0" t="str">
        <f aca="false">VLOOKUP($D100,metadata!$B$2:$S$451,12,0)</f>
        <v>diptera</v>
      </c>
      <c r="P100" s="0" t="str">
        <f aca="false">VLOOKUP($D100,metadata!$B$2:$S$451,13,0)</f>
        <v/>
      </c>
      <c r="Q100" s="0" t="str">
        <f aca="false">VLOOKUP($D100,metadata!$B$2:$S$451,14,0)</f>
        <v/>
      </c>
      <c r="R100" s="0" t="str">
        <f aca="false">VLOOKUP($D100,metadata!$B$2:$S$451,15,0)</f>
        <v/>
      </c>
      <c r="S100" s="0" t="str">
        <f aca="false">VLOOKUP($D100,metadata!$B$2:$S$451,16,0)</f>
        <v/>
      </c>
      <c r="T100" s="0" t="str">
        <f aca="false">VLOOKUP($D100,metadata!$B$2:$S$451,17,0)</f>
        <v/>
      </c>
      <c r="U100" s="0" t="str">
        <f aca="false">VLOOKUP($D100,metadata!$B$2:$S$451,18,0)</f>
        <v/>
      </c>
      <c r="V100" s="0" t="str">
        <f aca="false">VLOOKUP($D100,metadata!$B$2:$Z$451,19,0)</f>
        <v/>
      </c>
      <c r="W100" s="0" t="str">
        <f aca="false">VLOOKUP($D100,metadata!$B$2:$Z$451,20,0)</f>
        <v/>
      </c>
      <c r="X100" s="0" t="str">
        <f aca="false">VLOOKUP($D100,metadata!$B$2:$Z$451,21,0)</f>
        <v/>
      </c>
      <c r="Y100" s="0" t="str">
        <f aca="false">VLOOKUP($D100,metadata!$B$2:$Z$451,22,0)</f>
        <v/>
      </c>
      <c r="Z100" s="0" t="str">
        <f aca="false">VLOOKUP($D100,metadata!$B$2:$Z$451,23,0)</f>
        <v/>
      </c>
      <c r="AA100" s="0" t="str">
        <f aca="false">VLOOKUP($D100,metadata!$B$2:$Z$451,24,0)</f>
        <v/>
      </c>
      <c r="AB100" s="0" t="str">
        <f aca="false">VLOOKUP($D100,metadata!$B$2:$Z$451,25,0)</f>
        <v/>
      </c>
      <c r="AF100" s="0" t="str">
        <f aca="false">IF(AE100="",V100,AE100)</f>
        <v/>
      </c>
      <c r="AH100" s="0" t="str">
        <f aca="false">IF(AD100&lt;1.1,"x","")</f>
        <v>x</v>
      </c>
    </row>
    <row r="101" customFormat="false" ht="13.8" hidden="true" customHeight="false" outlineLevel="0" collapsed="false">
      <c r="A101" s="0" t="n">
        <f aca="false">A100+metadata!J100</f>
        <v>653</v>
      </c>
      <c r="B101" s="0" t="str">
        <f aca="false">metadata!B101</f>
        <v>11-Naze</v>
      </c>
      <c r="C101" s="0" t="n">
        <v>100</v>
      </c>
      <c r="D101" s="3" t="str">
        <f aca="false">VLOOKUP(C101,$A$1:$B$451,2)</f>
        <v>2-</v>
      </c>
      <c r="E101" s="0" t="str">
        <f aca="false">VLOOKUP($D101,metadata!$B$2:$S$451,2,0)</f>
        <v>BRADSHAW, WE</v>
      </c>
      <c r="F101" s="0" t="str">
        <f aca="false">VLOOKUP($D101,metadata!$B$2:$S$451,3,0)</f>
        <v>GEOGRAPHY OF PHOTOPERIODIC RESPONSE IN DIAPAUSING MOSQUITO</v>
      </c>
      <c r="G101" s="0" t="str">
        <f aca="false">VLOOKUP($D101,metadata!$B$2:$S$451,4,0)</f>
        <v>10.1038/262384b0</v>
      </c>
      <c r="H101" s="0" t="str">
        <f aca="false">VLOOKUP($D101,metadata!$B$2:$S$451,5,0)</f>
        <v>y-askfordata</v>
      </c>
      <c r="I101" s="0" t="str">
        <f aca="false">VLOOKUP($D101,metadata!$B$2:$S$451,6,0)</f>
        <v>a</v>
      </c>
      <c r="J101" s="0" t="str">
        <f aca="false">VLOOKUP($D101,metadata!$B$2:$S$451,7,0)</f>
        <v>i</v>
      </c>
      <c r="K101" s="0" t="n">
        <f aca="false">VLOOKUP($D101,metadata!$B$2:$S$451,8,0)</f>
        <v>22</v>
      </c>
      <c r="L101" s="0" t="n">
        <f aca="false">VLOOKUP($D101,metadata!$B$2:$S$451,9,0)</f>
        <v>16</v>
      </c>
      <c r="M101" s="0" t="str">
        <f aca="false">VLOOKUP($D101,metadata!$B$2:$S$451,10,0)</f>
        <v/>
      </c>
      <c r="N101" s="0" t="str">
        <f aca="false">VLOOKUP($D101,metadata!$B$2:$S$451,11,0)</f>
        <v>Wyeomyia smithii</v>
      </c>
      <c r="O101" s="0" t="str">
        <f aca="false">VLOOKUP($D101,metadata!$B$2:$S$451,12,0)</f>
        <v>diptera</v>
      </c>
      <c r="P101" s="0" t="str">
        <f aca="false">VLOOKUP($D101,metadata!$B$2:$S$451,13,0)</f>
        <v/>
      </c>
      <c r="Q101" s="0" t="str">
        <f aca="false">VLOOKUP($D101,metadata!$B$2:$S$451,14,0)</f>
        <v/>
      </c>
      <c r="R101" s="0" t="str">
        <f aca="false">VLOOKUP($D101,metadata!$B$2:$S$451,15,0)</f>
        <v/>
      </c>
      <c r="S101" s="0" t="str">
        <f aca="false">VLOOKUP($D101,metadata!$B$2:$S$451,16,0)</f>
        <v/>
      </c>
      <c r="T101" s="0" t="str">
        <f aca="false">VLOOKUP($D101,metadata!$B$2:$S$451,17,0)</f>
        <v/>
      </c>
      <c r="U101" s="0" t="str">
        <f aca="false">VLOOKUP($D101,metadata!$B$2:$S$451,18,0)</f>
        <v/>
      </c>
      <c r="V101" s="0" t="str">
        <f aca="false">VLOOKUP($D101,metadata!$B$2:$Z$451,19,0)</f>
        <v/>
      </c>
      <c r="W101" s="0" t="str">
        <f aca="false">VLOOKUP($D101,metadata!$B$2:$Z$451,20,0)</f>
        <v/>
      </c>
      <c r="X101" s="0" t="str">
        <f aca="false">VLOOKUP($D101,metadata!$B$2:$Z$451,21,0)</f>
        <v/>
      </c>
      <c r="Y101" s="0" t="str">
        <f aca="false">VLOOKUP($D101,metadata!$B$2:$Z$451,22,0)</f>
        <v/>
      </c>
      <c r="Z101" s="0" t="str">
        <f aca="false">VLOOKUP($D101,metadata!$B$2:$Z$451,23,0)</f>
        <v/>
      </c>
      <c r="AA101" s="0" t="str">
        <f aca="false">VLOOKUP($D101,metadata!$B$2:$Z$451,24,0)</f>
        <v/>
      </c>
      <c r="AB101" s="0" t="str">
        <f aca="false">VLOOKUP($D101,metadata!$B$2:$Z$451,25,0)</f>
        <v/>
      </c>
      <c r="AF101" s="0" t="str">
        <f aca="false">IF(AE101="",V101,AE101)</f>
        <v/>
      </c>
      <c r="AH101" s="0" t="str">
        <f aca="false">IF(AD101&lt;1.1,"x","")</f>
        <v>x</v>
      </c>
    </row>
    <row r="102" customFormat="false" ht="13.8" hidden="true" customHeight="false" outlineLevel="0" collapsed="false">
      <c r="A102" s="0" t="n">
        <f aca="false">A101+metadata!J101</f>
        <v>658</v>
      </c>
      <c r="B102" s="0" t="str">
        <f aca="false">metadata!B102</f>
        <v>12-</v>
      </c>
      <c r="C102" s="0" t="n">
        <v>101</v>
      </c>
      <c r="D102" s="3" t="str">
        <f aca="false">VLOOKUP(C102,$A$1:$B$451,2)</f>
        <v>2-</v>
      </c>
      <c r="E102" s="0" t="str">
        <f aca="false">VLOOKUP($D102,metadata!$B$2:$S$451,2,0)</f>
        <v>BRADSHAW, WE</v>
      </c>
      <c r="F102" s="0" t="str">
        <f aca="false">VLOOKUP($D102,metadata!$B$2:$S$451,3,0)</f>
        <v>GEOGRAPHY OF PHOTOPERIODIC RESPONSE IN DIAPAUSING MOSQUITO</v>
      </c>
      <c r="G102" s="0" t="str">
        <f aca="false">VLOOKUP($D102,metadata!$B$2:$S$451,4,0)</f>
        <v>10.1038/262384b0</v>
      </c>
      <c r="H102" s="0" t="str">
        <f aca="false">VLOOKUP($D102,metadata!$B$2:$S$451,5,0)</f>
        <v>y-askfordata</v>
      </c>
      <c r="I102" s="0" t="str">
        <f aca="false">VLOOKUP($D102,metadata!$B$2:$S$451,6,0)</f>
        <v>a</v>
      </c>
      <c r="J102" s="0" t="str">
        <f aca="false">VLOOKUP($D102,metadata!$B$2:$S$451,7,0)</f>
        <v>i</v>
      </c>
      <c r="K102" s="0" t="n">
        <f aca="false">VLOOKUP($D102,metadata!$B$2:$S$451,8,0)</f>
        <v>22</v>
      </c>
      <c r="L102" s="0" t="n">
        <f aca="false">VLOOKUP($D102,metadata!$B$2:$S$451,9,0)</f>
        <v>16</v>
      </c>
      <c r="M102" s="0" t="str">
        <f aca="false">VLOOKUP($D102,metadata!$B$2:$S$451,10,0)</f>
        <v/>
      </c>
      <c r="N102" s="0" t="str">
        <f aca="false">VLOOKUP($D102,metadata!$B$2:$S$451,11,0)</f>
        <v>Wyeomyia smithii</v>
      </c>
      <c r="O102" s="0" t="str">
        <f aca="false">VLOOKUP($D102,metadata!$B$2:$S$451,12,0)</f>
        <v>diptera</v>
      </c>
      <c r="P102" s="0" t="str">
        <f aca="false">VLOOKUP($D102,metadata!$B$2:$S$451,13,0)</f>
        <v/>
      </c>
      <c r="Q102" s="0" t="str">
        <f aca="false">VLOOKUP($D102,metadata!$B$2:$S$451,14,0)</f>
        <v/>
      </c>
      <c r="R102" s="0" t="str">
        <f aca="false">VLOOKUP($D102,metadata!$B$2:$S$451,15,0)</f>
        <v/>
      </c>
      <c r="S102" s="0" t="str">
        <f aca="false">VLOOKUP($D102,metadata!$B$2:$S$451,16,0)</f>
        <v/>
      </c>
      <c r="T102" s="0" t="str">
        <f aca="false">VLOOKUP($D102,metadata!$B$2:$S$451,17,0)</f>
        <v/>
      </c>
      <c r="U102" s="0" t="str">
        <f aca="false">VLOOKUP($D102,metadata!$B$2:$S$451,18,0)</f>
        <v/>
      </c>
      <c r="V102" s="0" t="str">
        <f aca="false">VLOOKUP($D102,metadata!$B$2:$Z$451,19,0)</f>
        <v/>
      </c>
      <c r="W102" s="0" t="str">
        <f aca="false">VLOOKUP($D102,metadata!$B$2:$Z$451,20,0)</f>
        <v/>
      </c>
      <c r="X102" s="0" t="str">
        <f aca="false">VLOOKUP($D102,metadata!$B$2:$Z$451,21,0)</f>
        <v/>
      </c>
      <c r="Y102" s="0" t="str">
        <f aca="false">VLOOKUP($D102,metadata!$B$2:$Z$451,22,0)</f>
        <v/>
      </c>
      <c r="Z102" s="0" t="str">
        <f aca="false">VLOOKUP($D102,metadata!$B$2:$Z$451,23,0)</f>
        <v/>
      </c>
      <c r="AA102" s="0" t="str">
        <f aca="false">VLOOKUP($D102,metadata!$B$2:$Z$451,24,0)</f>
        <v/>
      </c>
      <c r="AB102" s="0" t="str">
        <f aca="false">VLOOKUP($D102,metadata!$B$2:$Z$451,25,0)</f>
        <v/>
      </c>
      <c r="AF102" s="0" t="str">
        <f aca="false">IF(AE102="",V102,AE102)</f>
        <v/>
      </c>
      <c r="AH102" s="0" t="str">
        <f aca="false">IF(AD102&lt;1.1,"x","")</f>
        <v>x</v>
      </c>
    </row>
    <row r="103" customFormat="false" ht="13.8" hidden="true" customHeight="false" outlineLevel="0" collapsed="false">
      <c r="A103" s="0" t="n">
        <f aca="false">A102+metadata!J102</f>
        <v>658</v>
      </c>
      <c r="B103" s="0" t="str">
        <f aca="false">metadata!B103</f>
        <v>13-</v>
      </c>
      <c r="C103" s="0" t="n">
        <v>102</v>
      </c>
      <c r="D103" s="3" t="str">
        <f aca="false">VLOOKUP(C103,$A$1:$B$451,2)</f>
        <v>2-</v>
      </c>
      <c r="E103" s="0" t="str">
        <f aca="false">VLOOKUP($D103,metadata!$B$2:$S$451,2,0)</f>
        <v>BRADSHAW, WE</v>
      </c>
      <c r="F103" s="0" t="str">
        <f aca="false">VLOOKUP($D103,metadata!$B$2:$S$451,3,0)</f>
        <v>GEOGRAPHY OF PHOTOPERIODIC RESPONSE IN DIAPAUSING MOSQUITO</v>
      </c>
      <c r="G103" s="0" t="str">
        <f aca="false">VLOOKUP($D103,metadata!$B$2:$S$451,4,0)</f>
        <v>10.1038/262384b0</v>
      </c>
      <c r="H103" s="0" t="str">
        <f aca="false">VLOOKUP($D103,metadata!$B$2:$S$451,5,0)</f>
        <v>y-askfordata</v>
      </c>
      <c r="I103" s="0" t="str">
        <f aca="false">VLOOKUP($D103,metadata!$B$2:$S$451,6,0)</f>
        <v>a</v>
      </c>
      <c r="J103" s="0" t="str">
        <f aca="false">VLOOKUP($D103,metadata!$B$2:$S$451,7,0)</f>
        <v>i</v>
      </c>
      <c r="K103" s="0" t="n">
        <f aca="false">VLOOKUP($D103,metadata!$B$2:$S$451,8,0)</f>
        <v>22</v>
      </c>
      <c r="L103" s="0" t="n">
        <f aca="false">VLOOKUP($D103,metadata!$B$2:$S$451,9,0)</f>
        <v>16</v>
      </c>
      <c r="M103" s="0" t="str">
        <f aca="false">VLOOKUP($D103,metadata!$B$2:$S$451,10,0)</f>
        <v/>
      </c>
      <c r="N103" s="0" t="str">
        <f aca="false">VLOOKUP($D103,metadata!$B$2:$S$451,11,0)</f>
        <v>Wyeomyia smithii</v>
      </c>
      <c r="O103" s="0" t="str">
        <f aca="false">VLOOKUP($D103,metadata!$B$2:$S$451,12,0)</f>
        <v>diptera</v>
      </c>
      <c r="P103" s="0" t="str">
        <f aca="false">VLOOKUP($D103,metadata!$B$2:$S$451,13,0)</f>
        <v/>
      </c>
      <c r="Q103" s="0" t="str">
        <f aca="false">VLOOKUP($D103,metadata!$B$2:$S$451,14,0)</f>
        <v/>
      </c>
      <c r="R103" s="0" t="str">
        <f aca="false">VLOOKUP($D103,metadata!$B$2:$S$451,15,0)</f>
        <v/>
      </c>
      <c r="S103" s="0" t="str">
        <f aca="false">VLOOKUP($D103,metadata!$B$2:$S$451,16,0)</f>
        <v/>
      </c>
      <c r="T103" s="0" t="str">
        <f aca="false">VLOOKUP($D103,metadata!$B$2:$S$451,17,0)</f>
        <v/>
      </c>
      <c r="U103" s="0" t="str">
        <f aca="false">VLOOKUP($D103,metadata!$B$2:$S$451,18,0)</f>
        <v/>
      </c>
      <c r="V103" s="0" t="str">
        <f aca="false">VLOOKUP($D103,metadata!$B$2:$Z$451,19,0)</f>
        <v/>
      </c>
      <c r="W103" s="0" t="str">
        <f aca="false">VLOOKUP($D103,metadata!$B$2:$Z$451,20,0)</f>
        <v/>
      </c>
      <c r="X103" s="0" t="str">
        <f aca="false">VLOOKUP($D103,metadata!$B$2:$Z$451,21,0)</f>
        <v/>
      </c>
      <c r="Y103" s="0" t="str">
        <f aca="false">VLOOKUP($D103,metadata!$B$2:$Z$451,22,0)</f>
        <v/>
      </c>
      <c r="Z103" s="0" t="str">
        <f aca="false">VLOOKUP($D103,metadata!$B$2:$Z$451,23,0)</f>
        <v/>
      </c>
      <c r="AA103" s="0" t="str">
        <f aca="false">VLOOKUP($D103,metadata!$B$2:$Z$451,24,0)</f>
        <v/>
      </c>
      <c r="AB103" s="0" t="str">
        <f aca="false">VLOOKUP($D103,metadata!$B$2:$Z$451,25,0)</f>
        <v/>
      </c>
      <c r="AF103" s="0" t="str">
        <f aca="false">IF(AE103="",V103,AE103)</f>
        <v/>
      </c>
      <c r="AH103" s="0" t="str">
        <f aca="false">IF(AD103&lt;1.1,"x","")</f>
        <v>x</v>
      </c>
    </row>
    <row r="104" customFormat="false" ht="13.8" hidden="true" customHeight="false" outlineLevel="0" collapsed="false">
      <c r="A104" s="0" t="n">
        <f aca="false">A103+metadata!J103</f>
        <v>658</v>
      </c>
      <c r="B104" s="0" t="str">
        <f aca="false">metadata!B104</f>
        <v>13-</v>
      </c>
      <c r="C104" s="0" t="n">
        <v>103</v>
      </c>
      <c r="D104" s="3" t="str">
        <f aca="false">VLOOKUP(C104,$A$1:$B$451,2)</f>
        <v>2-</v>
      </c>
      <c r="E104" s="0" t="str">
        <f aca="false">VLOOKUP($D104,metadata!$B$2:$S$451,2,0)</f>
        <v>BRADSHAW, WE</v>
      </c>
      <c r="F104" s="0" t="str">
        <f aca="false">VLOOKUP($D104,metadata!$B$2:$S$451,3,0)</f>
        <v>GEOGRAPHY OF PHOTOPERIODIC RESPONSE IN DIAPAUSING MOSQUITO</v>
      </c>
      <c r="G104" s="0" t="str">
        <f aca="false">VLOOKUP($D104,metadata!$B$2:$S$451,4,0)</f>
        <v>10.1038/262384b0</v>
      </c>
      <c r="H104" s="0" t="str">
        <f aca="false">VLOOKUP($D104,metadata!$B$2:$S$451,5,0)</f>
        <v>y-askfordata</v>
      </c>
      <c r="I104" s="0" t="str">
        <f aca="false">VLOOKUP($D104,metadata!$B$2:$S$451,6,0)</f>
        <v>a</v>
      </c>
      <c r="J104" s="0" t="str">
        <f aca="false">VLOOKUP($D104,metadata!$B$2:$S$451,7,0)</f>
        <v>i</v>
      </c>
      <c r="K104" s="0" t="n">
        <f aca="false">VLOOKUP($D104,metadata!$B$2:$S$451,8,0)</f>
        <v>22</v>
      </c>
      <c r="L104" s="0" t="n">
        <f aca="false">VLOOKUP($D104,metadata!$B$2:$S$451,9,0)</f>
        <v>16</v>
      </c>
      <c r="M104" s="0" t="str">
        <f aca="false">VLOOKUP($D104,metadata!$B$2:$S$451,10,0)</f>
        <v/>
      </c>
      <c r="N104" s="0" t="str">
        <f aca="false">VLOOKUP($D104,metadata!$B$2:$S$451,11,0)</f>
        <v>Wyeomyia smithii</v>
      </c>
      <c r="O104" s="0" t="str">
        <f aca="false">VLOOKUP($D104,metadata!$B$2:$S$451,12,0)</f>
        <v>diptera</v>
      </c>
      <c r="P104" s="0" t="str">
        <f aca="false">VLOOKUP($D104,metadata!$B$2:$S$451,13,0)</f>
        <v/>
      </c>
      <c r="Q104" s="0" t="str">
        <f aca="false">VLOOKUP($D104,metadata!$B$2:$S$451,14,0)</f>
        <v/>
      </c>
      <c r="R104" s="0" t="str">
        <f aca="false">VLOOKUP($D104,metadata!$B$2:$S$451,15,0)</f>
        <v/>
      </c>
      <c r="S104" s="0" t="str">
        <f aca="false">VLOOKUP($D104,metadata!$B$2:$S$451,16,0)</f>
        <v/>
      </c>
      <c r="T104" s="0" t="str">
        <f aca="false">VLOOKUP($D104,metadata!$B$2:$S$451,17,0)</f>
        <v/>
      </c>
      <c r="U104" s="0" t="str">
        <f aca="false">VLOOKUP($D104,metadata!$B$2:$S$451,18,0)</f>
        <v/>
      </c>
      <c r="V104" s="0" t="str">
        <f aca="false">VLOOKUP($D104,metadata!$B$2:$Z$451,19,0)</f>
        <v/>
      </c>
      <c r="W104" s="0" t="str">
        <f aca="false">VLOOKUP($D104,metadata!$B$2:$Z$451,20,0)</f>
        <v/>
      </c>
      <c r="X104" s="0" t="str">
        <f aca="false">VLOOKUP($D104,metadata!$B$2:$Z$451,21,0)</f>
        <v/>
      </c>
      <c r="Y104" s="0" t="str">
        <f aca="false">VLOOKUP($D104,metadata!$B$2:$Z$451,22,0)</f>
        <v/>
      </c>
      <c r="Z104" s="0" t="str">
        <f aca="false">VLOOKUP($D104,metadata!$B$2:$Z$451,23,0)</f>
        <v/>
      </c>
      <c r="AA104" s="0" t="str">
        <f aca="false">VLOOKUP($D104,metadata!$B$2:$Z$451,24,0)</f>
        <v/>
      </c>
      <c r="AB104" s="0" t="str">
        <f aca="false">VLOOKUP($D104,metadata!$B$2:$Z$451,25,0)</f>
        <v/>
      </c>
      <c r="AF104" s="0" t="str">
        <f aca="false">IF(AE104="",V104,AE104)</f>
        <v/>
      </c>
      <c r="AH104" s="0" t="str">
        <f aca="false">IF(AD104&lt;1.1,"x","")</f>
        <v>x</v>
      </c>
    </row>
    <row r="105" customFormat="false" ht="13.8" hidden="true" customHeight="false" outlineLevel="0" collapsed="false">
      <c r="A105" s="0" t="n">
        <f aca="false">A104+metadata!J104</f>
        <v>658</v>
      </c>
      <c r="B105" s="0" t="str">
        <f aca="false">metadata!B105</f>
        <v>13-</v>
      </c>
      <c r="C105" s="0" t="n">
        <v>104</v>
      </c>
      <c r="D105" s="3" t="str">
        <f aca="false">VLOOKUP(C105,$A$1:$B$451,2)</f>
        <v>2-</v>
      </c>
      <c r="E105" s="0" t="str">
        <f aca="false">VLOOKUP($D105,metadata!$B$2:$S$451,2,0)</f>
        <v>BRADSHAW, WE</v>
      </c>
      <c r="F105" s="0" t="str">
        <f aca="false">VLOOKUP($D105,metadata!$B$2:$S$451,3,0)</f>
        <v>GEOGRAPHY OF PHOTOPERIODIC RESPONSE IN DIAPAUSING MOSQUITO</v>
      </c>
      <c r="G105" s="0" t="str">
        <f aca="false">VLOOKUP($D105,metadata!$B$2:$S$451,4,0)</f>
        <v>10.1038/262384b0</v>
      </c>
      <c r="H105" s="0" t="str">
        <f aca="false">VLOOKUP($D105,metadata!$B$2:$S$451,5,0)</f>
        <v>y-askfordata</v>
      </c>
      <c r="I105" s="0" t="str">
        <f aca="false">VLOOKUP($D105,metadata!$B$2:$S$451,6,0)</f>
        <v>a</v>
      </c>
      <c r="J105" s="0" t="str">
        <f aca="false">VLOOKUP($D105,metadata!$B$2:$S$451,7,0)</f>
        <v>i</v>
      </c>
      <c r="K105" s="0" t="n">
        <f aca="false">VLOOKUP($D105,metadata!$B$2:$S$451,8,0)</f>
        <v>22</v>
      </c>
      <c r="L105" s="0" t="n">
        <f aca="false">VLOOKUP($D105,metadata!$B$2:$S$451,9,0)</f>
        <v>16</v>
      </c>
      <c r="M105" s="0" t="str">
        <f aca="false">VLOOKUP($D105,metadata!$B$2:$S$451,10,0)</f>
        <v/>
      </c>
      <c r="N105" s="0" t="str">
        <f aca="false">VLOOKUP($D105,metadata!$B$2:$S$451,11,0)</f>
        <v>Wyeomyia smithii</v>
      </c>
      <c r="O105" s="0" t="str">
        <f aca="false">VLOOKUP($D105,metadata!$B$2:$S$451,12,0)</f>
        <v>diptera</v>
      </c>
      <c r="P105" s="0" t="str">
        <f aca="false">VLOOKUP($D105,metadata!$B$2:$S$451,13,0)</f>
        <v/>
      </c>
      <c r="Q105" s="0" t="str">
        <f aca="false">VLOOKUP($D105,metadata!$B$2:$S$451,14,0)</f>
        <v/>
      </c>
      <c r="R105" s="0" t="str">
        <f aca="false">VLOOKUP($D105,metadata!$B$2:$S$451,15,0)</f>
        <v/>
      </c>
      <c r="S105" s="0" t="str">
        <f aca="false">VLOOKUP($D105,metadata!$B$2:$S$451,16,0)</f>
        <v/>
      </c>
      <c r="T105" s="0" t="str">
        <f aca="false">VLOOKUP($D105,metadata!$B$2:$S$451,17,0)</f>
        <v/>
      </c>
      <c r="U105" s="0" t="str">
        <f aca="false">VLOOKUP($D105,metadata!$B$2:$S$451,18,0)</f>
        <v/>
      </c>
      <c r="V105" s="0" t="str">
        <f aca="false">VLOOKUP($D105,metadata!$B$2:$Z$451,19,0)</f>
        <v/>
      </c>
      <c r="W105" s="0" t="str">
        <f aca="false">VLOOKUP($D105,metadata!$B$2:$Z$451,20,0)</f>
        <v/>
      </c>
      <c r="X105" s="0" t="str">
        <f aca="false">VLOOKUP($D105,metadata!$B$2:$Z$451,21,0)</f>
        <v/>
      </c>
      <c r="Y105" s="0" t="str">
        <f aca="false">VLOOKUP($D105,metadata!$B$2:$Z$451,22,0)</f>
        <v/>
      </c>
      <c r="Z105" s="0" t="str">
        <f aca="false">VLOOKUP($D105,metadata!$B$2:$Z$451,23,0)</f>
        <v/>
      </c>
      <c r="AA105" s="0" t="str">
        <f aca="false">VLOOKUP($D105,metadata!$B$2:$Z$451,24,0)</f>
        <v/>
      </c>
      <c r="AB105" s="0" t="str">
        <f aca="false">VLOOKUP($D105,metadata!$B$2:$Z$451,25,0)</f>
        <v/>
      </c>
      <c r="AF105" s="0" t="str">
        <f aca="false">IF(AE105="",V105,AE105)</f>
        <v/>
      </c>
      <c r="AH105" s="0" t="str">
        <f aca="false">IF(AD105&lt;1.1,"x","")</f>
        <v>x</v>
      </c>
    </row>
    <row r="106" customFormat="false" ht="13.8" hidden="true" customHeight="false" outlineLevel="0" collapsed="false">
      <c r="A106" s="0" t="n">
        <f aca="false">A105+metadata!J105</f>
        <v>658</v>
      </c>
      <c r="B106" s="0" t="str">
        <f aca="false">metadata!B106</f>
        <v>14-AH</v>
      </c>
      <c r="C106" s="0" t="n">
        <v>105</v>
      </c>
      <c r="D106" s="3" t="str">
        <f aca="false">VLOOKUP(C106,$A$1:$B$451,2)</f>
        <v>2-</v>
      </c>
      <c r="E106" s="0" t="str">
        <f aca="false">VLOOKUP($D106,metadata!$B$2:$S$451,2,0)</f>
        <v>BRADSHAW, WE</v>
      </c>
      <c r="F106" s="0" t="str">
        <f aca="false">VLOOKUP($D106,metadata!$B$2:$S$451,3,0)</f>
        <v>GEOGRAPHY OF PHOTOPERIODIC RESPONSE IN DIAPAUSING MOSQUITO</v>
      </c>
      <c r="G106" s="0" t="str">
        <f aca="false">VLOOKUP($D106,metadata!$B$2:$S$451,4,0)</f>
        <v>10.1038/262384b0</v>
      </c>
      <c r="H106" s="0" t="str">
        <f aca="false">VLOOKUP($D106,metadata!$B$2:$S$451,5,0)</f>
        <v>y-askfordata</v>
      </c>
      <c r="I106" s="0" t="str">
        <f aca="false">VLOOKUP($D106,metadata!$B$2:$S$451,6,0)</f>
        <v>a</v>
      </c>
      <c r="J106" s="0" t="str">
        <f aca="false">VLOOKUP($D106,metadata!$B$2:$S$451,7,0)</f>
        <v>i</v>
      </c>
      <c r="K106" s="0" t="n">
        <f aca="false">VLOOKUP($D106,metadata!$B$2:$S$451,8,0)</f>
        <v>22</v>
      </c>
      <c r="L106" s="0" t="n">
        <f aca="false">VLOOKUP($D106,metadata!$B$2:$S$451,9,0)</f>
        <v>16</v>
      </c>
      <c r="M106" s="0" t="str">
        <f aca="false">VLOOKUP($D106,metadata!$B$2:$S$451,10,0)</f>
        <v/>
      </c>
      <c r="N106" s="0" t="str">
        <f aca="false">VLOOKUP($D106,metadata!$B$2:$S$451,11,0)</f>
        <v>Wyeomyia smithii</v>
      </c>
      <c r="O106" s="0" t="str">
        <f aca="false">VLOOKUP($D106,metadata!$B$2:$S$451,12,0)</f>
        <v>diptera</v>
      </c>
      <c r="P106" s="0" t="str">
        <f aca="false">VLOOKUP($D106,metadata!$B$2:$S$451,13,0)</f>
        <v/>
      </c>
      <c r="Q106" s="0" t="str">
        <f aca="false">VLOOKUP($D106,metadata!$B$2:$S$451,14,0)</f>
        <v/>
      </c>
      <c r="R106" s="0" t="str">
        <f aca="false">VLOOKUP($D106,metadata!$B$2:$S$451,15,0)</f>
        <v/>
      </c>
      <c r="S106" s="0" t="str">
        <f aca="false">VLOOKUP($D106,metadata!$B$2:$S$451,16,0)</f>
        <v/>
      </c>
      <c r="T106" s="0" t="str">
        <f aca="false">VLOOKUP($D106,metadata!$B$2:$S$451,17,0)</f>
        <v/>
      </c>
      <c r="U106" s="0" t="str">
        <f aca="false">VLOOKUP($D106,metadata!$B$2:$S$451,18,0)</f>
        <v/>
      </c>
      <c r="V106" s="0" t="str">
        <f aca="false">VLOOKUP($D106,metadata!$B$2:$Z$451,19,0)</f>
        <v/>
      </c>
      <c r="W106" s="0" t="str">
        <f aca="false">VLOOKUP($D106,metadata!$B$2:$Z$451,20,0)</f>
        <v/>
      </c>
      <c r="X106" s="0" t="str">
        <f aca="false">VLOOKUP($D106,metadata!$B$2:$Z$451,21,0)</f>
        <v/>
      </c>
      <c r="Y106" s="0" t="str">
        <f aca="false">VLOOKUP($D106,metadata!$B$2:$Z$451,22,0)</f>
        <v/>
      </c>
      <c r="Z106" s="0" t="str">
        <f aca="false">VLOOKUP($D106,metadata!$B$2:$Z$451,23,0)</f>
        <v/>
      </c>
      <c r="AA106" s="0" t="str">
        <f aca="false">VLOOKUP($D106,metadata!$B$2:$Z$451,24,0)</f>
        <v/>
      </c>
      <c r="AB106" s="0" t="str">
        <f aca="false">VLOOKUP($D106,metadata!$B$2:$Z$451,25,0)</f>
        <v/>
      </c>
      <c r="AF106" s="0" t="str">
        <f aca="false">IF(AE106="",V106,AE106)</f>
        <v/>
      </c>
      <c r="AH106" s="0" t="str">
        <f aca="false">IF(AD106&lt;1.1,"x","")</f>
        <v>x</v>
      </c>
    </row>
    <row r="107" customFormat="false" ht="13.8" hidden="true" customHeight="false" outlineLevel="0" collapsed="false">
      <c r="A107" s="0" t="n">
        <f aca="false">A106+metadata!J106</f>
        <v>662</v>
      </c>
      <c r="B107" s="0" t="str">
        <f aca="false">metadata!B107</f>
        <v>14-SD</v>
      </c>
      <c r="C107" s="0" t="n">
        <v>106</v>
      </c>
      <c r="D107" s="3" t="str">
        <f aca="false">VLOOKUP(C107,$A$1:$B$451,2)</f>
        <v>2-</v>
      </c>
      <c r="E107" s="0" t="str">
        <f aca="false">VLOOKUP($D107,metadata!$B$2:$S$451,2,0)</f>
        <v>BRADSHAW, WE</v>
      </c>
      <c r="F107" s="0" t="str">
        <f aca="false">VLOOKUP($D107,metadata!$B$2:$S$451,3,0)</f>
        <v>GEOGRAPHY OF PHOTOPERIODIC RESPONSE IN DIAPAUSING MOSQUITO</v>
      </c>
      <c r="G107" s="0" t="str">
        <f aca="false">VLOOKUP($D107,metadata!$B$2:$S$451,4,0)</f>
        <v>10.1038/262384b0</v>
      </c>
      <c r="H107" s="0" t="str">
        <f aca="false">VLOOKUP($D107,metadata!$B$2:$S$451,5,0)</f>
        <v>y-askfordata</v>
      </c>
      <c r="I107" s="0" t="str">
        <f aca="false">VLOOKUP($D107,metadata!$B$2:$S$451,6,0)</f>
        <v>a</v>
      </c>
      <c r="J107" s="0" t="str">
        <f aca="false">VLOOKUP($D107,metadata!$B$2:$S$451,7,0)</f>
        <v>i</v>
      </c>
      <c r="K107" s="0" t="n">
        <f aca="false">VLOOKUP($D107,metadata!$B$2:$S$451,8,0)</f>
        <v>22</v>
      </c>
      <c r="L107" s="0" t="n">
        <f aca="false">VLOOKUP($D107,metadata!$B$2:$S$451,9,0)</f>
        <v>16</v>
      </c>
      <c r="M107" s="0" t="str">
        <f aca="false">VLOOKUP($D107,metadata!$B$2:$S$451,10,0)</f>
        <v/>
      </c>
      <c r="N107" s="0" t="str">
        <f aca="false">VLOOKUP($D107,metadata!$B$2:$S$451,11,0)</f>
        <v>Wyeomyia smithii</v>
      </c>
      <c r="O107" s="0" t="str">
        <f aca="false">VLOOKUP($D107,metadata!$B$2:$S$451,12,0)</f>
        <v>diptera</v>
      </c>
      <c r="P107" s="0" t="str">
        <f aca="false">VLOOKUP($D107,metadata!$B$2:$S$451,13,0)</f>
        <v/>
      </c>
      <c r="Q107" s="0" t="str">
        <f aca="false">VLOOKUP($D107,metadata!$B$2:$S$451,14,0)</f>
        <v/>
      </c>
      <c r="R107" s="0" t="str">
        <f aca="false">VLOOKUP($D107,metadata!$B$2:$S$451,15,0)</f>
        <v/>
      </c>
      <c r="S107" s="0" t="str">
        <f aca="false">VLOOKUP($D107,metadata!$B$2:$S$451,16,0)</f>
        <v/>
      </c>
      <c r="T107" s="0" t="str">
        <f aca="false">VLOOKUP($D107,metadata!$B$2:$S$451,17,0)</f>
        <v/>
      </c>
      <c r="U107" s="0" t="str">
        <f aca="false">VLOOKUP($D107,metadata!$B$2:$S$451,18,0)</f>
        <v/>
      </c>
      <c r="V107" s="0" t="str">
        <f aca="false">VLOOKUP($D107,metadata!$B$2:$Z$451,19,0)</f>
        <v/>
      </c>
      <c r="W107" s="0" t="str">
        <f aca="false">VLOOKUP($D107,metadata!$B$2:$Z$451,20,0)</f>
        <v/>
      </c>
      <c r="X107" s="0" t="str">
        <f aca="false">VLOOKUP($D107,metadata!$B$2:$Z$451,21,0)</f>
        <v/>
      </c>
      <c r="Y107" s="0" t="str">
        <f aca="false">VLOOKUP($D107,metadata!$B$2:$Z$451,22,0)</f>
        <v/>
      </c>
      <c r="Z107" s="0" t="str">
        <f aca="false">VLOOKUP($D107,metadata!$B$2:$Z$451,23,0)</f>
        <v/>
      </c>
      <c r="AA107" s="0" t="str">
        <f aca="false">VLOOKUP($D107,metadata!$B$2:$Z$451,24,0)</f>
        <v/>
      </c>
      <c r="AB107" s="0" t="str">
        <f aca="false">VLOOKUP($D107,metadata!$B$2:$Z$451,25,0)</f>
        <v/>
      </c>
      <c r="AF107" s="0" t="str">
        <f aca="false">IF(AE107="",V107,AE107)</f>
        <v/>
      </c>
      <c r="AH107" s="0" t="str">
        <f aca="false">IF(AD107&lt;1.1,"x","")</f>
        <v>x</v>
      </c>
    </row>
    <row r="108" customFormat="false" ht="13.8" hidden="true" customHeight="false" outlineLevel="0" collapsed="false">
      <c r="A108" s="0" t="n">
        <f aca="false">A107+metadata!J107</f>
        <v>666</v>
      </c>
      <c r="B108" s="0" t="str">
        <f aca="false">metadata!B108</f>
        <v>14-HB</v>
      </c>
      <c r="C108" s="0" t="n">
        <v>107</v>
      </c>
      <c r="D108" s="3" t="str">
        <f aca="false">VLOOKUP(C108,$A$1:$B$451,2)</f>
        <v>2-</v>
      </c>
      <c r="E108" s="0" t="str">
        <f aca="false">VLOOKUP($D108,metadata!$B$2:$S$451,2,0)</f>
        <v>BRADSHAW, WE</v>
      </c>
      <c r="F108" s="0" t="str">
        <f aca="false">VLOOKUP($D108,metadata!$B$2:$S$451,3,0)</f>
        <v>GEOGRAPHY OF PHOTOPERIODIC RESPONSE IN DIAPAUSING MOSQUITO</v>
      </c>
      <c r="G108" s="0" t="str">
        <f aca="false">VLOOKUP($D108,metadata!$B$2:$S$451,4,0)</f>
        <v>10.1038/262384b0</v>
      </c>
      <c r="H108" s="0" t="str">
        <f aca="false">VLOOKUP($D108,metadata!$B$2:$S$451,5,0)</f>
        <v>y-askfordata</v>
      </c>
      <c r="I108" s="0" t="str">
        <f aca="false">VLOOKUP($D108,metadata!$B$2:$S$451,6,0)</f>
        <v>a</v>
      </c>
      <c r="J108" s="0" t="str">
        <f aca="false">VLOOKUP($D108,metadata!$B$2:$S$451,7,0)</f>
        <v>i</v>
      </c>
      <c r="K108" s="0" t="n">
        <f aca="false">VLOOKUP($D108,metadata!$B$2:$S$451,8,0)</f>
        <v>22</v>
      </c>
      <c r="L108" s="0" t="n">
        <f aca="false">VLOOKUP($D108,metadata!$B$2:$S$451,9,0)</f>
        <v>16</v>
      </c>
      <c r="M108" s="0" t="str">
        <f aca="false">VLOOKUP($D108,metadata!$B$2:$S$451,10,0)</f>
        <v/>
      </c>
      <c r="N108" s="0" t="str">
        <f aca="false">VLOOKUP($D108,metadata!$B$2:$S$451,11,0)</f>
        <v>Wyeomyia smithii</v>
      </c>
      <c r="O108" s="0" t="str">
        <f aca="false">VLOOKUP($D108,metadata!$B$2:$S$451,12,0)</f>
        <v>diptera</v>
      </c>
      <c r="P108" s="0" t="str">
        <f aca="false">VLOOKUP($D108,metadata!$B$2:$S$451,13,0)</f>
        <v/>
      </c>
      <c r="Q108" s="0" t="str">
        <f aca="false">VLOOKUP($D108,metadata!$B$2:$S$451,14,0)</f>
        <v/>
      </c>
      <c r="R108" s="0" t="str">
        <f aca="false">VLOOKUP($D108,metadata!$B$2:$S$451,15,0)</f>
        <v/>
      </c>
      <c r="S108" s="0" t="str">
        <f aca="false">VLOOKUP($D108,metadata!$B$2:$S$451,16,0)</f>
        <v/>
      </c>
      <c r="T108" s="0" t="str">
        <f aca="false">VLOOKUP($D108,metadata!$B$2:$S$451,17,0)</f>
        <v/>
      </c>
      <c r="U108" s="0" t="str">
        <f aca="false">VLOOKUP($D108,metadata!$B$2:$S$451,18,0)</f>
        <v/>
      </c>
      <c r="V108" s="0" t="str">
        <f aca="false">VLOOKUP($D108,metadata!$B$2:$Z$451,19,0)</f>
        <v/>
      </c>
      <c r="W108" s="0" t="str">
        <f aca="false">VLOOKUP($D108,metadata!$B$2:$Z$451,20,0)</f>
        <v/>
      </c>
      <c r="X108" s="0" t="str">
        <f aca="false">VLOOKUP($D108,metadata!$B$2:$Z$451,21,0)</f>
        <v/>
      </c>
      <c r="Y108" s="0" t="str">
        <f aca="false">VLOOKUP($D108,metadata!$B$2:$Z$451,22,0)</f>
        <v/>
      </c>
      <c r="Z108" s="0" t="str">
        <f aca="false">VLOOKUP($D108,metadata!$B$2:$Z$451,23,0)</f>
        <v/>
      </c>
      <c r="AA108" s="0" t="str">
        <f aca="false">VLOOKUP($D108,metadata!$B$2:$Z$451,24,0)</f>
        <v/>
      </c>
      <c r="AB108" s="0" t="str">
        <f aca="false">VLOOKUP($D108,metadata!$B$2:$Z$451,25,0)</f>
        <v/>
      </c>
      <c r="AF108" s="0" t="str">
        <f aca="false">IF(AE108="",V108,AE108)</f>
        <v/>
      </c>
      <c r="AH108" s="0" t="str">
        <f aca="false">IF(AD108&lt;1.1,"x","")</f>
        <v>x</v>
      </c>
    </row>
    <row r="109" customFormat="false" ht="13.8" hidden="true" customHeight="false" outlineLevel="0" collapsed="false">
      <c r="A109" s="0" t="n">
        <f aca="false">A108+metadata!J108</f>
        <v>670</v>
      </c>
      <c r="B109" s="0" t="str">
        <f aca="false">metadata!B109</f>
        <v>14-LN</v>
      </c>
      <c r="C109" s="0" t="n">
        <v>108</v>
      </c>
      <c r="D109" s="3" t="str">
        <f aca="false">VLOOKUP(C109,$A$1:$B$451,2)</f>
        <v>2-</v>
      </c>
      <c r="E109" s="0" t="str">
        <f aca="false">VLOOKUP($D109,metadata!$B$2:$S$451,2,0)</f>
        <v>BRADSHAW, WE</v>
      </c>
      <c r="F109" s="0" t="str">
        <f aca="false">VLOOKUP($D109,metadata!$B$2:$S$451,3,0)</f>
        <v>GEOGRAPHY OF PHOTOPERIODIC RESPONSE IN DIAPAUSING MOSQUITO</v>
      </c>
      <c r="G109" s="0" t="str">
        <f aca="false">VLOOKUP($D109,metadata!$B$2:$S$451,4,0)</f>
        <v>10.1038/262384b0</v>
      </c>
      <c r="H109" s="0" t="str">
        <f aca="false">VLOOKUP($D109,metadata!$B$2:$S$451,5,0)</f>
        <v>y-askfordata</v>
      </c>
      <c r="I109" s="0" t="str">
        <f aca="false">VLOOKUP($D109,metadata!$B$2:$S$451,6,0)</f>
        <v>a</v>
      </c>
      <c r="J109" s="0" t="str">
        <f aca="false">VLOOKUP($D109,metadata!$B$2:$S$451,7,0)</f>
        <v>i</v>
      </c>
      <c r="K109" s="0" t="n">
        <f aca="false">VLOOKUP($D109,metadata!$B$2:$S$451,8,0)</f>
        <v>22</v>
      </c>
      <c r="L109" s="0" t="n">
        <f aca="false">VLOOKUP($D109,metadata!$B$2:$S$451,9,0)</f>
        <v>16</v>
      </c>
      <c r="M109" s="0" t="str">
        <f aca="false">VLOOKUP($D109,metadata!$B$2:$S$451,10,0)</f>
        <v/>
      </c>
      <c r="N109" s="0" t="str">
        <f aca="false">VLOOKUP($D109,metadata!$B$2:$S$451,11,0)</f>
        <v>Wyeomyia smithii</v>
      </c>
      <c r="O109" s="0" t="str">
        <f aca="false">VLOOKUP($D109,metadata!$B$2:$S$451,12,0)</f>
        <v>diptera</v>
      </c>
      <c r="P109" s="0" t="str">
        <f aca="false">VLOOKUP($D109,metadata!$B$2:$S$451,13,0)</f>
        <v/>
      </c>
      <c r="Q109" s="0" t="str">
        <f aca="false">VLOOKUP($D109,metadata!$B$2:$S$451,14,0)</f>
        <v/>
      </c>
      <c r="R109" s="0" t="str">
        <f aca="false">VLOOKUP($D109,metadata!$B$2:$S$451,15,0)</f>
        <v/>
      </c>
      <c r="S109" s="0" t="str">
        <f aca="false">VLOOKUP($D109,metadata!$B$2:$S$451,16,0)</f>
        <v/>
      </c>
      <c r="T109" s="0" t="str">
        <f aca="false">VLOOKUP($D109,metadata!$B$2:$S$451,17,0)</f>
        <v/>
      </c>
      <c r="U109" s="0" t="str">
        <f aca="false">VLOOKUP($D109,metadata!$B$2:$S$451,18,0)</f>
        <v/>
      </c>
      <c r="V109" s="0" t="str">
        <f aca="false">VLOOKUP($D109,metadata!$B$2:$Z$451,19,0)</f>
        <v/>
      </c>
      <c r="W109" s="0" t="str">
        <f aca="false">VLOOKUP($D109,metadata!$B$2:$Z$451,20,0)</f>
        <v/>
      </c>
      <c r="X109" s="0" t="str">
        <f aca="false">VLOOKUP($D109,metadata!$B$2:$Z$451,21,0)</f>
        <v/>
      </c>
      <c r="Y109" s="0" t="str">
        <f aca="false">VLOOKUP($D109,metadata!$B$2:$Z$451,22,0)</f>
        <v/>
      </c>
      <c r="Z109" s="0" t="str">
        <f aca="false">VLOOKUP($D109,metadata!$B$2:$Z$451,23,0)</f>
        <v/>
      </c>
      <c r="AA109" s="0" t="str">
        <f aca="false">VLOOKUP($D109,metadata!$B$2:$Z$451,24,0)</f>
        <v/>
      </c>
      <c r="AB109" s="0" t="str">
        <f aca="false">VLOOKUP($D109,metadata!$B$2:$Z$451,25,0)</f>
        <v/>
      </c>
      <c r="AF109" s="0" t="str">
        <f aca="false">IF(AE109="",V109,AE109)</f>
        <v/>
      </c>
      <c r="AH109" s="0" t="str">
        <f aca="false">IF(AD109&lt;1.1,"x","")</f>
        <v>x</v>
      </c>
    </row>
    <row r="110" customFormat="false" ht="13.8" hidden="true" customHeight="false" outlineLevel="0" collapsed="false">
      <c r="A110" s="0" t="n">
        <f aca="false">A109+metadata!J109</f>
        <v>674</v>
      </c>
      <c r="B110" s="0" t="str">
        <f aca="false">metadata!B110</f>
        <v>14-JL</v>
      </c>
      <c r="C110" s="0" t="n">
        <v>109</v>
      </c>
      <c r="D110" s="3" t="str">
        <f aca="false">VLOOKUP(C110,$A$1:$B$451,2)</f>
        <v>2-</v>
      </c>
      <c r="E110" s="0" t="str">
        <f aca="false">VLOOKUP($D110,metadata!$B$2:$S$451,2,0)</f>
        <v>BRADSHAW, WE</v>
      </c>
      <c r="F110" s="0" t="str">
        <f aca="false">VLOOKUP($D110,metadata!$B$2:$S$451,3,0)</f>
        <v>GEOGRAPHY OF PHOTOPERIODIC RESPONSE IN DIAPAUSING MOSQUITO</v>
      </c>
      <c r="G110" s="0" t="str">
        <f aca="false">VLOOKUP($D110,metadata!$B$2:$S$451,4,0)</f>
        <v>10.1038/262384b0</v>
      </c>
      <c r="H110" s="0" t="str">
        <f aca="false">VLOOKUP($D110,metadata!$B$2:$S$451,5,0)</f>
        <v>y-askfordata</v>
      </c>
      <c r="I110" s="0" t="str">
        <f aca="false">VLOOKUP($D110,metadata!$B$2:$S$451,6,0)</f>
        <v>a</v>
      </c>
      <c r="J110" s="0" t="str">
        <f aca="false">VLOOKUP($D110,metadata!$B$2:$S$451,7,0)</f>
        <v>i</v>
      </c>
      <c r="K110" s="0" t="n">
        <f aca="false">VLOOKUP($D110,metadata!$B$2:$S$451,8,0)</f>
        <v>22</v>
      </c>
      <c r="L110" s="0" t="n">
        <f aca="false">VLOOKUP($D110,metadata!$B$2:$S$451,9,0)</f>
        <v>16</v>
      </c>
      <c r="M110" s="0" t="str">
        <f aca="false">VLOOKUP($D110,metadata!$B$2:$S$451,10,0)</f>
        <v/>
      </c>
      <c r="N110" s="0" t="str">
        <f aca="false">VLOOKUP($D110,metadata!$B$2:$S$451,11,0)</f>
        <v>Wyeomyia smithii</v>
      </c>
      <c r="O110" s="0" t="str">
        <f aca="false">VLOOKUP($D110,metadata!$B$2:$S$451,12,0)</f>
        <v>diptera</v>
      </c>
      <c r="P110" s="0" t="str">
        <f aca="false">VLOOKUP($D110,metadata!$B$2:$S$451,13,0)</f>
        <v/>
      </c>
      <c r="Q110" s="0" t="str">
        <f aca="false">VLOOKUP($D110,metadata!$B$2:$S$451,14,0)</f>
        <v/>
      </c>
      <c r="R110" s="0" t="str">
        <f aca="false">VLOOKUP($D110,metadata!$B$2:$S$451,15,0)</f>
        <v/>
      </c>
      <c r="S110" s="0" t="str">
        <f aca="false">VLOOKUP($D110,metadata!$B$2:$S$451,16,0)</f>
        <v/>
      </c>
      <c r="T110" s="0" t="str">
        <f aca="false">VLOOKUP($D110,metadata!$B$2:$S$451,17,0)</f>
        <v/>
      </c>
      <c r="U110" s="0" t="str">
        <f aca="false">VLOOKUP($D110,metadata!$B$2:$S$451,18,0)</f>
        <v/>
      </c>
      <c r="V110" s="0" t="str">
        <f aca="false">VLOOKUP($D110,metadata!$B$2:$Z$451,19,0)</f>
        <v/>
      </c>
      <c r="W110" s="0" t="str">
        <f aca="false">VLOOKUP($D110,metadata!$B$2:$Z$451,20,0)</f>
        <v/>
      </c>
      <c r="X110" s="0" t="str">
        <f aca="false">VLOOKUP($D110,metadata!$B$2:$Z$451,21,0)</f>
        <v/>
      </c>
      <c r="Y110" s="0" t="str">
        <f aca="false">VLOOKUP($D110,metadata!$B$2:$Z$451,22,0)</f>
        <v/>
      </c>
      <c r="Z110" s="0" t="str">
        <f aca="false">VLOOKUP($D110,metadata!$B$2:$Z$451,23,0)</f>
        <v/>
      </c>
      <c r="AA110" s="0" t="str">
        <f aca="false">VLOOKUP($D110,metadata!$B$2:$Z$451,24,0)</f>
        <v/>
      </c>
      <c r="AB110" s="0" t="str">
        <f aca="false">VLOOKUP($D110,metadata!$B$2:$Z$451,25,0)</f>
        <v/>
      </c>
      <c r="AF110" s="0" t="str">
        <f aca="false">IF(AE110="",V110,AE110)</f>
        <v/>
      </c>
      <c r="AH110" s="0" t="str">
        <f aca="false">IF(AD110&lt;1.1,"x","")</f>
        <v>x</v>
      </c>
    </row>
    <row r="111" customFormat="false" ht="13.8" hidden="true" customHeight="false" outlineLevel="0" collapsed="false">
      <c r="A111" s="0" t="n">
        <f aca="false">A110+metadata!J110</f>
        <v>678</v>
      </c>
      <c r="B111" s="0" t="str">
        <f aca="false">metadata!B111</f>
        <v>15-HN</v>
      </c>
      <c r="C111" s="0" t="n">
        <v>110</v>
      </c>
      <c r="D111" s="3" t="str">
        <f aca="false">VLOOKUP(C111,$A$1:$B$451,2)</f>
        <v>2-</v>
      </c>
      <c r="E111" s="0" t="str">
        <f aca="false">VLOOKUP($D111,metadata!$B$2:$S$451,2,0)</f>
        <v>BRADSHAW, WE</v>
      </c>
      <c r="F111" s="0" t="str">
        <f aca="false">VLOOKUP($D111,metadata!$B$2:$S$451,3,0)</f>
        <v>GEOGRAPHY OF PHOTOPERIODIC RESPONSE IN DIAPAUSING MOSQUITO</v>
      </c>
      <c r="G111" s="0" t="str">
        <f aca="false">VLOOKUP($D111,metadata!$B$2:$S$451,4,0)</f>
        <v>10.1038/262384b0</v>
      </c>
      <c r="H111" s="0" t="str">
        <f aca="false">VLOOKUP($D111,metadata!$B$2:$S$451,5,0)</f>
        <v>y-askfordata</v>
      </c>
      <c r="I111" s="0" t="str">
        <f aca="false">VLOOKUP($D111,metadata!$B$2:$S$451,6,0)</f>
        <v>a</v>
      </c>
      <c r="J111" s="0" t="str">
        <f aca="false">VLOOKUP($D111,metadata!$B$2:$S$451,7,0)</f>
        <v>i</v>
      </c>
      <c r="K111" s="0" t="n">
        <f aca="false">VLOOKUP($D111,metadata!$B$2:$S$451,8,0)</f>
        <v>22</v>
      </c>
      <c r="L111" s="0" t="n">
        <f aca="false">VLOOKUP($D111,metadata!$B$2:$S$451,9,0)</f>
        <v>16</v>
      </c>
      <c r="M111" s="0" t="str">
        <f aca="false">VLOOKUP($D111,metadata!$B$2:$S$451,10,0)</f>
        <v/>
      </c>
      <c r="N111" s="0" t="str">
        <f aca="false">VLOOKUP($D111,metadata!$B$2:$S$451,11,0)</f>
        <v>Wyeomyia smithii</v>
      </c>
      <c r="O111" s="0" t="str">
        <f aca="false">VLOOKUP($D111,metadata!$B$2:$S$451,12,0)</f>
        <v>diptera</v>
      </c>
      <c r="P111" s="0" t="str">
        <f aca="false">VLOOKUP($D111,metadata!$B$2:$S$451,13,0)</f>
        <v/>
      </c>
      <c r="Q111" s="0" t="str">
        <f aca="false">VLOOKUP($D111,metadata!$B$2:$S$451,14,0)</f>
        <v/>
      </c>
      <c r="R111" s="0" t="str">
        <f aca="false">VLOOKUP($D111,metadata!$B$2:$S$451,15,0)</f>
        <v/>
      </c>
      <c r="S111" s="0" t="str">
        <f aca="false">VLOOKUP($D111,metadata!$B$2:$S$451,16,0)</f>
        <v/>
      </c>
      <c r="T111" s="0" t="str">
        <f aca="false">VLOOKUP($D111,metadata!$B$2:$S$451,17,0)</f>
        <v/>
      </c>
      <c r="U111" s="0" t="str">
        <f aca="false">VLOOKUP($D111,metadata!$B$2:$S$451,18,0)</f>
        <v/>
      </c>
      <c r="V111" s="0" t="str">
        <f aca="false">VLOOKUP($D111,metadata!$B$2:$Z$451,19,0)</f>
        <v/>
      </c>
      <c r="W111" s="0" t="str">
        <f aca="false">VLOOKUP($D111,metadata!$B$2:$Z$451,20,0)</f>
        <v/>
      </c>
      <c r="X111" s="0" t="str">
        <f aca="false">VLOOKUP($D111,metadata!$B$2:$Z$451,21,0)</f>
        <v/>
      </c>
      <c r="Y111" s="0" t="str">
        <f aca="false">VLOOKUP($D111,metadata!$B$2:$Z$451,22,0)</f>
        <v/>
      </c>
      <c r="Z111" s="0" t="str">
        <f aca="false">VLOOKUP($D111,metadata!$B$2:$Z$451,23,0)</f>
        <v/>
      </c>
      <c r="AA111" s="0" t="str">
        <f aca="false">VLOOKUP($D111,metadata!$B$2:$Z$451,24,0)</f>
        <v/>
      </c>
      <c r="AB111" s="0" t="str">
        <f aca="false">VLOOKUP($D111,metadata!$B$2:$Z$451,25,0)</f>
        <v/>
      </c>
      <c r="AF111" s="0" t="str">
        <f aca="false">IF(AE111="",V111,AE111)</f>
        <v/>
      </c>
      <c r="AH111" s="0" t="str">
        <f aca="false">IF(AD111&lt;1.1,"x","")</f>
        <v>x</v>
      </c>
    </row>
    <row r="112" customFormat="false" ht="13.8" hidden="true" customHeight="false" outlineLevel="0" collapsed="false">
      <c r="A112" s="0" t="n">
        <f aca="false">A111+metadata!J111</f>
        <v>682</v>
      </c>
      <c r="B112" s="0" t="str">
        <f aca="false">metadata!B112</f>
        <v>15-JY</v>
      </c>
      <c r="C112" s="0" t="n">
        <v>111</v>
      </c>
      <c r="D112" s="3" t="str">
        <f aca="false">VLOOKUP(C112,$A$1:$B$451,2)</f>
        <v>2-</v>
      </c>
      <c r="E112" s="0" t="str">
        <f aca="false">VLOOKUP($D112,metadata!$B$2:$S$451,2,0)</f>
        <v>BRADSHAW, WE</v>
      </c>
      <c r="F112" s="0" t="str">
        <f aca="false">VLOOKUP($D112,metadata!$B$2:$S$451,3,0)</f>
        <v>GEOGRAPHY OF PHOTOPERIODIC RESPONSE IN DIAPAUSING MOSQUITO</v>
      </c>
      <c r="G112" s="0" t="str">
        <f aca="false">VLOOKUP($D112,metadata!$B$2:$S$451,4,0)</f>
        <v>10.1038/262384b0</v>
      </c>
      <c r="H112" s="0" t="str">
        <f aca="false">VLOOKUP($D112,metadata!$B$2:$S$451,5,0)</f>
        <v>y-askfordata</v>
      </c>
      <c r="I112" s="0" t="str">
        <f aca="false">VLOOKUP($D112,metadata!$B$2:$S$451,6,0)</f>
        <v>a</v>
      </c>
      <c r="J112" s="0" t="str">
        <f aca="false">VLOOKUP($D112,metadata!$B$2:$S$451,7,0)</f>
        <v>i</v>
      </c>
      <c r="K112" s="0" t="n">
        <f aca="false">VLOOKUP($D112,metadata!$B$2:$S$451,8,0)</f>
        <v>22</v>
      </c>
      <c r="L112" s="0" t="n">
        <f aca="false">VLOOKUP($D112,metadata!$B$2:$S$451,9,0)</f>
        <v>16</v>
      </c>
      <c r="M112" s="0" t="str">
        <f aca="false">VLOOKUP($D112,metadata!$B$2:$S$451,10,0)</f>
        <v/>
      </c>
      <c r="N112" s="0" t="str">
        <f aca="false">VLOOKUP($D112,metadata!$B$2:$S$451,11,0)</f>
        <v>Wyeomyia smithii</v>
      </c>
      <c r="O112" s="0" t="str">
        <f aca="false">VLOOKUP($D112,metadata!$B$2:$S$451,12,0)</f>
        <v>diptera</v>
      </c>
      <c r="P112" s="0" t="str">
        <f aca="false">VLOOKUP($D112,metadata!$B$2:$S$451,13,0)</f>
        <v/>
      </c>
      <c r="Q112" s="0" t="str">
        <f aca="false">VLOOKUP($D112,metadata!$B$2:$S$451,14,0)</f>
        <v/>
      </c>
      <c r="R112" s="0" t="str">
        <f aca="false">VLOOKUP($D112,metadata!$B$2:$S$451,15,0)</f>
        <v/>
      </c>
      <c r="S112" s="0" t="str">
        <f aca="false">VLOOKUP($D112,metadata!$B$2:$S$451,16,0)</f>
        <v/>
      </c>
      <c r="T112" s="0" t="str">
        <f aca="false">VLOOKUP($D112,metadata!$B$2:$S$451,17,0)</f>
        <v/>
      </c>
      <c r="U112" s="0" t="str">
        <f aca="false">VLOOKUP($D112,metadata!$B$2:$S$451,18,0)</f>
        <v/>
      </c>
      <c r="V112" s="0" t="str">
        <f aca="false">VLOOKUP($D112,metadata!$B$2:$Z$451,19,0)</f>
        <v/>
      </c>
      <c r="W112" s="0" t="str">
        <f aca="false">VLOOKUP($D112,metadata!$B$2:$Z$451,20,0)</f>
        <v/>
      </c>
      <c r="X112" s="0" t="str">
        <f aca="false">VLOOKUP($D112,metadata!$B$2:$Z$451,21,0)</f>
        <v/>
      </c>
      <c r="Y112" s="0" t="str">
        <f aca="false">VLOOKUP($D112,metadata!$B$2:$Z$451,22,0)</f>
        <v/>
      </c>
      <c r="Z112" s="0" t="str">
        <f aca="false">VLOOKUP($D112,metadata!$B$2:$Z$451,23,0)</f>
        <v/>
      </c>
      <c r="AA112" s="0" t="str">
        <f aca="false">VLOOKUP($D112,metadata!$B$2:$Z$451,24,0)</f>
        <v/>
      </c>
      <c r="AB112" s="0" t="str">
        <f aca="false">VLOOKUP($D112,metadata!$B$2:$Z$451,25,0)</f>
        <v/>
      </c>
      <c r="AF112" s="0" t="str">
        <f aca="false">IF(AE112="",V112,AE112)</f>
        <v/>
      </c>
      <c r="AH112" s="0" t="str">
        <f aca="false">IF(AD112&lt;1.1,"x","")</f>
        <v>x</v>
      </c>
    </row>
    <row r="113" customFormat="false" ht="13.8" hidden="true" customHeight="false" outlineLevel="0" collapsed="false">
      <c r="A113" s="0" t="n">
        <f aca="false">A112+metadata!J112</f>
        <v>686</v>
      </c>
      <c r="B113" s="0" t="str">
        <f aca="false">metadata!B113</f>
        <v>15-CC</v>
      </c>
      <c r="C113" s="0" t="n">
        <v>112</v>
      </c>
      <c r="D113" s="3" t="str">
        <f aca="false">VLOOKUP(C113,$A$1:$B$451,2)</f>
        <v>2-</v>
      </c>
      <c r="E113" s="0" t="str">
        <f aca="false">VLOOKUP($D113,metadata!$B$2:$S$451,2,0)</f>
        <v>BRADSHAW, WE</v>
      </c>
      <c r="F113" s="0" t="str">
        <f aca="false">VLOOKUP($D113,metadata!$B$2:$S$451,3,0)</f>
        <v>GEOGRAPHY OF PHOTOPERIODIC RESPONSE IN DIAPAUSING MOSQUITO</v>
      </c>
      <c r="G113" s="0" t="str">
        <f aca="false">VLOOKUP($D113,metadata!$B$2:$S$451,4,0)</f>
        <v>10.1038/262384b0</v>
      </c>
      <c r="H113" s="0" t="str">
        <f aca="false">VLOOKUP($D113,metadata!$B$2:$S$451,5,0)</f>
        <v>y-askfordata</v>
      </c>
      <c r="I113" s="0" t="str">
        <f aca="false">VLOOKUP($D113,metadata!$B$2:$S$451,6,0)</f>
        <v>a</v>
      </c>
      <c r="J113" s="0" t="str">
        <f aca="false">VLOOKUP($D113,metadata!$B$2:$S$451,7,0)</f>
        <v>i</v>
      </c>
      <c r="K113" s="0" t="n">
        <f aca="false">VLOOKUP($D113,metadata!$B$2:$S$451,8,0)</f>
        <v>22</v>
      </c>
      <c r="L113" s="0" t="n">
        <f aca="false">VLOOKUP($D113,metadata!$B$2:$S$451,9,0)</f>
        <v>16</v>
      </c>
      <c r="M113" s="0" t="str">
        <f aca="false">VLOOKUP($D113,metadata!$B$2:$S$451,10,0)</f>
        <v/>
      </c>
      <c r="N113" s="0" t="str">
        <f aca="false">VLOOKUP($D113,metadata!$B$2:$S$451,11,0)</f>
        <v>Wyeomyia smithii</v>
      </c>
      <c r="O113" s="0" t="str">
        <f aca="false">VLOOKUP($D113,metadata!$B$2:$S$451,12,0)</f>
        <v>diptera</v>
      </c>
      <c r="P113" s="0" t="str">
        <f aca="false">VLOOKUP($D113,metadata!$B$2:$S$451,13,0)</f>
        <v/>
      </c>
      <c r="Q113" s="0" t="str">
        <f aca="false">VLOOKUP($D113,metadata!$B$2:$S$451,14,0)</f>
        <v/>
      </c>
      <c r="R113" s="0" t="str">
        <f aca="false">VLOOKUP($D113,metadata!$B$2:$S$451,15,0)</f>
        <v/>
      </c>
      <c r="S113" s="0" t="str">
        <f aca="false">VLOOKUP($D113,metadata!$B$2:$S$451,16,0)</f>
        <v/>
      </c>
      <c r="T113" s="0" t="str">
        <f aca="false">VLOOKUP($D113,metadata!$B$2:$S$451,17,0)</f>
        <v/>
      </c>
      <c r="U113" s="0" t="str">
        <f aca="false">VLOOKUP($D113,metadata!$B$2:$S$451,18,0)</f>
        <v/>
      </c>
      <c r="V113" s="0" t="str">
        <f aca="false">VLOOKUP($D113,metadata!$B$2:$Z$451,19,0)</f>
        <v/>
      </c>
      <c r="W113" s="0" t="str">
        <f aca="false">VLOOKUP($D113,metadata!$B$2:$Z$451,20,0)</f>
        <v/>
      </c>
      <c r="X113" s="0" t="str">
        <f aca="false">VLOOKUP($D113,metadata!$B$2:$Z$451,21,0)</f>
        <v/>
      </c>
      <c r="Y113" s="0" t="str">
        <f aca="false">VLOOKUP($D113,metadata!$B$2:$Z$451,22,0)</f>
        <v/>
      </c>
      <c r="Z113" s="0" t="str">
        <f aca="false">VLOOKUP($D113,metadata!$B$2:$Z$451,23,0)</f>
        <v/>
      </c>
      <c r="AA113" s="0" t="str">
        <f aca="false">VLOOKUP($D113,metadata!$B$2:$Z$451,24,0)</f>
        <v/>
      </c>
      <c r="AB113" s="0" t="str">
        <f aca="false">VLOOKUP($D113,metadata!$B$2:$Z$451,25,0)</f>
        <v/>
      </c>
      <c r="AF113" s="0" t="str">
        <f aca="false">IF(AE113="",V113,AE113)</f>
        <v/>
      </c>
      <c r="AH113" s="0" t="str">
        <f aca="false">IF(AD113&lt;1.1,"x","")</f>
        <v>x</v>
      </c>
    </row>
    <row r="114" customFormat="false" ht="13.8" hidden="true" customHeight="false" outlineLevel="0" collapsed="false">
      <c r="A114" s="0" t="n">
        <f aca="false">A113+metadata!J113</f>
        <v>690</v>
      </c>
      <c r="B114" s="0" t="str">
        <f aca="false">metadata!B114</f>
        <v>16-Aomori</v>
      </c>
      <c r="C114" s="0" t="n">
        <v>113</v>
      </c>
      <c r="D114" s="3" t="str">
        <f aca="false">VLOOKUP(C114,$A$1:$B$451,2)</f>
        <v>2-</v>
      </c>
      <c r="E114" s="0" t="str">
        <f aca="false">VLOOKUP($D114,metadata!$B$2:$S$451,2,0)</f>
        <v>BRADSHAW, WE</v>
      </c>
      <c r="F114" s="0" t="str">
        <f aca="false">VLOOKUP($D114,metadata!$B$2:$S$451,3,0)</f>
        <v>GEOGRAPHY OF PHOTOPERIODIC RESPONSE IN DIAPAUSING MOSQUITO</v>
      </c>
      <c r="G114" s="0" t="str">
        <f aca="false">VLOOKUP($D114,metadata!$B$2:$S$451,4,0)</f>
        <v>10.1038/262384b0</v>
      </c>
      <c r="H114" s="0" t="str">
        <f aca="false">VLOOKUP($D114,metadata!$B$2:$S$451,5,0)</f>
        <v>y-askfordata</v>
      </c>
      <c r="I114" s="0" t="str">
        <f aca="false">VLOOKUP($D114,metadata!$B$2:$S$451,6,0)</f>
        <v>a</v>
      </c>
      <c r="J114" s="0" t="str">
        <f aca="false">VLOOKUP($D114,metadata!$B$2:$S$451,7,0)</f>
        <v>i</v>
      </c>
      <c r="K114" s="0" t="n">
        <f aca="false">VLOOKUP($D114,metadata!$B$2:$S$451,8,0)</f>
        <v>22</v>
      </c>
      <c r="L114" s="0" t="n">
        <f aca="false">VLOOKUP($D114,metadata!$B$2:$S$451,9,0)</f>
        <v>16</v>
      </c>
      <c r="M114" s="0" t="str">
        <f aca="false">VLOOKUP($D114,metadata!$B$2:$S$451,10,0)</f>
        <v/>
      </c>
      <c r="N114" s="0" t="str">
        <f aca="false">VLOOKUP($D114,metadata!$B$2:$S$451,11,0)</f>
        <v>Wyeomyia smithii</v>
      </c>
      <c r="O114" s="0" t="str">
        <f aca="false">VLOOKUP($D114,metadata!$B$2:$S$451,12,0)</f>
        <v>diptera</v>
      </c>
      <c r="P114" s="0" t="str">
        <f aca="false">VLOOKUP($D114,metadata!$B$2:$S$451,13,0)</f>
        <v/>
      </c>
      <c r="Q114" s="0" t="str">
        <f aca="false">VLOOKUP($D114,metadata!$B$2:$S$451,14,0)</f>
        <v/>
      </c>
      <c r="R114" s="0" t="str">
        <f aca="false">VLOOKUP($D114,metadata!$B$2:$S$451,15,0)</f>
        <v/>
      </c>
      <c r="S114" s="0" t="str">
        <f aca="false">VLOOKUP($D114,metadata!$B$2:$S$451,16,0)</f>
        <v/>
      </c>
      <c r="T114" s="0" t="str">
        <f aca="false">VLOOKUP($D114,metadata!$B$2:$S$451,17,0)</f>
        <v/>
      </c>
      <c r="U114" s="0" t="str">
        <f aca="false">VLOOKUP($D114,metadata!$B$2:$S$451,18,0)</f>
        <v/>
      </c>
      <c r="V114" s="0" t="str">
        <f aca="false">VLOOKUP($D114,metadata!$B$2:$Z$451,19,0)</f>
        <v/>
      </c>
      <c r="W114" s="0" t="str">
        <f aca="false">VLOOKUP($D114,metadata!$B$2:$Z$451,20,0)</f>
        <v/>
      </c>
      <c r="X114" s="0" t="str">
        <f aca="false">VLOOKUP($D114,metadata!$B$2:$Z$451,21,0)</f>
        <v/>
      </c>
      <c r="Y114" s="0" t="str">
        <f aca="false">VLOOKUP($D114,metadata!$B$2:$Z$451,22,0)</f>
        <v/>
      </c>
      <c r="Z114" s="0" t="str">
        <f aca="false">VLOOKUP($D114,metadata!$B$2:$Z$451,23,0)</f>
        <v/>
      </c>
      <c r="AA114" s="0" t="str">
        <f aca="false">VLOOKUP($D114,metadata!$B$2:$Z$451,24,0)</f>
        <v/>
      </c>
      <c r="AB114" s="0" t="str">
        <f aca="false">VLOOKUP($D114,metadata!$B$2:$Z$451,25,0)</f>
        <v/>
      </c>
      <c r="AF114" s="0" t="str">
        <f aca="false">IF(AE114="",V114,AE114)</f>
        <v/>
      </c>
      <c r="AH114" s="0" t="str">
        <f aca="false">IF(AD114&lt;1.1,"x","")</f>
        <v>x</v>
      </c>
    </row>
    <row r="115" customFormat="false" ht="13.8" hidden="true" customHeight="false" outlineLevel="0" collapsed="false">
      <c r="A115" s="0" t="n">
        <f aca="false">A114+metadata!J114</f>
        <v>693</v>
      </c>
      <c r="B115" s="0" t="str">
        <f aca="false">metadata!B115</f>
        <v>16-Obanazawa</v>
      </c>
      <c r="C115" s="0" t="n">
        <v>114</v>
      </c>
      <c r="D115" s="3" t="str">
        <f aca="false">VLOOKUP(C115,$A$1:$B$451,2)</f>
        <v>2-</v>
      </c>
      <c r="E115" s="0" t="str">
        <f aca="false">VLOOKUP($D115,metadata!$B$2:$S$451,2,0)</f>
        <v>BRADSHAW, WE</v>
      </c>
      <c r="F115" s="0" t="str">
        <f aca="false">VLOOKUP($D115,metadata!$B$2:$S$451,3,0)</f>
        <v>GEOGRAPHY OF PHOTOPERIODIC RESPONSE IN DIAPAUSING MOSQUITO</v>
      </c>
      <c r="G115" s="0" t="str">
        <f aca="false">VLOOKUP($D115,metadata!$B$2:$S$451,4,0)</f>
        <v>10.1038/262384b0</v>
      </c>
      <c r="H115" s="0" t="str">
        <f aca="false">VLOOKUP($D115,metadata!$B$2:$S$451,5,0)</f>
        <v>y-askfordata</v>
      </c>
      <c r="I115" s="0" t="str">
        <f aca="false">VLOOKUP($D115,metadata!$B$2:$S$451,6,0)</f>
        <v>a</v>
      </c>
      <c r="J115" s="0" t="str">
        <f aca="false">VLOOKUP($D115,metadata!$B$2:$S$451,7,0)</f>
        <v>i</v>
      </c>
      <c r="K115" s="0" t="n">
        <f aca="false">VLOOKUP($D115,metadata!$B$2:$S$451,8,0)</f>
        <v>22</v>
      </c>
      <c r="L115" s="0" t="n">
        <f aca="false">VLOOKUP($D115,metadata!$B$2:$S$451,9,0)</f>
        <v>16</v>
      </c>
      <c r="M115" s="0" t="str">
        <f aca="false">VLOOKUP($D115,metadata!$B$2:$S$451,10,0)</f>
        <v/>
      </c>
      <c r="N115" s="0" t="str">
        <f aca="false">VLOOKUP($D115,metadata!$B$2:$S$451,11,0)</f>
        <v>Wyeomyia smithii</v>
      </c>
      <c r="O115" s="0" t="str">
        <f aca="false">VLOOKUP($D115,metadata!$B$2:$S$451,12,0)</f>
        <v>diptera</v>
      </c>
      <c r="P115" s="0" t="str">
        <f aca="false">VLOOKUP($D115,metadata!$B$2:$S$451,13,0)</f>
        <v/>
      </c>
      <c r="Q115" s="0" t="str">
        <f aca="false">VLOOKUP($D115,metadata!$B$2:$S$451,14,0)</f>
        <v/>
      </c>
      <c r="R115" s="0" t="str">
        <f aca="false">VLOOKUP($D115,metadata!$B$2:$S$451,15,0)</f>
        <v/>
      </c>
      <c r="S115" s="0" t="str">
        <f aca="false">VLOOKUP($D115,metadata!$B$2:$S$451,16,0)</f>
        <v/>
      </c>
      <c r="T115" s="0" t="str">
        <f aca="false">VLOOKUP($D115,metadata!$B$2:$S$451,17,0)</f>
        <v/>
      </c>
      <c r="U115" s="0" t="str">
        <f aca="false">VLOOKUP($D115,metadata!$B$2:$S$451,18,0)</f>
        <v/>
      </c>
      <c r="V115" s="0" t="str">
        <f aca="false">VLOOKUP($D115,metadata!$B$2:$Z$451,19,0)</f>
        <v/>
      </c>
      <c r="W115" s="0" t="str">
        <f aca="false">VLOOKUP($D115,metadata!$B$2:$Z$451,20,0)</f>
        <v/>
      </c>
      <c r="X115" s="0" t="str">
        <f aca="false">VLOOKUP($D115,metadata!$B$2:$Z$451,21,0)</f>
        <v/>
      </c>
      <c r="Y115" s="0" t="str">
        <f aca="false">VLOOKUP($D115,metadata!$B$2:$Z$451,22,0)</f>
        <v/>
      </c>
      <c r="Z115" s="0" t="str">
        <f aca="false">VLOOKUP($D115,metadata!$B$2:$Z$451,23,0)</f>
        <v/>
      </c>
      <c r="AA115" s="0" t="str">
        <f aca="false">VLOOKUP($D115,metadata!$B$2:$Z$451,24,0)</f>
        <v/>
      </c>
      <c r="AB115" s="0" t="str">
        <f aca="false">VLOOKUP($D115,metadata!$B$2:$Z$451,25,0)</f>
        <v/>
      </c>
      <c r="AF115" s="0" t="str">
        <f aca="false">IF(AE115="",V115,AE115)</f>
        <v/>
      </c>
      <c r="AH115" s="0" t="str">
        <f aca="false">IF(AD115&lt;1.1,"x","")</f>
        <v>x</v>
      </c>
    </row>
    <row r="116" customFormat="false" ht="13.8" hidden="true" customHeight="false" outlineLevel="0" collapsed="false">
      <c r="A116" s="0" t="n">
        <f aca="false">A115+metadata!J115</f>
        <v>696</v>
      </c>
      <c r="B116" s="0" t="str">
        <f aca="false">metadata!B116</f>
        <v>16-Kujiranami</v>
      </c>
      <c r="C116" s="0" t="n">
        <v>115</v>
      </c>
      <c r="D116" s="3" t="str">
        <f aca="false">VLOOKUP(C116,$A$1:$B$451,2)</f>
        <v>2-</v>
      </c>
      <c r="E116" s="0" t="str">
        <f aca="false">VLOOKUP($D116,metadata!$B$2:$S$451,2,0)</f>
        <v>BRADSHAW, WE</v>
      </c>
      <c r="F116" s="0" t="str">
        <f aca="false">VLOOKUP($D116,metadata!$B$2:$S$451,3,0)</f>
        <v>GEOGRAPHY OF PHOTOPERIODIC RESPONSE IN DIAPAUSING MOSQUITO</v>
      </c>
      <c r="G116" s="0" t="str">
        <f aca="false">VLOOKUP($D116,metadata!$B$2:$S$451,4,0)</f>
        <v>10.1038/262384b0</v>
      </c>
      <c r="H116" s="0" t="str">
        <f aca="false">VLOOKUP($D116,metadata!$B$2:$S$451,5,0)</f>
        <v>y-askfordata</v>
      </c>
      <c r="I116" s="0" t="str">
        <f aca="false">VLOOKUP($D116,metadata!$B$2:$S$451,6,0)</f>
        <v>a</v>
      </c>
      <c r="J116" s="0" t="str">
        <f aca="false">VLOOKUP($D116,metadata!$B$2:$S$451,7,0)</f>
        <v>i</v>
      </c>
      <c r="K116" s="0" t="n">
        <f aca="false">VLOOKUP($D116,metadata!$B$2:$S$451,8,0)</f>
        <v>22</v>
      </c>
      <c r="L116" s="0" t="n">
        <f aca="false">VLOOKUP($D116,metadata!$B$2:$S$451,9,0)</f>
        <v>16</v>
      </c>
      <c r="M116" s="0" t="str">
        <f aca="false">VLOOKUP($D116,metadata!$B$2:$S$451,10,0)</f>
        <v/>
      </c>
      <c r="N116" s="0" t="str">
        <f aca="false">VLOOKUP($D116,metadata!$B$2:$S$451,11,0)</f>
        <v>Wyeomyia smithii</v>
      </c>
      <c r="O116" s="0" t="str">
        <f aca="false">VLOOKUP($D116,metadata!$B$2:$S$451,12,0)</f>
        <v>diptera</v>
      </c>
      <c r="P116" s="0" t="str">
        <f aca="false">VLOOKUP($D116,metadata!$B$2:$S$451,13,0)</f>
        <v/>
      </c>
      <c r="Q116" s="0" t="str">
        <f aca="false">VLOOKUP($D116,metadata!$B$2:$S$451,14,0)</f>
        <v/>
      </c>
      <c r="R116" s="0" t="str">
        <f aca="false">VLOOKUP($D116,metadata!$B$2:$S$451,15,0)</f>
        <v/>
      </c>
      <c r="S116" s="0" t="str">
        <f aca="false">VLOOKUP($D116,metadata!$B$2:$S$451,16,0)</f>
        <v/>
      </c>
      <c r="T116" s="0" t="str">
        <f aca="false">VLOOKUP($D116,metadata!$B$2:$S$451,17,0)</f>
        <v/>
      </c>
      <c r="U116" s="0" t="str">
        <f aca="false">VLOOKUP($D116,metadata!$B$2:$S$451,18,0)</f>
        <v/>
      </c>
      <c r="V116" s="0" t="str">
        <f aca="false">VLOOKUP($D116,metadata!$B$2:$Z$451,19,0)</f>
        <v/>
      </c>
      <c r="W116" s="0" t="str">
        <f aca="false">VLOOKUP($D116,metadata!$B$2:$Z$451,20,0)</f>
        <v/>
      </c>
      <c r="X116" s="0" t="str">
        <f aca="false">VLOOKUP($D116,metadata!$B$2:$Z$451,21,0)</f>
        <v/>
      </c>
      <c r="Y116" s="0" t="str">
        <f aca="false">VLOOKUP($D116,metadata!$B$2:$Z$451,22,0)</f>
        <v/>
      </c>
      <c r="Z116" s="0" t="str">
        <f aca="false">VLOOKUP($D116,metadata!$B$2:$Z$451,23,0)</f>
        <v/>
      </c>
      <c r="AA116" s="0" t="str">
        <f aca="false">VLOOKUP($D116,metadata!$B$2:$Z$451,24,0)</f>
        <v/>
      </c>
      <c r="AB116" s="0" t="str">
        <f aca="false">VLOOKUP($D116,metadata!$B$2:$Z$451,25,0)</f>
        <v/>
      </c>
      <c r="AF116" s="0" t="str">
        <f aca="false">IF(AE116="",V116,AE116)</f>
        <v/>
      </c>
      <c r="AH116" s="0" t="str">
        <f aca="false">IF(AD116&lt;1.1,"x","")</f>
        <v>x</v>
      </c>
    </row>
    <row r="117" customFormat="false" ht="13.8" hidden="true" customHeight="false" outlineLevel="0" collapsed="false">
      <c r="A117" s="0" t="n">
        <f aca="false">A116+metadata!J116</f>
        <v>699</v>
      </c>
      <c r="B117" s="0" t="str">
        <f aca="false">metadata!B117</f>
        <v>16-Mitsuma</v>
      </c>
      <c r="C117" s="0" t="n">
        <v>116</v>
      </c>
      <c r="D117" s="3" t="str">
        <f aca="false">VLOOKUP(C117,$A$1:$B$451,2)</f>
        <v>2-</v>
      </c>
      <c r="E117" s="0" t="str">
        <f aca="false">VLOOKUP($D117,metadata!$B$2:$S$451,2,0)</f>
        <v>BRADSHAW, WE</v>
      </c>
      <c r="F117" s="0" t="str">
        <f aca="false">VLOOKUP($D117,metadata!$B$2:$S$451,3,0)</f>
        <v>GEOGRAPHY OF PHOTOPERIODIC RESPONSE IN DIAPAUSING MOSQUITO</v>
      </c>
      <c r="G117" s="0" t="str">
        <f aca="false">VLOOKUP($D117,metadata!$B$2:$S$451,4,0)</f>
        <v>10.1038/262384b0</v>
      </c>
      <c r="H117" s="0" t="str">
        <f aca="false">VLOOKUP($D117,metadata!$B$2:$S$451,5,0)</f>
        <v>y-askfordata</v>
      </c>
      <c r="I117" s="0" t="str">
        <f aca="false">VLOOKUP($D117,metadata!$B$2:$S$451,6,0)</f>
        <v>a</v>
      </c>
      <c r="J117" s="0" t="str">
        <f aca="false">VLOOKUP($D117,metadata!$B$2:$S$451,7,0)</f>
        <v>i</v>
      </c>
      <c r="K117" s="0" t="n">
        <f aca="false">VLOOKUP($D117,metadata!$B$2:$S$451,8,0)</f>
        <v>22</v>
      </c>
      <c r="L117" s="0" t="n">
        <f aca="false">VLOOKUP($D117,metadata!$B$2:$S$451,9,0)</f>
        <v>16</v>
      </c>
      <c r="M117" s="0" t="str">
        <f aca="false">VLOOKUP($D117,metadata!$B$2:$S$451,10,0)</f>
        <v/>
      </c>
      <c r="N117" s="0" t="str">
        <f aca="false">VLOOKUP($D117,metadata!$B$2:$S$451,11,0)</f>
        <v>Wyeomyia smithii</v>
      </c>
      <c r="O117" s="0" t="str">
        <f aca="false">VLOOKUP($D117,metadata!$B$2:$S$451,12,0)</f>
        <v>diptera</v>
      </c>
      <c r="P117" s="0" t="str">
        <f aca="false">VLOOKUP($D117,metadata!$B$2:$S$451,13,0)</f>
        <v/>
      </c>
      <c r="Q117" s="0" t="str">
        <f aca="false">VLOOKUP($D117,metadata!$B$2:$S$451,14,0)</f>
        <v/>
      </c>
      <c r="R117" s="0" t="str">
        <f aca="false">VLOOKUP($D117,metadata!$B$2:$S$451,15,0)</f>
        <v/>
      </c>
      <c r="S117" s="0" t="str">
        <f aca="false">VLOOKUP($D117,metadata!$B$2:$S$451,16,0)</f>
        <v/>
      </c>
      <c r="T117" s="0" t="str">
        <f aca="false">VLOOKUP($D117,metadata!$B$2:$S$451,17,0)</f>
        <v/>
      </c>
      <c r="U117" s="0" t="str">
        <f aca="false">VLOOKUP($D117,metadata!$B$2:$S$451,18,0)</f>
        <v/>
      </c>
      <c r="V117" s="0" t="str">
        <f aca="false">VLOOKUP($D117,metadata!$B$2:$Z$451,19,0)</f>
        <v/>
      </c>
      <c r="W117" s="0" t="str">
        <f aca="false">VLOOKUP($D117,metadata!$B$2:$Z$451,20,0)</f>
        <v/>
      </c>
      <c r="X117" s="0" t="str">
        <f aca="false">VLOOKUP($D117,metadata!$B$2:$Z$451,21,0)</f>
        <v/>
      </c>
      <c r="Y117" s="0" t="str">
        <f aca="false">VLOOKUP($D117,metadata!$B$2:$Z$451,22,0)</f>
        <v/>
      </c>
      <c r="Z117" s="0" t="str">
        <f aca="false">VLOOKUP($D117,metadata!$B$2:$Z$451,23,0)</f>
        <v/>
      </c>
      <c r="AA117" s="0" t="str">
        <f aca="false">VLOOKUP($D117,metadata!$B$2:$Z$451,24,0)</f>
        <v/>
      </c>
      <c r="AB117" s="0" t="str">
        <f aca="false">VLOOKUP($D117,metadata!$B$2:$Z$451,25,0)</f>
        <v/>
      </c>
      <c r="AF117" s="0" t="str">
        <f aca="false">IF(AE117="",V117,AE117)</f>
        <v/>
      </c>
      <c r="AH117" s="0" t="str">
        <f aca="false">IF(AD117&lt;1.1,"x","")</f>
        <v>x</v>
      </c>
    </row>
    <row r="118" customFormat="false" ht="13.8" hidden="true" customHeight="false" outlineLevel="0" collapsed="false">
      <c r="A118" s="0" t="n">
        <f aca="false">A117+metadata!J117</f>
        <v>702</v>
      </c>
      <c r="B118" s="0" t="str">
        <f aca="false">metadata!B118</f>
        <v>17-WA</v>
      </c>
      <c r="C118" s="0" t="n">
        <v>117</v>
      </c>
      <c r="D118" s="3" t="str">
        <f aca="false">VLOOKUP(C118,$A$1:$B$451,2)</f>
        <v>2-</v>
      </c>
      <c r="E118" s="0" t="str">
        <f aca="false">VLOOKUP($D118,metadata!$B$2:$S$451,2,0)</f>
        <v>BRADSHAW, WE</v>
      </c>
      <c r="F118" s="0" t="str">
        <f aca="false">VLOOKUP($D118,metadata!$B$2:$S$451,3,0)</f>
        <v>GEOGRAPHY OF PHOTOPERIODIC RESPONSE IN DIAPAUSING MOSQUITO</v>
      </c>
      <c r="G118" s="0" t="str">
        <f aca="false">VLOOKUP($D118,metadata!$B$2:$S$451,4,0)</f>
        <v>10.1038/262384b0</v>
      </c>
      <c r="H118" s="0" t="str">
        <f aca="false">VLOOKUP($D118,metadata!$B$2:$S$451,5,0)</f>
        <v>y-askfordata</v>
      </c>
      <c r="I118" s="0" t="str">
        <f aca="false">VLOOKUP($D118,metadata!$B$2:$S$451,6,0)</f>
        <v>a</v>
      </c>
      <c r="J118" s="0" t="str">
        <f aca="false">VLOOKUP($D118,metadata!$B$2:$S$451,7,0)</f>
        <v>i</v>
      </c>
      <c r="K118" s="0" t="n">
        <f aca="false">VLOOKUP($D118,metadata!$B$2:$S$451,8,0)</f>
        <v>22</v>
      </c>
      <c r="L118" s="0" t="n">
        <f aca="false">VLOOKUP($D118,metadata!$B$2:$S$451,9,0)</f>
        <v>16</v>
      </c>
      <c r="M118" s="0" t="str">
        <f aca="false">VLOOKUP($D118,metadata!$B$2:$S$451,10,0)</f>
        <v/>
      </c>
      <c r="N118" s="0" t="str">
        <f aca="false">VLOOKUP($D118,metadata!$B$2:$S$451,11,0)</f>
        <v>Wyeomyia smithii</v>
      </c>
      <c r="O118" s="0" t="str">
        <f aca="false">VLOOKUP($D118,metadata!$B$2:$S$451,12,0)</f>
        <v>diptera</v>
      </c>
      <c r="P118" s="0" t="str">
        <f aca="false">VLOOKUP($D118,metadata!$B$2:$S$451,13,0)</f>
        <v/>
      </c>
      <c r="Q118" s="0" t="str">
        <f aca="false">VLOOKUP($D118,metadata!$B$2:$S$451,14,0)</f>
        <v/>
      </c>
      <c r="R118" s="0" t="str">
        <f aca="false">VLOOKUP($D118,metadata!$B$2:$S$451,15,0)</f>
        <v/>
      </c>
      <c r="S118" s="0" t="str">
        <f aca="false">VLOOKUP($D118,metadata!$B$2:$S$451,16,0)</f>
        <v/>
      </c>
      <c r="T118" s="0" t="str">
        <f aca="false">VLOOKUP($D118,metadata!$B$2:$S$451,17,0)</f>
        <v/>
      </c>
      <c r="U118" s="0" t="str">
        <f aca="false">VLOOKUP($D118,metadata!$B$2:$S$451,18,0)</f>
        <v/>
      </c>
      <c r="V118" s="0" t="str">
        <f aca="false">VLOOKUP($D118,metadata!$B$2:$Z$451,19,0)</f>
        <v/>
      </c>
      <c r="W118" s="0" t="str">
        <f aca="false">VLOOKUP($D118,metadata!$B$2:$Z$451,20,0)</f>
        <v/>
      </c>
      <c r="X118" s="0" t="str">
        <f aca="false">VLOOKUP($D118,metadata!$B$2:$Z$451,21,0)</f>
        <v/>
      </c>
      <c r="Y118" s="0" t="str">
        <f aca="false">VLOOKUP($D118,metadata!$B$2:$Z$451,22,0)</f>
        <v/>
      </c>
      <c r="Z118" s="0" t="str">
        <f aca="false">VLOOKUP($D118,metadata!$B$2:$Z$451,23,0)</f>
        <v/>
      </c>
      <c r="AA118" s="0" t="str">
        <f aca="false">VLOOKUP($D118,metadata!$B$2:$Z$451,24,0)</f>
        <v/>
      </c>
      <c r="AB118" s="0" t="str">
        <f aca="false">VLOOKUP($D118,metadata!$B$2:$Z$451,25,0)</f>
        <v/>
      </c>
      <c r="AF118" s="0" t="str">
        <f aca="false">IF(AE118="",V118,AE118)</f>
        <v/>
      </c>
      <c r="AH118" s="0" t="str">
        <f aca="false">IF(AD118&lt;1.1,"x","")</f>
        <v>x</v>
      </c>
    </row>
    <row r="119" customFormat="false" ht="13.8" hidden="true" customHeight="false" outlineLevel="0" collapsed="false">
      <c r="A119" s="0" t="n">
        <f aca="false">A118+metadata!J118</f>
        <v>710</v>
      </c>
      <c r="B119" s="0" t="str">
        <f aca="false">metadata!B119</f>
        <v>17-EN</v>
      </c>
      <c r="C119" s="0" t="n">
        <v>118</v>
      </c>
      <c r="D119" s="3" t="str">
        <f aca="false">VLOOKUP(C119,$A$1:$B$451,2)</f>
        <v>2-</v>
      </c>
      <c r="E119" s="0" t="str">
        <f aca="false">VLOOKUP($D119,metadata!$B$2:$S$451,2,0)</f>
        <v>BRADSHAW, WE</v>
      </c>
      <c r="F119" s="0" t="str">
        <f aca="false">VLOOKUP($D119,metadata!$B$2:$S$451,3,0)</f>
        <v>GEOGRAPHY OF PHOTOPERIODIC RESPONSE IN DIAPAUSING MOSQUITO</v>
      </c>
      <c r="G119" s="0" t="str">
        <f aca="false">VLOOKUP($D119,metadata!$B$2:$S$451,4,0)</f>
        <v>10.1038/262384b0</v>
      </c>
      <c r="H119" s="0" t="str">
        <f aca="false">VLOOKUP($D119,metadata!$B$2:$S$451,5,0)</f>
        <v>y-askfordata</v>
      </c>
      <c r="I119" s="0" t="str">
        <f aca="false">VLOOKUP($D119,metadata!$B$2:$S$451,6,0)</f>
        <v>a</v>
      </c>
      <c r="J119" s="0" t="str">
        <f aca="false">VLOOKUP($D119,metadata!$B$2:$S$451,7,0)</f>
        <v>i</v>
      </c>
      <c r="K119" s="0" t="n">
        <f aca="false">VLOOKUP($D119,metadata!$B$2:$S$451,8,0)</f>
        <v>22</v>
      </c>
      <c r="L119" s="0" t="n">
        <f aca="false">VLOOKUP($D119,metadata!$B$2:$S$451,9,0)</f>
        <v>16</v>
      </c>
      <c r="M119" s="0" t="str">
        <f aca="false">VLOOKUP($D119,metadata!$B$2:$S$451,10,0)</f>
        <v/>
      </c>
      <c r="N119" s="0" t="str">
        <f aca="false">VLOOKUP($D119,metadata!$B$2:$S$451,11,0)</f>
        <v>Wyeomyia smithii</v>
      </c>
      <c r="O119" s="0" t="str">
        <f aca="false">VLOOKUP($D119,metadata!$B$2:$S$451,12,0)</f>
        <v>diptera</v>
      </c>
      <c r="P119" s="0" t="str">
        <f aca="false">VLOOKUP($D119,metadata!$B$2:$S$451,13,0)</f>
        <v/>
      </c>
      <c r="Q119" s="0" t="str">
        <f aca="false">VLOOKUP($D119,metadata!$B$2:$S$451,14,0)</f>
        <v/>
      </c>
      <c r="R119" s="0" t="str">
        <f aca="false">VLOOKUP($D119,metadata!$B$2:$S$451,15,0)</f>
        <v/>
      </c>
      <c r="S119" s="0" t="str">
        <f aca="false">VLOOKUP($D119,metadata!$B$2:$S$451,16,0)</f>
        <v/>
      </c>
      <c r="T119" s="0" t="str">
        <f aca="false">VLOOKUP($D119,metadata!$B$2:$S$451,17,0)</f>
        <v/>
      </c>
      <c r="U119" s="0" t="str">
        <f aca="false">VLOOKUP($D119,metadata!$B$2:$S$451,18,0)</f>
        <v/>
      </c>
      <c r="V119" s="0" t="str">
        <f aca="false">VLOOKUP($D119,metadata!$B$2:$Z$451,19,0)</f>
        <v/>
      </c>
      <c r="W119" s="0" t="str">
        <f aca="false">VLOOKUP($D119,metadata!$B$2:$Z$451,20,0)</f>
        <v/>
      </c>
      <c r="X119" s="0" t="str">
        <f aca="false">VLOOKUP($D119,metadata!$B$2:$Z$451,21,0)</f>
        <v/>
      </c>
      <c r="Y119" s="0" t="str">
        <f aca="false">VLOOKUP($D119,metadata!$B$2:$Z$451,22,0)</f>
        <v/>
      </c>
      <c r="Z119" s="0" t="str">
        <f aca="false">VLOOKUP($D119,metadata!$B$2:$Z$451,23,0)</f>
        <v/>
      </c>
      <c r="AA119" s="0" t="str">
        <f aca="false">VLOOKUP($D119,metadata!$B$2:$Z$451,24,0)</f>
        <v/>
      </c>
      <c r="AB119" s="0" t="str">
        <f aca="false">VLOOKUP($D119,metadata!$B$2:$Z$451,25,0)</f>
        <v/>
      </c>
      <c r="AF119" s="0" t="str">
        <f aca="false">IF(AE119="",V119,AE119)</f>
        <v/>
      </c>
      <c r="AH119" s="0" t="str">
        <f aca="false">IF(AD119&lt;1.1,"x","")</f>
        <v>x</v>
      </c>
    </row>
    <row r="120" customFormat="false" ht="13.8" hidden="true" customHeight="false" outlineLevel="0" collapsed="false">
      <c r="A120" s="0" t="n">
        <f aca="false">A119+metadata!J119</f>
        <v>716</v>
      </c>
      <c r="B120" s="0" t="str">
        <f aca="false">metadata!B120</f>
        <v>17-KU</v>
      </c>
      <c r="C120" s="0" t="n">
        <v>119</v>
      </c>
      <c r="D120" s="3" t="str">
        <f aca="false">VLOOKUP(C120,$A$1:$B$451,2)</f>
        <v>2-</v>
      </c>
      <c r="E120" s="0" t="str">
        <f aca="false">VLOOKUP($D120,metadata!$B$2:$S$451,2,0)</f>
        <v>BRADSHAW, WE</v>
      </c>
      <c r="F120" s="0" t="str">
        <f aca="false">VLOOKUP($D120,metadata!$B$2:$S$451,3,0)</f>
        <v>GEOGRAPHY OF PHOTOPERIODIC RESPONSE IN DIAPAUSING MOSQUITO</v>
      </c>
      <c r="G120" s="0" t="str">
        <f aca="false">VLOOKUP($D120,metadata!$B$2:$S$451,4,0)</f>
        <v>10.1038/262384b0</v>
      </c>
      <c r="H120" s="0" t="str">
        <f aca="false">VLOOKUP($D120,metadata!$B$2:$S$451,5,0)</f>
        <v>y-askfordata</v>
      </c>
      <c r="I120" s="0" t="str">
        <f aca="false">VLOOKUP($D120,metadata!$B$2:$S$451,6,0)</f>
        <v>a</v>
      </c>
      <c r="J120" s="0" t="str">
        <f aca="false">VLOOKUP($D120,metadata!$B$2:$S$451,7,0)</f>
        <v>i</v>
      </c>
      <c r="K120" s="0" t="n">
        <f aca="false">VLOOKUP($D120,metadata!$B$2:$S$451,8,0)</f>
        <v>22</v>
      </c>
      <c r="L120" s="0" t="n">
        <f aca="false">VLOOKUP($D120,metadata!$B$2:$S$451,9,0)</f>
        <v>16</v>
      </c>
      <c r="M120" s="0" t="str">
        <f aca="false">VLOOKUP($D120,metadata!$B$2:$S$451,10,0)</f>
        <v/>
      </c>
      <c r="N120" s="0" t="str">
        <f aca="false">VLOOKUP($D120,metadata!$B$2:$S$451,11,0)</f>
        <v>Wyeomyia smithii</v>
      </c>
      <c r="O120" s="0" t="str">
        <f aca="false">VLOOKUP($D120,metadata!$B$2:$S$451,12,0)</f>
        <v>diptera</v>
      </c>
      <c r="P120" s="0" t="str">
        <f aca="false">VLOOKUP($D120,metadata!$B$2:$S$451,13,0)</f>
        <v/>
      </c>
      <c r="Q120" s="0" t="str">
        <f aca="false">VLOOKUP($D120,metadata!$B$2:$S$451,14,0)</f>
        <v/>
      </c>
      <c r="R120" s="0" t="str">
        <f aca="false">VLOOKUP($D120,metadata!$B$2:$S$451,15,0)</f>
        <v/>
      </c>
      <c r="S120" s="0" t="str">
        <f aca="false">VLOOKUP($D120,metadata!$B$2:$S$451,16,0)</f>
        <v/>
      </c>
      <c r="T120" s="0" t="str">
        <f aca="false">VLOOKUP($D120,metadata!$B$2:$S$451,17,0)</f>
        <v/>
      </c>
      <c r="U120" s="0" t="str">
        <f aca="false">VLOOKUP($D120,metadata!$B$2:$S$451,18,0)</f>
        <v/>
      </c>
      <c r="V120" s="0" t="str">
        <f aca="false">VLOOKUP($D120,metadata!$B$2:$Z$451,19,0)</f>
        <v/>
      </c>
      <c r="W120" s="0" t="str">
        <f aca="false">VLOOKUP($D120,metadata!$B$2:$Z$451,20,0)</f>
        <v/>
      </c>
      <c r="X120" s="0" t="str">
        <f aca="false">VLOOKUP($D120,metadata!$B$2:$Z$451,21,0)</f>
        <v/>
      </c>
      <c r="Y120" s="0" t="str">
        <f aca="false">VLOOKUP($D120,metadata!$B$2:$Z$451,22,0)</f>
        <v/>
      </c>
      <c r="Z120" s="0" t="str">
        <f aca="false">VLOOKUP($D120,metadata!$B$2:$Z$451,23,0)</f>
        <v/>
      </c>
      <c r="AA120" s="0" t="str">
        <f aca="false">VLOOKUP($D120,metadata!$B$2:$Z$451,24,0)</f>
        <v/>
      </c>
      <c r="AB120" s="0" t="str">
        <f aca="false">VLOOKUP($D120,metadata!$B$2:$Z$451,25,0)</f>
        <v/>
      </c>
      <c r="AF120" s="0" t="str">
        <f aca="false">IF(AE120="",V120,AE120)</f>
        <v/>
      </c>
      <c r="AH120" s="0" t="str">
        <f aca="false">IF(AD120&lt;1.1,"x","")</f>
        <v>x</v>
      </c>
    </row>
    <row r="121" customFormat="false" ht="13.8" hidden="true" customHeight="false" outlineLevel="0" collapsed="false">
      <c r="A121" s="0" t="n">
        <f aca="false">A120+metadata!J120</f>
        <v>722</v>
      </c>
      <c r="B121" s="0" t="str">
        <f aca="false">metadata!B121</f>
        <v>17-SA</v>
      </c>
      <c r="C121" s="0" t="n">
        <v>120</v>
      </c>
      <c r="D121" s="3" t="str">
        <f aca="false">VLOOKUP(C121,$A$1:$B$451,2)</f>
        <v>2-</v>
      </c>
      <c r="E121" s="0" t="str">
        <f aca="false">VLOOKUP($D121,metadata!$B$2:$S$451,2,0)</f>
        <v>BRADSHAW, WE</v>
      </c>
      <c r="F121" s="0" t="str">
        <f aca="false">VLOOKUP($D121,metadata!$B$2:$S$451,3,0)</f>
        <v>GEOGRAPHY OF PHOTOPERIODIC RESPONSE IN DIAPAUSING MOSQUITO</v>
      </c>
      <c r="G121" s="0" t="str">
        <f aca="false">VLOOKUP($D121,metadata!$B$2:$S$451,4,0)</f>
        <v>10.1038/262384b0</v>
      </c>
      <c r="H121" s="0" t="str">
        <f aca="false">VLOOKUP($D121,metadata!$B$2:$S$451,5,0)</f>
        <v>y-askfordata</v>
      </c>
      <c r="I121" s="0" t="str">
        <f aca="false">VLOOKUP($D121,metadata!$B$2:$S$451,6,0)</f>
        <v>a</v>
      </c>
      <c r="J121" s="0" t="str">
        <f aca="false">VLOOKUP($D121,metadata!$B$2:$S$451,7,0)</f>
        <v>i</v>
      </c>
      <c r="K121" s="0" t="n">
        <f aca="false">VLOOKUP($D121,metadata!$B$2:$S$451,8,0)</f>
        <v>22</v>
      </c>
      <c r="L121" s="0" t="n">
        <f aca="false">VLOOKUP($D121,metadata!$B$2:$S$451,9,0)</f>
        <v>16</v>
      </c>
      <c r="M121" s="0" t="str">
        <f aca="false">VLOOKUP($D121,metadata!$B$2:$S$451,10,0)</f>
        <v/>
      </c>
      <c r="N121" s="0" t="str">
        <f aca="false">VLOOKUP($D121,metadata!$B$2:$S$451,11,0)</f>
        <v>Wyeomyia smithii</v>
      </c>
      <c r="O121" s="0" t="str">
        <f aca="false">VLOOKUP($D121,metadata!$B$2:$S$451,12,0)</f>
        <v>diptera</v>
      </c>
      <c r="P121" s="0" t="str">
        <f aca="false">VLOOKUP($D121,metadata!$B$2:$S$451,13,0)</f>
        <v/>
      </c>
      <c r="Q121" s="0" t="str">
        <f aca="false">VLOOKUP($D121,metadata!$B$2:$S$451,14,0)</f>
        <v/>
      </c>
      <c r="R121" s="0" t="str">
        <f aca="false">VLOOKUP($D121,metadata!$B$2:$S$451,15,0)</f>
        <v/>
      </c>
      <c r="S121" s="0" t="str">
        <f aca="false">VLOOKUP($D121,metadata!$B$2:$S$451,16,0)</f>
        <v/>
      </c>
      <c r="T121" s="0" t="str">
        <f aca="false">VLOOKUP($D121,metadata!$B$2:$S$451,17,0)</f>
        <v/>
      </c>
      <c r="U121" s="0" t="str">
        <f aca="false">VLOOKUP($D121,metadata!$B$2:$S$451,18,0)</f>
        <v/>
      </c>
      <c r="V121" s="0" t="str">
        <f aca="false">VLOOKUP($D121,metadata!$B$2:$Z$451,19,0)</f>
        <v/>
      </c>
      <c r="W121" s="0" t="str">
        <f aca="false">VLOOKUP($D121,metadata!$B$2:$Z$451,20,0)</f>
        <v/>
      </c>
      <c r="X121" s="0" t="str">
        <f aca="false">VLOOKUP($D121,metadata!$B$2:$Z$451,21,0)</f>
        <v/>
      </c>
      <c r="Y121" s="0" t="str">
        <f aca="false">VLOOKUP($D121,metadata!$B$2:$Z$451,22,0)</f>
        <v/>
      </c>
      <c r="Z121" s="0" t="str">
        <f aca="false">VLOOKUP($D121,metadata!$B$2:$Z$451,23,0)</f>
        <v/>
      </c>
      <c r="AA121" s="0" t="str">
        <f aca="false">VLOOKUP($D121,metadata!$B$2:$Z$451,24,0)</f>
        <v/>
      </c>
      <c r="AB121" s="0" t="str">
        <f aca="false">VLOOKUP($D121,metadata!$B$2:$Z$451,25,0)</f>
        <v/>
      </c>
      <c r="AF121" s="0" t="str">
        <f aca="false">IF(AE121="",V121,AE121)</f>
        <v/>
      </c>
      <c r="AH121" s="0" t="str">
        <f aca="false">IF(AD121&lt;1.1,"x","")</f>
        <v>x</v>
      </c>
    </row>
    <row r="122" customFormat="false" ht="13.8" hidden="true" customHeight="false" outlineLevel="0" collapsed="false">
      <c r="A122" s="0" t="n">
        <f aca="false">A121+metadata!J121</f>
        <v>729</v>
      </c>
      <c r="B122" s="0" t="str">
        <f aca="false">metadata!B122</f>
        <v>17-ME</v>
      </c>
      <c r="C122" s="0" t="n">
        <v>121</v>
      </c>
      <c r="D122" s="3" t="str">
        <f aca="false">VLOOKUP(C122,$A$1:$B$451,2)</f>
        <v>2-</v>
      </c>
      <c r="E122" s="0" t="str">
        <f aca="false">VLOOKUP($D122,metadata!$B$2:$S$451,2,0)</f>
        <v>BRADSHAW, WE</v>
      </c>
      <c r="F122" s="0" t="str">
        <f aca="false">VLOOKUP($D122,metadata!$B$2:$S$451,3,0)</f>
        <v>GEOGRAPHY OF PHOTOPERIODIC RESPONSE IN DIAPAUSING MOSQUITO</v>
      </c>
      <c r="G122" s="0" t="str">
        <f aca="false">VLOOKUP($D122,metadata!$B$2:$S$451,4,0)</f>
        <v>10.1038/262384b0</v>
      </c>
      <c r="H122" s="0" t="str">
        <f aca="false">VLOOKUP($D122,metadata!$B$2:$S$451,5,0)</f>
        <v>y-askfordata</v>
      </c>
      <c r="I122" s="0" t="str">
        <f aca="false">VLOOKUP($D122,metadata!$B$2:$S$451,6,0)</f>
        <v>a</v>
      </c>
      <c r="J122" s="0" t="str">
        <f aca="false">VLOOKUP($D122,metadata!$B$2:$S$451,7,0)</f>
        <v>i</v>
      </c>
      <c r="K122" s="0" t="n">
        <f aca="false">VLOOKUP($D122,metadata!$B$2:$S$451,8,0)</f>
        <v>22</v>
      </c>
      <c r="L122" s="0" t="n">
        <f aca="false">VLOOKUP($D122,metadata!$B$2:$S$451,9,0)</f>
        <v>16</v>
      </c>
      <c r="M122" s="0" t="str">
        <f aca="false">VLOOKUP($D122,metadata!$B$2:$S$451,10,0)</f>
        <v/>
      </c>
      <c r="N122" s="0" t="str">
        <f aca="false">VLOOKUP($D122,metadata!$B$2:$S$451,11,0)</f>
        <v>Wyeomyia smithii</v>
      </c>
      <c r="O122" s="0" t="str">
        <f aca="false">VLOOKUP($D122,metadata!$B$2:$S$451,12,0)</f>
        <v>diptera</v>
      </c>
      <c r="P122" s="0" t="str">
        <f aca="false">VLOOKUP($D122,metadata!$B$2:$S$451,13,0)</f>
        <v/>
      </c>
      <c r="Q122" s="0" t="str">
        <f aca="false">VLOOKUP($D122,metadata!$B$2:$S$451,14,0)</f>
        <v/>
      </c>
      <c r="R122" s="0" t="str">
        <f aca="false">VLOOKUP($D122,metadata!$B$2:$S$451,15,0)</f>
        <v/>
      </c>
      <c r="S122" s="0" t="str">
        <f aca="false">VLOOKUP($D122,metadata!$B$2:$S$451,16,0)</f>
        <v/>
      </c>
      <c r="T122" s="0" t="str">
        <f aca="false">VLOOKUP($D122,metadata!$B$2:$S$451,17,0)</f>
        <v/>
      </c>
      <c r="U122" s="0" t="str">
        <f aca="false">VLOOKUP($D122,metadata!$B$2:$S$451,18,0)</f>
        <v/>
      </c>
      <c r="V122" s="0" t="str">
        <f aca="false">VLOOKUP($D122,metadata!$B$2:$Z$451,19,0)</f>
        <v/>
      </c>
      <c r="W122" s="0" t="str">
        <f aca="false">VLOOKUP($D122,metadata!$B$2:$Z$451,20,0)</f>
        <v/>
      </c>
      <c r="X122" s="0" t="str">
        <f aca="false">VLOOKUP($D122,metadata!$B$2:$Z$451,21,0)</f>
        <v/>
      </c>
      <c r="Y122" s="0" t="str">
        <f aca="false">VLOOKUP($D122,metadata!$B$2:$Z$451,22,0)</f>
        <v/>
      </c>
      <c r="Z122" s="0" t="str">
        <f aca="false">VLOOKUP($D122,metadata!$B$2:$Z$451,23,0)</f>
        <v/>
      </c>
      <c r="AA122" s="0" t="str">
        <f aca="false">VLOOKUP($D122,metadata!$B$2:$Z$451,24,0)</f>
        <v/>
      </c>
      <c r="AB122" s="0" t="str">
        <f aca="false">VLOOKUP($D122,metadata!$B$2:$Z$451,25,0)</f>
        <v/>
      </c>
      <c r="AF122" s="0" t="str">
        <f aca="false">IF(AE122="",V122,AE122)</f>
        <v/>
      </c>
      <c r="AH122" s="0" t="str">
        <f aca="false">IF(AD122&lt;1.1,"x","")</f>
        <v>x</v>
      </c>
    </row>
    <row r="123" customFormat="false" ht="13.8" hidden="true" customHeight="false" outlineLevel="0" collapsed="false">
      <c r="A123" s="0" t="n">
        <f aca="false">A122+metadata!J122</f>
        <v>735</v>
      </c>
      <c r="B123" s="0" t="str">
        <f aca="false">metadata!B123</f>
        <v>17-MO</v>
      </c>
      <c r="C123" s="0" t="n">
        <v>122</v>
      </c>
      <c r="D123" s="3" t="str">
        <f aca="false">VLOOKUP(C123,$A$1:$B$451,2)</f>
        <v>2-</v>
      </c>
      <c r="E123" s="0" t="str">
        <f aca="false">VLOOKUP($D123,metadata!$B$2:$S$451,2,0)</f>
        <v>BRADSHAW, WE</v>
      </c>
      <c r="F123" s="0" t="str">
        <f aca="false">VLOOKUP($D123,metadata!$B$2:$S$451,3,0)</f>
        <v>GEOGRAPHY OF PHOTOPERIODIC RESPONSE IN DIAPAUSING MOSQUITO</v>
      </c>
      <c r="G123" s="0" t="str">
        <f aca="false">VLOOKUP($D123,metadata!$B$2:$S$451,4,0)</f>
        <v>10.1038/262384b0</v>
      </c>
      <c r="H123" s="0" t="str">
        <f aca="false">VLOOKUP($D123,metadata!$B$2:$S$451,5,0)</f>
        <v>y-askfordata</v>
      </c>
      <c r="I123" s="0" t="str">
        <f aca="false">VLOOKUP($D123,metadata!$B$2:$S$451,6,0)</f>
        <v>a</v>
      </c>
      <c r="J123" s="0" t="str">
        <f aca="false">VLOOKUP($D123,metadata!$B$2:$S$451,7,0)</f>
        <v>i</v>
      </c>
      <c r="K123" s="0" t="n">
        <f aca="false">VLOOKUP($D123,metadata!$B$2:$S$451,8,0)</f>
        <v>22</v>
      </c>
      <c r="L123" s="0" t="n">
        <f aca="false">VLOOKUP($D123,metadata!$B$2:$S$451,9,0)</f>
        <v>16</v>
      </c>
      <c r="M123" s="0" t="str">
        <f aca="false">VLOOKUP($D123,metadata!$B$2:$S$451,10,0)</f>
        <v/>
      </c>
      <c r="N123" s="0" t="str">
        <f aca="false">VLOOKUP($D123,metadata!$B$2:$S$451,11,0)</f>
        <v>Wyeomyia smithii</v>
      </c>
      <c r="O123" s="0" t="str">
        <f aca="false">VLOOKUP($D123,metadata!$B$2:$S$451,12,0)</f>
        <v>diptera</v>
      </c>
      <c r="P123" s="0" t="str">
        <f aca="false">VLOOKUP($D123,metadata!$B$2:$S$451,13,0)</f>
        <v/>
      </c>
      <c r="Q123" s="0" t="str">
        <f aca="false">VLOOKUP($D123,metadata!$B$2:$S$451,14,0)</f>
        <v/>
      </c>
      <c r="R123" s="0" t="str">
        <f aca="false">VLOOKUP($D123,metadata!$B$2:$S$451,15,0)</f>
        <v/>
      </c>
      <c r="S123" s="0" t="str">
        <f aca="false">VLOOKUP($D123,metadata!$B$2:$S$451,16,0)</f>
        <v/>
      </c>
      <c r="T123" s="0" t="str">
        <f aca="false">VLOOKUP($D123,metadata!$B$2:$S$451,17,0)</f>
        <v/>
      </c>
      <c r="U123" s="0" t="str">
        <f aca="false">VLOOKUP($D123,metadata!$B$2:$S$451,18,0)</f>
        <v/>
      </c>
      <c r="V123" s="0" t="str">
        <f aca="false">VLOOKUP($D123,metadata!$B$2:$Z$451,19,0)</f>
        <v/>
      </c>
      <c r="W123" s="0" t="str">
        <f aca="false">VLOOKUP($D123,metadata!$B$2:$Z$451,20,0)</f>
        <v/>
      </c>
      <c r="X123" s="0" t="str">
        <f aca="false">VLOOKUP($D123,metadata!$B$2:$Z$451,21,0)</f>
        <v/>
      </c>
      <c r="Y123" s="0" t="str">
        <f aca="false">VLOOKUP($D123,metadata!$B$2:$Z$451,22,0)</f>
        <v/>
      </c>
      <c r="Z123" s="0" t="str">
        <f aca="false">VLOOKUP($D123,metadata!$B$2:$Z$451,23,0)</f>
        <v/>
      </c>
      <c r="AA123" s="0" t="str">
        <f aca="false">VLOOKUP($D123,metadata!$B$2:$Z$451,24,0)</f>
        <v/>
      </c>
      <c r="AB123" s="0" t="str">
        <f aca="false">VLOOKUP($D123,metadata!$B$2:$Z$451,25,0)</f>
        <v/>
      </c>
      <c r="AF123" s="0" t="str">
        <f aca="false">IF(AE123="",V123,AE123)</f>
        <v/>
      </c>
      <c r="AH123" s="0" t="str">
        <f aca="false">IF(AD123&lt;1.1,"x","")</f>
        <v>x</v>
      </c>
    </row>
    <row r="124" customFormat="false" ht="13.8" hidden="true" customHeight="false" outlineLevel="0" collapsed="false">
      <c r="A124" s="0" t="n">
        <f aca="false">A123+metadata!J123</f>
        <v>741</v>
      </c>
      <c r="B124" s="0" t="str">
        <f aca="false">metadata!B124</f>
        <v>17-HA</v>
      </c>
      <c r="C124" s="0" t="n">
        <v>123</v>
      </c>
      <c r="D124" s="3" t="str">
        <f aca="false">VLOOKUP(C124,$A$1:$B$451,2)</f>
        <v>2-</v>
      </c>
      <c r="E124" s="0" t="str">
        <f aca="false">VLOOKUP($D124,metadata!$B$2:$S$451,2,0)</f>
        <v>BRADSHAW, WE</v>
      </c>
      <c r="F124" s="0" t="str">
        <f aca="false">VLOOKUP($D124,metadata!$B$2:$S$451,3,0)</f>
        <v>GEOGRAPHY OF PHOTOPERIODIC RESPONSE IN DIAPAUSING MOSQUITO</v>
      </c>
      <c r="G124" s="0" t="str">
        <f aca="false">VLOOKUP($D124,metadata!$B$2:$S$451,4,0)</f>
        <v>10.1038/262384b0</v>
      </c>
      <c r="H124" s="0" t="str">
        <f aca="false">VLOOKUP($D124,metadata!$B$2:$S$451,5,0)</f>
        <v>y-askfordata</v>
      </c>
      <c r="I124" s="0" t="str">
        <f aca="false">VLOOKUP($D124,metadata!$B$2:$S$451,6,0)</f>
        <v>a</v>
      </c>
      <c r="J124" s="0" t="str">
        <f aca="false">VLOOKUP($D124,metadata!$B$2:$S$451,7,0)</f>
        <v>i</v>
      </c>
      <c r="K124" s="0" t="n">
        <f aca="false">VLOOKUP($D124,metadata!$B$2:$S$451,8,0)</f>
        <v>22</v>
      </c>
      <c r="L124" s="0" t="n">
        <f aca="false">VLOOKUP($D124,metadata!$B$2:$S$451,9,0)</f>
        <v>16</v>
      </c>
      <c r="M124" s="0" t="str">
        <f aca="false">VLOOKUP($D124,metadata!$B$2:$S$451,10,0)</f>
        <v/>
      </c>
      <c r="N124" s="0" t="str">
        <f aca="false">VLOOKUP($D124,metadata!$B$2:$S$451,11,0)</f>
        <v>Wyeomyia smithii</v>
      </c>
      <c r="O124" s="0" t="str">
        <f aca="false">VLOOKUP($D124,metadata!$B$2:$S$451,12,0)</f>
        <v>diptera</v>
      </c>
      <c r="P124" s="0" t="str">
        <f aca="false">VLOOKUP($D124,metadata!$B$2:$S$451,13,0)</f>
        <v/>
      </c>
      <c r="Q124" s="0" t="str">
        <f aca="false">VLOOKUP($D124,metadata!$B$2:$S$451,14,0)</f>
        <v/>
      </c>
      <c r="R124" s="0" t="str">
        <f aca="false">VLOOKUP($D124,metadata!$B$2:$S$451,15,0)</f>
        <v/>
      </c>
      <c r="S124" s="0" t="str">
        <f aca="false">VLOOKUP($D124,metadata!$B$2:$S$451,16,0)</f>
        <v/>
      </c>
      <c r="T124" s="0" t="str">
        <f aca="false">VLOOKUP($D124,metadata!$B$2:$S$451,17,0)</f>
        <v/>
      </c>
      <c r="U124" s="0" t="str">
        <f aca="false">VLOOKUP($D124,metadata!$B$2:$S$451,18,0)</f>
        <v/>
      </c>
      <c r="V124" s="0" t="str">
        <f aca="false">VLOOKUP($D124,metadata!$B$2:$Z$451,19,0)</f>
        <v/>
      </c>
      <c r="W124" s="0" t="str">
        <f aca="false">VLOOKUP($D124,metadata!$B$2:$Z$451,20,0)</f>
        <v/>
      </c>
      <c r="X124" s="0" t="str">
        <f aca="false">VLOOKUP($D124,metadata!$B$2:$Z$451,21,0)</f>
        <v/>
      </c>
      <c r="Y124" s="0" t="str">
        <f aca="false">VLOOKUP($D124,metadata!$B$2:$Z$451,22,0)</f>
        <v/>
      </c>
      <c r="Z124" s="0" t="str">
        <f aca="false">VLOOKUP($D124,metadata!$B$2:$Z$451,23,0)</f>
        <v/>
      </c>
      <c r="AA124" s="0" t="str">
        <f aca="false">VLOOKUP($D124,metadata!$B$2:$Z$451,24,0)</f>
        <v/>
      </c>
      <c r="AB124" s="0" t="str">
        <f aca="false">VLOOKUP($D124,metadata!$B$2:$Z$451,25,0)</f>
        <v/>
      </c>
      <c r="AF124" s="0" t="str">
        <f aca="false">IF(AE124="",V124,AE124)</f>
        <v/>
      </c>
      <c r="AH124" s="0" t="str">
        <f aca="false">IF(AD124&lt;1.1,"x","")</f>
        <v>x</v>
      </c>
    </row>
    <row r="125" customFormat="false" ht="13.8" hidden="true" customHeight="false" outlineLevel="0" collapsed="false">
      <c r="A125" s="0" t="n">
        <f aca="false">A124+metadata!J124</f>
        <v>748</v>
      </c>
      <c r="B125" s="0" t="str">
        <f aca="false">metadata!B125</f>
        <v>17-TU</v>
      </c>
      <c r="C125" s="0" t="n">
        <v>124</v>
      </c>
      <c r="D125" s="3" t="str">
        <f aca="false">VLOOKUP(C125,$A$1:$B$451,2)</f>
        <v>2-</v>
      </c>
      <c r="E125" s="0" t="str">
        <f aca="false">VLOOKUP($D125,metadata!$B$2:$S$451,2,0)</f>
        <v>BRADSHAW, WE</v>
      </c>
      <c r="F125" s="0" t="str">
        <f aca="false">VLOOKUP($D125,metadata!$B$2:$S$451,3,0)</f>
        <v>GEOGRAPHY OF PHOTOPERIODIC RESPONSE IN DIAPAUSING MOSQUITO</v>
      </c>
      <c r="G125" s="0" t="str">
        <f aca="false">VLOOKUP($D125,metadata!$B$2:$S$451,4,0)</f>
        <v>10.1038/262384b0</v>
      </c>
      <c r="H125" s="0" t="str">
        <f aca="false">VLOOKUP($D125,metadata!$B$2:$S$451,5,0)</f>
        <v>y-askfordata</v>
      </c>
      <c r="I125" s="0" t="str">
        <f aca="false">VLOOKUP($D125,metadata!$B$2:$S$451,6,0)</f>
        <v>a</v>
      </c>
      <c r="J125" s="0" t="str">
        <f aca="false">VLOOKUP($D125,metadata!$B$2:$S$451,7,0)</f>
        <v>i</v>
      </c>
      <c r="K125" s="0" t="n">
        <f aca="false">VLOOKUP($D125,metadata!$B$2:$S$451,8,0)</f>
        <v>22</v>
      </c>
      <c r="L125" s="0" t="n">
        <f aca="false">VLOOKUP($D125,metadata!$B$2:$S$451,9,0)</f>
        <v>16</v>
      </c>
      <c r="M125" s="0" t="str">
        <f aca="false">VLOOKUP($D125,metadata!$B$2:$S$451,10,0)</f>
        <v/>
      </c>
      <c r="N125" s="0" t="str">
        <f aca="false">VLOOKUP($D125,metadata!$B$2:$S$451,11,0)</f>
        <v>Wyeomyia smithii</v>
      </c>
      <c r="O125" s="0" t="str">
        <f aca="false">VLOOKUP($D125,metadata!$B$2:$S$451,12,0)</f>
        <v>diptera</v>
      </c>
      <c r="P125" s="0" t="str">
        <f aca="false">VLOOKUP($D125,metadata!$B$2:$S$451,13,0)</f>
        <v/>
      </c>
      <c r="Q125" s="0" t="str">
        <f aca="false">VLOOKUP($D125,metadata!$B$2:$S$451,14,0)</f>
        <v/>
      </c>
      <c r="R125" s="0" t="str">
        <f aca="false">VLOOKUP($D125,metadata!$B$2:$S$451,15,0)</f>
        <v/>
      </c>
      <c r="S125" s="0" t="str">
        <f aca="false">VLOOKUP($D125,metadata!$B$2:$S$451,16,0)</f>
        <v/>
      </c>
      <c r="T125" s="0" t="str">
        <f aca="false">VLOOKUP($D125,metadata!$B$2:$S$451,17,0)</f>
        <v/>
      </c>
      <c r="U125" s="0" t="str">
        <f aca="false">VLOOKUP($D125,metadata!$B$2:$S$451,18,0)</f>
        <v/>
      </c>
      <c r="V125" s="0" t="str">
        <f aca="false">VLOOKUP($D125,metadata!$B$2:$Z$451,19,0)</f>
        <v/>
      </c>
      <c r="W125" s="0" t="str">
        <f aca="false">VLOOKUP($D125,metadata!$B$2:$Z$451,20,0)</f>
        <v/>
      </c>
      <c r="X125" s="0" t="str">
        <f aca="false">VLOOKUP($D125,metadata!$B$2:$Z$451,21,0)</f>
        <v/>
      </c>
      <c r="Y125" s="0" t="str">
        <f aca="false">VLOOKUP($D125,metadata!$B$2:$Z$451,22,0)</f>
        <v/>
      </c>
      <c r="Z125" s="0" t="str">
        <f aca="false">VLOOKUP($D125,metadata!$B$2:$Z$451,23,0)</f>
        <v/>
      </c>
      <c r="AA125" s="0" t="str">
        <f aca="false">VLOOKUP($D125,metadata!$B$2:$Z$451,24,0)</f>
        <v/>
      </c>
      <c r="AB125" s="0" t="str">
        <f aca="false">VLOOKUP($D125,metadata!$B$2:$Z$451,25,0)</f>
        <v/>
      </c>
      <c r="AF125" s="0" t="str">
        <f aca="false">IF(AE125="",V125,AE125)</f>
        <v/>
      </c>
      <c r="AH125" s="0" t="str">
        <f aca="false">IF(AD125&lt;1.1,"x","")</f>
        <v>x</v>
      </c>
    </row>
    <row r="126" customFormat="false" ht="13.8" hidden="true" customHeight="false" outlineLevel="0" collapsed="false">
      <c r="A126" s="0" t="n">
        <f aca="false">A125+metadata!J125</f>
        <v>755</v>
      </c>
      <c r="B126" s="0" t="str">
        <f aca="false">metadata!B126</f>
        <v>18-Mt. Palomar</v>
      </c>
      <c r="C126" s="0" t="n">
        <v>125</v>
      </c>
      <c r="D126" s="3" t="str">
        <f aca="false">VLOOKUP(C126,$A$1:$B$451,2)</f>
        <v>2-</v>
      </c>
      <c r="E126" s="0" t="str">
        <f aca="false">VLOOKUP($D126,metadata!$B$2:$S$451,2,0)</f>
        <v>BRADSHAW, WE</v>
      </c>
      <c r="F126" s="0" t="str">
        <f aca="false">VLOOKUP($D126,metadata!$B$2:$S$451,3,0)</f>
        <v>GEOGRAPHY OF PHOTOPERIODIC RESPONSE IN DIAPAUSING MOSQUITO</v>
      </c>
      <c r="G126" s="0" t="str">
        <f aca="false">VLOOKUP($D126,metadata!$B$2:$S$451,4,0)</f>
        <v>10.1038/262384b0</v>
      </c>
      <c r="H126" s="0" t="str">
        <f aca="false">VLOOKUP($D126,metadata!$B$2:$S$451,5,0)</f>
        <v>y-askfordata</v>
      </c>
      <c r="I126" s="0" t="str">
        <f aca="false">VLOOKUP($D126,metadata!$B$2:$S$451,6,0)</f>
        <v>a</v>
      </c>
      <c r="J126" s="0" t="str">
        <f aca="false">VLOOKUP($D126,metadata!$B$2:$S$451,7,0)</f>
        <v>i</v>
      </c>
      <c r="K126" s="0" t="n">
        <f aca="false">VLOOKUP($D126,metadata!$B$2:$S$451,8,0)</f>
        <v>22</v>
      </c>
      <c r="L126" s="0" t="n">
        <f aca="false">VLOOKUP($D126,metadata!$B$2:$S$451,9,0)</f>
        <v>16</v>
      </c>
      <c r="M126" s="0" t="str">
        <f aca="false">VLOOKUP($D126,metadata!$B$2:$S$451,10,0)</f>
        <v/>
      </c>
      <c r="N126" s="0" t="str">
        <f aca="false">VLOOKUP($D126,metadata!$B$2:$S$451,11,0)</f>
        <v>Wyeomyia smithii</v>
      </c>
      <c r="O126" s="0" t="str">
        <f aca="false">VLOOKUP($D126,metadata!$B$2:$S$451,12,0)</f>
        <v>diptera</v>
      </c>
      <c r="P126" s="0" t="str">
        <f aca="false">VLOOKUP($D126,metadata!$B$2:$S$451,13,0)</f>
        <v/>
      </c>
      <c r="Q126" s="0" t="str">
        <f aca="false">VLOOKUP($D126,metadata!$B$2:$S$451,14,0)</f>
        <v/>
      </c>
      <c r="R126" s="0" t="str">
        <f aca="false">VLOOKUP($D126,metadata!$B$2:$S$451,15,0)</f>
        <v/>
      </c>
      <c r="S126" s="0" t="str">
        <f aca="false">VLOOKUP($D126,metadata!$B$2:$S$451,16,0)</f>
        <v/>
      </c>
      <c r="T126" s="0" t="str">
        <f aca="false">VLOOKUP($D126,metadata!$B$2:$S$451,17,0)</f>
        <v/>
      </c>
      <c r="U126" s="0" t="str">
        <f aca="false">VLOOKUP($D126,metadata!$B$2:$S$451,18,0)</f>
        <v/>
      </c>
      <c r="V126" s="0" t="str">
        <f aca="false">VLOOKUP($D126,metadata!$B$2:$Z$451,19,0)</f>
        <v/>
      </c>
      <c r="W126" s="0" t="str">
        <f aca="false">VLOOKUP($D126,metadata!$B$2:$Z$451,20,0)</f>
        <v/>
      </c>
      <c r="X126" s="0" t="str">
        <f aca="false">VLOOKUP($D126,metadata!$B$2:$Z$451,21,0)</f>
        <v/>
      </c>
      <c r="Y126" s="0" t="str">
        <f aca="false">VLOOKUP($D126,metadata!$B$2:$Z$451,22,0)</f>
        <v/>
      </c>
      <c r="Z126" s="0" t="str">
        <f aca="false">VLOOKUP($D126,metadata!$B$2:$Z$451,23,0)</f>
        <v/>
      </c>
      <c r="AA126" s="0" t="str">
        <f aca="false">VLOOKUP($D126,metadata!$B$2:$Z$451,24,0)</f>
        <v/>
      </c>
      <c r="AB126" s="0" t="str">
        <f aca="false">VLOOKUP($D126,metadata!$B$2:$Z$451,25,0)</f>
        <v/>
      </c>
      <c r="AF126" s="0" t="str">
        <f aca="false">IF(AE126="",V126,AE126)</f>
        <v/>
      </c>
      <c r="AH126" s="0" t="str">
        <f aca="false">IF(AD126&lt;1.1,"x","")</f>
        <v>x</v>
      </c>
    </row>
    <row r="127" customFormat="false" ht="13.8" hidden="true" customHeight="false" outlineLevel="0" collapsed="false">
      <c r="A127" s="0" t="n">
        <f aca="false">A126+metadata!J126</f>
        <v>762</v>
      </c>
      <c r="B127" s="0" t="str">
        <f aca="false">metadata!B127</f>
        <v>18-Lockwood</v>
      </c>
      <c r="C127" s="0" t="n">
        <v>126</v>
      </c>
      <c r="D127" s="3" t="str">
        <f aca="false">VLOOKUP(C127,$A$1:$B$451,2)</f>
        <v>2-</v>
      </c>
      <c r="E127" s="0" t="str">
        <f aca="false">VLOOKUP($D127,metadata!$B$2:$S$451,2,0)</f>
        <v>BRADSHAW, WE</v>
      </c>
      <c r="F127" s="0" t="str">
        <f aca="false">VLOOKUP($D127,metadata!$B$2:$S$451,3,0)</f>
        <v>GEOGRAPHY OF PHOTOPERIODIC RESPONSE IN DIAPAUSING MOSQUITO</v>
      </c>
      <c r="G127" s="0" t="str">
        <f aca="false">VLOOKUP($D127,metadata!$B$2:$S$451,4,0)</f>
        <v>10.1038/262384b0</v>
      </c>
      <c r="H127" s="0" t="str">
        <f aca="false">VLOOKUP($D127,metadata!$B$2:$S$451,5,0)</f>
        <v>y-askfordata</v>
      </c>
      <c r="I127" s="0" t="str">
        <f aca="false">VLOOKUP($D127,metadata!$B$2:$S$451,6,0)</f>
        <v>a</v>
      </c>
      <c r="J127" s="0" t="str">
        <f aca="false">VLOOKUP($D127,metadata!$B$2:$S$451,7,0)</f>
        <v>i</v>
      </c>
      <c r="K127" s="0" t="n">
        <f aca="false">VLOOKUP($D127,metadata!$B$2:$S$451,8,0)</f>
        <v>22</v>
      </c>
      <c r="L127" s="0" t="n">
        <f aca="false">VLOOKUP($D127,metadata!$B$2:$S$451,9,0)</f>
        <v>16</v>
      </c>
      <c r="M127" s="0" t="str">
        <f aca="false">VLOOKUP($D127,metadata!$B$2:$S$451,10,0)</f>
        <v/>
      </c>
      <c r="N127" s="0" t="str">
        <f aca="false">VLOOKUP($D127,metadata!$B$2:$S$451,11,0)</f>
        <v>Wyeomyia smithii</v>
      </c>
      <c r="O127" s="0" t="str">
        <f aca="false">VLOOKUP($D127,metadata!$B$2:$S$451,12,0)</f>
        <v>diptera</v>
      </c>
      <c r="P127" s="0" t="str">
        <f aca="false">VLOOKUP($D127,metadata!$B$2:$S$451,13,0)</f>
        <v/>
      </c>
      <c r="Q127" s="0" t="str">
        <f aca="false">VLOOKUP($D127,metadata!$B$2:$S$451,14,0)</f>
        <v/>
      </c>
      <c r="R127" s="0" t="str">
        <f aca="false">VLOOKUP($D127,metadata!$B$2:$S$451,15,0)</f>
        <v/>
      </c>
      <c r="S127" s="0" t="str">
        <f aca="false">VLOOKUP($D127,metadata!$B$2:$S$451,16,0)</f>
        <v/>
      </c>
      <c r="T127" s="0" t="str">
        <f aca="false">VLOOKUP($D127,metadata!$B$2:$S$451,17,0)</f>
        <v/>
      </c>
      <c r="U127" s="0" t="str">
        <f aca="false">VLOOKUP($D127,metadata!$B$2:$S$451,18,0)</f>
        <v/>
      </c>
      <c r="V127" s="0" t="str">
        <f aca="false">VLOOKUP($D127,metadata!$B$2:$Z$451,19,0)</f>
        <v/>
      </c>
      <c r="W127" s="0" t="str">
        <f aca="false">VLOOKUP($D127,metadata!$B$2:$Z$451,20,0)</f>
        <v/>
      </c>
      <c r="X127" s="0" t="str">
        <f aca="false">VLOOKUP($D127,metadata!$B$2:$Z$451,21,0)</f>
        <v/>
      </c>
      <c r="Y127" s="0" t="str">
        <f aca="false">VLOOKUP($D127,metadata!$B$2:$Z$451,22,0)</f>
        <v/>
      </c>
      <c r="Z127" s="0" t="str">
        <f aca="false">VLOOKUP($D127,metadata!$B$2:$Z$451,23,0)</f>
        <v/>
      </c>
      <c r="AA127" s="0" t="str">
        <f aca="false">VLOOKUP($D127,metadata!$B$2:$Z$451,24,0)</f>
        <v/>
      </c>
      <c r="AB127" s="0" t="str">
        <f aca="false">VLOOKUP($D127,metadata!$B$2:$Z$451,25,0)</f>
        <v/>
      </c>
      <c r="AF127" s="0" t="str">
        <f aca="false">IF(AE127="",V127,AE127)</f>
        <v/>
      </c>
      <c r="AH127" s="0" t="str">
        <f aca="false">IF(AD127&lt;1.1,"x","")</f>
        <v>x</v>
      </c>
    </row>
    <row r="128" customFormat="false" ht="13.8" hidden="true" customHeight="false" outlineLevel="0" collapsed="false">
      <c r="A128" s="0" t="n">
        <f aca="false">A127+metadata!J127</f>
        <v>768</v>
      </c>
      <c r="B128" s="0" t="str">
        <f aca="false">metadata!B128</f>
        <v>18-Auburn</v>
      </c>
      <c r="C128" s="0" t="n">
        <v>127</v>
      </c>
      <c r="D128" s="3" t="str">
        <f aca="false">VLOOKUP(C128,$A$1:$B$451,2)</f>
        <v>2-</v>
      </c>
      <c r="E128" s="0" t="str">
        <f aca="false">VLOOKUP($D128,metadata!$B$2:$S$451,2,0)</f>
        <v>BRADSHAW, WE</v>
      </c>
      <c r="F128" s="0" t="str">
        <f aca="false">VLOOKUP($D128,metadata!$B$2:$S$451,3,0)</f>
        <v>GEOGRAPHY OF PHOTOPERIODIC RESPONSE IN DIAPAUSING MOSQUITO</v>
      </c>
      <c r="G128" s="0" t="str">
        <f aca="false">VLOOKUP($D128,metadata!$B$2:$S$451,4,0)</f>
        <v>10.1038/262384b0</v>
      </c>
      <c r="H128" s="0" t="str">
        <f aca="false">VLOOKUP($D128,metadata!$B$2:$S$451,5,0)</f>
        <v>y-askfordata</v>
      </c>
      <c r="I128" s="0" t="str">
        <f aca="false">VLOOKUP($D128,metadata!$B$2:$S$451,6,0)</f>
        <v>a</v>
      </c>
      <c r="J128" s="0" t="str">
        <f aca="false">VLOOKUP($D128,metadata!$B$2:$S$451,7,0)</f>
        <v>i</v>
      </c>
      <c r="K128" s="0" t="n">
        <f aca="false">VLOOKUP($D128,metadata!$B$2:$S$451,8,0)</f>
        <v>22</v>
      </c>
      <c r="L128" s="0" t="n">
        <f aca="false">VLOOKUP($D128,metadata!$B$2:$S$451,9,0)</f>
        <v>16</v>
      </c>
      <c r="M128" s="0" t="str">
        <f aca="false">VLOOKUP($D128,metadata!$B$2:$S$451,10,0)</f>
        <v/>
      </c>
      <c r="N128" s="0" t="str">
        <f aca="false">VLOOKUP($D128,metadata!$B$2:$S$451,11,0)</f>
        <v>Wyeomyia smithii</v>
      </c>
      <c r="O128" s="0" t="str">
        <f aca="false">VLOOKUP($D128,metadata!$B$2:$S$451,12,0)</f>
        <v>diptera</v>
      </c>
      <c r="P128" s="0" t="str">
        <f aca="false">VLOOKUP($D128,metadata!$B$2:$S$451,13,0)</f>
        <v/>
      </c>
      <c r="Q128" s="0" t="str">
        <f aca="false">VLOOKUP($D128,metadata!$B$2:$S$451,14,0)</f>
        <v/>
      </c>
      <c r="R128" s="0" t="str">
        <f aca="false">VLOOKUP($D128,metadata!$B$2:$S$451,15,0)</f>
        <v/>
      </c>
      <c r="S128" s="0" t="str">
        <f aca="false">VLOOKUP($D128,metadata!$B$2:$S$451,16,0)</f>
        <v/>
      </c>
      <c r="T128" s="0" t="str">
        <f aca="false">VLOOKUP($D128,metadata!$B$2:$S$451,17,0)</f>
        <v/>
      </c>
      <c r="U128" s="0" t="str">
        <f aca="false">VLOOKUP($D128,metadata!$B$2:$S$451,18,0)</f>
        <v/>
      </c>
      <c r="V128" s="0" t="str">
        <f aca="false">VLOOKUP($D128,metadata!$B$2:$Z$451,19,0)</f>
        <v/>
      </c>
      <c r="W128" s="0" t="str">
        <f aca="false">VLOOKUP($D128,metadata!$B$2:$Z$451,20,0)</f>
        <v/>
      </c>
      <c r="X128" s="0" t="str">
        <f aca="false">VLOOKUP($D128,metadata!$B$2:$Z$451,21,0)</f>
        <v/>
      </c>
      <c r="Y128" s="0" t="str">
        <f aca="false">VLOOKUP($D128,metadata!$B$2:$Z$451,22,0)</f>
        <v/>
      </c>
      <c r="Z128" s="0" t="str">
        <f aca="false">VLOOKUP($D128,metadata!$B$2:$Z$451,23,0)</f>
        <v/>
      </c>
      <c r="AA128" s="0" t="str">
        <f aca="false">VLOOKUP($D128,metadata!$B$2:$Z$451,24,0)</f>
        <v/>
      </c>
      <c r="AB128" s="0" t="str">
        <f aca="false">VLOOKUP($D128,metadata!$B$2:$Z$451,25,0)</f>
        <v/>
      </c>
      <c r="AF128" s="0" t="str">
        <f aca="false">IF(AE128="",V128,AE128)</f>
        <v/>
      </c>
      <c r="AH128" s="0" t="str">
        <f aca="false">IF(AD128&lt;1.1,"x","")</f>
        <v>x</v>
      </c>
    </row>
    <row r="129" customFormat="false" ht="13.8" hidden="true" customHeight="false" outlineLevel="0" collapsed="false">
      <c r="A129" s="0" t="n">
        <f aca="false">A128+metadata!J128</f>
        <v>772</v>
      </c>
      <c r="B129" s="0" t="str">
        <f aca="false">metadata!B129</f>
        <v>18-Yreka</v>
      </c>
      <c r="C129" s="0" t="n">
        <v>128</v>
      </c>
      <c r="D129" s="3" t="str">
        <f aca="false">VLOOKUP(C129,$A$1:$B$451,2)</f>
        <v>2-</v>
      </c>
      <c r="E129" s="0" t="str">
        <f aca="false">VLOOKUP($D129,metadata!$B$2:$S$451,2,0)</f>
        <v>BRADSHAW, WE</v>
      </c>
      <c r="F129" s="0" t="str">
        <f aca="false">VLOOKUP($D129,metadata!$B$2:$S$451,3,0)</f>
        <v>GEOGRAPHY OF PHOTOPERIODIC RESPONSE IN DIAPAUSING MOSQUITO</v>
      </c>
      <c r="G129" s="0" t="str">
        <f aca="false">VLOOKUP($D129,metadata!$B$2:$S$451,4,0)</f>
        <v>10.1038/262384b0</v>
      </c>
      <c r="H129" s="0" t="str">
        <f aca="false">VLOOKUP($D129,metadata!$B$2:$S$451,5,0)</f>
        <v>y-askfordata</v>
      </c>
      <c r="I129" s="0" t="str">
        <f aca="false">VLOOKUP($D129,metadata!$B$2:$S$451,6,0)</f>
        <v>a</v>
      </c>
      <c r="J129" s="0" t="str">
        <f aca="false">VLOOKUP($D129,metadata!$B$2:$S$451,7,0)</f>
        <v>i</v>
      </c>
      <c r="K129" s="0" t="n">
        <f aca="false">VLOOKUP($D129,metadata!$B$2:$S$451,8,0)</f>
        <v>22</v>
      </c>
      <c r="L129" s="0" t="n">
        <f aca="false">VLOOKUP($D129,metadata!$B$2:$S$451,9,0)</f>
        <v>16</v>
      </c>
      <c r="M129" s="0" t="str">
        <f aca="false">VLOOKUP($D129,metadata!$B$2:$S$451,10,0)</f>
        <v/>
      </c>
      <c r="N129" s="0" t="str">
        <f aca="false">VLOOKUP($D129,metadata!$B$2:$S$451,11,0)</f>
        <v>Wyeomyia smithii</v>
      </c>
      <c r="O129" s="0" t="str">
        <f aca="false">VLOOKUP($D129,metadata!$B$2:$S$451,12,0)</f>
        <v>diptera</v>
      </c>
      <c r="P129" s="0" t="str">
        <f aca="false">VLOOKUP($D129,metadata!$B$2:$S$451,13,0)</f>
        <v/>
      </c>
      <c r="Q129" s="0" t="str">
        <f aca="false">VLOOKUP($D129,metadata!$B$2:$S$451,14,0)</f>
        <v/>
      </c>
      <c r="R129" s="0" t="str">
        <f aca="false">VLOOKUP($D129,metadata!$B$2:$S$451,15,0)</f>
        <v/>
      </c>
      <c r="S129" s="0" t="str">
        <f aca="false">VLOOKUP($D129,metadata!$B$2:$S$451,16,0)</f>
        <v/>
      </c>
      <c r="T129" s="0" t="str">
        <f aca="false">VLOOKUP($D129,metadata!$B$2:$S$451,17,0)</f>
        <v/>
      </c>
      <c r="U129" s="0" t="str">
        <f aca="false">VLOOKUP($D129,metadata!$B$2:$S$451,18,0)</f>
        <v/>
      </c>
      <c r="V129" s="0" t="str">
        <f aca="false">VLOOKUP($D129,metadata!$B$2:$Z$451,19,0)</f>
        <v/>
      </c>
      <c r="W129" s="0" t="str">
        <f aca="false">VLOOKUP($D129,metadata!$B$2:$Z$451,20,0)</f>
        <v/>
      </c>
      <c r="X129" s="0" t="str">
        <f aca="false">VLOOKUP($D129,metadata!$B$2:$Z$451,21,0)</f>
        <v/>
      </c>
      <c r="Y129" s="0" t="str">
        <f aca="false">VLOOKUP($D129,metadata!$B$2:$Z$451,22,0)</f>
        <v/>
      </c>
      <c r="Z129" s="0" t="str">
        <f aca="false">VLOOKUP($D129,metadata!$B$2:$Z$451,23,0)</f>
        <v/>
      </c>
      <c r="AA129" s="0" t="str">
        <f aca="false">VLOOKUP($D129,metadata!$B$2:$Z$451,24,0)</f>
        <v/>
      </c>
      <c r="AB129" s="0" t="str">
        <f aca="false">VLOOKUP($D129,metadata!$B$2:$Z$451,25,0)</f>
        <v/>
      </c>
      <c r="AF129" s="0" t="str">
        <f aca="false">IF(AE129="",V129,AE129)</f>
        <v/>
      </c>
      <c r="AH129" s="0" t="str">
        <f aca="false">IF(AD129&lt;1.1,"x","")</f>
        <v>x</v>
      </c>
    </row>
    <row r="130" customFormat="false" ht="13.8" hidden="true" customHeight="false" outlineLevel="0" collapsed="false">
      <c r="A130" s="0" t="n">
        <f aca="false">A129+metadata!J129</f>
        <v>779</v>
      </c>
      <c r="B130" s="0" t="str">
        <f aca="false">metadata!B130</f>
        <v>18-Halsey</v>
      </c>
      <c r="C130" s="0" t="n">
        <v>129</v>
      </c>
      <c r="D130" s="3" t="str">
        <f aca="false">VLOOKUP(C130,$A$1:$B$451,2)</f>
        <v>2-</v>
      </c>
      <c r="E130" s="0" t="str">
        <f aca="false">VLOOKUP($D130,metadata!$B$2:$S$451,2,0)</f>
        <v>BRADSHAW, WE</v>
      </c>
      <c r="F130" s="0" t="str">
        <f aca="false">VLOOKUP($D130,metadata!$B$2:$S$451,3,0)</f>
        <v>GEOGRAPHY OF PHOTOPERIODIC RESPONSE IN DIAPAUSING MOSQUITO</v>
      </c>
      <c r="G130" s="0" t="str">
        <f aca="false">VLOOKUP($D130,metadata!$B$2:$S$451,4,0)</f>
        <v>10.1038/262384b0</v>
      </c>
      <c r="H130" s="0" t="str">
        <f aca="false">VLOOKUP($D130,metadata!$B$2:$S$451,5,0)</f>
        <v>y-askfordata</v>
      </c>
      <c r="I130" s="0" t="str">
        <f aca="false">VLOOKUP($D130,metadata!$B$2:$S$451,6,0)</f>
        <v>a</v>
      </c>
      <c r="J130" s="0" t="str">
        <f aca="false">VLOOKUP($D130,metadata!$B$2:$S$451,7,0)</f>
        <v>i</v>
      </c>
      <c r="K130" s="0" t="n">
        <f aca="false">VLOOKUP($D130,metadata!$B$2:$S$451,8,0)</f>
        <v>22</v>
      </c>
      <c r="L130" s="0" t="n">
        <f aca="false">VLOOKUP($D130,metadata!$B$2:$S$451,9,0)</f>
        <v>16</v>
      </c>
      <c r="M130" s="0" t="str">
        <f aca="false">VLOOKUP($D130,metadata!$B$2:$S$451,10,0)</f>
        <v/>
      </c>
      <c r="N130" s="0" t="str">
        <f aca="false">VLOOKUP($D130,metadata!$B$2:$S$451,11,0)</f>
        <v>Wyeomyia smithii</v>
      </c>
      <c r="O130" s="0" t="str">
        <f aca="false">VLOOKUP($D130,metadata!$B$2:$S$451,12,0)</f>
        <v>diptera</v>
      </c>
      <c r="P130" s="0" t="str">
        <f aca="false">VLOOKUP($D130,metadata!$B$2:$S$451,13,0)</f>
        <v/>
      </c>
      <c r="Q130" s="0" t="str">
        <f aca="false">VLOOKUP($D130,metadata!$B$2:$S$451,14,0)</f>
        <v/>
      </c>
      <c r="R130" s="0" t="str">
        <f aca="false">VLOOKUP($D130,metadata!$B$2:$S$451,15,0)</f>
        <v/>
      </c>
      <c r="S130" s="0" t="str">
        <f aca="false">VLOOKUP($D130,metadata!$B$2:$S$451,16,0)</f>
        <v/>
      </c>
      <c r="T130" s="0" t="str">
        <f aca="false">VLOOKUP($D130,metadata!$B$2:$S$451,17,0)</f>
        <v/>
      </c>
      <c r="U130" s="0" t="str">
        <f aca="false">VLOOKUP($D130,metadata!$B$2:$S$451,18,0)</f>
        <v/>
      </c>
      <c r="V130" s="0" t="str">
        <f aca="false">VLOOKUP($D130,metadata!$B$2:$Z$451,19,0)</f>
        <v/>
      </c>
      <c r="W130" s="0" t="str">
        <f aca="false">VLOOKUP($D130,metadata!$B$2:$Z$451,20,0)</f>
        <v/>
      </c>
      <c r="X130" s="0" t="str">
        <f aca="false">VLOOKUP($D130,metadata!$B$2:$Z$451,21,0)</f>
        <v/>
      </c>
      <c r="Y130" s="0" t="str">
        <f aca="false">VLOOKUP($D130,metadata!$B$2:$Z$451,22,0)</f>
        <v/>
      </c>
      <c r="Z130" s="0" t="str">
        <f aca="false">VLOOKUP($D130,metadata!$B$2:$Z$451,23,0)</f>
        <v/>
      </c>
      <c r="AA130" s="0" t="str">
        <f aca="false">VLOOKUP($D130,metadata!$B$2:$Z$451,24,0)</f>
        <v/>
      </c>
      <c r="AB130" s="0" t="str">
        <f aca="false">VLOOKUP($D130,metadata!$B$2:$Z$451,25,0)</f>
        <v/>
      </c>
      <c r="AF130" s="0" t="str">
        <f aca="false">IF(AE130="",V130,AE130)</f>
        <v/>
      </c>
      <c r="AH130" s="0" t="str">
        <f aca="false">IF(AD130&lt;1.1,"x","")</f>
        <v>x</v>
      </c>
    </row>
    <row r="131" customFormat="false" ht="13.8" hidden="true" customHeight="false" outlineLevel="0" collapsed="false">
      <c r="A131" s="0" t="n">
        <f aca="false">A130+metadata!J130</f>
        <v>783</v>
      </c>
      <c r="B131" s="0" t="str">
        <f aca="false">metadata!B131</f>
        <v>19-Yamagata</v>
      </c>
      <c r="C131" s="0" t="n">
        <v>130</v>
      </c>
      <c r="D131" s="3" t="str">
        <f aca="false">VLOOKUP(C131,$A$1:$B$451,2)</f>
        <v>2-</v>
      </c>
      <c r="E131" s="0" t="str">
        <f aca="false">VLOOKUP($D131,metadata!$B$2:$S$451,2,0)</f>
        <v>BRADSHAW, WE</v>
      </c>
      <c r="F131" s="0" t="str">
        <f aca="false">VLOOKUP($D131,metadata!$B$2:$S$451,3,0)</f>
        <v>GEOGRAPHY OF PHOTOPERIODIC RESPONSE IN DIAPAUSING MOSQUITO</v>
      </c>
      <c r="G131" s="0" t="str">
        <f aca="false">VLOOKUP($D131,metadata!$B$2:$S$451,4,0)</f>
        <v>10.1038/262384b0</v>
      </c>
      <c r="H131" s="0" t="str">
        <f aca="false">VLOOKUP($D131,metadata!$B$2:$S$451,5,0)</f>
        <v>y-askfordata</v>
      </c>
      <c r="I131" s="0" t="str">
        <f aca="false">VLOOKUP($D131,metadata!$B$2:$S$451,6,0)</f>
        <v>a</v>
      </c>
      <c r="J131" s="0" t="str">
        <f aca="false">VLOOKUP($D131,metadata!$B$2:$S$451,7,0)</f>
        <v>i</v>
      </c>
      <c r="K131" s="0" t="n">
        <f aca="false">VLOOKUP($D131,metadata!$B$2:$S$451,8,0)</f>
        <v>22</v>
      </c>
      <c r="L131" s="0" t="n">
        <f aca="false">VLOOKUP($D131,metadata!$B$2:$S$451,9,0)</f>
        <v>16</v>
      </c>
      <c r="M131" s="0" t="str">
        <f aca="false">VLOOKUP($D131,metadata!$B$2:$S$451,10,0)</f>
        <v/>
      </c>
      <c r="N131" s="0" t="str">
        <f aca="false">VLOOKUP($D131,metadata!$B$2:$S$451,11,0)</f>
        <v>Wyeomyia smithii</v>
      </c>
      <c r="O131" s="0" t="str">
        <f aca="false">VLOOKUP($D131,metadata!$B$2:$S$451,12,0)</f>
        <v>diptera</v>
      </c>
      <c r="P131" s="0" t="str">
        <f aca="false">VLOOKUP($D131,metadata!$B$2:$S$451,13,0)</f>
        <v/>
      </c>
      <c r="Q131" s="0" t="str">
        <f aca="false">VLOOKUP($D131,metadata!$B$2:$S$451,14,0)</f>
        <v/>
      </c>
      <c r="R131" s="0" t="str">
        <f aca="false">VLOOKUP($D131,metadata!$B$2:$S$451,15,0)</f>
        <v/>
      </c>
      <c r="S131" s="0" t="str">
        <f aca="false">VLOOKUP($D131,metadata!$B$2:$S$451,16,0)</f>
        <v/>
      </c>
      <c r="T131" s="0" t="str">
        <f aca="false">VLOOKUP($D131,metadata!$B$2:$S$451,17,0)</f>
        <v/>
      </c>
      <c r="U131" s="0" t="str">
        <f aca="false">VLOOKUP($D131,metadata!$B$2:$S$451,18,0)</f>
        <v/>
      </c>
      <c r="V131" s="0" t="str">
        <f aca="false">VLOOKUP($D131,metadata!$B$2:$Z$451,19,0)</f>
        <v/>
      </c>
      <c r="W131" s="0" t="str">
        <f aca="false">VLOOKUP($D131,metadata!$B$2:$Z$451,20,0)</f>
        <v/>
      </c>
      <c r="X131" s="0" t="str">
        <f aca="false">VLOOKUP($D131,metadata!$B$2:$Z$451,21,0)</f>
        <v/>
      </c>
      <c r="Y131" s="0" t="str">
        <f aca="false">VLOOKUP($D131,metadata!$B$2:$Z$451,22,0)</f>
        <v/>
      </c>
      <c r="Z131" s="0" t="str">
        <f aca="false">VLOOKUP($D131,metadata!$B$2:$Z$451,23,0)</f>
        <v/>
      </c>
      <c r="AA131" s="0" t="str">
        <f aca="false">VLOOKUP($D131,metadata!$B$2:$Z$451,24,0)</f>
        <v/>
      </c>
      <c r="AB131" s="0" t="str">
        <f aca="false">VLOOKUP($D131,metadata!$B$2:$Z$451,25,0)</f>
        <v/>
      </c>
      <c r="AF131" s="0" t="str">
        <f aca="false">IF(AE131="",V131,AE131)</f>
        <v/>
      </c>
      <c r="AH131" s="0" t="str">
        <f aca="false">IF(AD131&lt;1.1,"x","")</f>
        <v>x</v>
      </c>
    </row>
    <row r="132" customFormat="false" ht="13.8" hidden="true" customHeight="false" outlineLevel="0" collapsed="false">
      <c r="A132" s="0" t="n">
        <f aca="false">A131+metadata!J131</f>
        <v>788</v>
      </c>
      <c r="B132" s="0" t="str">
        <f aca="false">metadata!B132</f>
        <v>19- Fuchu</v>
      </c>
      <c r="C132" s="0" t="n">
        <v>131</v>
      </c>
      <c r="D132" s="3" t="str">
        <f aca="false">VLOOKUP(C132,$A$1:$B$451,2)</f>
        <v>2-</v>
      </c>
      <c r="E132" s="0" t="str">
        <f aca="false">VLOOKUP($D132,metadata!$B$2:$S$451,2,0)</f>
        <v>BRADSHAW, WE</v>
      </c>
      <c r="F132" s="0" t="str">
        <f aca="false">VLOOKUP($D132,metadata!$B$2:$S$451,3,0)</f>
        <v>GEOGRAPHY OF PHOTOPERIODIC RESPONSE IN DIAPAUSING MOSQUITO</v>
      </c>
      <c r="G132" s="0" t="str">
        <f aca="false">VLOOKUP($D132,metadata!$B$2:$S$451,4,0)</f>
        <v>10.1038/262384b0</v>
      </c>
      <c r="H132" s="0" t="str">
        <f aca="false">VLOOKUP($D132,metadata!$B$2:$S$451,5,0)</f>
        <v>y-askfordata</v>
      </c>
      <c r="I132" s="0" t="str">
        <f aca="false">VLOOKUP($D132,metadata!$B$2:$S$451,6,0)</f>
        <v>a</v>
      </c>
      <c r="J132" s="0" t="str">
        <f aca="false">VLOOKUP($D132,metadata!$B$2:$S$451,7,0)</f>
        <v>i</v>
      </c>
      <c r="K132" s="0" t="n">
        <f aca="false">VLOOKUP($D132,metadata!$B$2:$S$451,8,0)</f>
        <v>22</v>
      </c>
      <c r="L132" s="0" t="n">
        <f aca="false">VLOOKUP($D132,metadata!$B$2:$S$451,9,0)</f>
        <v>16</v>
      </c>
      <c r="M132" s="0" t="str">
        <f aca="false">VLOOKUP($D132,metadata!$B$2:$S$451,10,0)</f>
        <v/>
      </c>
      <c r="N132" s="0" t="str">
        <f aca="false">VLOOKUP($D132,metadata!$B$2:$S$451,11,0)</f>
        <v>Wyeomyia smithii</v>
      </c>
      <c r="O132" s="0" t="str">
        <f aca="false">VLOOKUP($D132,metadata!$B$2:$S$451,12,0)</f>
        <v>diptera</v>
      </c>
      <c r="P132" s="0" t="str">
        <f aca="false">VLOOKUP($D132,metadata!$B$2:$S$451,13,0)</f>
        <v/>
      </c>
      <c r="Q132" s="0" t="str">
        <f aca="false">VLOOKUP($D132,metadata!$B$2:$S$451,14,0)</f>
        <v/>
      </c>
      <c r="R132" s="0" t="str">
        <f aca="false">VLOOKUP($D132,metadata!$B$2:$S$451,15,0)</f>
        <v/>
      </c>
      <c r="S132" s="0" t="str">
        <f aca="false">VLOOKUP($D132,metadata!$B$2:$S$451,16,0)</f>
        <v/>
      </c>
      <c r="T132" s="0" t="str">
        <f aca="false">VLOOKUP($D132,metadata!$B$2:$S$451,17,0)</f>
        <v/>
      </c>
      <c r="U132" s="0" t="str">
        <f aca="false">VLOOKUP($D132,metadata!$B$2:$S$451,18,0)</f>
        <v/>
      </c>
      <c r="V132" s="0" t="str">
        <f aca="false">VLOOKUP($D132,metadata!$B$2:$Z$451,19,0)</f>
        <v/>
      </c>
      <c r="W132" s="0" t="str">
        <f aca="false">VLOOKUP($D132,metadata!$B$2:$Z$451,20,0)</f>
        <v/>
      </c>
      <c r="X132" s="0" t="str">
        <f aca="false">VLOOKUP($D132,metadata!$B$2:$Z$451,21,0)</f>
        <v/>
      </c>
      <c r="Y132" s="0" t="str">
        <f aca="false">VLOOKUP($D132,metadata!$B$2:$Z$451,22,0)</f>
        <v/>
      </c>
      <c r="Z132" s="0" t="str">
        <f aca="false">VLOOKUP($D132,metadata!$B$2:$Z$451,23,0)</f>
        <v/>
      </c>
      <c r="AA132" s="0" t="str">
        <f aca="false">VLOOKUP($D132,metadata!$B$2:$Z$451,24,0)</f>
        <v/>
      </c>
      <c r="AB132" s="0" t="str">
        <f aca="false">VLOOKUP($D132,metadata!$B$2:$Z$451,25,0)</f>
        <v/>
      </c>
      <c r="AF132" s="0" t="str">
        <f aca="false">IF(AE132="",V132,AE132)</f>
        <v/>
      </c>
      <c r="AH132" s="0" t="str">
        <f aca="false">IF(AD132&lt;1.1,"x","")</f>
        <v>x</v>
      </c>
    </row>
    <row r="133" customFormat="false" ht="13.8" hidden="true" customHeight="false" outlineLevel="0" collapsed="false">
      <c r="A133" s="0" t="n">
        <f aca="false">A132+metadata!J132</f>
        <v>793</v>
      </c>
      <c r="B133" s="0" t="str">
        <f aca="false">metadata!B133</f>
        <v>19- Yokosuka</v>
      </c>
      <c r="C133" s="0" t="n">
        <v>132</v>
      </c>
      <c r="D133" s="3" t="str">
        <f aca="false">VLOOKUP(C133,$A$1:$B$451,2)</f>
        <v>2-</v>
      </c>
      <c r="E133" s="0" t="str">
        <f aca="false">VLOOKUP($D133,metadata!$B$2:$S$451,2,0)</f>
        <v>BRADSHAW, WE</v>
      </c>
      <c r="F133" s="0" t="str">
        <f aca="false">VLOOKUP($D133,metadata!$B$2:$S$451,3,0)</f>
        <v>GEOGRAPHY OF PHOTOPERIODIC RESPONSE IN DIAPAUSING MOSQUITO</v>
      </c>
      <c r="G133" s="0" t="str">
        <f aca="false">VLOOKUP($D133,metadata!$B$2:$S$451,4,0)</f>
        <v>10.1038/262384b0</v>
      </c>
      <c r="H133" s="0" t="str">
        <f aca="false">VLOOKUP($D133,metadata!$B$2:$S$451,5,0)</f>
        <v>y-askfordata</v>
      </c>
      <c r="I133" s="0" t="str">
        <f aca="false">VLOOKUP($D133,metadata!$B$2:$S$451,6,0)</f>
        <v>a</v>
      </c>
      <c r="J133" s="0" t="str">
        <f aca="false">VLOOKUP($D133,metadata!$B$2:$S$451,7,0)</f>
        <v>i</v>
      </c>
      <c r="K133" s="0" t="n">
        <f aca="false">VLOOKUP($D133,metadata!$B$2:$S$451,8,0)</f>
        <v>22</v>
      </c>
      <c r="L133" s="0" t="n">
        <f aca="false">VLOOKUP($D133,metadata!$B$2:$S$451,9,0)</f>
        <v>16</v>
      </c>
      <c r="M133" s="0" t="str">
        <f aca="false">VLOOKUP($D133,metadata!$B$2:$S$451,10,0)</f>
        <v/>
      </c>
      <c r="N133" s="0" t="str">
        <f aca="false">VLOOKUP($D133,metadata!$B$2:$S$451,11,0)</f>
        <v>Wyeomyia smithii</v>
      </c>
      <c r="O133" s="0" t="str">
        <f aca="false">VLOOKUP($D133,metadata!$B$2:$S$451,12,0)</f>
        <v>diptera</v>
      </c>
      <c r="P133" s="0" t="str">
        <f aca="false">VLOOKUP($D133,metadata!$B$2:$S$451,13,0)</f>
        <v/>
      </c>
      <c r="Q133" s="0" t="str">
        <f aca="false">VLOOKUP($D133,metadata!$B$2:$S$451,14,0)</f>
        <v/>
      </c>
      <c r="R133" s="0" t="str">
        <f aca="false">VLOOKUP($D133,metadata!$B$2:$S$451,15,0)</f>
        <v/>
      </c>
      <c r="S133" s="0" t="str">
        <f aca="false">VLOOKUP($D133,metadata!$B$2:$S$451,16,0)</f>
        <v/>
      </c>
      <c r="T133" s="0" t="str">
        <f aca="false">VLOOKUP($D133,metadata!$B$2:$S$451,17,0)</f>
        <v/>
      </c>
      <c r="U133" s="0" t="str">
        <f aca="false">VLOOKUP($D133,metadata!$B$2:$S$451,18,0)</f>
        <v/>
      </c>
      <c r="V133" s="0" t="str">
        <f aca="false">VLOOKUP($D133,metadata!$B$2:$Z$451,19,0)</f>
        <v/>
      </c>
      <c r="W133" s="0" t="str">
        <f aca="false">VLOOKUP($D133,metadata!$B$2:$Z$451,20,0)</f>
        <v/>
      </c>
      <c r="X133" s="0" t="str">
        <f aca="false">VLOOKUP($D133,metadata!$B$2:$Z$451,21,0)</f>
        <v/>
      </c>
      <c r="Y133" s="0" t="str">
        <f aca="false">VLOOKUP($D133,metadata!$B$2:$Z$451,22,0)</f>
        <v/>
      </c>
      <c r="Z133" s="0" t="str">
        <f aca="false">VLOOKUP($D133,metadata!$B$2:$Z$451,23,0)</f>
        <v/>
      </c>
      <c r="AA133" s="0" t="str">
        <f aca="false">VLOOKUP($D133,metadata!$B$2:$Z$451,24,0)</f>
        <v/>
      </c>
      <c r="AB133" s="0" t="str">
        <f aca="false">VLOOKUP($D133,metadata!$B$2:$Z$451,25,0)</f>
        <v/>
      </c>
      <c r="AF133" s="0" t="str">
        <f aca="false">IF(AE133="",V133,AE133)</f>
        <v/>
      </c>
      <c r="AH133" s="0" t="str">
        <f aca="false">IF(AD133&lt;1.1,"x","")</f>
        <v>x</v>
      </c>
    </row>
    <row r="134" customFormat="false" ht="13.8" hidden="true" customHeight="false" outlineLevel="0" collapsed="false">
      <c r="A134" s="0" t="n">
        <f aca="false">A133+metadata!J133</f>
        <v>798</v>
      </c>
      <c r="B134" s="0" t="str">
        <f aca="false">metadata!B134</f>
        <v>19- Gotemba</v>
      </c>
      <c r="C134" s="0" t="n">
        <v>133</v>
      </c>
      <c r="D134" s="3" t="str">
        <f aca="false">VLOOKUP(C134,$A$1:$B$451,2)</f>
        <v>2-</v>
      </c>
      <c r="E134" s="0" t="str">
        <f aca="false">VLOOKUP($D134,metadata!$B$2:$S$451,2,0)</f>
        <v>BRADSHAW, WE</v>
      </c>
      <c r="F134" s="0" t="str">
        <f aca="false">VLOOKUP($D134,metadata!$B$2:$S$451,3,0)</f>
        <v>GEOGRAPHY OF PHOTOPERIODIC RESPONSE IN DIAPAUSING MOSQUITO</v>
      </c>
      <c r="G134" s="0" t="str">
        <f aca="false">VLOOKUP($D134,metadata!$B$2:$S$451,4,0)</f>
        <v>10.1038/262384b0</v>
      </c>
      <c r="H134" s="0" t="str">
        <f aca="false">VLOOKUP($D134,metadata!$B$2:$S$451,5,0)</f>
        <v>y-askfordata</v>
      </c>
      <c r="I134" s="0" t="str">
        <f aca="false">VLOOKUP($D134,metadata!$B$2:$S$451,6,0)</f>
        <v>a</v>
      </c>
      <c r="J134" s="0" t="str">
        <f aca="false">VLOOKUP($D134,metadata!$B$2:$S$451,7,0)</f>
        <v>i</v>
      </c>
      <c r="K134" s="0" t="n">
        <f aca="false">VLOOKUP($D134,metadata!$B$2:$S$451,8,0)</f>
        <v>22</v>
      </c>
      <c r="L134" s="0" t="n">
        <f aca="false">VLOOKUP($D134,metadata!$B$2:$S$451,9,0)</f>
        <v>16</v>
      </c>
      <c r="M134" s="0" t="str">
        <f aca="false">VLOOKUP($D134,metadata!$B$2:$S$451,10,0)</f>
        <v/>
      </c>
      <c r="N134" s="0" t="str">
        <f aca="false">VLOOKUP($D134,metadata!$B$2:$S$451,11,0)</f>
        <v>Wyeomyia smithii</v>
      </c>
      <c r="O134" s="0" t="str">
        <f aca="false">VLOOKUP($D134,metadata!$B$2:$S$451,12,0)</f>
        <v>diptera</v>
      </c>
      <c r="P134" s="0" t="str">
        <f aca="false">VLOOKUP($D134,metadata!$B$2:$S$451,13,0)</f>
        <v/>
      </c>
      <c r="Q134" s="0" t="str">
        <f aca="false">VLOOKUP($D134,metadata!$B$2:$S$451,14,0)</f>
        <v/>
      </c>
      <c r="R134" s="0" t="str">
        <f aca="false">VLOOKUP($D134,metadata!$B$2:$S$451,15,0)</f>
        <v/>
      </c>
      <c r="S134" s="0" t="str">
        <f aca="false">VLOOKUP($D134,metadata!$B$2:$S$451,16,0)</f>
        <v/>
      </c>
      <c r="T134" s="0" t="str">
        <f aca="false">VLOOKUP($D134,metadata!$B$2:$S$451,17,0)</f>
        <v/>
      </c>
      <c r="U134" s="0" t="str">
        <f aca="false">VLOOKUP($D134,metadata!$B$2:$S$451,18,0)</f>
        <v/>
      </c>
      <c r="V134" s="0" t="str">
        <f aca="false">VLOOKUP($D134,metadata!$B$2:$Z$451,19,0)</f>
        <v/>
      </c>
      <c r="W134" s="0" t="str">
        <f aca="false">VLOOKUP($D134,metadata!$B$2:$Z$451,20,0)</f>
        <v/>
      </c>
      <c r="X134" s="0" t="str">
        <f aca="false">VLOOKUP($D134,metadata!$B$2:$Z$451,21,0)</f>
        <v/>
      </c>
      <c r="Y134" s="0" t="str">
        <f aca="false">VLOOKUP($D134,metadata!$B$2:$Z$451,22,0)</f>
        <v/>
      </c>
      <c r="Z134" s="0" t="str">
        <f aca="false">VLOOKUP($D134,metadata!$B$2:$Z$451,23,0)</f>
        <v/>
      </c>
      <c r="AA134" s="0" t="str">
        <f aca="false">VLOOKUP($D134,metadata!$B$2:$Z$451,24,0)</f>
        <v/>
      </c>
      <c r="AB134" s="0" t="str">
        <f aca="false">VLOOKUP($D134,metadata!$B$2:$Z$451,25,0)</f>
        <v/>
      </c>
      <c r="AF134" s="0" t="str">
        <f aca="false">IF(AE134="",V134,AE134)</f>
        <v/>
      </c>
      <c r="AH134" s="0" t="str">
        <f aca="false">IF(AD134&lt;1.1,"x","")</f>
        <v>x</v>
      </c>
    </row>
    <row r="135" customFormat="false" ht="13.8" hidden="true" customHeight="false" outlineLevel="0" collapsed="false">
      <c r="A135" s="0" t="n">
        <f aca="false">A134+metadata!J134</f>
        <v>803</v>
      </c>
      <c r="B135" s="0" t="str">
        <f aca="false">metadata!B135</f>
        <v>19- Kashihara</v>
      </c>
      <c r="C135" s="0" t="n">
        <v>134</v>
      </c>
      <c r="D135" s="3" t="str">
        <f aca="false">VLOOKUP(C135,$A$1:$B$451,2)</f>
        <v>2-</v>
      </c>
      <c r="E135" s="0" t="str">
        <f aca="false">VLOOKUP($D135,metadata!$B$2:$S$451,2,0)</f>
        <v>BRADSHAW, WE</v>
      </c>
      <c r="F135" s="0" t="str">
        <f aca="false">VLOOKUP($D135,metadata!$B$2:$S$451,3,0)</f>
        <v>GEOGRAPHY OF PHOTOPERIODIC RESPONSE IN DIAPAUSING MOSQUITO</v>
      </c>
      <c r="G135" s="0" t="str">
        <f aca="false">VLOOKUP($D135,metadata!$B$2:$S$451,4,0)</f>
        <v>10.1038/262384b0</v>
      </c>
      <c r="H135" s="0" t="str">
        <f aca="false">VLOOKUP($D135,metadata!$B$2:$S$451,5,0)</f>
        <v>y-askfordata</v>
      </c>
      <c r="I135" s="0" t="str">
        <f aca="false">VLOOKUP($D135,metadata!$B$2:$S$451,6,0)</f>
        <v>a</v>
      </c>
      <c r="J135" s="0" t="str">
        <f aca="false">VLOOKUP($D135,metadata!$B$2:$S$451,7,0)</f>
        <v>i</v>
      </c>
      <c r="K135" s="0" t="n">
        <f aca="false">VLOOKUP($D135,metadata!$B$2:$S$451,8,0)</f>
        <v>22</v>
      </c>
      <c r="L135" s="0" t="n">
        <f aca="false">VLOOKUP($D135,metadata!$B$2:$S$451,9,0)</f>
        <v>16</v>
      </c>
      <c r="M135" s="0" t="str">
        <f aca="false">VLOOKUP($D135,metadata!$B$2:$S$451,10,0)</f>
        <v/>
      </c>
      <c r="N135" s="0" t="str">
        <f aca="false">VLOOKUP($D135,metadata!$B$2:$S$451,11,0)</f>
        <v>Wyeomyia smithii</v>
      </c>
      <c r="O135" s="0" t="str">
        <f aca="false">VLOOKUP($D135,metadata!$B$2:$S$451,12,0)</f>
        <v>diptera</v>
      </c>
      <c r="P135" s="0" t="str">
        <f aca="false">VLOOKUP($D135,metadata!$B$2:$S$451,13,0)</f>
        <v/>
      </c>
      <c r="Q135" s="0" t="str">
        <f aca="false">VLOOKUP($D135,metadata!$B$2:$S$451,14,0)</f>
        <v/>
      </c>
      <c r="R135" s="0" t="str">
        <f aca="false">VLOOKUP($D135,metadata!$B$2:$S$451,15,0)</f>
        <v/>
      </c>
      <c r="S135" s="0" t="str">
        <f aca="false">VLOOKUP($D135,metadata!$B$2:$S$451,16,0)</f>
        <v/>
      </c>
      <c r="T135" s="0" t="str">
        <f aca="false">VLOOKUP($D135,metadata!$B$2:$S$451,17,0)</f>
        <v/>
      </c>
      <c r="U135" s="0" t="str">
        <f aca="false">VLOOKUP($D135,metadata!$B$2:$S$451,18,0)</f>
        <v/>
      </c>
      <c r="V135" s="0" t="str">
        <f aca="false">VLOOKUP($D135,metadata!$B$2:$Z$451,19,0)</f>
        <v/>
      </c>
      <c r="W135" s="0" t="str">
        <f aca="false">VLOOKUP($D135,metadata!$B$2:$Z$451,20,0)</f>
        <v/>
      </c>
      <c r="X135" s="0" t="str">
        <f aca="false">VLOOKUP($D135,metadata!$B$2:$Z$451,21,0)</f>
        <v/>
      </c>
      <c r="Y135" s="0" t="str">
        <f aca="false">VLOOKUP($D135,metadata!$B$2:$Z$451,22,0)</f>
        <v/>
      </c>
      <c r="Z135" s="0" t="str">
        <f aca="false">VLOOKUP($D135,metadata!$B$2:$Z$451,23,0)</f>
        <v/>
      </c>
      <c r="AA135" s="0" t="str">
        <f aca="false">VLOOKUP($D135,metadata!$B$2:$Z$451,24,0)</f>
        <v/>
      </c>
      <c r="AB135" s="0" t="str">
        <f aca="false">VLOOKUP($D135,metadata!$B$2:$Z$451,25,0)</f>
        <v/>
      </c>
      <c r="AF135" s="0" t="str">
        <f aca="false">IF(AE135="",V135,AE135)</f>
        <v/>
      </c>
      <c r="AH135" s="0" t="str">
        <f aca="false">IF(AD135&lt;1.1,"x","")</f>
        <v>x</v>
      </c>
    </row>
    <row r="136" customFormat="false" ht="13.8" hidden="true" customHeight="false" outlineLevel="0" collapsed="false">
      <c r="A136" s="0" t="n">
        <f aca="false">A135+metadata!J135</f>
        <v>808</v>
      </c>
      <c r="B136" s="0" t="str">
        <f aca="false">metadata!B136</f>
        <v>19- Kiire</v>
      </c>
      <c r="C136" s="0" t="n">
        <v>135</v>
      </c>
      <c r="D136" s="3" t="str">
        <f aca="false">VLOOKUP(C136,$A$1:$B$451,2)</f>
        <v>2-</v>
      </c>
      <c r="E136" s="0" t="str">
        <f aca="false">VLOOKUP($D136,metadata!$B$2:$S$451,2,0)</f>
        <v>BRADSHAW, WE</v>
      </c>
      <c r="F136" s="0" t="str">
        <f aca="false">VLOOKUP($D136,metadata!$B$2:$S$451,3,0)</f>
        <v>GEOGRAPHY OF PHOTOPERIODIC RESPONSE IN DIAPAUSING MOSQUITO</v>
      </c>
      <c r="G136" s="0" t="str">
        <f aca="false">VLOOKUP($D136,metadata!$B$2:$S$451,4,0)</f>
        <v>10.1038/262384b0</v>
      </c>
      <c r="H136" s="0" t="str">
        <f aca="false">VLOOKUP($D136,metadata!$B$2:$S$451,5,0)</f>
        <v>y-askfordata</v>
      </c>
      <c r="I136" s="0" t="str">
        <f aca="false">VLOOKUP($D136,metadata!$B$2:$S$451,6,0)</f>
        <v>a</v>
      </c>
      <c r="J136" s="0" t="str">
        <f aca="false">VLOOKUP($D136,metadata!$B$2:$S$451,7,0)</f>
        <v>i</v>
      </c>
      <c r="K136" s="0" t="n">
        <f aca="false">VLOOKUP($D136,metadata!$B$2:$S$451,8,0)</f>
        <v>22</v>
      </c>
      <c r="L136" s="0" t="n">
        <f aca="false">VLOOKUP($D136,metadata!$B$2:$S$451,9,0)</f>
        <v>16</v>
      </c>
      <c r="M136" s="0" t="str">
        <f aca="false">VLOOKUP($D136,metadata!$B$2:$S$451,10,0)</f>
        <v/>
      </c>
      <c r="N136" s="0" t="str">
        <f aca="false">VLOOKUP($D136,metadata!$B$2:$S$451,11,0)</f>
        <v>Wyeomyia smithii</v>
      </c>
      <c r="O136" s="0" t="str">
        <f aca="false">VLOOKUP($D136,metadata!$B$2:$S$451,12,0)</f>
        <v>diptera</v>
      </c>
      <c r="P136" s="0" t="str">
        <f aca="false">VLOOKUP($D136,metadata!$B$2:$S$451,13,0)</f>
        <v/>
      </c>
      <c r="Q136" s="0" t="str">
        <f aca="false">VLOOKUP($D136,metadata!$B$2:$S$451,14,0)</f>
        <v/>
      </c>
      <c r="R136" s="0" t="str">
        <f aca="false">VLOOKUP($D136,metadata!$B$2:$S$451,15,0)</f>
        <v/>
      </c>
      <c r="S136" s="0" t="str">
        <f aca="false">VLOOKUP($D136,metadata!$B$2:$S$451,16,0)</f>
        <v/>
      </c>
      <c r="T136" s="0" t="str">
        <f aca="false">VLOOKUP($D136,metadata!$B$2:$S$451,17,0)</f>
        <v/>
      </c>
      <c r="U136" s="0" t="str">
        <f aca="false">VLOOKUP($D136,metadata!$B$2:$S$451,18,0)</f>
        <v/>
      </c>
      <c r="V136" s="0" t="str">
        <f aca="false">VLOOKUP($D136,metadata!$B$2:$Z$451,19,0)</f>
        <v/>
      </c>
      <c r="W136" s="0" t="str">
        <f aca="false">VLOOKUP($D136,metadata!$B$2:$Z$451,20,0)</f>
        <v/>
      </c>
      <c r="X136" s="0" t="str">
        <f aca="false">VLOOKUP($D136,metadata!$B$2:$Z$451,21,0)</f>
        <v/>
      </c>
      <c r="Y136" s="0" t="str">
        <f aca="false">VLOOKUP($D136,metadata!$B$2:$Z$451,22,0)</f>
        <v/>
      </c>
      <c r="Z136" s="0" t="str">
        <f aca="false">VLOOKUP($D136,metadata!$B$2:$Z$451,23,0)</f>
        <v/>
      </c>
      <c r="AA136" s="0" t="str">
        <f aca="false">VLOOKUP($D136,metadata!$B$2:$Z$451,24,0)</f>
        <v/>
      </c>
      <c r="AB136" s="0" t="str">
        <f aca="false">VLOOKUP($D136,metadata!$B$2:$Z$451,25,0)</f>
        <v/>
      </c>
      <c r="AF136" s="0" t="str">
        <f aca="false">IF(AE136="",V136,AE136)</f>
        <v/>
      </c>
      <c r="AH136" s="0" t="str">
        <f aca="false">IF(AD136&lt;1.1,"x","")</f>
        <v>x</v>
      </c>
    </row>
    <row r="137" customFormat="false" ht="13.8" hidden="true" customHeight="false" outlineLevel="0" collapsed="false">
      <c r="A137" s="0" t="n">
        <f aca="false">A136+metadata!J136</f>
        <v>813</v>
      </c>
      <c r="B137" s="0" t="str">
        <f aca="false">metadata!B137</f>
        <v>19- Ishigaki</v>
      </c>
      <c r="C137" s="0" t="n">
        <v>136</v>
      </c>
      <c r="D137" s="3" t="str">
        <f aca="false">VLOOKUP(C137,$A$1:$B$451,2)</f>
        <v>2-</v>
      </c>
      <c r="E137" s="0" t="str">
        <f aca="false">VLOOKUP($D137,metadata!$B$2:$S$451,2,0)</f>
        <v>BRADSHAW, WE</v>
      </c>
      <c r="F137" s="0" t="str">
        <f aca="false">VLOOKUP($D137,metadata!$B$2:$S$451,3,0)</f>
        <v>GEOGRAPHY OF PHOTOPERIODIC RESPONSE IN DIAPAUSING MOSQUITO</v>
      </c>
      <c r="G137" s="0" t="str">
        <f aca="false">VLOOKUP($D137,metadata!$B$2:$S$451,4,0)</f>
        <v>10.1038/262384b0</v>
      </c>
      <c r="H137" s="0" t="str">
        <f aca="false">VLOOKUP($D137,metadata!$B$2:$S$451,5,0)</f>
        <v>y-askfordata</v>
      </c>
      <c r="I137" s="0" t="str">
        <f aca="false">VLOOKUP($D137,metadata!$B$2:$S$451,6,0)</f>
        <v>a</v>
      </c>
      <c r="J137" s="0" t="str">
        <f aca="false">VLOOKUP($D137,metadata!$B$2:$S$451,7,0)</f>
        <v>i</v>
      </c>
      <c r="K137" s="0" t="n">
        <f aca="false">VLOOKUP($D137,metadata!$B$2:$S$451,8,0)</f>
        <v>22</v>
      </c>
      <c r="L137" s="0" t="n">
        <f aca="false">VLOOKUP($D137,metadata!$B$2:$S$451,9,0)</f>
        <v>16</v>
      </c>
      <c r="M137" s="0" t="str">
        <f aca="false">VLOOKUP($D137,metadata!$B$2:$S$451,10,0)</f>
        <v/>
      </c>
      <c r="N137" s="0" t="str">
        <f aca="false">VLOOKUP($D137,metadata!$B$2:$S$451,11,0)</f>
        <v>Wyeomyia smithii</v>
      </c>
      <c r="O137" s="0" t="str">
        <f aca="false">VLOOKUP($D137,metadata!$B$2:$S$451,12,0)</f>
        <v>diptera</v>
      </c>
      <c r="P137" s="0" t="str">
        <f aca="false">VLOOKUP($D137,metadata!$B$2:$S$451,13,0)</f>
        <v/>
      </c>
      <c r="Q137" s="0" t="str">
        <f aca="false">VLOOKUP($D137,metadata!$B$2:$S$451,14,0)</f>
        <v/>
      </c>
      <c r="R137" s="0" t="str">
        <f aca="false">VLOOKUP($D137,metadata!$B$2:$S$451,15,0)</f>
        <v/>
      </c>
      <c r="S137" s="0" t="str">
        <f aca="false">VLOOKUP($D137,metadata!$B$2:$S$451,16,0)</f>
        <v/>
      </c>
      <c r="T137" s="0" t="str">
        <f aca="false">VLOOKUP($D137,metadata!$B$2:$S$451,17,0)</f>
        <v/>
      </c>
      <c r="U137" s="0" t="str">
        <f aca="false">VLOOKUP($D137,metadata!$B$2:$S$451,18,0)</f>
        <v/>
      </c>
      <c r="V137" s="0" t="str">
        <f aca="false">VLOOKUP($D137,metadata!$B$2:$Z$451,19,0)</f>
        <v/>
      </c>
      <c r="W137" s="0" t="str">
        <f aca="false">VLOOKUP($D137,metadata!$B$2:$Z$451,20,0)</f>
        <v/>
      </c>
      <c r="X137" s="0" t="str">
        <f aca="false">VLOOKUP($D137,metadata!$B$2:$Z$451,21,0)</f>
        <v/>
      </c>
      <c r="Y137" s="0" t="str">
        <f aca="false">VLOOKUP($D137,metadata!$B$2:$Z$451,22,0)</f>
        <v/>
      </c>
      <c r="Z137" s="0" t="str">
        <f aca="false">VLOOKUP($D137,metadata!$B$2:$Z$451,23,0)</f>
        <v/>
      </c>
      <c r="AA137" s="0" t="str">
        <f aca="false">VLOOKUP($D137,metadata!$B$2:$Z$451,24,0)</f>
        <v/>
      </c>
      <c r="AB137" s="0" t="str">
        <f aca="false">VLOOKUP($D137,metadata!$B$2:$Z$451,25,0)</f>
        <v/>
      </c>
      <c r="AF137" s="0" t="str">
        <f aca="false">IF(AE137="",V137,AE137)</f>
        <v/>
      </c>
      <c r="AH137" s="0" t="str">
        <f aca="false">IF(AD137&lt;1.1,"x","")</f>
        <v>x</v>
      </c>
    </row>
    <row r="138" customFormat="false" ht="13.8" hidden="true" customHeight="false" outlineLevel="0" collapsed="false">
      <c r="A138" s="0" t="n">
        <f aca="false">A137+metadata!J137</f>
        <v>818</v>
      </c>
      <c r="B138" s="0" t="str">
        <f aca="false">metadata!B138</f>
        <v>20-SN</v>
      </c>
      <c r="C138" s="0" t="n">
        <v>137</v>
      </c>
      <c r="D138" s="3" t="str">
        <f aca="false">VLOOKUP(C138,$A$1:$B$451,2)</f>
        <v>2-</v>
      </c>
      <c r="E138" s="0" t="str">
        <f aca="false">VLOOKUP($D138,metadata!$B$2:$S$451,2,0)</f>
        <v>BRADSHAW, WE</v>
      </c>
      <c r="F138" s="0" t="str">
        <f aca="false">VLOOKUP($D138,metadata!$B$2:$S$451,3,0)</f>
        <v>GEOGRAPHY OF PHOTOPERIODIC RESPONSE IN DIAPAUSING MOSQUITO</v>
      </c>
      <c r="G138" s="0" t="str">
        <f aca="false">VLOOKUP($D138,metadata!$B$2:$S$451,4,0)</f>
        <v>10.1038/262384b0</v>
      </c>
      <c r="H138" s="0" t="str">
        <f aca="false">VLOOKUP($D138,metadata!$B$2:$S$451,5,0)</f>
        <v>y-askfordata</v>
      </c>
      <c r="I138" s="0" t="str">
        <f aca="false">VLOOKUP($D138,metadata!$B$2:$S$451,6,0)</f>
        <v>a</v>
      </c>
      <c r="J138" s="0" t="str">
        <f aca="false">VLOOKUP($D138,metadata!$B$2:$S$451,7,0)</f>
        <v>i</v>
      </c>
      <c r="K138" s="0" t="n">
        <f aca="false">VLOOKUP($D138,metadata!$B$2:$S$451,8,0)</f>
        <v>22</v>
      </c>
      <c r="L138" s="0" t="n">
        <f aca="false">VLOOKUP($D138,metadata!$B$2:$S$451,9,0)</f>
        <v>16</v>
      </c>
      <c r="M138" s="0" t="str">
        <f aca="false">VLOOKUP($D138,metadata!$B$2:$S$451,10,0)</f>
        <v/>
      </c>
      <c r="N138" s="0" t="str">
        <f aca="false">VLOOKUP($D138,metadata!$B$2:$S$451,11,0)</f>
        <v>Wyeomyia smithii</v>
      </c>
      <c r="O138" s="0" t="str">
        <f aca="false">VLOOKUP($D138,metadata!$B$2:$S$451,12,0)</f>
        <v>diptera</v>
      </c>
      <c r="P138" s="0" t="str">
        <f aca="false">VLOOKUP($D138,metadata!$B$2:$S$451,13,0)</f>
        <v/>
      </c>
      <c r="Q138" s="0" t="str">
        <f aca="false">VLOOKUP($D138,metadata!$B$2:$S$451,14,0)</f>
        <v/>
      </c>
      <c r="R138" s="0" t="str">
        <f aca="false">VLOOKUP($D138,metadata!$B$2:$S$451,15,0)</f>
        <v/>
      </c>
      <c r="S138" s="0" t="str">
        <f aca="false">VLOOKUP($D138,metadata!$B$2:$S$451,16,0)</f>
        <v/>
      </c>
      <c r="T138" s="0" t="str">
        <f aca="false">VLOOKUP($D138,metadata!$B$2:$S$451,17,0)</f>
        <v/>
      </c>
      <c r="U138" s="0" t="str">
        <f aca="false">VLOOKUP($D138,metadata!$B$2:$S$451,18,0)</f>
        <v/>
      </c>
      <c r="V138" s="0" t="str">
        <f aca="false">VLOOKUP($D138,metadata!$B$2:$Z$451,19,0)</f>
        <v/>
      </c>
      <c r="W138" s="0" t="str">
        <f aca="false">VLOOKUP($D138,metadata!$B$2:$Z$451,20,0)</f>
        <v/>
      </c>
      <c r="X138" s="0" t="str">
        <f aca="false">VLOOKUP($D138,metadata!$B$2:$Z$451,21,0)</f>
        <v/>
      </c>
      <c r="Y138" s="0" t="str">
        <f aca="false">VLOOKUP($D138,metadata!$B$2:$Z$451,22,0)</f>
        <v/>
      </c>
      <c r="Z138" s="0" t="str">
        <f aca="false">VLOOKUP($D138,metadata!$B$2:$Z$451,23,0)</f>
        <v/>
      </c>
      <c r="AA138" s="0" t="str">
        <f aca="false">VLOOKUP($D138,metadata!$B$2:$Z$451,24,0)</f>
        <v/>
      </c>
      <c r="AB138" s="0" t="str">
        <f aca="false">VLOOKUP($D138,metadata!$B$2:$Z$451,25,0)</f>
        <v/>
      </c>
      <c r="AF138" s="0" t="str">
        <f aca="false">IF(AE138="",V138,AE138)</f>
        <v/>
      </c>
      <c r="AH138" s="0" t="str">
        <f aca="false">IF(AD138&lt;1.1,"x","")</f>
        <v>x</v>
      </c>
    </row>
    <row r="139" customFormat="false" ht="13.8" hidden="true" customHeight="false" outlineLevel="0" collapsed="false">
      <c r="A139" s="0" t="n">
        <f aca="false">A138+metadata!J138</f>
        <v>822</v>
      </c>
      <c r="B139" s="0" t="str">
        <f aca="false">metadata!B139</f>
        <v>20-CH</v>
      </c>
      <c r="C139" s="0" t="n">
        <v>138</v>
      </c>
      <c r="D139" s="3" t="str">
        <f aca="false">VLOOKUP(C139,$A$1:$B$451,2)</f>
        <v>2-</v>
      </c>
      <c r="E139" s="0" t="str">
        <f aca="false">VLOOKUP($D139,metadata!$B$2:$S$451,2,0)</f>
        <v>BRADSHAW, WE</v>
      </c>
      <c r="F139" s="0" t="str">
        <f aca="false">VLOOKUP($D139,metadata!$B$2:$S$451,3,0)</f>
        <v>GEOGRAPHY OF PHOTOPERIODIC RESPONSE IN DIAPAUSING MOSQUITO</v>
      </c>
      <c r="G139" s="0" t="str">
        <f aca="false">VLOOKUP($D139,metadata!$B$2:$S$451,4,0)</f>
        <v>10.1038/262384b0</v>
      </c>
      <c r="H139" s="0" t="str">
        <f aca="false">VLOOKUP($D139,metadata!$B$2:$S$451,5,0)</f>
        <v>y-askfordata</v>
      </c>
      <c r="I139" s="0" t="str">
        <f aca="false">VLOOKUP($D139,metadata!$B$2:$S$451,6,0)</f>
        <v>a</v>
      </c>
      <c r="J139" s="0" t="str">
        <f aca="false">VLOOKUP($D139,metadata!$B$2:$S$451,7,0)</f>
        <v>i</v>
      </c>
      <c r="K139" s="0" t="n">
        <f aca="false">VLOOKUP($D139,metadata!$B$2:$S$451,8,0)</f>
        <v>22</v>
      </c>
      <c r="L139" s="0" t="n">
        <f aca="false">VLOOKUP($D139,metadata!$B$2:$S$451,9,0)</f>
        <v>16</v>
      </c>
      <c r="M139" s="0" t="str">
        <f aca="false">VLOOKUP($D139,metadata!$B$2:$S$451,10,0)</f>
        <v/>
      </c>
      <c r="N139" s="0" t="str">
        <f aca="false">VLOOKUP($D139,metadata!$B$2:$S$451,11,0)</f>
        <v>Wyeomyia smithii</v>
      </c>
      <c r="O139" s="0" t="str">
        <f aca="false">VLOOKUP($D139,metadata!$B$2:$S$451,12,0)</f>
        <v>diptera</v>
      </c>
      <c r="P139" s="0" t="str">
        <f aca="false">VLOOKUP($D139,metadata!$B$2:$S$451,13,0)</f>
        <v/>
      </c>
      <c r="Q139" s="0" t="str">
        <f aca="false">VLOOKUP($D139,metadata!$B$2:$S$451,14,0)</f>
        <v/>
      </c>
      <c r="R139" s="0" t="str">
        <f aca="false">VLOOKUP($D139,metadata!$B$2:$S$451,15,0)</f>
        <v/>
      </c>
      <c r="S139" s="0" t="str">
        <f aca="false">VLOOKUP($D139,metadata!$B$2:$S$451,16,0)</f>
        <v/>
      </c>
      <c r="T139" s="0" t="str">
        <f aca="false">VLOOKUP($D139,metadata!$B$2:$S$451,17,0)</f>
        <v/>
      </c>
      <c r="U139" s="0" t="str">
        <f aca="false">VLOOKUP($D139,metadata!$B$2:$S$451,18,0)</f>
        <v/>
      </c>
      <c r="V139" s="0" t="str">
        <f aca="false">VLOOKUP($D139,metadata!$B$2:$Z$451,19,0)</f>
        <v/>
      </c>
      <c r="W139" s="0" t="str">
        <f aca="false">VLOOKUP($D139,metadata!$B$2:$Z$451,20,0)</f>
        <v/>
      </c>
      <c r="X139" s="0" t="str">
        <f aca="false">VLOOKUP($D139,metadata!$B$2:$Z$451,21,0)</f>
        <v/>
      </c>
      <c r="Y139" s="0" t="str">
        <f aca="false">VLOOKUP($D139,metadata!$B$2:$Z$451,22,0)</f>
        <v/>
      </c>
      <c r="Z139" s="0" t="str">
        <f aca="false">VLOOKUP($D139,metadata!$B$2:$Z$451,23,0)</f>
        <v/>
      </c>
      <c r="AA139" s="0" t="str">
        <f aca="false">VLOOKUP($D139,metadata!$B$2:$Z$451,24,0)</f>
        <v/>
      </c>
      <c r="AB139" s="0" t="str">
        <f aca="false">VLOOKUP($D139,metadata!$B$2:$Z$451,25,0)</f>
        <v/>
      </c>
      <c r="AF139" s="0" t="str">
        <f aca="false">IF(AE139="",V139,AE139)</f>
        <v/>
      </c>
      <c r="AH139" s="0" t="str">
        <f aca="false">IF(AD139&lt;1.1,"x","")</f>
        <v>x</v>
      </c>
    </row>
    <row r="140" customFormat="false" ht="13.8" hidden="true" customHeight="false" outlineLevel="0" collapsed="false">
      <c r="A140" s="0" t="n">
        <f aca="false">A139+metadata!J139</f>
        <v>826</v>
      </c>
      <c r="B140" s="0" t="str">
        <f aca="false">metadata!B140</f>
        <v>20-FT</v>
      </c>
      <c r="C140" s="0" t="n">
        <v>139</v>
      </c>
      <c r="D140" s="3" t="str">
        <f aca="false">VLOOKUP(C140,$A$1:$B$451,2)</f>
        <v>2-</v>
      </c>
      <c r="E140" s="0" t="str">
        <f aca="false">VLOOKUP($D140,metadata!$B$2:$S$451,2,0)</f>
        <v>BRADSHAW, WE</v>
      </c>
      <c r="F140" s="0" t="str">
        <f aca="false">VLOOKUP($D140,metadata!$B$2:$S$451,3,0)</f>
        <v>GEOGRAPHY OF PHOTOPERIODIC RESPONSE IN DIAPAUSING MOSQUITO</v>
      </c>
      <c r="G140" s="0" t="str">
        <f aca="false">VLOOKUP($D140,metadata!$B$2:$S$451,4,0)</f>
        <v>10.1038/262384b0</v>
      </c>
      <c r="H140" s="0" t="str">
        <f aca="false">VLOOKUP($D140,metadata!$B$2:$S$451,5,0)</f>
        <v>y-askfordata</v>
      </c>
      <c r="I140" s="0" t="str">
        <f aca="false">VLOOKUP($D140,metadata!$B$2:$S$451,6,0)</f>
        <v>a</v>
      </c>
      <c r="J140" s="0" t="str">
        <f aca="false">VLOOKUP($D140,metadata!$B$2:$S$451,7,0)</f>
        <v>i</v>
      </c>
      <c r="K140" s="0" t="n">
        <f aca="false">VLOOKUP($D140,metadata!$B$2:$S$451,8,0)</f>
        <v>22</v>
      </c>
      <c r="L140" s="0" t="n">
        <f aca="false">VLOOKUP($D140,metadata!$B$2:$S$451,9,0)</f>
        <v>16</v>
      </c>
      <c r="M140" s="0" t="str">
        <f aca="false">VLOOKUP($D140,metadata!$B$2:$S$451,10,0)</f>
        <v/>
      </c>
      <c r="N140" s="0" t="str">
        <f aca="false">VLOOKUP($D140,metadata!$B$2:$S$451,11,0)</f>
        <v>Wyeomyia smithii</v>
      </c>
      <c r="O140" s="0" t="str">
        <f aca="false">VLOOKUP($D140,metadata!$B$2:$S$451,12,0)</f>
        <v>diptera</v>
      </c>
      <c r="P140" s="0" t="str">
        <f aca="false">VLOOKUP($D140,metadata!$B$2:$S$451,13,0)</f>
        <v/>
      </c>
      <c r="Q140" s="0" t="str">
        <f aca="false">VLOOKUP($D140,metadata!$B$2:$S$451,14,0)</f>
        <v/>
      </c>
      <c r="R140" s="0" t="str">
        <f aca="false">VLOOKUP($D140,metadata!$B$2:$S$451,15,0)</f>
        <v/>
      </c>
      <c r="S140" s="0" t="str">
        <f aca="false">VLOOKUP($D140,metadata!$B$2:$S$451,16,0)</f>
        <v/>
      </c>
      <c r="T140" s="0" t="str">
        <f aca="false">VLOOKUP($D140,metadata!$B$2:$S$451,17,0)</f>
        <v/>
      </c>
      <c r="U140" s="0" t="str">
        <f aca="false">VLOOKUP($D140,metadata!$B$2:$S$451,18,0)</f>
        <v/>
      </c>
      <c r="V140" s="0" t="str">
        <f aca="false">VLOOKUP($D140,metadata!$B$2:$Z$451,19,0)</f>
        <v/>
      </c>
      <c r="W140" s="0" t="str">
        <f aca="false">VLOOKUP($D140,metadata!$B$2:$Z$451,20,0)</f>
        <v/>
      </c>
      <c r="X140" s="0" t="str">
        <f aca="false">VLOOKUP($D140,metadata!$B$2:$Z$451,21,0)</f>
        <v/>
      </c>
      <c r="Y140" s="0" t="str">
        <f aca="false">VLOOKUP($D140,metadata!$B$2:$Z$451,22,0)</f>
        <v/>
      </c>
      <c r="Z140" s="0" t="str">
        <f aca="false">VLOOKUP($D140,metadata!$B$2:$Z$451,23,0)</f>
        <v/>
      </c>
      <c r="AA140" s="0" t="str">
        <f aca="false">VLOOKUP($D140,metadata!$B$2:$Z$451,24,0)</f>
        <v/>
      </c>
      <c r="AB140" s="0" t="str">
        <f aca="false">VLOOKUP($D140,metadata!$B$2:$Z$451,25,0)</f>
        <v/>
      </c>
      <c r="AF140" s="0" t="str">
        <f aca="false">IF(AE140="",V140,AE140)</f>
        <v/>
      </c>
      <c r="AH140" s="0" t="str">
        <f aca="false">IF(AD140&lt;1.1,"x","")</f>
        <v>x</v>
      </c>
    </row>
    <row r="141" customFormat="false" ht="13.8" hidden="true" customHeight="false" outlineLevel="0" collapsed="false">
      <c r="A141" s="0" t="n">
        <f aca="false">A140+metadata!J140</f>
        <v>830</v>
      </c>
      <c r="B141" s="0" t="str">
        <f aca="false">metadata!B141</f>
        <v>20-KS</v>
      </c>
      <c r="C141" s="0" t="n">
        <v>140</v>
      </c>
      <c r="D141" s="3" t="str">
        <f aca="false">VLOOKUP(C141,$A$1:$B$451,2)</f>
        <v>2-</v>
      </c>
      <c r="E141" s="0" t="str">
        <f aca="false">VLOOKUP($D141,metadata!$B$2:$S$451,2,0)</f>
        <v>BRADSHAW, WE</v>
      </c>
      <c r="F141" s="0" t="str">
        <f aca="false">VLOOKUP($D141,metadata!$B$2:$S$451,3,0)</f>
        <v>GEOGRAPHY OF PHOTOPERIODIC RESPONSE IN DIAPAUSING MOSQUITO</v>
      </c>
      <c r="G141" s="0" t="str">
        <f aca="false">VLOOKUP($D141,metadata!$B$2:$S$451,4,0)</f>
        <v>10.1038/262384b0</v>
      </c>
      <c r="H141" s="0" t="str">
        <f aca="false">VLOOKUP($D141,metadata!$B$2:$S$451,5,0)</f>
        <v>y-askfordata</v>
      </c>
      <c r="I141" s="0" t="str">
        <f aca="false">VLOOKUP($D141,metadata!$B$2:$S$451,6,0)</f>
        <v>a</v>
      </c>
      <c r="J141" s="0" t="str">
        <f aca="false">VLOOKUP($D141,metadata!$B$2:$S$451,7,0)</f>
        <v>i</v>
      </c>
      <c r="K141" s="0" t="n">
        <f aca="false">VLOOKUP($D141,metadata!$B$2:$S$451,8,0)</f>
        <v>22</v>
      </c>
      <c r="L141" s="0" t="n">
        <f aca="false">VLOOKUP($D141,metadata!$B$2:$S$451,9,0)</f>
        <v>16</v>
      </c>
      <c r="M141" s="0" t="str">
        <f aca="false">VLOOKUP($D141,metadata!$B$2:$S$451,10,0)</f>
        <v/>
      </c>
      <c r="N141" s="0" t="str">
        <f aca="false">VLOOKUP($D141,metadata!$B$2:$S$451,11,0)</f>
        <v>Wyeomyia smithii</v>
      </c>
      <c r="O141" s="0" t="str">
        <f aca="false">VLOOKUP($D141,metadata!$B$2:$S$451,12,0)</f>
        <v>diptera</v>
      </c>
      <c r="P141" s="0" t="str">
        <f aca="false">VLOOKUP($D141,metadata!$B$2:$S$451,13,0)</f>
        <v/>
      </c>
      <c r="Q141" s="0" t="str">
        <f aca="false">VLOOKUP($D141,metadata!$B$2:$S$451,14,0)</f>
        <v/>
      </c>
      <c r="R141" s="0" t="str">
        <f aca="false">VLOOKUP($D141,metadata!$B$2:$S$451,15,0)</f>
        <v/>
      </c>
      <c r="S141" s="0" t="str">
        <f aca="false">VLOOKUP($D141,metadata!$B$2:$S$451,16,0)</f>
        <v/>
      </c>
      <c r="T141" s="0" t="str">
        <f aca="false">VLOOKUP($D141,metadata!$B$2:$S$451,17,0)</f>
        <v/>
      </c>
      <c r="U141" s="0" t="str">
        <f aca="false">VLOOKUP($D141,metadata!$B$2:$S$451,18,0)</f>
        <v/>
      </c>
      <c r="V141" s="0" t="str">
        <f aca="false">VLOOKUP($D141,metadata!$B$2:$Z$451,19,0)</f>
        <v/>
      </c>
      <c r="W141" s="0" t="str">
        <f aca="false">VLOOKUP($D141,metadata!$B$2:$Z$451,20,0)</f>
        <v/>
      </c>
      <c r="X141" s="0" t="str">
        <f aca="false">VLOOKUP($D141,metadata!$B$2:$Z$451,21,0)</f>
        <v/>
      </c>
      <c r="Y141" s="0" t="str">
        <f aca="false">VLOOKUP($D141,metadata!$B$2:$Z$451,22,0)</f>
        <v/>
      </c>
      <c r="Z141" s="0" t="str">
        <f aca="false">VLOOKUP($D141,metadata!$B$2:$Z$451,23,0)</f>
        <v/>
      </c>
      <c r="AA141" s="0" t="str">
        <f aca="false">VLOOKUP($D141,metadata!$B$2:$Z$451,24,0)</f>
        <v/>
      </c>
      <c r="AB141" s="0" t="str">
        <f aca="false">VLOOKUP($D141,metadata!$B$2:$Z$451,25,0)</f>
        <v/>
      </c>
      <c r="AF141" s="0" t="str">
        <f aca="false">IF(AE141="",V141,AE141)</f>
        <v/>
      </c>
      <c r="AH141" s="0" t="str">
        <f aca="false">IF(AD141&lt;1.1,"x","")</f>
        <v>x</v>
      </c>
    </row>
    <row r="142" customFormat="false" ht="13.8" hidden="true" customHeight="false" outlineLevel="0" collapsed="false">
      <c r="A142" s="0" t="n">
        <f aca="false">A141+metadata!J141</f>
        <v>834</v>
      </c>
      <c r="B142" s="0" t="str">
        <f aca="false">metadata!B142</f>
        <v>20-KG</v>
      </c>
      <c r="C142" s="0" t="n">
        <v>141</v>
      </c>
      <c r="D142" s="3" t="str">
        <f aca="false">VLOOKUP(C142,$A$1:$B$451,2)</f>
        <v>2-</v>
      </c>
      <c r="E142" s="0" t="str">
        <f aca="false">VLOOKUP($D142,metadata!$B$2:$S$451,2,0)</f>
        <v>BRADSHAW, WE</v>
      </c>
      <c r="F142" s="0" t="str">
        <f aca="false">VLOOKUP($D142,metadata!$B$2:$S$451,3,0)</f>
        <v>GEOGRAPHY OF PHOTOPERIODIC RESPONSE IN DIAPAUSING MOSQUITO</v>
      </c>
      <c r="G142" s="0" t="str">
        <f aca="false">VLOOKUP($D142,metadata!$B$2:$S$451,4,0)</f>
        <v>10.1038/262384b0</v>
      </c>
      <c r="H142" s="0" t="str">
        <f aca="false">VLOOKUP($D142,metadata!$B$2:$S$451,5,0)</f>
        <v>y-askfordata</v>
      </c>
      <c r="I142" s="0" t="str">
        <f aca="false">VLOOKUP($D142,metadata!$B$2:$S$451,6,0)</f>
        <v>a</v>
      </c>
      <c r="J142" s="0" t="str">
        <f aca="false">VLOOKUP($D142,metadata!$B$2:$S$451,7,0)</f>
        <v>i</v>
      </c>
      <c r="K142" s="0" t="n">
        <f aca="false">VLOOKUP($D142,metadata!$B$2:$S$451,8,0)</f>
        <v>22</v>
      </c>
      <c r="L142" s="0" t="n">
        <f aca="false">VLOOKUP($D142,metadata!$B$2:$S$451,9,0)</f>
        <v>16</v>
      </c>
      <c r="M142" s="0" t="str">
        <f aca="false">VLOOKUP($D142,metadata!$B$2:$S$451,10,0)</f>
        <v/>
      </c>
      <c r="N142" s="0" t="str">
        <f aca="false">VLOOKUP($D142,metadata!$B$2:$S$451,11,0)</f>
        <v>Wyeomyia smithii</v>
      </c>
      <c r="O142" s="0" t="str">
        <f aca="false">VLOOKUP($D142,metadata!$B$2:$S$451,12,0)</f>
        <v>diptera</v>
      </c>
      <c r="P142" s="0" t="str">
        <f aca="false">VLOOKUP($D142,metadata!$B$2:$S$451,13,0)</f>
        <v/>
      </c>
      <c r="Q142" s="0" t="str">
        <f aca="false">VLOOKUP($D142,metadata!$B$2:$S$451,14,0)</f>
        <v/>
      </c>
      <c r="R142" s="0" t="str">
        <f aca="false">VLOOKUP($D142,metadata!$B$2:$S$451,15,0)</f>
        <v/>
      </c>
      <c r="S142" s="0" t="str">
        <f aca="false">VLOOKUP($D142,metadata!$B$2:$S$451,16,0)</f>
        <v/>
      </c>
      <c r="T142" s="0" t="str">
        <f aca="false">VLOOKUP($D142,metadata!$B$2:$S$451,17,0)</f>
        <v/>
      </c>
      <c r="U142" s="0" t="str">
        <f aca="false">VLOOKUP($D142,metadata!$B$2:$S$451,18,0)</f>
        <v/>
      </c>
      <c r="V142" s="0" t="str">
        <f aca="false">VLOOKUP($D142,metadata!$B$2:$Z$451,19,0)</f>
        <v/>
      </c>
      <c r="W142" s="0" t="str">
        <f aca="false">VLOOKUP($D142,metadata!$B$2:$Z$451,20,0)</f>
        <v/>
      </c>
      <c r="X142" s="0" t="str">
        <f aca="false">VLOOKUP($D142,metadata!$B$2:$Z$451,21,0)</f>
        <v/>
      </c>
      <c r="Y142" s="0" t="str">
        <f aca="false">VLOOKUP($D142,metadata!$B$2:$Z$451,22,0)</f>
        <v/>
      </c>
      <c r="Z142" s="0" t="str">
        <f aca="false">VLOOKUP($D142,metadata!$B$2:$Z$451,23,0)</f>
        <v/>
      </c>
      <c r="AA142" s="0" t="str">
        <f aca="false">VLOOKUP($D142,metadata!$B$2:$Z$451,24,0)</f>
        <v/>
      </c>
      <c r="AB142" s="0" t="str">
        <f aca="false">VLOOKUP($D142,metadata!$B$2:$Z$451,25,0)</f>
        <v/>
      </c>
      <c r="AF142" s="0" t="str">
        <f aca="false">IF(AE142="",V142,AE142)</f>
        <v/>
      </c>
      <c r="AH142" s="0" t="str">
        <f aca="false">IF(AD142&lt;1.1,"x","")</f>
        <v>x</v>
      </c>
    </row>
    <row r="143" customFormat="false" ht="13.8" hidden="true" customHeight="false" outlineLevel="0" collapsed="false">
      <c r="A143" s="0" t="n">
        <f aca="false">A142+metadata!J142</f>
        <v>838</v>
      </c>
      <c r="B143" s="0" t="str">
        <f aca="false">metadata!B143</f>
        <v>21-leningrad</v>
      </c>
      <c r="C143" s="0" t="n">
        <v>142</v>
      </c>
      <c r="D143" s="3" t="str">
        <f aca="false">VLOOKUP(C143,$A$1:$B$451,2)</f>
        <v>2-</v>
      </c>
      <c r="E143" s="0" t="str">
        <f aca="false">VLOOKUP($D143,metadata!$B$2:$S$451,2,0)</f>
        <v>BRADSHAW, WE</v>
      </c>
      <c r="F143" s="0" t="str">
        <f aca="false">VLOOKUP($D143,metadata!$B$2:$S$451,3,0)</f>
        <v>GEOGRAPHY OF PHOTOPERIODIC RESPONSE IN DIAPAUSING MOSQUITO</v>
      </c>
      <c r="G143" s="0" t="str">
        <f aca="false">VLOOKUP($D143,metadata!$B$2:$S$451,4,0)</f>
        <v>10.1038/262384b0</v>
      </c>
      <c r="H143" s="0" t="str">
        <f aca="false">VLOOKUP($D143,metadata!$B$2:$S$451,5,0)</f>
        <v>y-askfordata</v>
      </c>
      <c r="I143" s="0" t="str">
        <f aca="false">VLOOKUP($D143,metadata!$B$2:$S$451,6,0)</f>
        <v>a</v>
      </c>
      <c r="J143" s="0" t="str">
        <f aca="false">VLOOKUP($D143,metadata!$B$2:$S$451,7,0)</f>
        <v>i</v>
      </c>
      <c r="K143" s="0" t="n">
        <f aca="false">VLOOKUP($D143,metadata!$B$2:$S$451,8,0)</f>
        <v>22</v>
      </c>
      <c r="L143" s="0" t="n">
        <f aca="false">VLOOKUP($D143,metadata!$B$2:$S$451,9,0)</f>
        <v>16</v>
      </c>
      <c r="M143" s="0" t="str">
        <f aca="false">VLOOKUP($D143,metadata!$B$2:$S$451,10,0)</f>
        <v/>
      </c>
      <c r="N143" s="0" t="str">
        <f aca="false">VLOOKUP($D143,metadata!$B$2:$S$451,11,0)</f>
        <v>Wyeomyia smithii</v>
      </c>
      <c r="O143" s="0" t="str">
        <f aca="false">VLOOKUP($D143,metadata!$B$2:$S$451,12,0)</f>
        <v>diptera</v>
      </c>
      <c r="P143" s="0" t="str">
        <f aca="false">VLOOKUP($D143,metadata!$B$2:$S$451,13,0)</f>
        <v/>
      </c>
      <c r="Q143" s="0" t="str">
        <f aca="false">VLOOKUP($D143,metadata!$B$2:$S$451,14,0)</f>
        <v/>
      </c>
      <c r="R143" s="0" t="str">
        <f aca="false">VLOOKUP($D143,metadata!$B$2:$S$451,15,0)</f>
        <v/>
      </c>
      <c r="S143" s="0" t="str">
        <f aca="false">VLOOKUP($D143,metadata!$B$2:$S$451,16,0)</f>
        <v/>
      </c>
      <c r="T143" s="0" t="str">
        <f aca="false">VLOOKUP($D143,metadata!$B$2:$S$451,17,0)</f>
        <v/>
      </c>
      <c r="U143" s="0" t="str">
        <f aca="false">VLOOKUP($D143,metadata!$B$2:$S$451,18,0)</f>
        <v/>
      </c>
      <c r="V143" s="0" t="str">
        <f aca="false">VLOOKUP($D143,metadata!$B$2:$Z$451,19,0)</f>
        <v/>
      </c>
      <c r="W143" s="0" t="str">
        <f aca="false">VLOOKUP($D143,metadata!$B$2:$Z$451,20,0)</f>
        <v/>
      </c>
      <c r="X143" s="0" t="str">
        <f aca="false">VLOOKUP($D143,metadata!$B$2:$Z$451,21,0)</f>
        <v/>
      </c>
      <c r="Y143" s="0" t="str">
        <f aca="false">VLOOKUP($D143,metadata!$B$2:$Z$451,22,0)</f>
        <v/>
      </c>
      <c r="Z143" s="0" t="str">
        <f aca="false">VLOOKUP($D143,metadata!$B$2:$Z$451,23,0)</f>
        <v/>
      </c>
      <c r="AA143" s="0" t="str">
        <f aca="false">VLOOKUP($D143,metadata!$B$2:$Z$451,24,0)</f>
        <v/>
      </c>
      <c r="AB143" s="0" t="str">
        <f aca="false">VLOOKUP($D143,metadata!$B$2:$Z$451,25,0)</f>
        <v/>
      </c>
      <c r="AF143" s="0" t="str">
        <f aca="false">IF(AE143="",V143,AE143)</f>
        <v/>
      </c>
      <c r="AH143" s="0" t="str">
        <f aca="false">IF(AD143&lt;1.1,"x","")</f>
        <v>x</v>
      </c>
    </row>
    <row r="144" customFormat="false" ht="13.8" hidden="true" customHeight="false" outlineLevel="0" collapsed="false">
      <c r="A144" s="0" t="n">
        <f aca="false">A143+metadata!J143</f>
        <v>853</v>
      </c>
      <c r="B144" s="0" t="str">
        <f aca="false">metadata!B144</f>
        <v>21-padua</v>
      </c>
      <c r="C144" s="0" t="n">
        <v>143</v>
      </c>
      <c r="D144" s="3" t="str">
        <f aca="false">VLOOKUP(C144,$A$1:$B$451,2)</f>
        <v>2-</v>
      </c>
      <c r="E144" s="0" t="str">
        <f aca="false">VLOOKUP($D144,metadata!$B$2:$S$451,2,0)</f>
        <v>BRADSHAW, WE</v>
      </c>
      <c r="F144" s="0" t="str">
        <f aca="false">VLOOKUP($D144,metadata!$B$2:$S$451,3,0)</f>
        <v>GEOGRAPHY OF PHOTOPERIODIC RESPONSE IN DIAPAUSING MOSQUITO</v>
      </c>
      <c r="G144" s="0" t="str">
        <f aca="false">VLOOKUP($D144,metadata!$B$2:$S$451,4,0)</f>
        <v>10.1038/262384b0</v>
      </c>
      <c r="H144" s="0" t="str">
        <f aca="false">VLOOKUP($D144,metadata!$B$2:$S$451,5,0)</f>
        <v>y-askfordata</v>
      </c>
      <c r="I144" s="0" t="str">
        <f aca="false">VLOOKUP($D144,metadata!$B$2:$S$451,6,0)</f>
        <v>a</v>
      </c>
      <c r="J144" s="0" t="str">
        <f aca="false">VLOOKUP($D144,metadata!$B$2:$S$451,7,0)</f>
        <v>i</v>
      </c>
      <c r="K144" s="0" t="n">
        <f aca="false">VLOOKUP($D144,metadata!$B$2:$S$451,8,0)</f>
        <v>22</v>
      </c>
      <c r="L144" s="0" t="n">
        <f aca="false">VLOOKUP($D144,metadata!$B$2:$S$451,9,0)</f>
        <v>16</v>
      </c>
      <c r="M144" s="0" t="str">
        <f aca="false">VLOOKUP($D144,metadata!$B$2:$S$451,10,0)</f>
        <v/>
      </c>
      <c r="N144" s="0" t="str">
        <f aca="false">VLOOKUP($D144,metadata!$B$2:$S$451,11,0)</f>
        <v>Wyeomyia smithii</v>
      </c>
      <c r="O144" s="0" t="str">
        <f aca="false">VLOOKUP($D144,metadata!$B$2:$S$451,12,0)</f>
        <v>diptera</v>
      </c>
      <c r="P144" s="0" t="str">
        <f aca="false">VLOOKUP($D144,metadata!$B$2:$S$451,13,0)</f>
        <v/>
      </c>
      <c r="Q144" s="0" t="str">
        <f aca="false">VLOOKUP($D144,metadata!$B$2:$S$451,14,0)</f>
        <v/>
      </c>
      <c r="R144" s="0" t="str">
        <f aca="false">VLOOKUP($D144,metadata!$B$2:$S$451,15,0)</f>
        <v/>
      </c>
      <c r="S144" s="0" t="str">
        <f aca="false">VLOOKUP($D144,metadata!$B$2:$S$451,16,0)</f>
        <v/>
      </c>
      <c r="T144" s="0" t="str">
        <f aca="false">VLOOKUP($D144,metadata!$B$2:$S$451,17,0)</f>
        <v/>
      </c>
      <c r="U144" s="0" t="str">
        <f aca="false">VLOOKUP($D144,metadata!$B$2:$S$451,18,0)</f>
        <v/>
      </c>
      <c r="V144" s="0" t="str">
        <f aca="false">VLOOKUP($D144,metadata!$B$2:$Z$451,19,0)</f>
        <v/>
      </c>
      <c r="W144" s="0" t="str">
        <f aca="false">VLOOKUP($D144,metadata!$B$2:$Z$451,20,0)</f>
        <v/>
      </c>
      <c r="X144" s="0" t="str">
        <f aca="false">VLOOKUP($D144,metadata!$B$2:$Z$451,21,0)</f>
        <v/>
      </c>
      <c r="Y144" s="0" t="str">
        <f aca="false">VLOOKUP($D144,metadata!$B$2:$Z$451,22,0)</f>
        <v/>
      </c>
      <c r="Z144" s="0" t="str">
        <f aca="false">VLOOKUP($D144,metadata!$B$2:$Z$451,23,0)</f>
        <v/>
      </c>
      <c r="AA144" s="0" t="str">
        <f aca="false">VLOOKUP($D144,metadata!$B$2:$Z$451,24,0)</f>
        <v/>
      </c>
      <c r="AB144" s="0" t="str">
        <f aca="false">VLOOKUP($D144,metadata!$B$2:$Z$451,25,0)</f>
        <v/>
      </c>
      <c r="AF144" s="0" t="str">
        <f aca="false">IF(AE144="",V144,AE144)</f>
        <v/>
      </c>
      <c r="AH144" s="0" t="str">
        <f aca="false">IF(AD144&lt;1.1,"x","")</f>
        <v>x</v>
      </c>
    </row>
    <row r="145" customFormat="false" ht="13.8" hidden="true" customHeight="false" outlineLevel="0" collapsed="false">
      <c r="A145" s="0" t="n">
        <f aca="false">A144+metadata!J144</f>
        <v>860</v>
      </c>
      <c r="B145" s="0" t="str">
        <f aca="false">metadata!B145</f>
        <v>21-warsaw</v>
      </c>
      <c r="C145" s="0" t="n">
        <v>144</v>
      </c>
      <c r="D145" s="3" t="str">
        <f aca="false">VLOOKUP(C145,$A$1:$B$451,2)</f>
        <v>2-</v>
      </c>
      <c r="E145" s="0" t="str">
        <f aca="false">VLOOKUP($D145,metadata!$B$2:$S$451,2,0)</f>
        <v>BRADSHAW, WE</v>
      </c>
      <c r="F145" s="0" t="str">
        <f aca="false">VLOOKUP($D145,metadata!$B$2:$S$451,3,0)</f>
        <v>GEOGRAPHY OF PHOTOPERIODIC RESPONSE IN DIAPAUSING MOSQUITO</v>
      </c>
      <c r="G145" s="0" t="str">
        <f aca="false">VLOOKUP($D145,metadata!$B$2:$S$451,4,0)</f>
        <v>10.1038/262384b0</v>
      </c>
      <c r="H145" s="0" t="str">
        <f aca="false">VLOOKUP($D145,metadata!$B$2:$S$451,5,0)</f>
        <v>y-askfordata</v>
      </c>
      <c r="I145" s="0" t="str">
        <f aca="false">VLOOKUP($D145,metadata!$B$2:$S$451,6,0)</f>
        <v>a</v>
      </c>
      <c r="J145" s="0" t="str">
        <f aca="false">VLOOKUP($D145,metadata!$B$2:$S$451,7,0)</f>
        <v>i</v>
      </c>
      <c r="K145" s="0" t="n">
        <f aca="false">VLOOKUP($D145,metadata!$B$2:$S$451,8,0)</f>
        <v>22</v>
      </c>
      <c r="L145" s="0" t="n">
        <f aca="false">VLOOKUP($D145,metadata!$B$2:$S$451,9,0)</f>
        <v>16</v>
      </c>
      <c r="M145" s="0" t="str">
        <f aca="false">VLOOKUP($D145,metadata!$B$2:$S$451,10,0)</f>
        <v/>
      </c>
      <c r="N145" s="0" t="str">
        <f aca="false">VLOOKUP($D145,metadata!$B$2:$S$451,11,0)</f>
        <v>Wyeomyia smithii</v>
      </c>
      <c r="O145" s="0" t="str">
        <f aca="false">VLOOKUP($D145,metadata!$B$2:$S$451,12,0)</f>
        <v>diptera</v>
      </c>
      <c r="P145" s="0" t="str">
        <f aca="false">VLOOKUP($D145,metadata!$B$2:$S$451,13,0)</f>
        <v/>
      </c>
      <c r="Q145" s="0" t="str">
        <f aca="false">VLOOKUP($D145,metadata!$B$2:$S$451,14,0)</f>
        <v/>
      </c>
      <c r="R145" s="0" t="str">
        <f aca="false">VLOOKUP($D145,metadata!$B$2:$S$451,15,0)</f>
        <v/>
      </c>
      <c r="S145" s="0" t="str">
        <f aca="false">VLOOKUP($D145,metadata!$B$2:$S$451,16,0)</f>
        <v/>
      </c>
      <c r="T145" s="0" t="str">
        <f aca="false">VLOOKUP($D145,metadata!$B$2:$S$451,17,0)</f>
        <v/>
      </c>
      <c r="U145" s="0" t="str">
        <f aca="false">VLOOKUP($D145,metadata!$B$2:$S$451,18,0)</f>
        <v/>
      </c>
      <c r="V145" s="0" t="str">
        <f aca="false">VLOOKUP($D145,metadata!$B$2:$Z$451,19,0)</f>
        <v/>
      </c>
      <c r="W145" s="0" t="str">
        <f aca="false">VLOOKUP($D145,metadata!$B$2:$Z$451,20,0)</f>
        <v/>
      </c>
      <c r="X145" s="0" t="str">
        <f aca="false">VLOOKUP($D145,metadata!$B$2:$Z$451,21,0)</f>
        <v/>
      </c>
      <c r="Y145" s="0" t="str">
        <f aca="false">VLOOKUP($D145,metadata!$B$2:$Z$451,22,0)</f>
        <v/>
      </c>
      <c r="Z145" s="0" t="str">
        <f aca="false">VLOOKUP($D145,metadata!$B$2:$Z$451,23,0)</f>
        <v/>
      </c>
      <c r="AA145" s="0" t="str">
        <f aca="false">VLOOKUP($D145,metadata!$B$2:$Z$451,24,0)</f>
        <v/>
      </c>
      <c r="AB145" s="0" t="str">
        <f aca="false">VLOOKUP($D145,metadata!$B$2:$Z$451,25,0)</f>
        <v/>
      </c>
      <c r="AF145" s="0" t="str">
        <f aca="false">IF(AE145="",V145,AE145)</f>
        <v/>
      </c>
      <c r="AH145" s="0" t="str">
        <f aca="false">IF(AD145&lt;1.1,"x","")</f>
        <v>x</v>
      </c>
    </row>
    <row r="146" customFormat="false" ht="13.8" hidden="true" customHeight="false" outlineLevel="0" collapsed="false">
      <c r="A146" s="0" t="n">
        <f aca="false">A145+metadata!J145</f>
        <v>867</v>
      </c>
      <c r="B146" s="0" t="str">
        <f aca="false">metadata!B146</f>
        <v>21- Aile-froide</v>
      </c>
      <c r="C146" s="0" t="n">
        <v>145</v>
      </c>
      <c r="D146" s="3" t="str">
        <f aca="false">VLOOKUP(C146,$A$1:$B$451,2)</f>
        <v>2-</v>
      </c>
      <c r="E146" s="0" t="str">
        <f aca="false">VLOOKUP($D146,metadata!$B$2:$S$451,2,0)</f>
        <v>BRADSHAW, WE</v>
      </c>
      <c r="F146" s="0" t="str">
        <f aca="false">VLOOKUP($D146,metadata!$B$2:$S$451,3,0)</f>
        <v>GEOGRAPHY OF PHOTOPERIODIC RESPONSE IN DIAPAUSING MOSQUITO</v>
      </c>
      <c r="G146" s="0" t="str">
        <f aca="false">VLOOKUP($D146,metadata!$B$2:$S$451,4,0)</f>
        <v>10.1038/262384b0</v>
      </c>
      <c r="H146" s="0" t="str">
        <f aca="false">VLOOKUP($D146,metadata!$B$2:$S$451,5,0)</f>
        <v>y-askfordata</v>
      </c>
      <c r="I146" s="0" t="str">
        <f aca="false">VLOOKUP($D146,metadata!$B$2:$S$451,6,0)</f>
        <v>a</v>
      </c>
      <c r="J146" s="0" t="str">
        <f aca="false">VLOOKUP($D146,metadata!$B$2:$S$451,7,0)</f>
        <v>i</v>
      </c>
      <c r="K146" s="0" t="n">
        <f aca="false">VLOOKUP($D146,metadata!$B$2:$S$451,8,0)</f>
        <v>22</v>
      </c>
      <c r="L146" s="0" t="n">
        <f aca="false">VLOOKUP($D146,metadata!$B$2:$S$451,9,0)</f>
        <v>16</v>
      </c>
      <c r="M146" s="0" t="str">
        <f aca="false">VLOOKUP($D146,metadata!$B$2:$S$451,10,0)</f>
        <v/>
      </c>
      <c r="N146" s="0" t="str">
        <f aca="false">VLOOKUP($D146,metadata!$B$2:$S$451,11,0)</f>
        <v>Wyeomyia smithii</v>
      </c>
      <c r="O146" s="0" t="str">
        <f aca="false">VLOOKUP($D146,metadata!$B$2:$S$451,12,0)</f>
        <v>diptera</v>
      </c>
      <c r="P146" s="0" t="str">
        <f aca="false">VLOOKUP($D146,metadata!$B$2:$S$451,13,0)</f>
        <v/>
      </c>
      <c r="Q146" s="0" t="str">
        <f aca="false">VLOOKUP($D146,metadata!$B$2:$S$451,14,0)</f>
        <v/>
      </c>
      <c r="R146" s="0" t="str">
        <f aca="false">VLOOKUP($D146,metadata!$B$2:$S$451,15,0)</f>
        <v/>
      </c>
      <c r="S146" s="0" t="str">
        <f aca="false">VLOOKUP($D146,metadata!$B$2:$S$451,16,0)</f>
        <v/>
      </c>
      <c r="T146" s="0" t="str">
        <f aca="false">VLOOKUP($D146,metadata!$B$2:$S$451,17,0)</f>
        <v/>
      </c>
      <c r="U146" s="0" t="str">
        <f aca="false">VLOOKUP($D146,metadata!$B$2:$S$451,18,0)</f>
        <v/>
      </c>
      <c r="V146" s="0" t="str">
        <f aca="false">VLOOKUP($D146,metadata!$B$2:$Z$451,19,0)</f>
        <v/>
      </c>
      <c r="W146" s="0" t="str">
        <f aca="false">VLOOKUP($D146,metadata!$B$2:$Z$451,20,0)</f>
        <v/>
      </c>
      <c r="X146" s="0" t="str">
        <f aca="false">VLOOKUP($D146,metadata!$B$2:$Z$451,21,0)</f>
        <v/>
      </c>
      <c r="Y146" s="0" t="str">
        <f aca="false">VLOOKUP($D146,metadata!$B$2:$Z$451,22,0)</f>
        <v/>
      </c>
      <c r="Z146" s="0" t="str">
        <f aca="false">VLOOKUP($D146,metadata!$B$2:$Z$451,23,0)</f>
        <v/>
      </c>
      <c r="AA146" s="0" t="str">
        <f aca="false">VLOOKUP($D146,metadata!$B$2:$Z$451,24,0)</f>
        <v/>
      </c>
      <c r="AB146" s="0" t="str">
        <f aca="false">VLOOKUP($D146,metadata!$B$2:$Z$451,25,0)</f>
        <v/>
      </c>
      <c r="AF146" s="0" t="str">
        <f aca="false">IF(AE146="",V146,AE146)</f>
        <v/>
      </c>
      <c r="AH146" s="0" t="str">
        <f aca="false">IF(AD146&lt;1.1,"x","")</f>
        <v>x</v>
      </c>
    </row>
    <row r="147" customFormat="false" ht="13.8" hidden="true" customHeight="false" outlineLevel="0" collapsed="false">
      <c r="A147" s="0" t="n">
        <f aca="false">A146+metadata!J146</f>
        <v>875</v>
      </c>
      <c r="B147" s="0" t="str">
        <f aca="false">metadata!B147</f>
        <v>21-Voorne</v>
      </c>
      <c r="C147" s="0" t="n">
        <v>146</v>
      </c>
      <c r="D147" s="3" t="str">
        <f aca="false">VLOOKUP(C147,$A$1:$B$451,2)</f>
        <v>2-</v>
      </c>
      <c r="E147" s="0" t="str">
        <f aca="false">VLOOKUP($D147,metadata!$B$2:$S$451,2,0)</f>
        <v>BRADSHAW, WE</v>
      </c>
      <c r="F147" s="0" t="str">
        <f aca="false">VLOOKUP($D147,metadata!$B$2:$S$451,3,0)</f>
        <v>GEOGRAPHY OF PHOTOPERIODIC RESPONSE IN DIAPAUSING MOSQUITO</v>
      </c>
      <c r="G147" s="0" t="str">
        <f aca="false">VLOOKUP($D147,metadata!$B$2:$S$451,4,0)</f>
        <v>10.1038/262384b0</v>
      </c>
      <c r="H147" s="0" t="str">
        <f aca="false">VLOOKUP($D147,metadata!$B$2:$S$451,5,0)</f>
        <v>y-askfordata</v>
      </c>
      <c r="I147" s="0" t="str">
        <f aca="false">VLOOKUP($D147,metadata!$B$2:$S$451,6,0)</f>
        <v>a</v>
      </c>
      <c r="J147" s="0" t="str">
        <f aca="false">VLOOKUP($D147,metadata!$B$2:$S$451,7,0)</f>
        <v>i</v>
      </c>
      <c r="K147" s="0" t="n">
        <f aca="false">VLOOKUP($D147,metadata!$B$2:$S$451,8,0)</f>
        <v>22</v>
      </c>
      <c r="L147" s="0" t="n">
        <f aca="false">VLOOKUP($D147,metadata!$B$2:$S$451,9,0)</f>
        <v>16</v>
      </c>
      <c r="M147" s="0" t="str">
        <f aca="false">VLOOKUP($D147,metadata!$B$2:$S$451,10,0)</f>
        <v/>
      </c>
      <c r="N147" s="0" t="str">
        <f aca="false">VLOOKUP($D147,metadata!$B$2:$S$451,11,0)</f>
        <v>Wyeomyia smithii</v>
      </c>
      <c r="O147" s="0" t="str">
        <f aca="false">VLOOKUP($D147,metadata!$B$2:$S$451,12,0)</f>
        <v>diptera</v>
      </c>
      <c r="P147" s="0" t="str">
        <f aca="false">VLOOKUP($D147,metadata!$B$2:$S$451,13,0)</f>
        <v/>
      </c>
      <c r="Q147" s="0" t="str">
        <f aca="false">VLOOKUP($D147,metadata!$B$2:$S$451,14,0)</f>
        <v/>
      </c>
      <c r="R147" s="0" t="str">
        <f aca="false">VLOOKUP($D147,metadata!$B$2:$S$451,15,0)</f>
        <v/>
      </c>
      <c r="S147" s="0" t="str">
        <f aca="false">VLOOKUP($D147,metadata!$B$2:$S$451,16,0)</f>
        <v/>
      </c>
      <c r="T147" s="0" t="str">
        <f aca="false">VLOOKUP($D147,metadata!$B$2:$S$451,17,0)</f>
        <v/>
      </c>
      <c r="U147" s="0" t="str">
        <f aca="false">VLOOKUP($D147,metadata!$B$2:$S$451,18,0)</f>
        <v/>
      </c>
      <c r="V147" s="0" t="str">
        <f aca="false">VLOOKUP($D147,metadata!$B$2:$Z$451,19,0)</f>
        <v/>
      </c>
      <c r="W147" s="0" t="str">
        <f aca="false">VLOOKUP($D147,metadata!$B$2:$Z$451,20,0)</f>
        <v/>
      </c>
      <c r="X147" s="0" t="str">
        <f aca="false">VLOOKUP($D147,metadata!$B$2:$Z$451,21,0)</f>
        <v/>
      </c>
      <c r="Y147" s="0" t="str">
        <f aca="false">VLOOKUP($D147,metadata!$B$2:$Z$451,22,0)</f>
        <v/>
      </c>
      <c r="Z147" s="0" t="str">
        <f aca="false">VLOOKUP($D147,metadata!$B$2:$Z$451,23,0)</f>
        <v/>
      </c>
      <c r="AA147" s="0" t="str">
        <f aca="false">VLOOKUP($D147,metadata!$B$2:$Z$451,24,0)</f>
        <v/>
      </c>
      <c r="AB147" s="0" t="str">
        <f aca="false">VLOOKUP($D147,metadata!$B$2:$Z$451,25,0)</f>
        <v/>
      </c>
      <c r="AF147" s="0" t="str">
        <f aca="false">IF(AE147="",V147,AE147)</f>
        <v/>
      </c>
      <c r="AH147" s="0" t="str">
        <f aca="false">IF(AD147&lt;1.1,"x","")</f>
        <v>x</v>
      </c>
    </row>
    <row r="148" customFormat="false" ht="13.8" hidden="true" customHeight="false" outlineLevel="0" collapsed="false">
      <c r="A148" s="0" t="n">
        <f aca="false">A147+metadata!J147</f>
        <v>885</v>
      </c>
      <c r="B148" s="0" t="str">
        <f aca="false">metadata!B148</f>
        <v>21-Thessaloniki1</v>
      </c>
      <c r="C148" s="0" t="n">
        <v>147</v>
      </c>
      <c r="D148" s="3" t="str">
        <f aca="false">VLOOKUP(C148,$A$1:$B$451,2)</f>
        <v>2-</v>
      </c>
      <c r="E148" s="0" t="str">
        <f aca="false">VLOOKUP($D148,metadata!$B$2:$S$451,2,0)</f>
        <v>BRADSHAW, WE</v>
      </c>
      <c r="F148" s="0" t="str">
        <f aca="false">VLOOKUP($D148,metadata!$B$2:$S$451,3,0)</f>
        <v>GEOGRAPHY OF PHOTOPERIODIC RESPONSE IN DIAPAUSING MOSQUITO</v>
      </c>
      <c r="G148" s="0" t="str">
        <f aca="false">VLOOKUP($D148,metadata!$B$2:$S$451,4,0)</f>
        <v>10.1038/262384b0</v>
      </c>
      <c r="H148" s="0" t="str">
        <f aca="false">VLOOKUP($D148,metadata!$B$2:$S$451,5,0)</f>
        <v>y-askfordata</v>
      </c>
      <c r="I148" s="0" t="str">
        <f aca="false">VLOOKUP($D148,metadata!$B$2:$S$451,6,0)</f>
        <v>a</v>
      </c>
      <c r="J148" s="0" t="str">
        <f aca="false">VLOOKUP($D148,metadata!$B$2:$S$451,7,0)</f>
        <v>i</v>
      </c>
      <c r="K148" s="0" t="n">
        <f aca="false">VLOOKUP($D148,metadata!$B$2:$S$451,8,0)</f>
        <v>22</v>
      </c>
      <c r="L148" s="0" t="n">
        <f aca="false">VLOOKUP($D148,metadata!$B$2:$S$451,9,0)</f>
        <v>16</v>
      </c>
      <c r="M148" s="0" t="str">
        <f aca="false">VLOOKUP($D148,metadata!$B$2:$S$451,10,0)</f>
        <v/>
      </c>
      <c r="N148" s="0" t="str">
        <f aca="false">VLOOKUP($D148,metadata!$B$2:$S$451,11,0)</f>
        <v>Wyeomyia smithii</v>
      </c>
      <c r="O148" s="0" t="str">
        <f aca="false">VLOOKUP($D148,metadata!$B$2:$S$451,12,0)</f>
        <v>diptera</v>
      </c>
      <c r="P148" s="0" t="str">
        <f aca="false">VLOOKUP($D148,metadata!$B$2:$S$451,13,0)</f>
        <v/>
      </c>
      <c r="Q148" s="0" t="str">
        <f aca="false">VLOOKUP($D148,metadata!$B$2:$S$451,14,0)</f>
        <v/>
      </c>
      <c r="R148" s="0" t="str">
        <f aca="false">VLOOKUP($D148,metadata!$B$2:$S$451,15,0)</f>
        <v/>
      </c>
      <c r="S148" s="0" t="str">
        <f aca="false">VLOOKUP($D148,metadata!$B$2:$S$451,16,0)</f>
        <v/>
      </c>
      <c r="T148" s="0" t="str">
        <f aca="false">VLOOKUP($D148,metadata!$B$2:$S$451,17,0)</f>
        <v/>
      </c>
      <c r="U148" s="0" t="str">
        <f aca="false">VLOOKUP($D148,metadata!$B$2:$S$451,18,0)</f>
        <v/>
      </c>
      <c r="V148" s="0" t="str">
        <f aca="false">VLOOKUP($D148,metadata!$B$2:$Z$451,19,0)</f>
        <v/>
      </c>
      <c r="W148" s="0" t="str">
        <f aca="false">VLOOKUP($D148,metadata!$B$2:$Z$451,20,0)</f>
        <v/>
      </c>
      <c r="X148" s="0" t="str">
        <f aca="false">VLOOKUP($D148,metadata!$B$2:$Z$451,21,0)</f>
        <v/>
      </c>
      <c r="Y148" s="0" t="str">
        <f aca="false">VLOOKUP($D148,metadata!$B$2:$Z$451,22,0)</f>
        <v/>
      </c>
      <c r="Z148" s="0" t="str">
        <f aca="false">VLOOKUP($D148,metadata!$B$2:$Z$451,23,0)</f>
        <v/>
      </c>
      <c r="AA148" s="0" t="str">
        <f aca="false">VLOOKUP($D148,metadata!$B$2:$Z$451,24,0)</f>
        <v/>
      </c>
      <c r="AB148" s="0" t="str">
        <f aca="false">VLOOKUP($D148,metadata!$B$2:$Z$451,25,0)</f>
        <v/>
      </c>
      <c r="AF148" s="0" t="str">
        <f aca="false">IF(AE148="",V148,AE148)</f>
        <v/>
      </c>
      <c r="AH148" s="0" t="str">
        <f aca="false">IF(AD148&lt;1.1,"x","")</f>
        <v>x</v>
      </c>
    </row>
    <row r="149" customFormat="false" ht="13.8" hidden="true" customHeight="false" outlineLevel="0" collapsed="false">
      <c r="A149" s="0" t="n">
        <f aca="false">A148+metadata!J148</f>
        <v>892</v>
      </c>
      <c r="B149" s="0" t="str">
        <f aca="false">metadata!B149</f>
        <v>21- Susch</v>
      </c>
      <c r="C149" s="0" t="n">
        <v>148</v>
      </c>
      <c r="D149" s="3" t="str">
        <f aca="false">VLOOKUP(C149,$A$1:$B$451,2)</f>
        <v>2-</v>
      </c>
      <c r="E149" s="0" t="str">
        <f aca="false">VLOOKUP($D149,metadata!$B$2:$S$451,2,0)</f>
        <v>BRADSHAW, WE</v>
      </c>
      <c r="F149" s="0" t="str">
        <f aca="false">VLOOKUP($D149,metadata!$B$2:$S$451,3,0)</f>
        <v>GEOGRAPHY OF PHOTOPERIODIC RESPONSE IN DIAPAUSING MOSQUITO</v>
      </c>
      <c r="G149" s="0" t="str">
        <f aca="false">VLOOKUP($D149,metadata!$B$2:$S$451,4,0)</f>
        <v>10.1038/262384b0</v>
      </c>
      <c r="H149" s="0" t="str">
        <f aca="false">VLOOKUP($D149,metadata!$B$2:$S$451,5,0)</f>
        <v>y-askfordata</v>
      </c>
      <c r="I149" s="0" t="str">
        <f aca="false">VLOOKUP($D149,metadata!$B$2:$S$451,6,0)</f>
        <v>a</v>
      </c>
      <c r="J149" s="0" t="str">
        <f aca="false">VLOOKUP($D149,metadata!$B$2:$S$451,7,0)</f>
        <v>i</v>
      </c>
      <c r="K149" s="0" t="n">
        <f aca="false">VLOOKUP($D149,metadata!$B$2:$S$451,8,0)</f>
        <v>22</v>
      </c>
      <c r="L149" s="0" t="n">
        <f aca="false">VLOOKUP($D149,metadata!$B$2:$S$451,9,0)</f>
        <v>16</v>
      </c>
      <c r="M149" s="0" t="str">
        <f aca="false">VLOOKUP($D149,metadata!$B$2:$S$451,10,0)</f>
        <v/>
      </c>
      <c r="N149" s="0" t="str">
        <f aca="false">VLOOKUP($D149,metadata!$B$2:$S$451,11,0)</f>
        <v>Wyeomyia smithii</v>
      </c>
      <c r="O149" s="0" t="str">
        <f aca="false">VLOOKUP($D149,metadata!$B$2:$S$451,12,0)</f>
        <v>diptera</v>
      </c>
      <c r="P149" s="0" t="str">
        <f aca="false">VLOOKUP($D149,metadata!$B$2:$S$451,13,0)</f>
        <v/>
      </c>
      <c r="Q149" s="0" t="str">
        <f aca="false">VLOOKUP($D149,metadata!$B$2:$S$451,14,0)</f>
        <v/>
      </c>
      <c r="R149" s="0" t="str">
        <f aca="false">VLOOKUP($D149,metadata!$B$2:$S$451,15,0)</f>
        <v/>
      </c>
      <c r="S149" s="0" t="str">
        <f aca="false">VLOOKUP($D149,metadata!$B$2:$S$451,16,0)</f>
        <v/>
      </c>
      <c r="T149" s="0" t="str">
        <f aca="false">VLOOKUP($D149,metadata!$B$2:$S$451,17,0)</f>
        <v/>
      </c>
      <c r="U149" s="0" t="str">
        <f aca="false">VLOOKUP($D149,metadata!$B$2:$S$451,18,0)</f>
        <v/>
      </c>
      <c r="V149" s="0" t="str">
        <f aca="false">VLOOKUP($D149,metadata!$B$2:$Z$451,19,0)</f>
        <v/>
      </c>
      <c r="W149" s="0" t="str">
        <f aca="false">VLOOKUP($D149,metadata!$B$2:$Z$451,20,0)</f>
        <v/>
      </c>
      <c r="X149" s="0" t="str">
        <f aca="false">VLOOKUP($D149,metadata!$B$2:$Z$451,21,0)</f>
        <v/>
      </c>
      <c r="Y149" s="0" t="str">
        <f aca="false">VLOOKUP($D149,metadata!$B$2:$Z$451,22,0)</f>
        <v/>
      </c>
      <c r="Z149" s="0" t="str">
        <f aca="false">VLOOKUP($D149,metadata!$B$2:$Z$451,23,0)</f>
        <v/>
      </c>
      <c r="AA149" s="0" t="str">
        <f aca="false">VLOOKUP($D149,metadata!$B$2:$Z$451,24,0)</f>
        <v/>
      </c>
      <c r="AB149" s="0" t="str">
        <f aca="false">VLOOKUP($D149,metadata!$B$2:$Z$451,25,0)</f>
        <v/>
      </c>
      <c r="AF149" s="0" t="str">
        <f aca="false">IF(AE149="",V149,AE149)</f>
        <v/>
      </c>
      <c r="AH149" s="0" t="str">
        <f aca="false">IF(AD149&lt;1.1,"x","")</f>
        <v>x</v>
      </c>
    </row>
    <row r="150" customFormat="false" ht="13.8" hidden="true" customHeight="false" outlineLevel="0" collapsed="false">
      <c r="A150" s="0" t="n">
        <f aca="false">A149+metadata!J149</f>
        <v>899</v>
      </c>
      <c r="B150" s="0" t="str">
        <f aca="false">metadata!B150</f>
        <v>21-Thessaloniki2</v>
      </c>
      <c r="C150" s="0" t="n">
        <v>149</v>
      </c>
      <c r="D150" s="3" t="str">
        <f aca="false">VLOOKUP(C150,$A$1:$B$451,2)</f>
        <v>2-</v>
      </c>
      <c r="E150" s="0" t="str">
        <f aca="false">VLOOKUP($D150,metadata!$B$2:$S$451,2,0)</f>
        <v>BRADSHAW, WE</v>
      </c>
      <c r="F150" s="0" t="str">
        <f aca="false">VLOOKUP($D150,metadata!$B$2:$S$451,3,0)</f>
        <v>GEOGRAPHY OF PHOTOPERIODIC RESPONSE IN DIAPAUSING MOSQUITO</v>
      </c>
      <c r="G150" s="0" t="str">
        <f aca="false">VLOOKUP($D150,metadata!$B$2:$S$451,4,0)</f>
        <v>10.1038/262384b0</v>
      </c>
      <c r="H150" s="0" t="str">
        <f aca="false">VLOOKUP($D150,metadata!$B$2:$S$451,5,0)</f>
        <v>y-askfordata</v>
      </c>
      <c r="I150" s="0" t="str">
        <f aca="false">VLOOKUP($D150,metadata!$B$2:$S$451,6,0)</f>
        <v>a</v>
      </c>
      <c r="J150" s="0" t="str">
        <f aca="false">VLOOKUP($D150,metadata!$B$2:$S$451,7,0)</f>
        <v>i</v>
      </c>
      <c r="K150" s="0" t="n">
        <f aca="false">VLOOKUP($D150,metadata!$B$2:$S$451,8,0)</f>
        <v>22</v>
      </c>
      <c r="L150" s="0" t="n">
        <f aca="false">VLOOKUP($D150,metadata!$B$2:$S$451,9,0)</f>
        <v>16</v>
      </c>
      <c r="M150" s="0" t="str">
        <f aca="false">VLOOKUP($D150,metadata!$B$2:$S$451,10,0)</f>
        <v/>
      </c>
      <c r="N150" s="0" t="str">
        <f aca="false">VLOOKUP($D150,metadata!$B$2:$S$451,11,0)</f>
        <v>Wyeomyia smithii</v>
      </c>
      <c r="O150" s="0" t="str">
        <f aca="false">VLOOKUP($D150,metadata!$B$2:$S$451,12,0)</f>
        <v>diptera</v>
      </c>
      <c r="P150" s="0" t="str">
        <f aca="false">VLOOKUP($D150,metadata!$B$2:$S$451,13,0)</f>
        <v/>
      </c>
      <c r="Q150" s="0" t="str">
        <f aca="false">VLOOKUP($D150,metadata!$B$2:$S$451,14,0)</f>
        <v/>
      </c>
      <c r="R150" s="0" t="str">
        <f aca="false">VLOOKUP($D150,metadata!$B$2:$S$451,15,0)</f>
        <v/>
      </c>
      <c r="S150" s="0" t="str">
        <f aca="false">VLOOKUP($D150,metadata!$B$2:$S$451,16,0)</f>
        <v/>
      </c>
      <c r="T150" s="0" t="str">
        <f aca="false">VLOOKUP($D150,metadata!$B$2:$S$451,17,0)</f>
        <v/>
      </c>
      <c r="U150" s="0" t="str">
        <f aca="false">VLOOKUP($D150,metadata!$B$2:$S$451,18,0)</f>
        <v/>
      </c>
      <c r="V150" s="0" t="str">
        <f aca="false">VLOOKUP($D150,metadata!$B$2:$Z$451,19,0)</f>
        <v/>
      </c>
      <c r="W150" s="0" t="str">
        <f aca="false">VLOOKUP($D150,metadata!$B$2:$Z$451,20,0)</f>
        <v/>
      </c>
      <c r="X150" s="0" t="str">
        <f aca="false">VLOOKUP($D150,metadata!$B$2:$Z$451,21,0)</f>
        <v/>
      </c>
      <c r="Y150" s="0" t="str">
        <f aca="false">VLOOKUP($D150,metadata!$B$2:$Z$451,22,0)</f>
        <v/>
      </c>
      <c r="Z150" s="0" t="str">
        <f aca="false">VLOOKUP($D150,metadata!$B$2:$Z$451,23,0)</f>
        <v/>
      </c>
      <c r="AA150" s="0" t="str">
        <f aca="false">VLOOKUP($D150,metadata!$B$2:$Z$451,24,0)</f>
        <v/>
      </c>
      <c r="AB150" s="0" t="str">
        <f aca="false">VLOOKUP($D150,metadata!$B$2:$Z$451,25,0)</f>
        <v/>
      </c>
      <c r="AF150" s="0" t="str">
        <f aca="false">IF(AE150="",V150,AE150)</f>
        <v/>
      </c>
      <c r="AH150" s="0" t="str">
        <f aca="false">IF(AD150&lt;1.1,"x","")</f>
        <v>x</v>
      </c>
    </row>
    <row r="151" customFormat="false" ht="13.8" hidden="true" customHeight="false" outlineLevel="0" collapsed="false">
      <c r="A151" s="0" t="n">
        <f aca="false">A150+metadata!J150</f>
        <v>911</v>
      </c>
      <c r="B151" s="0" t="str">
        <f aca="false">metadata!B151</f>
        <v>22- Sagamihara</v>
      </c>
      <c r="C151" s="0" t="n">
        <v>150</v>
      </c>
      <c r="D151" s="3" t="str">
        <f aca="false">VLOOKUP(C151,$A$1:$B$451,2)</f>
        <v>2-</v>
      </c>
      <c r="E151" s="0" t="str">
        <f aca="false">VLOOKUP($D151,metadata!$B$2:$S$451,2,0)</f>
        <v>BRADSHAW, WE</v>
      </c>
      <c r="F151" s="0" t="str">
        <f aca="false">VLOOKUP($D151,metadata!$B$2:$S$451,3,0)</f>
        <v>GEOGRAPHY OF PHOTOPERIODIC RESPONSE IN DIAPAUSING MOSQUITO</v>
      </c>
      <c r="G151" s="0" t="str">
        <f aca="false">VLOOKUP($D151,metadata!$B$2:$S$451,4,0)</f>
        <v>10.1038/262384b0</v>
      </c>
      <c r="H151" s="0" t="str">
        <f aca="false">VLOOKUP($D151,metadata!$B$2:$S$451,5,0)</f>
        <v>y-askfordata</v>
      </c>
      <c r="I151" s="0" t="str">
        <f aca="false">VLOOKUP($D151,metadata!$B$2:$S$451,6,0)</f>
        <v>a</v>
      </c>
      <c r="J151" s="0" t="str">
        <f aca="false">VLOOKUP($D151,metadata!$B$2:$S$451,7,0)</f>
        <v>i</v>
      </c>
      <c r="K151" s="0" t="n">
        <f aca="false">VLOOKUP($D151,metadata!$B$2:$S$451,8,0)</f>
        <v>22</v>
      </c>
      <c r="L151" s="0" t="n">
        <f aca="false">VLOOKUP($D151,metadata!$B$2:$S$451,9,0)</f>
        <v>16</v>
      </c>
      <c r="M151" s="0" t="str">
        <f aca="false">VLOOKUP($D151,metadata!$B$2:$S$451,10,0)</f>
        <v/>
      </c>
      <c r="N151" s="0" t="str">
        <f aca="false">VLOOKUP($D151,metadata!$B$2:$S$451,11,0)</f>
        <v>Wyeomyia smithii</v>
      </c>
      <c r="O151" s="0" t="str">
        <f aca="false">VLOOKUP($D151,metadata!$B$2:$S$451,12,0)</f>
        <v>diptera</v>
      </c>
      <c r="P151" s="0" t="str">
        <f aca="false">VLOOKUP($D151,metadata!$B$2:$S$451,13,0)</f>
        <v/>
      </c>
      <c r="Q151" s="0" t="str">
        <f aca="false">VLOOKUP($D151,metadata!$B$2:$S$451,14,0)</f>
        <v/>
      </c>
      <c r="R151" s="0" t="str">
        <f aca="false">VLOOKUP($D151,metadata!$B$2:$S$451,15,0)</f>
        <v/>
      </c>
      <c r="S151" s="0" t="str">
        <f aca="false">VLOOKUP($D151,metadata!$B$2:$S$451,16,0)</f>
        <v/>
      </c>
      <c r="T151" s="0" t="str">
        <f aca="false">VLOOKUP($D151,metadata!$B$2:$S$451,17,0)</f>
        <v/>
      </c>
      <c r="U151" s="0" t="str">
        <f aca="false">VLOOKUP($D151,metadata!$B$2:$S$451,18,0)</f>
        <v/>
      </c>
      <c r="V151" s="0" t="str">
        <f aca="false">VLOOKUP($D151,metadata!$B$2:$Z$451,19,0)</f>
        <v/>
      </c>
      <c r="W151" s="0" t="str">
        <f aca="false">VLOOKUP($D151,metadata!$B$2:$Z$451,20,0)</f>
        <v/>
      </c>
      <c r="X151" s="0" t="str">
        <f aca="false">VLOOKUP($D151,metadata!$B$2:$Z$451,21,0)</f>
        <v/>
      </c>
      <c r="Y151" s="0" t="str">
        <f aca="false">VLOOKUP($D151,metadata!$B$2:$Z$451,22,0)</f>
        <v/>
      </c>
      <c r="Z151" s="0" t="str">
        <f aca="false">VLOOKUP($D151,metadata!$B$2:$Z$451,23,0)</f>
        <v/>
      </c>
      <c r="AA151" s="0" t="str">
        <f aca="false">VLOOKUP($D151,metadata!$B$2:$Z$451,24,0)</f>
        <v/>
      </c>
      <c r="AB151" s="0" t="str">
        <f aca="false">VLOOKUP($D151,metadata!$B$2:$Z$451,25,0)</f>
        <v/>
      </c>
      <c r="AF151" s="0" t="str">
        <f aca="false">IF(AE151="",V151,AE151)</f>
        <v/>
      </c>
      <c r="AH151" s="0" t="str">
        <f aca="false">IF(AD151&lt;1.1,"x","")</f>
        <v>x</v>
      </c>
    </row>
    <row r="152" customFormat="false" ht="13.8" hidden="true" customHeight="false" outlineLevel="0" collapsed="false">
      <c r="A152" s="0" t="n">
        <f aca="false">A151+metadata!J151</f>
        <v>916</v>
      </c>
      <c r="B152" s="0" t="str">
        <f aca="false">metadata!B152</f>
        <v>22- Tatsuno</v>
      </c>
      <c r="C152" s="0" t="n">
        <v>151</v>
      </c>
      <c r="D152" s="3" t="str">
        <f aca="false">VLOOKUP(C152,$A$1:$B$451,2)</f>
        <v>2-</v>
      </c>
      <c r="E152" s="0" t="str">
        <f aca="false">VLOOKUP($D152,metadata!$B$2:$S$451,2,0)</f>
        <v>BRADSHAW, WE</v>
      </c>
      <c r="F152" s="0" t="str">
        <f aca="false">VLOOKUP($D152,metadata!$B$2:$S$451,3,0)</f>
        <v>GEOGRAPHY OF PHOTOPERIODIC RESPONSE IN DIAPAUSING MOSQUITO</v>
      </c>
      <c r="G152" s="0" t="str">
        <f aca="false">VLOOKUP($D152,metadata!$B$2:$S$451,4,0)</f>
        <v>10.1038/262384b0</v>
      </c>
      <c r="H152" s="0" t="str">
        <f aca="false">VLOOKUP($D152,metadata!$B$2:$S$451,5,0)</f>
        <v>y-askfordata</v>
      </c>
      <c r="I152" s="0" t="str">
        <f aca="false">VLOOKUP($D152,metadata!$B$2:$S$451,6,0)</f>
        <v>a</v>
      </c>
      <c r="J152" s="0" t="str">
        <f aca="false">VLOOKUP($D152,metadata!$B$2:$S$451,7,0)</f>
        <v>i</v>
      </c>
      <c r="K152" s="0" t="n">
        <f aca="false">VLOOKUP($D152,metadata!$B$2:$S$451,8,0)</f>
        <v>22</v>
      </c>
      <c r="L152" s="0" t="n">
        <f aca="false">VLOOKUP($D152,metadata!$B$2:$S$451,9,0)</f>
        <v>16</v>
      </c>
      <c r="M152" s="0" t="str">
        <f aca="false">VLOOKUP($D152,metadata!$B$2:$S$451,10,0)</f>
        <v/>
      </c>
      <c r="N152" s="0" t="str">
        <f aca="false">VLOOKUP($D152,metadata!$B$2:$S$451,11,0)</f>
        <v>Wyeomyia smithii</v>
      </c>
      <c r="O152" s="0" t="str">
        <f aca="false">VLOOKUP($D152,metadata!$B$2:$S$451,12,0)</f>
        <v>diptera</v>
      </c>
      <c r="P152" s="0" t="str">
        <f aca="false">VLOOKUP($D152,metadata!$B$2:$S$451,13,0)</f>
        <v/>
      </c>
      <c r="Q152" s="0" t="str">
        <f aca="false">VLOOKUP($D152,metadata!$B$2:$S$451,14,0)</f>
        <v/>
      </c>
      <c r="R152" s="0" t="str">
        <f aca="false">VLOOKUP($D152,metadata!$B$2:$S$451,15,0)</f>
        <v/>
      </c>
      <c r="S152" s="0" t="str">
        <f aca="false">VLOOKUP($D152,metadata!$B$2:$S$451,16,0)</f>
        <v/>
      </c>
      <c r="T152" s="0" t="str">
        <f aca="false">VLOOKUP($D152,metadata!$B$2:$S$451,17,0)</f>
        <v/>
      </c>
      <c r="U152" s="0" t="str">
        <f aca="false">VLOOKUP($D152,metadata!$B$2:$S$451,18,0)</f>
        <v/>
      </c>
      <c r="V152" s="0" t="str">
        <f aca="false">VLOOKUP($D152,metadata!$B$2:$Z$451,19,0)</f>
        <v/>
      </c>
      <c r="W152" s="0" t="str">
        <f aca="false">VLOOKUP($D152,metadata!$B$2:$Z$451,20,0)</f>
        <v/>
      </c>
      <c r="X152" s="0" t="str">
        <f aca="false">VLOOKUP($D152,metadata!$B$2:$Z$451,21,0)</f>
        <v/>
      </c>
      <c r="Y152" s="0" t="str">
        <f aca="false">VLOOKUP($D152,metadata!$B$2:$Z$451,22,0)</f>
        <v/>
      </c>
      <c r="Z152" s="0" t="str">
        <f aca="false">VLOOKUP($D152,metadata!$B$2:$Z$451,23,0)</f>
        <v/>
      </c>
      <c r="AA152" s="0" t="str">
        <f aca="false">VLOOKUP($D152,metadata!$B$2:$Z$451,24,0)</f>
        <v/>
      </c>
      <c r="AB152" s="0" t="str">
        <f aca="false">VLOOKUP($D152,metadata!$B$2:$Z$451,25,0)</f>
        <v/>
      </c>
      <c r="AF152" s="0" t="str">
        <f aca="false">IF(AE152="",V152,AE152)</f>
        <v/>
      </c>
      <c r="AH152" s="0" t="str">
        <f aca="false">IF(AD152&lt;1.1,"x","")</f>
        <v>x</v>
      </c>
    </row>
    <row r="153" customFormat="false" ht="13.8" hidden="true" customHeight="false" outlineLevel="0" collapsed="false">
      <c r="A153" s="0" t="n">
        <f aca="false">A152+metadata!J152</f>
        <v>921</v>
      </c>
      <c r="B153" s="0" t="str">
        <f aca="false">metadata!B153</f>
        <v>22- Ninohe</v>
      </c>
      <c r="C153" s="0" t="n">
        <v>152</v>
      </c>
      <c r="D153" s="3" t="str">
        <f aca="false">VLOOKUP(C153,$A$1:$B$451,2)</f>
        <v>2-</v>
      </c>
      <c r="E153" s="0" t="str">
        <f aca="false">VLOOKUP($D153,metadata!$B$2:$S$451,2,0)</f>
        <v>BRADSHAW, WE</v>
      </c>
      <c r="F153" s="0" t="str">
        <f aca="false">VLOOKUP($D153,metadata!$B$2:$S$451,3,0)</f>
        <v>GEOGRAPHY OF PHOTOPERIODIC RESPONSE IN DIAPAUSING MOSQUITO</v>
      </c>
      <c r="G153" s="0" t="str">
        <f aca="false">VLOOKUP($D153,metadata!$B$2:$S$451,4,0)</f>
        <v>10.1038/262384b0</v>
      </c>
      <c r="H153" s="0" t="str">
        <f aca="false">VLOOKUP($D153,metadata!$B$2:$S$451,5,0)</f>
        <v>y-askfordata</v>
      </c>
      <c r="I153" s="0" t="str">
        <f aca="false">VLOOKUP($D153,metadata!$B$2:$S$451,6,0)</f>
        <v>a</v>
      </c>
      <c r="J153" s="0" t="str">
        <f aca="false">VLOOKUP($D153,metadata!$B$2:$S$451,7,0)</f>
        <v>i</v>
      </c>
      <c r="K153" s="0" t="n">
        <f aca="false">VLOOKUP($D153,metadata!$B$2:$S$451,8,0)</f>
        <v>22</v>
      </c>
      <c r="L153" s="0" t="n">
        <f aca="false">VLOOKUP($D153,metadata!$B$2:$S$451,9,0)</f>
        <v>16</v>
      </c>
      <c r="M153" s="0" t="str">
        <f aca="false">VLOOKUP($D153,metadata!$B$2:$S$451,10,0)</f>
        <v/>
      </c>
      <c r="N153" s="0" t="str">
        <f aca="false">VLOOKUP($D153,metadata!$B$2:$S$451,11,0)</f>
        <v>Wyeomyia smithii</v>
      </c>
      <c r="O153" s="0" t="str">
        <f aca="false">VLOOKUP($D153,metadata!$B$2:$S$451,12,0)</f>
        <v>diptera</v>
      </c>
      <c r="P153" s="0" t="str">
        <f aca="false">VLOOKUP($D153,metadata!$B$2:$S$451,13,0)</f>
        <v/>
      </c>
      <c r="Q153" s="0" t="str">
        <f aca="false">VLOOKUP($D153,metadata!$B$2:$S$451,14,0)</f>
        <v/>
      </c>
      <c r="R153" s="0" t="str">
        <f aca="false">VLOOKUP($D153,metadata!$B$2:$S$451,15,0)</f>
        <v/>
      </c>
      <c r="S153" s="0" t="str">
        <f aca="false">VLOOKUP($D153,metadata!$B$2:$S$451,16,0)</f>
        <v/>
      </c>
      <c r="T153" s="0" t="str">
        <f aca="false">VLOOKUP($D153,metadata!$B$2:$S$451,17,0)</f>
        <v/>
      </c>
      <c r="U153" s="0" t="str">
        <f aca="false">VLOOKUP($D153,metadata!$B$2:$S$451,18,0)</f>
        <v/>
      </c>
      <c r="V153" s="0" t="str">
        <f aca="false">VLOOKUP($D153,metadata!$B$2:$Z$451,19,0)</f>
        <v/>
      </c>
      <c r="W153" s="0" t="str">
        <f aca="false">VLOOKUP($D153,metadata!$B$2:$Z$451,20,0)</f>
        <v/>
      </c>
      <c r="X153" s="0" t="str">
        <f aca="false">VLOOKUP($D153,metadata!$B$2:$Z$451,21,0)</f>
        <v/>
      </c>
      <c r="Y153" s="0" t="str">
        <f aca="false">VLOOKUP($D153,metadata!$B$2:$Z$451,22,0)</f>
        <v/>
      </c>
      <c r="Z153" s="0" t="str">
        <f aca="false">VLOOKUP($D153,metadata!$B$2:$Z$451,23,0)</f>
        <v/>
      </c>
      <c r="AA153" s="0" t="str">
        <f aca="false">VLOOKUP($D153,metadata!$B$2:$Z$451,24,0)</f>
        <v/>
      </c>
      <c r="AB153" s="0" t="str">
        <f aca="false">VLOOKUP($D153,metadata!$B$2:$Z$451,25,0)</f>
        <v/>
      </c>
      <c r="AF153" s="0" t="str">
        <f aca="false">IF(AE153="",V153,AE153)</f>
        <v/>
      </c>
      <c r="AH153" s="0" t="str">
        <f aca="false">IF(AD153&lt;1.1,"x","")</f>
        <v>x</v>
      </c>
    </row>
    <row r="154" customFormat="false" ht="13.8" hidden="true" customHeight="false" outlineLevel="0" collapsed="false">
      <c r="A154" s="0" t="n">
        <f aca="false">A153+metadata!J153</f>
        <v>926</v>
      </c>
      <c r="B154" s="0" t="str">
        <f aca="false">metadata!B154</f>
        <v>23-himeji</v>
      </c>
      <c r="C154" s="0" t="n">
        <v>153</v>
      </c>
      <c r="D154" s="3" t="str">
        <f aca="false">VLOOKUP(C154,$A$1:$B$451,2)</f>
        <v>2-</v>
      </c>
      <c r="E154" s="0" t="str">
        <f aca="false">VLOOKUP($D154,metadata!$B$2:$S$451,2,0)</f>
        <v>BRADSHAW, WE</v>
      </c>
      <c r="F154" s="0" t="str">
        <f aca="false">VLOOKUP($D154,metadata!$B$2:$S$451,3,0)</f>
        <v>GEOGRAPHY OF PHOTOPERIODIC RESPONSE IN DIAPAUSING MOSQUITO</v>
      </c>
      <c r="G154" s="0" t="str">
        <f aca="false">VLOOKUP($D154,metadata!$B$2:$S$451,4,0)</f>
        <v>10.1038/262384b0</v>
      </c>
      <c r="H154" s="0" t="str">
        <f aca="false">VLOOKUP($D154,metadata!$B$2:$S$451,5,0)</f>
        <v>y-askfordata</v>
      </c>
      <c r="I154" s="0" t="str">
        <f aca="false">VLOOKUP($D154,metadata!$B$2:$S$451,6,0)</f>
        <v>a</v>
      </c>
      <c r="J154" s="0" t="str">
        <f aca="false">VLOOKUP($D154,metadata!$B$2:$S$451,7,0)</f>
        <v>i</v>
      </c>
      <c r="K154" s="0" t="n">
        <f aca="false">VLOOKUP($D154,metadata!$B$2:$S$451,8,0)</f>
        <v>22</v>
      </c>
      <c r="L154" s="0" t="n">
        <f aca="false">VLOOKUP($D154,metadata!$B$2:$S$451,9,0)</f>
        <v>16</v>
      </c>
      <c r="M154" s="0" t="str">
        <f aca="false">VLOOKUP($D154,metadata!$B$2:$S$451,10,0)</f>
        <v/>
      </c>
      <c r="N154" s="0" t="str">
        <f aca="false">VLOOKUP($D154,metadata!$B$2:$S$451,11,0)</f>
        <v>Wyeomyia smithii</v>
      </c>
      <c r="O154" s="0" t="str">
        <f aca="false">VLOOKUP($D154,metadata!$B$2:$S$451,12,0)</f>
        <v>diptera</v>
      </c>
      <c r="P154" s="0" t="str">
        <f aca="false">VLOOKUP($D154,metadata!$B$2:$S$451,13,0)</f>
        <v/>
      </c>
      <c r="Q154" s="0" t="str">
        <f aca="false">VLOOKUP($D154,metadata!$B$2:$S$451,14,0)</f>
        <v/>
      </c>
      <c r="R154" s="0" t="str">
        <f aca="false">VLOOKUP($D154,metadata!$B$2:$S$451,15,0)</f>
        <v/>
      </c>
      <c r="S154" s="0" t="str">
        <f aca="false">VLOOKUP($D154,metadata!$B$2:$S$451,16,0)</f>
        <v/>
      </c>
      <c r="T154" s="0" t="str">
        <f aca="false">VLOOKUP($D154,metadata!$B$2:$S$451,17,0)</f>
        <v/>
      </c>
      <c r="U154" s="0" t="str">
        <f aca="false">VLOOKUP($D154,metadata!$B$2:$S$451,18,0)</f>
        <v/>
      </c>
      <c r="V154" s="0" t="str">
        <f aca="false">VLOOKUP($D154,metadata!$B$2:$Z$451,19,0)</f>
        <v/>
      </c>
      <c r="W154" s="0" t="str">
        <f aca="false">VLOOKUP($D154,metadata!$B$2:$Z$451,20,0)</f>
        <v/>
      </c>
      <c r="X154" s="0" t="str">
        <f aca="false">VLOOKUP($D154,metadata!$B$2:$Z$451,21,0)</f>
        <v/>
      </c>
      <c r="Y154" s="0" t="str">
        <f aca="false">VLOOKUP($D154,metadata!$B$2:$Z$451,22,0)</f>
        <v/>
      </c>
      <c r="Z154" s="0" t="str">
        <f aca="false">VLOOKUP($D154,metadata!$B$2:$Z$451,23,0)</f>
        <v/>
      </c>
      <c r="AA154" s="0" t="str">
        <f aca="false">VLOOKUP($D154,metadata!$B$2:$Z$451,24,0)</f>
        <v/>
      </c>
      <c r="AB154" s="0" t="str">
        <f aca="false">VLOOKUP($D154,metadata!$B$2:$Z$451,25,0)</f>
        <v/>
      </c>
      <c r="AF154" s="0" t="str">
        <f aca="false">IF(AE154="",V154,AE154)</f>
        <v/>
      </c>
      <c r="AH154" s="0" t="str">
        <f aca="false">IF(AD154&lt;1.1,"x","")</f>
        <v>x</v>
      </c>
    </row>
    <row r="155" customFormat="false" ht="13.8" hidden="true" customHeight="false" outlineLevel="0" collapsed="false">
      <c r="A155" s="0" t="n">
        <f aca="false">A154+metadata!J154</f>
        <v>931</v>
      </c>
      <c r="B155" s="0" t="str">
        <f aca="false">metadata!B155</f>
        <v>23-kurashiki</v>
      </c>
      <c r="C155" s="0" t="n">
        <v>154</v>
      </c>
      <c r="D155" s="3" t="str">
        <f aca="false">VLOOKUP(C155,$A$1:$B$451,2)</f>
        <v>2-</v>
      </c>
      <c r="E155" s="0" t="str">
        <f aca="false">VLOOKUP($D155,metadata!$B$2:$S$451,2,0)</f>
        <v>BRADSHAW, WE</v>
      </c>
      <c r="F155" s="0" t="str">
        <f aca="false">VLOOKUP($D155,metadata!$B$2:$S$451,3,0)</f>
        <v>GEOGRAPHY OF PHOTOPERIODIC RESPONSE IN DIAPAUSING MOSQUITO</v>
      </c>
      <c r="G155" s="0" t="str">
        <f aca="false">VLOOKUP($D155,metadata!$B$2:$S$451,4,0)</f>
        <v>10.1038/262384b0</v>
      </c>
      <c r="H155" s="0" t="str">
        <f aca="false">VLOOKUP($D155,metadata!$B$2:$S$451,5,0)</f>
        <v>y-askfordata</v>
      </c>
      <c r="I155" s="0" t="str">
        <f aca="false">VLOOKUP($D155,metadata!$B$2:$S$451,6,0)</f>
        <v>a</v>
      </c>
      <c r="J155" s="0" t="str">
        <f aca="false">VLOOKUP($D155,metadata!$B$2:$S$451,7,0)</f>
        <v>i</v>
      </c>
      <c r="K155" s="0" t="n">
        <f aca="false">VLOOKUP($D155,metadata!$B$2:$S$451,8,0)</f>
        <v>22</v>
      </c>
      <c r="L155" s="0" t="n">
        <f aca="false">VLOOKUP($D155,metadata!$B$2:$S$451,9,0)</f>
        <v>16</v>
      </c>
      <c r="M155" s="0" t="str">
        <f aca="false">VLOOKUP($D155,metadata!$B$2:$S$451,10,0)</f>
        <v/>
      </c>
      <c r="N155" s="0" t="str">
        <f aca="false">VLOOKUP($D155,metadata!$B$2:$S$451,11,0)</f>
        <v>Wyeomyia smithii</v>
      </c>
      <c r="O155" s="0" t="str">
        <f aca="false">VLOOKUP($D155,metadata!$B$2:$S$451,12,0)</f>
        <v>diptera</v>
      </c>
      <c r="P155" s="0" t="str">
        <f aca="false">VLOOKUP($D155,metadata!$B$2:$S$451,13,0)</f>
        <v/>
      </c>
      <c r="Q155" s="0" t="str">
        <f aca="false">VLOOKUP($D155,metadata!$B$2:$S$451,14,0)</f>
        <v/>
      </c>
      <c r="R155" s="0" t="str">
        <f aca="false">VLOOKUP($D155,metadata!$B$2:$S$451,15,0)</f>
        <v/>
      </c>
      <c r="S155" s="0" t="str">
        <f aca="false">VLOOKUP($D155,metadata!$B$2:$S$451,16,0)</f>
        <v/>
      </c>
      <c r="T155" s="0" t="str">
        <f aca="false">VLOOKUP($D155,metadata!$B$2:$S$451,17,0)</f>
        <v/>
      </c>
      <c r="U155" s="0" t="str">
        <f aca="false">VLOOKUP($D155,metadata!$B$2:$S$451,18,0)</f>
        <v/>
      </c>
      <c r="V155" s="0" t="str">
        <f aca="false">VLOOKUP($D155,metadata!$B$2:$Z$451,19,0)</f>
        <v/>
      </c>
      <c r="W155" s="0" t="str">
        <f aca="false">VLOOKUP($D155,metadata!$B$2:$Z$451,20,0)</f>
        <v/>
      </c>
      <c r="X155" s="0" t="str">
        <f aca="false">VLOOKUP($D155,metadata!$B$2:$Z$451,21,0)</f>
        <v/>
      </c>
      <c r="Y155" s="0" t="str">
        <f aca="false">VLOOKUP($D155,metadata!$B$2:$Z$451,22,0)</f>
        <v/>
      </c>
      <c r="Z155" s="0" t="str">
        <f aca="false">VLOOKUP($D155,metadata!$B$2:$Z$451,23,0)</f>
        <v/>
      </c>
      <c r="AA155" s="0" t="str">
        <f aca="false">VLOOKUP($D155,metadata!$B$2:$Z$451,24,0)</f>
        <v/>
      </c>
      <c r="AB155" s="0" t="str">
        <f aca="false">VLOOKUP($D155,metadata!$B$2:$Z$451,25,0)</f>
        <v/>
      </c>
      <c r="AF155" s="0" t="str">
        <f aca="false">IF(AE155="",V155,AE155)</f>
        <v/>
      </c>
      <c r="AH155" s="0" t="str">
        <f aca="false">IF(AD155&lt;1.1,"x","")</f>
        <v>x</v>
      </c>
    </row>
    <row r="156" customFormat="false" ht="13.8" hidden="true" customHeight="false" outlineLevel="0" collapsed="false">
      <c r="A156" s="0" t="n">
        <f aca="false">A155+metadata!J155</f>
        <v>936</v>
      </c>
      <c r="B156" s="0" t="str">
        <f aca="false">metadata!B156</f>
        <v>23-okayama</v>
      </c>
      <c r="C156" s="0" t="n">
        <v>155</v>
      </c>
      <c r="D156" s="3" t="str">
        <f aca="false">VLOOKUP(C156,$A$1:$B$451,2)</f>
        <v>2-</v>
      </c>
      <c r="E156" s="0" t="str">
        <f aca="false">VLOOKUP($D156,metadata!$B$2:$S$451,2,0)</f>
        <v>BRADSHAW, WE</v>
      </c>
      <c r="F156" s="0" t="str">
        <f aca="false">VLOOKUP($D156,metadata!$B$2:$S$451,3,0)</f>
        <v>GEOGRAPHY OF PHOTOPERIODIC RESPONSE IN DIAPAUSING MOSQUITO</v>
      </c>
      <c r="G156" s="0" t="str">
        <f aca="false">VLOOKUP($D156,metadata!$B$2:$S$451,4,0)</f>
        <v>10.1038/262384b0</v>
      </c>
      <c r="H156" s="0" t="str">
        <f aca="false">VLOOKUP($D156,metadata!$B$2:$S$451,5,0)</f>
        <v>y-askfordata</v>
      </c>
      <c r="I156" s="0" t="str">
        <f aca="false">VLOOKUP($D156,metadata!$B$2:$S$451,6,0)</f>
        <v>a</v>
      </c>
      <c r="J156" s="0" t="str">
        <f aca="false">VLOOKUP($D156,metadata!$B$2:$S$451,7,0)</f>
        <v>i</v>
      </c>
      <c r="K156" s="0" t="n">
        <f aca="false">VLOOKUP($D156,metadata!$B$2:$S$451,8,0)</f>
        <v>22</v>
      </c>
      <c r="L156" s="0" t="n">
        <f aca="false">VLOOKUP($D156,metadata!$B$2:$S$451,9,0)</f>
        <v>16</v>
      </c>
      <c r="M156" s="0" t="str">
        <f aca="false">VLOOKUP($D156,metadata!$B$2:$S$451,10,0)</f>
        <v/>
      </c>
      <c r="N156" s="0" t="str">
        <f aca="false">VLOOKUP($D156,metadata!$B$2:$S$451,11,0)</f>
        <v>Wyeomyia smithii</v>
      </c>
      <c r="O156" s="0" t="str">
        <f aca="false">VLOOKUP($D156,metadata!$B$2:$S$451,12,0)</f>
        <v>diptera</v>
      </c>
      <c r="P156" s="0" t="str">
        <f aca="false">VLOOKUP($D156,metadata!$B$2:$S$451,13,0)</f>
        <v/>
      </c>
      <c r="Q156" s="0" t="str">
        <f aca="false">VLOOKUP($D156,metadata!$B$2:$S$451,14,0)</f>
        <v/>
      </c>
      <c r="R156" s="0" t="str">
        <f aca="false">VLOOKUP($D156,metadata!$B$2:$S$451,15,0)</f>
        <v/>
      </c>
      <c r="S156" s="0" t="str">
        <f aca="false">VLOOKUP($D156,metadata!$B$2:$S$451,16,0)</f>
        <v/>
      </c>
      <c r="T156" s="0" t="str">
        <f aca="false">VLOOKUP($D156,metadata!$B$2:$S$451,17,0)</f>
        <v/>
      </c>
      <c r="U156" s="0" t="str">
        <f aca="false">VLOOKUP($D156,metadata!$B$2:$S$451,18,0)</f>
        <v/>
      </c>
      <c r="V156" s="0" t="str">
        <f aca="false">VLOOKUP($D156,metadata!$B$2:$Z$451,19,0)</f>
        <v/>
      </c>
      <c r="W156" s="0" t="str">
        <f aca="false">VLOOKUP($D156,metadata!$B$2:$Z$451,20,0)</f>
        <v/>
      </c>
      <c r="X156" s="0" t="str">
        <f aca="false">VLOOKUP($D156,metadata!$B$2:$Z$451,21,0)</f>
        <v/>
      </c>
      <c r="Y156" s="0" t="str">
        <f aca="false">VLOOKUP($D156,metadata!$B$2:$Z$451,22,0)</f>
        <v/>
      </c>
      <c r="Z156" s="0" t="str">
        <f aca="false">VLOOKUP($D156,metadata!$B$2:$Z$451,23,0)</f>
        <v/>
      </c>
      <c r="AA156" s="0" t="str">
        <f aca="false">VLOOKUP($D156,metadata!$B$2:$Z$451,24,0)</f>
        <v/>
      </c>
      <c r="AB156" s="0" t="str">
        <f aca="false">VLOOKUP($D156,metadata!$B$2:$Z$451,25,0)</f>
        <v/>
      </c>
      <c r="AF156" s="0" t="str">
        <f aca="false">IF(AE156="",V156,AE156)</f>
        <v/>
      </c>
      <c r="AH156" s="0" t="str">
        <f aca="false">IF(AD156&lt;1.1,"x","")</f>
        <v>x</v>
      </c>
    </row>
    <row r="157" customFormat="false" ht="13.8" hidden="true" customHeight="false" outlineLevel="0" collapsed="false">
      <c r="A157" s="0" t="n">
        <f aca="false">A156+metadata!J156</f>
        <v>941</v>
      </c>
      <c r="B157" s="0" t="str">
        <f aca="false">metadata!B157</f>
        <v>23-matsumoto</v>
      </c>
      <c r="C157" s="0" t="n">
        <v>156</v>
      </c>
      <c r="D157" s="3" t="str">
        <f aca="false">VLOOKUP(C157,$A$1:$B$451,2)</f>
        <v>2-</v>
      </c>
      <c r="E157" s="0" t="str">
        <f aca="false">VLOOKUP($D157,metadata!$B$2:$S$451,2,0)</f>
        <v>BRADSHAW, WE</v>
      </c>
      <c r="F157" s="0" t="str">
        <f aca="false">VLOOKUP($D157,metadata!$B$2:$S$451,3,0)</f>
        <v>GEOGRAPHY OF PHOTOPERIODIC RESPONSE IN DIAPAUSING MOSQUITO</v>
      </c>
      <c r="G157" s="0" t="str">
        <f aca="false">VLOOKUP($D157,metadata!$B$2:$S$451,4,0)</f>
        <v>10.1038/262384b0</v>
      </c>
      <c r="H157" s="0" t="str">
        <f aca="false">VLOOKUP($D157,metadata!$B$2:$S$451,5,0)</f>
        <v>y-askfordata</v>
      </c>
      <c r="I157" s="0" t="str">
        <f aca="false">VLOOKUP($D157,metadata!$B$2:$S$451,6,0)</f>
        <v>a</v>
      </c>
      <c r="J157" s="0" t="str">
        <f aca="false">VLOOKUP($D157,metadata!$B$2:$S$451,7,0)</f>
        <v>i</v>
      </c>
      <c r="K157" s="0" t="n">
        <f aca="false">VLOOKUP($D157,metadata!$B$2:$S$451,8,0)</f>
        <v>22</v>
      </c>
      <c r="L157" s="0" t="n">
        <f aca="false">VLOOKUP($D157,metadata!$B$2:$S$451,9,0)</f>
        <v>16</v>
      </c>
      <c r="M157" s="0" t="str">
        <f aca="false">VLOOKUP($D157,metadata!$B$2:$S$451,10,0)</f>
        <v/>
      </c>
      <c r="N157" s="0" t="str">
        <f aca="false">VLOOKUP($D157,metadata!$B$2:$S$451,11,0)</f>
        <v>Wyeomyia smithii</v>
      </c>
      <c r="O157" s="0" t="str">
        <f aca="false">VLOOKUP($D157,metadata!$B$2:$S$451,12,0)</f>
        <v>diptera</v>
      </c>
      <c r="P157" s="0" t="str">
        <f aca="false">VLOOKUP($D157,metadata!$B$2:$S$451,13,0)</f>
        <v/>
      </c>
      <c r="Q157" s="0" t="str">
        <f aca="false">VLOOKUP($D157,metadata!$B$2:$S$451,14,0)</f>
        <v/>
      </c>
      <c r="R157" s="0" t="str">
        <f aca="false">VLOOKUP($D157,metadata!$B$2:$S$451,15,0)</f>
        <v/>
      </c>
      <c r="S157" s="0" t="str">
        <f aca="false">VLOOKUP($D157,metadata!$B$2:$S$451,16,0)</f>
        <v/>
      </c>
      <c r="T157" s="0" t="str">
        <f aca="false">VLOOKUP($D157,metadata!$B$2:$S$451,17,0)</f>
        <v/>
      </c>
      <c r="U157" s="0" t="str">
        <f aca="false">VLOOKUP($D157,metadata!$B$2:$S$451,18,0)</f>
        <v/>
      </c>
      <c r="V157" s="0" t="str">
        <f aca="false">VLOOKUP($D157,metadata!$B$2:$Z$451,19,0)</f>
        <v/>
      </c>
      <c r="W157" s="0" t="str">
        <f aca="false">VLOOKUP($D157,metadata!$B$2:$Z$451,20,0)</f>
        <v/>
      </c>
      <c r="X157" s="0" t="str">
        <f aca="false">VLOOKUP($D157,metadata!$B$2:$Z$451,21,0)</f>
        <v/>
      </c>
      <c r="Y157" s="0" t="str">
        <f aca="false">VLOOKUP($D157,metadata!$B$2:$Z$451,22,0)</f>
        <v/>
      </c>
      <c r="Z157" s="0" t="str">
        <f aca="false">VLOOKUP($D157,metadata!$B$2:$Z$451,23,0)</f>
        <v/>
      </c>
      <c r="AA157" s="0" t="str">
        <f aca="false">VLOOKUP($D157,metadata!$B$2:$Z$451,24,0)</f>
        <v/>
      </c>
      <c r="AB157" s="0" t="str">
        <f aca="false">VLOOKUP($D157,metadata!$B$2:$Z$451,25,0)</f>
        <v/>
      </c>
      <c r="AF157" s="0" t="str">
        <f aca="false">IF(AE157="",V157,AE157)</f>
        <v/>
      </c>
      <c r="AH157" s="0" t="str">
        <f aca="false">IF(AD157&lt;1.1,"x","")</f>
        <v>x</v>
      </c>
    </row>
    <row r="158" customFormat="false" ht="13.8" hidden="true" customHeight="false" outlineLevel="0" collapsed="false">
      <c r="A158" s="0" t="n">
        <f aca="false">A157+metadata!J157</f>
        <v>946</v>
      </c>
      <c r="B158" s="0" t="str">
        <f aca="false">metadata!B158</f>
        <v>24-Oulu1</v>
      </c>
      <c r="C158" s="0" t="n">
        <v>157</v>
      </c>
      <c r="D158" s="3" t="str">
        <f aca="false">VLOOKUP(C158,$A$1:$B$451,2)</f>
        <v>2-</v>
      </c>
      <c r="E158" s="0" t="str">
        <f aca="false">VLOOKUP($D158,metadata!$B$2:$S$451,2,0)</f>
        <v>BRADSHAW, WE</v>
      </c>
      <c r="F158" s="0" t="str">
        <f aca="false">VLOOKUP($D158,metadata!$B$2:$S$451,3,0)</f>
        <v>GEOGRAPHY OF PHOTOPERIODIC RESPONSE IN DIAPAUSING MOSQUITO</v>
      </c>
      <c r="G158" s="0" t="str">
        <f aca="false">VLOOKUP($D158,metadata!$B$2:$S$451,4,0)</f>
        <v>10.1038/262384b0</v>
      </c>
      <c r="H158" s="0" t="str">
        <f aca="false">VLOOKUP($D158,metadata!$B$2:$S$451,5,0)</f>
        <v>y-askfordata</v>
      </c>
      <c r="I158" s="0" t="str">
        <f aca="false">VLOOKUP($D158,metadata!$B$2:$S$451,6,0)</f>
        <v>a</v>
      </c>
      <c r="J158" s="0" t="str">
        <f aca="false">VLOOKUP($D158,metadata!$B$2:$S$451,7,0)</f>
        <v>i</v>
      </c>
      <c r="K158" s="0" t="n">
        <f aca="false">VLOOKUP($D158,metadata!$B$2:$S$451,8,0)</f>
        <v>22</v>
      </c>
      <c r="L158" s="0" t="n">
        <f aca="false">VLOOKUP($D158,metadata!$B$2:$S$451,9,0)</f>
        <v>16</v>
      </c>
      <c r="M158" s="0" t="str">
        <f aca="false">VLOOKUP($D158,metadata!$B$2:$S$451,10,0)</f>
        <v/>
      </c>
      <c r="N158" s="0" t="str">
        <f aca="false">VLOOKUP($D158,metadata!$B$2:$S$451,11,0)</f>
        <v>Wyeomyia smithii</v>
      </c>
      <c r="O158" s="0" t="str">
        <f aca="false">VLOOKUP($D158,metadata!$B$2:$S$451,12,0)</f>
        <v>diptera</v>
      </c>
      <c r="P158" s="0" t="str">
        <f aca="false">VLOOKUP($D158,metadata!$B$2:$S$451,13,0)</f>
        <v/>
      </c>
      <c r="Q158" s="0" t="str">
        <f aca="false">VLOOKUP($D158,metadata!$B$2:$S$451,14,0)</f>
        <v/>
      </c>
      <c r="R158" s="0" t="str">
        <f aca="false">VLOOKUP($D158,metadata!$B$2:$S$451,15,0)</f>
        <v/>
      </c>
      <c r="S158" s="0" t="str">
        <f aca="false">VLOOKUP($D158,metadata!$B$2:$S$451,16,0)</f>
        <v/>
      </c>
      <c r="T158" s="0" t="str">
        <f aca="false">VLOOKUP($D158,metadata!$B$2:$S$451,17,0)</f>
        <v/>
      </c>
      <c r="U158" s="0" t="str">
        <f aca="false">VLOOKUP($D158,metadata!$B$2:$S$451,18,0)</f>
        <v/>
      </c>
      <c r="V158" s="0" t="str">
        <f aca="false">VLOOKUP($D158,metadata!$B$2:$Z$451,19,0)</f>
        <v/>
      </c>
      <c r="W158" s="0" t="str">
        <f aca="false">VLOOKUP($D158,metadata!$B$2:$Z$451,20,0)</f>
        <v/>
      </c>
      <c r="X158" s="0" t="str">
        <f aca="false">VLOOKUP($D158,metadata!$B$2:$Z$451,21,0)</f>
        <v/>
      </c>
      <c r="Y158" s="0" t="str">
        <f aca="false">VLOOKUP($D158,metadata!$B$2:$Z$451,22,0)</f>
        <v/>
      </c>
      <c r="Z158" s="0" t="str">
        <f aca="false">VLOOKUP($D158,metadata!$B$2:$Z$451,23,0)</f>
        <v/>
      </c>
      <c r="AA158" s="0" t="str">
        <f aca="false">VLOOKUP($D158,metadata!$B$2:$Z$451,24,0)</f>
        <v/>
      </c>
      <c r="AB158" s="0" t="str">
        <f aca="false">VLOOKUP($D158,metadata!$B$2:$Z$451,25,0)</f>
        <v/>
      </c>
      <c r="AF158" s="0" t="str">
        <f aca="false">IF(AE158="",V158,AE158)</f>
        <v/>
      </c>
      <c r="AH158" s="0" t="str">
        <f aca="false">IF(AD158&lt;1.1,"x","")</f>
        <v>x</v>
      </c>
    </row>
    <row r="159" customFormat="false" ht="13.8" hidden="true" customHeight="false" outlineLevel="0" collapsed="false">
      <c r="A159" s="0" t="n">
        <f aca="false">A158+metadata!J158</f>
        <v>955</v>
      </c>
      <c r="B159" s="0" t="str">
        <f aca="false">metadata!B159</f>
        <v>24-Oulu7</v>
      </c>
      <c r="C159" s="0" t="n">
        <v>158</v>
      </c>
      <c r="D159" s="3" t="str">
        <f aca="false">VLOOKUP(C159,$A$1:$B$451,2)</f>
        <v>2-</v>
      </c>
      <c r="E159" s="0" t="str">
        <f aca="false">VLOOKUP($D159,metadata!$B$2:$S$451,2,0)</f>
        <v>BRADSHAW, WE</v>
      </c>
      <c r="F159" s="0" t="str">
        <f aca="false">VLOOKUP($D159,metadata!$B$2:$S$451,3,0)</f>
        <v>GEOGRAPHY OF PHOTOPERIODIC RESPONSE IN DIAPAUSING MOSQUITO</v>
      </c>
      <c r="G159" s="0" t="str">
        <f aca="false">VLOOKUP($D159,metadata!$B$2:$S$451,4,0)</f>
        <v>10.1038/262384b0</v>
      </c>
      <c r="H159" s="0" t="str">
        <f aca="false">VLOOKUP($D159,metadata!$B$2:$S$451,5,0)</f>
        <v>y-askfordata</v>
      </c>
      <c r="I159" s="0" t="str">
        <f aca="false">VLOOKUP($D159,metadata!$B$2:$S$451,6,0)</f>
        <v>a</v>
      </c>
      <c r="J159" s="0" t="str">
        <f aca="false">VLOOKUP($D159,metadata!$B$2:$S$451,7,0)</f>
        <v>i</v>
      </c>
      <c r="K159" s="0" t="n">
        <f aca="false">VLOOKUP($D159,metadata!$B$2:$S$451,8,0)</f>
        <v>22</v>
      </c>
      <c r="L159" s="0" t="n">
        <f aca="false">VLOOKUP($D159,metadata!$B$2:$S$451,9,0)</f>
        <v>16</v>
      </c>
      <c r="M159" s="0" t="str">
        <f aca="false">VLOOKUP($D159,metadata!$B$2:$S$451,10,0)</f>
        <v/>
      </c>
      <c r="N159" s="0" t="str">
        <f aca="false">VLOOKUP($D159,metadata!$B$2:$S$451,11,0)</f>
        <v>Wyeomyia smithii</v>
      </c>
      <c r="O159" s="0" t="str">
        <f aca="false">VLOOKUP($D159,metadata!$B$2:$S$451,12,0)</f>
        <v>diptera</v>
      </c>
      <c r="P159" s="0" t="str">
        <f aca="false">VLOOKUP($D159,metadata!$B$2:$S$451,13,0)</f>
        <v/>
      </c>
      <c r="Q159" s="0" t="str">
        <f aca="false">VLOOKUP($D159,metadata!$B$2:$S$451,14,0)</f>
        <v/>
      </c>
      <c r="R159" s="0" t="str">
        <f aca="false">VLOOKUP($D159,metadata!$B$2:$S$451,15,0)</f>
        <v/>
      </c>
      <c r="S159" s="0" t="str">
        <f aca="false">VLOOKUP($D159,metadata!$B$2:$S$451,16,0)</f>
        <v/>
      </c>
      <c r="T159" s="0" t="str">
        <f aca="false">VLOOKUP($D159,metadata!$B$2:$S$451,17,0)</f>
        <v/>
      </c>
      <c r="U159" s="0" t="str">
        <f aca="false">VLOOKUP($D159,metadata!$B$2:$S$451,18,0)</f>
        <v/>
      </c>
      <c r="V159" s="0" t="str">
        <f aca="false">VLOOKUP($D159,metadata!$B$2:$Z$451,19,0)</f>
        <v/>
      </c>
      <c r="W159" s="0" t="str">
        <f aca="false">VLOOKUP($D159,metadata!$B$2:$Z$451,20,0)</f>
        <v/>
      </c>
      <c r="X159" s="0" t="str">
        <f aca="false">VLOOKUP($D159,metadata!$B$2:$Z$451,21,0)</f>
        <v/>
      </c>
      <c r="Y159" s="0" t="str">
        <f aca="false">VLOOKUP($D159,metadata!$B$2:$Z$451,22,0)</f>
        <v/>
      </c>
      <c r="Z159" s="0" t="str">
        <f aca="false">VLOOKUP($D159,metadata!$B$2:$Z$451,23,0)</f>
        <v/>
      </c>
      <c r="AA159" s="0" t="str">
        <f aca="false">VLOOKUP($D159,metadata!$B$2:$Z$451,24,0)</f>
        <v/>
      </c>
      <c r="AB159" s="0" t="str">
        <f aca="false">VLOOKUP($D159,metadata!$B$2:$Z$451,25,0)</f>
        <v/>
      </c>
      <c r="AF159" s="0" t="str">
        <f aca="false">IF(AE159="",V159,AE159)</f>
        <v/>
      </c>
      <c r="AH159" s="0" t="str">
        <f aca="false">IF(AD159&lt;1.1,"x","")</f>
        <v>x</v>
      </c>
    </row>
    <row r="160" customFormat="false" ht="13.8" hidden="true" customHeight="false" outlineLevel="0" collapsed="false">
      <c r="A160" s="0" t="n">
        <f aca="false">A159+metadata!J159</f>
        <v>963</v>
      </c>
      <c r="B160" s="0" t="str">
        <f aca="false">metadata!B160</f>
        <v>24-Oulu8</v>
      </c>
      <c r="C160" s="0" t="n">
        <v>159</v>
      </c>
      <c r="D160" s="3" t="str">
        <f aca="false">VLOOKUP(C160,$A$1:$B$451,2)</f>
        <v>2-</v>
      </c>
      <c r="E160" s="0" t="str">
        <f aca="false">VLOOKUP($D160,metadata!$B$2:$S$451,2,0)</f>
        <v>BRADSHAW, WE</v>
      </c>
      <c r="F160" s="0" t="str">
        <f aca="false">VLOOKUP($D160,metadata!$B$2:$S$451,3,0)</f>
        <v>GEOGRAPHY OF PHOTOPERIODIC RESPONSE IN DIAPAUSING MOSQUITO</v>
      </c>
      <c r="G160" s="0" t="str">
        <f aca="false">VLOOKUP($D160,metadata!$B$2:$S$451,4,0)</f>
        <v>10.1038/262384b0</v>
      </c>
      <c r="H160" s="0" t="str">
        <f aca="false">VLOOKUP($D160,metadata!$B$2:$S$451,5,0)</f>
        <v>y-askfordata</v>
      </c>
      <c r="I160" s="0" t="str">
        <f aca="false">VLOOKUP($D160,metadata!$B$2:$S$451,6,0)</f>
        <v>a</v>
      </c>
      <c r="J160" s="0" t="str">
        <f aca="false">VLOOKUP($D160,metadata!$B$2:$S$451,7,0)</f>
        <v>i</v>
      </c>
      <c r="K160" s="0" t="n">
        <f aca="false">VLOOKUP($D160,metadata!$B$2:$S$451,8,0)</f>
        <v>22</v>
      </c>
      <c r="L160" s="0" t="n">
        <f aca="false">VLOOKUP($D160,metadata!$B$2:$S$451,9,0)</f>
        <v>16</v>
      </c>
      <c r="M160" s="0" t="str">
        <f aca="false">VLOOKUP($D160,metadata!$B$2:$S$451,10,0)</f>
        <v/>
      </c>
      <c r="N160" s="0" t="str">
        <f aca="false">VLOOKUP($D160,metadata!$B$2:$S$451,11,0)</f>
        <v>Wyeomyia smithii</v>
      </c>
      <c r="O160" s="0" t="str">
        <f aca="false">VLOOKUP($D160,metadata!$B$2:$S$451,12,0)</f>
        <v>diptera</v>
      </c>
      <c r="P160" s="0" t="str">
        <f aca="false">VLOOKUP($D160,metadata!$B$2:$S$451,13,0)</f>
        <v/>
      </c>
      <c r="Q160" s="0" t="str">
        <f aca="false">VLOOKUP($D160,metadata!$B$2:$S$451,14,0)</f>
        <v/>
      </c>
      <c r="R160" s="0" t="str">
        <f aca="false">VLOOKUP($D160,metadata!$B$2:$S$451,15,0)</f>
        <v/>
      </c>
      <c r="S160" s="0" t="str">
        <f aca="false">VLOOKUP($D160,metadata!$B$2:$S$451,16,0)</f>
        <v/>
      </c>
      <c r="T160" s="0" t="str">
        <f aca="false">VLOOKUP($D160,metadata!$B$2:$S$451,17,0)</f>
        <v/>
      </c>
      <c r="U160" s="0" t="str">
        <f aca="false">VLOOKUP($D160,metadata!$B$2:$S$451,18,0)</f>
        <v/>
      </c>
      <c r="V160" s="0" t="str">
        <f aca="false">VLOOKUP($D160,metadata!$B$2:$Z$451,19,0)</f>
        <v/>
      </c>
      <c r="W160" s="0" t="str">
        <f aca="false">VLOOKUP($D160,metadata!$B$2:$Z$451,20,0)</f>
        <v/>
      </c>
      <c r="X160" s="0" t="str">
        <f aca="false">VLOOKUP($D160,metadata!$B$2:$Z$451,21,0)</f>
        <v/>
      </c>
      <c r="Y160" s="0" t="str">
        <f aca="false">VLOOKUP($D160,metadata!$B$2:$Z$451,22,0)</f>
        <v/>
      </c>
      <c r="Z160" s="0" t="str">
        <f aca="false">VLOOKUP($D160,metadata!$B$2:$Z$451,23,0)</f>
        <v/>
      </c>
      <c r="AA160" s="0" t="str">
        <f aca="false">VLOOKUP($D160,metadata!$B$2:$Z$451,24,0)</f>
        <v/>
      </c>
      <c r="AB160" s="0" t="str">
        <f aca="false">VLOOKUP($D160,metadata!$B$2:$Z$451,25,0)</f>
        <v/>
      </c>
      <c r="AF160" s="0" t="str">
        <f aca="false">IF(AE160="",V160,AE160)</f>
        <v/>
      </c>
      <c r="AH160" s="0" t="str">
        <f aca="false">IF(AD160&lt;1.1,"x","")</f>
        <v>x</v>
      </c>
    </row>
    <row r="161" customFormat="false" ht="13.8" hidden="true" customHeight="false" outlineLevel="0" collapsed="false">
      <c r="A161" s="0" t="n">
        <f aca="false">A160+metadata!J160</f>
        <v>968</v>
      </c>
      <c r="B161" s="0" t="str">
        <f aca="false">metadata!B161</f>
        <v>24-paltamo1</v>
      </c>
      <c r="C161" s="0" t="n">
        <v>160</v>
      </c>
      <c r="D161" s="3" t="str">
        <f aca="false">VLOOKUP(C161,$A$1:$B$451,2)</f>
        <v>2-</v>
      </c>
      <c r="E161" s="0" t="str">
        <f aca="false">VLOOKUP($D161,metadata!$B$2:$S$451,2,0)</f>
        <v>BRADSHAW, WE</v>
      </c>
      <c r="F161" s="0" t="str">
        <f aca="false">VLOOKUP($D161,metadata!$B$2:$S$451,3,0)</f>
        <v>GEOGRAPHY OF PHOTOPERIODIC RESPONSE IN DIAPAUSING MOSQUITO</v>
      </c>
      <c r="G161" s="0" t="str">
        <f aca="false">VLOOKUP($D161,metadata!$B$2:$S$451,4,0)</f>
        <v>10.1038/262384b0</v>
      </c>
      <c r="H161" s="0" t="str">
        <f aca="false">VLOOKUP($D161,metadata!$B$2:$S$451,5,0)</f>
        <v>y-askfordata</v>
      </c>
      <c r="I161" s="0" t="str">
        <f aca="false">VLOOKUP($D161,metadata!$B$2:$S$451,6,0)</f>
        <v>a</v>
      </c>
      <c r="J161" s="0" t="str">
        <f aca="false">VLOOKUP($D161,metadata!$B$2:$S$451,7,0)</f>
        <v>i</v>
      </c>
      <c r="K161" s="0" t="n">
        <f aca="false">VLOOKUP($D161,metadata!$B$2:$S$451,8,0)</f>
        <v>22</v>
      </c>
      <c r="L161" s="0" t="n">
        <f aca="false">VLOOKUP($D161,metadata!$B$2:$S$451,9,0)</f>
        <v>16</v>
      </c>
      <c r="M161" s="0" t="str">
        <f aca="false">VLOOKUP($D161,metadata!$B$2:$S$451,10,0)</f>
        <v/>
      </c>
      <c r="N161" s="0" t="str">
        <f aca="false">VLOOKUP($D161,metadata!$B$2:$S$451,11,0)</f>
        <v>Wyeomyia smithii</v>
      </c>
      <c r="O161" s="0" t="str">
        <f aca="false">VLOOKUP($D161,metadata!$B$2:$S$451,12,0)</f>
        <v>diptera</v>
      </c>
      <c r="P161" s="0" t="str">
        <f aca="false">VLOOKUP($D161,metadata!$B$2:$S$451,13,0)</f>
        <v/>
      </c>
      <c r="Q161" s="0" t="str">
        <f aca="false">VLOOKUP($D161,metadata!$B$2:$S$451,14,0)</f>
        <v/>
      </c>
      <c r="R161" s="0" t="str">
        <f aca="false">VLOOKUP($D161,metadata!$B$2:$S$451,15,0)</f>
        <v/>
      </c>
      <c r="S161" s="0" t="str">
        <f aca="false">VLOOKUP($D161,metadata!$B$2:$S$451,16,0)</f>
        <v/>
      </c>
      <c r="T161" s="0" t="str">
        <f aca="false">VLOOKUP($D161,metadata!$B$2:$S$451,17,0)</f>
        <v/>
      </c>
      <c r="U161" s="0" t="str">
        <f aca="false">VLOOKUP($D161,metadata!$B$2:$S$451,18,0)</f>
        <v/>
      </c>
      <c r="V161" s="0" t="str">
        <f aca="false">VLOOKUP($D161,metadata!$B$2:$Z$451,19,0)</f>
        <v/>
      </c>
      <c r="W161" s="0" t="str">
        <f aca="false">VLOOKUP($D161,metadata!$B$2:$Z$451,20,0)</f>
        <v/>
      </c>
      <c r="X161" s="0" t="str">
        <f aca="false">VLOOKUP($D161,metadata!$B$2:$Z$451,21,0)</f>
        <v/>
      </c>
      <c r="Y161" s="0" t="str">
        <f aca="false">VLOOKUP($D161,metadata!$B$2:$Z$451,22,0)</f>
        <v/>
      </c>
      <c r="Z161" s="0" t="str">
        <f aca="false">VLOOKUP($D161,metadata!$B$2:$Z$451,23,0)</f>
        <v/>
      </c>
      <c r="AA161" s="0" t="str">
        <f aca="false">VLOOKUP($D161,metadata!$B$2:$Z$451,24,0)</f>
        <v/>
      </c>
      <c r="AB161" s="0" t="str">
        <f aca="false">VLOOKUP($D161,metadata!$B$2:$Z$451,25,0)</f>
        <v/>
      </c>
      <c r="AF161" s="0" t="str">
        <f aca="false">IF(AE161="",V161,AE161)</f>
        <v/>
      </c>
      <c r="AH161" s="0" t="str">
        <f aca="false">IF(AD161&lt;1.1,"x","")</f>
        <v>x</v>
      </c>
    </row>
    <row r="162" customFormat="false" ht="13.8" hidden="true" customHeight="false" outlineLevel="0" collapsed="false">
      <c r="A162" s="0" t="n">
        <f aca="false">A161+metadata!J161</f>
        <v>976</v>
      </c>
      <c r="B162" s="0" t="str">
        <f aca="false">metadata!B162</f>
        <v>24-Kuoio3</v>
      </c>
      <c r="C162" s="0" t="n">
        <v>161</v>
      </c>
      <c r="D162" s="3" t="str">
        <f aca="false">VLOOKUP(C162,$A$1:$B$451,2)</f>
        <v>2-</v>
      </c>
      <c r="E162" s="0" t="str">
        <f aca="false">VLOOKUP($D162,metadata!$B$2:$S$451,2,0)</f>
        <v>BRADSHAW, WE</v>
      </c>
      <c r="F162" s="0" t="str">
        <f aca="false">VLOOKUP($D162,metadata!$B$2:$S$451,3,0)</f>
        <v>GEOGRAPHY OF PHOTOPERIODIC RESPONSE IN DIAPAUSING MOSQUITO</v>
      </c>
      <c r="G162" s="0" t="str">
        <f aca="false">VLOOKUP($D162,metadata!$B$2:$S$451,4,0)</f>
        <v>10.1038/262384b0</v>
      </c>
      <c r="H162" s="0" t="str">
        <f aca="false">VLOOKUP($D162,metadata!$B$2:$S$451,5,0)</f>
        <v>y-askfordata</v>
      </c>
      <c r="I162" s="0" t="str">
        <f aca="false">VLOOKUP($D162,metadata!$B$2:$S$451,6,0)</f>
        <v>a</v>
      </c>
      <c r="J162" s="0" t="str">
        <f aca="false">VLOOKUP($D162,metadata!$B$2:$S$451,7,0)</f>
        <v>i</v>
      </c>
      <c r="K162" s="0" t="n">
        <f aca="false">VLOOKUP($D162,metadata!$B$2:$S$451,8,0)</f>
        <v>22</v>
      </c>
      <c r="L162" s="0" t="n">
        <f aca="false">VLOOKUP($D162,metadata!$B$2:$S$451,9,0)</f>
        <v>16</v>
      </c>
      <c r="M162" s="0" t="str">
        <f aca="false">VLOOKUP($D162,metadata!$B$2:$S$451,10,0)</f>
        <v/>
      </c>
      <c r="N162" s="0" t="str">
        <f aca="false">VLOOKUP($D162,metadata!$B$2:$S$451,11,0)</f>
        <v>Wyeomyia smithii</v>
      </c>
      <c r="O162" s="0" t="str">
        <f aca="false">VLOOKUP($D162,metadata!$B$2:$S$451,12,0)</f>
        <v>diptera</v>
      </c>
      <c r="P162" s="0" t="str">
        <f aca="false">VLOOKUP($D162,metadata!$B$2:$S$451,13,0)</f>
        <v/>
      </c>
      <c r="Q162" s="0" t="str">
        <f aca="false">VLOOKUP($D162,metadata!$B$2:$S$451,14,0)</f>
        <v/>
      </c>
      <c r="R162" s="0" t="str">
        <f aca="false">VLOOKUP($D162,metadata!$B$2:$S$451,15,0)</f>
        <v/>
      </c>
      <c r="S162" s="0" t="str">
        <f aca="false">VLOOKUP($D162,metadata!$B$2:$S$451,16,0)</f>
        <v/>
      </c>
      <c r="T162" s="0" t="str">
        <f aca="false">VLOOKUP($D162,metadata!$B$2:$S$451,17,0)</f>
        <v/>
      </c>
      <c r="U162" s="0" t="str">
        <f aca="false">VLOOKUP($D162,metadata!$B$2:$S$451,18,0)</f>
        <v/>
      </c>
      <c r="V162" s="0" t="str">
        <f aca="false">VLOOKUP($D162,metadata!$B$2:$Z$451,19,0)</f>
        <v/>
      </c>
      <c r="W162" s="0" t="str">
        <f aca="false">VLOOKUP($D162,metadata!$B$2:$Z$451,20,0)</f>
        <v/>
      </c>
      <c r="X162" s="0" t="str">
        <f aca="false">VLOOKUP($D162,metadata!$B$2:$Z$451,21,0)</f>
        <v/>
      </c>
      <c r="Y162" s="0" t="str">
        <f aca="false">VLOOKUP($D162,metadata!$B$2:$Z$451,22,0)</f>
        <v/>
      </c>
      <c r="Z162" s="0" t="str">
        <f aca="false">VLOOKUP($D162,metadata!$B$2:$Z$451,23,0)</f>
        <v/>
      </c>
      <c r="AA162" s="0" t="str">
        <f aca="false">VLOOKUP($D162,metadata!$B$2:$Z$451,24,0)</f>
        <v/>
      </c>
      <c r="AB162" s="0" t="str">
        <f aca="false">VLOOKUP($D162,metadata!$B$2:$Z$451,25,0)</f>
        <v/>
      </c>
      <c r="AF162" s="0" t="str">
        <f aca="false">IF(AE162="",V162,AE162)</f>
        <v/>
      </c>
      <c r="AH162" s="0" t="str">
        <f aca="false">IF(AD162&lt;1.1,"x","")</f>
        <v>x</v>
      </c>
    </row>
    <row r="163" customFormat="false" ht="13.8" hidden="true" customHeight="false" outlineLevel="0" collapsed="false">
      <c r="A163" s="0" t="n">
        <f aca="false">A162+metadata!J162</f>
        <v>984</v>
      </c>
      <c r="B163" s="0" t="str">
        <f aca="false">metadata!B163</f>
        <v>24- Hollola1</v>
      </c>
      <c r="C163" s="0" t="n">
        <v>162</v>
      </c>
      <c r="D163" s="3" t="str">
        <f aca="false">VLOOKUP(C163,$A$1:$B$451,2)</f>
        <v>2-</v>
      </c>
      <c r="E163" s="0" t="str">
        <f aca="false">VLOOKUP($D163,metadata!$B$2:$S$451,2,0)</f>
        <v>BRADSHAW, WE</v>
      </c>
      <c r="F163" s="0" t="str">
        <f aca="false">VLOOKUP($D163,metadata!$B$2:$S$451,3,0)</f>
        <v>GEOGRAPHY OF PHOTOPERIODIC RESPONSE IN DIAPAUSING MOSQUITO</v>
      </c>
      <c r="G163" s="0" t="str">
        <f aca="false">VLOOKUP($D163,metadata!$B$2:$S$451,4,0)</f>
        <v>10.1038/262384b0</v>
      </c>
      <c r="H163" s="0" t="str">
        <f aca="false">VLOOKUP($D163,metadata!$B$2:$S$451,5,0)</f>
        <v>y-askfordata</v>
      </c>
      <c r="I163" s="0" t="str">
        <f aca="false">VLOOKUP($D163,metadata!$B$2:$S$451,6,0)</f>
        <v>a</v>
      </c>
      <c r="J163" s="0" t="str">
        <f aca="false">VLOOKUP($D163,metadata!$B$2:$S$451,7,0)</f>
        <v>i</v>
      </c>
      <c r="K163" s="0" t="n">
        <f aca="false">VLOOKUP($D163,metadata!$B$2:$S$451,8,0)</f>
        <v>22</v>
      </c>
      <c r="L163" s="0" t="n">
        <f aca="false">VLOOKUP($D163,metadata!$B$2:$S$451,9,0)</f>
        <v>16</v>
      </c>
      <c r="M163" s="0" t="str">
        <f aca="false">VLOOKUP($D163,metadata!$B$2:$S$451,10,0)</f>
        <v/>
      </c>
      <c r="N163" s="0" t="str">
        <f aca="false">VLOOKUP($D163,metadata!$B$2:$S$451,11,0)</f>
        <v>Wyeomyia smithii</v>
      </c>
      <c r="O163" s="0" t="str">
        <f aca="false">VLOOKUP($D163,metadata!$B$2:$S$451,12,0)</f>
        <v>diptera</v>
      </c>
      <c r="P163" s="0" t="str">
        <f aca="false">VLOOKUP($D163,metadata!$B$2:$S$451,13,0)</f>
        <v/>
      </c>
      <c r="Q163" s="0" t="str">
        <f aca="false">VLOOKUP($D163,metadata!$B$2:$S$451,14,0)</f>
        <v/>
      </c>
      <c r="R163" s="0" t="str">
        <f aca="false">VLOOKUP($D163,metadata!$B$2:$S$451,15,0)</f>
        <v/>
      </c>
      <c r="S163" s="0" t="str">
        <f aca="false">VLOOKUP($D163,metadata!$B$2:$S$451,16,0)</f>
        <v/>
      </c>
      <c r="T163" s="0" t="str">
        <f aca="false">VLOOKUP($D163,metadata!$B$2:$S$451,17,0)</f>
        <v/>
      </c>
      <c r="U163" s="0" t="str">
        <f aca="false">VLOOKUP($D163,metadata!$B$2:$S$451,18,0)</f>
        <v/>
      </c>
      <c r="V163" s="0" t="str">
        <f aca="false">VLOOKUP($D163,metadata!$B$2:$Z$451,19,0)</f>
        <v/>
      </c>
      <c r="W163" s="0" t="str">
        <f aca="false">VLOOKUP($D163,metadata!$B$2:$Z$451,20,0)</f>
        <v/>
      </c>
      <c r="X163" s="0" t="str">
        <f aca="false">VLOOKUP($D163,metadata!$B$2:$Z$451,21,0)</f>
        <v/>
      </c>
      <c r="Y163" s="0" t="str">
        <f aca="false">VLOOKUP($D163,metadata!$B$2:$Z$451,22,0)</f>
        <v/>
      </c>
      <c r="Z163" s="0" t="str">
        <f aca="false">VLOOKUP($D163,metadata!$B$2:$Z$451,23,0)</f>
        <v/>
      </c>
      <c r="AA163" s="0" t="str">
        <f aca="false">VLOOKUP($D163,metadata!$B$2:$Z$451,24,0)</f>
        <v/>
      </c>
      <c r="AB163" s="0" t="str">
        <f aca="false">VLOOKUP($D163,metadata!$B$2:$Z$451,25,0)</f>
        <v/>
      </c>
      <c r="AF163" s="0" t="str">
        <f aca="false">IF(AE163="",V163,AE163)</f>
        <v/>
      </c>
      <c r="AH163" s="0" t="str">
        <f aca="false">IF(AD163&lt;1.1,"x","")</f>
        <v>x</v>
      </c>
    </row>
    <row r="164" customFormat="false" ht="13.8" hidden="true" customHeight="false" outlineLevel="0" collapsed="false">
      <c r="A164" s="0" t="n">
        <f aca="false">A163+metadata!J163</f>
        <v>992</v>
      </c>
      <c r="B164" s="0" t="str">
        <f aca="false">metadata!B164</f>
        <v>24- Moscow2</v>
      </c>
      <c r="C164" s="0" t="n">
        <v>163</v>
      </c>
      <c r="D164" s="3" t="str">
        <f aca="false">VLOOKUP(C164,$A$1:$B$451,2)</f>
        <v>2-</v>
      </c>
      <c r="E164" s="0" t="str">
        <f aca="false">VLOOKUP($D164,metadata!$B$2:$S$451,2,0)</f>
        <v>BRADSHAW, WE</v>
      </c>
      <c r="F164" s="0" t="str">
        <f aca="false">VLOOKUP($D164,metadata!$B$2:$S$451,3,0)</f>
        <v>GEOGRAPHY OF PHOTOPERIODIC RESPONSE IN DIAPAUSING MOSQUITO</v>
      </c>
      <c r="G164" s="0" t="str">
        <f aca="false">VLOOKUP($D164,metadata!$B$2:$S$451,4,0)</f>
        <v>10.1038/262384b0</v>
      </c>
      <c r="H164" s="0" t="str">
        <f aca="false">VLOOKUP($D164,metadata!$B$2:$S$451,5,0)</f>
        <v>y-askfordata</v>
      </c>
      <c r="I164" s="0" t="str">
        <f aca="false">VLOOKUP($D164,metadata!$B$2:$S$451,6,0)</f>
        <v>a</v>
      </c>
      <c r="J164" s="0" t="str">
        <f aca="false">VLOOKUP($D164,metadata!$B$2:$S$451,7,0)</f>
        <v>i</v>
      </c>
      <c r="K164" s="0" t="n">
        <f aca="false">VLOOKUP($D164,metadata!$B$2:$S$451,8,0)</f>
        <v>22</v>
      </c>
      <c r="L164" s="0" t="n">
        <f aca="false">VLOOKUP($D164,metadata!$B$2:$S$451,9,0)</f>
        <v>16</v>
      </c>
      <c r="M164" s="0" t="str">
        <f aca="false">VLOOKUP($D164,metadata!$B$2:$S$451,10,0)</f>
        <v/>
      </c>
      <c r="N164" s="0" t="str">
        <f aca="false">VLOOKUP($D164,metadata!$B$2:$S$451,11,0)</f>
        <v>Wyeomyia smithii</v>
      </c>
      <c r="O164" s="0" t="str">
        <f aca="false">VLOOKUP($D164,metadata!$B$2:$S$451,12,0)</f>
        <v>diptera</v>
      </c>
      <c r="P164" s="0" t="str">
        <f aca="false">VLOOKUP($D164,metadata!$B$2:$S$451,13,0)</f>
        <v/>
      </c>
      <c r="Q164" s="0" t="str">
        <f aca="false">VLOOKUP($D164,metadata!$B$2:$S$451,14,0)</f>
        <v/>
      </c>
      <c r="R164" s="0" t="str">
        <f aca="false">VLOOKUP($D164,metadata!$B$2:$S$451,15,0)</f>
        <v/>
      </c>
      <c r="S164" s="0" t="str">
        <f aca="false">VLOOKUP($D164,metadata!$B$2:$S$451,16,0)</f>
        <v/>
      </c>
      <c r="T164" s="0" t="str">
        <f aca="false">VLOOKUP($D164,metadata!$B$2:$S$451,17,0)</f>
        <v/>
      </c>
      <c r="U164" s="0" t="str">
        <f aca="false">VLOOKUP($D164,metadata!$B$2:$S$451,18,0)</f>
        <v/>
      </c>
      <c r="V164" s="0" t="str">
        <f aca="false">VLOOKUP($D164,metadata!$B$2:$Z$451,19,0)</f>
        <v/>
      </c>
      <c r="W164" s="0" t="str">
        <f aca="false">VLOOKUP($D164,metadata!$B$2:$Z$451,20,0)</f>
        <v/>
      </c>
      <c r="X164" s="0" t="str">
        <f aca="false">VLOOKUP($D164,metadata!$B$2:$Z$451,21,0)</f>
        <v/>
      </c>
      <c r="Y164" s="0" t="str">
        <f aca="false">VLOOKUP($D164,metadata!$B$2:$Z$451,22,0)</f>
        <v/>
      </c>
      <c r="Z164" s="0" t="str">
        <f aca="false">VLOOKUP($D164,metadata!$B$2:$Z$451,23,0)</f>
        <v/>
      </c>
      <c r="AA164" s="0" t="str">
        <f aca="false">VLOOKUP($D164,metadata!$B$2:$Z$451,24,0)</f>
        <v/>
      </c>
      <c r="AB164" s="0" t="str">
        <f aca="false">VLOOKUP($D164,metadata!$B$2:$Z$451,25,0)</f>
        <v/>
      </c>
      <c r="AF164" s="0" t="str">
        <f aca="false">IF(AE164="",V164,AE164)</f>
        <v/>
      </c>
      <c r="AH164" s="0" t="str">
        <f aca="false">IF(AD164&lt;1.1,"x","")</f>
        <v>x</v>
      </c>
    </row>
    <row r="165" customFormat="false" ht="13.8" hidden="true" customHeight="false" outlineLevel="0" collapsed="false">
      <c r="A165" s="0" t="n">
        <f aca="false">A164+metadata!J164</f>
        <v>1000</v>
      </c>
      <c r="B165" s="0" t="str">
        <f aca="false">metadata!B165</f>
        <v>24- Dietikon1</v>
      </c>
      <c r="C165" s="0" t="n">
        <v>164</v>
      </c>
      <c r="D165" s="3" t="str">
        <f aca="false">VLOOKUP(C165,$A$1:$B$451,2)</f>
        <v>2-</v>
      </c>
      <c r="E165" s="0" t="str">
        <f aca="false">VLOOKUP($D165,metadata!$B$2:$S$451,2,0)</f>
        <v>BRADSHAW, WE</v>
      </c>
      <c r="F165" s="0" t="str">
        <f aca="false">VLOOKUP($D165,metadata!$B$2:$S$451,3,0)</f>
        <v>GEOGRAPHY OF PHOTOPERIODIC RESPONSE IN DIAPAUSING MOSQUITO</v>
      </c>
      <c r="G165" s="0" t="str">
        <f aca="false">VLOOKUP($D165,metadata!$B$2:$S$451,4,0)</f>
        <v>10.1038/262384b0</v>
      </c>
      <c r="H165" s="0" t="str">
        <f aca="false">VLOOKUP($D165,metadata!$B$2:$S$451,5,0)</f>
        <v>y-askfordata</v>
      </c>
      <c r="I165" s="0" t="str">
        <f aca="false">VLOOKUP($D165,metadata!$B$2:$S$451,6,0)</f>
        <v>a</v>
      </c>
      <c r="J165" s="0" t="str">
        <f aca="false">VLOOKUP($D165,metadata!$B$2:$S$451,7,0)</f>
        <v>i</v>
      </c>
      <c r="K165" s="0" t="n">
        <f aca="false">VLOOKUP($D165,metadata!$B$2:$S$451,8,0)</f>
        <v>22</v>
      </c>
      <c r="L165" s="0" t="n">
        <f aca="false">VLOOKUP($D165,metadata!$B$2:$S$451,9,0)</f>
        <v>16</v>
      </c>
      <c r="M165" s="0" t="str">
        <f aca="false">VLOOKUP($D165,metadata!$B$2:$S$451,10,0)</f>
        <v/>
      </c>
      <c r="N165" s="0" t="str">
        <f aca="false">VLOOKUP($D165,metadata!$B$2:$S$451,11,0)</f>
        <v>Wyeomyia smithii</v>
      </c>
      <c r="O165" s="0" t="str">
        <f aca="false">VLOOKUP($D165,metadata!$B$2:$S$451,12,0)</f>
        <v>diptera</v>
      </c>
      <c r="P165" s="0" t="str">
        <f aca="false">VLOOKUP($D165,metadata!$B$2:$S$451,13,0)</f>
        <v/>
      </c>
      <c r="Q165" s="0" t="str">
        <f aca="false">VLOOKUP($D165,metadata!$B$2:$S$451,14,0)</f>
        <v/>
      </c>
      <c r="R165" s="0" t="str">
        <f aca="false">VLOOKUP($D165,metadata!$B$2:$S$451,15,0)</f>
        <v/>
      </c>
      <c r="S165" s="0" t="str">
        <f aca="false">VLOOKUP($D165,metadata!$B$2:$S$451,16,0)</f>
        <v/>
      </c>
      <c r="T165" s="0" t="str">
        <f aca="false">VLOOKUP($D165,metadata!$B$2:$S$451,17,0)</f>
        <v/>
      </c>
      <c r="U165" s="0" t="str">
        <f aca="false">VLOOKUP($D165,metadata!$B$2:$S$451,18,0)</f>
        <v/>
      </c>
      <c r="V165" s="0" t="str">
        <f aca="false">VLOOKUP($D165,metadata!$B$2:$Z$451,19,0)</f>
        <v/>
      </c>
      <c r="W165" s="0" t="str">
        <f aca="false">VLOOKUP($D165,metadata!$B$2:$Z$451,20,0)</f>
        <v/>
      </c>
      <c r="X165" s="0" t="str">
        <f aca="false">VLOOKUP($D165,metadata!$B$2:$Z$451,21,0)</f>
        <v/>
      </c>
      <c r="Y165" s="0" t="str">
        <f aca="false">VLOOKUP($D165,metadata!$B$2:$Z$451,22,0)</f>
        <v/>
      </c>
      <c r="Z165" s="0" t="str">
        <f aca="false">VLOOKUP($D165,metadata!$B$2:$Z$451,23,0)</f>
        <v/>
      </c>
      <c r="AA165" s="0" t="str">
        <f aca="false">VLOOKUP($D165,metadata!$B$2:$Z$451,24,0)</f>
        <v/>
      </c>
      <c r="AB165" s="0" t="str">
        <f aca="false">VLOOKUP($D165,metadata!$B$2:$Z$451,25,0)</f>
        <v/>
      </c>
      <c r="AF165" s="0" t="str">
        <f aca="false">IF(AE165="",V165,AE165)</f>
        <v/>
      </c>
      <c r="AH165" s="0" t="str">
        <f aca="false">IF(AD165&lt;1.1,"x","")</f>
        <v>x</v>
      </c>
    </row>
    <row r="166" customFormat="false" ht="13.8" hidden="true" customHeight="false" outlineLevel="0" collapsed="false">
      <c r="A166" s="0" t="n">
        <f aca="false">A165+metadata!J165</f>
        <v>1008</v>
      </c>
      <c r="B166" s="0" t="str">
        <f aca="false">metadata!B166</f>
        <v>24- Dietikon2</v>
      </c>
      <c r="C166" s="0" t="n">
        <v>165</v>
      </c>
      <c r="D166" s="3" t="str">
        <f aca="false">VLOOKUP(C166,$A$1:$B$451,2)</f>
        <v>2-</v>
      </c>
      <c r="E166" s="0" t="str">
        <f aca="false">VLOOKUP($D166,metadata!$B$2:$S$451,2,0)</f>
        <v>BRADSHAW, WE</v>
      </c>
      <c r="F166" s="0" t="str">
        <f aca="false">VLOOKUP($D166,metadata!$B$2:$S$451,3,0)</f>
        <v>GEOGRAPHY OF PHOTOPERIODIC RESPONSE IN DIAPAUSING MOSQUITO</v>
      </c>
      <c r="G166" s="0" t="str">
        <f aca="false">VLOOKUP($D166,metadata!$B$2:$S$451,4,0)</f>
        <v>10.1038/262384b0</v>
      </c>
      <c r="H166" s="0" t="str">
        <f aca="false">VLOOKUP($D166,metadata!$B$2:$S$451,5,0)</f>
        <v>y-askfordata</v>
      </c>
      <c r="I166" s="0" t="str">
        <f aca="false">VLOOKUP($D166,metadata!$B$2:$S$451,6,0)</f>
        <v>a</v>
      </c>
      <c r="J166" s="0" t="str">
        <f aca="false">VLOOKUP($D166,metadata!$B$2:$S$451,7,0)</f>
        <v>i</v>
      </c>
      <c r="K166" s="0" t="n">
        <f aca="false">VLOOKUP($D166,metadata!$B$2:$S$451,8,0)</f>
        <v>22</v>
      </c>
      <c r="L166" s="0" t="n">
        <f aca="false">VLOOKUP($D166,metadata!$B$2:$S$451,9,0)</f>
        <v>16</v>
      </c>
      <c r="M166" s="0" t="str">
        <f aca="false">VLOOKUP($D166,metadata!$B$2:$S$451,10,0)</f>
        <v/>
      </c>
      <c r="N166" s="0" t="str">
        <f aca="false">VLOOKUP($D166,metadata!$B$2:$S$451,11,0)</f>
        <v>Wyeomyia smithii</v>
      </c>
      <c r="O166" s="0" t="str">
        <f aca="false">VLOOKUP($D166,metadata!$B$2:$S$451,12,0)</f>
        <v>diptera</v>
      </c>
      <c r="P166" s="0" t="str">
        <f aca="false">VLOOKUP($D166,metadata!$B$2:$S$451,13,0)</f>
        <v/>
      </c>
      <c r="Q166" s="0" t="str">
        <f aca="false">VLOOKUP($D166,metadata!$B$2:$S$451,14,0)</f>
        <v/>
      </c>
      <c r="R166" s="0" t="str">
        <f aca="false">VLOOKUP($D166,metadata!$B$2:$S$451,15,0)</f>
        <v/>
      </c>
      <c r="S166" s="0" t="str">
        <f aca="false">VLOOKUP($D166,metadata!$B$2:$S$451,16,0)</f>
        <v/>
      </c>
      <c r="T166" s="0" t="str">
        <f aca="false">VLOOKUP($D166,metadata!$B$2:$S$451,17,0)</f>
        <v/>
      </c>
      <c r="U166" s="0" t="str">
        <f aca="false">VLOOKUP($D166,metadata!$B$2:$S$451,18,0)</f>
        <v/>
      </c>
      <c r="V166" s="0" t="str">
        <f aca="false">VLOOKUP($D166,metadata!$B$2:$Z$451,19,0)</f>
        <v/>
      </c>
      <c r="W166" s="0" t="str">
        <f aca="false">VLOOKUP($D166,metadata!$B$2:$Z$451,20,0)</f>
        <v/>
      </c>
      <c r="X166" s="0" t="str">
        <f aca="false">VLOOKUP($D166,metadata!$B$2:$Z$451,21,0)</f>
        <v/>
      </c>
      <c r="Y166" s="0" t="str">
        <f aca="false">VLOOKUP($D166,metadata!$B$2:$Z$451,22,0)</f>
        <v/>
      </c>
      <c r="Z166" s="0" t="str">
        <f aca="false">VLOOKUP($D166,metadata!$B$2:$Z$451,23,0)</f>
        <v/>
      </c>
      <c r="AA166" s="0" t="str">
        <f aca="false">VLOOKUP($D166,metadata!$B$2:$Z$451,24,0)</f>
        <v/>
      </c>
      <c r="AB166" s="0" t="str">
        <f aca="false">VLOOKUP($D166,metadata!$B$2:$Z$451,25,0)</f>
        <v/>
      </c>
      <c r="AF166" s="0" t="str">
        <f aca="false">IF(AE166="",V166,AE166)</f>
        <v/>
      </c>
      <c r="AH166" s="0" t="str">
        <f aca="false">IF(AD166&lt;1.1,"x","")</f>
        <v>x</v>
      </c>
    </row>
    <row r="167" customFormat="false" ht="13.8" hidden="true" customHeight="false" outlineLevel="0" collapsed="false">
      <c r="A167" s="0" t="n">
        <f aca="false">A166+metadata!J166</f>
        <v>1017</v>
      </c>
      <c r="B167" s="0" t="str">
        <f aca="false">metadata!B167</f>
        <v>24- Ticino4</v>
      </c>
      <c r="C167" s="0" t="n">
        <v>166</v>
      </c>
      <c r="D167" s="3" t="str">
        <f aca="false">VLOOKUP(C167,$A$1:$B$451,2)</f>
        <v>2-</v>
      </c>
      <c r="E167" s="0" t="str">
        <f aca="false">VLOOKUP($D167,metadata!$B$2:$S$451,2,0)</f>
        <v>BRADSHAW, WE</v>
      </c>
      <c r="F167" s="0" t="str">
        <f aca="false">VLOOKUP($D167,metadata!$B$2:$S$451,3,0)</f>
        <v>GEOGRAPHY OF PHOTOPERIODIC RESPONSE IN DIAPAUSING MOSQUITO</v>
      </c>
      <c r="G167" s="0" t="str">
        <f aca="false">VLOOKUP($D167,metadata!$B$2:$S$451,4,0)</f>
        <v>10.1038/262384b0</v>
      </c>
      <c r="H167" s="0" t="str">
        <f aca="false">VLOOKUP($D167,metadata!$B$2:$S$451,5,0)</f>
        <v>y-askfordata</v>
      </c>
      <c r="I167" s="0" t="str">
        <f aca="false">VLOOKUP($D167,metadata!$B$2:$S$451,6,0)</f>
        <v>a</v>
      </c>
      <c r="J167" s="0" t="str">
        <f aca="false">VLOOKUP($D167,metadata!$B$2:$S$451,7,0)</f>
        <v>i</v>
      </c>
      <c r="K167" s="0" t="n">
        <f aca="false">VLOOKUP($D167,metadata!$B$2:$S$451,8,0)</f>
        <v>22</v>
      </c>
      <c r="L167" s="0" t="n">
        <f aca="false">VLOOKUP($D167,metadata!$B$2:$S$451,9,0)</f>
        <v>16</v>
      </c>
      <c r="M167" s="0" t="str">
        <f aca="false">VLOOKUP($D167,metadata!$B$2:$S$451,10,0)</f>
        <v/>
      </c>
      <c r="N167" s="0" t="str">
        <f aca="false">VLOOKUP($D167,metadata!$B$2:$S$451,11,0)</f>
        <v>Wyeomyia smithii</v>
      </c>
      <c r="O167" s="0" t="str">
        <f aca="false">VLOOKUP($D167,metadata!$B$2:$S$451,12,0)</f>
        <v>diptera</v>
      </c>
      <c r="P167" s="0" t="str">
        <f aca="false">VLOOKUP($D167,metadata!$B$2:$S$451,13,0)</f>
        <v/>
      </c>
      <c r="Q167" s="0" t="str">
        <f aca="false">VLOOKUP($D167,metadata!$B$2:$S$451,14,0)</f>
        <v/>
      </c>
      <c r="R167" s="0" t="str">
        <f aca="false">VLOOKUP($D167,metadata!$B$2:$S$451,15,0)</f>
        <v/>
      </c>
      <c r="S167" s="0" t="str">
        <f aca="false">VLOOKUP($D167,metadata!$B$2:$S$451,16,0)</f>
        <v/>
      </c>
      <c r="T167" s="0" t="str">
        <f aca="false">VLOOKUP($D167,metadata!$B$2:$S$451,17,0)</f>
        <v/>
      </c>
      <c r="U167" s="0" t="str">
        <f aca="false">VLOOKUP($D167,metadata!$B$2:$S$451,18,0)</f>
        <v/>
      </c>
      <c r="V167" s="0" t="str">
        <f aca="false">VLOOKUP($D167,metadata!$B$2:$Z$451,19,0)</f>
        <v/>
      </c>
      <c r="W167" s="0" t="str">
        <f aca="false">VLOOKUP($D167,metadata!$B$2:$Z$451,20,0)</f>
        <v/>
      </c>
      <c r="X167" s="0" t="str">
        <f aca="false">VLOOKUP($D167,metadata!$B$2:$Z$451,21,0)</f>
        <v/>
      </c>
      <c r="Y167" s="0" t="str">
        <f aca="false">VLOOKUP($D167,metadata!$B$2:$Z$451,22,0)</f>
        <v/>
      </c>
      <c r="Z167" s="0" t="str">
        <f aca="false">VLOOKUP($D167,metadata!$B$2:$Z$451,23,0)</f>
        <v/>
      </c>
      <c r="AA167" s="0" t="str">
        <f aca="false">VLOOKUP($D167,metadata!$B$2:$Z$451,24,0)</f>
        <v/>
      </c>
      <c r="AB167" s="0" t="str">
        <f aca="false">VLOOKUP($D167,metadata!$B$2:$Z$451,25,0)</f>
        <v/>
      </c>
      <c r="AF167" s="0" t="str">
        <f aca="false">IF(AE167="",V167,AE167)</f>
        <v/>
      </c>
      <c r="AH167" s="0" t="str">
        <f aca="false">IF(AD167&lt;1.1,"x","")</f>
        <v>x</v>
      </c>
    </row>
    <row r="168" customFormat="false" ht="13.8" hidden="true" customHeight="false" outlineLevel="0" collapsed="false">
      <c r="A168" s="0" t="n">
        <f aca="false">A167+metadata!J167</f>
        <v>1026</v>
      </c>
      <c r="B168" s="0" t="str">
        <f aca="false">metadata!B168</f>
        <v>24- Ticino2</v>
      </c>
      <c r="C168" s="0" t="n">
        <v>167</v>
      </c>
      <c r="D168" s="3" t="str">
        <f aca="false">VLOOKUP(C168,$A$1:$B$451,2)</f>
        <v>2-</v>
      </c>
      <c r="E168" s="0" t="str">
        <f aca="false">VLOOKUP($D168,metadata!$B$2:$S$451,2,0)</f>
        <v>BRADSHAW, WE</v>
      </c>
      <c r="F168" s="0" t="str">
        <f aca="false">VLOOKUP($D168,metadata!$B$2:$S$451,3,0)</f>
        <v>GEOGRAPHY OF PHOTOPERIODIC RESPONSE IN DIAPAUSING MOSQUITO</v>
      </c>
      <c r="G168" s="0" t="str">
        <f aca="false">VLOOKUP($D168,metadata!$B$2:$S$451,4,0)</f>
        <v>10.1038/262384b0</v>
      </c>
      <c r="H168" s="0" t="str">
        <f aca="false">VLOOKUP($D168,metadata!$B$2:$S$451,5,0)</f>
        <v>y-askfordata</v>
      </c>
      <c r="I168" s="0" t="str">
        <f aca="false">VLOOKUP($D168,metadata!$B$2:$S$451,6,0)</f>
        <v>a</v>
      </c>
      <c r="J168" s="0" t="str">
        <f aca="false">VLOOKUP($D168,metadata!$B$2:$S$451,7,0)</f>
        <v>i</v>
      </c>
      <c r="K168" s="0" t="n">
        <f aca="false">VLOOKUP($D168,metadata!$B$2:$S$451,8,0)</f>
        <v>22</v>
      </c>
      <c r="L168" s="0" t="n">
        <f aca="false">VLOOKUP($D168,metadata!$B$2:$S$451,9,0)</f>
        <v>16</v>
      </c>
      <c r="M168" s="0" t="str">
        <f aca="false">VLOOKUP($D168,metadata!$B$2:$S$451,10,0)</f>
        <v/>
      </c>
      <c r="N168" s="0" t="str">
        <f aca="false">VLOOKUP($D168,metadata!$B$2:$S$451,11,0)</f>
        <v>Wyeomyia smithii</v>
      </c>
      <c r="O168" s="0" t="str">
        <f aca="false">VLOOKUP($D168,metadata!$B$2:$S$451,12,0)</f>
        <v>diptera</v>
      </c>
      <c r="P168" s="0" t="str">
        <f aca="false">VLOOKUP($D168,metadata!$B$2:$S$451,13,0)</f>
        <v/>
      </c>
      <c r="Q168" s="0" t="str">
        <f aca="false">VLOOKUP($D168,metadata!$B$2:$S$451,14,0)</f>
        <v/>
      </c>
      <c r="R168" s="0" t="str">
        <f aca="false">VLOOKUP($D168,metadata!$B$2:$S$451,15,0)</f>
        <v/>
      </c>
      <c r="S168" s="0" t="str">
        <f aca="false">VLOOKUP($D168,metadata!$B$2:$S$451,16,0)</f>
        <v/>
      </c>
      <c r="T168" s="0" t="str">
        <f aca="false">VLOOKUP($D168,metadata!$B$2:$S$451,17,0)</f>
        <v/>
      </c>
      <c r="U168" s="0" t="str">
        <f aca="false">VLOOKUP($D168,metadata!$B$2:$S$451,18,0)</f>
        <v/>
      </c>
      <c r="V168" s="0" t="str">
        <f aca="false">VLOOKUP($D168,metadata!$B$2:$Z$451,19,0)</f>
        <v/>
      </c>
      <c r="W168" s="0" t="str">
        <f aca="false">VLOOKUP($D168,metadata!$B$2:$Z$451,20,0)</f>
        <v/>
      </c>
      <c r="X168" s="0" t="str">
        <f aca="false">VLOOKUP($D168,metadata!$B$2:$Z$451,21,0)</f>
        <v/>
      </c>
      <c r="Y168" s="0" t="str">
        <f aca="false">VLOOKUP($D168,metadata!$B$2:$Z$451,22,0)</f>
        <v/>
      </c>
      <c r="Z168" s="0" t="str">
        <f aca="false">VLOOKUP($D168,metadata!$B$2:$Z$451,23,0)</f>
        <v/>
      </c>
      <c r="AA168" s="0" t="str">
        <f aca="false">VLOOKUP($D168,metadata!$B$2:$Z$451,24,0)</f>
        <v/>
      </c>
      <c r="AB168" s="0" t="str">
        <f aca="false">VLOOKUP($D168,metadata!$B$2:$Z$451,25,0)</f>
        <v/>
      </c>
      <c r="AF168" s="0" t="str">
        <f aca="false">IF(AE168="",V168,AE168)</f>
        <v/>
      </c>
      <c r="AH168" s="0" t="str">
        <f aca="false">IF(AD168&lt;1.1,"x","")</f>
        <v>x</v>
      </c>
    </row>
    <row r="169" customFormat="false" ht="13.8" hidden="true" customHeight="false" outlineLevel="0" collapsed="false">
      <c r="A169" s="0" t="n">
        <f aca="false">A168+metadata!J168</f>
        <v>1035</v>
      </c>
      <c r="B169" s="0" t="str">
        <f aca="false">metadata!B169</f>
        <v>24- Biograd</v>
      </c>
      <c r="C169" s="0" t="n">
        <v>168</v>
      </c>
      <c r="D169" s="3" t="str">
        <f aca="false">VLOOKUP(C169,$A$1:$B$451,2)</f>
        <v>2-</v>
      </c>
      <c r="E169" s="0" t="str">
        <f aca="false">VLOOKUP($D169,metadata!$B$2:$S$451,2,0)</f>
        <v>BRADSHAW, WE</v>
      </c>
      <c r="F169" s="0" t="str">
        <f aca="false">VLOOKUP($D169,metadata!$B$2:$S$451,3,0)</f>
        <v>GEOGRAPHY OF PHOTOPERIODIC RESPONSE IN DIAPAUSING MOSQUITO</v>
      </c>
      <c r="G169" s="0" t="str">
        <f aca="false">VLOOKUP($D169,metadata!$B$2:$S$451,4,0)</f>
        <v>10.1038/262384b0</v>
      </c>
      <c r="H169" s="0" t="str">
        <f aca="false">VLOOKUP($D169,metadata!$B$2:$S$451,5,0)</f>
        <v>y-askfordata</v>
      </c>
      <c r="I169" s="0" t="str">
        <f aca="false">VLOOKUP($D169,metadata!$B$2:$S$451,6,0)</f>
        <v>a</v>
      </c>
      <c r="J169" s="0" t="str">
        <f aca="false">VLOOKUP($D169,metadata!$B$2:$S$451,7,0)</f>
        <v>i</v>
      </c>
      <c r="K169" s="0" t="n">
        <f aca="false">VLOOKUP($D169,metadata!$B$2:$S$451,8,0)</f>
        <v>22</v>
      </c>
      <c r="L169" s="0" t="n">
        <f aca="false">VLOOKUP($D169,metadata!$B$2:$S$451,9,0)</f>
        <v>16</v>
      </c>
      <c r="M169" s="0" t="str">
        <f aca="false">VLOOKUP($D169,metadata!$B$2:$S$451,10,0)</f>
        <v/>
      </c>
      <c r="N169" s="0" t="str">
        <f aca="false">VLOOKUP($D169,metadata!$B$2:$S$451,11,0)</f>
        <v>Wyeomyia smithii</v>
      </c>
      <c r="O169" s="0" t="str">
        <f aca="false">VLOOKUP($D169,metadata!$B$2:$S$451,12,0)</f>
        <v>diptera</v>
      </c>
      <c r="P169" s="0" t="str">
        <f aca="false">VLOOKUP($D169,metadata!$B$2:$S$451,13,0)</f>
        <v/>
      </c>
      <c r="Q169" s="0" t="str">
        <f aca="false">VLOOKUP($D169,metadata!$B$2:$S$451,14,0)</f>
        <v/>
      </c>
      <c r="R169" s="0" t="str">
        <f aca="false">VLOOKUP($D169,metadata!$B$2:$S$451,15,0)</f>
        <v/>
      </c>
      <c r="S169" s="0" t="str">
        <f aca="false">VLOOKUP($D169,metadata!$B$2:$S$451,16,0)</f>
        <v/>
      </c>
      <c r="T169" s="0" t="str">
        <f aca="false">VLOOKUP($D169,metadata!$B$2:$S$451,17,0)</f>
        <v/>
      </c>
      <c r="U169" s="0" t="str">
        <f aca="false">VLOOKUP($D169,metadata!$B$2:$S$451,18,0)</f>
        <v/>
      </c>
      <c r="V169" s="0" t="str">
        <f aca="false">VLOOKUP($D169,metadata!$B$2:$Z$451,19,0)</f>
        <v/>
      </c>
      <c r="W169" s="0" t="str">
        <f aca="false">VLOOKUP($D169,metadata!$B$2:$Z$451,20,0)</f>
        <v/>
      </c>
      <c r="X169" s="0" t="str">
        <f aca="false">VLOOKUP($D169,metadata!$B$2:$Z$451,21,0)</f>
        <v/>
      </c>
      <c r="Y169" s="0" t="str">
        <f aca="false">VLOOKUP($D169,metadata!$B$2:$Z$451,22,0)</f>
        <v/>
      </c>
      <c r="Z169" s="0" t="str">
        <f aca="false">VLOOKUP($D169,metadata!$B$2:$Z$451,23,0)</f>
        <v/>
      </c>
      <c r="AA169" s="0" t="str">
        <f aca="false">VLOOKUP($D169,metadata!$B$2:$Z$451,24,0)</f>
        <v/>
      </c>
      <c r="AB169" s="0" t="str">
        <f aca="false">VLOOKUP($D169,metadata!$B$2:$Z$451,25,0)</f>
        <v/>
      </c>
      <c r="AF169" s="0" t="str">
        <f aca="false">IF(AE169="",V169,AE169)</f>
        <v/>
      </c>
      <c r="AH169" s="0" t="str">
        <f aca="false">IF(AD169&lt;1.1,"x","")</f>
        <v>x</v>
      </c>
    </row>
    <row r="170" customFormat="false" ht="13.8" hidden="true" customHeight="false" outlineLevel="0" collapsed="false">
      <c r="A170" s="0" t="n">
        <f aca="false">A169+metadata!J169</f>
        <v>1042</v>
      </c>
      <c r="B170" s="0" t="str">
        <f aca="false">metadata!B170</f>
        <v>24- Krasnodar</v>
      </c>
      <c r="C170" s="0" t="n">
        <v>169</v>
      </c>
      <c r="D170" s="3" t="str">
        <f aca="false">VLOOKUP(C170,$A$1:$B$451,2)</f>
        <v>2-</v>
      </c>
      <c r="E170" s="0" t="str">
        <f aca="false">VLOOKUP($D170,metadata!$B$2:$S$451,2,0)</f>
        <v>BRADSHAW, WE</v>
      </c>
      <c r="F170" s="0" t="str">
        <f aca="false">VLOOKUP($D170,metadata!$B$2:$S$451,3,0)</f>
        <v>GEOGRAPHY OF PHOTOPERIODIC RESPONSE IN DIAPAUSING MOSQUITO</v>
      </c>
      <c r="G170" s="0" t="str">
        <f aca="false">VLOOKUP($D170,metadata!$B$2:$S$451,4,0)</f>
        <v>10.1038/262384b0</v>
      </c>
      <c r="H170" s="0" t="str">
        <f aca="false">VLOOKUP($D170,metadata!$B$2:$S$451,5,0)</f>
        <v>y-askfordata</v>
      </c>
      <c r="I170" s="0" t="str">
        <f aca="false">VLOOKUP($D170,metadata!$B$2:$S$451,6,0)</f>
        <v>a</v>
      </c>
      <c r="J170" s="0" t="str">
        <f aca="false">VLOOKUP($D170,metadata!$B$2:$S$451,7,0)</f>
        <v>i</v>
      </c>
      <c r="K170" s="0" t="n">
        <f aca="false">VLOOKUP($D170,metadata!$B$2:$S$451,8,0)</f>
        <v>22</v>
      </c>
      <c r="L170" s="0" t="n">
        <f aca="false">VLOOKUP($D170,metadata!$B$2:$S$451,9,0)</f>
        <v>16</v>
      </c>
      <c r="M170" s="0" t="str">
        <f aca="false">VLOOKUP($D170,metadata!$B$2:$S$451,10,0)</f>
        <v/>
      </c>
      <c r="N170" s="0" t="str">
        <f aca="false">VLOOKUP($D170,metadata!$B$2:$S$451,11,0)</f>
        <v>Wyeomyia smithii</v>
      </c>
      <c r="O170" s="0" t="str">
        <f aca="false">VLOOKUP($D170,metadata!$B$2:$S$451,12,0)</f>
        <v>diptera</v>
      </c>
      <c r="P170" s="0" t="str">
        <f aca="false">VLOOKUP($D170,metadata!$B$2:$S$451,13,0)</f>
        <v/>
      </c>
      <c r="Q170" s="0" t="str">
        <f aca="false">VLOOKUP($D170,metadata!$B$2:$S$451,14,0)</f>
        <v/>
      </c>
      <c r="R170" s="0" t="str">
        <f aca="false">VLOOKUP($D170,metadata!$B$2:$S$451,15,0)</f>
        <v/>
      </c>
      <c r="S170" s="0" t="str">
        <f aca="false">VLOOKUP($D170,metadata!$B$2:$S$451,16,0)</f>
        <v/>
      </c>
      <c r="T170" s="0" t="str">
        <f aca="false">VLOOKUP($D170,metadata!$B$2:$S$451,17,0)</f>
        <v/>
      </c>
      <c r="U170" s="0" t="str">
        <f aca="false">VLOOKUP($D170,metadata!$B$2:$S$451,18,0)</f>
        <v/>
      </c>
      <c r="V170" s="0" t="str">
        <f aca="false">VLOOKUP($D170,metadata!$B$2:$Z$451,19,0)</f>
        <v/>
      </c>
      <c r="W170" s="0" t="str">
        <f aca="false">VLOOKUP($D170,metadata!$B$2:$Z$451,20,0)</f>
        <v/>
      </c>
      <c r="X170" s="0" t="str">
        <f aca="false">VLOOKUP($D170,metadata!$B$2:$Z$451,21,0)</f>
        <v/>
      </c>
      <c r="Y170" s="0" t="str">
        <f aca="false">VLOOKUP($D170,metadata!$B$2:$Z$451,22,0)</f>
        <v/>
      </c>
      <c r="Z170" s="0" t="str">
        <f aca="false">VLOOKUP($D170,metadata!$B$2:$Z$451,23,0)</f>
        <v/>
      </c>
      <c r="AA170" s="0" t="str">
        <f aca="false">VLOOKUP($D170,metadata!$B$2:$Z$451,24,0)</f>
        <v/>
      </c>
      <c r="AB170" s="0" t="str">
        <f aca="false">VLOOKUP($D170,metadata!$B$2:$Z$451,25,0)</f>
        <v/>
      </c>
      <c r="AF170" s="0" t="str">
        <f aca="false">IF(AE170="",V170,AE170)</f>
        <v/>
      </c>
      <c r="AH170" s="0" t="str">
        <f aca="false">IF(AD170&lt;1.1,"x","")</f>
        <v>x</v>
      </c>
    </row>
    <row r="171" customFormat="false" ht="13.8" hidden="true" customHeight="false" outlineLevel="0" collapsed="false">
      <c r="A171" s="0" t="n">
        <f aca="false">A170+metadata!J170</f>
        <v>1051</v>
      </c>
      <c r="B171" s="0" t="str">
        <f aca="false">metadata!B171</f>
        <v>24- Kutaisi2</v>
      </c>
      <c r="C171" s="0" t="n">
        <v>170</v>
      </c>
      <c r="D171" s="3" t="str">
        <f aca="false">VLOOKUP(C171,$A$1:$B$451,2)</f>
        <v>2-</v>
      </c>
      <c r="E171" s="0" t="str">
        <f aca="false">VLOOKUP($D171,metadata!$B$2:$S$451,2,0)</f>
        <v>BRADSHAW, WE</v>
      </c>
      <c r="F171" s="0" t="str">
        <f aca="false">VLOOKUP($D171,metadata!$B$2:$S$451,3,0)</f>
        <v>GEOGRAPHY OF PHOTOPERIODIC RESPONSE IN DIAPAUSING MOSQUITO</v>
      </c>
      <c r="G171" s="0" t="str">
        <f aca="false">VLOOKUP($D171,metadata!$B$2:$S$451,4,0)</f>
        <v>10.1038/262384b0</v>
      </c>
      <c r="H171" s="0" t="str">
        <f aca="false">VLOOKUP($D171,metadata!$B$2:$S$451,5,0)</f>
        <v>y-askfordata</v>
      </c>
      <c r="I171" s="0" t="str">
        <f aca="false">VLOOKUP($D171,metadata!$B$2:$S$451,6,0)</f>
        <v>a</v>
      </c>
      <c r="J171" s="0" t="str">
        <f aca="false">VLOOKUP($D171,metadata!$B$2:$S$451,7,0)</f>
        <v>i</v>
      </c>
      <c r="K171" s="0" t="n">
        <f aca="false">VLOOKUP($D171,metadata!$B$2:$S$451,8,0)</f>
        <v>22</v>
      </c>
      <c r="L171" s="0" t="n">
        <f aca="false">VLOOKUP($D171,metadata!$B$2:$S$451,9,0)</f>
        <v>16</v>
      </c>
      <c r="M171" s="0" t="str">
        <f aca="false">VLOOKUP($D171,metadata!$B$2:$S$451,10,0)</f>
        <v/>
      </c>
      <c r="N171" s="0" t="str">
        <f aca="false">VLOOKUP($D171,metadata!$B$2:$S$451,11,0)</f>
        <v>Wyeomyia smithii</v>
      </c>
      <c r="O171" s="0" t="str">
        <f aca="false">VLOOKUP($D171,metadata!$B$2:$S$451,12,0)</f>
        <v>diptera</v>
      </c>
      <c r="P171" s="0" t="str">
        <f aca="false">VLOOKUP($D171,metadata!$B$2:$S$451,13,0)</f>
        <v/>
      </c>
      <c r="Q171" s="0" t="str">
        <f aca="false">VLOOKUP($D171,metadata!$B$2:$S$451,14,0)</f>
        <v/>
      </c>
      <c r="R171" s="0" t="str">
        <f aca="false">VLOOKUP($D171,metadata!$B$2:$S$451,15,0)</f>
        <v/>
      </c>
      <c r="S171" s="0" t="str">
        <f aca="false">VLOOKUP($D171,metadata!$B$2:$S$451,16,0)</f>
        <v/>
      </c>
      <c r="T171" s="0" t="str">
        <f aca="false">VLOOKUP($D171,metadata!$B$2:$S$451,17,0)</f>
        <v/>
      </c>
      <c r="U171" s="0" t="str">
        <f aca="false">VLOOKUP($D171,metadata!$B$2:$S$451,18,0)</f>
        <v/>
      </c>
      <c r="V171" s="0" t="str">
        <f aca="false">VLOOKUP($D171,metadata!$B$2:$Z$451,19,0)</f>
        <v/>
      </c>
      <c r="W171" s="0" t="str">
        <f aca="false">VLOOKUP($D171,metadata!$B$2:$Z$451,20,0)</f>
        <v/>
      </c>
      <c r="X171" s="0" t="str">
        <f aca="false">VLOOKUP($D171,metadata!$B$2:$Z$451,21,0)</f>
        <v/>
      </c>
      <c r="Y171" s="0" t="str">
        <f aca="false">VLOOKUP($D171,metadata!$B$2:$Z$451,22,0)</f>
        <v/>
      </c>
      <c r="Z171" s="0" t="str">
        <f aca="false">VLOOKUP($D171,metadata!$B$2:$Z$451,23,0)</f>
        <v/>
      </c>
      <c r="AA171" s="0" t="str">
        <f aca="false">VLOOKUP($D171,metadata!$B$2:$Z$451,24,0)</f>
        <v/>
      </c>
      <c r="AB171" s="0" t="str">
        <f aca="false">VLOOKUP($D171,metadata!$B$2:$Z$451,25,0)</f>
        <v/>
      </c>
      <c r="AF171" s="0" t="str">
        <f aca="false">IF(AE171="",V171,AE171)</f>
        <v/>
      </c>
      <c r="AH171" s="0" t="str">
        <f aca="false">IF(AD171&lt;1.1,"x","")</f>
        <v>x</v>
      </c>
    </row>
    <row r="172" customFormat="false" ht="13.8" hidden="true" customHeight="false" outlineLevel="0" collapsed="false">
      <c r="A172" s="0" t="n">
        <f aca="false">A171+metadata!J171</f>
        <v>1060</v>
      </c>
      <c r="B172" s="0" t="str">
        <f aca="false">metadata!B172</f>
        <v>24- Kutaisi4</v>
      </c>
      <c r="C172" s="0" t="n">
        <v>171</v>
      </c>
      <c r="D172" s="3" t="str">
        <f aca="false">VLOOKUP(C172,$A$1:$B$451,2)</f>
        <v>2-</v>
      </c>
      <c r="E172" s="0" t="str">
        <f aca="false">VLOOKUP($D172,metadata!$B$2:$S$451,2,0)</f>
        <v>BRADSHAW, WE</v>
      </c>
      <c r="F172" s="0" t="str">
        <f aca="false">VLOOKUP($D172,metadata!$B$2:$S$451,3,0)</f>
        <v>GEOGRAPHY OF PHOTOPERIODIC RESPONSE IN DIAPAUSING MOSQUITO</v>
      </c>
      <c r="G172" s="0" t="str">
        <f aca="false">VLOOKUP($D172,metadata!$B$2:$S$451,4,0)</f>
        <v>10.1038/262384b0</v>
      </c>
      <c r="H172" s="0" t="str">
        <f aca="false">VLOOKUP($D172,metadata!$B$2:$S$451,5,0)</f>
        <v>y-askfordata</v>
      </c>
      <c r="I172" s="0" t="str">
        <f aca="false">VLOOKUP($D172,metadata!$B$2:$S$451,6,0)</f>
        <v>a</v>
      </c>
      <c r="J172" s="0" t="str">
        <f aca="false">VLOOKUP($D172,metadata!$B$2:$S$451,7,0)</f>
        <v>i</v>
      </c>
      <c r="K172" s="0" t="n">
        <f aca="false">VLOOKUP($D172,metadata!$B$2:$S$451,8,0)</f>
        <v>22</v>
      </c>
      <c r="L172" s="0" t="n">
        <f aca="false">VLOOKUP($D172,metadata!$B$2:$S$451,9,0)</f>
        <v>16</v>
      </c>
      <c r="M172" s="0" t="str">
        <f aca="false">VLOOKUP($D172,metadata!$B$2:$S$451,10,0)</f>
        <v/>
      </c>
      <c r="N172" s="0" t="str">
        <f aca="false">VLOOKUP($D172,metadata!$B$2:$S$451,11,0)</f>
        <v>Wyeomyia smithii</v>
      </c>
      <c r="O172" s="0" t="str">
        <f aca="false">VLOOKUP($D172,metadata!$B$2:$S$451,12,0)</f>
        <v>diptera</v>
      </c>
      <c r="P172" s="0" t="str">
        <f aca="false">VLOOKUP($D172,metadata!$B$2:$S$451,13,0)</f>
        <v/>
      </c>
      <c r="Q172" s="0" t="str">
        <f aca="false">VLOOKUP($D172,metadata!$B$2:$S$451,14,0)</f>
        <v/>
      </c>
      <c r="R172" s="0" t="str">
        <f aca="false">VLOOKUP($D172,metadata!$B$2:$S$451,15,0)</f>
        <v/>
      </c>
      <c r="S172" s="0" t="str">
        <f aca="false">VLOOKUP($D172,metadata!$B$2:$S$451,16,0)</f>
        <v/>
      </c>
      <c r="T172" s="0" t="str">
        <f aca="false">VLOOKUP($D172,metadata!$B$2:$S$451,17,0)</f>
        <v/>
      </c>
      <c r="U172" s="0" t="str">
        <f aca="false">VLOOKUP($D172,metadata!$B$2:$S$451,18,0)</f>
        <v/>
      </c>
      <c r="V172" s="0" t="str">
        <f aca="false">VLOOKUP($D172,metadata!$B$2:$Z$451,19,0)</f>
        <v/>
      </c>
      <c r="W172" s="0" t="str">
        <f aca="false">VLOOKUP($D172,metadata!$B$2:$Z$451,20,0)</f>
        <v/>
      </c>
      <c r="X172" s="0" t="str">
        <f aca="false">VLOOKUP($D172,metadata!$B$2:$Z$451,21,0)</f>
        <v/>
      </c>
      <c r="Y172" s="0" t="str">
        <f aca="false">VLOOKUP($D172,metadata!$B$2:$Z$451,22,0)</f>
        <v/>
      </c>
      <c r="Z172" s="0" t="str">
        <f aca="false">VLOOKUP($D172,metadata!$B$2:$Z$451,23,0)</f>
        <v/>
      </c>
      <c r="AA172" s="0" t="str">
        <f aca="false">VLOOKUP($D172,metadata!$B$2:$Z$451,24,0)</f>
        <v/>
      </c>
      <c r="AB172" s="0" t="str">
        <f aca="false">VLOOKUP($D172,metadata!$B$2:$Z$451,25,0)</f>
        <v/>
      </c>
      <c r="AF172" s="0" t="str">
        <f aca="false">IF(AE172="",V172,AE172)</f>
        <v/>
      </c>
      <c r="AH172" s="0" t="str">
        <f aca="false">IF(AD172&lt;1.1,"x","")</f>
        <v>x</v>
      </c>
    </row>
    <row r="173" customFormat="false" ht="13.8" hidden="true" customHeight="false" outlineLevel="0" collapsed="false">
      <c r="A173" s="0" t="n">
        <f aca="false">A172+metadata!J172</f>
        <v>1067</v>
      </c>
      <c r="B173" s="0" t="str">
        <f aca="false">metadata!B173</f>
        <v>24- Kutais5</v>
      </c>
      <c r="C173" s="0" t="n">
        <v>172</v>
      </c>
      <c r="D173" s="3" t="str">
        <f aca="false">VLOOKUP(C173,$A$1:$B$451,2)</f>
        <v>2-</v>
      </c>
      <c r="E173" s="0" t="str">
        <f aca="false">VLOOKUP($D173,metadata!$B$2:$S$451,2,0)</f>
        <v>BRADSHAW, WE</v>
      </c>
      <c r="F173" s="0" t="str">
        <f aca="false">VLOOKUP($D173,metadata!$B$2:$S$451,3,0)</f>
        <v>GEOGRAPHY OF PHOTOPERIODIC RESPONSE IN DIAPAUSING MOSQUITO</v>
      </c>
      <c r="G173" s="0" t="str">
        <f aca="false">VLOOKUP($D173,metadata!$B$2:$S$451,4,0)</f>
        <v>10.1038/262384b0</v>
      </c>
      <c r="H173" s="0" t="str">
        <f aca="false">VLOOKUP($D173,metadata!$B$2:$S$451,5,0)</f>
        <v>y-askfordata</v>
      </c>
      <c r="I173" s="0" t="str">
        <f aca="false">VLOOKUP($D173,metadata!$B$2:$S$451,6,0)</f>
        <v>a</v>
      </c>
      <c r="J173" s="0" t="str">
        <f aca="false">VLOOKUP($D173,metadata!$B$2:$S$451,7,0)</f>
        <v>i</v>
      </c>
      <c r="K173" s="0" t="n">
        <f aca="false">VLOOKUP($D173,metadata!$B$2:$S$451,8,0)</f>
        <v>22</v>
      </c>
      <c r="L173" s="0" t="n">
        <f aca="false">VLOOKUP($D173,metadata!$B$2:$S$451,9,0)</f>
        <v>16</v>
      </c>
      <c r="M173" s="0" t="str">
        <f aca="false">VLOOKUP($D173,metadata!$B$2:$S$451,10,0)</f>
        <v/>
      </c>
      <c r="N173" s="0" t="str">
        <f aca="false">VLOOKUP($D173,metadata!$B$2:$S$451,11,0)</f>
        <v>Wyeomyia smithii</v>
      </c>
      <c r="O173" s="0" t="str">
        <f aca="false">VLOOKUP($D173,metadata!$B$2:$S$451,12,0)</f>
        <v>diptera</v>
      </c>
      <c r="P173" s="0" t="str">
        <f aca="false">VLOOKUP($D173,metadata!$B$2:$S$451,13,0)</f>
        <v/>
      </c>
      <c r="Q173" s="0" t="str">
        <f aca="false">VLOOKUP($D173,metadata!$B$2:$S$451,14,0)</f>
        <v/>
      </c>
      <c r="R173" s="0" t="str">
        <f aca="false">VLOOKUP($D173,metadata!$B$2:$S$451,15,0)</f>
        <v/>
      </c>
      <c r="S173" s="0" t="str">
        <f aca="false">VLOOKUP($D173,metadata!$B$2:$S$451,16,0)</f>
        <v/>
      </c>
      <c r="T173" s="0" t="str">
        <f aca="false">VLOOKUP($D173,metadata!$B$2:$S$451,17,0)</f>
        <v/>
      </c>
      <c r="U173" s="0" t="str">
        <f aca="false">VLOOKUP($D173,metadata!$B$2:$S$451,18,0)</f>
        <v/>
      </c>
      <c r="V173" s="0" t="str">
        <f aca="false">VLOOKUP($D173,metadata!$B$2:$Z$451,19,0)</f>
        <v/>
      </c>
      <c r="W173" s="0" t="str">
        <f aca="false">VLOOKUP($D173,metadata!$B$2:$Z$451,20,0)</f>
        <v/>
      </c>
      <c r="X173" s="0" t="str">
        <f aca="false">VLOOKUP($D173,metadata!$B$2:$Z$451,21,0)</f>
        <v/>
      </c>
      <c r="Y173" s="0" t="str">
        <f aca="false">VLOOKUP($D173,metadata!$B$2:$Z$451,22,0)</f>
        <v/>
      </c>
      <c r="Z173" s="0" t="str">
        <f aca="false">VLOOKUP($D173,metadata!$B$2:$Z$451,23,0)</f>
        <v/>
      </c>
      <c r="AA173" s="0" t="str">
        <f aca="false">VLOOKUP($D173,metadata!$B$2:$Z$451,24,0)</f>
        <v/>
      </c>
      <c r="AB173" s="0" t="str">
        <f aca="false">VLOOKUP($D173,metadata!$B$2:$Z$451,25,0)</f>
        <v/>
      </c>
      <c r="AF173" s="0" t="str">
        <f aca="false">IF(AE173="",V173,AE173)</f>
        <v/>
      </c>
      <c r="AH173" s="0" t="str">
        <f aca="false">IF(AD173&lt;1.1,"x","")</f>
        <v>x</v>
      </c>
    </row>
    <row r="174" customFormat="false" ht="13.8" hidden="true" customHeight="false" outlineLevel="0" collapsed="false">
      <c r="A174" s="0" t="n">
        <f aca="false">A173+metadata!J173</f>
        <v>1076</v>
      </c>
      <c r="B174" s="0" t="str">
        <f aca="false">metadata!B174</f>
        <v>24- Kutaisi7</v>
      </c>
      <c r="C174" s="0" t="n">
        <v>173</v>
      </c>
      <c r="D174" s="3" t="str">
        <f aca="false">VLOOKUP(C174,$A$1:$B$451,2)</f>
        <v>2-</v>
      </c>
      <c r="E174" s="0" t="str">
        <f aca="false">VLOOKUP($D174,metadata!$B$2:$S$451,2,0)</f>
        <v>BRADSHAW, WE</v>
      </c>
      <c r="F174" s="0" t="str">
        <f aca="false">VLOOKUP($D174,metadata!$B$2:$S$451,3,0)</f>
        <v>GEOGRAPHY OF PHOTOPERIODIC RESPONSE IN DIAPAUSING MOSQUITO</v>
      </c>
      <c r="G174" s="0" t="str">
        <f aca="false">VLOOKUP($D174,metadata!$B$2:$S$451,4,0)</f>
        <v>10.1038/262384b0</v>
      </c>
      <c r="H174" s="0" t="str">
        <f aca="false">VLOOKUP($D174,metadata!$B$2:$S$451,5,0)</f>
        <v>y-askfordata</v>
      </c>
      <c r="I174" s="0" t="str">
        <f aca="false">VLOOKUP($D174,metadata!$B$2:$S$451,6,0)</f>
        <v>a</v>
      </c>
      <c r="J174" s="0" t="str">
        <f aca="false">VLOOKUP($D174,metadata!$B$2:$S$451,7,0)</f>
        <v>i</v>
      </c>
      <c r="K174" s="0" t="n">
        <f aca="false">VLOOKUP($D174,metadata!$B$2:$S$451,8,0)</f>
        <v>22</v>
      </c>
      <c r="L174" s="0" t="n">
        <f aca="false">VLOOKUP($D174,metadata!$B$2:$S$451,9,0)</f>
        <v>16</v>
      </c>
      <c r="M174" s="0" t="str">
        <f aca="false">VLOOKUP($D174,metadata!$B$2:$S$451,10,0)</f>
        <v/>
      </c>
      <c r="N174" s="0" t="str">
        <f aca="false">VLOOKUP($D174,metadata!$B$2:$S$451,11,0)</f>
        <v>Wyeomyia smithii</v>
      </c>
      <c r="O174" s="0" t="str">
        <f aca="false">VLOOKUP($D174,metadata!$B$2:$S$451,12,0)</f>
        <v>diptera</v>
      </c>
      <c r="P174" s="0" t="str">
        <f aca="false">VLOOKUP($D174,metadata!$B$2:$S$451,13,0)</f>
        <v/>
      </c>
      <c r="Q174" s="0" t="str">
        <f aca="false">VLOOKUP($D174,metadata!$B$2:$S$451,14,0)</f>
        <v/>
      </c>
      <c r="R174" s="0" t="str">
        <f aca="false">VLOOKUP($D174,metadata!$B$2:$S$451,15,0)</f>
        <v/>
      </c>
      <c r="S174" s="0" t="str">
        <f aca="false">VLOOKUP($D174,metadata!$B$2:$S$451,16,0)</f>
        <v/>
      </c>
      <c r="T174" s="0" t="str">
        <f aca="false">VLOOKUP($D174,metadata!$B$2:$S$451,17,0)</f>
        <v/>
      </c>
      <c r="U174" s="0" t="str">
        <f aca="false">VLOOKUP($D174,metadata!$B$2:$S$451,18,0)</f>
        <v/>
      </c>
      <c r="V174" s="0" t="str">
        <f aca="false">VLOOKUP($D174,metadata!$B$2:$Z$451,19,0)</f>
        <v/>
      </c>
      <c r="W174" s="0" t="str">
        <f aca="false">VLOOKUP($D174,metadata!$B$2:$Z$451,20,0)</f>
        <v/>
      </c>
      <c r="X174" s="0" t="str">
        <f aca="false">VLOOKUP($D174,metadata!$B$2:$Z$451,21,0)</f>
        <v/>
      </c>
      <c r="Y174" s="0" t="str">
        <f aca="false">VLOOKUP($D174,metadata!$B$2:$Z$451,22,0)</f>
        <v/>
      </c>
      <c r="Z174" s="0" t="str">
        <f aca="false">VLOOKUP($D174,metadata!$B$2:$Z$451,23,0)</f>
        <v/>
      </c>
      <c r="AA174" s="0" t="str">
        <f aca="false">VLOOKUP($D174,metadata!$B$2:$Z$451,24,0)</f>
        <v/>
      </c>
      <c r="AB174" s="0" t="str">
        <f aca="false">VLOOKUP($D174,metadata!$B$2:$Z$451,25,0)</f>
        <v/>
      </c>
      <c r="AF174" s="0" t="str">
        <f aca="false">IF(AE174="",V174,AE174)</f>
        <v/>
      </c>
      <c r="AH174" s="0" t="str">
        <f aca="false">IF(AD174&lt;1.1,"x","")</f>
        <v>x</v>
      </c>
    </row>
    <row r="175" customFormat="false" ht="13.8" hidden="true" customHeight="false" outlineLevel="0" collapsed="false">
      <c r="A175" s="0" t="n">
        <f aca="false">A174+metadata!J174</f>
        <v>1085</v>
      </c>
      <c r="B175" s="0" t="str">
        <f aca="false">metadata!B175</f>
        <v>24- Tbilisi</v>
      </c>
      <c r="C175" s="0" t="n">
        <v>174</v>
      </c>
      <c r="D175" s="3" t="str">
        <f aca="false">VLOOKUP(C175,$A$1:$B$451,2)</f>
        <v>2-</v>
      </c>
      <c r="E175" s="0" t="str">
        <f aca="false">VLOOKUP($D175,metadata!$B$2:$S$451,2,0)</f>
        <v>BRADSHAW, WE</v>
      </c>
      <c r="F175" s="0" t="str">
        <f aca="false">VLOOKUP($D175,metadata!$B$2:$S$451,3,0)</f>
        <v>GEOGRAPHY OF PHOTOPERIODIC RESPONSE IN DIAPAUSING MOSQUITO</v>
      </c>
      <c r="G175" s="0" t="str">
        <f aca="false">VLOOKUP($D175,metadata!$B$2:$S$451,4,0)</f>
        <v>10.1038/262384b0</v>
      </c>
      <c r="H175" s="0" t="str">
        <f aca="false">VLOOKUP($D175,metadata!$B$2:$S$451,5,0)</f>
        <v>y-askfordata</v>
      </c>
      <c r="I175" s="0" t="str">
        <f aca="false">VLOOKUP($D175,metadata!$B$2:$S$451,6,0)</f>
        <v>a</v>
      </c>
      <c r="J175" s="0" t="str">
        <f aca="false">VLOOKUP($D175,metadata!$B$2:$S$451,7,0)</f>
        <v>i</v>
      </c>
      <c r="K175" s="0" t="n">
        <f aca="false">VLOOKUP($D175,metadata!$B$2:$S$451,8,0)</f>
        <v>22</v>
      </c>
      <c r="L175" s="0" t="n">
        <f aca="false">VLOOKUP($D175,metadata!$B$2:$S$451,9,0)</f>
        <v>16</v>
      </c>
      <c r="M175" s="0" t="str">
        <f aca="false">VLOOKUP($D175,metadata!$B$2:$S$451,10,0)</f>
        <v/>
      </c>
      <c r="N175" s="0" t="str">
        <f aca="false">VLOOKUP($D175,metadata!$B$2:$S$451,11,0)</f>
        <v>Wyeomyia smithii</v>
      </c>
      <c r="O175" s="0" t="str">
        <f aca="false">VLOOKUP($D175,metadata!$B$2:$S$451,12,0)</f>
        <v>diptera</v>
      </c>
      <c r="P175" s="0" t="str">
        <f aca="false">VLOOKUP($D175,metadata!$B$2:$S$451,13,0)</f>
        <v/>
      </c>
      <c r="Q175" s="0" t="str">
        <f aca="false">VLOOKUP($D175,metadata!$B$2:$S$451,14,0)</f>
        <v/>
      </c>
      <c r="R175" s="0" t="str">
        <f aca="false">VLOOKUP($D175,metadata!$B$2:$S$451,15,0)</f>
        <v/>
      </c>
      <c r="S175" s="0" t="str">
        <f aca="false">VLOOKUP($D175,metadata!$B$2:$S$451,16,0)</f>
        <v/>
      </c>
      <c r="T175" s="0" t="str">
        <f aca="false">VLOOKUP($D175,metadata!$B$2:$S$451,17,0)</f>
        <v/>
      </c>
      <c r="U175" s="0" t="str">
        <f aca="false">VLOOKUP($D175,metadata!$B$2:$S$451,18,0)</f>
        <v/>
      </c>
      <c r="V175" s="0" t="str">
        <f aca="false">VLOOKUP($D175,metadata!$B$2:$Z$451,19,0)</f>
        <v/>
      </c>
      <c r="W175" s="0" t="str">
        <f aca="false">VLOOKUP($D175,metadata!$B$2:$Z$451,20,0)</f>
        <v/>
      </c>
      <c r="X175" s="0" t="str">
        <f aca="false">VLOOKUP($D175,metadata!$B$2:$Z$451,21,0)</f>
        <v/>
      </c>
      <c r="Y175" s="0" t="str">
        <f aca="false">VLOOKUP($D175,metadata!$B$2:$Z$451,22,0)</f>
        <v/>
      </c>
      <c r="Z175" s="0" t="str">
        <f aca="false">VLOOKUP($D175,metadata!$B$2:$Z$451,23,0)</f>
        <v/>
      </c>
      <c r="AA175" s="0" t="str">
        <f aca="false">VLOOKUP($D175,metadata!$B$2:$Z$451,24,0)</f>
        <v/>
      </c>
      <c r="AB175" s="0" t="str">
        <f aca="false">VLOOKUP($D175,metadata!$B$2:$Z$451,25,0)</f>
        <v/>
      </c>
      <c r="AF175" s="0" t="str">
        <f aca="false">IF(AE175="",V175,AE175)</f>
        <v/>
      </c>
      <c r="AH175" s="0" t="str">
        <f aca="false">IF(AD175&lt;1.1,"x","")</f>
        <v>x</v>
      </c>
    </row>
    <row r="176" customFormat="false" ht="13.8" hidden="true" customHeight="false" outlineLevel="0" collapsed="false">
      <c r="A176" s="0" t="n">
        <f aca="false">A175+metadata!J175</f>
        <v>1094</v>
      </c>
      <c r="B176" s="0" t="str">
        <f aca="false">metadata!B176</f>
        <v>25-</v>
      </c>
      <c r="C176" s="0" t="n">
        <v>175</v>
      </c>
      <c r="D176" s="3" t="str">
        <f aca="false">VLOOKUP(C176,$A$1:$B$451,2)</f>
        <v>2-</v>
      </c>
      <c r="E176" s="0" t="str">
        <f aca="false">VLOOKUP($D176,metadata!$B$2:$S$451,2,0)</f>
        <v>BRADSHAW, WE</v>
      </c>
      <c r="F176" s="0" t="str">
        <f aca="false">VLOOKUP($D176,metadata!$B$2:$S$451,3,0)</f>
        <v>GEOGRAPHY OF PHOTOPERIODIC RESPONSE IN DIAPAUSING MOSQUITO</v>
      </c>
      <c r="G176" s="0" t="str">
        <f aca="false">VLOOKUP($D176,metadata!$B$2:$S$451,4,0)</f>
        <v>10.1038/262384b0</v>
      </c>
      <c r="H176" s="0" t="str">
        <f aca="false">VLOOKUP($D176,metadata!$B$2:$S$451,5,0)</f>
        <v>y-askfordata</v>
      </c>
      <c r="I176" s="0" t="str">
        <f aca="false">VLOOKUP($D176,metadata!$B$2:$S$451,6,0)</f>
        <v>a</v>
      </c>
      <c r="J176" s="0" t="str">
        <f aca="false">VLOOKUP($D176,metadata!$B$2:$S$451,7,0)</f>
        <v>i</v>
      </c>
      <c r="K176" s="0" t="n">
        <f aca="false">VLOOKUP($D176,metadata!$B$2:$S$451,8,0)</f>
        <v>22</v>
      </c>
      <c r="L176" s="0" t="n">
        <f aca="false">VLOOKUP($D176,metadata!$B$2:$S$451,9,0)</f>
        <v>16</v>
      </c>
      <c r="M176" s="0" t="str">
        <f aca="false">VLOOKUP($D176,metadata!$B$2:$S$451,10,0)</f>
        <v/>
      </c>
      <c r="N176" s="0" t="str">
        <f aca="false">VLOOKUP($D176,metadata!$B$2:$S$451,11,0)</f>
        <v>Wyeomyia smithii</v>
      </c>
      <c r="O176" s="0" t="str">
        <f aca="false">VLOOKUP($D176,metadata!$B$2:$S$451,12,0)</f>
        <v>diptera</v>
      </c>
      <c r="P176" s="0" t="str">
        <f aca="false">VLOOKUP($D176,metadata!$B$2:$S$451,13,0)</f>
        <v/>
      </c>
      <c r="Q176" s="0" t="str">
        <f aca="false">VLOOKUP($D176,metadata!$B$2:$S$451,14,0)</f>
        <v/>
      </c>
      <c r="R176" s="0" t="str">
        <f aca="false">VLOOKUP($D176,metadata!$B$2:$S$451,15,0)</f>
        <v/>
      </c>
      <c r="S176" s="0" t="str">
        <f aca="false">VLOOKUP($D176,metadata!$B$2:$S$451,16,0)</f>
        <v/>
      </c>
      <c r="T176" s="0" t="str">
        <f aca="false">VLOOKUP($D176,metadata!$B$2:$S$451,17,0)</f>
        <v/>
      </c>
      <c r="U176" s="0" t="str">
        <f aca="false">VLOOKUP($D176,metadata!$B$2:$S$451,18,0)</f>
        <v/>
      </c>
      <c r="V176" s="0" t="str">
        <f aca="false">VLOOKUP($D176,metadata!$B$2:$Z$451,19,0)</f>
        <v/>
      </c>
      <c r="W176" s="0" t="str">
        <f aca="false">VLOOKUP($D176,metadata!$B$2:$Z$451,20,0)</f>
        <v/>
      </c>
      <c r="X176" s="0" t="str">
        <f aca="false">VLOOKUP($D176,metadata!$B$2:$Z$451,21,0)</f>
        <v/>
      </c>
      <c r="Y176" s="0" t="str">
        <f aca="false">VLOOKUP($D176,metadata!$B$2:$Z$451,22,0)</f>
        <v/>
      </c>
      <c r="Z176" s="0" t="str">
        <f aca="false">VLOOKUP($D176,metadata!$B$2:$Z$451,23,0)</f>
        <v/>
      </c>
      <c r="AA176" s="0" t="str">
        <f aca="false">VLOOKUP($D176,metadata!$B$2:$Z$451,24,0)</f>
        <v/>
      </c>
      <c r="AB176" s="0" t="str">
        <f aca="false">VLOOKUP($D176,metadata!$B$2:$Z$451,25,0)</f>
        <v/>
      </c>
      <c r="AF176" s="0" t="str">
        <f aca="false">IF(AE176="",V176,AE176)</f>
        <v/>
      </c>
      <c r="AH176" s="0" t="str">
        <f aca="false">IF(AD176&lt;1.1,"x","")</f>
        <v>x</v>
      </c>
    </row>
    <row r="177" customFormat="false" ht="13.8" hidden="true" customHeight="false" outlineLevel="0" collapsed="false">
      <c r="A177" s="0" t="n">
        <f aca="false">A176+metadata!J176</f>
        <v>1094</v>
      </c>
      <c r="B177" s="0" t="str">
        <f aca="false">metadata!B177</f>
        <v>25-</v>
      </c>
      <c r="C177" s="0" t="n">
        <v>176</v>
      </c>
      <c r="D177" s="3" t="str">
        <f aca="false">VLOOKUP(C177,$A$1:$B$451,2)</f>
        <v>2-</v>
      </c>
      <c r="E177" s="0" t="str">
        <f aca="false">VLOOKUP($D177,metadata!$B$2:$S$451,2,0)</f>
        <v>BRADSHAW, WE</v>
      </c>
      <c r="F177" s="0" t="str">
        <f aca="false">VLOOKUP($D177,metadata!$B$2:$S$451,3,0)</f>
        <v>GEOGRAPHY OF PHOTOPERIODIC RESPONSE IN DIAPAUSING MOSQUITO</v>
      </c>
      <c r="G177" s="0" t="str">
        <f aca="false">VLOOKUP($D177,metadata!$B$2:$S$451,4,0)</f>
        <v>10.1038/262384b0</v>
      </c>
      <c r="H177" s="0" t="str">
        <f aca="false">VLOOKUP($D177,metadata!$B$2:$S$451,5,0)</f>
        <v>y-askfordata</v>
      </c>
      <c r="I177" s="0" t="str">
        <f aca="false">VLOOKUP($D177,metadata!$B$2:$S$451,6,0)</f>
        <v>a</v>
      </c>
      <c r="J177" s="0" t="str">
        <f aca="false">VLOOKUP($D177,metadata!$B$2:$S$451,7,0)</f>
        <v>i</v>
      </c>
      <c r="K177" s="0" t="n">
        <f aca="false">VLOOKUP($D177,metadata!$B$2:$S$451,8,0)</f>
        <v>22</v>
      </c>
      <c r="L177" s="0" t="n">
        <f aca="false">VLOOKUP($D177,metadata!$B$2:$S$451,9,0)</f>
        <v>16</v>
      </c>
      <c r="M177" s="0" t="str">
        <f aca="false">VLOOKUP($D177,metadata!$B$2:$S$451,10,0)</f>
        <v/>
      </c>
      <c r="N177" s="0" t="str">
        <f aca="false">VLOOKUP($D177,metadata!$B$2:$S$451,11,0)</f>
        <v>Wyeomyia smithii</v>
      </c>
      <c r="O177" s="0" t="str">
        <f aca="false">VLOOKUP($D177,metadata!$B$2:$S$451,12,0)</f>
        <v>diptera</v>
      </c>
      <c r="P177" s="0" t="str">
        <f aca="false">VLOOKUP($D177,metadata!$B$2:$S$451,13,0)</f>
        <v/>
      </c>
      <c r="Q177" s="0" t="str">
        <f aca="false">VLOOKUP($D177,metadata!$B$2:$S$451,14,0)</f>
        <v/>
      </c>
      <c r="R177" s="0" t="str">
        <f aca="false">VLOOKUP($D177,metadata!$B$2:$S$451,15,0)</f>
        <v/>
      </c>
      <c r="S177" s="0" t="str">
        <f aca="false">VLOOKUP($D177,metadata!$B$2:$S$451,16,0)</f>
        <v/>
      </c>
      <c r="T177" s="0" t="str">
        <f aca="false">VLOOKUP($D177,metadata!$B$2:$S$451,17,0)</f>
        <v/>
      </c>
      <c r="U177" s="0" t="str">
        <f aca="false">VLOOKUP($D177,metadata!$B$2:$S$451,18,0)</f>
        <v/>
      </c>
      <c r="V177" s="0" t="str">
        <f aca="false">VLOOKUP($D177,metadata!$B$2:$Z$451,19,0)</f>
        <v/>
      </c>
      <c r="W177" s="0" t="str">
        <f aca="false">VLOOKUP($D177,metadata!$B$2:$Z$451,20,0)</f>
        <v/>
      </c>
      <c r="X177" s="0" t="str">
        <f aca="false">VLOOKUP($D177,metadata!$B$2:$Z$451,21,0)</f>
        <v/>
      </c>
      <c r="Y177" s="0" t="str">
        <f aca="false">VLOOKUP($D177,metadata!$B$2:$Z$451,22,0)</f>
        <v/>
      </c>
      <c r="Z177" s="0" t="str">
        <f aca="false">VLOOKUP($D177,metadata!$B$2:$Z$451,23,0)</f>
        <v/>
      </c>
      <c r="AA177" s="0" t="str">
        <f aca="false">VLOOKUP($D177,metadata!$B$2:$Z$451,24,0)</f>
        <v/>
      </c>
      <c r="AB177" s="0" t="str">
        <f aca="false">VLOOKUP($D177,metadata!$B$2:$Z$451,25,0)</f>
        <v/>
      </c>
      <c r="AF177" s="0" t="str">
        <f aca="false">IF(AE177="",V177,AE177)</f>
        <v/>
      </c>
      <c r="AH177" s="0" t="str">
        <f aca="false">IF(AD177&lt;1.1,"x","")</f>
        <v>x</v>
      </c>
    </row>
    <row r="178" customFormat="false" ht="13.8" hidden="true" customHeight="false" outlineLevel="0" collapsed="false">
      <c r="A178" s="0" t="n">
        <f aca="false">A177+metadata!J177</f>
        <v>1094</v>
      </c>
      <c r="B178" s="0" t="str">
        <f aca="false">metadata!B178</f>
        <v>25-</v>
      </c>
      <c r="C178" s="0" t="n">
        <v>177</v>
      </c>
      <c r="D178" s="3" t="str">
        <f aca="false">VLOOKUP(C178,$A$1:$B$451,2)</f>
        <v>2-</v>
      </c>
      <c r="E178" s="0" t="str">
        <f aca="false">VLOOKUP($D178,metadata!$B$2:$S$451,2,0)</f>
        <v>BRADSHAW, WE</v>
      </c>
      <c r="F178" s="0" t="str">
        <f aca="false">VLOOKUP($D178,metadata!$B$2:$S$451,3,0)</f>
        <v>GEOGRAPHY OF PHOTOPERIODIC RESPONSE IN DIAPAUSING MOSQUITO</v>
      </c>
      <c r="G178" s="0" t="str">
        <f aca="false">VLOOKUP($D178,metadata!$B$2:$S$451,4,0)</f>
        <v>10.1038/262384b0</v>
      </c>
      <c r="H178" s="0" t="str">
        <f aca="false">VLOOKUP($D178,metadata!$B$2:$S$451,5,0)</f>
        <v>y-askfordata</v>
      </c>
      <c r="I178" s="0" t="str">
        <f aca="false">VLOOKUP($D178,metadata!$B$2:$S$451,6,0)</f>
        <v>a</v>
      </c>
      <c r="J178" s="0" t="str">
        <f aca="false">VLOOKUP($D178,metadata!$B$2:$S$451,7,0)</f>
        <v>i</v>
      </c>
      <c r="K178" s="0" t="n">
        <f aca="false">VLOOKUP($D178,metadata!$B$2:$S$451,8,0)</f>
        <v>22</v>
      </c>
      <c r="L178" s="0" t="n">
        <f aca="false">VLOOKUP($D178,metadata!$B$2:$S$451,9,0)</f>
        <v>16</v>
      </c>
      <c r="M178" s="0" t="str">
        <f aca="false">VLOOKUP($D178,metadata!$B$2:$S$451,10,0)</f>
        <v/>
      </c>
      <c r="N178" s="0" t="str">
        <f aca="false">VLOOKUP($D178,metadata!$B$2:$S$451,11,0)</f>
        <v>Wyeomyia smithii</v>
      </c>
      <c r="O178" s="0" t="str">
        <f aca="false">VLOOKUP($D178,metadata!$B$2:$S$451,12,0)</f>
        <v>diptera</v>
      </c>
      <c r="P178" s="0" t="str">
        <f aca="false">VLOOKUP($D178,metadata!$B$2:$S$451,13,0)</f>
        <v/>
      </c>
      <c r="Q178" s="0" t="str">
        <f aca="false">VLOOKUP($D178,metadata!$B$2:$S$451,14,0)</f>
        <v/>
      </c>
      <c r="R178" s="0" t="str">
        <f aca="false">VLOOKUP($D178,metadata!$B$2:$S$451,15,0)</f>
        <v/>
      </c>
      <c r="S178" s="0" t="str">
        <f aca="false">VLOOKUP($D178,metadata!$B$2:$S$451,16,0)</f>
        <v/>
      </c>
      <c r="T178" s="0" t="str">
        <f aca="false">VLOOKUP($D178,metadata!$B$2:$S$451,17,0)</f>
        <v/>
      </c>
      <c r="U178" s="0" t="str">
        <f aca="false">VLOOKUP($D178,metadata!$B$2:$S$451,18,0)</f>
        <v/>
      </c>
      <c r="V178" s="0" t="str">
        <f aca="false">VLOOKUP($D178,metadata!$B$2:$Z$451,19,0)</f>
        <v/>
      </c>
      <c r="W178" s="0" t="str">
        <f aca="false">VLOOKUP($D178,metadata!$B$2:$Z$451,20,0)</f>
        <v/>
      </c>
      <c r="X178" s="0" t="str">
        <f aca="false">VLOOKUP($D178,metadata!$B$2:$Z$451,21,0)</f>
        <v/>
      </c>
      <c r="Y178" s="0" t="str">
        <f aca="false">VLOOKUP($D178,metadata!$B$2:$Z$451,22,0)</f>
        <v/>
      </c>
      <c r="Z178" s="0" t="str">
        <f aca="false">VLOOKUP($D178,metadata!$B$2:$Z$451,23,0)</f>
        <v/>
      </c>
      <c r="AA178" s="0" t="str">
        <f aca="false">VLOOKUP($D178,metadata!$B$2:$Z$451,24,0)</f>
        <v/>
      </c>
      <c r="AB178" s="0" t="str">
        <f aca="false">VLOOKUP($D178,metadata!$B$2:$Z$451,25,0)</f>
        <v/>
      </c>
      <c r="AF178" s="0" t="str">
        <f aca="false">IF(AE178="",V178,AE178)</f>
        <v/>
      </c>
      <c r="AH178" s="0" t="str">
        <f aca="false">IF(AD178&lt;1.1,"x","")</f>
        <v>x</v>
      </c>
    </row>
    <row r="179" customFormat="false" ht="13.8" hidden="true" customHeight="false" outlineLevel="0" collapsed="false">
      <c r="A179" s="0" t="n">
        <f aca="false">A178+metadata!J178</f>
        <v>1094</v>
      </c>
      <c r="B179" s="0" t="str">
        <f aca="false">metadata!B179</f>
        <v>25-</v>
      </c>
      <c r="C179" s="0" t="n">
        <v>178</v>
      </c>
      <c r="D179" s="3" t="str">
        <f aca="false">VLOOKUP(C179,$A$1:$B$451,2)</f>
        <v>2-</v>
      </c>
      <c r="E179" s="0" t="str">
        <f aca="false">VLOOKUP($D179,metadata!$B$2:$S$451,2,0)</f>
        <v>BRADSHAW, WE</v>
      </c>
      <c r="F179" s="0" t="str">
        <f aca="false">VLOOKUP($D179,metadata!$B$2:$S$451,3,0)</f>
        <v>GEOGRAPHY OF PHOTOPERIODIC RESPONSE IN DIAPAUSING MOSQUITO</v>
      </c>
      <c r="G179" s="0" t="str">
        <f aca="false">VLOOKUP($D179,metadata!$B$2:$S$451,4,0)</f>
        <v>10.1038/262384b0</v>
      </c>
      <c r="H179" s="0" t="str">
        <f aca="false">VLOOKUP($D179,metadata!$B$2:$S$451,5,0)</f>
        <v>y-askfordata</v>
      </c>
      <c r="I179" s="0" t="str">
        <f aca="false">VLOOKUP($D179,metadata!$B$2:$S$451,6,0)</f>
        <v>a</v>
      </c>
      <c r="J179" s="0" t="str">
        <f aca="false">VLOOKUP($D179,metadata!$B$2:$S$451,7,0)</f>
        <v>i</v>
      </c>
      <c r="K179" s="0" t="n">
        <f aca="false">VLOOKUP($D179,metadata!$B$2:$S$451,8,0)</f>
        <v>22</v>
      </c>
      <c r="L179" s="0" t="n">
        <f aca="false">VLOOKUP($D179,metadata!$B$2:$S$451,9,0)</f>
        <v>16</v>
      </c>
      <c r="M179" s="0" t="str">
        <f aca="false">VLOOKUP($D179,metadata!$B$2:$S$451,10,0)</f>
        <v/>
      </c>
      <c r="N179" s="0" t="str">
        <f aca="false">VLOOKUP($D179,metadata!$B$2:$S$451,11,0)</f>
        <v>Wyeomyia smithii</v>
      </c>
      <c r="O179" s="0" t="str">
        <f aca="false">VLOOKUP($D179,metadata!$B$2:$S$451,12,0)</f>
        <v>diptera</v>
      </c>
      <c r="P179" s="0" t="str">
        <f aca="false">VLOOKUP($D179,metadata!$B$2:$S$451,13,0)</f>
        <v/>
      </c>
      <c r="Q179" s="0" t="str">
        <f aca="false">VLOOKUP($D179,metadata!$B$2:$S$451,14,0)</f>
        <v/>
      </c>
      <c r="R179" s="0" t="str">
        <f aca="false">VLOOKUP($D179,metadata!$B$2:$S$451,15,0)</f>
        <v/>
      </c>
      <c r="S179" s="0" t="str">
        <f aca="false">VLOOKUP($D179,metadata!$B$2:$S$451,16,0)</f>
        <v/>
      </c>
      <c r="T179" s="0" t="str">
        <f aca="false">VLOOKUP($D179,metadata!$B$2:$S$451,17,0)</f>
        <v/>
      </c>
      <c r="U179" s="0" t="str">
        <f aca="false">VLOOKUP($D179,metadata!$B$2:$S$451,18,0)</f>
        <v/>
      </c>
      <c r="V179" s="0" t="str">
        <f aca="false">VLOOKUP($D179,metadata!$B$2:$Z$451,19,0)</f>
        <v/>
      </c>
      <c r="W179" s="0" t="str">
        <f aca="false">VLOOKUP($D179,metadata!$B$2:$Z$451,20,0)</f>
        <v/>
      </c>
      <c r="X179" s="0" t="str">
        <f aca="false">VLOOKUP($D179,metadata!$B$2:$Z$451,21,0)</f>
        <v/>
      </c>
      <c r="Y179" s="0" t="str">
        <f aca="false">VLOOKUP($D179,metadata!$B$2:$Z$451,22,0)</f>
        <v/>
      </c>
      <c r="Z179" s="0" t="str">
        <f aca="false">VLOOKUP($D179,metadata!$B$2:$Z$451,23,0)</f>
        <v/>
      </c>
      <c r="AA179" s="0" t="str">
        <f aca="false">VLOOKUP($D179,metadata!$B$2:$Z$451,24,0)</f>
        <v/>
      </c>
      <c r="AB179" s="0" t="str">
        <f aca="false">VLOOKUP($D179,metadata!$B$2:$Z$451,25,0)</f>
        <v/>
      </c>
      <c r="AF179" s="0" t="str">
        <f aca="false">IF(AE179="",V179,AE179)</f>
        <v/>
      </c>
      <c r="AH179" s="0" t="str">
        <f aca="false">IF(AD179&lt;1.1,"x","")</f>
        <v>x</v>
      </c>
    </row>
    <row r="180" customFormat="false" ht="13.8" hidden="true" customHeight="false" outlineLevel="0" collapsed="false">
      <c r="A180" s="0" t="n">
        <f aca="false">A179+metadata!J179</f>
        <v>1094</v>
      </c>
      <c r="B180" s="0" t="str">
        <f aca="false">metadata!B180</f>
        <v>25-</v>
      </c>
      <c r="C180" s="0" t="n">
        <v>179</v>
      </c>
      <c r="D180" s="3" t="str">
        <f aca="false">VLOOKUP(C180,$A$1:$B$451,2)</f>
        <v>2-</v>
      </c>
      <c r="E180" s="0" t="str">
        <f aca="false">VLOOKUP($D180,metadata!$B$2:$S$451,2,0)</f>
        <v>BRADSHAW, WE</v>
      </c>
      <c r="F180" s="0" t="str">
        <f aca="false">VLOOKUP($D180,metadata!$B$2:$S$451,3,0)</f>
        <v>GEOGRAPHY OF PHOTOPERIODIC RESPONSE IN DIAPAUSING MOSQUITO</v>
      </c>
      <c r="G180" s="0" t="str">
        <f aca="false">VLOOKUP($D180,metadata!$B$2:$S$451,4,0)</f>
        <v>10.1038/262384b0</v>
      </c>
      <c r="H180" s="0" t="str">
        <f aca="false">VLOOKUP($D180,metadata!$B$2:$S$451,5,0)</f>
        <v>y-askfordata</v>
      </c>
      <c r="I180" s="0" t="str">
        <f aca="false">VLOOKUP($D180,metadata!$B$2:$S$451,6,0)</f>
        <v>a</v>
      </c>
      <c r="J180" s="0" t="str">
        <f aca="false">VLOOKUP($D180,metadata!$B$2:$S$451,7,0)</f>
        <v>i</v>
      </c>
      <c r="K180" s="0" t="n">
        <f aca="false">VLOOKUP($D180,metadata!$B$2:$S$451,8,0)</f>
        <v>22</v>
      </c>
      <c r="L180" s="0" t="n">
        <f aca="false">VLOOKUP($D180,metadata!$B$2:$S$451,9,0)</f>
        <v>16</v>
      </c>
      <c r="M180" s="0" t="str">
        <f aca="false">VLOOKUP($D180,metadata!$B$2:$S$451,10,0)</f>
        <v/>
      </c>
      <c r="N180" s="0" t="str">
        <f aca="false">VLOOKUP($D180,metadata!$B$2:$S$451,11,0)</f>
        <v>Wyeomyia smithii</v>
      </c>
      <c r="O180" s="0" t="str">
        <f aca="false">VLOOKUP($D180,metadata!$B$2:$S$451,12,0)</f>
        <v>diptera</v>
      </c>
      <c r="P180" s="0" t="str">
        <f aca="false">VLOOKUP($D180,metadata!$B$2:$S$451,13,0)</f>
        <v/>
      </c>
      <c r="Q180" s="0" t="str">
        <f aca="false">VLOOKUP($D180,metadata!$B$2:$S$451,14,0)</f>
        <v/>
      </c>
      <c r="R180" s="0" t="str">
        <f aca="false">VLOOKUP($D180,metadata!$B$2:$S$451,15,0)</f>
        <v/>
      </c>
      <c r="S180" s="0" t="str">
        <f aca="false">VLOOKUP($D180,metadata!$B$2:$S$451,16,0)</f>
        <v/>
      </c>
      <c r="T180" s="0" t="str">
        <f aca="false">VLOOKUP($D180,metadata!$B$2:$S$451,17,0)</f>
        <v/>
      </c>
      <c r="U180" s="0" t="str">
        <f aca="false">VLOOKUP($D180,metadata!$B$2:$S$451,18,0)</f>
        <v/>
      </c>
      <c r="V180" s="0" t="str">
        <f aca="false">VLOOKUP($D180,metadata!$B$2:$Z$451,19,0)</f>
        <v/>
      </c>
      <c r="W180" s="0" t="str">
        <f aca="false">VLOOKUP($D180,metadata!$B$2:$Z$451,20,0)</f>
        <v/>
      </c>
      <c r="X180" s="0" t="str">
        <f aca="false">VLOOKUP($D180,metadata!$B$2:$Z$451,21,0)</f>
        <v/>
      </c>
      <c r="Y180" s="0" t="str">
        <f aca="false">VLOOKUP($D180,metadata!$B$2:$Z$451,22,0)</f>
        <v/>
      </c>
      <c r="Z180" s="0" t="str">
        <f aca="false">VLOOKUP($D180,metadata!$B$2:$Z$451,23,0)</f>
        <v/>
      </c>
      <c r="AA180" s="0" t="str">
        <f aca="false">VLOOKUP($D180,metadata!$B$2:$Z$451,24,0)</f>
        <v/>
      </c>
      <c r="AB180" s="0" t="str">
        <f aca="false">VLOOKUP($D180,metadata!$B$2:$Z$451,25,0)</f>
        <v/>
      </c>
      <c r="AF180" s="0" t="str">
        <f aca="false">IF(AE180="",V180,AE180)</f>
        <v/>
      </c>
      <c r="AH180" s="0" t="str">
        <f aca="false">IF(AD180&lt;1.1,"x","")</f>
        <v>x</v>
      </c>
    </row>
    <row r="181" customFormat="false" ht="13.8" hidden="true" customHeight="false" outlineLevel="0" collapsed="false">
      <c r="A181" s="0" t="n">
        <f aca="false">A180+metadata!J180</f>
        <v>1094</v>
      </c>
      <c r="B181" s="0" t="str">
        <f aca="false">metadata!B181</f>
        <v>25-</v>
      </c>
      <c r="C181" s="0" t="n">
        <v>180</v>
      </c>
      <c r="D181" s="3" t="str">
        <f aca="false">VLOOKUP(C181,$A$1:$B$451,2)</f>
        <v>2-</v>
      </c>
      <c r="E181" s="0" t="str">
        <f aca="false">VLOOKUP($D181,metadata!$B$2:$S$451,2,0)</f>
        <v>BRADSHAW, WE</v>
      </c>
      <c r="F181" s="0" t="str">
        <f aca="false">VLOOKUP($D181,metadata!$B$2:$S$451,3,0)</f>
        <v>GEOGRAPHY OF PHOTOPERIODIC RESPONSE IN DIAPAUSING MOSQUITO</v>
      </c>
      <c r="G181" s="0" t="str">
        <f aca="false">VLOOKUP($D181,metadata!$B$2:$S$451,4,0)</f>
        <v>10.1038/262384b0</v>
      </c>
      <c r="H181" s="0" t="str">
        <f aca="false">VLOOKUP($D181,metadata!$B$2:$S$451,5,0)</f>
        <v>y-askfordata</v>
      </c>
      <c r="I181" s="0" t="str">
        <f aca="false">VLOOKUP($D181,metadata!$B$2:$S$451,6,0)</f>
        <v>a</v>
      </c>
      <c r="J181" s="0" t="str">
        <f aca="false">VLOOKUP($D181,metadata!$B$2:$S$451,7,0)</f>
        <v>i</v>
      </c>
      <c r="K181" s="0" t="n">
        <f aca="false">VLOOKUP($D181,metadata!$B$2:$S$451,8,0)</f>
        <v>22</v>
      </c>
      <c r="L181" s="0" t="n">
        <f aca="false">VLOOKUP($D181,metadata!$B$2:$S$451,9,0)</f>
        <v>16</v>
      </c>
      <c r="M181" s="0" t="str">
        <f aca="false">VLOOKUP($D181,metadata!$B$2:$S$451,10,0)</f>
        <v/>
      </c>
      <c r="N181" s="0" t="str">
        <f aca="false">VLOOKUP($D181,metadata!$B$2:$S$451,11,0)</f>
        <v>Wyeomyia smithii</v>
      </c>
      <c r="O181" s="0" t="str">
        <f aca="false">VLOOKUP($D181,metadata!$B$2:$S$451,12,0)</f>
        <v>diptera</v>
      </c>
      <c r="P181" s="0" t="str">
        <f aca="false">VLOOKUP($D181,metadata!$B$2:$S$451,13,0)</f>
        <v/>
      </c>
      <c r="Q181" s="0" t="str">
        <f aca="false">VLOOKUP($D181,metadata!$B$2:$S$451,14,0)</f>
        <v/>
      </c>
      <c r="R181" s="0" t="str">
        <f aca="false">VLOOKUP($D181,metadata!$B$2:$S$451,15,0)</f>
        <v/>
      </c>
      <c r="S181" s="0" t="str">
        <f aca="false">VLOOKUP($D181,metadata!$B$2:$S$451,16,0)</f>
        <v/>
      </c>
      <c r="T181" s="0" t="str">
        <f aca="false">VLOOKUP($D181,metadata!$B$2:$S$451,17,0)</f>
        <v/>
      </c>
      <c r="U181" s="0" t="str">
        <f aca="false">VLOOKUP($D181,metadata!$B$2:$S$451,18,0)</f>
        <v/>
      </c>
      <c r="V181" s="0" t="str">
        <f aca="false">VLOOKUP($D181,metadata!$B$2:$Z$451,19,0)</f>
        <v/>
      </c>
      <c r="W181" s="0" t="str">
        <f aca="false">VLOOKUP($D181,metadata!$B$2:$Z$451,20,0)</f>
        <v/>
      </c>
      <c r="X181" s="0" t="str">
        <f aca="false">VLOOKUP($D181,metadata!$B$2:$Z$451,21,0)</f>
        <v/>
      </c>
      <c r="Y181" s="0" t="str">
        <f aca="false">VLOOKUP($D181,metadata!$B$2:$Z$451,22,0)</f>
        <v/>
      </c>
      <c r="Z181" s="0" t="str">
        <f aca="false">VLOOKUP($D181,metadata!$B$2:$Z$451,23,0)</f>
        <v/>
      </c>
      <c r="AA181" s="0" t="str">
        <f aca="false">VLOOKUP($D181,metadata!$B$2:$Z$451,24,0)</f>
        <v/>
      </c>
      <c r="AB181" s="0" t="str">
        <f aca="false">VLOOKUP($D181,metadata!$B$2:$Z$451,25,0)</f>
        <v/>
      </c>
      <c r="AF181" s="0" t="str">
        <f aca="false">IF(AE181="",V181,AE181)</f>
        <v/>
      </c>
      <c r="AH181" s="0" t="str">
        <f aca="false">IF(AD181&lt;1.1,"x","")</f>
        <v>x</v>
      </c>
    </row>
    <row r="182" customFormat="false" ht="13.8" hidden="true" customHeight="false" outlineLevel="0" collapsed="false">
      <c r="A182" s="0" t="n">
        <f aca="false">A181+metadata!J181</f>
        <v>1094</v>
      </c>
      <c r="B182" s="0" t="str">
        <f aca="false">metadata!B182</f>
        <v>25-</v>
      </c>
      <c r="C182" s="0" t="n">
        <v>181</v>
      </c>
      <c r="D182" s="3" t="str">
        <f aca="false">VLOOKUP(C182,$A$1:$B$451,2)</f>
        <v>2-</v>
      </c>
      <c r="E182" s="0" t="str">
        <f aca="false">VLOOKUP($D182,metadata!$B$2:$S$451,2,0)</f>
        <v>BRADSHAW, WE</v>
      </c>
      <c r="F182" s="0" t="str">
        <f aca="false">VLOOKUP($D182,metadata!$B$2:$S$451,3,0)</f>
        <v>GEOGRAPHY OF PHOTOPERIODIC RESPONSE IN DIAPAUSING MOSQUITO</v>
      </c>
      <c r="G182" s="0" t="str">
        <f aca="false">VLOOKUP($D182,metadata!$B$2:$S$451,4,0)</f>
        <v>10.1038/262384b0</v>
      </c>
      <c r="H182" s="0" t="str">
        <f aca="false">VLOOKUP($D182,metadata!$B$2:$S$451,5,0)</f>
        <v>y-askfordata</v>
      </c>
      <c r="I182" s="0" t="str">
        <f aca="false">VLOOKUP($D182,metadata!$B$2:$S$451,6,0)</f>
        <v>a</v>
      </c>
      <c r="J182" s="0" t="str">
        <f aca="false">VLOOKUP($D182,metadata!$B$2:$S$451,7,0)</f>
        <v>i</v>
      </c>
      <c r="K182" s="0" t="n">
        <f aca="false">VLOOKUP($D182,metadata!$B$2:$S$451,8,0)</f>
        <v>22</v>
      </c>
      <c r="L182" s="0" t="n">
        <f aca="false">VLOOKUP($D182,metadata!$B$2:$S$451,9,0)</f>
        <v>16</v>
      </c>
      <c r="M182" s="0" t="str">
        <f aca="false">VLOOKUP($D182,metadata!$B$2:$S$451,10,0)</f>
        <v/>
      </c>
      <c r="N182" s="0" t="str">
        <f aca="false">VLOOKUP($D182,metadata!$B$2:$S$451,11,0)</f>
        <v>Wyeomyia smithii</v>
      </c>
      <c r="O182" s="0" t="str">
        <f aca="false">VLOOKUP($D182,metadata!$B$2:$S$451,12,0)</f>
        <v>diptera</v>
      </c>
      <c r="P182" s="0" t="str">
        <f aca="false">VLOOKUP($D182,metadata!$B$2:$S$451,13,0)</f>
        <v/>
      </c>
      <c r="Q182" s="0" t="str">
        <f aca="false">VLOOKUP($D182,metadata!$B$2:$S$451,14,0)</f>
        <v/>
      </c>
      <c r="R182" s="0" t="str">
        <f aca="false">VLOOKUP($D182,metadata!$B$2:$S$451,15,0)</f>
        <v/>
      </c>
      <c r="S182" s="0" t="str">
        <f aca="false">VLOOKUP($D182,metadata!$B$2:$S$451,16,0)</f>
        <v/>
      </c>
      <c r="T182" s="0" t="str">
        <f aca="false">VLOOKUP($D182,metadata!$B$2:$S$451,17,0)</f>
        <v/>
      </c>
      <c r="U182" s="0" t="str">
        <f aca="false">VLOOKUP($D182,metadata!$B$2:$S$451,18,0)</f>
        <v/>
      </c>
      <c r="V182" s="0" t="str">
        <f aca="false">VLOOKUP($D182,metadata!$B$2:$Z$451,19,0)</f>
        <v/>
      </c>
      <c r="W182" s="0" t="str">
        <f aca="false">VLOOKUP($D182,metadata!$B$2:$Z$451,20,0)</f>
        <v/>
      </c>
      <c r="X182" s="0" t="str">
        <f aca="false">VLOOKUP($D182,metadata!$B$2:$Z$451,21,0)</f>
        <v/>
      </c>
      <c r="Y182" s="0" t="str">
        <f aca="false">VLOOKUP($D182,metadata!$B$2:$Z$451,22,0)</f>
        <v/>
      </c>
      <c r="Z182" s="0" t="str">
        <f aca="false">VLOOKUP($D182,metadata!$B$2:$Z$451,23,0)</f>
        <v/>
      </c>
      <c r="AA182" s="0" t="str">
        <f aca="false">VLOOKUP($D182,metadata!$B$2:$Z$451,24,0)</f>
        <v/>
      </c>
      <c r="AB182" s="0" t="str">
        <f aca="false">VLOOKUP($D182,metadata!$B$2:$Z$451,25,0)</f>
        <v/>
      </c>
      <c r="AF182" s="0" t="str">
        <f aca="false">IF(AE182="",V182,AE182)</f>
        <v/>
      </c>
      <c r="AH182" s="0" t="str">
        <f aca="false">IF(AD182&lt;1.1,"x","")</f>
        <v>x</v>
      </c>
    </row>
    <row r="183" customFormat="false" ht="13.8" hidden="true" customHeight="false" outlineLevel="0" collapsed="false">
      <c r="A183" s="0" t="n">
        <f aca="false">A182+metadata!J182</f>
        <v>1094</v>
      </c>
      <c r="B183" s="0" t="str">
        <f aca="false">metadata!B183</f>
        <v>25-</v>
      </c>
      <c r="C183" s="0" t="n">
        <v>182</v>
      </c>
      <c r="D183" s="3" t="str">
        <f aca="false">VLOOKUP(C183,$A$1:$B$451,2)</f>
        <v>2-</v>
      </c>
      <c r="E183" s="0" t="str">
        <f aca="false">VLOOKUP($D183,metadata!$B$2:$S$451,2,0)</f>
        <v>BRADSHAW, WE</v>
      </c>
      <c r="F183" s="0" t="str">
        <f aca="false">VLOOKUP($D183,metadata!$B$2:$S$451,3,0)</f>
        <v>GEOGRAPHY OF PHOTOPERIODIC RESPONSE IN DIAPAUSING MOSQUITO</v>
      </c>
      <c r="G183" s="0" t="str">
        <f aca="false">VLOOKUP($D183,metadata!$B$2:$S$451,4,0)</f>
        <v>10.1038/262384b0</v>
      </c>
      <c r="H183" s="0" t="str">
        <f aca="false">VLOOKUP($D183,metadata!$B$2:$S$451,5,0)</f>
        <v>y-askfordata</v>
      </c>
      <c r="I183" s="0" t="str">
        <f aca="false">VLOOKUP($D183,metadata!$B$2:$S$451,6,0)</f>
        <v>a</v>
      </c>
      <c r="J183" s="0" t="str">
        <f aca="false">VLOOKUP($D183,metadata!$B$2:$S$451,7,0)</f>
        <v>i</v>
      </c>
      <c r="K183" s="0" t="n">
        <f aca="false">VLOOKUP($D183,metadata!$B$2:$S$451,8,0)</f>
        <v>22</v>
      </c>
      <c r="L183" s="0" t="n">
        <f aca="false">VLOOKUP($D183,metadata!$B$2:$S$451,9,0)</f>
        <v>16</v>
      </c>
      <c r="M183" s="0" t="str">
        <f aca="false">VLOOKUP($D183,metadata!$B$2:$S$451,10,0)</f>
        <v/>
      </c>
      <c r="N183" s="0" t="str">
        <f aca="false">VLOOKUP($D183,metadata!$B$2:$S$451,11,0)</f>
        <v>Wyeomyia smithii</v>
      </c>
      <c r="O183" s="0" t="str">
        <f aca="false">VLOOKUP($D183,metadata!$B$2:$S$451,12,0)</f>
        <v>diptera</v>
      </c>
      <c r="P183" s="0" t="str">
        <f aca="false">VLOOKUP($D183,metadata!$B$2:$S$451,13,0)</f>
        <v/>
      </c>
      <c r="Q183" s="0" t="str">
        <f aca="false">VLOOKUP($D183,metadata!$B$2:$S$451,14,0)</f>
        <v/>
      </c>
      <c r="R183" s="0" t="str">
        <f aca="false">VLOOKUP($D183,metadata!$B$2:$S$451,15,0)</f>
        <v/>
      </c>
      <c r="S183" s="0" t="str">
        <f aca="false">VLOOKUP($D183,metadata!$B$2:$S$451,16,0)</f>
        <v/>
      </c>
      <c r="T183" s="0" t="str">
        <f aca="false">VLOOKUP($D183,metadata!$B$2:$S$451,17,0)</f>
        <v/>
      </c>
      <c r="U183" s="0" t="str">
        <f aca="false">VLOOKUP($D183,metadata!$B$2:$S$451,18,0)</f>
        <v/>
      </c>
      <c r="V183" s="0" t="str">
        <f aca="false">VLOOKUP($D183,metadata!$B$2:$Z$451,19,0)</f>
        <v/>
      </c>
      <c r="W183" s="0" t="str">
        <f aca="false">VLOOKUP($D183,metadata!$B$2:$Z$451,20,0)</f>
        <v/>
      </c>
      <c r="X183" s="0" t="str">
        <f aca="false">VLOOKUP($D183,metadata!$B$2:$Z$451,21,0)</f>
        <v/>
      </c>
      <c r="Y183" s="0" t="str">
        <f aca="false">VLOOKUP($D183,metadata!$B$2:$Z$451,22,0)</f>
        <v/>
      </c>
      <c r="Z183" s="0" t="str">
        <f aca="false">VLOOKUP($D183,metadata!$B$2:$Z$451,23,0)</f>
        <v/>
      </c>
      <c r="AA183" s="0" t="str">
        <f aca="false">VLOOKUP($D183,metadata!$B$2:$Z$451,24,0)</f>
        <v/>
      </c>
      <c r="AB183" s="0" t="str">
        <f aca="false">VLOOKUP($D183,metadata!$B$2:$Z$451,25,0)</f>
        <v/>
      </c>
      <c r="AF183" s="0" t="str">
        <f aca="false">IF(AE183="",V183,AE183)</f>
        <v/>
      </c>
      <c r="AH183" s="0" t="str">
        <f aca="false">IF(AD183&lt;1.1,"x","")</f>
        <v>x</v>
      </c>
    </row>
    <row r="184" customFormat="false" ht="13.8" hidden="true" customHeight="false" outlineLevel="0" collapsed="false">
      <c r="A184" s="0" t="n">
        <f aca="false">A183+metadata!J183</f>
        <v>1094</v>
      </c>
      <c r="B184" s="0" t="str">
        <f aca="false">metadata!B184</f>
        <v>25-</v>
      </c>
      <c r="C184" s="0" t="n">
        <v>183</v>
      </c>
      <c r="D184" s="3" t="str">
        <f aca="false">VLOOKUP(C184,$A$1:$B$451,2)</f>
        <v>2-</v>
      </c>
      <c r="E184" s="0" t="str">
        <f aca="false">VLOOKUP($D184,metadata!$B$2:$S$451,2,0)</f>
        <v>BRADSHAW, WE</v>
      </c>
      <c r="F184" s="0" t="str">
        <f aca="false">VLOOKUP($D184,metadata!$B$2:$S$451,3,0)</f>
        <v>GEOGRAPHY OF PHOTOPERIODIC RESPONSE IN DIAPAUSING MOSQUITO</v>
      </c>
      <c r="G184" s="0" t="str">
        <f aca="false">VLOOKUP($D184,metadata!$B$2:$S$451,4,0)</f>
        <v>10.1038/262384b0</v>
      </c>
      <c r="H184" s="0" t="str">
        <f aca="false">VLOOKUP($D184,metadata!$B$2:$S$451,5,0)</f>
        <v>y-askfordata</v>
      </c>
      <c r="I184" s="0" t="str">
        <f aca="false">VLOOKUP($D184,metadata!$B$2:$S$451,6,0)</f>
        <v>a</v>
      </c>
      <c r="J184" s="0" t="str">
        <f aca="false">VLOOKUP($D184,metadata!$B$2:$S$451,7,0)</f>
        <v>i</v>
      </c>
      <c r="K184" s="0" t="n">
        <f aca="false">VLOOKUP($D184,metadata!$B$2:$S$451,8,0)</f>
        <v>22</v>
      </c>
      <c r="L184" s="0" t="n">
        <f aca="false">VLOOKUP($D184,metadata!$B$2:$S$451,9,0)</f>
        <v>16</v>
      </c>
      <c r="M184" s="0" t="str">
        <f aca="false">VLOOKUP($D184,metadata!$B$2:$S$451,10,0)</f>
        <v/>
      </c>
      <c r="N184" s="0" t="str">
        <f aca="false">VLOOKUP($D184,metadata!$B$2:$S$451,11,0)</f>
        <v>Wyeomyia smithii</v>
      </c>
      <c r="O184" s="0" t="str">
        <f aca="false">VLOOKUP($D184,metadata!$B$2:$S$451,12,0)</f>
        <v>diptera</v>
      </c>
      <c r="P184" s="0" t="str">
        <f aca="false">VLOOKUP($D184,metadata!$B$2:$S$451,13,0)</f>
        <v/>
      </c>
      <c r="Q184" s="0" t="str">
        <f aca="false">VLOOKUP($D184,metadata!$B$2:$S$451,14,0)</f>
        <v/>
      </c>
      <c r="R184" s="0" t="str">
        <f aca="false">VLOOKUP($D184,metadata!$B$2:$S$451,15,0)</f>
        <v/>
      </c>
      <c r="S184" s="0" t="str">
        <f aca="false">VLOOKUP($D184,metadata!$B$2:$S$451,16,0)</f>
        <v/>
      </c>
      <c r="T184" s="0" t="str">
        <f aca="false">VLOOKUP($D184,metadata!$B$2:$S$451,17,0)</f>
        <v/>
      </c>
      <c r="U184" s="0" t="str">
        <f aca="false">VLOOKUP($D184,metadata!$B$2:$S$451,18,0)</f>
        <v/>
      </c>
      <c r="V184" s="0" t="str">
        <f aca="false">VLOOKUP($D184,metadata!$B$2:$Z$451,19,0)</f>
        <v/>
      </c>
      <c r="W184" s="0" t="str">
        <f aca="false">VLOOKUP($D184,metadata!$B$2:$Z$451,20,0)</f>
        <v/>
      </c>
      <c r="X184" s="0" t="str">
        <f aca="false">VLOOKUP($D184,metadata!$B$2:$Z$451,21,0)</f>
        <v/>
      </c>
      <c r="Y184" s="0" t="str">
        <f aca="false">VLOOKUP($D184,metadata!$B$2:$Z$451,22,0)</f>
        <v/>
      </c>
      <c r="Z184" s="0" t="str">
        <f aca="false">VLOOKUP($D184,metadata!$B$2:$Z$451,23,0)</f>
        <v/>
      </c>
      <c r="AA184" s="0" t="str">
        <f aca="false">VLOOKUP($D184,metadata!$B$2:$Z$451,24,0)</f>
        <v/>
      </c>
      <c r="AB184" s="0" t="str">
        <f aca="false">VLOOKUP($D184,metadata!$B$2:$Z$451,25,0)</f>
        <v/>
      </c>
      <c r="AF184" s="0" t="str">
        <f aca="false">IF(AE184="",V184,AE184)</f>
        <v/>
      </c>
      <c r="AH184" s="0" t="str">
        <f aca="false">IF(AD184&lt;1.1,"x","")</f>
        <v>x</v>
      </c>
    </row>
    <row r="185" customFormat="false" ht="13.8" hidden="true" customHeight="false" outlineLevel="0" collapsed="false">
      <c r="A185" s="0" t="n">
        <f aca="false">A184+metadata!J184</f>
        <v>1094</v>
      </c>
      <c r="B185" s="0" t="str">
        <f aca="false">metadata!B185</f>
        <v>25-</v>
      </c>
      <c r="C185" s="0" t="n">
        <v>184</v>
      </c>
      <c r="D185" s="3" t="str">
        <f aca="false">VLOOKUP(C185,$A$1:$B$451,2)</f>
        <v>2-</v>
      </c>
      <c r="E185" s="0" t="str">
        <f aca="false">VLOOKUP($D185,metadata!$B$2:$S$451,2,0)</f>
        <v>BRADSHAW, WE</v>
      </c>
      <c r="F185" s="0" t="str">
        <f aca="false">VLOOKUP($D185,metadata!$B$2:$S$451,3,0)</f>
        <v>GEOGRAPHY OF PHOTOPERIODIC RESPONSE IN DIAPAUSING MOSQUITO</v>
      </c>
      <c r="G185" s="0" t="str">
        <f aca="false">VLOOKUP($D185,metadata!$B$2:$S$451,4,0)</f>
        <v>10.1038/262384b0</v>
      </c>
      <c r="H185" s="0" t="str">
        <f aca="false">VLOOKUP($D185,metadata!$B$2:$S$451,5,0)</f>
        <v>y-askfordata</v>
      </c>
      <c r="I185" s="0" t="str">
        <f aca="false">VLOOKUP($D185,metadata!$B$2:$S$451,6,0)</f>
        <v>a</v>
      </c>
      <c r="J185" s="0" t="str">
        <f aca="false">VLOOKUP($D185,metadata!$B$2:$S$451,7,0)</f>
        <v>i</v>
      </c>
      <c r="K185" s="0" t="n">
        <f aca="false">VLOOKUP($D185,metadata!$B$2:$S$451,8,0)</f>
        <v>22</v>
      </c>
      <c r="L185" s="0" t="n">
        <f aca="false">VLOOKUP($D185,metadata!$B$2:$S$451,9,0)</f>
        <v>16</v>
      </c>
      <c r="M185" s="0" t="str">
        <f aca="false">VLOOKUP($D185,metadata!$B$2:$S$451,10,0)</f>
        <v/>
      </c>
      <c r="N185" s="0" t="str">
        <f aca="false">VLOOKUP($D185,metadata!$B$2:$S$451,11,0)</f>
        <v>Wyeomyia smithii</v>
      </c>
      <c r="O185" s="0" t="str">
        <f aca="false">VLOOKUP($D185,metadata!$B$2:$S$451,12,0)</f>
        <v>diptera</v>
      </c>
      <c r="P185" s="0" t="str">
        <f aca="false">VLOOKUP($D185,metadata!$B$2:$S$451,13,0)</f>
        <v/>
      </c>
      <c r="Q185" s="0" t="str">
        <f aca="false">VLOOKUP($D185,metadata!$B$2:$S$451,14,0)</f>
        <v/>
      </c>
      <c r="R185" s="0" t="str">
        <f aca="false">VLOOKUP($D185,metadata!$B$2:$S$451,15,0)</f>
        <v/>
      </c>
      <c r="S185" s="0" t="str">
        <f aca="false">VLOOKUP($D185,metadata!$B$2:$S$451,16,0)</f>
        <v/>
      </c>
      <c r="T185" s="0" t="str">
        <f aca="false">VLOOKUP($D185,metadata!$B$2:$S$451,17,0)</f>
        <v/>
      </c>
      <c r="U185" s="0" t="str">
        <f aca="false">VLOOKUP($D185,metadata!$B$2:$S$451,18,0)</f>
        <v/>
      </c>
      <c r="V185" s="0" t="str">
        <f aca="false">VLOOKUP($D185,metadata!$B$2:$Z$451,19,0)</f>
        <v/>
      </c>
      <c r="W185" s="0" t="str">
        <f aca="false">VLOOKUP($D185,metadata!$B$2:$Z$451,20,0)</f>
        <v/>
      </c>
      <c r="X185" s="0" t="str">
        <f aca="false">VLOOKUP($D185,metadata!$B$2:$Z$451,21,0)</f>
        <v/>
      </c>
      <c r="Y185" s="0" t="str">
        <f aca="false">VLOOKUP($D185,metadata!$B$2:$Z$451,22,0)</f>
        <v/>
      </c>
      <c r="Z185" s="0" t="str">
        <f aca="false">VLOOKUP($D185,metadata!$B$2:$Z$451,23,0)</f>
        <v/>
      </c>
      <c r="AA185" s="0" t="str">
        <f aca="false">VLOOKUP($D185,metadata!$B$2:$Z$451,24,0)</f>
        <v/>
      </c>
      <c r="AB185" s="0" t="str">
        <f aca="false">VLOOKUP($D185,metadata!$B$2:$Z$451,25,0)</f>
        <v/>
      </c>
      <c r="AF185" s="0" t="str">
        <f aca="false">IF(AE185="",V185,AE185)</f>
        <v/>
      </c>
      <c r="AH185" s="0" t="str">
        <f aca="false">IF(AD185&lt;1.1,"x","")</f>
        <v>x</v>
      </c>
    </row>
    <row r="186" customFormat="false" ht="13.8" hidden="true" customHeight="false" outlineLevel="0" collapsed="false">
      <c r="A186" s="0" t="n">
        <f aca="false">A185+metadata!J185</f>
        <v>1094</v>
      </c>
      <c r="B186" s="0" t="str">
        <f aca="false">metadata!B186</f>
        <v>25-</v>
      </c>
      <c r="C186" s="0" t="n">
        <v>185</v>
      </c>
      <c r="D186" s="3" t="str">
        <f aca="false">VLOOKUP(C186,$A$1:$B$451,2)</f>
        <v>2-</v>
      </c>
      <c r="E186" s="0" t="str">
        <f aca="false">VLOOKUP($D186,metadata!$B$2:$S$451,2,0)</f>
        <v>BRADSHAW, WE</v>
      </c>
      <c r="F186" s="0" t="str">
        <f aca="false">VLOOKUP($D186,metadata!$B$2:$S$451,3,0)</f>
        <v>GEOGRAPHY OF PHOTOPERIODIC RESPONSE IN DIAPAUSING MOSQUITO</v>
      </c>
      <c r="G186" s="0" t="str">
        <f aca="false">VLOOKUP($D186,metadata!$B$2:$S$451,4,0)</f>
        <v>10.1038/262384b0</v>
      </c>
      <c r="H186" s="0" t="str">
        <f aca="false">VLOOKUP($D186,metadata!$B$2:$S$451,5,0)</f>
        <v>y-askfordata</v>
      </c>
      <c r="I186" s="0" t="str">
        <f aca="false">VLOOKUP($D186,metadata!$B$2:$S$451,6,0)</f>
        <v>a</v>
      </c>
      <c r="J186" s="0" t="str">
        <f aca="false">VLOOKUP($D186,metadata!$B$2:$S$451,7,0)</f>
        <v>i</v>
      </c>
      <c r="K186" s="0" t="n">
        <f aca="false">VLOOKUP($D186,metadata!$B$2:$S$451,8,0)</f>
        <v>22</v>
      </c>
      <c r="L186" s="0" t="n">
        <f aca="false">VLOOKUP($D186,metadata!$B$2:$S$451,9,0)</f>
        <v>16</v>
      </c>
      <c r="M186" s="0" t="str">
        <f aca="false">VLOOKUP($D186,metadata!$B$2:$S$451,10,0)</f>
        <v/>
      </c>
      <c r="N186" s="0" t="str">
        <f aca="false">VLOOKUP($D186,metadata!$B$2:$S$451,11,0)</f>
        <v>Wyeomyia smithii</v>
      </c>
      <c r="O186" s="0" t="str">
        <f aca="false">VLOOKUP($D186,metadata!$B$2:$S$451,12,0)</f>
        <v>diptera</v>
      </c>
      <c r="P186" s="0" t="str">
        <f aca="false">VLOOKUP($D186,metadata!$B$2:$S$451,13,0)</f>
        <v/>
      </c>
      <c r="Q186" s="0" t="str">
        <f aca="false">VLOOKUP($D186,metadata!$B$2:$S$451,14,0)</f>
        <v/>
      </c>
      <c r="R186" s="0" t="str">
        <f aca="false">VLOOKUP($D186,metadata!$B$2:$S$451,15,0)</f>
        <v/>
      </c>
      <c r="S186" s="0" t="str">
        <f aca="false">VLOOKUP($D186,metadata!$B$2:$S$451,16,0)</f>
        <v/>
      </c>
      <c r="T186" s="0" t="str">
        <f aca="false">VLOOKUP($D186,metadata!$B$2:$S$451,17,0)</f>
        <v/>
      </c>
      <c r="U186" s="0" t="str">
        <f aca="false">VLOOKUP($D186,metadata!$B$2:$S$451,18,0)</f>
        <v/>
      </c>
      <c r="V186" s="0" t="str">
        <f aca="false">VLOOKUP($D186,metadata!$B$2:$Z$451,19,0)</f>
        <v/>
      </c>
      <c r="W186" s="0" t="str">
        <f aca="false">VLOOKUP($D186,metadata!$B$2:$Z$451,20,0)</f>
        <v/>
      </c>
      <c r="X186" s="0" t="str">
        <f aca="false">VLOOKUP($D186,metadata!$B$2:$Z$451,21,0)</f>
        <v/>
      </c>
      <c r="Y186" s="0" t="str">
        <f aca="false">VLOOKUP($D186,metadata!$B$2:$Z$451,22,0)</f>
        <v/>
      </c>
      <c r="Z186" s="0" t="str">
        <f aca="false">VLOOKUP($D186,metadata!$B$2:$Z$451,23,0)</f>
        <v/>
      </c>
      <c r="AA186" s="0" t="str">
        <f aca="false">VLOOKUP($D186,metadata!$B$2:$Z$451,24,0)</f>
        <v/>
      </c>
      <c r="AB186" s="0" t="str">
        <f aca="false">VLOOKUP($D186,metadata!$B$2:$Z$451,25,0)</f>
        <v/>
      </c>
      <c r="AF186" s="0" t="str">
        <f aca="false">IF(AE186="",V186,AE186)</f>
        <v/>
      </c>
      <c r="AH186" s="0" t="str">
        <f aca="false">IF(AD186&lt;1.1,"x","")</f>
        <v>x</v>
      </c>
    </row>
    <row r="187" customFormat="false" ht="13.8" hidden="true" customHeight="false" outlineLevel="0" collapsed="false">
      <c r="A187" s="0" t="n">
        <f aca="false">A186+metadata!J186</f>
        <v>1094</v>
      </c>
      <c r="B187" s="0" t="str">
        <f aca="false">metadata!B187</f>
        <v>25-</v>
      </c>
      <c r="C187" s="0" t="n">
        <v>186</v>
      </c>
      <c r="D187" s="3" t="str">
        <f aca="false">VLOOKUP(C187,$A$1:$B$451,2)</f>
        <v>2-</v>
      </c>
      <c r="E187" s="0" t="str">
        <f aca="false">VLOOKUP($D187,metadata!$B$2:$S$451,2,0)</f>
        <v>BRADSHAW, WE</v>
      </c>
      <c r="F187" s="0" t="str">
        <f aca="false">VLOOKUP($D187,metadata!$B$2:$S$451,3,0)</f>
        <v>GEOGRAPHY OF PHOTOPERIODIC RESPONSE IN DIAPAUSING MOSQUITO</v>
      </c>
      <c r="G187" s="0" t="str">
        <f aca="false">VLOOKUP($D187,metadata!$B$2:$S$451,4,0)</f>
        <v>10.1038/262384b0</v>
      </c>
      <c r="H187" s="0" t="str">
        <f aca="false">VLOOKUP($D187,metadata!$B$2:$S$451,5,0)</f>
        <v>y-askfordata</v>
      </c>
      <c r="I187" s="0" t="str">
        <f aca="false">VLOOKUP($D187,metadata!$B$2:$S$451,6,0)</f>
        <v>a</v>
      </c>
      <c r="J187" s="0" t="str">
        <f aca="false">VLOOKUP($D187,metadata!$B$2:$S$451,7,0)</f>
        <v>i</v>
      </c>
      <c r="K187" s="0" t="n">
        <f aca="false">VLOOKUP($D187,metadata!$B$2:$S$451,8,0)</f>
        <v>22</v>
      </c>
      <c r="L187" s="0" t="n">
        <f aca="false">VLOOKUP($D187,metadata!$B$2:$S$451,9,0)</f>
        <v>16</v>
      </c>
      <c r="M187" s="0" t="str">
        <f aca="false">VLOOKUP($D187,metadata!$B$2:$S$451,10,0)</f>
        <v/>
      </c>
      <c r="N187" s="0" t="str">
        <f aca="false">VLOOKUP($D187,metadata!$B$2:$S$451,11,0)</f>
        <v>Wyeomyia smithii</v>
      </c>
      <c r="O187" s="0" t="str">
        <f aca="false">VLOOKUP($D187,metadata!$B$2:$S$451,12,0)</f>
        <v>diptera</v>
      </c>
      <c r="P187" s="0" t="str">
        <f aca="false">VLOOKUP($D187,metadata!$B$2:$S$451,13,0)</f>
        <v/>
      </c>
      <c r="Q187" s="0" t="str">
        <f aca="false">VLOOKUP($D187,metadata!$B$2:$S$451,14,0)</f>
        <v/>
      </c>
      <c r="R187" s="0" t="str">
        <f aca="false">VLOOKUP($D187,metadata!$B$2:$S$451,15,0)</f>
        <v/>
      </c>
      <c r="S187" s="0" t="str">
        <f aca="false">VLOOKUP($D187,metadata!$B$2:$S$451,16,0)</f>
        <v/>
      </c>
      <c r="T187" s="0" t="str">
        <f aca="false">VLOOKUP($D187,metadata!$B$2:$S$451,17,0)</f>
        <v/>
      </c>
      <c r="U187" s="0" t="str">
        <f aca="false">VLOOKUP($D187,metadata!$B$2:$S$451,18,0)</f>
        <v/>
      </c>
      <c r="V187" s="0" t="str">
        <f aca="false">VLOOKUP($D187,metadata!$B$2:$Z$451,19,0)</f>
        <v/>
      </c>
      <c r="W187" s="0" t="str">
        <f aca="false">VLOOKUP($D187,metadata!$B$2:$Z$451,20,0)</f>
        <v/>
      </c>
      <c r="X187" s="0" t="str">
        <f aca="false">VLOOKUP($D187,metadata!$B$2:$Z$451,21,0)</f>
        <v/>
      </c>
      <c r="Y187" s="0" t="str">
        <f aca="false">VLOOKUP($D187,metadata!$B$2:$Z$451,22,0)</f>
        <v/>
      </c>
      <c r="Z187" s="0" t="str">
        <f aca="false">VLOOKUP($D187,metadata!$B$2:$Z$451,23,0)</f>
        <v/>
      </c>
      <c r="AA187" s="0" t="str">
        <f aca="false">VLOOKUP($D187,metadata!$B$2:$Z$451,24,0)</f>
        <v/>
      </c>
      <c r="AB187" s="0" t="str">
        <f aca="false">VLOOKUP($D187,metadata!$B$2:$Z$451,25,0)</f>
        <v/>
      </c>
      <c r="AF187" s="0" t="str">
        <f aca="false">IF(AE187="",V187,AE187)</f>
        <v/>
      </c>
      <c r="AH187" s="0" t="str">
        <f aca="false">IF(AD187&lt;1.1,"x","")</f>
        <v>x</v>
      </c>
    </row>
    <row r="188" customFormat="false" ht="13.8" hidden="true" customHeight="false" outlineLevel="0" collapsed="false">
      <c r="A188" s="0" t="n">
        <f aca="false">A187+metadata!J187</f>
        <v>1094</v>
      </c>
      <c r="B188" s="0" t="str">
        <f aca="false">metadata!B188</f>
        <v>26-Pelkosenniemi</v>
      </c>
      <c r="C188" s="0" t="n">
        <v>187</v>
      </c>
      <c r="D188" s="3" t="str">
        <f aca="false">VLOOKUP(C188,$A$1:$B$451,2)</f>
        <v>2-</v>
      </c>
      <c r="E188" s="0" t="str">
        <f aca="false">VLOOKUP($D188,metadata!$B$2:$S$451,2,0)</f>
        <v>BRADSHAW, WE</v>
      </c>
      <c r="F188" s="0" t="str">
        <f aca="false">VLOOKUP($D188,metadata!$B$2:$S$451,3,0)</f>
        <v>GEOGRAPHY OF PHOTOPERIODIC RESPONSE IN DIAPAUSING MOSQUITO</v>
      </c>
      <c r="G188" s="0" t="str">
        <f aca="false">VLOOKUP($D188,metadata!$B$2:$S$451,4,0)</f>
        <v>10.1038/262384b0</v>
      </c>
      <c r="H188" s="0" t="str">
        <f aca="false">VLOOKUP($D188,metadata!$B$2:$S$451,5,0)</f>
        <v>y-askfordata</v>
      </c>
      <c r="I188" s="0" t="str">
        <f aca="false">VLOOKUP($D188,metadata!$B$2:$S$451,6,0)</f>
        <v>a</v>
      </c>
      <c r="J188" s="0" t="str">
        <f aca="false">VLOOKUP($D188,metadata!$B$2:$S$451,7,0)</f>
        <v>i</v>
      </c>
      <c r="K188" s="0" t="n">
        <f aca="false">VLOOKUP($D188,metadata!$B$2:$S$451,8,0)</f>
        <v>22</v>
      </c>
      <c r="L188" s="0" t="n">
        <f aca="false">VLOOKUP($D188,metadata!$B$2:$S$451,9,0)</f>
        <v>16</v>
      </c>
      <c r="M188" s="0" t="str">
        <f aca="false">VLOOKUP($D188,metadata!$B$2:$S$451,10,0)</f>
        <v/>
      </c>
      <c r="N188" s="0" t="str">
        <f aca="false">VLOOKUP($D188,metadata!$B$2:$S$451,11,0)</f>
        <v>Wyeomyia smithii</v>
      </c>
      <c r="O188" s="0" t="str">
        <f aca="false">VLOOKUP($D188,metadata!$B$2:$S$451,12,0)</f>
        <v>diptera</v>
      </c>
      <c r="P188" s="0" t="str">
        <f aca="false">VLOOKUP($D188,metadata!$B$2:$S$451,13,0)</f>
        <v/>
      </c>
      <c r="Q188" s="0" t="str">
        <f aca="false">VLOOKUP($D188,metadata!$B$2:$S$451,14,0)</f>
        <v/>
      </c>
      <c r="R188" s="0" t="str">
        <f aca="false">VLOOKUP($D188,metadata!$B$2:$S$451,15,0)</f>
        <v/>
      </c>
      <c r="S188" s="0" t="str">
        <f aca="false">VLOOKUP($D188,metadata!$B$2:$S$451,16,0)</f>
        <v/>
      </c>
      <c r="T188" s="0" t="str">
        <f aca="false">VLOOKUP($D188,metadata!$B$2:$S$451,17,0)</f>
        <v/>
      </c>
      <c r="U188" s="0" t="str">
        <f aca="false">VLOOKUP($D188,metadata!$B$2:$S$451,18,0)</f>
        <v/>
      </c>
      <c r="V188" s="0" t="str">
        <f aca="false">VLOOKUP($D188,metadata!$B$2:$Z$451,19,0)</f>
        <v/>
      </c>
      <c r="W188" s="0" t="str">
        <f aca="false">VLOOKUP($D188,metadata!$B$2:$Z$451,20,0)</f>
        <v/>
      </c>
      <c r="X188" s="0" t="str">
        <f aca="false">VLOOKUP($D188,metadata!$B$2:$Z$451,21,0)</f>
        <v/>
      </c>
      <c r="Y188" s="0" t="str">
        <f aca="false">VLOOKUP($D188,metadata!$B$2:$Z$451,22,0)</f>
        <v/>
      </c>
      <c r="Z188" s="0" t="str">
        <f aca="false">VLOOKUP($D188,metadata!$B$2:$Z$451,23,0)</f>
        <v/>
      </c>
      <c r="AA188" s="0" t="str">
        <f aca="false">VLOOKUP($D188,metadata!$B$2:$Z$451,24,0)</f>
        <v/>
      </c>
      <c r="AB188" s="0" t="str">
        <f aca="false">VLOOKUP($D188,metadata!$B$2:$Z$451,25,0)</f>
        <v/>
      </c>
      <c r="AF188" s="0" t="str">
        <f aca="false">IF(AE188="",V188,AE188)</f>
        <v/>
      </c>
      <c r="AH188" s="0" t="str">
        <f aca="false">IF(AD188&lt;1.1,"x","")</f>
        <v>x</v>
      </c>
    </row>
    <row r="189" customFormat="false" ht="13.8" hidden="true" customHeight="false" outlineLevel="0" collapsed="false">
      <c r="A189" s="0" t="n">
        <f aca="false">A188+metadata!J188</f>
        <v>1108</v>
      </c>
      <c r="B189" s="0" t="str">
        <f aca="false">metadata!B189</f>
        <v>26-Oulanka</v>
      </c>
      <c r="C189" s="0" t="n">
        <v>188</v>
      </c>
      <c r="D189" s="3" t="str">
        <f aca="false">VLOOKUP(C189,$A$1:$B$451,2)</f>
        <v>2-</v>
      </c>
      <c r="E189" s="0" t="str">
        <f aca="false">VLOOKUP($D189,metadata!$B$2:$S$451,2,0)</f>
        <v>BRADSHAW, WE</v>
      </c>
      <c r="F189" s="0" t="str">
        <f aca="false">VLOOKUP($D189,metadata!$B$2:$S$451,3,0)</f>
        <v>GEOGRAPHY OF PHOTOPERIODIC RESPONSE IN DIAPAUSING MOSQUITO</v>
      </c>
      <c r="G189" s="0" t="str">
        <f aca="false">VLOOKUP($D189,metadata!$B$2:$S$451,4,0)</f>
        <v>10.1038/262384b0</v>
      </c>
      <c r="H189" s="0" t="str">
        <f aca="false">VLOOKUP($D189,metadata!$B$2:$S$451,5,0)</f>
        <v>y-askfordata</v>
      </c>
      <c r="I189" s="0" t="str">
        <f aca="false">VLOOKUP($D189,metadata!$B$2:$S$451,6,0)</f>
        <v>a</v>
      </c>
      <c r="J189" s="0" t="str">
        <f aca="false">VLOOKUP($D189,metadata!$B$2:$S$451,7,0)</f>
        <v>i</v>
      </c>
      <c r="K189" s="0" t="n">
        <f aca="false">VLOOKUP($D189,metadata!$B$2:$S$451,8,0)</f>
        <v>22</v>
      </c>
      <c r="L189" s="0" t="n">
        <f aca="false">VLOOKUP($D189,metadata!$B$2:$S$451,9,0)</f>
        <v>16</v>
      </c>
      <c r="M189" s="0" t="str">
        <f aca="false">VLOOKUP($D189,metadata!$B$2:$S$451,10,0)</f>
        <v/>
      </c>
      <c r="N189" s="0" t="str">
        <f aca="false">VLOOKUP($D189,metadata!$B$2:$S$451,11,0)</f>
        <v>Wyeomyia smithii</v>
      </c>
      <c r="O189" s="0" t="str">
        <f aca="false">VLOOKUP($D189,metadata!$B$2:$S$451,12,0)</f>
        <v>diptera</v>
      </c>
      <c r="P189" s="0" t="str">
        <f aca="false">VLOOKUP($D189,metadata!$B$2:$S$451,13,0)</f>
        <v/>
      </c>
      <c r="Q189" s="0" t="str">
        <f aca="false">VLOOKUP($D189,metadata!$B$2:$S$451,14,0)</f>
        <v/>
      </c>
      <c r="R189" s="0" t="str">
        <f aca="false">VLOOKUP($D189,metadata!$B$2:$S$451,15,0)</f>
        <v/>
      </c>
      <c r="S189" s="0" t="str">
        <f aca="false">VLOOKUP($D189,metadata!$B$2:$S$451,16,0)</f>
        <v/>
      </c>
      <c r="T189" s="0" t="str">
        <f aca="false">VLOOKUP($D189,metadata!$B$2:$S$451,17,0)</f>
        <v/>
      </c>
      <c r="U189" s="0" t="str">
        <f aca="false">VLOOKUP($D189,metadata!$B$2:$S$451,18,0)</f>
        <v/>
      </c>
      <c r="V189" s="0" t="str">
        <f aca="false">VLOOKUP($D189,metadata!$B$2:$Z$451,19,0)</f>
        <v/>
      </c>
      <c r="W189" s="0" t="str">
        <f aca="false">VLOOKUP($D189,metadata!$B$2:$Z$451,20,0)</f>
        <v/>
      </c>
      <c r="X189" s="0" t="str">
        <f aca="false">VLOOKUP($D189,metadata!$B$2:$Z$451,21,0)</f>
        <v/>
      </c>
      <c r="Y189" s="0" t="str">
        <f aca="false">VLOOKUP($D189,metadata!$B$2:$Z$451,22,0)</f>
        <v/>
      </c>
      <c r="Z189" s="0" t="str">
        <f aca="false">VLOOKUP($D189,metadata!$B$2:$Z$451,23,0)</f>
        <v/>
      </c>
      <c r="AA189" s="0" t="str">
        <f aca="false">VLOOKUP($D189,metadata!$B$2:$Z$451,24,0)</f>
        <v/>
      </c>
      <c r="AB189" s="0" t="str">
        <f aca="false">VLOOKUP($D189,metadata!$B$2:$Z$451,25,0)</f>
        <v/>
      </c>
      <c r="AF189" s="0" t="str">
        <f aca="false">IF(AE189="",V189,AE189)</f>
        <v/>
      </c>
      <c r="AH189" s="0" t="str">
        <f aca="false">IF(AD189&lt;1.1,"x","")</f>
        <v>x</v>
      </c>
    </row>
    <row r="190" customFormat="false" ht="13.8" hidden="true" customHeight="false" outlineLevel="0" collapsed="false">
      <c r="A190" s="0" t="n">
        <f aca="false">A189+metadata!J189</f>
        <v>1152</v>
      </c>
      <c r="B190" s="0" t="str">
        <f aca="false">metadata!B190</f>
        <v>26-Kemi</v>
      </c>
      <c r="C190" s="0" t="n">
        <v>189</v>
      </c>
      <c r="D190" s="3" t="str">
        <f aca="false">VLOOKUP(C190,$A$1:$B$451,2)</f>
        <v>2-</v>
      </c>
      <c r="E190" s="0" t="str">
        <f aca="false">VLOOKUP($D190,metadata!$B$2:$S$451,2,0)</f>
        <v>BRADSHAW, WE</v>
      </c>
      <c r="F190" s="0" t="str">
        <f aca="false">VLOOKUP($D190,metadata!$B$2:$S$451,3,0)</f>
        <v>GEOGRAPHY OF PHOTOPERIODIC RESPONSE IN DIAPAUSING MOSQUITO</v>
      </c>
      <c r="G190" s="0" t="str">
        <f aca="false">VLOOKUP($D190,metadata!$B$2:$S$451,4,0)</f>
        <v>10.1038/262384b0</v>
      </c>
      <c r="H190" s="0" t="str">
        <f aca="false">VLOOKUP($D190,metadata!$B$2:$S$451,5,0)</f>
        <v>y-askfordata</v>
      </c>
      <c r="I190" s="0" t="str">
        <f aca="false">VLOOKUP($D190,metadata!$B$2:$S$451,6,0)</f>
        <v>a</v>
      </c>
      <c r="J190" s="0" t="str">
        <f aca="false">VLOOKUP($D190,metadata!$B$2:$S$451,7,0)</f>
        <v>i</v>
      </c>
      <c r="K190" s="0" t="n">
        <f aca="false">VLOOKUP($D190,metadata!$B$2:$S$451,8,0)</f>
        <v>22</v>
      </c>
      <c r="L190" s="0" t="n">
        <f aca="false">VLOOKUP($D190,metadata!$B$2:$S$451,9,0)</f>
        <v>16</v>
      </c>
      <c r="M190" s="0" t="str">
        <f aca="false">VLOOKUP($D190,metadata!$B$2:$S$451,10,0)</f>
        <v/>
      </c>
      <c r="N190" s="0" t="str">
        <f aca="false">VLOOKUP($D190,metadata!$B$2:$S$451,11,0)</f>
        <v>Wyeomyia smithii</v>
      </c>
      <c r="O190" s="0" t="str">
        <f aca="false">VLOOKUP($D190,metadata!$B$2:$S$451,12,0)</f>
        <v>diptera</v>
      </c>
      <c r="P190" s="0" t="str">
        <f aca="false">VLOOKUP($D190,metadata!$B$2:$S$451,13,0)</f>
        <v/>
      </c>
      <c r="Q190" s="0" t="str">
        <f aca="false">VLOOKUP($D190,metadata!$B$2:$S$451,14,0)</f>
        <v/>
      </c>
      <c r="R190" s="0" t="str">
        <f aca="false">VLOOKUP($D190,metadata!$B$2:$S$451,15,0)</f>
        <v/>
      </c>
      <c r="S190" s="0" t="str">
        <f aca="false">VLOOKUP($D190,metadata!$B$2:$S$451,16,0)</f>
        <v/>
      </c>
      <c r="T190" s="0" t="str">
        <f aca="false">VLOOKUP($D190,metadata!$B$2:$S$451,17,0)</f>
        <v/>
      </c>
      <c r="U190" s="0" t="str">
        <f aca="false">VLOOKUP($D190,metadata!$B$2:$S$451,18,0)</f>
        <v/>
      </c>
      <c r="V190" s="0" t="str">
        <f aca="false">VLOOKUP($D190,metadata!$B$2:$Z$451,19,0)</f>
        <v/>
      </c>
      <c r="W190" s="0" t="str">
        <f aca="false">VLOOKUP($D190,metadata!$B$2:$Z$451,20,0)</f>
        <v/>
      </c>
      <c r="X190" s="0" t="str">
        <f aca="false">VLOOKUP($D190,metadata!$B$2:$Z$451,21,0)</f>
        <v/>
      </c>
      <c r="Y190" s="0" t="str">
        <f aca="false">VLOOKUP($D190,metadata!$B$2:$Z$451,22,0)</f>
        <v/>
      </c>
      <c r="Z190" s="0" t="str">
        <f aca="false">VLOOKUP($D190,metadata!$B$2:$Z$451,23,0)</f>
        <v/>
      </c>
      <c r="AA190" s="0" t="str">
        <f aca="false">VLOOKUP($D190,metadata!$B$2:$Z$451,24,0)</f>
        <v/>
      </c>
      <c r="AB190" s="0" t="str">
        <f aca="false">VLOOKUP($D190,metadata!$B$2:$Z$451,25,0)</f>
        <v/>
      </c>
      <c r="AF190" s="0" t="str">
        <f aca="false">IF(AE190="",V190,AE190)</f>
        <v/>
      </c>
      <c r="AH190" s="0" t="str">
        <f aca="false">IF(AD190&lt;1.1,"x","")</f>
        <v>x</v>
      </c>
    </row>
    <row r="191" customFormat="false" ht="13.8" hidden="true" customHeight="false" outlineLevel="0" collapsed="false">
      <c r="A191" s="0" t="n">
        <f aca="false">A190+metadata!J190</f>
        <v>1159</v>
      </c>
      <c r="B191" s="0" t="str">
        <f aca="false">metadata!B191</f>
        <v>26-Pudasjärvi</v>
      </c>
      <c r="C191" s="0" t="n">
        <v>190</v>
      </c>
      <c r="D191" s="3" t="str">
        <f aca="false">VLOOKUP(C191,$A$1:$B$451,2)</f>
        <v>2-</v>
      </c>
      <c r="E191" s="0" t="str">
        <f aca="false">VLOOKUP($D191,metadata!$B$2:$S$451,2,0)</f>
        <v>BRADSHAW, WE</v>
      </c>
      <c r="F191" s="0" t="str">
        <f aca="false">VLOOKUP($D191,metadata!$B$2:$S$451,3,0)</f>
        <v>GEOGRAPHY OF PHOTOPERIODIC RESPONSE IN DIAPAUSING MOSQUITO</v>
      </c>
      <c r="G191" s="0" t="str">
        <f aca="false">VLOOKUP($D191,metadata!$B$2:$S$451,4,0)</f>
        <v>10.1038/262384b0</v>
      </c>
      <c r="H191" s="0" t="str">
        <f aca="false">VLOOKUP($D191,metadata!$B$2:$S$451,5,0)</f>
        <v>y-askfordata</v>
      </c>
      <c r="I191" s="0" t="str">
        <f aca="false">VLOOKUP($D191,metadata!$B$2:$S$451,6,0)</f>
        <v>a</v>
      </c>
      <c r="J191" s="0" t="str">
        <f aca="false">VLOOKUP($D191,metadata!$B$2:$S$451,7,0)</f>
        <v>i</v>
      </c>
      <c r="K191" s="0" t="n">
        <f aca="false">VLOOKUP($D191,metadata!$B$2:$S$451,8,0)</f>
        <v>22</v>
      </c>
      <c r="L191" s="0" t="n">
        <f aca="false">VLOOKUP($D191,metadata!$B$2:$S$451,9,0)</f>
        <v>16</v>
      </c>
      <c r="M191" s="0" t="str">
        <f aca="false">VLOOKUP($D191,metadata!$B$2:$S$451,10,0)</f>
        <v/>
      </c>
      <c r="N191" s="0" t="str">
        <f aca="false">VLOOKUP($D191,metadata!$B$2:$S$451,11,0)</f>
        <v>Wyeomyia smithii</v>
      </c>
      <c r="O191" s="0" t="str">
        <f aca="false">VLOOKUP($D191,metadata!$B$2:$S$451,12,0)</f>
        <v>diptera</v>
      </c>
      <c r="P191" s="0" t="str">
        <f aca="false">VLOOKUP($D191,metadata!$B$2:$S$451,13,0)</f>
        <v/>
      </c>
      <c r="Q191" s="0" t="str">
        <f aca="false">VLOOKUP($D191,metadata!$B$2:$S$451,14,0)</f>
        <v/>
      </c>
      <c r="R191" s="0" t="str">
        <f aca="false">VLOOKUP($D191,metadata!$B$2:$S$451,15,0)</f>
        <v/>
      </c>
      <c r="S191" s="0" t="str">
        <f aca="false">VLOOKUP($D191,metadata!$B$2:$S$451,16,0)</f>
        <v/>
      </c>
      <c r="T191" s="0" t="str">
        <f aca="false">VLOOKUP($D191,metadata!$B$2:$S$451,17,0)</f>
        <v/>
      </c>
      <c r="U191" s="0" t="str">
        <f aca="false">VLOOKUP($D191,metadata!$B$2:$S$451,18,0)</f>
        <v/>
      </c>
      <c r="V191" s="0" t="str">
        <f aca="false">VLOOKUP($D191,metadata!$B$2:$Z$451,19,0)</f>
        <v/>
      </c>
      <c r="W191" s="0" t="str">
        <f aca="false">VLOOKUP($D191,metadata!$B$2:$Z$451,20,0)</f>
        <v/>
      </c>
      <c r="X191" s="0" t="str">
        <f aca="false">VLOOKUP($D191,metadata!$B$2:$Z$451,21,0)</f>
        <v/>
      </c>
      <c r="Y191" s="0" t="str">
        <f aca="false">VLOOKUP($D191,metadata!$B$2:$Z$451,22,0)</f>
        <v/>
      </c>
      <c r="Z191" s="0" t="str">
        <f aca="false">VLOOKUP($D191,metadata!$B$2:$Z$451,23,0)</f>
        <v/>
      </c>
      <c r="AA191" s="0" t="str">
        <f aca="false">VLOOKUP($D191,metadata!$B$2:$Z$451,24,0)</f>
        <v/>
      </c>
      <c r="AB191" s="0" t="str">
        <f aca="false">VLOOKUP($D191,metadata!$B$2:$Z$451,25,0)</f>
        <v/>
      </c>
      <c r="AF191" s="0" t="str">
        <f aca="false">IF(AE191="",V191,AE191)</f>
        <v/>
      </c>
      <c r="AH191" s="0" t="str">
        <f aca="false">IF(AD191&lt;1.1,"x","")</f>
        <v>x</v>
      </c>
    </row>
    <row r="192" customFormat="false" ht="13.8" hidden="true" customHeight="false" outlineLevel="0" collapsed="false">
      <c r="A192" s="0" t="n">
        <f aca="false">A191+metadata!J191</f>
        <v>1174</v>
      </c>
      <c r="B192" s="0" t="str">
        <f aca="false">metadata!B192</f>
        <v>26-Paltamo</v>
      </c>
      <c r="C192" s="0" t="n">
        <v>191</v>
      </c>
      <c r="D192" s="3" t="str">
        <f aca="false">VLOOKUP(C192,$A$1:$B$451,2)</f>
        <v>2-</v>
      </c>
      <c r="E192" s="0" t="str">
        <f aca="false">VLOOKUP($D192,metadata!$B$2:$S$451,2,0)</f>
        <v>BRADSHAW, WE</v>
      </c>
      <c r="F192" s="0" t="str">
        <f aca="false">VLOOKUP($D192,metadata!$B$2:$S$451,3,0)</f>
        <v>GEOGRAPHY OF PHOTOPERIODIC RESPONSE IN DIAPAUSING MOSQUITO</v>
      </c>
      <c r="G192" s="0" t="str">
        <f aca="false">VLOOKUP($D192,metadata!$B$2:$S$451,4,0)</f>
        <v>10.1038/262384b0</v>
      </c>
      <c r="H192" s="0" t="str">
        <f aca="false">VLOOKUP($D192,metadata!$B$2:$S$451,5,0)</f>
        <v>y-askfordata</v>
      </c>
      <c r="I192" s="0" t="str">
        <f aca="false">VLOOKUP($D192,metadata!$B$2:$S$451,6,0)</f>
        <v>a</v>
      </c>
      <c r="J192" s="0" t="str">
        <f aca="false">VLOOKUP($D192,metadata!$B$2:$S$451,7,0)</f>
        <v>i</v>
      </c>
      <c r="K192" s="0" t="n">
        <f aca="false">VLOOKUP($D192,metadata!$B$2:$S$451,8,0)</f>
        <v>22</v>
      </c>
      <c r="L192" s="0" t="n">
        <f aca="false">VLOOKUP($D192,metadata!$B$2:$S$451,9,0)</f>
        <v>16</v>
      </c>
      <c r="M192" s="0" t="str">
        <f aca="false">VLOOKUP($D192,metadata!$B$2:$S$451,10,0)</f>
        <v/>
      </c>
      <c r="N192" s="0" t="str">
        <f aca="false">VLOOKUP($D192,metadata!$B$2:$S$451,11,0)</f>
        <v>Wyeomyia smithii</v>
      </c>
      <c r="O192" s="0" t="str">
        <f aca="false">VLOOKUP($D192,metadata!$B$2:$S$451,12,0)</f>
        <v>diptera</v>
      </c>
      <c r="P192" s="0" t="str">
        <f aca="false">VLOOKUP($D192,metadata!$B$2:$S$451,13,0)</f>
        <v/>
      </c>
      <c r="Q192" s="0" t="str">
        <f aca="false">VLOOKUP($D192,metadata!$B$2:$S$451,14,0)</f>
        <v/>
      </c>
      <c r="R192" s="0" t="str">
        <f aca="false">VLOOKUP($D192,metadata!$B$2:$S$451,15,0)</f>
        <v/>
      </c>
      <c r="S192" s="0" t="str">
        <f aca="false">VLOOKUP($D192,metadata!$B$2:$S$451,16,0)</f>
        <v/>
      </c>
      <c r="T192" s="0" t="str">
        <f aca="false">VLOOKUP($D192,metadata!$B$2:$S$451,17,0)</f>
        <v/>
      </c>
      <c r="U192" s="0" t="str">
        <f aca="false">VLOOKUP($D192,metadata!$B$2:$S$451,18,0)</f>
        <v/>
      </c>
      <c r="V192" s="0" t="str">
        <f aca="false">VLOOKUP($D192,metadata!$B$2:$Z$451,19,0)</f>
        <v/>
      </c>
      <c r="W192" s="0" t="str">
        <f aca="false">VLOOKUP($D192,metadata!$B$2:$Z$451,20,0)</f>
        <v/>
      </c>
      <c r="X192" s="0" t="str">
        <f aca="false">VLOOKUP($D192,metadata!$B$2:$Z$451,21,0)</f>
        <v/>
      </c>
      <c r="Y192" s="0" t="str">
        <f aca="false">VLOOKUP($D192,metadata!$B$2:$Z$451,22,0)</f>
        <v/>
      </c>
      <c r="Z192" s="0" t="str">
        <f aca="false">VLOOKUP($D192,metadata!$B$2:$Z$451,23,0)</f>
        <v/>
      </c>
      <c r="AA192" s="0" t="str">
        <f aca="false">VLOOKUP($D192,metadata!$B$2:$Z$451,24,0)</f>
        <v/>
      </c>
      <c r="AB192" s="0" t="str">
        <f aca="false">VLOOKUP($D192,metadata!$B$2:$Z$451,25,0)</f>
        <v/>
      </c>
      <c r="AF192" s="0" t="str">
        <f aca="false">IF(AE192="",V192,AE192)</f>
        <v/>
      </c>
      <c r="AH192" s="0" t="str">
        <f aca="false">IF(AD192&lt;1.1,"x","")</f>
        <v>x</v>
      </c>
    </row>
    <row r="193" customFormat="false" ht="13.8" hidden="true" customHeight="false" outlineLevel="0" collapsed="false">
      <c r="A193" s="0" t="n">
        <f aca="false">A192+metadata!J192</f>
        <v>1180</v>
      </c>
      <c r="B193" s="0" t="str">
        <f aca="false">metadata!B193</f>
        <v>26-Jyväskylä</v>
      </c>
      <c r="C193" s="0" t="n">
        <v>192</v>
      </c>
      <c r="D193" s="3" t="str">
        <f aca="false">VLOOKUP(C193,$A$1:$B$451,2)</f>
        <v>2-</v>
      </c>
      <c r="E193" s="0" t="str">
        <f aca="false">VLOOKUP($D193,metadata!$B$2:$S$451,2,0)</f>
        <v>BRADSHAW, WE</v>
      </c>
      <c r="F193" s="0" t="str">
        <f aca="false">VLOOKUP($D193,metadata!$B$2:$S$451,3,0)</f>
        <v>GEOGRAPHY OF PHOTOPERIODIC RESPONSE IN DIAPAUSING MOSQUITO</v>
      </c>
      <c r="G193" s="0" t="str">
        <f aca="false">VLOOKUP($D193,metadata!$B$2:$S$451,4,0)</f>
        <v>10.1038/262384b0</v>
      </c>
      <c r="H193" s="0" t="str">
        <f aca="false">VLOOKUP($D193,metadata!$B$2:$S$451,5,0)</f>
        <v>y-askfordata</v>
      </c>
      <c r="I193" s="0" t="str">
        <f aca="false">VLOOKUP($D193,metadata!$B$2:$S$451,6,0)</f>
        <v>a</v>
      </c>
      <c r="J193" s="0" t="str">
        <f aca="false">VLOOKUP($D193,metadata!$B$2:$S$451,7,0)</f>
        <v>i</v>
      </c>
      <c r="K193" s="0" t="n">
        <f aca="false">VLOOKUP($D193,metadata!$B$2:$S$451,8,0)</f>
        <v>22</v>
      </c>
      <c r="L193" s="0" t="n">
        <f aca="false">VLOOKUP($D193,metadata!$B$2:$S$451,9,0)</f>
        <v>16</v>
      </c>
      <c r="M193" s="0" t="str">
        <f aca="false">VLOOKUP($D193,metadata!$B$2:$S$451,10,0)</f>
        <v/>
      </c>
      <c r="N193" s="0" t="str">
        <f aca="false">VLOOKUP($D193,metadata!$B$2:$S$451,11,0)</f>
        <v>Wyeomyia smithii</v>
      </c>
      <c r="O193" s="0" t="str">
        <f aca="false">VLOOKUP($D193,metadata!$B$2:$S$451,12,0)</f>
        <v>diptera</v>
      </c>
      <c r="P193" s="0" t="str">
        <f aca="false">VLOOKUP($D193,metadata!$B$2:$S$451,13,0)</f>
        <v/>
      </c>
      <c r="Q193" s="0" t="str">
        <f aca="false">VLOOKUP($D193,metadata!$B$2:$S$451,14,0)</f>
        <v/>
      </c>
      <c r="R193" s="0" t="str">
        <f aca="false">VLOOKUP($D193,metadata!$B$2:$S$451,15,0)</f>
        <v/>
      </c>
      <c r="S193" s="0" t="str">
        <f aca="false">VLOOKUP($D193,metadata!$B$2:$S$451,16,0)</f>
        <v/>
      </c>
      <c r="T193" s="0" t="str">
        <f aca="false">VLOOKUP($D193,metadata!$B$2:$S$451,17,0)</f>
        <v/>
      </c>
      <c r="U193" s="0" t="str">
        <f aca="false">VLOOKUP($D193,metadata!$B$2:$S$451,18,0)</f>
        <v/>
      </c>
      <c r="V193" s="0" t="str">
        <f aca="false">VLOOKUP($D193,metadata!$B$2:$Z$451,19,0)</f>
        <v/>
      </c>
      <c r="W193" s="0" t="str">
        <f aca="false">VLOOKUP($D193,metadata!$B$2:$Z$451,20,0)</f>
        <v/>
      </c>
      <c r="X193" s="0" t="str">
        <f aca="false">VLOOKUP($D193,metadata!$B$2:$Z$451,21,0)</f>
        <v/>
      </c>
      <c r="Y193" s="0" t="str">
        <f aca="false">VLOOKUP($D193,metadata!$B$2:$Z$451,22,0)</f>
        <v/>
      </c>
      <c r="Z193" s="0" t="str">
        <f aca="false">VLOOKUP($D193,metadata!$B$2:$Z$451,23,0)</f>
        <v/>
      </c>
      <c r="AA193" s="0" t="str">
        <f aca="false">VLOOKUP($D193,metadata!$B$2:$Z$451,24,0)</f>
        <v/>
      </c>
      <c r="AB193" s="0" t="str">
        <f aca="false">VLOOKUP($D193,metadata!$B$2:$Z$451,25,0)</f>
        <v/>
      </c>
      <c r="AF193" s="0" t="str">
        <f aca="false">IF(AE193="",V193,AE193)</f>
        <v/>
      </c>
      <c r="AH193" s="0" t="str">
        <f aca="false">IF(AD193&lt;1.1,"x","")</f>
        <v>x</v>
      </c>
    </row>
    <row r="194" customFormat="false" ht="13.8" hidden="true" customHeight="false" outlineLevel="0" collapsed="false">
      <c r="A194" s="0" t="n">
        <f aca="false">A193+metadata!J193</f>
        <v>1187</v>
      </c>
      <c r="B194" s="0" t="str">
        <f aca="false">metadata!B194</f>
        <v>26-Lahti</v>
      </c>
      <c r="C194" s="0" t="n">
        <v>193</v>
      </c>
      <c r="D194" s="3" t="str">
        <f aca="false">VLOOKUP(C194,$A$1:$B$451,2)</f>
        <v>2-</v>
      </c>
      <c r="E194" s="0" t="str">
        <f aca="false">VLOOKUP($D194,metadata!$B$2:$S$451,2,0)</f>
        <v>BRADSHAW, WE</v>
      </c>
      <c r="F194" s="0" t="str">
        <f aca="false">VLOOKUP($D194,metadata!$B$2:$S$451,3,0)</f>
        <v>GEOGRAPHY OF PHOTOPERIODIC RESPONSE IN DIAPAUSING MOSQUITO</v>
      </c>
      <c r="G194" s="0" t="str">
        <f aca="false">VLOOKUP($D194,metadata!$B$2:$S$451,4,0)</f>
        <v>10.1038/262384b0</v>
      </c>
      <c r="H194" s="0" t="str">
        <f aca="false">VLOOKUP($D194,metadata!$B$2:$S$451,5,0)</f>
        <v>y-askfordata</v>
      </c>
      <c r="I194" s="0" t="str">
        <f aca="false">VLOOKUP($D194,metadata!$B$2:$S$451,6,0)</f>
        <v>a</v>
      </c>
      <c r="J194" s="0" t="str">
        <f aca="false">VLOOKUP($D194,metadata!$B$2:$S$451,7,0)</f>
        <v>i</v>
      </c>
      <c r="K194" s="0" t="n">
        <f aca="false">VLOOKUP($D194,metadata!$B$2:$S$451,8,0)</f>
        <v>22</v>
      </c>
      <c r="L194" s="0" t="n">
        <f aca="false">VLOOKUP($D194,metadata!$B$2:$S$451,9,0)</f>
        <v>16</v>
      </c>
      <c r="M194" s="0" t="str">
        <f aca="false">VLOOKUP($D194,metadata!$B$2:$S$451,10,0)</f>
        <v/>
      </c>
      <c r="N194" s="0" t="str">
        <f aca="false">VLOOKUP($D194,metadata!$B$2:$S$451,11,0)</f>
        <v>Wyeomyia smithii</v>
      </c>
      <c r="O194" s="0" t="str">
        <f aca="false">VLOOKUP($D194,metadata!$B$2:$S$451,12,0)</f>
        <v>diptera</v>
      </c>
      <c r="P194" s="0" t="str">
        <f aca="false">VLOOKUP($D194,metadata!$B$2:$S$451,13,0)</f>
        <v/>
      </c>
      <c r="Q194" s="0" t="str">
        <f aca="false">VLOOKUP($D194,metadata!$B$2:$S$451,14,0)</f>
        <v/>
      </c>
      <c r="R194" s="0" t="str">
        <f aca="false">VLOOKUP($D194,metadata!$B$2:$S$451,15,0)</f>
        <v/>
      </c>
      <c r="S194" s="0" t="str">
        <f aca="false">VLOOKUP($D194,metadata!$B$2:$S$451,16,0)</f>
        <v/>
      </c>
      <c r="T194" s="0" t="str">
        <f aca="false">VLOOKUP($D194,metadata!$B$2:$S$451,17,0)</f>
        <v/>
      </c>
      <c r="U194" s="0" t="str">
        <f aca="false">VLOOKUP($D194,metadata!$B$2:$S$451,18,0)</f>
        <v/>
      </c>
      <c r="V194" s="0" t="str">
        <f aca="false">VLOOKUP($D194,metadata!$B$2:$Z$451,19,0)</f>
        <v/>
      </c>
      <c r="W194" s="0" t="str">
        <f aca="false">VLOOKUP($D194,metadata!$B$2:$Z$451,20,0)</f>
        <v/>
      </c>
      <c r="X194" s="0" t="str">
        <f aca="false">VLOOKUP($D194,metadata!$B$2:$Z$451,21,0)</f>
        <v/>
      </c>
      <c r="Y194" s="0" t="str">
        <f aca="false">VLOOKUP($D194,metadata!$B$2:$Z$451,22,0)</f>
        <v/>
      </c>
      <c r="Z194" s="0" t="str">
        <f aca="false">VLOOKUP($D194,metadata!$B$2:$Z$451,23,0)</f>
        <v/>
      </c>
      <c r="AA194" s="0" t="str">
        <f aca="false">VLOOKUP($D194,metadata!$B$2:$Z$451,24,0)</f>
        <v/>
      </c>
      <c r="AB194" s="0" t="str">
        <f aca="false">VLOOKUP($D194,metadata!$B$2:$Z$451,25,0)</f>
        <v/>
      </c>
      <c r="AF194" s="0" t="str">
        <f aca="false">IF(AE194="",V194,AE194)</f>
        <v/>
      </c>
      <c r="AH194" s="0" t="str">
        <f aca="false">IF(AD194&lt;1.1,"x","")</f>
        <v>x</v>
      </c>
    </row>
    <row r="195" customFormat="false" ht="13.8" hidden="true" customHeight="false" outlineLevel="0" collapsed="false">
      <c r="A195" s="0" t="n">
        <f aca="false">A194+metadata!J194</f>
        <v>1199</v>
      </c>
      <c r="B195" s="0" t="str">
        <f aca="false">metadata!B195</f>
        <v>27-Padua_A</v>
      </c>
      <c r="C195" s="0" t="n">
        <v>194</v>
      </c>
      <c r="D195" s="3" t="str">
        <f aca="false">VLOOKUP(C195,$A$1:$B$451,2)</f>
        <v>2-</v>
      </c>
      <c r="E195" s="0" t="str">
        <f aca="false">VLOOKUP($D195,metadata!$B$2:$S$451,2,0)</f>
        <v>BRADSHAW, WE</v>
      </c>
      <c r="F195" s="0" t="str">
        <f aca="false">VLOOKUP($D195,metadata!$B$2:$S$451,3,0)</f>
        <v>GEOGRAPHY OF PHOTOPERIODIC RESPONSE IN DIAPAUSING MOSQUITO</v>
      </c>
      <c r="G195" s="0" t="str">
        <f aca="false">VLOOKUP($D195,metadata!$B$2:$S$451,4,0)</f>
        <v>10.1038/262384b0</v>
      </c>
      <c r="H195" s="0" t="str">
        <f aca="false">VLOOKUP($D195,metadata!$B$2:$S$451,5,0)</f>
        <v>y-askfordata</v>
      </c>
      <c r="I195" s="0" t="str">
        <f aca="false">VLOOKUP($D195,metadata!$B$2:$S$451,6,0)</f>
        <v>a</v>
      </c>
      <c r="J195" s="0" t="str">
        <f aca="false">VLOOKUP($D195,metadata!$B$2:$S$451,7,0)</f>
        <v>i</v>
      </c>
      <c r="K195" s="0" t="n">
        <f aca="false">VLOOKUP($D195,metadata!$B$2:$S$451,8,0)</f>
        <v>22</v>
      </c>
      <c r="L195" s="0" t="n">
        <f aca="false">VLOOKUP($D195,metadata!$B$2:$S$451,9,0)</f>
        <v>16</v>
      </c>
      <c r="M195" s="0" t="str">
        <f aca="false">VLOOKUP($D195,metadata!$B$2:$S$451,10,0)</f>
        <v/>
      </c>
      <c r="N195" s="0" t="str">
        <f aca="false">VLOOKUP($D195,metadata!$B$2:$S$451,11,0)</f>
        <v>Wyeomyia smithii</v>
      </c>
      <c r="O195" s="0" t="str">
        <f aca="false">VLOOKUP($D195,metadata!$B$2:$S$451,12,0)</f>
        <v>diptera</v>
      </c>
      <c r="P195" s="0" t="str">
        <f aca="false">VLOOKUP($D195,metadata!$B$2:$S$451,13,0)</f>
        <v/>
      </c>
      <c r="Q195" s="0" t="str">
        <f aca="false">VLOOKUP($D195,metadata!$B$2:$S$451,14,0)</f>
        <v/>
      </c>
      <c r="R195" s="0" t="str">
        <f aca="false">VLOOKUP($D195,metadata!$B$2:$S$451,15,0)</f>
        <v/>
      </c>
      <c r="S195" s="0" t="str">
        <f aca="false">VLOOKUP($D195,metadata!$B$2:$S$451,16,0)</f>
        <v/>
      </c>
      <c r="T195" s="0" t="str">
        <f aca="false">VLOOKUP($D195,metadata!$B$2:$S$451,17,0)</f>
        <v/>
      </c>
      <c r="U195" s="0" t="str">
        <f aca="false">VLOOKUP($D195,metadata!$B$2:$S$451,18,0)</f>
        <v/>
      </c>
      <c r="V195" s="0" t="str">
        <f aca="false">VLOOKUP($D195,metadata!$B$2:$Z$451,19,0)</f>
        <v/>
      </c>
      <c r="W195" s="0" t="str">
        <f aca="false">VLOOKUP($D195,metadata!$B$2:$Z$451,20,0)</f>
        <v/>
      </c>
      <c r="X195" s="0" t="str">
        <f aca="false">VLOOKUP($D195,metadata!$B$2:$Z$451,21,0)</f>
        <v/>
      </c>
      <c r="Y195" s="0" t="str">
        <f aca="false">VLOOKUP($D195,metadata!$B$2:$Z$451,22,0)</f>
        <v/>
      </c>
      <c r="Z195" s="0" t="str">
        <f aca="false">VLOOKUP($D195,metadata!$B$2:$Z$451,23,0)</f>
        <v/>
      </c>
      <c r="AA195" s="0" t="str">
        <f aca="false">VLOOKUP($D195,metadata!$B$2:$Z$451,24,0)</f>
        <v/>
      </c>
      <c r="AB195" s="0" t="str">
        <f aca="false">VLOOKUP($D195,metadata!$B$2:$Z$451,25,0)</f>
        <v/>
      </c>
      <c r="AF195" s="0" t="str">
        <f aca="false">IF(AE195="",V195,AE195)</f>
        <v/>
      </c>
      <c r="AH195" s="0" t="str">
        <f aca="false">IF(AD195&lt;1.1,"x","")</f>
        <v>x</v>
      </c>
    </row>
    <row r="196" customFormat="false" ht="13.8" hidden="true" customHeight="false" outlineLevel="0" collapsed="false">
      <c r="A196" s="0" t="n">
        <f aca="false">A195+metadata!J195</f>
        <v>1205</v>
      </c>
      <c r="B196" s="0" t="str">
        <f aca="false">metadata!B196</f>
        <v>27-Emmen</v>
      </c>
      <c r="C196" s="0" t="n">
        <v>195</v>
      </c>
      <c r="D196" s="3" t="str">
        <f aca="false">VLOOKUP(C196,$A$1:$B$451,2)</f>
        <v>2-</v>
      </c>
      <c r="E196" s="0" t="str">
        <f aca="false">VLOOKUP($D196,metadata!$B$2:$S$451,2,0)</f>
        <v>BRADSHAW, WE</v>
      </c>
      <c r="F196" s="0" t="str">
        <f aca="false">VLOOKUP($D196,metadata!$B$2:$S$451,3,0)</f>
        <v>GEOGRAPHY OF PHOTOPERIODIC RESPONSE IN DIAPAUSING MOSQUITO</v>
      </c>
      <c r="G196" s="0" t="str">
        <f aca="false">VLOOKUP($D196,metadata!$B$2:$S$451,4,0)</f>
        <v>10.1038/262384b0</v>
      </c>
      <c r="H196" s="0" t="str">
        <f aca="false">VLOOKUP($D196,metadata!$B$2:$S$451,5,0)</f>
        <v>y-askfordata</v>
      </c>
      <c r="I196" s="0" t="str">
        <f aca="false">VLOOKUP($D196,metadata!$B$2:$S$451,6,0)</f>
        <v>a</v>
      </c>
      <c r="J196" s="0" t="str">
        <f aca="false">VLOOKUP($D196,metadata!$B$2:$S$451,7,0)</f>
        <v>i</v>
      </c>
      <c r="K196" s="0" t="n">
        <f aca="false">VLOOKUP($D196,metadata!$B$2:$S$451,8,0)</f>
        <v>22</v>
      </c>
      <c r="L196" s="0" t="n">
        <f aca="false">VLOOKUP($D196,metadata!$B$2:$S$451,9,0)</f>
        <v>16</v>
      </c>
      <c r="M196" s="0" t="str">
        <f aca="false">VLOOKUP($D196,metadata!$B$2:$S$451,10,0)</f>
        <v/>
      </c>
      <c r="N196" s="0" t="str">
        <f aca="false">VLOOKUP($D196,metadata!$B$2:$S$451,11,0)</f>
        <v>Wyeomyia smithii</v>
      </c>
      <c r="O196" s="0" t="str">
        <f aca="false">VLOOKUP($D196,metadata!$B$2:$S$451,12,0)</f>
        <v>diptera</v>
      </c>
      <c r="P196" s="0" t="str">
        <f aca="false">VLOOKUP($D196,metadata!$B$2:$S$451,13,0)</f>
        <v/>
      </c>
      <c r="Q196" s="0" t="str">
        <f aca="false">VLOOKUP($D196,metadata!$B$2:$S$451,14,0)</f>
        <v/>
      </c>
      <c r="R196" s="0" t="str">
        <f aca="false">VLOOKUP($D196,metadata!$B$2:$S$451,15,0)</f>
        <v/>
      </c>
      <c r="S196" s="0" t="str">
        <f aca="false">VLOOKUP($D196,metadata!$B$2:$S$451,16,0)</f>
        <v/>
      </c>
      <c r="T196" s="0" t="str">
        <f aca="false">VLOOKUP($D196,metadata!$B$2:$S$451,17,0)</f>
        <v/>
      </c>
      <c r="U196" s="0" t="str">
        <f aca="false">VLOOKUP($D196,metadata!$B$2:$S$451,18,0)</f>
        <v/>
      </c>
      <c r="V196" s="0" t="str">
        <f aca="false">VLOOKUP($D196,metadata!$B$2:$Z$451,19,0)</f>
        <v/>
      </c>
      <c r="W196" s="0" t="str">
        <f aca="false">VLOOKUP($D196,metadata!$B$2:$Z$451,20,0)</f>
        <v/>
      </c>
      <c r="X196" s="0" t="str">
        <f aca="false">VLOOKUP($D196,metadata!$B$2:$Z$451,21,0)</f>
        <v/>
      </c>
      <c r="Y196" s="0" t="str">
        <f aca="false">VLOOKUP($D196,metadata!$B$2:$Z$451,22,0)</f>
        <v/>
      </c>
      <c r="Z196" s="0" t="str">
        <f aca="false">VLOOKUP($D196,metadata!$B$2:$Z$451,23,0)</f>
        <v/>
      </c>
      <c r="AA196" s="0" t="str">
        <f aca="false">VLOOKUP($D196,metadata!$B$2:$Z$451,24,0)</f>
        <v/>
      </c>
      <c r="AB196" s="0" t="str">
        <f aca="false">VLOOKUP($D196,metadata!$B$2:$Z$451,25,0)</f>
        <v/>
      </c>
      <c r="AF196" s="0" t="str">
        <f aca="false">IF(AE196="",V196,AE196)</f>
        <v/>
      </c>
      <c r="AH196" s="0" t="str">
        <f aca="false">IF(AD196&lt;1.1,"x","")</f>
        <v>x</v>
      </c>
    </row>
    <row r="197" customFormat="false" ht="13.8" hidden="true" customHeight="false" outlineLevel="0" collapsed="false">
      <c r="A197" s="0" t="n">
        <f aca="false">A196+metadata!J196</f>
        <v>1211</v>
      </c>
      <c r="B197" s="0" t="str">
        <f aca="false">metadata!B197</f>
        <v>27-petroskoi_E</v>
      </c>
      <c r="C197" s="0" t="n">
        <v>196</v>
      </c>
      <c r="D197" s="3" t="str">
        <f aca="false">VLOOKUP(C197,$A$1:$B$451,2)</f>
        <v>2-</v>
      </c>
      <c r="E197" s="0" t="str">
        <f aca="false">VLOOKUP($D197,metadata!$B$2:$S$451,2,0)</f>
        <v>BRADSHAW, WE</v>
      </c>
      <c r="F197" s="0" t="str">
        <f aca="false">VLOOKUP($D197,metadata!$B$2:$S$451,3,0)</f>
        <v>GEOGRAPHY OF PHOTOPERIODIC RESPONSE IN DIAPAUSING MOSQUITO</v>
      </c>
      <c r="G197" s="0" t="str">
        <f aca="false">VLOOKUP($D197,metadata!$B$2:$S$451,4,0)</f>
        <v>10.1038/262384b0</v>
      </c>
      <c r="H197" s="0" t="str">
        <f aca="false">VLOOKUP($D197,metadata!$B$2:$S$451,5,0)</f>
        <v>y-askfordata</v>
      </c>
      <c r="I197" s="0" t="str">
        <f aca="false">VLOOKUP($D197,metadata!$B$2:$S$451,6,0)</f>
        <v>a</v>
      </c>
      <c r="J197" s="0" t="str">
        <f aca="false">VLOOKUP($D197,metadata!$B$2:$S$451,7,0)</f>
        <v>i</v>
      </c>
      <c r="K197" s="0" t="n">
        <f aca="false">VLOOKUP($D197,metadata!$B$2:$S$451,8,0)</f>
        <v>22</v>
      </c>
      <c r="L197" s="0" t="n">
        <f aca="false">VLOOKUP($D197,metadata!$B$2:$S$451,9,0)</f>
        <v>16</v>
      </c>
      <c r="M197" s="0" t="str">
        <f aca="false">VLOOKUP($D197,metadata!$B$2:$S$451,10,0)</f>
        <v/>
      </c>
      <c r="N197" s="0" t="str">
        <f aca="false">VLOOKUP($D197,metadata!$B$2:$S$451,11,0)</f>
        <v>Wyeomyia smithii</v>
      </c>
      <c r="O197" s="0" t="str">
        <f aca="false">VLOOKUP($D197,metadata!$B$2:$S$451,12,0)</f>
        <v>diptera</v>
      </c>
      <c r="P197" s="0" t="str">
        <f aca="false">VLOOKUP($D197,metadata!$B$2:$S$451,13,0)</f>
        <v/>
      </c>
      <c r="Q197" s="0" t="str">
        <f aca="false">VLOOKUP($D197,metadata!$B$2:$S$451,14,0)</f>
        <v/>
      </c>
      <c r="R197" s="0" t="str">
        <f aca="false">VLOOKUP($D197,metadata!$B$2:$S$451,15,0)</f>
        <v/>
      </c>
      <c r="S197" s="0" t="str">
        <f aca="false">VLOOKUP($D197,metadata!$B$2:$S$451,16,0)</f>
        <v/>
      </c>
      <c r="T197" s="0" t="str">
        <f aca="false">VLOOKUP($D197,metadata!$B$2:$S$451,17,0)</f>
        <v/>
      </c>
      <c r="U197" s="0" t="str">
        <f aca="false">VLOOKUP($D197,metadata!$B$2:$S$451,18,0)</f>
        <v/>
      </c>
      <c r="V197" s="0" t="str">
        <f aca="false">VLOOKUP($D197,metadata!$B$2:$Z$451,19,0)</f>
        <v/>
      </c>
      <c r="W197" s="0" t="str">
        <f aca="false">VLOOKUP($D197,metadata!$B$2:$Z$451,20,0)</f>
        <v/>
      </c>
      <c r="X197" s="0" t="str">
        <f aca="false">VLOOKUP($D197,metadata!$B$2:$Z$451,21,0)</f>
        <v/>
      </c>
      <c r="Y197" s="0" t="str">
        <f aca="false">VLOOKUP($D197,metadata!$B$2:$Z$451,22,0)</f>
        <v/>
      </c>
      <c r="Z197" s="0" t="str">
        <f aca="false">VLOOKUP($D197,metadata!$B$2:$Z$451,23,0)</f>
        <v/>
      </c>
      <c r="AA197" s="0" t="str">
        <f aca="false">VLOOKUP($D197,metadata!$B$2:$Z$451,24,0)</f>
        <v/>
      </c>
      <c r="AB197" s="0" t="str">
        <f aca="false">VLOOKUP($D197,metadata!$B$2:$Z$451,25,0)</f>
        <v/>
      </c>
      <c r="AF197" s="0" t="str">
        <f aca="false">IF(AE197="",V197,AE197)</f>
        <v/>
      </c>
      <c r="AH197" s="0" t="str">
        <f aca="false">IF(AD197&lt;1.1,"x","")</f>
        <v>x</v>
      </c>
    </row>
    <row r="198" customFormat="false" ht="13.8" hidden="true" customHeight="false" outlineLevel="0" collapsed="false">
      <c r="A198" s="0" t="n">
        <f aca="false">A197+metadata!J197</f>
        <v>1217</v>
      </c>
      <c r="B198" s="0" t="str">
        <f aca="false">metadata!B198</f>
        <v>27-padua_B</v>
      </c>
      <c r="C198" s="0" t="n">
        <v>197</v>
      </c>
      <c r="D198" s="3" t="str">
        <f aca="false">VLOOKUP(C198,$A$1:$B$451,2)</f>
        <v>2-</v>
      </c>
      <c r="E198" s="0" t="str">
        <f aca="false">VLOOKUP($D198,metadata!$B$2:$S$451,2,0)</f>
        <v>BRADSHAW, WE</v>
      </c>
      <c r="F198" s="0" t="str">
        <f aca="false">VLOOKUP($D198,metadata!$B$2:$S$451,3,0)</f>
        <v>GEOGRAPHY OF PHOTOPERIODIC RESPONSE IN DIAPAUSING MOSQUITO</v>
      </c>
      <c r="G198" s="0" t="str">
        <f aca="false">VLOOKUP($D198,metadata!$B$2:$S$451,4,0)</f>
        <v>10.1038/262384b0</v>
      </c>
      <c r="H198" s="0" t="str">
        <f aca="false">VLOOKUP($D198,metadata!$B$2:$S$451,5,0)</f>
        <v>y-askfordata</v>
      </c>
      <c r="I198" s="0" t="str">
        <f aca="false">VLOOKUP($D198,metadata!$B$2:$S$451,6,0)</f>
        <v>a</v>
      </c>
      <c r="J198" s="0" t="str">
        <f aca="false">VLOOKUP($D198,metadata!$B$2:$S$451,7,0)</f>
        <v>i</v>
      </c>
      <c r="K198" s="0" t="n">
        <f aca="false">VLOOKUP($D198,metadata!$B$2:$S$451,8,0)</f>
        <v>22</v>
      </c>
      <c r="L198" s="0" t="n">
        <f aca="false">VLOOKUP($D198,metadata!$B$2:$S$451,9,0)</f>
        <v>16</v>
      </c>
      <c r="M198" s="0" t="str">
        <f aca="false">VLOOKUP($D198,metadata!$B$2:$S$451,10,0)</f>
        <v/>
      </c>
      <c r="N198" s="0" t="str">
        <f aca="false">VLOOKUP($D198,metadata!$B$2:$S$451,11,0)</f>
        <v>Wyeomyia smithii</v>
      </c>
      <c r="O198" s="0" t="str">
        <f aca="false">VLOOKUP($D198,metadata!$B$2:$S$451,12,0)</f>
        <v>diptera</v>
      </c>
      <c r="P198" s="0" t="str">
        <f aca="false">VLOOKUP($D198,metadata!$B$2:$S$451,13,0)</f>
        <v/>
      </c>
      <c r="Q198" s="0" t="str">
        <f aca="false">VLOOKUP($D198,metadata!$B$2:$S$451,14,0)</f>
        <v/>
      </c>
      <c r="R198" s="0" t="str">
        <f aca="false">VLOOKUP($D198,metadata!$B$2:$S$451,15,0)</f>
        <v/>
      </c>
      <c r="S198" s="0" t="str">
        <f aca="false">VLOOKUP($D198,metadata!$B$2:$S$451,16,0)</f>
        <v/>
      </c>
      <c r="T198" s="0" t="str">
        <f aca="false">VLOOKUP($D198,metadata!$B$2:$S$451,17,0)</f>
        <v/>
      </c>
      <c r="U198" s="0" t="str">
        <f aca="false">VLOOKUP($D198,metadata!$B$2:$S$451,18,0)</f>
        <v/>
      </c>
      <c r="V198" s="0" t="str">
        <f aca="false">VLOOKUP($D198,metadata!$B$2:$Z$451,19,0)</f>
        <v/>
      </c>
      <c r="W198" s="0" t="str">
        <f aca="false">VLOOKUP($D198,metadata!$B$2:$Z$451,20,0)</f>
        <v/>
      </c>
      <c r="X198" s="0" t="str">
        <f aca="false">VLOOKUP($D198,metadata!$B$2:$Z$451,21,0)</f>
        <v/>
      </c>
      <c r="Y198" s="0" t="str">
        <f aca="false">VLOOKUP($D198,metadata!$B$2:$Z$451,22,0)</f>
        <v/>
      </c>
      <c r="Z198" s="0" t="str">
        <f aca="false">VLOOKUP($D198,metadata!$B$2:$Z$451,23,0)</f>
        <v/>
      </c>
      <c r="AA198" s="0" t="str">
        <f aca="false">VLOOKUP($D198,metadata!$B$2:$Z$451,24,0)</f>
        <v/>
      </c>
      <c r="AB198" s="0" t="str">
        <f aca="false">VLOOKUP($D198,metadata!$B$2:$Z$451,25,0)</f>
        <v/>
      </c>
      <c r="AF198" s="0" t="str">
        <f aca="false">IF(AE198="",V198,AE198)</f>
        <v/>
      </c>
      <c r="AH198" s="0" t="str">
        <f aca="false">IF(AD198&lt;1.1,"x","")</f>
        <v>x</v>
      </c>
    </row>
    <row r="199" customFormat="false" ht="13.8" hidden="true" customHeight="false" outlineLevel="0" collapsed="false">
      <c r="A199" s="0" t="n">
        <f aca="false">A198+metadata!J198</f>
        <v>1223</v>
      </c>
      <c r="B199" s="0" t="str">
        <f aca="false">metadata!B199</f>
        <v>27-Belchow</v>
      </c>
      <c r="C199" s="0" t="n">
        <v>198</v>
      </c>
      <c r="D199" s="3" t="str">
        <f aca="false">VLOOKUP(C199,$A$1:$B$451,2)</f>
        <v>2-</v>
      </c>
      <c r="E199" s="0" t="str">
        <f aca="false">VLOOKUP($D199,metadata!$B$2:$S$451,2,0)</f>
        <v>BRADSHAW, WE</v>
      </c>
      <c r="F199" s="0" t="str">
        <f aca="false">VLOOKUP($D199,metadata!$B$2:$S$451,3,0)</f>
        <v>GEOGRAPHY OF PHOTOPERIODIC RESPONSE IN DIAPAUSING MOSQUITO</v>
      </c>
      <c r="G199" s="0" t="str">
        <f aca="false">VLOOKUP($D199,metadata!$B$2:$S$451,4,0)</f>
        <v>10.1038/262384b0</v>
      </c>
      <c r="H199" s="0" t="str">
        <f aca="false">VLOOKUP($D199,metadata!$B$2:$S$451,5,0)</f>
        <v>y-askfordata</v>
      </c>
      <c r="I199" s="0" t="str">
        <f aca="false">VLOOKUP($D199,metadata!$B$2:$S$451,6,0)</f>
        <v>a</v>
      </c>
      <c r="J199" s="0" t="str">
        <f aca="false">VLOOKUP($D199,metadata!$B$2:$S$451,7,0)</f>
        <v>i</v>
      </c>
      <c r="K199" s="0" t="n">
        <f aca="false">VLOOKUP($D199,metadata!$B$2:$S$451,8,0)</f>
        <v>22</v>
      </c>
      <c r="L199" s="0" t="n">
        <f aca="false">VLOOKUP($D199,metadata!$B$2:$S$451,9,0)</f>
        <v>16</v>
      </c>
      <c r="M199" s="0" t="str">
        <f aca="false">VLOOKUP($D199,metadata!$B$2:$S$451,10,0)</f>
        <v/>
      </c>
      <c r="N199" s="0" t="str">
        <f aca="false">VLOOKUP($D199,metadata!$B$2:$S$451,11,0)</f>
        <v>Wyeomyia smithii</v>
      </c>
      <c r="O199" s="0" t="str">
        <f aca="false">VLOOKUP($D199,metadata!$B$2:$S$451,12,0)</f>
        <v>diptera</v>
      </c>
      <c r="P199" s="0" t="str">
        <f aca="false">VLOOKUP($D199,metadata!$B$2:$S$451,13,0)</f>
        <v/>
      </c>
      <c r="Q199" s="0" t="str">
        <f aca="false">VLOOKUP($D199,metadata!$B$2:$S$451,14,0)</f>
        <v/>
      </c>
      <c r="R199" s="0" t="str">
        <f aca="false">VLOOKUP($D199,metadata!$B$2:$S$451,15,0)</f>
        <v/>
      </c>
      <c r="S199" s="0" t="str">
        <f aca="false">VLOOKUP($D199,metadata!$B$2:$S$451,16,0)</f>
        <v/>
      </c>
      <c r="T199" s="0" t="str">
        <f aca="false">VLOOKUP($D199,metadata!$B$2:$S$451,17,0)</f>
        <v/>
      </c>
      <c r="U199" s="0" t="str">
        <f aca="false">VLOOKUP($D199,metadata!$B$2:$S$451,18,0)</f>
        <v/>
      </c>
      <c r="V199" s="0" t="str">
        <f aca="false">VLOOKUP($D199,metadata!$B$2:$Z$451,19,0)</f>
        <v/>
      </c>
      <c r="W199" s="0" t="str">
        <f aca="false">VLOOKUP($D199,metadata!$B$2:$Z$451,20,0)</f>
        <v/>
      </c>
      <c r="X199" s="0" t="str">
        <f aca="false">VLOOKUP($D199,metadata!$B$2:$Z$451,21,0)</f>
        <v/>
      </c>
      <c r="Y199" s="0" t="str">
        <f aca="false">VLOOKUP($D199,metadata!$B$2:$Z$451,22,0)</f>
        <v/>
      </c>
      <c r="Z199" s="0" t="str">
        <f aca="false">VLOOKUP($D199,metadata!$B$2:$Z$451,23,0)</f>
        <v/>
      </c>
      <c r="AA199" s="0" t="str">
        <f aca="false">VLOOKUP($D199,metadata!$B$2:$Z$451,24,0)</f>
        <v/>
      </c>
      <c r="AB199" s="0" t="str">
        <f aca="false">VLOOKUP($D199,metadata!$B$2:$Z$451,25,0)</f>
        <v/>
      </c>
      <c r="AF199" s="0" t="str">
        <f aca="false">IF(AE199="",V199,AE199)</f>
        <v/>
      </c>
      <c r="AH199" s="0" t="str">
        <f aca="false">IF(AD199&lt;1.1,"x","")</f>
        <v>x</v>
      </c>
    </row>
    <row r="200" customFormat="false" ht="13.8" hidden="true" customHeight="false" outlineLevel="0" collapsed="false">
      <c r="A200" s="0" t="n">
        <f aca="false">A199+metadata!J199</f>
        <v>1229</v>
      </c>
      <c r="B200" s="0" t="str">
        <f aca="false">metadata!B200</f>
        <v>27-petroskoi_F</v>
      </c>
      <c r="C200" s="0" t="n">
        <v>199</v>
      </c>
      <c r="D200" s="3" t="str">
        <f aca="false">VLOOKUP(C200,$A$1:$B$451,2)</f>
        <v>2-</v>
      </c>
      <c r="E200" s="0" t="str">
        <f aca="false">VLOOKUP($D200,metadata!$B$2:$S$451,2,0)</f>
        <v>BRADSHAW, WE</v>
      </c>
      <c r="F200" s="0" t="str">
        <f aca="false">VLOOKUP($D200,metadata!$B$2:$S$451,3,0)</f>
        <v>GEOGRAPHY OF PHOTOPERIODIC RESPONSE IN DIAPAUSING MOSQUITO</v>
      </c>
      <c r="G200" s="0" t="str">
        <f aca="false">VLOOKUP($D200,metadata!$B$2:$S$451,4,0)</f>
        <v>10.1038/262384b0</v>
      </c>
      <c r="H200" s="0" t="str">
        <f aca="false">VLOOKUP($D200,metadata!$B$2:$S$451,5,0)</f>
        <v>y-askfordata</v>
      </c>
      <c r="I200" s="0" t="str">
        <f aca="false">VLOOKUP($D200,metadata!$B$2:$S$451,6,0)</f>
        <v>a</v>
      </c>
      <c r="J200" s="0" t="str">
        <f aca="false">VLOOKUP($D200,metadata!$B$2:$S$451,7,0)</f>
        <v>i</v>
      </c>
      <c r="K200" s="0" t="n">
        <f aca="false">VLOOKUP($D200,metadata!$B$2:$S$451,8,0)</f>
        <v>22</v>
      </c>
      <c r="L200" s="0" t="n">
        <f aca="false">VLOOKUP($D200,metadata!$B$2:$S$451,9,0)</f>
        <v>16</v>
      </c>
      <c r="M200" s="0" t="str">
        <f aca="false">VLOOKUP($D200,metadata!$B$2:$S$451,10,0)</f>
        <v/>
      </c>
      <c r="N200" s="0" t="str">
        <f aca="false">VLOOKUP($D200,metadata!$B$2:$S$451,11,0)</f>
        <v>Wyeomyia smithii</v>
      </c>
      <c r="O200" s="0" t="str">
        <f aca="false">VLOOKUP($D200,metadata!$B$2:$S$451,12,0)</f>
        <v>diptera</v>
      </c>
      <c r="P200" s="0" t="str">
        <f aca="false">VLOOKUP($D200,metadata!$B$2:$S$451,13,0)</f>
        <v/>
      </c>
      <c r="Q200" s="0" t="str">
        <f aca="false">VLOOKUP($D200,metadata!$B$2:$S$451,14,0)</f>
        <v/>
      </c>
      <c r="R200" s="0" t="str">
        <f aca="false">VLOOKUP($D200,metadata!$B$2:$S$451,15,0)</f>
        <v/>
      </c>
      <c r="S200" s="0" t="str">
        <f aca="false">VLOOKUP($D200,metadata!$B$2:$S$451,16,0)</f>
        <v/>
      </c>
      <c r="T200" s="0" t="str">
        <f aca="false">VLOOKUP($D200,metadata!$B$2:$S$451,17,0)</f>
        <v/>
      </c>
      <c r="U200" s="0" t="str">
        <f aca="false">VLOOKUP($D200,metadata!$B$2:$S$451,18,0)</f>
        <v/>
      </c>
      <c r="V200" s="0" t="str">
        <f aca="false">VLOOKUP($D200,metadata!$B$2:$Z$451,19,0)</f>
        <v/>
      </c>
      <c r="W200" s="0" t="str">
        <f aca="false">VLOOKUP($D200,metadata!$B$2:$Z$451,20,0)</f>
        <v/>
      </c>
      <c r="X200" s="0" t="str">
        <f aca="false">VLOOKUP($D200,metadata!$B$2:$Z$451,21,0)</f>
        <v/>
      </c>
      <c r="Y200" s="0" t="str">
        <f aca="false">VLOOKUP($D200,metadata!$B$2:$Z$451,22,0)</f>
        <v/>
      </c>
      <c r="Z200" s="0" t="str">
        <f aca="false">VLOOKUP($D200,metadata!$B$2:$Z$451,23,0)</f>
        <v/>
      </c>
      <c r="AA200" s="0" t="str">
        <f aca="false">VLOOKUP($D200,metadata!$B$2:$Z$451,24,0)</f>
        <v/>
      </c>
      <c r="AB200" s="0" t="str">
        <f aca="false">VLOOKUP($D200,metadata!$B$2:$Z$451,25,0)</f>
        <v/>
      </c>
      <c r="AF200" s="0" t="str">
        <f aca="false">IF(AE200="",V200,AE200)</f>
        <v/>
      </c>
      <c r="AH200" s="0" t="str">
        <f aca="false">IF(AD200&lt;1.1,"x","")</f>
        <v>x</v>
      </c>
    </row>
    <row r="201" customFormat="false" ht="13.8" hidden="true" customHeight="false" outlineLevel="0" collapsed="false">
      <c r="A201" s="0" t="n">
        <f aca="false">A200+metadata!J200</f>
        <v>1235</v>
      </c>
      <c r="B201" s="0" t="str">
        <f aca="false">metadata!B201</f>
        <v>28-</v>
      </c>
      <c r="C201" s="0" t="n">
        <v>200</v>
      </c>
      <c r="D201" s="3" t="str">
        <f aca="false">VLOOKUP(C201,$A$1:$B$451,2)</f>
        <v>2-</v>
      </c>
      <c r="E201" s="0" t="str">
        <f aca="false">VLOOKUP($D201,metadata!$B$2:$S$451,2,0)</f>
        <v>BRADSHAW, WE</v>
      </c>
      <c r="F201" s="0" t="str">
        <f aca="false">VLOOKUP($D201,metadata!$B$2:$S$451,3,0)</f>
        <v>GEOGRAPHY OF PHOTOPERIODIC RESPONSE IN DIAPAUSING MOSQUITO</v>
      </c>
      <c r="G201" s="0" t="str">
        <f aca="false">VLOOKUP($D201,metadata!$B$2:$S$451,4,0)</f>
        <v>10.1038/262384b0</v>
      </c>
      <c r="H201" s="0" t="str">
        <f aca="false">VLOOKUP($D201,metadata!$B$2:$S$451,5,0)</f>
        <v>y-askfordata</v>
      </c>
      <c r="I201" s="0" t="str">
        <f aca="false">VLOOKUP($D201,metadata!$B$2:$S$451,6,0)</f>
        <v>a</v>
      </c>
      <c r="J201" s="0" t="str">
        <f aca="false">VLOOKUP($D201,metadata!$B$2:$S$451,7,0)</f>
        <v>i</v>
      </c>
      <c r="K201" s="0" t="n">
        <f aca="false">VLOOKUP($D201,metadata!$B$2:$S$451,8,0)</f>
        <v>22</v>
      </c>
      <c r="L201" s="0" t="n">
        <f aca="false">VLOOKUP($D201,metadata!$B$2:$S$451,9,0)</f>
        <v>16</v>
      </c>
      <c r="M201" s="0" t="str">
        <f aca="false">VLOOKUP($D201,metadata!$B$2:$S$451,10,0)</f>
        <v/>
      </c>
      <c r="N201" s="0" t="str">
        <f aca="false">VLOOKUP($D201,metadata!$B$2:$S$451,11,0)</f>
        <v>Wyeomyia smithii</v>
      </c>
      <c r="O201" s="0" t="str">
        <f aca="false">VLOOKUP($D201,metadata!$B$2:$S$451,12,0)</f>
        <v>diptera</v>
      </c>
      <c r="P201" s="0" t="str">
        <f aca="false">VLOOKUP($D201,metadata!$B$2:$S$451,13,0)</f>
        <v/>
      </c>
      <c r="Q201" s="0" t="str">
        <f aca="false">VLOOKUP($D201,metadata!$B$2:$S$451,14,0)</f>
        <v/>
      </c>
      <c r="R201" s="0" t="str">
        <f aca="false">VLOOKUP($D201,metadata!$B$2:$S$451,15,0)</f>
        <v/>
      </c>
      <c r="S201" s="0" t="str">
        <f aca="false">VLOOKUP($D201,metadata!$B$2:$S$451,16,0)</f>
        <v/>
      </c>
      <c r="T201" s="0" t="str">
        <f aca="false">VLOOKUP($D201,metadata!$B$2:$S$451,17,0)</f>
        <v/>
      </c>
      <c r="U201" s="0" t="str">
        <f aca="false">VLOOKUP($D201,metadata!$B$2:$S$451,18,0)</f>
        <v/>
      </c>
      <c r="V201" s="0" t="str">
        <f aca="false">VLOOKUP($D201,metadata!$B$2:$Z$451,19,0)</f>
        <v/>
      </c>
      <c r="W201" s="0" t="str">
        <f aca="false">VLOOKUP($D201,metadata!$B$2:$Z$451,20,0)</f>
        <v/>
      </c>
      <c r="X201" s="0" t="str">
        <f aca="false">VLOOKUP($D201,metadata!$B$2:$Z$451,21,0)</f>
        <v/>
      </c>
      <c r="Y201" s="0" t="str">
        <f aca="false">VLOOKUP($D201,metadata!$B$2:$Z$451,22,0)</f>
        <v/>
      </c>
      <c r="Z201" s="0" t="str">
        <f aca="false">VLOOKUP($D201,metadata!$B$2:$Z$451,23,0)</f>
        <v/>
      </c>
      <c r="AA201" s="0" t="str">
        <f aca="false">VLOOKUP($D201,metadata!$B$2:$Z$451,24,0)</f>
        <v/>
      </c>
      <c r="AB201" s="0" t="str">
        <f aca="false">VLOOKUP($D201,metadata!$B$2:$Z$451,25,0)</f>
        <v/>
      </c>
      <c r="AF201" s="0" t="str">
        <f aca="false">IF(AE201="",V201,AE201)</f>
        <v/>
      </c>
      <c r="AH201" s="0" t="str">
        <f aca="false">IF(AD201&lt;1.1,"x","")</f>
        <v>x</v>
      </c>
    </row>
    <row r="202" customFormat="false" ht="13.8" hidden="true" customHeight="false" outlineLevel="0" collapsed="false">
      <c r="A202" s="0" t="n">
        <f aca="false">A201+metadata!J201</f>
        <v>1237</v>
      </c>
      <c r="B202" s="0" t="str">
        <f aca="false">metadata!B202</f>
        <v>29- T</v>
      </c>
      <c r="C202" s="0" t="n">
        <v>201</v>
      </c>
      <c r="D202" s="3" t="str">
        <f aca="false">VLOOKUP(C202,$A$1:$B$451,2)</f>
        <v>2-</v>
      </c>
      <c r="E202" s="0" t="str">
        <f aca="false">VLOOKUP($D202,metadata!$B$2:$S$451,2,0)</f>
        <v>BRADSHAW, WE</v>
      </c>
      <c r="F202" s="0" t="str">
        <f aca="false">VLOOKUP($D202,metadata!$B$2:$S$451,3,0)</f>
        <v>GEOGRAPHY OF PHOTOPERIODIC RESPONSE IN DIAPAUSING MOSQUITO</v>
      </c>
      <c r="G202" s="0" t="str">
        <f aca="false">VLOOKUP($D202,metadata!$B$2:$S$451,4,0)</f>
        <v>10.1038/262384b0</v>
      </c>
      <c r="H202" s="0" t="str">
        <f aca="false">VLOOKUP($D202,metadata!$B$2:$S$451,5,0)</f>
        <v>y-askfordata</v>
      </c>
      <c r="I202" s="0" t="str">
        <f aca="false">VLOOKUP($D202,metadata!$B$2:$S$451,6,0)</f>
        <v>a</v>
      </c>
      <c r="J202" s="0" t="str">
        <f aca="false">VLOOKUP($D202,metadata!$B$2:$S$451,7,0)</f>
        <v>i</v>
      </c>
      <c r="K202" s="0" t="n">
        <f aca="false">VLOOKUP($D202,metadata!$B$2:$S$451,8,0)</f>
        <v>22</v>
      </c>
      <c r="L202" s="0" t="n">
        <f aca="false">VLOOKUP($D202,metadata!$B$2:$S$451,9,0)</f>
        <v>16</v>
      </c>
      <c r="M202" s="0" t="str">
        <f aca="false">VLOOKUP($D202,metadata!$B$2:$S$451,10,0)</f>
        <v/>
      </c>
      <c r="N202" s="0" t="str">
        <f aca="false">VLOOKUP($D202,metadata!$B$2:$S$451,11,0)</f>
        <v>Wyeomyia smithii</v>
      </c>
      <c r="O202" s="0" t="str">
        <f aca="false">VLOOKUP($D202,metadata!$B$2:$S$451,12,0)</f>
        <v>diptera</v>
      </c>
      <c r="P202" s="0" t="str">
        <f aca="false">VLOOKUP($D202,metadata!$B$2:$S$451,13,0)</f>
        <v/>
      </c>
      <c r="Q202" s="0" t="str">
        <f aca="false">VLOOKUP($D202,metadata!$B$2:$S$451,14,0)</f>
        <v/>
      </c>
      <c r="R202" s="0" t="str">
        <f aca="false">VLOOKUP($D202,metadata!$B$2:$S$451,15,0)</f>
        <v/>
      </c>
      <c r="S202" s="0" t="str">
        <f aca="false">VLOOKUP($D202,metadata!$B$2:$S$451,16,0)</f>
        <v/>
      </c>
      <c r="T202" s="0" t="str">
        <f aca="false">VLOOKUP($D202,metadata!$B$2:$S$451,17,0)</f>
        <v/>
      </c>
      <c r="U202" s="0" t="str">
        <f aca="false">VLOOKUP($D202,metadata!$B$2:$S$451,18,0)</f>
        <v/>
      </c>
      <c r="V202" s="0" t="str">
        <f aca="false">VLOOKUP($D202,metadata!$B$2:$Z$451,19,0)</f>
        <v/>
      </c>
      <c r="W202" s="0" t="str">
        <f aca="false">VLOOKUP($D202,metadata!$B$2:$Z$451,20,0)</f>
        <v/>
      </c>
      <c r="X202" s="0" t="str">
        <f aca="false">VLOOKUP($D202,metadata!$B$2:$Z$451,21,0)</f>
        <v/>
      </c>
      <c r="Y202" s="0" t="str">
        <f aca="false">VLOOKUP($D202,metadata!$B$2:$Z$451,22,0)</f>
        <v/>
      </c>
      <c r="Z202" s="0" t="str">
        <f aca="false">VLOOKUP($D202,metadata!$B$2:$Z$451,23,0)</f>
        <v/>
      </c>
      <c r="AA202" s="0" t="str">
        <f aca="false">VLOOKUP($D202,metadata!$B$2:$Z$451,24,0)</f>
        <v/>
      </c>
      <c r="AB202" s="0" t="str">
        <f aca="false">VLOOKUP($D202,metadata!$B$2:$Z$451,25,0)</f>
        <v/>
      </c>
      <c r="AF202" s="0" t="str">
        <f aca="false">IF(AE202="",V202,AE202)</f>
        <v/>
      </c>
      <c r="AH202" s="0" t="str">
        <f aca="false">IF(AD202&lt;1.1,"x","")</f>
        <v>x</v>
      </c>
    </row>
    <row r="203" customFormat="false" ht="13.8" hidden="true" customHeight="false" outlineLevel="0" collapsed="false">
      <c r="A203" s="0" t="n">
        <f aca="false">A202+metadata!J202</f>
        <v>1244</v>
      </c>
      <c r="B203" s="0" t="str">
        <f aca="false">metadata!B203</f>
        <v>29-C</v>
      </c>
      <c r="C203" s="0" t="n">
        <v>202</v>
      </c>
      <c r="D203" s="3" t="str">
        <f aca="false">VLOOKUP(C203,$A$1:$B$451,2)</f>
        <v>2-</v>
      </c>
      <c r="E203" s="0" t="str">
        <f aca="false">VLOOKUP($D203,metadata!$B$2:$S$451,2,0)</f>
        <v>BRADSHAW, WE</v>
      </c>
      <c r="F203" s="0" t="str">
        <f aca="false">VLOOKUP($D203,metadata!$B$2:$S$451,3,0)</f>
        <v>GEOGRAPHY OF PHOTOPERIODIC RESPONSE IN DIAPAUSING MOSQUITO</v>
      </c>
      <c r="G203" s="0" t="str">
        <f aca="false">VLOOKUP($D203,metadata!$B$2:$S$451,4,0)</f>
        <v>10.1038/262384b0</v>
      </c>
      <c r="H203" s="0" t="str">
        <f aca="false">VLOOKUP($D203,metadata!$B$2:$S$451,5,0)</f>
        <v>y-askfordata</v>
      </c>
      <c r="I203" s="0" t="str">
        <f aca="false">VLOOKUP($D203,metadata!$B$2:$S$451,6,0)</f>
        <v>a</v>
      </c>
      <c r="J203" s="0" t="str">
        <f aca="false">VLOOKUP($D203,metadata!$B$2:$S$451,7,0)</f>
        <v>i</v>
      </c>
      <c r="K203" s="0" t="n">
        <f aca="false">VLOOKUP($D203,metadata!$B$2:$S$451,8,0)</f>
        <v>22</v>
      </c>
      <c r="L203" s="0" t="n">
        <f aca="false">VLOOKUP($D203,metadata!$B$2:$S$451,9,0)</f>
        <v>16</v>
      </c>
      <c r="M203" s="0" t="str">
        <f aca="false">VLOOKUP($D203,metadata!$B$2:$S$451,10,0)</f>
        <v/>
      </c>
      <c r="N203" s="0" t="str">
        <f aca="false">VLOOKUP($D203,metadata!$B$2:$S$451,11,0)</f>
        <v>Wyeomyia smithii</v>
      </c>
      <c r="O203" s="0" t="str">
        <f aca="false">VLOOKUP($D203,metadata!$B$2:$S$451,12,0)</f>
        <v>diptera</v>
      </c>
      <c r="P203" s="0" t="str">
        <f aca="false">VLOOKUP($D203,metadata!$B$2:$S$451,13,0)</f>
        <v/>
      </c>
      <c r="Q203" s="0" t="str">
        <f aca="false">VLOOKUP($D203,metadata!$B$2:$S$451,14,0)</f>
        <v/>
      </c>
      <c r="R203" s="0" t="str">
        <f aca="false">VLOOKUP($D203,metadata!$B$2:$S$451,15,0)</f>
        <v/>
      </c>
      <c r="S203" s="0" t="str">
        <f aca="false">VLOOKUP($D203,metadata!$B$2:$S$451,16,0)</f>
        <v/>
      </c>
      <c r="T203" s="0" t="str">
        <f aca="false">VLOOKUP($D203,metadata!$B$2:$S$451,17,0)</f>
        <v/>
      </c>
      <c r="U203" s="0" t="str">
        <f aca="false">VLOOKUP($D203,metadata!$B$2:$S$451,18,0)</f>
        <v/>
      </c>
      <c r="V203" s="0" t="str">
        <f aca="false">VLOOKUP($D203,metadata!$B$2:$Z$451,19,0)</f>
        <v/>
      </c>
      <c r="W203" s="0" t="str">
        <f aca="false">VLOOKUP($D203,metadata!$B$2:$Z$451,20,0)</f>
        <v/>
      </c>
      <c r="X203" s="0" t="str">
        <f aca="false">VLOOKUP($D203,metadata!$B$2:$Z$451,21,0)</f>
        <v/>
      </c>
      <c r="Y203" s="0" t="str">
        <f aca="false">VLOOKUP($D203,metadata!$B$2:$Z$451,22,0)</f>
        <v/>
      </c>
      <c r="Z203" s="0" t="str">
        <f aca="false">VLOOKUP($D203,metadata!$B$2:$Z$451,23,0)</f>
        <v/>
      </c>
      <c r="AA203" s="0" t="str">
        <f aca="false">VLOOKUP($D203,metadata!$B$2:$Z$451,24,0)</f>
        <v/>
      </c>
      <c r="AB203" s="0" t="str">
        <f aca="false">VLOOKUP($D203,metadata!$B$2:$Z$451,25,0)</f>
        <v/>
      </c>
      <c r="AF203" s="0" t="str">
        <f aca="false">IF(AE203="",V203,AE203)</f>
        <v/>
      </c>
      <c r="AH203" s="0" t="str">
        <f aca="false">IF(AD203&lt;1.1,"x","")</f>
        <v>x</v>
      </c>
    </row>
    <row r="204" customFormat="false" ht="13.8" hidden="true" customHeight="false" outlineLevel="0" collapsed="false">
      <c r="A204" s="0" t="n">
        <f aca="false">A203+metadata!J203</f>
        <v>1251</v>
      </c>
      <c r="B204" s="0" t="str">
        <f aca="false">metadata!B204</f>
        <v>29-Z</v>
      </c>
      <c r="C204" s="0" t="n">
        <v>203</v>
      </c>
      <c r="D204" s="3" t="str">
        <f aca="false">VLOOKUP(C204,$A$1:$B$451,2)</f>
        <v>2-</v>
      </c>
      <c r="E204" s="0" t="str">
        <f aca="false">VLOOKUP($D204,metadata!$B$2:$S$451,2,0)</f>
        <v>BRADSHAW, WE</v>
      </c>
      <c r="F204" s="0" t="str">
        <f aca="false">VLOOKUP($D204,metadata!$B$2:$S$451,3,0)</f>
        <v>GEOGRAPHY OF PHOTOPERIODIC RESPONSE IN DIAPAUSING MOSQUITO</v>
      </c>
      <c r="G204" s="0" t="str">
        <f aca="false">VLOOKUP($D204,metadata!$B$2:$S$451,4,0)</f>
        <v>10.1038/262384b0</v>
      </c>
      <c r="H204" s="0" t="str">
        <f aca="false">VLOOKUP($D204,metadata!$B$2:$S$451,5,0)</f>
        <v>y-askfordata</v>
      </c>
      <c r="I204" s="0" t="str">
        <f aca="false">VLOOKUP($D204,metadata!$B$2:$S$451,6,0)</f>
        <v>a</v>
      </c>
      <c r="J204" s="0" t="str">
        <f aca="false">VLOOKUP($D204,metadata!$B$2:$S$451,7,0)</f>
        <v>i</v>
      </c>
      <c r="K204" s="0" t="n">
        <f aca="false">VLOOKUP($D204,metadata!$B$2:$S$451,8,0)</f>
        <v>22</v>
      </c>
      <c r="L204" s="0" t="n">
        <f aca="false">VLOOKUP($D204,metadata!$B$2:$S$451,9,0)</f>
        <v>16</v>
      </c>
      <c r="M204" s="0" t="str">
        <f aca="false">VLOOKUP($D204,metadata!$B$2:$S$451,10,0)</f>
        <v/>
      </c>
      <c r="N204" s="0" t="str">
        <f aca="false">VLOOKUP($D204,metadata!$B$2:$S$451,11,0)</f>
        <v>Wyeomyia smithii</v>
      </c>
      <c r="O204" s="0" t="str">
        <f aca="false">VLOOKUP($D204,metadata!$B$2:$S$451,12,0)</f>
        <v>diptera</v>
      </c>
      <c r="P204" s="0" t="str">
        <f aca="false">VLOOKUP($D204,metadata!$B$2:$S$451,13,0)</f>
        <v/>
      </c>
      <c r="Q204" s="0" t="str">
        <f aca="false">VLOOKUP($D204,metadata!$B$2:$S$451,14,0)</f>
        <v/>
      </c>
      <c r="R204" s="0" t="str">
        <f aca="false">VLOOKUP($D204,metadata!$B$2:$S$451,15,0)</f>
        <v/>
      </c>
      <c r="S204" s="0" t="str">
        <f aca="false">VLOOKUP($D204,metadata!$B$2:$S$451,16,0)</f>
        <v/>
      </c>
      <c r="T204" s="0" t="str">
        <f aca="false">VLOOKUP($D204,metadata!$B$2:$S$451,17,0)</f>
        <v/>
      </c>
      <c r="U204" s="0" t="str">
        <f aca="false">VLOOKUP($D204,metadata!$B$2:$S$451,18,0)</f>
        <v/>
      </c>
      <c r="V204" s="0" t="str">
        <f aca="false">VLOOKUP($D204,metadata!$B$2:$Z$451,19,0)</f>
        <v/>
      </c>
      <c r="W204" s="0" t="str">
        <f aca="false">VLOOKUP($D204,metadata!$B$2:$Z$451,20,0)</f>
        <v/>
      </c>
      <c r="X204" s="0" t="str">
        <f aca="false">VLOOKUP($D204,metadata!$B$2:$Z$451,21,0)</f>
        <v/>
      </c>
      <c r="Y204" s="0" t="str">
        <f aca="false">VLOOKUP($D204,metadata!$B$2:$Z$451,22,0)</f>
        <v/>
      </c>
      <c r="Z204" s="0" t="str">
        <f aca="false">VLOOKUP($D204,metadata!$B$2:$Z$451,23,0)</f>
        <v/>
      </c>
      <c r="AA204" s="0" t="str">
        <f aca="false">VLOOKUP($D204,metadata!$B$2:$Z$451,24,0)</f>
        <v/>
      </c>
      <c r="AB204" s="0" t="str">
        <f aca="false">VLOOKUP($D204,metadata!$B$2:$Z$451,25,0)</f>
        <v/>
      </c>
      <c r="AF204" s="0" t="str">
        <f aca="false">IF(AE204="",V204,AE204)</f>
        <v/>
      </c>
      <c r="AH204" s="0" t="str">
        <f aca="false">IF(AD204&lt;1.1,"x","")</f>
        <v>x</v>
      </c>
    </row>
    <row r="205" customFormat="false" ht="13.8" hidden="true" customHeight="false" outlineLevel="0" collapsed="false">
      <c r="A205" s="0" t="n">
        <f aca="false">A204+metadata!J204</f>
        <v>1262</v>
      </c>
      <c r="B205" s="0" t="str">
        <f aca="false">metadata!B205</f>
        <v>29-Ku</v>
      </c>
      <c r="C205" s="0" t="n">
        <v>204</v>
      </c>
      <c r="D205" s="3" t="str">
        <f aca="false">VLOOKUP(C205,$A$1:$B$451,2)</f>
        <v>2-</v>
      </c>
      <c r="E205" s="0" t="str">
        <f aca="false">VLOOKUP($D205,metadata!$B$2:$S$451,2,0)</f>
        <v>BRADSHAW, WE</v>
      </c>
      <c r="F205" s="0" t="str">
        <f aca="false">VLOOKUP($D205,metadata!$B$2:$S$451,3,0)</f>
        <v>GEOGRAPHY OF PHOTOPERIODIC RESPONSE IN DIAPAUSING MOSQUITO</v>
      </c>
      <c r="G205" s="0" t="str">
        <f aca="false">VLOOKUP($D205,metadata!$B$2:$S$451,4,0)</f>
        <v>10.1038/262384b0</v>
      </c>
      <c r="H205" s="0" t="str">
        <f aca="false">VLOOKUP($D205,metadata!$B$2:$S$451,5,0)</f>
        <v>y-askfordata</v>
      </c>
      <c r="I205" s="0" t="str">
        <f aca="false">VLOOKUP($D205,metadata!$B$2:$S$451,6,0)</f>
        <v>a</v>
      </c>
      <c r="J205" s="0" t="str">
        <f aca="false">VLOOKUP($D205,metadata!$B$2:$S$451,7,0)</f>
        <v>i</v>
      </c>
      <c r="K205" s="0" t="n">
        <f aca="false">VLOOKUP($D205,metadata!$B$2:$S$451,8,0)</f>
        <v>22</v>
      </c>
      <c r="L205" s="0" t="n">
        <f aca="false">VLOOKUP($D205,metadata!$B$2:$S$451,9,0)</f>
        <v>16</v>
      </c>
      <c r="M205" s="0" t="str">
        <f aca="false">VLOOKUP($D205,metadata!$B$2:$S$451,10,0)</f>
        <v/>
      </c>
      <c r="N205" s="0" t="str">
        <f aca="false">VLOOKUP($D205,metadata!$B$2:$S$451,11,0)</f>
        <v>Wyeomyia smithii</v>
      </c>
      <c r="O205" s="0" t="str">
        <f aca="false">VLOOKUP($D205,metadata!$B$2:$S$451,12,0)</f>
        <v>diptera</v>
      </c>
      <c r="P205" s="0" t="str">
        <f aca="false">VLOOKUP($D205,metadata!$B$2:$S$451,13,0)</f>
        <v/>
      </c>
      <c r="Q205" s="0" t="str">
        <f aca="false">VLOOKUP($D205,metadata!$B$2:$S$451,14,0)</f>
        <v/>
      </c>
      <c r="R205" s="0" t="str">
        <f aca="false">VLOOKUP($D205,metadata!$B$2:$S$451,15,0)</f>
        <v/>
      </c>
      <c r="S205" s="0" t="str">
        <f aca="false">VLOOKUP($D205,metadata!$B$2:$S$451,16,0)</f>
        <v/>
      </c>
      <c r="T205" s="0" t="str">
        <f aca="false">VLOOKUP($D205,metadata!$B$2:$S$451,17,0)</f>
        <v/>
      </c>
      <c r="U205" s="0" t="str">
        <f aca="false">VLOOKUP($D205,metadata!$B$2:$S$451,18,0)</f>
        <v/>
      </c>
      <c r="V205" s="0" t="str">
        <f aca="false">VLOOKUP($D205,metadata!$B$2:$Z$451,19,0)</f>
        <v/>
      </c>
      <c r="W205" s="0" t="str">
        <f aca="false">VLOOKUP($D205,metadata!$B$2:$Z$451,20,0)</f>
        <v/>
      </c>
      <c r="X205" s="0" t="str">
        <f aca="false">VLOOKUP($D205,metadata!$B$2:$Z$451,21,0)</f>
        <v/>
      </c>
      <c r="Y205" s="0" t="str">
        <f aca="false">VLOOKUP($D205,metadata!$B$2:$Z$451,22,0)</f>
        <v/>
      </c>
      <c r="Z205" s="0" t="str">
        <f aca="false">VLOOKUP($D205,metadata!$B$2:$Z$451,23,0)</f>
        <v/>
      </c>
      <c r="AA205" s="0" t="str">
        <f aca="false">VLOOKUP($D205,metadata!$B$2:$Z$451,24,0)</f>
        <v/>
      </c>
      <c r="AB205" s="0" t="str">
        <f aca="false">VLOOKUP($D205,metadata!$B$2:$Z$451,25,0)</f>
        <v/>
      </c>
      <c r="AF205" s="0" t="str">
        <f aca="false">IF(AE205="",V205,AE205)</f>
        <v/>
      </c>
      <c r="AH205" s="0" t="str">
        <f aca="false">IF(AD205&lt;1.1,"x","")</f>
        <v>x</v>
      </c>
    </row>
    <row r="206" customFormat="false" ht="13.8" hidden="true" customHeight="false" outlineLevel="0" collapsed="false">
      <c r="A206" s="0" t="n">
        <f aca="false">A205+metadata!J205</f>
        <v>1270</v>
      </c>
      <c r="B206" s="0" t="str">
        <f aca="false">metadata!B206</f>
        <v>29-P</v>
      </c>
      <c r="C206" s="0" t="n">
        <v>205</v>
      </c>
      <c r="D206" s="3" t="str">
        <f aca="false">VLOOKUP(C206,$A$1:$B$451,2)</f>
        <v>2-</v>
      </c>
      <c r="E206" s="0" t="str">
        <f aca="false">VLOOKUP($D206,metadata!$B$2:$S$451,2,0)</f>
        <v>BRADSHAW, WE</v>
      </c>
      <c r="F206" s="0" t="str">
        <f aca="false">VLOOKUP($D206,metadata!$B$2:$S$451,3,0)</f>
        <v>GEOGRAPHY OF PHOTOPERIODIC RESPONSE IN DIAPAUSING MOSQUITO</v>
      </c>
      <c r="G206" s="0" t="str">
        <f aca="false">VLOOKUP($D206,metadata!$B$2:$S$451,4,0)</f>
        <v>10.1038/262384b0</v>
      </c>
      <c r="H206" s="0" t="str">
        <f aca="false">VLOOKUP($D206,metadata!$B$2:$S$451,5,0)</f>
        <v>y-askfordata</v>
      </c>
      <c r="I206" s="0" t="str">
        <f aca="false">VLOOKUP($D206,metadata!$B$2:$S$451,6,0)</f>
        <v>a</v>
      </c>
      <c r="J206" s="0" t="str">
        <f aca="false">VLOOKUP($D206,metadata!$B$2:$S$451,7,0)</f>
        <v>i</v>
      </c>
      <c r="K206" s="0" t="n">
        <f aca="false">VLOOKUP($D206,metadata!$B$2:$S$451,8,0)</f>
        <v>22</v>
      </c>
      <c r="L206" s="0" t="n">
        <f aca="false">VLOOKUP($D206,metadata!$B$2:$S$451,9,0)</f>
        <v>16</v>
      </c>
      <c r="M206" s="0" t="str">
        <f aca="false">VLOOKUP($D206,metadata!$B$2:$S$451,10,0)</f>
        <v/>
      </c>
      <c r="N206" s="0" t="str">
        <f aca="false">VLOOKUP($D206,metadata!$B$2:$S$451,11,0)</f>
        <v>Wyeomyia smithii</v>
      </c>
      <c r="O206" s="0" t="str">
        <f aca="false">VLOOKUP($D206,metadata!$B$2:$S$451,12,0)</f>
        <v>diptera</v>
      </c>
      <c r="P206" s="0" t="str">
        <f aca="false">VLOOKUP($D206,metadata!$B$2:$S$451,13,0)</f>
        <v/>
      </c>
      <c r="Q206" s="0" t="str">
        <f aca="false">VLOOKUP($D206,metadata!$B$2:$S$451,14,0)</f>
        <v/>
      </c>
      <c r="R206" s="0" t="str">
        <f aca="false">VLOOKUP($D206,metadata!$B$2:$S$451,15,0)</f>
        <v/>
      </c>
      <c r="S206" s="0" t="str">
        <f aca="false">VLOOKUP($D206,metadata!$B$2:$S$451,16,0)</f>
        <v/>
      </c>
      <c r="T206" s="0" t="str">
        <f aca="false">VLOOKUP($D206,metadata!$B$2:$S$451,17,0)</f>
        <v/>
      </c>
      <c r="U206" s="0" t="str">
        <f aca="false">VLOOKUP($D206,metadata!$B$2:$S$451,18,0)</f>
        <v/>
      </c>
      <c r="V206" s="0" t="str">
        <f aca="false">VLOOKUP($D206,metadata!$B$2:$Z$451,19,0)</f>
        <v/>
      </c>
      <c r="W206" s="0" t="str">
        <f aca="false">VLOOKUP($D206,metadata!$B$2:$Z$451,20,0)</f>
        <v/>
      </c>
      <c r="X206" s="0" t="str">
        <f aca="false">VLOOKUP($D206,metadata!$B$2:$Z$451,21,0)</f>
        <v/>
      </c>
      <c r="Y206" s="0" t="str">
        <f aca="false">VLOOKUP($D206,metadata!$B$2:$Z$451,22,0)</f>
        <v/>
      </c>
      <c r="Z206" s="0" t="str">
        <f aca="false">VLOOKUP($D206,metadata!$B$2:$Z$451,23,0)</f>
        <v/>
      </c>
      <c r="AA206" s="0" t="str">
        <f aca="false">VLOOKUP($D206,metadata!$B$2:$Z$451,24,0)</f>
        <v/>
      </c>
      <c r="AB206" s="0" t="str">
        <f aca="false">VLOOKUP($D206,metadata!$B$2:$Z$451,25,0)</f>
        <v/>
      </c>
      <c r="AF206" s="0" t="str">
        <f aca="false">IF(AE206="",V206,AE206)</f>
        <v/>
      </c>
      <c r="AH206" s="0" t="str">
        <f aca="false">IF(AD206&lt;1.1,"x","")</f>
        <v>x</v>
      </c>
    </row>
    <row r="207" customFormat="false" ht="13.8" hidden="true" customHeight="false" outlineLevel="0" collapsed="false">
      <c r="A207" s="0" t="n">
        <f aca="false">A206+metadata!J206</f>
        <v>1278</v>
      </c>
      <c r="B207" s="0" t="str">
        <f aca="false">metadata!B207</f>
        <v>29-R</v>
      </c>
      <c r="C207" s="0" t="n">
        <v>206</v>
      </c>
      <c r="D207" s="3" t="str">
        <f aca="false">VLOOKUP(C207,$A$1:$B$451,2)</f>
        <v>2-</v>
      </c>
      <c r="E207" s="0" t="str">
        <f aca="false">VLOOKUP($D207,metadata!$B$2:$S$451,2,0)</f>
        <v>BRADSHAW, WE</v>
      </c>
      <c r="F207" s="0" t="str">
        <f aca="false">VLOOKUP($D207,metadata!$B$2:$S$451,3,0)</f>
        <v>GEOGRAPHY OF PHOTOPERIODIC RESPONSE IN DIAPAUSING MOSQUITO</v>
      </c>
      <c r="G207" s="0" t="str">
        <f aca="false">VLOOKUP($D207,metadata!$B$2:$S$451,4,0)</f>
        <v>10.1038/262384b0</v>
      </c>
      <c r="H207" s="0" t="str">
        <f aca="false">VLOOKUP($D207,metadata!$B$2:$S$451,5,0)</f>
        <v>y-askfordata</v>
      </c>
      <c r="I207" s="0" t="str">
        <f aca="false">VLOOKUP($D207,metadata!$B$2:$S$451,6,0)</f>
        <v>a</v>
      </c>
      <c r="J207" s="0" t="str">
        <f aca="false">VLOOKUP($D207,metadata!$B$2:$S$451,7,0)</f>
        <v>i</v>
      </c>
      <c r="K207" s="0" t="n">
        <f aca="false">VLOOKUP($D207,metadata!$B$2:$S$451,8,0)</f>
        <v>22</v>
      </c>
      <c r="L207" s="0" t="n">
        <f aca="false">VLOOKUP($D207,metadata!$B$2:$S$451,9,0)</f>
        <v>16</v>
      </c>
      <c r="M207" s="0" t="str">
        <f aca="false">VLOOKUP($D207,metadata!$B$2:$S$451,10,0)</f>
        <v/>
      </c>
      <c r="N207" s="0" t="str">
        <f aca="false">VLOOKUP($D207,metadata!$B$2:$S$451,11,0)</f>
        <v>Wyeomyia smithii</v>
      </c>
      <c r="O207" s="0" t="str">
        <f aca="false">VLOOKUP($D207,metadata!$B$2:$S$451,12,0)</f>
        <v>diptera</v>
      </c>
      <c r="P207" s="0" t="str">
        <f aca="false">VLOOKUP($D207,metadata!$B$2:$S$451,13,0)</f>
        <v/>
      </c>
      <c r="Q207" s="0" t="str">
        <f aca="false">VLOOKUP($D207,metadata!$B$2:$S$451,14,0)</f>
        <v/>
      </c>
      <c r="R207" s="0" t="str">
        <f aca="false">VLOOKUP($D207,metadata!$B$2:$S$451,15,0)</f>
        <v/>
      </c>
      <c r="S207" s="0" t="str">
        <f aca="false">VLOOKUP($D207,metadata!$B$2:$S$451,16,0)</f>
        <v/>
      </c>
      <c r="T207" s="0" t="str">
        <f aca="false">VLOOKUP($D207,metadata!$B$2:$S$451,17,0)</f>
        <v/>
      </c>
      <c r="U207" s="0" t="str">
        <f aca="false">VLOOKUP($D207,metadata!$B$2:$S$451,18,0)</f>
        <v/>
      </c>
      <c r="V207" s="0" t="str">
        <f aca="false">VLOOKUP($D207,metadata!$B$2:$Z$451,19,0)</f>
        <v/>
      </c>
      <c r="W207" s="0" t="str">
        <f aca="false">VLOOKUP($D207,metadata!$B$2:$Z$451,20,0)</f>
        <v/>
      </c>
      <c r="X207" s="0" t="str">
        <f aca="false">VLOOKUP($D207,metadata!$B$2:$Z$451,21,0)</f>
        <v/>
      </c>
      <c r="Y207" s="0" t="str">
        <f aca="false">VLOOKUP($D207,metadata!$B$2:$Z$451,22,0)</f>
        <v/>
      </c>
      <c r="Z207" s="0" t="str">
        <f aca="false">VLOOKUP($D207,metadata!$B$2:$Z$451,23,0)</f>
        <v/>
      </c>
      <c r="AA207" s="0" t="str">
        <f aca="false">VLOOKUP($D207,metadata!$B$2:$Z$451,24,0)</f>
        <v/>
      </c>
      <c r="AB207" s="0" t="str">
        <f aca="false">VLOOKUP($D207,metadata!$B$2:$Z$451,25,0)</f>
        <v/>
      </c>
      <c r="AF207" s="0" t="str">
        <f aca="false">IF(AE207="",V207,AE207)</f>
        <v/>
      </c>
      <c r="AH207" s="0" t="str">
        <f aca="false">IF(AD207&lt;1.1,"x","")</f>
        <v>x</v>
      </c>
    </row>
    <row r="208" customFormat="false" ht="13.8" hidden="true" customHeight="false" outlineLevel="0" collapsed="false">
      <c r="A208" s="0" t="n">
        <f aca="false">A207+metadata!J207</f>
        <v>1286</v>
      </c>
      <c r="B208" s="0" t="str">
        <f aca="false">metadata!B208</f>
        <v>29-Ki</v>
      </c>
      <c r="C208" s="0" t="n">
        <v>207</v>
      </c>
      <c r="D208" s="3" t="str">
        <f aca="false">VLOOKUP(C208,$A$1:$B$451,2)</f>
        <v>2-</v>
      </c>
      <c r="E208" s="0" t="str">
        <f aca="false">VLOOKUP($D208,metadata!$B$2:$S$451,2,0)</f>
        <v>BRADSHAW, WE</v>
      </c>
      <c r="F208" s="0" t="str">
        <f aca="false">VLOOKUP($D208,metadata!$B$2:$S$451,3,0)</f>
        <v>GEOGRAPHY OF PHOTOPERIODIC RESPONSE IN DIAPAUSING MOSQUITO</v>
      </c>
      <c r="G208" s="0" t="str">
        <f aca="false">VLOOKUP($D208,metadata!$B$2:$S$451,4,0)</f>
        <v>10.1038/262384b0</v>
      </c>
      <c r="H208" s="0" t="str">
        <f aca="false">VLOOKUP($D208,metadata!$B$2:$S$451,5,0)</f>
        <v>y-askfordata</v>
      </c>
      <c r="I208" s="0" t="str">
        <f aca="false">VLOOKUP($D208,metadata!$B$2:$S$451,6,0)</f>
        <v>a</v>
      </c>
      <c r="J208" s="0" t="str">
        <f aca="false">VLOOKUP($D208,metadata!$B$2:$S$451,7,0)</f>
        <v>i</v>
      </c>
      <c r="K208" s="0" t="n">
        <f aca="false">VLOOKUP($D208,metadata!$B$2:$S$451,8,0)</f>
        <v>22</v>
      </c>
      <c r="L208" s="0" t="n">
        <f aca="false">VLOOKUP($D208,metadata!$B$2:$S$451,9,0)</f>
        <v>16</v>
      </c>
      <c r="M208" s="0" t="str">
        <f aca="false">VLOOKUP($D208,metadata!$B$2:$S$451,10,0)</f>
        <v/>
      </c>
      <c r="N208" s="0" t="str">
        <f aca="false">VLOOKUP($D208,metadata!$B$2:$S$451,11,0)</f>
        <v>Wyeomyia smithii</v>
      </c>
      <c r="O208" s="0" t="str">
        <f aca="false">VLOOKUP($D208,metadata!$B$2:$S$451,12,0)</f>
        <v>diptera</v>
      </c>
      <c r="P208" s="0" t="str">
        <f aca="false">VLOOKUP($D208,metadata!$B$2:$S$451,13,0)</f>
        <v/>
      </c>
      <c r="Q208" s="0" t="str">
        <f aca="false">VLOOKUP($D208,metadata!$B$2:$S$451,14,0)</f>
        <v/>
      </c>
      <c r="R208" s="0" t="str">
        <f aca="false">VLOOKUP($D208,metadata!$B$2:$S$451,15,0)</f>
        <v/>
      </c>
      <c r="S208" s="0" t="str">
        <f aca="false">VLOOKUP($D208,metadata!$B$2:$S$451,16,0)</f>
        <v/>
      </c>
      <c r="T208" s="0" t="str">
        <f aca="false">VLOOKUP($D208,metadata!$B$2:$S$451,17,0)</f>
        <v/>
      </c>
      <c r="U208" s="0" t="str">
        <f aca="false">VLOOKUP($D208,metadata!$B$2:$S$451,18,0)</f>
        <v/>
      </c>
      <c r="V208" s="0" t="str">
        <f aca="false">VLOOKUP($D208,metadata!$B$2:$Z$451,19,0)</f>
        <v/>
      </c>
      <c r="W208" s="0" t="str">
        <f aca="false">VLOOKUP($D208,metadata!$B$2:$Z$451,20,0)</f>
        <v/>
      </c>
      <c r="X208" s="0" t="str">
        <f aca="false">VLOOKUP($D208,metadata!$B$2:$Z$451,21,0)</f>
        <v/>
      </c>
      <c r="Y208" s="0" t="str">
        <f aca="false">VLOOKUP($D208,metadata!$B$2:$Z$451,22,0)</f>
        <v/>
      </c>
      <c r="Z208" s="0" t="str">
        <f aca="false">VLOOKUP($D208,metadata!$B$2:$Z$451,23,0)</f>
        <v/>
      </c>
      <c r="AA208" s="0" t="str">
        <f aca="false">VLOOKUP($D208,metadata!$B$2:$Z$451,24,0)</f>
        <v/>
      </c>
      <c r="AB208" s="0" t="str">
        <f aca="false">VLOOKUP($D208,metadata!$B$2:$Z$451,25,0)</f>
        <v/>
      </c>
      <c r="AF208" s="0" t="str">
        <f aca="false">IF(AE208="",V208,AE208)</f>
        <v/>
      </c>
      <c r="AH208" s="0" t="str">
        <f aca="false">IF(AD208&lt;1.1,"x","")</f>
        <v>x</v>
      </c>
    </row>
    <row r="209" customFormat="false" ht="13.8" hidden="true" customHeight="false" outlineLevel="0" collapsed="false">
      <c r="A209" s="0" t="n">
        <f aca="false">A208+metadata!J208</f>
        <v>1294</v>
      </c>
      <c r="B209" s="0" t="str">
        <f aca="false">metadata!B209</f>
        <v>29-O</v>
      </c>
      <c r="C209" s="0" t="n">
        <v>208</v>
      </c>
      <c r="D209" s="3" t="str">
        <f aca="false">VLOOKUP(C209,$A$1:$B$451,2)</f>
        <v>2-</v>
      </c>
      <c r="E209" s="0" t="str">
        <f aca="false">VLOOKUP($D209,metadata!$B$2:$S$451,2,0)</f>
        <v>BRADSHAW, WE</v>
      </c>
      <c r="F209" s="0" t="str">
        <f aca="false">VLOOKUP($D209,metadata!$B$2:$S$451,3,0)</f>
        <v>GEOGRAPHY OF PHOTOPERIODIC RESPONSE IN DIAPAUSING MOSQUITO</v>
      </c>
      <c r="G209" s="0" t="str">
        <f aca="false">VLOOKUP($D209,metadata!$B$2:$S$451,4,0)</f>
        <v>10.1038/262384b0</v>
      </c>
      <c r="H209" s="0" t="str">
        <f aca="false">VLOOKUP($D209,metadata!$B$2:$S$451,5,0)</f>
        <v>y-askfordata</v>
      </c>
      <c r="I209" s="0" t="str">
        <f aca="false">VLOOKUP($D209,metadata!$B$2:$S$451,6,0)</f>
        <v>a</v>
      </c>
      <c r="J209" s="0" t="str">
        <f aca="false">VLOOKUP($D209,metadata!$B$2:$S$451,7,0)</f>
        <v>i</v>
      </c>
      <c r="K209" s="0" t="n">
        <f aca="false">VLOOKUP($D209,metadata!$B$2:$S$451,8,0)</f>
        <v>22</v>
      </c>
      <c r="L209" s="0" t="n">
        <f aca="false">VLOOKUP($D209,metadata!$B$2:$S$451,9,0)</f>
        <v>16</v>
      </c>
      <c r="M209" s="0" t="str">
        <f aca="false">VLOOKUP($D209,metadata!$B$2:$S$451,10,0)</f>
        <v/>
      </c>
      <c r="N209" s="0" t="str">
        <f aca="false">VLOOKUP($D209,metadata!$B$2:$S$451,11,0)</f>
        <v>Wyeomyia smithii</v>
      </c>
      <c r="O209" s="0" t="str">
        <f aca="false">VLOOKUP($D209,metadata!$B$2:$S$451,12,0)</f>
        <v>diptera</v>
      </c>
      <c r="P209" s="0" t="str">
        <f aca="false">VLOOKUP($D209,metadata!$B$2:$S$451,13,0)</f>
        <v/>
      </c>
      <c r="Q209" s="0" t="str">
        <f aca="false">VLOOKUP($D209,metadata!$B$2:$S$451,14,0)</f>
        <v/>
      </c>
      <c r="R209" s="0" t="str">
        <f aca="false">VLOOKUP($D209,metadata!$B$2:$S$451,15,0)</f>
        <v/>
      </c>
      <c r="S209" s="0" t="str">
        <f aca="false">VLOOKUP($D209,metadata!$B$2:$S$451,16,0)</f>
        <v/>
      </c>
      <c r="T209" s="0" t="str">
        <f aca="false">VLOOKUP($D209,metadata!$B$2:$S$451,17,0)</f>
        <v/>
      </c>
      <c r="U209" s="0" t="str">
        <f aca="false">VLOOKUP($D209,metadata!$B$2:$S$451,18,0)</f>
        <v/>
      </c>
      <c r="V209" s="0" t="str">
        <f aca="false">VLOOKUP($D209,metadata!$B$2:$Z$451,19,0)</f>
        <v/>
      </c>
      <c r="W209" s="0" t="str">
        <f aca="false">VLOOKUP($D209,metadata!$B$2:$Z$451,20,0)</f>
        <v/>
      </c>
      <c r="X209" s="0" t="str">
        <f aca="false">VLOOKUP($D209,metadata!$B$2:$Z$451,21,0)</f>
        <v/>
      </c>
      <c r="Y209" s="0" t="str">
        <f aca="false">VLOOKUP($D209,metadata!$B$2:$Z$451,22,0)</f>
        <v/>
      </c>
      <c r="Z209" s="0" t="str">
        <f aca="false">VLOOKUP($D209,metadata!$B$2:$Z$451,23,0)</f>
        <v/>
      </c>
      <c r="AA209" s="0" t="str">
        <f aca="false">VLOOKUP($D209,metadata!$B$2:$Z$451,24,0)</f>
        <v/>
      </c>
      <c r="AB209" s="0" t="str">
        <f aca="false">VLOOKUP($D209,metadata!$B$2:$Z$451,25,0)</f>
        <v/>
      </c>
      <c r="AF209" s="0" t="str">
        <f aca="false">IF(AE209="",V209,AE209)</f>
        <v/>
      </c>
      <c r="AH209" s="0" t="str">
        <f aca="false">IF(AD209&lt;1.1,"x","")</f>
        <v>x</v>
      </c>
    </row>
    <row r="210" customFormat="false" ht="13.8" hidden="true" customHeight="false" outlineLevel="0" collapsed="false">
      <c r="A210" s="0" t="n">
        <f aca="false">A209+metadata!J209</f>
        <v>1302</v>
      </c>
      <c r="B210" s="0" t="str">
        <f aca="false">metadata!B210</f>
        <v>30-N</v>
      </c>
      <c r="C210" s="0" t="n">
        <v>209</v>
      </c>
      <c r="D210" s="3" t="str">
        <f aca="false">VLOOKUP(C210,$A$1:$B$451,2)</f>
        <v>2-</v>
      </c>
      <c r="E210" s="0" t="str">
        <f aca="false">VLOOKUP($D210,metadata!$B$2:$S$451,2,0)</f>
        <v>BRADSHAW, WE</v>
      </c>
      <c r="F210" s="0" t="str">
        <f aca="false">VLOOKUP($D210,metadata!$B$2:$S$451,3,0)</f>
        <v>GEOGRAPHY OF PHOTOPERIODIC RESPONSE IN DIAPAUSING MOSQUITO</v>
      </c>
      <c r="G210" s="0" t="str">
        <f aca="false">VLOOKUP($D210,metadata!$B$2:$S$451,4,0)</f>
        <v>10.1038/262384b0</v>
      </c>
      <c r="H210" s="0" t="str">
        <f aca="false">VLOOKUP($D210,metadata!$B$2:$S$451,5,0)</f>
        <v>y-askfordata</v>
      </c>
      <c r="I210" s="0" t="str">
        <f aca="false">VLOOKUP($D210,metadata!$B$2:$S$451,6,0)</f>
        <v>a</v>
      </c>
      <c r="J210" s="0" t="str">
        <f aca="false">VLOOKUP($D210,metadata!$B$2:$S$451,7,0)</f>
        <v>i</v>
      </c>
      <c r="K210" s="0" t="n">
        <f aca="false">VLOOKUP($D210,metadata!$B$2:$S$451,8,0)</f>
        <v>22</v>
      </c>
      <c r="L210" s="0" t="n">
        <f aca="false">VLOOKUP($D210,metadata!$B$2:$S$451,9,0)</f>
        <v>16</v>
      </c>
      <c r="M210" s="0" t="str">
        <f aca="false">VLOOKUP($D210,metadata!$B$2:$S$451,10,0)</f>
        <v/>
      </c>
      <c r="N210" s="0" t="str">
        <f aca="false">VLOOKUP($D210,metadata!$B$2:$S$451,11,0)</f>
        <v>Wyeomyia smithii</v>
      </c>
      <c r="O210" s="0" t="str">
        <f aca="false">VLOOKUP($D210,metadata!$B$2:$S$451,12,0)</f>
        <v>diptera</v>
      </c>
      <c r="P210" s="0" t="str">
        <f aca="false">VLOOKUP($D210,metadata!$B$2:$S$451,13,0)</f>
        <v/>
      </c>
      <c r="Q210" s="0" t="str">
        <f aca="false">VLOOKUP($D210,metadata!$B$2:$S$451,14,0)</f>
        <v/>
      </c>
      <c r="R210" s="0" t="str">
        <f aca="false">VLOOKUP($D210,metadata!$B$2:$S$451,15,0)</f>
        <v/>
      </c>
      <c r="S210" s="0" t="str">
        <f aca="false">VLOOKUP($D210,metadata!$B$2:$S$451,16,0)</f>
        <v/>
      </c>
      <c r="T210" s="0" t="str">
        <f aca="false">VLOOKUP($D210,metadata!$B$2:$S$451,17,0)</f>
        <v/>
      </c>
      <c r="U210" s="0" t="str">
        <f aca="false">VLOOKUP($D210,metadata!$B$2:$S$451,18,0)</f>
        <v/>
      </c>
      <c r="V210" s="0" t="str">
        <f aca="false">VLOOKUP($D210,metadata!$B$2:$Z$451,19,0)</f>
        <v/>
      </c>
      <c r="W210" s="0" t="str">
        <f aca="false">VLOOKUP($D210,metadata!$B$2:$Z$451,20,0)</f>
        <v/>
      </c>
      <c r="X210" s="0" t="str">
        <f aca="false">VLOOKUP($D210,metadata!$B$2:$Z$451,21,0)</f>
        <v/>
      </c>
      <c r="Y210" s="0" t="str">
        <f aca="false">VLOOKUP($D210,metadata!$B$2:$Z$451,22,0)</f>
        <v/>
      </c>
      <c r="Z210" s="0" t="str">
        <f aca="false">VLOOKUP($D210,metadata!$B$2:$Z$451,23,0)</f>
        <v/>
      </c>
      <c r="AA210" s="0" t="str">
        <f aca="false">VLOOKUP($D210,metadata!$B$2:$Z$451,24,0)</f>
        <v/>
      </c>
      <c r="AB210" s="0" t="str">
        <f aca="false">VLOOKUP($D210,metadata!$B$2:$Z$451,25,0)</f>
        <v/>
      </c>
      <c r="AF210" s="0" t="str">
        <f aca="false">IF(AE210="",V210,AE210)</f>
        <v/>
      </c>
      <c r="AH210" s="0" t="str">
        <f aca="false">IF(AD210&lt;1.1,"x","")</f>
        <v>x</v>
      </c>
    </row>
    <row r="211" customFormat="false" ht="13.8" hidden="true" customHeight="false" outlineLevel="0" collapsed="false">
      <c r="A211" s="0" t="n">
        <f aca="false">A210+metadata!J210</f>
        <v>1313</v>
      </c>
      <c r="B211" s="0" t="str">
        <f aca="false">metadata!B211</f>
        <v>30-C</v>
      </c>
      <c r="C211" s="0" t="n">
        <v>210</v>
      </c>
      <c r="D211" s="3" t="str">
        <f aca="false">VLOOKUP(C211,$A$1:$B$451,2)</f>
        <v>2-</v>
      </c>
      <c r="E211" s="0" t="str">
        <f aca="false">VLOOKUP($D211,metadata!$B$2:$S$451,2,0)</f>
        <v>BRADSHAW, WE</v>
      </c>
      <c r="F211" s="0" t="str">
        <f aca="false">VLOOKUP($D211,metadata!$B$2:$S$451,3,0)</f>
        <v>GEOGRAPHY OF PHOTOPERIODIC RESPONSE IN DIAPAUSING MOSQUITO</v>
      </c>
      <c r="G211" s="0" t="str">
        <f aca="false">VLOOKUP($D211,metadata!$B$2:$S$451,4,0)</f>
        <v>10.1038/262384b0</v>
      </c>
      <c r="H211" s="0" t="str">
        <f aca="false">VLOOKUP($D211,metadata!$B$2:$S$451,5,0)</f>
        <v>y-askfordata</v>
      </c>
      <c r="I211" s="0" t="str">
        <f aca="false">VLOOKUP($D211,metadata!$B$2:$S$451,6,0)</f>
        <v>a</v>
      </c>
      <c r="J211" s="0" t="str">
        <f aca="false">VLOOKUP($D211,metadata!$B$2:$S$451,7,0)</f>
        <v>i</v>
      </c>
      <c r="K211" s="0" t="n">
        <f aca="false">VLOOKUP($D211,metadata!$B$2:$S$451,8,0)</f>
        <v>22</v>
      </c>
      <c r="L211" s="0" t="n">
        <f aca="false">VLOOKUP($D211,metadata!$B$2:$S$451,9,0)</f>
        <v>16</v>
      </c>
      <c r="M211" s="0" t="str">
        <f aca="false">VLOOKUP($D211,metadata!$B$2:$S$451,10,0)</f>
        <v/>
      </c>
      <c r="N211" s="0" t="str">
        <f aca="false">VLOOKUP($D211,metadata!$B$2:$S$451,11,0)</f>
        <v>Wyeomyia smithii</v>
      </c>
      <c r="O211" s="0" t="str">
        <f aca="false">VLOOKUP($D211,metadata!$B$2:$S$451,12,0)</f>
        <v>diptera</v>
      </c>
      <c r="P211" s="0" t="str">
        <f aca="false">VLOOKUP($D211,metadata!$B$2:$S$451,13,0)</f>
        <v/>
      </c>
      <c r="Q211" s="0" t="str">
        <f aca="false">VLOOKUP($D211,metadata!$B$2:$S$451,14,0)</f>
        <v/>
      </c>
      <c r="R211" s="0" t="str">
        <f aca="false">VLOOKUP($D211,metadata!$B$2:$S$451,15,0)</f>
        <v/>
      </c>
      <c r="S211" s="0" t="str">
        <f aca="false">VLOOKUP($D211,metadata!$B$2:$S$451,16,0)</f>
        <v/>
      </c>
      <c r="T211" s="0" t="str">
        <f aca="false">VLOOKUP($D211,metadata!$B$2:$S$451,17,0)</f>
        <v/>
      </c>
      <c r="U211" s="0" t="str">
        <f aca="false">VLOOKUP($D211,metadata!$B$2:$S$451,18,0)</f>
        <v/>
      </c>
      <c r="V211" s="0" t="str">
        <f aca="false">VLOOKUP($D211,metadata!$B$2:$Z$451,19,0)</f>
        <v/>
      </c>
      <c r="W211" s="0" t="str">
        <f aca="false">VLOOKUP($D211,metadata!$B$2:$Z$451,20,0)</f>
        <v/>
      </c>
      <c r="X211" s="0" t="str">
        <f aca="false">VLOOKUP($D211,metadata!$B$2:$Z$451,21,0)</f>
        <v/>
      </c>
      <c r="Y211" s="0" t="str">
        <f aca="false">VLOOKUP($D211,metadata!$B$2:$Z$451,22,0)</f>
        <v/>
      </c>
      <c r="Z211" s="0" t="str">
        <f aca="false">VLOOKUP($D211,metadata!$B$2:$Z$451,23,0)</f>
        <v/>
      </c>
      <c r="AA211" s="0" t="str">
        <f aca="false">VLOOKUP($D211,metadata!$B$2:$Z$451,24,0)</f>
        <v/>
      </c>
      <c r="AB211" s="0" t="str">
        <f aca="false">VLOOKUP($D211,metadata!$B$2:$Z$451,25,0)</f>
        <v/>
      </c>
      <c r="AF211" s="0" t="str">
        <f aca="false">IF(AE211="",V211,AE211)</f>
        <v/>
      </c>
      <c r="AH211" s="0" t="str">
        <f aca="false">IF(AD211&lt;1.1,"x","")</f>
        <v>x</v>
      </c>
    </row>
    <row r="212" customFormat="false" ht="13.8" hidden="true" customHeight="false" outlineLevel="0" collapsed="false">
      <c r="A212" s="0" t="n">
        <f aca="false">A211+metadata!J211</f>
        <v>1324</v>
      </c>
      <c r="B212" s="0" t="str">
        <f aca="false">metadata!B212</f>
        <v>30-S</v>
      </c>
      <c r="C212" s="0" t="n">
        <v>211</v>
      </c>
      <c r="D212" s="3" t="str">
        <f aca="false">VLOOKUP(C212,$A$1:$B$451,2)</f>
        <v>2-</v>
      </c>
      <c r="E212" s="0" t="str">
        <f aca="false">VLOOKUP($D212,metadata!$B$2:$S$451,2,0)</f>
        <v>BRADSHAW, WE</v>
      </c>
      <c r="F212" s="0" t="str">
        <f aca="false">VLOOKUP($D212,metadata!$B$2:$S$451,3,0)</f>
        <v>GEOGRAPHY OF PHOTOPERIODIC RESPONSE IN DIAPAUSING MOSQUITO</v>
      </c>
      <c r="G212" s="0" t="str">
        <f aca="false">VLOOKUP($D212,metadata!$B$2:$S$451,4,0)</f>
        <v>10.1038/262384b0</v>
      </c>
      <c r="H212" s="0" t="str">
        <f aca="false">VLOOKUP($D212,metadata!$B$2:$S$451,5,0)</f>
        <v>y-askfordata</v>
      </c>
      <c r="I212" s="0" t="str">
        <f aca="false">VLOOKUP($D212,metadata!$B$2:$S$451,6,0)</f>
        <v>a</v>
      </c>
      <c r="J212" s="0" t="str">
        <f aca="false">VLOOKUP($D212,metadata!$B$2:$S$451,7,0)</f>
        <v>i</v>
      </c>
      <c r="K212" s="0" t="n">
        <f aca="false">VLOOKUP($D212,metadata!$B$2:$S$451,8,0)</f>
        <v>22</v>
      </c>
      <c r="L212" s="0" t="n">
        <f aca="false">VLOOKUP($D212,metadata!$B$2:$S$451,9,0)</f>
        <v>16</v>
      </c>
      <c r="M212" s="0" t="str">
        <f aca="false">VLOOKUP($D212,metadata!$B$2:$S$451,10,0)</f>
        <v/>
      </c>
      <c r="N212" s="0" t="str">
        <f aca="false">VLOOKUP($D212,metadata!$B$2:$S$451,11,0)</f>
        <v>Wyeomyia smithii</v>
      </c>
      <c r="O212" s="0" t="str">
        <f aca="false">VLOOKUP($D212,metadata!$B$2:$S$451,12,0)</f>
        <v>diptera</v>
      </c>
      <c r="P212" s="0" t="str">
        <f aca="false">VLOOKUP($D212,metadata!$B$2:$S$451,13,0)</f>
        <v/>
      </c>
      <c r="Q212" s="0" t="str">
        <f aca="false">VLOOKUP($D212,metadata!$B$2:$S$451,14,0)</f>
        <v/>
      </c>
      <c r="R212" s="0" t="str">
        <f aca="false">VLOOKUP($D212,metadata!$B$2:$S$451,15,0)</f>
        <v/>
      </c>
      <c r="S212" s="0" t="str">
        <f aca="false">VLOOKUP($D212,metadata!$B$2:$S$451,16,0)</f>
        <v/>
      </c>
      <c r="T212" s="0" t="str">
        <f aca="false">VLOOKUP($D212,metadata!$B$2:$S$451,17,0)</f>
        <v/>
      </c>
      <c r="U212" s="0" t="str">
        <f aca="false">VLOOKUP($D212,metadata!$B$2:$S$451,18,0)</f>
        <v/>
      </c>
      <c r="V212" s="0" t="str">
        <f aca="false">VLOOKUP($D212,metadata!$B$2:$Z$451,19,0)</f>
        <v/>
      </c>
      <c r="W212" s="0" t="str">
        <f aca="false">VLOOKUP($D212,metadata!$B$2:$Z$451,20,0)</f>
        <v/>
      </c>
      <c r="X212" s="0" t="str">
        <f aca="false">VLOOKUP($D212,metadata!$B$2:$Z$451,21,0)</f>
        <v/>
      </c>
      <c r="Y212" s="0" t="str">
        <f aca="false">VLOOKUP($D212,metadata!$B$2:$Z$451,22,0)</f>
        <v/>
      </c>
      <c r="Z212" s="0" t="str">
        <f aca="false">VLOOKUP($D212,metadata!$B$2:$Z$451,23,0)</f>
        <v/>
      </c>
      <c r="AA212" s="0" t="str">
        <f aca="false">VLOOKUP($D212,metadata!$B$2:$Z$451,24,0)</f>
        <v/>
      </c>
      <c r="AB212" s="0" t="str">
        <f aca="false">VLOOKUP($D212,metadata!$B$2:$Z$451,25,0)</f>
        <v/>
      </c>
      <c r="AF212" s="0" t="str">
        <f aca="false">IF(AE212="",V212,AE212)</f>
        <v/>
      </c>
      <c r="AH212" s="0" t="str">
        <f aca="false">IF(AD212&lt;1.1,"x","")</f>
        <v>x</v>
      </c>
    </row>
    <row r="213" customFormat="false" ht="13.8" hidden="true" customHeight="false" outlineLevel="0" collapsed="false">
      <c r="A213" s="0" t="n">
        <f aca="false">A212+metadata!J212</f>
        <v>1335</v>
      </c>
      <c r="B213" s="0" t="str">
        <f aca="false">metadata!B213</f>
        <v>31- Sapporo</v>
      </c>
      <c r="C213" s="0" t="n">
        <v>212</v>
      </c>
      <c r="D213" s="3" t="str">
        <f aca="false">VLOOKUP(C213,$A$1:$B$451,2)</f>
        <v>2-</v>
      </c>
      <c r="E213" s="0" t="str">
        <f aca="false">VLOOKUP($D213,metadata!$B$2:$S$451,2,0)</f>
        <v>BRADSHAW, WE</v>
      </c>
      <c r="F213" s="0" t="str">
        <f aca="false">VLOOKUP($D213,metadata!$B$2:$S$451,3,0)</f>
        <v>GEOGRAPHY OF PHOTOPERIODIC RESPONSE IN DIAPAUSING MOSQUITO</v>
      </c>
      <c r="G213" s="0" t="str">
        <f aca="false">VLOOKUP($D213,metadata!$B$2:$S$451,4,0)</f>
        <v>10.1038/262384b0</v>
      </c>
      <c r="H213" s="0" t="str">
        <f aca="false">VLOOKUP($D213,metadata!$B$2:$S$451,5,0)</f>
        <v>y-askfordata</v>
      </c>
      <c r="I213" s="0" t="str">
        <f aca="false">VLOOKUP($D213,metadata!$B$2:$S$451,6,0)</f>
        <v>a</v>
      </c>
      <c r="J213" s="0" t="str">
        <f aca="false">VLOOKUP($D213,metadata!$B$2:$S$451,7,0)</f>
        <v>i</v>
      </c>
      <c r="K213" s="0" t="n">
        <f aca="false">VLOOKUP($D213,metadata!$B$2:$S$451,8,0)</f>
        <v>22</v>
      </c>
      <c r="L213" s="0" t="n">
        <f aca="false">VLOOKUP($D213,metadata!$B$2:$S$451,9,0)</f>
        <v>16</v>
      </c>
      <c r="M213" s="0" t="str">
        <f aca="false">VLOOKUP($D213,metadata!$B$2:$S$451,10,0)</f>
        <v/>
      </c>
      <c r="N213" s="0" t="str">
        <f aca="false">VLOOKUP($D213,metadata!$B$2:$S$451,11,0)</f>
        <v>Wyeomyia smithii</v>
      </c>
      <c r="O213" s="0" t="str">
        <f aca="false">VLOOKUP($D213,metadata!$B$2:$S$451,12,0)</f>
        <v>diptera</v>
      </c>
      <c r="P213" s="0" t="str">
        <f aca="false">VLOOKUP($D213,metadata!$B$2:$S$451,13,0)</f>
        <v/>
      </c>
      <c r="Q213" s="0" t="str">
        <f aca="false">VLOOKUP($D213,metadata!$B$2:$S$451,14,0)</f>
        <v/>
      </c>
      <c r="R213" s="0" t="str">
        <f aca="false">VLOOKUP($D213,metadata!$B$2:$S$451,15,0)</f>
        <v/>
      </c>
      <c r="S213" s="0" t="str">
        <f aca="false">VLOOKUP($D213,metadata!$B$2:$S$451,16,0)</f>
        <v/>
      </c>
      <c r="T213" s="0" t="str">
        <f aca="false">VLOOKUP($D213,metadata!$B$2:$S$451,17,0)</f>
        <v/>
      </c>
      <c r="U213" s="0" t="str">
        <f aca="false">VLOOKUP($D213,metadata!$B$2:$S$451,18,0)</f>
        <v/>
      </c>
      <c r="V213" s="0" t="str">
        <f aca="false">VLOOKUP($D213,metadata!$B$2:$Z$451,19,0)</f>
        <v/>
      </c>
      <c r="W213" s="0" t="str">
        <f aca="false">VLOOKUP($D213,metadata!$B$2:$Z$451,20,0)</f>
        <v/>
      </c>
      <c r="X213" s="0" t="str">
        <f aca="false">VLOOKUP($D213,metadata!$B$2:$Z$451,21,0)</f>
        <v/>
      </c>
      <c r="Y213" s="0" t="str">
        <f aca="false">VLOOKUP($D213,metadata!$B$2:$Z$451,22,0)</f>
        <v/>
      </c>
      <c r="Z213" s="0" t="str">
        <f aca="false">VLOOKUP($D213,metadata!$B$2:$Z$451,23,0)</f>
        <v/>
      </c>
      <c r="AA213" s="0" t="str">
        <f aca="false">VLOOKUP($D213,metadata!$B$2:$Z$451,24,0)</f>
        <v/>
      </c>
      <c r="AB213" s="0" t="str">
        <f aca="false">VLOOKUP($D213,metadata!$B$2:$Z$451,25,0)</f>
        <v/>
      </c>
      <c r="AF213" s="0" t="str">
        <f aca="false">IF(AE213="",V213,AE213)</f>
        <v/>
      </c>
      <c r="AH213" s="0" t="str">
        <f aca="false">IF(AD213&lt;1.1,"x","")</f>
        <v>x</v>
      </c>
    </row>
    <row r="214" customFormat="false" ht="13.8" hidden="true" customHeight="false" outlineLevel="0" collapsed="false">
      <c r="A214" s="0" t="n">
        <f aca="false">A213+metadata!J213</f>
        <v>1338</v>
      </c>
      <c r="B214" s="0" t="str">
        <f aca="false">metadata!B214</f>
        <v>31- Akita</v>
      </c>
      <c r="C214" s="0" t="n">
        <v>213</v>
      </c>
      <c r="D214" s="3" t="str">
        <f aca="false">VLOOKUP(C214,$A$1:$B$451,2)</f>
        <v>2-</v>
      </c>
      <c r="E214" s="0" t="str">
        <f aca="false">VLOOKUP($D214,metadata!$B$2:$S$451,2,0)</f>
        <v>BRADSHAW, WE</v>
      </c>
      <c r="F214" s="0" t="str">
        <f aca="false">VLOOKUP($D214,metadata!$B$2:$S$451,3,0)</f>
        <v>GEOGRAPHY OF PHOTOPERIODIC RESPONSE IN DIAPAUSING MOSQUITO</v>
      </c>
      <c r="G214" s="0" t="str">
        <f aca="false">VLOOKUP($D214,metadata!$B$2:$S$451,4,0)</f>
        <v>10.1038/262384b0</v>
      </c>
      <c r="H214" s="0" t="str">
        <f aca="false">VLOOKUP($D214,metadata!$B$2:$S$451,5,0)</f>
        <v>y-askfordata</v>
      </c>
      <c r="I214" s="0" t="str">
        <f aca="false">VLOOKUP($D214,metadata!$B$2:$S$451,6,0)</f>
        <v>a</v>
      </c>
      <c r="J214" s="0" t="str">
        <f aca="false">VLOOKUP($D214,metadata!$B$2:$S$451,7,0)</f>
        <v>i</v>
      </c>
      <c r="K214" s="0" t="n">
        <f aca="false">VLOOKUP($D214,metadata!$B$2:$S$451,8,0)</f>
        <v>22</v>
      </c>
      <c r="L214" s="0" t="n">
        <f aca="false">VLOOKUP($D214,metadata!$B$2:$S$451,9,0)</f>
        <v>16</v>
      </c>
      <c r="M214" s="0" t="str">
        <f aca="false">VLOOKUP($D214,metadata!$B$2:$S$451,10,0)</f>
        <v/>
      </c>
      <c r="N214" s="0" t="str">
        <f aca="false">VLOOKUP($D214,metadata!$B$2:$S$451,11,0)</f>
        <v>Wyeomyia smithii</v>
      </c>
      <c r="O214" s="0" t="str">
        <f aca="false">VLOOKUP($D214,metadata!$B$2:$S$451,12,0)</f>
        <v>diptera</v>
      </c>
      <c r="P214" s="0" t="str">
        <f aca="false">VLOOKUP($D214,metadata!$B$2:$S$451,13,0)</f>
        <v/>
      </c>
      <c r="Q214" s="0" t="str">
        <f aca="false">VLOOKUP($D214,metadata!$B$2:$S$451,14,0)</f>
        <v/>
      </c>
      <c r="R214" s="0" t="str">
        <f aca="false">VLOOKUP($D214,metadata!$B$2:$S$451,15,0)</f>
        <v/>
      </c>
      <c r="S214" s="0" t="str">
        <f aca="false">VLOOKUP($D214,metadata!$B$2:$S$451,16,0)</f>
        <v/>
      </c>
      <c r="T214" s="0" t="str">
        <f aca="false">VLOOKUP($D214,metadata!$B$2:$S$451,17,0)</f>
        <v/>
      </c>
      <c r="U214" s="0" t="str">
        <f aca="false">VLOOKUP($D214,metadata!$B$2:$S$451,18,0)</f>
        <v/>
      </c>
      <c r="V214" s="0" t="str">
        <f aca="false">VLOOKUP($D214,metadata!$B$2:$Z$451,19,0)</f>
        <v/>
      </c>
      <c r="W214" s="0" t="str">
        <f aca="false">VLOOKUP($D214,metadata!$B$2:$Z$451,20,0)</f>
        <v/>
      </c>
      <c r="X214" s="0" t="str">
        <f aca="false">VLOOKUP($D214,metadata!$B$2:$Z$451,21,0)</f>
        <v/>
      </c>
      <c r="Y214" s="0" t="str">
        <f aca="false">VLOOKUP($D214,metadata!$B$2:$Z$451,22,0)</f>
        <v/>
      </c>
      <c r="Z214" s="0" t="str">
        <f aca="false">VLOOKUP($D214,metadata!$B$2:$Z$451,23,0)</f>
        <v/>
      </c>
      <c r="AA214" s="0" t="str">
        <f aca="false">VLOOKUP($D214,metadata!$B$2:$Z$451,24,0)</f>
        <v/>
      </c>
      <c r="AB214" s="0" t="str">
        <f aca="false">VLOOKUP($D214,metadata!$B$2:$Z$451,25,0)</f>
        <v/>
      </c>
      <c r="AF214" s="0" t="str">
        <f aca="false">IF(AE214="",V214,AE214)</f>
        <v/>
      </c>
      <c r="AH214" s="0" t="str">
        <f aca="false">IF(AD214&lt;1.1,"x","")</f>
        <v>x</v>
      </c>
    </row>
    <row r="215" customFormat="false" ht="13.8" hidden="true" customHeight="false" outlineLevel="0" collapsed="false">
      <c r="A215" s="0" t="n">
        <f aca="false">A214+metadata!J214</f>
        <v>1341</v>
      </c>
      <c r="B215" s="0" t="str">
        <f aca="false">metadata!B215</f>
        <v>31- Urawa</v>
      </c>
      <c r="C215" s="0" t="n">
        <v>214</v>
      </c>
      <c r="D215" s="3" t="str">
        <f aca="false">VLOOKUP(C215,$A$1:$B$451,2)</f>
        <v>2-</v>
      </c>
      <c r="E215" s="0" t="str">
        <f aca="false">VLOOKUP($D215,metadata!$B$2:$S$451,2,0)</f>
        <v>BRADSHAW, WE</v>
      </c>
      <c r="F215" s="0" t="str">
        <f aca="false">VLOOKUP($D215,metadata!$B$2:$S$451,3,0)</f>
        <v>GEOGRAPHY OF PHOTOPERIODIC RESPONSE IN DIAPAUSING MOSQUITO</v>
      </c>
      <c r="G215" s="0" t="str">
        <f aca="false">VLOOKUP($D215,metadata!$B$2:$S$451,4,0)</f>
        <v>10.1038/262384b0</v>
      </c>
      <c r="H215" s="0" t="str">
        <f aca="false">VLOOKUP($D215,metadata!$B$2:$S$451,5,0)</f>
        <v>y-askfordata</v>
      </c>
      <c r="I215" s="0" t="str">
        <f aca="false">VLOOKUP($D215,metadata!$B$2:$S$451,6,0)</f>
        <v>a</v>
      </c>
      <c r="J215" s="0" t="str">
        <f aca="false">VLOOKUP($D215,metadata!$B$2:$S$451,7,0)</f>
        <v>i</v>
      </c>
      <c r="K215" s="0" t="n">
        <f aca="false">VLOOKUP($D215,metadata!$B$2:$S$451,8,0)</f>
        <v>22</v>
      </c>
      <c r="L215" s="0" t="n">
        <f aca="false">VLOOKUP($D215,metadata!$B$2:$S$451,9,0)</f>
        <v>16</v>
      </c>
      <c r="M215" s="0" t="str">
        <f aca="false">VLOOKUP($D215,metadata!$B$2:$S$451,10,0)</f>
        <v/>
      </c>
      <c r="N215" s="0" t="str">
        <f aca="false">VLOOKUP($D215,metadata!$B$2:$S$451,11,0)</f>
        <v>Wyeomyia smithii</v>
      </c>
      <c r="O215" s="0" t="str">
        <f aca="false">VLOOKUP($D215,metadata!$B$2:$S$451,12,0)</f>
        <v>diptera</v>
      </c>
      <c r="P215" s="0" t="str">
        <f aca="false">VLOOKUP($D215,metadata!$B$2:$S$451,13,0)</f>
        <v/>
      </c>
      <c r="Q215" s="0" t="str">
        <f aca="false">VLOOKUP($D215,metadata!$B$2:$S$451,14,0)</f>
        <v/>
      </c>
      <c r="R215" s="0" t="str">
        <f aca="false">VLOOKUP($D215,metadata!$B$2:$S$451,15,0)</f>
        <v/>
      </c>
      <c r="S215" s="0" t="str">
        <f aca="false">VLOOKUP($D215,metadata!$B$2:$S$451,16,0)</f>
        <v/>
      </c>
      <c r="T215" s="0" t="str">
        <f aca="false">VLOOKUP($D215,metadata!$B$2:$S$451,17,0)</f>
        <v/>
      </c>
      <c r="U215" s="0" t="str">
        <f aca="false">VLOOKUP($D215,metadata!$B$2:$S$451,18,0)</f>
        <v/>
      </c>
      <c r="V215" s="0" t="str">
        <f aca="false">VLOOKUP($D215,metadata!$B$2:$Z$451,19,0)</f>
        <v/>
      </c>
      <c r="W215" s="0" t="str">
        <f aca="false">VLOOKUP($D215,metadata!$B$2:$Z$451,20,0)</f>
        <v/>
      </c>
      <c r="X215" s="0" t="str">
        <f aca="false">VLOOKUP($D215,metadata!$B$2:$Z$451,21,0)</f>
        <v/>
      </c>
      <c r="Y215" s="0" t="str">
        <f aca="false">VLOOKUP($D215,metadata!$B$2:$Z$451,22,0)</f>
        <v/>
      </c>
      <c r="Z215" s="0" t="str">
        <f aca="false">VLOOKUP($D215,metadata!$B$2:$Z$451,23,0)</f>
        <v/>
      </c>
      <c r="AA215" s="0" t="str">
        <f aca="false">VLOOKUP($D215,metadata!$B$2:$Z$451,24,0)</f>
        <v/>
      </c>
      <c r="AB215" s="0" t="str">
        <f aca="false">VLOOKUP($D215,metadata!$B$2:$Z$451,25,0)</f>
        <v/>
      </c>
      <c r="AF215" s="0" t="str">
        <f aca="false">IF(AE215="",V215,AE215)</f>
        <v/>
      </c>
      <c r="AH215" s="0" t="str">
        <f aca="false">IF(AD215&lt;1.1,"x","")</f>
        <v>x</v>
      </c>
    </row>
    <row r="216" customFormat="false" ht="13.8" hidden="true" customHeight="false" outlineLevel="0" collapsed="false">
      <c r="A216" s="0" t="n">
        <f aca="false">A215+metadata!J215</f>
        <v>1344</v>
      </c>
      <c r="B216" s="0" t="str">
        <f aca="false">metadata!B216</f>
        <v>31- Chiba</v>
      </c>
      <c r="C216" s="0" t="n">
        <v>215</v>
      </c>
      <c r="D216" s="3" t="str">
        <f aca="false">VLOOKUP(C216,$A$1:$B$451,2)</f>
        <v>2-</v>
      </c>
      <c r="E216" s="0" t="str">
        <f aca="false">VLOOKUP($D216,metadata!$B$2:$S$451,2,0)</f>
        <v>BRADSHAW, WE</v>
      </c>
      <c r="F216" s="0" t="str">
        <f aca="false">VLOOKUP($D216,metadata!$B$2:$S$451,3,0)</f>
        <v>GEOGRAPHY OF PHOTOPERIODIC RESPONSE IN DIAPAUSING MOSQUITO</v>
      </c>
      <c r="G216" s="0" t="str">
        <f aca="false">VLOOKUP($D216,metadata!$B$2:$S$451,4,0)</f>
        <v>10.1038/262384b0</v>
      </c>
      <c r="H216" s="0" t="str">
        <f aca="false">VLOOKUP($D216,metadata!$B$2:$S$451,5,0)</f>
        <v>y-askfordata</v>
      </c>
      <c r="I216" s="0" t="str">
        <f aca="false">VLOOKUP($D216,metadata!$B$2:$S$451,6,0)</f>
        <v>a</v>
      </c>
      <c r="J216" s="0" t="str">
        <f aca="false">VLOOKUP($D216,metadata!$B$2:$S$451,7,0)</f>
        <v>i</v>
      </c>
      <c r="K216" s="0" t="n">
        <f aca="false">VLOOKUP($D216,metadata!$B$2:$S$451,8,0)</f>
        <v>22</v>
      </c>
      <c r="L216" s="0" t="n">
        <f aca="false">VLOOKUP($D216,metadata!$B$2:$S$451,9,0)</f>
        <v>16</v>
      </c>
      <c r="M216" s="0" t="str">
        <f aca="false">VLOOKUP($D216,metadata!$B$2:$S$451,10,0)</f>
        <v/>
      </c>
      <c r="N216" s="0" t="str">
        <f aca="false">VLOOKUP($D216,metadata!$B$2:$S$451,11,0)</f>
        <v>Wyeomyia smithii</v>
      </c>
      <c r="O216" s="0" t="str">
        <f aca="false">VLOOKUP($D216,metadata!$B$2:$S$451,12,0)</f>
        <v>diptera</v>
      </c>
      <c r="P216" s="0" t="str">
        <f aca="false">VLOOKUP($D216,metadata!$B$2:$S$451,13,0)</f>
        <v/>
      </c>
      <c r="Q216" s="0" t="str">
        <f aca="false">VLOOKUP($D216,metadata!$B$2:$S$451,14,0)</f>
        <v/>
      </c>
      <c r="R216" s="0" t="str">
        <f aca="false">VLOOKUP($D216,metadata!$B$2:$S$451,15,0)</f>
        <v/>
      </c>
      <c r="S216" s="0" t="str">
        <f aca="false">VLOOKUP($D216,metadata!$B$2:$S$451,16,0)</f>
        <v/>
      </c>
      <c r="T216" s="0" t="str">
        <f aca="false">VLOOKUP($D216,metadata!$B$2:$S$451,17,0)</f>
        <v/>
      </c>
      <c r="U216" s="0" t="str">
        <f aca="false">VLOOKUP($D216,metadata!$B$2:$S$451,18,0)</f>
        <v/>
      </c>
      <c r="V216" s="0" t="str">
        <f aca="false">VLOOKUP($D216,metadata!$B$2:$Z$451,19,0)</f>
        <v/>
      </c>
      <c r="W216" s="0" t="str">
        <f aca="false">VLOOKUP($D216,metadata!$B$2:$Z$451,20,0)</f>
        <v/>
      </c>
      <c r="X216" s="0" t="str">
        <f aca="false">VLOOKUP($D216,metadata!$B$2:$Z$451,21,0)</f>
        <v/>
      </c>
      <c r="Y216" s="0" t="str">
        <f aca="false">VLOOKUP($D216,metadata!$B$2:$Z$451,22,0)</f>
        <v/>
      </c>
      <c r="Z216" s="0" t="str">
        <f aca="false">VLOOKUP($D216,metadata!$B$2:$Z$451,23,0)</f>
        <v/>
      </c>
      <c r="AA216" s="0" t="str">
        <f aca="false">VLOOKUP($D216,metadata!$B$2:$Z$451,24,0)</f>
        <v/>
      </c>
      <c r="AB216" s="0" t="str">
        <f aca="false">VLOOKUP($D216,metadata!$B$2:$Z$451,25,0)</f>
        <v/>
      </c>
      <c r="AF216" s="0" t="str">
        <f aca="false">IF(AE216="",V216,AE216)</f>
        <v/>
      </c>
      <c r="AH216" s="0" t="str">
        <f aca="false">IF(AD216&lt;1.1,"x","")</f>
        <v>x</v>
      </c>
    </row>
    <row r="217" customFormat="false" ht="13.8" hidden="true" customHeight="false" outlineLevel="0" collapsed="false">
      <c r="A217" s="0" t="n">
        <f aca="false">A216+metadata!J216</f>
        <v>1347</v>
      </c>
      <c r="B217" s="0" t="str">
        <f aca="false">metadata!B217</f>
        <v>31-Matsuyama2</v>
      </c>
      <c r="C217" s="0" t="n">
        <v>216</v>
      </c>
      <c r="D217" s="3" t="str">
        <f aca="false">VLOOKUP(C217,$A$1:$B$451,2)</f>
        <v>2-</v>
      </c>
      <c r="E217" s="0" t="str">
        <f aca="false">VLOOKUP($D217,metadata!$B$2:$S$451,2,0)</f>
        <v>BRADSHAW, WE</v>
      </c>
      <c r="F217" s="0" t="str">
        <f aca="false">VLOOKUP($D217,metadata!$B$2:$S$451,3,0)</f>
        <v>GEOGRAPHY OF PHOTOPERIODIC RESPONSE IN DIAPAUSING MOSQUITO</v>
      </c>
      <c r="G217" s="0" t="str">
        <f aca="false">VLOOKUP($D217,metadata!$B$2:$S$451,4,0)</f>
        <v>10.1038/262384b0</v>
      </c>
      <c r="H217" s="0" t="str">
        <f aca="false">VLOOKUP($D217,metadata!$B$2:$S$451,5,0)</f>
        <v>y-askfordata</v>
      </c>
      <c r="I217" s="0" t="str">
        <f aca="false">VLOOKUP($D217,metadata!$B$2:$S$451,6,0)</f>
        <v>a</v>
      </c>
      <c r="J217" s="0" t="str">
        <f aca="false">VLOOKUP($D217,metadata!$B$2:$S$451,7,0)</f>
        <v>i</v>
      </c>
      <c r="K217" s="0" t="n">
        <f aca="false">VLOOKUP($D217,metadata!$B$2:$S$451,8,0)</f>
        <v>22</v>
      </c>
      <c r="L217" s="0" t="n">
        <f aca="false">VLOOKUP($D217,metadata!$B$2:$S$451,9,0)</f>
        <v>16</v>
      </c>
      <c r="M217" s="0" t="str">
        <f aca="false">VLOOKUP($D217,metadata!$B$2:$S$451,10,0)</f>
        <v/>
      </c>
      <c r="N217" s="0" t="str">
        <f aca="false">VLOOKUP($D217,metadata!$B$2:$S$451,11,0)</f>
        <v>Wyeomyia smithii</v>
      </c>
      <c r="O217" s="0" t="str">
        <f aca="false">VLOOKUP($D217,metadata!$B$2:$S$451,12,0)</f>
        <v>diptera</v>
      </c>
      <c r="P217" s="0" t="str">
        <f aca="false">VLOOKUP($D217,metadata!$B$2:$S$451,13,0)</f>
        <v/>
      </c>
      <c r="Q217" s="0" t="str">
        <f aca="false">VLOOKUP($D217,metadata!$B$2:$S$451,14,0)</f>
        <v/>
      </c>
      <c r="R217" s="0" t="str">
        <f aca="false">VLOOKUP($D217,metadata!$B$2:$S$451,15,0)</f>
        <v/>
      </c>
      <c r="S217" s="0" t="str">
        <f aca="false">VLOOKUP($D217,metadata!$B$2:$S$451,16,0)</f>
        <v/>
      </c>
      <c r="T217" s="0" t="str">
        <f aca="false">VLOOKUP($D217,metadata!$B$2:$S$451,17,0)</f>
        <v/>
      </c>
      <c r="U217" s="0" t="str">
        <f aca="false">VLOOKUP($D217,metadata!$B$2:$S$451,18,0)</f>
        <v/>
      </c>
      <c r="V217" s="0" t="str">
        <f aca="false">VLOOKUP($D217,metadata!$B$2:$Z$451,19,0)</f>
        <v/>
      </c>
      <c r="W217" s="0" t="str">
        <f aca="false">VLOOKUP($D217,metadata!$B$2:$Z$451,20,0)</f>
        <v/>
      </c>
      <c r="X217" s="0" t="str">
        <f aca="false">VLOOKUP($D217,metadata!$B$2:$Z$451,21,0)</f>
        <v/>
      </c>
      <c r="Y217" s="0" t="str">
        <f aca="false">VLOOKUP($D217,metadata!$B$2:$Z$451,22,0)</f>
        <v/>
      </c>
      <c r="Z217" s="0" t="str">
        <f aca="false">VLOOKUP($D217,metadata!$B$2:$Z$451,23,0)</f>
        <v/>
      </c>
      <c r="AA217" s="0" t="str">
        <f aca="false">VLOOKUP($D217,metadata!$B$2:$Z$451,24,0)</f>
        <v/>
      </c>
      <c r="AB217" s="0" t="str">
        <f aca="false">VLOOKUP($D217,metadata!$B$2:$Z$451,25,0)</f>
        <v/>
      </c>
      <c r="AF217" s="0" t="str">
        <f aca="false">IF(AE217="",V217,AE217)</f>
        <v/>
      </c>
      <c r="AH217" s="0" t="str">
        <f aca="false">IF(AD217&lt;1.1,"x","")</f>
        <v>x</v>
      </c>
    </row>
    <row r="218" customFormat="false" ht="13.8" hidden="true" customHeight="false" outlineLevel="0" collapsed="false">
      <c r="A218" s="0" t="n">
        <f aca="false">A217+metadata!J217</f>
        <v>1350</v>
      </c>
      <c r="B218" s="0" t="str">
        <f aca="false">metadata!B218</f>
        <v>31-Matsuyama1</v>
      </c>
      <c r="C218" s="0" t="n">
        <v>217</v>
      </c>
      <c r="D218" s="3" t="str">
        <f aca="false">VLOOKUP(C218,$A$1:$B$451,2)</f>
        <v>2-</v>
      </c>
      <c r="E218" s="0" t="str">
        <f aca="false">VLOOKUP($D218,metadata!$B$2:$S$451,2,0)</f>
        <v>BRADSHAW, WE</v>
      </c>
      <c r="F218" s="0" t="str">
        <f aca="false">VLOOKUP($D218,metadata!$B$2:$S$451,3,0)</f>
        <v>GEOGRAPHY OF PHOTOPERIODIC RESPONSE IN DIAPAUSING MOSQUITO</v>
      </c>
      <c r="G218" s="0" t="str">
        <f aca="false">VLOOKUP($D218,metadata!$B$2:$S$451,4,0)</f>
        <v>10.1038/262384b0</v>
      </c>
      <c r="H218" s="0" t="str">
        <f aca="false">VLOOKUP($D218,metadata!$B$2:$S$451,5,0)</f>
        <v>y-askfordata</v>
      </c>
      <c r="I218" s="0" t="str">
        <f aca="false">VLOOKUP($D218,metadata!$B$2:$S$451,6,0)</f>
        <v>a</v>
      </c>
      <c r="J218" s="0" t="str">
        <f aca="false">VLOOKUP($D218,metadata!$B$2:$S$451,7,0)</f>
        <v>i</v>
      </c>
      <c r="K218" s="0" t="n">
        <f aca="false">VLOOKUP($D218,metadata!$B$2:$S$451,8,0)</f>
        <v>22</v>
      </c>
      <c r="L218" s="0" t="n">
        <f aca="false">VLOOKUP($D218,metadata!$B$2:$S$451,9,0)</f>
        <v>16</v>
      </c>
      <c r="M218" s="0" t="str">
        <f aca="false">VLOOKUP($D218,metadata!$B$2:$S$451,10,0)</f>
        <v/>
      </c>
      <c r="N218" s="0" t="str">
        <f aca="false">VLOOKUP($D218,metadata!$B$2:$S$451,11,0)</f>
        <v>Wyeomyia smithii</v>
      </c>
      <c r="O218" s="0" t="str">
        <f aca="false">VLOOKUP($D218,metadata!$B$2:$S$451,12,0)</f>
        <v>diptera</v>
      </c>
      <c r="P218" s="0" t="str">
        <f aca="false">VLOOKUP($D218,metadata!$B$2:$S$451,13,0)</f>
        <v/>
      </c>
      <c r="Q218" s="0" t="str">
        <f aca="false">VLOOKUP($D218,metadata!$B$2:$S$451,14,0)</f>
        <v/>
      </c>
      <c r="R218" s="0" t="str">
        <f aca="false">VLOOKUP($D218,metadata!$B$2:$S$451,15,0)</f>
        <v/>
      </c>
      <c r="S218" s="0" t="str">
        <f aca="false">VLOOKUP($D218,metadata!$B$2:$S$451,16,0)</f>
        <v/>
      </c>
      <c r="T218" s="0" t="str">
        <f aca="false">VLOOKUP($D218,metadata!$B$2:$S$451,17,0)</f>
        <v/>
      </c>
      <c r="U218" s="0" t="str">
        <f aca="false">VLOOKUP($D218,metadata!$B$2:$S$451,18,0)</f>
        <v/>
      </c>
      <c r="V218" s="0" t="str">
        <f aca="false">VLOOKUP($D218,metadata!$B$2:$Z$451,19,0)</f>
        <v/>
      </c>
      <c r="W218" s="0" t="str">
        <f aca="false">VLOOKUP($D218,metadata!$B$2:$Z$451,20,0)</f>
        <v/>
      </c>
      <c r="X218" s="0" t="str">
        <f aca="false">VLOOKUP($D218,metadata!$B$2:$Z$451,21,0)</f>
        <v/>
      </c>
      <c r="Y218" s="0" t="str">
        <f aca="false">VLOOKUP($D218,metadata!$B$2:$Z$451,22,0)</f>
        <v/>
      </c>
      <c r="Z218" s="0" t="str">
        <f aca="false">VLOOKUP($D218,metadata!$B$2:$Z$451,23,0)</f>
        <v/>
      </c>
      <c r="AA218" s="0" t="str">
        <f aca="false">VLOOKUP($D218,metadata!$B$2:$Z$451,24,0)</f>
        <v/>
      </c>
      <c r="AB218" s="0" t="str">
        <f aca="false">VLOOKUP($D218,metadata!$B$2:$Z$451,25,0)</f>
        <v/>
      </c>
      <c r="AF218" s="0" t="str">
        <f aca="false">IF(AE218="",V218,AE218)</f>
        <v/>
      </c>
      <c r="AH218" s="0" t="str">
        <f aca="false">IF(AD218&lt;1.1,"x","")</f>
        <v>x</v>
      </c>
    </row>
    <row r="219" customFormat="false" ht="13.8" hidden="true" customHeight="false" outlineLevel="0" collapsed="false">
      <c r="A219" s="0" t="n">
        <f aca="false">A218+metadata!J218</f>
        <v>1353</v>
      </c>
      <c r="B219" s="0" t="str">
        <f aca="false">metadata!B219</f>
        <v>32-He</v>
      </c>
      <c r="C219" s="0" t="n">
        <v>218</v>
      </c>
      <c r="D219" s="3" t="str">
        <f aca="false">VLOOKUP(C219,$A$1:$B$451,2)</f>
        <v>2-</v>
      </c>
      <c r="E219" s="0" t="str">
        <f aca="false">VLOOKUP($D219,metadata!$B$2:$S$451,2,0)</f>
        <v>BRADSHAW, WE</v>
      </c>
      <c r="F219" s="0" t="str">
        <f aca="false">VLOOKUP($D219,metadata!$B$2:$S$451,3,0)</f>
        <v>GEOGRAPHY OF PHOTOPERIODIC RESPONSE IN DIAPAUSING MOSQUITO</v>
      </c>
      <c r="G219" s="0" t="str">
        <f aca="false">VLOOKUP($D219,metadata!$B$2:$S$451,4,0)</f>
        <v>10.1038/262384b0</v>
      </c>
      <c r="H219" s="0" t="str">
        <f aca="false">VLOOKUP($D219,metadata!$B$2:$S$451,5,0)</f>
        <v>y-askfordata</v>
      </c>
      <c r="I219" s="0" t="str">
        <f aca="false">VLOOKUP($D219,metadata!$B$2:$S$451,6,0)</f>
        <v>a</v>
      </c>
      <c r="J219" s="0" t="str">
        <f aca="false">VLOOKUP($D219,metadata!$B$2:$S$451,7,0)</f>
        <v>i</v>
      </c>
      <c r="K219" s="0" t="n">
        <f aca="false">VLOOKUP($D219,metadata!$B$2:$S$451,8,0)</f>
        <v>22</v>
      </c>
      <c r="L219" s="0" t="n">
        <f aca="false">VLOOKUP($D219,metadata!$B$2:$S$451,9,0)</f>
        <v>16</v>
      </c>
      <c r="M219" s="0" t="str">
        <f aca="false">VLOOKUP($D219,metadata!$B$2:$S$451,10,0)</f>
        <v/>
      </c>
      <c r="N219" s="0" t="str">
        <f aca="false">VLOOKUP($D219,metadata!$B$2:$S$451,11,0)</f>
        <v>Wyeomyia smithii</v>
      </c>
      <c r="O219" s="0" t="str">
        <f aca="false">VLOOKUP($D219,metadata!$B$2:$S$451,12,0)</f>
        <v>diptera</v>
      </c>
      <c r="P219" s="0" t="str">
        <f aca="false">VLOOKUP($D219,metadata!$B$2:$S$451,13,0)</f>
        <v/>
      </c>
      <c r="Q219" s="0" t="str">
        <f aca="false">VLOOKUP($D219,metadata!$B$2:$S$451,14,0)</f>
        <v/>
      </c>
      <c r="R219" s="0" t="str">
        <f aca="false">VLOOKUP($D219,metadata!$B$2:$S$451,15,0)</f>
        <v/>
      </c>
      <c r="S219" s="0" t="str">
        <f aca="false">VLOOKUP($D219,metadata!$B$2:$S$451,16,0)</f>
        <v/>
      </c>
      <c r="T219" s="0" t="str">
        <f aca="false">VLOOKUP($D219,metadata!$B$2:$S$451,17,0)</f>
        <v/>
      </c>
      <c r="U219" s="0" t="str">
        <f aca="false">VLOOKUP($D219,metadata!$B$2:$S$451,18,0)</f>
        <v/>
      </c>
      <c r="V219" s="0" t="str">
        <f aca="false">VLOOKUP($D219,metadata!$B$2:$Z$451,19,0)</f>
        <v/>
      </c>
      <c r="W219" s="0" t="str">
        <f aca="false">VLOOKUP($D219,metadata!$B$2:$Z$451,20,0)</f>
        <v/>
      </c>
      <c r="X219" s="0" t="str">
        <f aca="false">VLOOKUP($D219,metadata!$B$2:$Z$451,21,0)</f>
        <v/>
      </c>
      <c r="Y219" s="0" t="str">
        <f aca="false">VLOOKUP($D219,metadata!$B$2:$Z$451,22,0)</f>
        <v/>
      </c>
      <c r="Z219" s="0" t="str">
        <f aca="false">VLOOKUP($D219,metadata!$B$2:$Z$451,23,0)</f>
        <v/>
      </c>
      <c r="AA219" s="0" t="str">
        <f aca="false">VLOOKUP($D219,metadata!$B$2:$Z$451,24,0)</f>
        <v/>
      </c>
      <c r="AB219" s="0" t="str">
        <f aca="false">VLOOKUP($D219,metadata!$B$2:$Z$451,25,0)</f>
        <v/>
      </c>
      <c r="AF219" s="0" t="str">
        <f aca="false">IF(AE219="",V219,AE219)</f>
        <v/>
      </c>
      <c r="AH219" s="0" t="str">
        <f aca="false">IF(AD219&lt;1.1,"x","")</f>
        <v>x</v>
      </c>
    </row>
    <row r="220" customFormat="false" ht="13.8" hidden="true" customHeight="false" outlineLevel="0" collapsed="false">
      <c r="A220" s="0" t="n">
        <f aca="false">A219+metadata!J219</f>
        <v>1353</v>
      </c>
      <c r="B220" s="0" t="str">
        <f aca="false">metadata!B220</f>
        <v>32-Ku</v>
      </c>
      <c r="C220" s="0" t="n">
        <v>219</v>
      </c>
      <c r="D220" s="3" t="str">
        <f aca="false">VLOOKUP(C220,$A$1:$B$451,2)</f>
        <v>2-</v>
      </c>
      <c r="E220" s="0" t="str">
        <f aca="false">VLOOKUP($D220,metadata!$B$2:$S$451,2,0)</f>
        <v>BRADSHAW, WE</v>
      </c>
      <c r="F220" s="0" t="str">
        <f aca="false">VLOOKUP($D220,metadata!$B$2:$S$451,3,0)</f>
        <v>GEOGRAPHY OF PHOTOPERIODIC RESPONSE IN DIAPAUSING MOSQUITO</v>
      </c>
      <c r="G220" s="0" t="str">
        <f aca="false">VLOOKUP($D220,metadata!$B$2:$S$451,4,0)</f>
        <v>10.1038/262384b0</v>
      </c>
      <c r="H220" s="0" t="str">
        <f aca="false">VLOOKUP($D220,metadata!$B$2:$S$451,5,0)</f>
        <v>y-askfordata</v>
      </c>
      <c r="I220" s="0" t="str">
        <f aca="false">VLOOKUP($D220,metadata!$B$2:$S$451,6,0)</f>
        <v>a</v>
      </c>
      <c r="J220" s="0" t="str">
        <f aca="false">VLOOKUP($D220,metadata!$B$2:$S$451,7,0)</f>
        <v>i</v>
      </c>
      <c r="K220" s="0" t="n">
        <f aca="false">VLOOKUP($D220,metadata!$B$2:$S$451,8,0)</f>
        <v>22</v>
      </c>
      <c r="L220" s="0" t="n">
        <f aca="false">VLOOKUP($D220,metadata!$B$2:$S$451,9,0)</f>
        <v>16</v>
      </c>
      <c r="M220" s="0" t="str">
        <f aca="false">VLOOKUP($D220,metadata!$B$2:$S$451,10,0)</f>
        <v/>
      </c>
      <c r="N220" s="0" t="str">
        <f aca="false">VLOOKUP($D220,metadata!$B$2:$S$451,11,0)</f>
        <v>Wyeomyia smithii</v>
      </c>
      <c r="O220" s="0" t="str">
        <f aca="false">VLOOKUP($D220,metadata!$B$2:$S$451,12,0)</f>
        <v>diptera</v>
      </c>
      <c r="P220" s="0" t="str">
        <f aca="false">VLOOKUP($D220,metadata!$B$2:$S$451,13,0)</f>
        <v/>
      </c>
      <c r="Q220" s="0" t="str">
        <f aca="false">VLOOKUP($D220,metadata!$B$2:$S$451,14,0)</f>
        <v/>
      </c>
      <c r="R220" s="0" t="str">
        <f aca="false">VLOOKUP($D220,metadata!$B$2:$S$451,15,0)</f>
        <v/>
      </c>
      <c r="S220" s="0" t="str">
        <f aca="false">VLOOKUP($D220,metadata!$B$2:$S$451,16,0)</f>
        <v/>
      </c>
      <c r="T220" s="0" t="str">
        <f aca="false">VLOOKUP($D220,metadata!$B$2:$S$451,17,0)</f>
        <v/>
      </c>
      <c r="U220" s="0" t="str">
        <f aca="false">VLOOKUP($D220,metadata!$B$2:$S$451,18,0)</f>
        <v/>
      </c>
      <c r="V220" s="0" t="str">
        <f aca="false">VLOOKUP($D220,metadata!$B$2:$Z$451,19,0)</f>
        <v/>
      </c>
      <c r="W220" s="0" t="str">
        <f aca="false">VLOOKUP($D220,metadata!$B$2:$Z$451,20,0)</f>
        <v/>
      </c>
      <c r="X220" s="0" t="str">
        <f aca="false">VLOOKUP($D220,metadata!$B$2:$Z$451,21,0)</f>
        <v/>
      </c>
      <c r="Y220" s="0" t="str">
        <f aca="false">VLOOKUP($D220,metadata!$B$2:$Z$451,22,0)</f>
        <v/>
      </c>
      <c r="Z220" s="0" t="str">
        <f aca="false">VLOOKUP($D220,metadata!$B$2:$Z$451,23,0)</f>
        <v/>
      </c>
      <c r="AA220" s="0" t="str">
        <f aca="false">VLOOKUP($D220,metadata!$B$2:$Z$451,24,0)</f>
        <v/>
      </c>
      <c r="AB220" s="0" t="str">
        <f aca="false">VLOOKUP($D220,metadata!$B$2:$Z$451,25,0)</f>
        <v/>
      </c>
      <c r="AF220" s="0" t="str">
        <f aca="false">IF(AE220="",V220,AE220)</f>
        <v/>
      </c>
      <c r="AH220" s="0" t="str">
        <f aca="false">IF(AD220&lt;1.1,"x","")</f>
        <v>x</v>
      </c>
    </row>
    <row r="221" customFormat="false" ht="13.8" hidden="true" customHeight="false" outlineLevel="0" collapsed="false">
      <c r="A221" s="0" t="n">
        <f aca="false">A220+metadata!J220</f>
        <v>1353</v>
      </c>
      <c r="B221" s="0" t="str">
        <f aca="false">metadata!B221</f>
        <v>32-Ou</v>
      </c>
      <c r="C221" s="0" t="n">
        <v>220</v>
      </c>
      <c r="D221" s="3" t="str">
        <f aca="false">VLOOKUP(C221,$A$1:$B$451,2)</f>
        <v>2-</v>
      </c>
      <c r="E221" s="0" t="str">
        <f aca="false">VLOOKUP($D221,metadata!$B$2:$S$451,2,0)</f>
        <v>BRADSHAW, WE</v>
      </c>
      <c r="F221" s="0" t="str">
        <f aca="false">VLOOKUP($D221,metadata!$B$2:$S$451,3,0)</f>
        <v>GEOGRAPHY OF PHOTOPERIODIC RESPONSE IN DIAPAUSING MOSQUITO</v>
      </c>
      <c r="G221" s="0" t="str">
        <f aca="false">VLOOKUP($D221,metadata!$B$2:$S$451,4,0)</f>
        <v>10.1038/262384b0</v>
      </c>
      <c r="H221" s="0" t="str">
        <f aca="false">VLOOKUP($D221,metadata!$B$2:$S$451,5,0)</f>
        <v>y-askfordata</v>
      </c>
      <c r="I221" s="0" t="str">
        <f aca="false">VLOOKUP($D221,metadata!$B$2:$S$451,6,0)</f>
        <v>a</v>
      </c>
      <c r="J221" s="0" t="str">
        <f aca="false">VLOOKUP($D221,metadata!$B$2:$S$451,7,0)</f>
        <v>i</v>
      </c>
      <c r="K221" s="0" t="n">
        <f aca="false">VLOOKUP($D221,metadata!$B$2:$S$451,8,0)</f>
        <v>22</v>
      </c>
      <c r="L221" s="0" t="n">
        <f aca="false">VLOOKUP($D221,metadata!$B$2:$S$451,9,0)</f>
        <v>16</v>
      </c>
      <c r="M221" s="0" t="str">
        <f aca="false">VLOOKUP($D221,metadata!$B$2:$S$451,10,0)</f>
        <v/>
      </c>
      <c r="N221" s="0" t="str">
        <f aca="false">VLOOKUP($D221,metadata!$B$2:$S$451,11,0)</f>
        <v>Wyeomyia smithii</v>
      </c>
      <c r="O221" s="0" t="str">
        <f aca="false">VLOOKUP($D221,metadata!$B$2:$S$451,12,0)</f>
        <v>diptera</v>
      </c>
      <c r="P221" s="0" t="str">
        <f aca="false">VLOOKUP($D221,metadata!$B$2:$S$451,13,0)</f>
        <v/>
      </c>
      <c r="Q221" s="0" t="str">
        <f aca="false">VLOOKUP($D221,metadata!$B$2:$S$451,14,0)</f>
        <v/>
      </c>
      <c r="R221" s="0" t="str">
        <f aca="false">VLOOKUP($D221,metadata!$B$2:$S$451,15,0)</f>
        <v/>
      </c>
      <c r="S221" s="0" t="str">
        <f aca="false">VLOOKUP($D221,metadata!$B$2:$S$451,16,0)</f>
        <v/>
      </c>
      <c r="T221" s="0" t="str">
        <f aca="false">VLOOKUP($D221,metadata!$B$2:$S$451,17,0)</f>
        <v/>
      </c>
      <c r="U221" s="0" t="str">
        <f aca="false">VLOOKUP($D221,metadata!$B$2:$S$451,18,0)</f>
        <v/>
      </c>
      <c r="V221" s="0" t="str">
        <f aca="false">VLOOKUP($D221,metadata!$B$2:$Z$451,19,0)</f>
        <v/>
      </c>
      <c r="W221" s="0" t="str">
        <f aca="false">VLOOKUP($D221,metadata!$B$2:$Z$451,20,0)</f>
        <v/>
      </c>
      <c r="X221" s="0" t="str">
        <f aca="false">VLOOKUP($D221,metadata!$B$2:$Z$451,21,0)</f>
        <v/>
      </c>
      <c r="Y221" s="0" t="str">
        <f aca="false">VLOOKUP($D221,metadata!$B$2:$Z$451,22,0)</f>
        <v/>
      </c>
      <c r="Z221" s="0" t="str">
        <f aca="false">VLOOKUP($D221,metadata!$B$2:$Z$451,23,0)</f>
        <v/>
      </c>
      <c r="AA221" s="0" t="str">
        <f aca="false">VLOOKUP($D221,metadata!$B$2:$Z$451,24,0)</f>
        <v/>
      </c>
      <c r="AB221" s="0" t="str">
        <f aca="false">VLOOKUP($D221,metadata!$B$2:$Z$451,25,0)</f>
        <v/>
      </c>
      <c r="AF221" s="0" t="str">
        <f aca="false">IF(AE221="",V221,AE221)</f>
        <v/>
      </c>
      <c r="AH221" s="0" t="str">
        <f aca="false">IF(AD221&lt;1.1,"x","")</f>
        <v>x</v>
      </c>
    </row>
    <row r="222" customFormat="false" ht="13.8" hidden="true" customHeight="false" outlineLevel="0" collapsed="false">
      <c r="A222" s="0" t="n">
        <f aca="false">A221+metadata!J221</f>
        <v>1353</v>
      </c>
      <c r="B222" s="0" t="str">
        <f aca="false">metadata!B222</f>
        <v>32-IV</v>
      </c>
      <c r="C222" s="0" t="n">
        <v>221</v>
      </c>
      <c r="D222" s="3" t="str">
        <f aca="false">VLOOKUP(C222,$A$1:$B$451,2)</f>
        <v>2-</v>
      </c>
      <c r="E222" s="0" t="str">
        <f aca="false">VLOOKUP($D222,metadata!$B$2:$S$451,2,0)</f>
        <v>BRADSHAW, WE</v>
      </c>
      <c r="F222" s="0" t="str">
        <f aca="false">VLOOKUP($D222,metadata!$B$2:$S$451,3,0)</f>
        <v>GEOGRAPHY OF PHOTOPERIODIC RESPONSE IN DIAPAUSING MOSQUITO</v>
      </c>
      <c r="G222" s="0" t="str">
        <f aca="false">VLOOKUP($D222,metadata!$B$2:$S$451,4,0)</f>
        <v>10.1038/262384b0</v>
      </c>
      <c r="H222" s="0" t="str">
        <f aca="false">VLOOKUP($D222,metadata!$B$2:$S$451,5,0)</f>
        <v>y-askfordata</v>
      </c>
      <c r="I222" s="0" t="str">
        <f aca="false">VLOOKUP($D222,metadata!$B$2:$S$451,6,0)</f>
        <v>a</v>
      </c>
      <c r="J222" s="0" t="str">
        <f aca="false">VLOOKUP($D222,metadata!$B$2:$S$451,7,0)</f>
        <v>i</v>
      </c>
      <c r="K222" s="0" t="n">
        <f aca="false">VLOOKUP($D222,metadata!$B$2:$S$451,8,0)</f>
        <v>22</v>
      </c>
      <c r="L222" s="0" t="n">
        <f aca="false">VLOOKUP($D222,metadata!$B$2:$S$451,9,0)</f>
        <v>16</v>
      </c>
      <c r="M222" s="0" t="str">
        <f aca="false">VLOOKUP($D222,metadata!$B$2:$S$451,10,0)</f>
        <v/>
      </c>
      <c r="N222" s="0" t="str">
        <f aca="false">VLOOKUP($D222,metadata!$B$2:$S$451,11,0)</f>
        <v>Wyeomyia smithii</v>
      </c>
      <c r="O222" s="0" t="str">
        <f aca="false">VLOOKUP($D222,metadata!$B$2:$S$451,12,0)</f>
        <v>diptera</v>
      </c>
      <c r="P222" s="0" t="str">
        <f aca="false">VLOOKUP($D222,metadata!$B$2:$S$451,13,0)</f>
        <v/>
      </c>
      <c r="Q222" s="0" t="str">
        <f aca="false">VLOOKUP($D222,metadata!$B$2:$S$451,14,0)</f>
        <v/>
      </c>
      <c r="R222" s="0" t="str">
        <f aca="false">VLOOKUP($D222,metadata!$B$2:$S$451,15,0)</f>
        <v/>
      </c>
      <c r="S222" s="0" t="str">
        <f aca="false">VLOOKUP($D222,metadata!$B$2:$S$451,16,0)</f>
        <v/>
      </c>
      <c r="T222" s="0" t="str">
        <f aca="false">VLOOKUP($D222,metadata!$B$2:$S$451,17,0)</f>
        <v/>
      </c>
      <c r="U222" s="0" t="str">
        <f aca="false">VLOOKUP($D222,metadata!$B$2:$S$451,18,0)</f>
        <v/>
      </c>
      <c r="V222" s="0" t="str">
        <f aca="false">VLOOKUP($D222,metadata!$B$2:$Z$451,19,0)</f>
        <v/>
      </c>
      <c r="W222" s="0" t="str">
        <f aca="false">VLOOKUP($D222,metadata!$B$2:$Z$451,20,0)</f>
        <v/>
      </c>
      <c r="X222" s="0" t="str">
        <f aca="false">VLOOKUP($D222,metadata!$B$2:$Z$451,21,0)</f>
        <v/>
      </c>
      <c r="Y222" s="0" t="str">
        <f aca="false">VLOOKUP($D222,metadata!$B$2:$Z$451,22,0)</f>
        <v/>
      </c>
      <c r="Z222" s="0" t="str">
        <f aca="false">VLOOKUP($D222,metadata!$B$2:$Z$451,23,0)</f>
        <v/>
      </c>
      <c r="AA222" s="0" t="str">
        <f aca="false">VLOOKUP($D222,metadata!$B$2:$Z$451,24,0)</f>
        <v/>
      </c>
      <c r="AB222" s="0" t="str">
        <f aca="false">VLOOKUP($D222,metadata!$B$2:$Z$451,25,0)</f>
        <v/>
      </c>
      <c r="AF222" s="0" t="str">
        <f aca="false">IF(AE222="",V222,AE222)</f>
        <v/>
      </c>
      <c r="AH222" s="0" t="str">
        <f aca="false">IF(AD222&lt;1.1,"x","")</f>
        <v>x</v>
      </c>
    </row>
    <row r="223" customFormat="false" ht="13.8" hidden="true" customHeight="false" outlineLevel="0" collapsed="false">
      <c r="A223" s="0" t="n">
        <f aca="false">A222+metadata!J222</f>
        <v>1353</v>
      </c>
      <c r="B223" s="0" t="str">
        <f aca="false">metadata!B223</f>
        <v>32-HA</v>
      </c>
      <c r="C223" s="0" t="n">
        <v>222</v>
      </c>
      <c r="D223" s="3" t="str">
        <f aca="false">VLOOKUP(C223,$A$1:$B$451,2)</f>
        <v>2-</v>
      </c>
      <c r="E223" s="0" t="str">
        <f aca="false">VLOOKUP($D223,metadata!$B$2:$S$451,2,0)</f>
        <v>BRADSHAW, WE</v>
      </c>
      <c r="F223" s="0" t="str">
        <f aca="false">VLOOKUP($D223,metadata!$B$2:$S$451,3,0)</f>
        <v>GEOGRAPHY OF PHOTOPERIODIC RESPONSE IN DIAPAUSING MOSQUITO</v>
      </c>
      <c r="G223" s="0" t="str">
        <f aca="false">VLOOKUP($D223,metadata!$B$2:$S$451,4,0)</f>
        <v>10.1038/262384b0</v>
      </c>
      <c r="H223" s="0" t="str">
        <f aca="false">VLOOKUP($D223,metadata!$B$2:$S$451,5,0)</f>
        <v>y-askfordata</v>
      </c>
      <c r="I223" s="0" t="str">
        <f aca="false">VLOOKUP($D223,metadata!$B$2:$S$451,6,0)</f>
        <v>a</v>
      </c>
      <c r="J223" s="0" t="str">
        <f aca="false">VLOOKUP($D223,metadata!$B$2:$S$451,7,0)</f>
        <v>i</v>
      </c>
      <c r="K223" s="0" t="n">
        <f aca="false">VLOOKUP($D223,metadata!$B$2:$S$451,8,0)</f>
        <v>22</v>
      </c>
      <c r="L223" s="0" t="n">
        <f aca="false">VLOOKUP($D223,metadata!$B$2:$S$451,9,0)</f>
        <v>16</v>
      </c>
      <c r="M223" s="0" t="str">
        <f aca="false">VLOOKUP($D223,metadata!$B$2:$S$451,10,0)</f>
        <v/>
      </c>
      <c r="N223" s="0" t="str">
        <f aca="false">VLOOKUP($D223,metadata!$B$2:$S$451,11,0)</f>
        <v>Wyeomyia smithii</v>
      </c>
      <c r="O223" s="0" t="str">
        <f aca="false">VLOOKUP($D223,metadata!$B$2:$S$451,12,0)</f>
        <v>diptera</v>
      </c>
      <c r="P223" s="0" t="str">
        <f aca="false">VLOOKUP($D223,metadata!$B$2:$S$451,13,0)</f>
        <v/>
      </c>
      <c r="Q223" s="0" t="str">
        <f aca="false">VLOOKUP($D223,metadata!$B$2:$S$451,14,0)</f>
        <v/>
      </c>
      <c r="R223" s="0" t="str">
        <f aca="false">VLOOKUP($D223,metadata!$B$2:$S$451,15,0)</f>
        <v/>
      </c>
      <c r="S223" s="0" t="str">
        <f aca="false">VLOOKUP($D223,metadata!$B$2:$S$451,16,0)</f>
        <v/>
      </c>
      <c r="T223" s="0" t="str">
        <f aca="false">VLOOKUP($D223,metadata!$B$2:$S$451,17,0)</f>
        <v/>
      </c>
      <c r="U223" s="0" t="str">
        <f aca="false">VLOOKUP($D223,metadata!$B$2:$S$451,18,0)</f>
        <v/>
      </c>
      <c r="V223" s="0" t="str">
        <f aca="false">VLOOKUP($D223,metadata!$B$2:$Z$451,19,0)</f>
        <v/>
      </c>
      <c r="W223" s="0" t="str">
        <f aca="false">VLOOKUP($D223,metadata!$B$2:$Z$451,20,0)</f>
        <v/>
      </c>
      <c r="X223" s="0" t="str">
        <f aca="false">VLOOKUP($D223,metadata!$B$2:$Z$451,21,0)</f>
        <v/>
      </c>
      <c r="Y223" s="0" t="str">
        <f aca="false">VLOOKUP($D223,metadata!$B$2:$Z$451,22,0)</f>
        <v/>
      </c>
      <c r="Z223" s="0" t="str">
        <f aca="false">VLOOKUP($D223,metadata!$B$2:$Z$451,23,0)</f>
        <v/>
      </c>
      <c r="AA223" s="0" t="str">
        <f aca="false">VLOOKUP($D223,metadata!$B$2:$Z$451,24,0)</f>
        <v/>
      </c>
      <c r="AB223" s="0" t="str">
        <f aca="false">VLOOKUP($D223,metadata!$B$2:$Z$451,25,0)</f>
        <v/>
      </c>
      <c r="AF223" s="0" t="str">
        <f aca="false">IF(AE223="",V223,AE223)</f>
        <v/>
      </c>
      <c r="AH223" s="0" t="str">
        <f aca="false">IF(AD223&lt;1.1,"x","")</f>
        <v>x</v>
      </c>
    </row>
    <row r="224" customFormat="false" ht="13.8" hidden="true" customHeight="false" outlineLevel="0" collapsed="false">
      <c r="A224" s="0" t="n">
        <f aca="false">A223+metadata!J223</f>
        <v>1353</v>
      </c>
      <c r="B224" s="0" t="str">
        <f aca="false">metadata!B224</f>
        <v>32-VA</v>
      </c>
      <c r="C224" s="0" t="n">
        <v>223</v>
      </c>
      <c r="D224" s="3" t="str">
        <f aca="false">VLOOKUP(C224,$A$1:$B$451,2)</f>
        <v>2-</v>
      </c>
      <c r="E224" s="0" t="str">
        <f aca="false">VLOOKUP($D224,metadata!$B$2:$S$451,2,0)</f>
        <v>BRADSHAW, WE</v>
      </c>
      <c r="F224" s="0" t="str">
        <f aca="false">VLOOKUP($D224,metadata!$B$2:$S$451,3,0)</f>
        <v>GEOGRAPHY OF PHOTOPERIODIC RESPONSE IN DIAPAUSING MOSQUITO</v>
      </c>
      <c r="G224" s="0" t="str">
        <f aca="false">VLOOKUP($D224,metadata!$B$2:$S$451,4,0)</f>
        <v>10.1038/262384b0</v>
      </c>
      <c r="H224" s="0" t="str">
        <f aca="false">VLOOKUP($D224,metadata!$B$2:$S$451,5,0)</f>
        <v>y-askfordata</v>
      </c>
      <c r="I224" s="0" t="str">
        <f aca="false">VLOOKUP($D224,metadata!$B$2:$S$451,6,0)</f>
        <v>a</v>
      </c>
      <c r="J224" s="0" t="str">
        <f aca="false">VLOOKUP($D224,metadata!$B$2:$S$451,7,0)</f>
        <v>i</v>
      </c>
      <c r="K224" s="0" t="n">
        <f aca="false">VLOOKUP($D224,metadata!$B$2:$S$451,8,0)</f>
        <v>22</v>
      </c>
      <c r="L224" s="0" t="n">
        <f aca="false">VLOOKUP($D224,metadata!$B$2:$S$451,9,0)</f>
        <v>16</v>
      </c>
      <c r="M224" s="0" t="str">
        <f aca="false">VLOOKUP($D224,metadata!$B$2:$S$451,10,0)</f>
        <v/>
      </c>
      <c r="N224" s="0" t="str">
        <f aca="false">VLOOKUP($D224,metadata!$B$2:$S$451,11,0)</f>
        <v>Wyeomyia smithii</v>
      </c>
      <c r="O224" s="0" t="str">
        <f aca="false">VLOOKUP($D224,metadata!$B$2:$S$451,12,0)</f>
        <v>diptera</v>
      </c>
      <c r="P224" s="0" t="str">
        <f aca="false">VLOOKUP($D224,metadata!$B$2:$S$451,13,0)</f>
        <v/>
      </c>
      <c r="Q224" s="0" t="str">
        <f aca="false">VLOOKUP($D224,metadata!$B$2:$S$451,14,0)</f>
        <v/>
      </c>
      <c r="R224" s="0" t="str">
        <f aca="false">VLOOKUP($D224,metadata!$B$2:$S$451,15,0)</f>
        <v/>
      </c>
      <c r="S224" s="0" t="str">
        <f aca="false">VLOOKUP($D224,metadata!$B$2:$S$451,16,0)</f>
        <v/>
      </c>
      <c r="T224" s="0" t="str">
        <f aca="false">VLOOKUP($D224,metadata!$B$2:$S$451,17,0)</f>
        <v/>
      </c>
      <c r="U224" s="0" t="str">
        <f aca="false">VLOOKUP($D224,metadata!$B$2:$S$451,18,0)</f>
        <v/>
      </c>
      <c r="V224" s="0" t="str">
        <f aca="false">VLOOKUP($D224,metadata!$B$2:$Z$451,19,0)</f>
        <v/>
      </c>
      <c r="W224" s="0" t="str">
        <f aca="false">VLOOKUP($D224,metadata!$B$2:$Z$451,20,0)</f>
        <v/>
      </c>
      <c r="X224" s="0" t="str">
        <f aca="false">VLOOKUP($D224,metadata!$B$2:$Z$451,21,0)</f>
        <v/>
      </c>
      <c r="Y224" s="0" t="str">
        <f aca="false">VLOOKUP($D224,metadata!$B$2:$Z$451,22,0)</f>
        <v/>
      </c>
      <c r="Z224" s="0" t="str">
        <f aca="false">VLOOKUP($D224,metadata!$B$2:$Z$451,23,0)</f>
        <v/>
      </c>
      <c r="AA224" s="0" t="str">
        <f aca="false">VLOOKUP($D224,metadata!$B$2:$Z$451,24,0)</f>
        <v/>
      </c>
      <c r="AB224" s="0" t="str">
        <f aca="false">VLOOKUP($D224,metadata!$B$2:$Z$451,25,0)</f>
        <v/>
      </c>
      <c r="AF224" s="0" t="str">
        <f aca="false">IF(AE224="",V224,AE224)</f>
        <v/>
      </c>
      <c r="AH224" s="0" t="str">
        <f aca="false">IF(AD224&lt;1.1,"x","")</f>
        <v>x</v>
      </c>
    </row>
    <row r="225" customFormat="false" ht="13.8" hidden="true" customHeight="false" outlineLevel="0" collapsed="false">
      <c r="A225" s="0" t="n">
        <f aca="false">A224+metadata!J224</f>
        <v>1353</v>
      </c>
      <c r="B225" s="0" t="str">
        <f aca="false">metadata!B225</f>
        <v>32-Ze</v>
      </c>
      <c r="C225" s="0" t="n">
        <v>224</v>
      </c>
      <c r="D225" s="3" t="str">
        <f aca="false">VLOOKUP(C225,$A$1:$B$451,2)</f>
        <v>2-</v>
      </c>
      <c r="E225" s="0" t="str">
        <f aca="false">VLOOKUP($D225,metadata!$B$2:$S$451,2,0)</f>
        <v>BRADSHAW, WE</v>
      </c>
      <c r="F225" s="0" t="str">
        <f aca="false">VLOOKUP($D225,metadata!$B$2:$S$451,3,0)</f>
        <v>GEOGRAPHY OF PHOTOPERIODIC RESPONSE IN DIAPAUSING MOSQUITO</v>
      </c>
      <c r="G225" s="0" t="str">
        <f aca="false">VLOOKUP($D225,metadata!$B$2:$S$451,4,0)</f>
        <v>10.1038/262384b0</v>
      </c>
      <c r="H225" s="0" t="str">
        <f aca="false">VLOOKUP($D225,metadata!$B$2:$S$451,5,0)</f>
        <v>y-askfordata</v>
      </c>
      <c r="I225" s="0" t="str">
        <f aca="false">VLOOKUP($D225,metadata!$B$2:$S$451,6,0)</f>
        <v>a</v>
      </c>
      <c r="J225" s="0" t="str">
        <f aca="false">VLOOKUP($D225,metadata!$B$2:$S$451,7,0)</f>
        <v>i</v>
      </c>
      <c r="K225" s="0" t="n">
        <f aca="false">VLOOKUP($D225,metadata!$B$2:$S$451,8,0)</f>
        <v>22</v>
      </c>
      <c r="L225" s="0" t="n">
        <f aca="false">VLOOKUP($D225,metadata!$B$2:$S$451,9,0)</f>
        <v>16</v>
      </c>
      <c r="M225" s="0" t="str">
        <f aca="false">VLOOKUP($D225,metadata!$B$2:$S$451,10,0)</f>
        <v/>
      </c>
      <c r="N225" s="0" t="str">
        <f aca="false">VLOOKUP($D225,metadata!$B$2:$S$451,11,0)</f>
        <v>Wyeomyia smithii</v>
      </c>
      <c r="O225" s="0" t="str">
        <f aca="false">VLOOKUP($D225,metadata!$B$2:$S$451,12,0)</f>
        <v>diptera</v>
      </c>
      <c r="P225" s="0" t="str">
        <f aca="false">VLOOKUP($D225,metadata!$B$2:$S$451,13,0)</f>
        <v/>
      </c>
      <c r="Q225" s="0" t="str">
        <f aca="false">VLOOKUP($D225,metadata!$B$2:$S$451,14,0)</f>
        <v/>
      </c>
      <c r="R225" s="0" t="str">
        <f aca="false">VLOOKUP($D225,metadata!$B$2:$S$451,15,0)</f>
        <v/>
      </c>
      <c r="S225" s="0" t="str">
        <f aca="false">VLOOKUP($D225,metadata!$B$2:$S$451,16,0)</f>
        <v/>
      </c>
      <c r="T225" s="0" t="str">
        <f aca="false">VLOOKUP($D225,metadata!$B$2:$S$451,17,0)</f>
        <v/>
      </c>
      <c r="U225" s="0" t="str">
        <f aca="false">VLOOKUP($D225,metadata!$B$2:$S$451,18,0)</f>
        <v/>
      </c>
      <c r="V225" s="0" t="str">
        <f aca="false">VLOOKUP($D225,metadata!$B$2:$Z$451,19,0)</f>
        <v/>
      </c>
      <c r="W225" s="0" t="str">
        <f aca="false">VLOOKUP($D225,metadata!$B$2:$Z$451,20,0)</f>
        <v/>
      </c>
      <c r="X225" s="0" t="str">
        <f aca="false">VLOOKUP($D225,metadata!$B$2:$Z$451,21,0)</f>
        <v/>
      </c>
      <c r="Y225" s="0" t="str">
        <f aca="false">VLOOKUP($D225,metadata!$B$2:$Z$451,22,0)</f>
        <v/>
      </c>
      <c r="Z225" s="0" t="str">
        <f aca="false">VLOOKUP($D225,metadata!$B$2:$Z$451,23,0)</f>
        <v/>
      </c>
      <c r="AA225" s="0" t="str">
        <f aca="false">VLOOKUP($D225,metadata!$B$2:$Z$451,24,0)</f>
        <v/>
      </c>
      <c r="AB225" s="0" t="str">
        <f aca="false">VLOOKUP($D225,metadata!$B$2:$Z$451,25,0)</f>
        <v/>
      </c>
      <c r="AF225" s="0" t="str">
        <f aca="false">IF(AE225="",V225,AE225)</f>
        <v/>
      </c>
      <c r="AH225" s="0" t="str">
        <f aca="false">IF(AD225&lt;1.1,"x","")</f>
        <v>x</v>
      </c>
    </row>
    <row r="226" customFormat="false" ht="13.8" hidden="true" customHeight="false" outlineLevel="0" collapsed="false">
      <c r="A226" s="0" t="n">
        <f aca="false">A225+metadata!J225</f>
        <v>1353</v>
      </c>
      <c r="B226" s="0" t="str">
        <f aca="false">metadata!B226</f>
        <v>32-Ro</v>
      </c>
      <c r="C226" s="0" t="n">
        <v>225</v>
      </c>
      <c r="D226" s="3" t="str">
        <f aca="false">VLOOKUP(C226,$A$1:$B$451,2)</f>
        <v>2-</v>
      </c>
      <c r="E226" s="0" t="str">
        <f aca="false">VLOOKUP($D226,metadata!$B$2:$S$451,2,0)</f>
        <v>BRADSHAW, WE</v>
      </c>
      <c r="F226" s="0" t="str">
        <f aca="false">VLOOKUP($D226,metadata!$B$2:$S$451,3,0)</f>
        <v>GEOGRAPHY OF PHOTOPERIODIC RESPONSE IN DIAPAUSING MOSQUITO</v>
      </c>
      <c r="G226" s="0" t="str">
        <f aca="false">VLOOKUP($D226,metadata!$B$2:$S$451,4,0)</f>
        <v>10.1038/262384b0</v>
      </c>
      <c r="H226" s="0" t="str">
        <f aca="false">VLOOKUP($D226,metadata!$B$2:$S$451,5,0)</f>
        <v>y-askfordata</v>
      </c>
      <c r="I226" s="0" t="str">
        <f aca="false">VLOOKUP($D226,metadata!$B$2:$S$451,6,0)</f>
        <v>a</v>
      </c>
      <c r="J226" s="0" t="str">
        <f aca="false">VLOOKUP($D226,metadata!$B$2:$S$451,7,0)</f>
        <v>i</v>
      </c>
      <c r="K226" s="0" t="n">
        <f aca="false">VLOOKUP($D226,metadata!$B$2:$S$451,8,0)</f>
        <v>22</v>
      </c>
      <c r="L226" s="0" t="n">
        <f aca="false">VLOOKUP($D226,metadata!$B$2:$S$451,9,0)</f>
        <v>16</v>
      </c>
      <c r="M226" s="0" t="str">
        <f aca="false">VLOOKUP($D226,metadata!$B$2:$S$451,10,0)</f>
        <v/>
      </c>
      <c r="N226" s="0" t="str">
        <f aca="false">VLOOKUP($D226,metadata!$B$2:$S$451,11,0)</f>
        <v>Wyeomyia smithii</v>
      </c>
      <c r="O226" s="0" t="str">
        <f aca="false">VLOOKUP($D226,metadata!$B$2:$S$451,12,0)</f>
        <v>diptera</v>
      </c>
      <c r="P226" s="0" t="str">
        <f aca="false">VLOOKUP($D226,metadata!$B$2:$S$451,13,0)</f>
        <v/>
      </c>
      <c r="Q226" s="0" t="str">
        <f aca="false">VLOOKUP($D226,metadata!$B$2:$S$451,14,0)</f>
        <v/>
      </c>
      <c r="R226" s="0" t="str">
        <f aca="false">VLOOKUP($D226,metadata!$B$2:$S$451,15,0)</f>
        <v/>
      </c>
      <c r="S226" s="0" t="str">
        <f aca="false">VLOOKUP($D226,metadata!$B$2:$S$451,16,0)</f>
        <v/>
      </c>
      <c r="T226" s="0" t="str">
        <f aca="false">VLOOKUP($D226,metadata!$B$2:$S$451,17,0)</f>
        <v/>
      </c>
      <c r="U226" s="0" t="str">
        <f aca="false">VLOOKUP($D226,metadata!$B$2:$S$451,18,0)</f>
        <v/>
      </c>
      <c r="V226" s="0" t="str">
        <f aca="false">VLOOKUP($D226,metadata!$B$2:$Z$451,19,0)</f>
        <v/>
      </c>
      <c r="W226" s="0" t="str">
        <f aca="false">VLOOKUP($D226,metadata!$B$2:$Z$451,20,0)</f>
        <v/>
      </c>
      <c r="X226" s="0" t="str">
        <f aca="false">VLOOKUP($D226,metadata!$B$2:$Z$451,21,0)</f>
        <v/>
      </c>
      <c r="Y226" s="0" t="str">
        <f aca="false">VLOOKUP($D226,metadata!$B$2:$Z$451,22,0)</f>
        <v/>
      </c>
      <c r="Z226" s="0" t="str">
        <f aca="false">VLOOKUP($D226,metadata!$B$2:$Z$451,23,0)</f>
        <v/>
      </c>
      <c r="AA226" s="0" t="str">
        <f aca="false">VLOOKUP($D226,metadata!$B$2:$Z$451,24,0)</f>
        <v/>
      </c>
      <c r="AB226" s="0" t="str">
        <f aca="false">VLOOKUP($D226,metadata!$B$2:$Z$451,25,0)</f>
        <v/>
      </c>
      <c r="AF226" s="0" t="str">
        <f aca="false">IF(AE226="",V226,AE226)</f>
        <v/>
      </c>
      <c r="AH226" s="0" t="str">
        <f aca="false">IF(AD226&lt;1.1,"x","")</f>
        <v>x</v>
      </c>
    </row>
    <row r="227" customFormat="false" ht="13.8" hidden="true" customHeight="false" outlineLevel="0" collapsed="false">
      <c r="A227" s="0" t="n">
        <f aca="false">A226+metadata!J226</f>
        <v>1353</v>
      </c>
      <c r="B227" s="0" t="str">
        <f aca="false">metadata!B227</f>
        <v>32-Bu</v>
      </c>
      <c r="C227" s="0" t="n">
        <v>226</v>
      </c>
      <c r="D227" s="3" t="str">
        <f aca="false">VLOOKUP(C227,$A$1:$B$451,2)</f>
        <v>2-</v>
      </c>
      <c r="E227" s="0" t="str">
        <f aca="false">VLOOKUP($D227,metadata!$B$2:$S$451,2,0)</f>
        <v>BRADSHAW, WE</v>
      </c>
      <c r="F227" s="0" t="str">
        <f aca="false">VLOOKUP($D227,metadata!$B$2:$S$451,3,0)</f>
        <v>GEOGRAPHY OF PHOTOPERIODIC RESPONSE IN DIAPAUSING MOSQUITO</v>
      </c>
      <c r="G227" s="0" t="str">
        <f aca="false">VLOOKUP($D227,metadata!$B$2:$S$451,4,0)</f>
        <v>10.1038/262384b0</v>
      </c>
      <c r="H227" s="0" t="str">
        <f aca="false">VLOOKUP($D227,metadata!$B$2:$S$451,5,0)</f>
        <v>y-askfordata</v>
      </c>
      <c r="I227" s="0" t="str">
        <f aca="false">VLOOKUP($D227,metadata!$B$2:$S$451,6,0)</f>
        <v>a</v>
      </c>
      <c r="J227" s="0" t="str">
        <f aca="false">VLOOKUP($D227,metadata!$B$2:$S$451,7,0)</f>
        <v>i</v>
      </c>
      <c r="K227" s="0" t="n">
        <f aca="false">VLOOKUP($D227,metadata!$B$2:$S$451,8,0)</f>
        <v>22</v>
      </c>
      <c r="L227" s="0" t="n">
        <f aca="false">VLOOKUP($D227,metadata!$B$2:$S$451,9,0)</f>
        <v>16</v>
      </c>
      <c r="M227" s="0" t="str">
        <f aca="false">VLOOKUP($D227,metadata!$B$2:$S$451,10,0)</f>
        <v/>
      </c>
      <c r="N227" s="0" t="str">
        <f aca="false">VLOOKUP($D227,metadata!$B$2:$S$451,11,0)</f>
        <v>Wyeomyia smithii</v>
      </c>
      <c r="O227" s="0" t="str">
        <f aca="false">VLOOKUP($D227,metadata!$B$2:$S$451,12,0)</f>
        <v>diptera</v>
      </c>
      <c r="P227" s="0" t="str">
        <f aca="false">VLOOKUP($D227,metadata!$B$2:$S$451,13,0)</f>
        <v/>
      </c>
      <c r="Q227" s="0" t="str">
        <f aca="false">VLOOKUP($D227,metadata!$B$2:$S$451,14,0)</f>
        <v/>
      </c>
      <c r="R227" s="0" t="str">
        <f aca="false">VLOOKUP($D227,metadata!$B$2:$S$451,15,0)</f>
        <v/>
      </c>
      <c r="S227" s="0" t="str">
        <f aca="false">VLOOKUP($D227,metadata!$B$2:$S$451,16,0)</f>
        <v/>
      </c>
      <c r="T227" s="0" t="str">
        <f aca="false">VLOOKUP($D227,metadata!$B$2:$S$451,17,0)</f>
        <v/>
      </c>
      <c r="U227" s="0" t="str">
        <f aca="false">VLOOKUP($D227,metadata!$B$2:$S$451,18,0)</f>
        <v/>
      </c>
      <c r="V227" s="0" t="str">
        <f aca="false">VLOOKUP($D227,metadata!$B$2:$Z$451,19,0)</f>
        <v/>
      </c>
      <c r="W227" s="0" t="str">
        <f aca="false">VLOOKUP($D227,metadata!$B$2:$Z$451,20,0)</f>
        <v/>
      </c>
      <c r="X227" s="0" t="str">
        <f aca="false">VLOOKUP($D227,metadata!$B$2:$Z$451,21,0)</f>
        <v/>
      </c>
      <c r="Y227" s="0" t="str">
        <f aca="false">VLOOKUP($D227,metadata!$B$2:$Z$451,22,0)</f>
        <v/>
      </c>
      <c r="Z227" s="0" t="str">
        <f aca="false">VLOOKUP($D227,metadata!$B$2:$Z$451,23,0)</f>
        <v/>
      </c>
      <c r="AA227" s="0" t="str">
        <f aca="false">VLOOKUP($D227,metadata!$B$2:$Z$451,24,0)</f>
        <v/>
      </c>
      <c r="AB227" s="0" t="str">
        <f aca="false">VLOOKUP($D227,metadata!$B$2:$Z$451,25,0)</f>
        <v/>
      </c>
      <c r="AF227" s="0" t="str">
        <f aca="false">IF(AE227="",V227,AE227)</f>
        <v/>
      </c>
      <c r="AH227" s="0" t="str">
        <f aca="false">IF(AD227&lt;1.1,"x","")</f>
        <v>x</v>
      </c>
    </row>
    <row r="228" customFormat="false" ht="13.8" hidden="true" customHeight="false" outlineLevel="0" collapsed="false">
      <c r="A228" s="0" t="n">
        <f aca="false">A227+metadata!J227</f>
        <v>1353</v>
      </c>
      <c r="B228" s="0" t="str">
        <f aca="false">metadata!B228</f>
        <v>33-Okinawa</v>
      </c>
      <c r="C228" s="0" t="n">
        <v>227</v>
      </c>
      <c r="D228" s="3" t="str">
        <f aca="false">VLOOKUP(C228,$A$1:$B$451,2)</f>
        <v>2-</v>
      </c>
      <c r="E228" s="0" t="str">
        <f aca="false">VLOOKUP($D228,metadata!$B$2:$S$451,2,0)</f>
        <v>BRADSHAW, WE</v>
      </c>
      <c r="F228" s="0" t="str">
        <f aca="false">VLOOKUP($D228,metadata!$B$2:$S$451,3,0)</f>
        <v>GEOGRAPHY OF PHOTOPERIODIC RESPONSE IN DIAPAUSING MOSQUITO</v>
      </c>
      <c r="G228" s="0" t="str">
        <f aca="false">VLOOKUP($D228,metadata!$B$2:$S$451,4,0)</f>
        <v>10.1038/262384b0</v>
      </c>
      <c r="H228" s="0" t="str">
        <f aca="false">VLOOKUP($D228,metadata!$B$2:$S$451,5,0)</f>
        <v>y-askfordata</v>
      </c>
      <c r="I228" s="0" t="str">
        <f aca="false">VLOOKUP($D228,metadata!$B$2:$S$451,6,0)</f>
        <v>a</v>
      </c>
      <c r="J228" s="0" t="str">
        <f aca="false">VLOOKUP($D228,metadata!$B$2:$S$451,7,0)</f>
        <v>i</v>
      </c>
      <c r="K228" s="0" t="n">
        <f aca="false">VLOOKUP($D228,metadata!$B$2:$S$451,8,0)</f>
        <v>22</v>
      </c>
      <c r="L228" s="0" t="n">
        <f aca="false">VLOOKUP($D228,metadata!$B$2:$S$451,9,0)</f>
        <v>16</v>
      </c>
      <c r="M228" s="0" t="str">
        <f aca="false">VLOOKUP($D228,metadata!$B$2:$S$451,10,0)</f>
        <v/>
      </c>
      <c r="N228" s="0" t="str">
        <f aca="false">VLOOKUP($D228,metadata!$B$2:$S$451,11,0)</f>
        <v>Wyeomyia smithii</v>
      </c>
      <c r="O228" s="0" t="str">
        <f aca="false">VLOOKUP($D228,metadata!$B$2:$S$451,12,0)</f>
        <v>diptera</v>
      </c>
      <c r="P228" s="0" t="str">
        <f aca="false">VLOOKUP($D228,metadata!$B$2:$S$451,13,0)</f>
        <v/>
      </c>
      <c r="Q228" s="0" t="str">
        <f aca="false">VLOOKUP($D228,metadata!$B$2:$S$451,14,0)</f>
        <v/>
      </c>
      <c r="R228" s="0" t="str">
        <f aca="false">VLOOKUP($D228,metadata!$B$2:$S$451,15,0)</f>
        <v/>
      </c>
      <c r="S228" s="0" t="str">
        <f aca="false">VLOOKUP($D228,metadata!$B$2:$S$451,16,0)</f>
        <v/>
      </c>
      <c r="T228" s="0" t="str">
        <f aca="false">VLOOKUP($D228,metadata!$B$2:$S$451,17,0)</f>
        <v/>
      </c>
      <c r="U228" s="0" t="str">
        <f aca="false">VLOOKUP($D228,metadata!$B$2:$S$451,18,0)</f>
        <v/>
      </c>
      <c r="V228" s="0" t="str">
        <f aca="false">VLOOKUP($D228,metadata!$B$2:$Z$451,19,0)</f>
        <v/>
      </c>
      <c r="W228" s="0" t="str">
        <f aca="false">VLOOKUP($D228,metadata!$B$2:$Z$451,20,0)</f>
        <v/>
      </c>
      <c r="X228" s="0" t="str">
        <f aca="false">VLOOKUP($D228,metadata!$B$2:$Z$451,21,0)</f>
        <v/>
      </c>
      <c r="Y228" s="0" t="str">
        <f aca="false">VLOOKUP($D228,metadata!$B$2:$Z$451,22,0)</f>
        <v/>
      </c>
      <c r="Z228" s="0" t="str">
        <f aca="false">VLOOKUP($D228,metadata!$B$2:$Z$451,23,0)</f>
        <v/>
      </c>
      <c r="AA228" s="0" t="str">
        <f aca="false">VLOOKUP($D228,metadata!$B$2:$Z$451,24,0)</f>
        <v/>
      </c>
      <c r="AB228" s="0" t="str">
        <f aca="false">VLOOKUP($D228,metadata!$B$2:$Z$451,25,0)</f>
        <v/>
      </c>
      <c r="AF228" s="0" t="str">
        <f aca="false">IF(AE228="",V228,AE228)</f>
        <v/>
      </c>
      <c r="AH228" s="0" t="str">
        <f aca="false">IF(AD228&lt;1.1,"x","")</f>
        <v>x</v>
      </c>
    </row>
    <row r="229" customFormat="false" ht="13.8" hidden="true" customHeight="false" outlineLevel="0" collapsed="false">
      <c r="A229" s="0" t="n">
        <f aca="false">A228+metadata!J228</f>
        <v>1360</v>
      </c>
      <c r="B229" s="0" t="str">
        <f aca="false">metadata!B229</f>
        <v>33-Amami</v>
      </c>
      <c r="C229" s="0" t="n">
        <v>228</v>
      </c>
      <c r="D229" s="3" t="str">
        <f aca="false">VLOOKUP(C229,$A$1:$B$451,2)</f>
        <v>2-</v>
      </c>
      <c r="E229" s="0" t="str">
        <f aca="false">VLOOKUP($D229,metadata!$B$2:$S$451,2,0)</f>
        <v>BRADSHAW, WE</v>
      </c>
      <c r="F229" s="0" t="str">
        <f aca="false">VLOOKUP($D229,metadata!$B$2:$S$451,3,0)</f>
        <v>GEOGRAPHY OF PHOTOPERIODIC RESPONSE IN DIAPAUSING MOSQUITO</v>
      </c>
      <c r="G229" s="0" t="str">
        <f aca="false">VLOOKUP($D229,metadata!$B$2:$S$451,4,0)</f>
        <v>10.1038/262384b0</v>
      </c>
      <c r="H229" s="0" t="str">
        <f aca="false">VLOOKUP($D229,metadata!$B$2:$S$451,5,0)</f>
        <v>y-askfordata</v>
      </c>
      <c r="I229" s="0" t="str">
        <f aca="false">VLOOKUP($D229,metadata!$B$2:$S$451,6,0)</f>
        <v>a</v>
      </c>
      <c r="J229" s="0" t="str">
        <f aca="false">VLOOKUP($D229,metadata!$B$2:$S$451,7,0)</f>
        <v>i</v>
      </c>
      <c r="K229" s="0" t="n">
        <f aca="false">VLOOKUP($D229,metadata!$B$2:$S$451,8,0)</f>
        <v>22</v>
      </c>
      <c r="L229" s="0" t="n">
        <f aca="false">VLOOKUP($D229,metadata!$B$2:$S$451,9,0)</f>
        <v>16</v>
      </c>
      <c r="M229" s="0" t="str">
        <f aca="false">VLOOKUP($D229,metadata!$B$2:$S$451,10,0)</f>
        <v/>
      </c>
      <c r="N229" s="0" t="str">
        <f aca="false">VLOOKUP($D229,metadata!$B$2:$S$451,11,0)</f>
        <v>Wyeomyia smithii</v>
      </c>
      <c r="O229" s="0" t="str">
        <f aca="false">VLOOKUP($D229,metadata!$B$2:$S$451,12,0)</f>
        <v>diptera</v>
      </c>
      <c r="P229" s="0" t="str">
        <f aca="false">VLOOKUP($D229,metadata!$B$2:$S$451,13,0)</f>
        <v/>
      </c>
      <c r="Q229" s="0" t="str">
        <f aca="false">VLOOKUP($D229,metadata!$B$2:$S$451,14,0)</f>
        <v/>
      </c>
      <c r="R229" s="0" t="str">
        <f aca="false">VLOOKUP($D229,metadata!$B$2:$S$451,15,0)</f>
        <v/>
      </c>
      <c r="S229" s="0" t="str">
        <f aca="false">VLOOKUP($D229,metadata!$B$2:$S$451,16,0)</f>
        <v/>
      </c>
      <c r="T229" s="0" t="str">
        <f aca="false">VLOOKUP($D229,metadata!$B$2:$S$451,17,0)</f>
        <v/>
      </c>
      <c r="U229" s="0" t="str">
        <f aca="false">VLOOKUP($D229,metadata!$B$2:$S$451,18,0)</f>
        <v/>
      </c>
      <c r="V229" s="0" t="str">
        <f aca="false">VLOOKUP($D229,metadata!$B$2:$Z$451,19,0)</f>
        <v/>
      </c>
      <c r="W229" s="0" t="str">
        <f aca="false">VLOOKUP($D229,metadata!$B$2:$Z$451,20,0)</f>
        <v/>
      </c>
      <c r="X229" s="0" t="str">
        <f aca="false">VLOOKUP($D229,metadata!$B$2:$Z$451,21,0)</f>
        <v/>
      </c>
      <c r="Y229" s="0" t="str">
        <f aca="false">VLOOKUP($D229,metadata!$B$2:$Z$451,22,0)</f>
        <v/>
      </c>
      <c r="Z229" s="0" t="str">
        <f aca="false">VLOOKUP($D229,metadata!$B$2:$Z$451,23,0)</f>
        <v/>
      </c>
      <c r="AA229" s="0" t="str">
        <f aca="false">VLOOKUP($D229,metadata!$B$2:$Z$451,24,0)</f>
        <v/>
      </c>
      <c r="AB229" s="0" t="str">
        <f aca="false">VLOOKUP($D229,metadata!$B$2:$Z$451,25,0)</f>
        <v/>
      </c>
      <c r="AF229" s="0" t="str">
        <f aca="false">IF(AE229="",V229,AE229)</f>
        <v/>
      </c>
      <c r="AH229" s="0" t="str">
        <f aca="false">IF(AD229&lt;1.1,"x","")</f>
        <v>x</v>
      </c>
    </row>
    <row r="230" customFormat="false" ht="13.8" hidden="true" customHeight="false" outlineLevel="0" collapsed="false">
      <c r="A230" s="0" t="n">
        <f aca="false">A229+metadata!J229</f>
        <v>1367</v>
      </c>
      <c r="B230" s="0" t="str">
        <f aca="false">metadata!B230</f>
        <v>33-Kochi</v>
      </c>
      <c r="C230" s="0" t="n">
        <v>229</v>
      </c>
      <c r="D230" s="3" t="str">
        <f aca="false">VLOOKUP(C230,$A$1:$B$451,2)</f>
        <v>2-</v>
      </c>
      <c r="E230" s="0" t="str">
        <f aca="false">VLOOKUP($D230,metadata!$B$2:$S$451,2,0)</f>
        <v>BRADSHAW, WE</v>
      </c>
      <c r="F230" s="0" t="str">
        <f aca="false">VLOOKUP($D230,metadata!$B$2:$S$451,3,0)</f>
        <v>GEOGRAPHY OF PHOTOPERIODIC RESPONSE IN DIAPAUSING MOSQUITO</v>
      </c>
      <c r="G230" s="0" t="str">
        <f aca="false">VLOOKUP($D230,metadata!$B$2:$S$451,4,0)</f>
        <v>10.1038/262384b0</v>
      </c>
      <c r="H230" s="0" t="str">
        <f aca="false">VLOOKUP($D230,metadata!$B$2:$S$451,5,0)</f>
        <v>y-askfordata</v>
      </c>
      <c r="I230" s="0" t="str">
        <f aca="false">VLOOKUP($D230,metadata!$B$2:$S$451,6,0)</f>
        <v>a</v>
      </c>
      <c r="J230" s="0" t="str">
        <f aca="false">VLOOKUP($D230,metadata!$B$2:$S$451,7,0)</f>
        <v>i</v>
      </c>
      <c r="K230" s="0" t="n">
        <f aca="false">VLOOKUP($D230,metadata!$B$2:$S$451,8,0)</f>
        <v>22</v>
      </c>
      <c r="L230" s="0" t="n">
        <f aca="false">VLOOKUP($D230,metadata!$B$2:$S$451,9,0)</f>
        <v>16</v>
      </c>
      <c r="M230" s="0" t="str">
        <f aca="false">VLOOKUP($D230,metadata!$B$2:$S$451,10,0)</f>
        <v/>
      </c>
      <c r="N230" s="0" t="str">
        <f aca="false">VLOOKUP($D230,metadata!$B$2:$S$451,11,0)</f>
        <v>Wyeomyia smithii</v>
      </c>
      <c r="O230" s="0" t="str">
        <f aca="false">VLOOKUP($D230,metadata!$B$2:$S$451,12,0)</f>
        <v>diptera</v>
      </c>
      <c r="P230" s="0" t="str">
        <f aca="false">VLOOKUP($D230,metadata!$B$2:$S$451,13,0)</f>
        <v/>
      </c>
      <c r="Q230" s="0" t="str">
        <f aca="false">VLOOKUP($D230,metadata!$B$2:$S$451,14,0)</f>
        <v/>
      </c>
      <c r="R230" s="0" t="str">
        <f aca="false">VLOOKUP($D230,metadata!$B$2:$S$451,15,0)</f>
        <v/>
      </c>
      <c r="S230" s="0" t="str">
        <f aca="false">VLOOKUP($D230,metadata!$B$2:$S$451,16,0)</f>
        <v/>
      </c>
      <c r="T230" s="0" t="str">
        <f aca="false">VLOOKUP($D230,metadata!$B$2:$S$451,17,0)</f>
        <v/>
      </c>
      <c r="U230" s="0" t="str">
        <f aca="false">VLOOKUP($D230,metadata!$B$2:$S$451,18,0)</f>
        <v/>
      </c>
      <c r="V230" s="0" t="str">
        <f aca="false">VLOOKUP($D230,metadata!$B$2:$Z$451,19,0)</f>
        <v/>
      </c>
      <c r="W230" s="0" t="str">
        <f aca="false">VLOOKUP($D230,metadata!$B$2:$Z$451,20,0)</f>
        <v/>
      </c>
      <c r="X230" s="0" t="str">
        <f aca="false">VLOOKUP($D230,metadata!$B$2:$Z$451,21,0)</f>
        <v/>
      </c>
      <c r="Y230" s="0" t="str">
        <f aca="false">VLOOKUP($D230,metadata!$B$2:$Z$451,22,0)</f>
        <v/>
      </c>
      <c r="Z230" s="0" t="str">
        <f aca="false">VLOOKUP($D230,metadata!$B$2:$Z$451,23,0)</f>
        <v/>
      </c>
      <c r="AA230" s="0" t="str">
        <f aca="false">VLOOKUP($D230,metadata!$B$2:$Z$451,24,0)</f>
        <v/>
      </c>
      <c r="AB230" s="0" t="str">
        <f aca="false">VLOOKUP($D230,metadata!$B$2:$Z$451,25,0)</f>
        <v/>
      </c>
      <c r="AF230" s="0" t="str">
        <f aca="false">IF(AE230="",V230,AE230)</f>
        <v/>
      </c>
      <c r="AH230" s="0" t="str">
        <f aca="false">IF(AD230&lt;1.1,"x","")</f>
        <v>x</v>
      </c>
    </row>
    <row r="231" customFormat="false" ht="13.8" hidden="true" customHeight="false" outlineLevel="0" collapsed="false">
      <c r="A231" s="0" t="n">
        <f aca="false">A230+metadata!J230</f>
        <v>1375</v>
      </c>
      <c r="B231" s="0" t="str">
        <f aca="false">metadata!B231</f>
        <v>33-Wakayama</v>
      </c>
      <c r="C231" s="0" t="n">
        <v>230</v>
      </c>
      <c r="D231" s="3" t="str">
        <f aca="false">VLOOKUP(C231,$A$1:$B$451,2)</f>
        <v>2-</v>
      </c>
      <c r="E231" s="0" t="str">
        <f aca="false">VLOOKUP($D231,metadata!$B$2:$S$451,2,0)</f>
        <v>BRADSHAW, WE</v>
      </c>
      <c r="F231" s="0" t="str">
        <f aca="false">VLOOKUP($D231,metadata!$B$2:$S$451,3,0)</f>
        <v>GEOGRAPHY OF PHOTOPERIODIC RESPONSE IN DIAPAUSING MOSQUITO</v>
      </c>
      <c r="G231" s="0" t="str">
        <f aca="false">VLOOKUP($D231,metadata!$B$2:$S$451,4,0)</f>
        <v>10.1038/262384b0</v>
      </c>
      <c r="H231" s="0" t="str">
        <f aca="false">VLOOKUP($D231,metadata!$B$2:$S$451,5,0)</f>
        <v>y-askfordata</v>
      </c>
      <c r="I231" s="0" t="str">
        <f aca="false">VLOOKUP($D231,metadata!$B$2:$S$451,6,0)</f>
        <v>a</v>
      </c>
      <c r="J231" s="0" t="str">
        <f aca="false">VLOOKUP($D231,metadata!$B$2:$S$451,7,0)</f>
        <v>i</v>
      </c>
      <c r="K231" s="0" t="n">
        <f aca="false">VLOOKUP($D231,metadata!$B$2:$S$451,8,0)</f>
        <v>22</v>
      </c>
      <c r="L231" s="0" t="n">
        <f aca="false">VLOOKUP($D231,metadata!$B$2:$S$451,9,0)</f>
        <v>16</v>
      </c>
      <c r="M231" s="0" t="str">
        <f aca="false">VLOOKUP($D231,metadata!$B$2:$S$451,10,0)</f>
        <v/>
      </c>
      <c r="N231" s="0" t="str">
        <f aca="false">VLOOKUP($D231,metadata!$B$2:$S$451,11,0)</f>
        <v>Wyeomyia smithii</v>
      </c>
      <c r="O231" s="0" t="str">
        <f aca="false">VLOOKUP($D231,metadata!$B$2:$S$451,12,0)</f>
        <v>diptera</v>
      </c>
      <c r="P231" s="0" t="str">
        <f aca="false">VLOOKUP($D231,metadata!$B$2:$S$451,13,0)</f>
        <v/>
      </c>
      <c r="Q231" s="0" t="str">
        <f aca="false">VLOOKUP($D231,metadata!$B$2:$S$451,14,0)</f>
        <v/>
      </c>
      <c r="R231" s="0" t="str">
        <f aca="false">VLOOKUP($D231,metadata!$B$2:$S$451,15,0)</f>
        <v/>
      </c>
      <c r="S231" s="0" t="str">
        <f aca="false">VLOOKUP($D231,metadata!$B$2:$S$451,16,0)</f>
        <v/>
      </c>
      <c r="T231" s="0" t="str">
        <f aca="false">VLOOKUP($D231,metadata!$B$2:$S$451,17,0)</f>
        <v/>
      </c>
      <c r="U231" s="0" t="str">
        <f aca="false">VLOOKUP($D231,metadata!$B$2:$S$451,18,0)</f>
        <v/>
      </c>
      <c r="V231" s="0" t="str">
        <f aca="false">VLOOKUP($D231,metadata!$B$2:$Z$451,19,0)</f>
        <v/>
      </c>
      <c r="W231" s="0" t="str">
        <f aca="false">VLOOKUP($D231,metadata!$B$2:$Z$451,20,0)</f>
        <v/>
      </c>
      <c r="X231" s="0" t="str">
        <f aca="false">VLOOKUP($D231,metadata!$B$2:$Z$451,21,0)</f>
        <v/>
      </c>
      <c r="Y231" s="0" t="str">
        <f aca="false">VLOOKUP($D231,metadata!$B$2:$Z$451,22,0)</f>
        <v/>
      </c>
      <c r="Z231" s="0" t="str">
        <f aca="false">VLOOKUP($D231,metadata!$B$2:$Z$451,23,0)</f>
        <v/>
      </c>
      <c r="AA231" s="0" t="str">
        <f aca="false">VLOOKUP($D231,metadata!$B$2:$Z$451,24,0)</f>
        <v/>
      </c>
      <c r="AB231" s="0" t="str">
        <f aca="false">VLOOKUP($D231,metadata!$B$2:$Z$451,25,0)</f>
        <v/>
      </c>
      <c r="AF231" s="0" t="str">
        <f aca="false">IF(AE231="",V231,AE231)</f>
        <v/>
      </c>
      <c r="AH231" s="0" t="str">
        <f aca="false">IF(AD231&lt;1.1,"x","")</f>
        <v>x</v>
      </c>
    </row>
    <row r="232" customFormat="false" ht="13.8" hidden="true" customHeight="false" outlineLevel="0" collapsed="false">
      <c r="A232" s="0" t="n">
        <f aca="false">A231+metadata!J231</f>
        <v>1381</v>
      </c>
      <c r="B232" s="0" t="str">
        <f aca="false">metadata!B232</f>
        <v>33-Osaka</v>
      </c>
      <c r="C232" s="0" t="n">
        <v>231</v>
      </c>
      <c r="D232" s="3" t="str">
        <f aca="false">VLOOKUP(C232,$A$1:$B$451,2)</f>
        <v>2-</v>
      </c>
      <c r="E232" s="0" t="str">
        <f aca="false">VLOOKUP($D232,metadata!$B$2:$S$451,2,0)</f>
        <v>BRADSHAW, WE</v>
      </c>
      <c r="F232" s="0" t="str">
        <f aca="false">VLOOKUP($D232,metadata!$B$2:$S$451,3,0)</f>
        <v>GEOGRAPHY OF PHOTOPERIODIC RESPONSE IN DIAPAUSING MOSQUITO</v>
      </c>
      <c r="G232" s="0" t="str">
        <f aca="false">VLOOKUP($D232,metadata!$B$2:$S$451,4,0)</f>
        <v>10.1038/262384b0</v>
      </c>
      <c r="H232" s="0" t="str">
        <f aca="false">VLOOKUP($D232,metadata!$B$2:$S$451,5,0)</f>
        <v>y-askfordata</v>
      </c>
      <c r="I232" s="0" t="str">
        <f aca="false">VLOOKUP($D232,metadata!$B$2:$S$451,6,0)</f>
        <v>a</v>
      </c>
      <c r="J232" s="0" t="str">
        <f aca="false">VLOOKUP($D232,metadata!$B$2:$S$451,7,0)</f>
        <v>i</v>
      </c>
      <c r="K232" s="0" t="n">
        <f aca="false">VLOOKUP($D232,metadata!$B$2:$S$451,8,0)</f>
        <v>22</v>
      </c>
      <c r="L232" s="0" t="n">
        <f aca="false">VLOOKUP($D232,metadata!$B$2:$S$451,9,0)</f>
        <v>16</v>
      </c>
      <c r="M232" s="0" t="str">
        <f aca="false">VLOOKUP($D232,metadata!$B$2:$S$451,10,0)</f>
        <v/>
      </c>
      <c r="N232" s="0" t="str">
        <f aca="false">VLOOKUP($D232,metadata!$B$2:$S$451,11,0)</f>
        <v>Wyeomyia smithii</v>
      </c>
      <c r="O232" s="0" t="str">
        <f aca="false">VLOOKUP($D232,metadata!$B$2:$S$451,12,0)</f>
        <v>diptera</v>
      </c>
      <c r="P232" s="0" t="str">
        <f aca="false">VLOOKUP($D232,metadata!$B$2:$S$451,13,0)</f>
        <v/>
      </c>
      <c r="Q232" s="0" t="str">
        <f aca="false">VLOOKUP($D232,metadata!$B$2:$S$451,14,0)</f>
        <v/>
      </c>
      <c r="R232" s="0" t="str">
        <f aca="false">VLOOKUP($D232,metadata!$B$2:$S$451,15,0)</f>
        <v/>
      </c>
      <c r="S232" s="0" t="str">
        <f aca="false">VLOOKUP($D232,metadata!$B$2:$S$451,16,0)</f>
        <v/>
      </c>
      <c r="T232" s="0" t="str">
        <f aca="false">VLOOKUP($D232,metadata!$B$2:$S$451,17,0)</f>
        <v/>
      </c>
      <c r="U232" s="0" t="str">
        <f aca="false">VLOOKUP($D232,metadata!$B$2:$S$451,18,0)</f>
        <v/>
      </c>
      <c r="V232" s="0" t="str">
        <f aca="false">VLOOKUP($D232,metadata!$B$2:$Z$451,19,0)</f>
        <v/>
      </c>
      <c r="W232" s="0" t="str">
        <f aca="false">VLOOKUP($D232,metadata!$B$2:$Z$451,20,0)</f>
        <v/>
      </c>
      <c r="X232" s="0" t="str">
        <f aca="false">VLOOKUP($D232,metadata!$B$2:$Z$451,21,0)</f>
        <v/>
      </c>
      <c r="Y232" s="0" t="str">
        <f aca="false">VLOOKUP($D232,metadata!$B$2:$Z$451,22,0)</f>
        <v/>
      </c>
      <c r="Z232" s="0" t="str">
        <f aca="false">VLOOKUP($D232,metadata!$B$2:$Z$451,23,0)</f>
        <v/>
      </c>
      <c r="AA232" s="0" t="str">
        <f aca="false">VLOOKUP($D232,metadata!$B$2:$Z$451,24,0)</f>
        <v/>
      </c>
      <c r="AB232" s="0" t="str">
        <f aca="false">VLOOKUP($D232,metadata!$B$2:$Z$451,25,0)</f>
        <v/>
      </c>
      <c r="AF232" s="0" t="str">
        <f aca="false">IF(AE232="",V232,AE232)</f>
        <v/>
      </c>
      <c r="AH232" s="0" t="str">
        <f aca="false">IF(AD232&lt;1.1,"x","")</f>
        <v>x</v>
      </c>
    </row>
    <row r="233" customFormat="false" ht="13.8" hidden="true" customHeight="false" outlineLevel="0" collapsed="false">
      <c r="A233" s="0" t="n">
        <f aca="false">A232+metadata!J232</f>
        <v>1386</v>
      </c>
      <c r="B233" s="0" t="str">
        <f aca="false">metadata!B233</f>
        <v>34-</v>
      </c>
      <c r="C233" s="0" t="n">
        <v>232</v>
      </c>
      <c r="D233" s="3" t="str">
        <f aca="false">VLOOKUP(C233,$A$1:$B$451,2)</f>
        <v>2-</v>
      </c>
      <c r="E233" s="0" t="str">
        <f aca="false">VLOOKUP($D233,metadata!$B$2:$S$451,2,0)</f>
        <v>BRADSHAW, WE</v>
      </c>
      <c r="F233" s="0" t="str">
        <f aca="false">VLOOKUP($D233,metadata!$B$2:$S$451,3,0)</f>
        <v>GEOGRAPHY OF PHOTOPERIODIC RESPONSE IN DIAPAUSING MOSQUITO</v>
      </c>
      <c r="G233" s="0" t="str">
        <f aca="false">VLOOKUP($D233,metadata!$B$2:$S$451,4,0)</f>
        <v>10.1038/262384b0</v>
      </c>
      <c r="H233" s="0" t="str">
        <f aca="false">VLOOKUP($D233,metadata!$B$2:$S$451,5,0)</f>
        <v>y-askfordata</v>
      </c>
      <c r="I233" s="0" t="str">
        <f aca="false">VLOOKUP($D233,metadata!$B$2:$S$451,6,0)</f>
        <v>a</v>
      </c>
      <c r="J233" s="0" t="str">
        <f aca="false">VLOOKUP($D233,metadata!$B$2:$S$451,7,0)</f>
        <v>i</v>
      </c>
      <c r="K233" s="0" t="n">
        <f aca="false">VLOOKUP($D233,metadata!$B$2:$S$451,8,0)</f>
        <v>22</v>
      </c>
      <c r="L233" s="0" t="n">
        <f aca="false">VLOOKUP($D233,metadata!$B$2:$S$451,9,0)</f>
        <v>16</v>
      </c>
      <c r="M233" s="0" t="str">
        <f aca="false">VLOOKUP($D233,metadata!$B$2:$S$451,10,0)</f>
        <v/>
      </c>
      <c r="N233" s="0" t="str">
        <f aca="false">VLOOKUP($D233,metadata!$B$2:$S$451,11,0)</f>
        <v>Wyeomyia smithii</v>
      </c>
      <c r="O233" s="0" t="str">
        <f aca="false">VLOOKUP($D233,metadata!$B$2:$S$451,12,0)</f>
        <v>diptera</v>
      </c>
      <c r="P233" s="0" t="str">
        <f aca="false">VLOOKUP($D233,metadata!$B$2:$S$451,13,0)</f>
        <v/>
      </c>
      <c r="Q233" s="0" t="str">
        <f aca="false">VLOOKUP($D233,metadata!$B$2:$S$451,14,0)</f>
        <v/>
      </c>
      <c r="R233" s="0" t="str">
        <f aca="false">VLOOKUP($D233,metadata!$B$2:$S$451,15,0)</f>
        <v/>
      </c>
      <c r="S233" s="0" t="str">
        <f aca="false">VLOOKUP($D233,metadata!$B$2:$S$451,16,0)</f>
        <v/>
      </c>
      <c r="T233" s="0" t="str">
        <f aca="false">VLOOKUP($D233,metadata!$B$2:$S$451,17,0)</f>
        <v/>
      </c>
      <c r="U233" s="0" t="str">
        <f aca="false">VLOOKUP($D233,metadata!$B$2:$S$451,18,0)</f>
        <v/>
      </c>
      <c r="V233" s="0" t="str">
        <f aca="false">VLOOKUP($D233,metadata!$B$2:$Z$451,19,0)</f>
        <v/>
      </c>
      <c r="W233" s="0" t="str">
        <f aca="false">VLOOKUP($D233,metadata!$B$2:$Z$451,20,0)</f>
        <v/>
      </c>
      <c r="X233" s="0" t="str">
        <f aca="false">VLOOKUP($D233,metadata!$B$2:$Z$451,21,0)</f>
        <v/>
      </c>
      <c r="Y233" s="0" t="str">
        <f aca="false">VLOOKUP($D233,metadata!$B$2:$Z$451,22,0)</f>
        <v/>
      </c>
      <c r="Z233" s="0" t="str">
        <f aca="false">VLOOKUP($D233,metadata!$B$2:$Z$451,23,0)</f>
        <v/>
      </c>
      <c r="AA233" s="0" t="str">
        <f aca="false">VLOOKUP($D233,metadata!$B$2:$Z$451,24,0)</f>
        <v/>
      </c>
      <c r="AB233" s="0" t="str">
        <f aca="false">VLOOKUP($D233,metadata!$B$2:$Z$451,25,0)</f>
        <v/>
      </c>
      <c r="AF233" s="0" t="str">
        <f aca="false">IF(AE233="",V233,AE233)</f>
        <v/>
      </c>
      <c r="AH233" s="0" t="str">
        <f aca="false">IF(AD233&lt;1.1,"x","")</f>
        <v>x</v>
      </c>
    </row>
    <row r="234" customFormat="false" ht="13.8" hidden="true" customHeight="false" outlineLevel="0" collapsed="false">
      <c r="A234" s="0" t="n">
        <f aca="false">A233+metadata!J233</f>
        <v>1386</v>
      </c>
      <c r="B234" s="0" t="str">
        <f aca="false">metadata!B234</f>
        <v>34-</v>
      </c>
      <c r="C234" s="0" t="n">
        <v>233</v>
      </c>
      <c r="D234" s="3" t="str">
        <f aca="false">VLOOKUP(C234,$A$1:$B$451,2)</f>
        <v>2-</v>
      </c>
      <c r="E234" s="0" t="str">
        <f aca="false">VLOOKUP($D234,metadata!$B$2:$S$451,2,0)</f>
        <v>BRADSHAW, WE</v>
      </c>
      <c r="F234" s="0" t="str">
        <f aca="false">VLOOKUP($D234,metadata!$B$2:$S$451,3,0)</f>
        <v>GEOGRAPHY OF PHOTOPERIODIC RESPONSE IN DIAPAUSING MOSQUITO</v>
      </c>
      <c r="G234" s="0" t="str">
        <f aca="false">VLOOKUP($D234,metadata!$B$2:$S$451,4,0)</f>
        <v>10.1038/262384b0</v>
      </c>
      <c r="H234" s="0" t="str">
        <f aca="false">VLOOKUP($D234,metadata!$B$2:$S$451,5,0)</f>
        <v>y-askfordata</v>
      </c>
      <c r="I234" s="0" t="str">
        <f aca="false">VLOOKUP($D234,metadata!$B$2:$S$451,6,0)</f>
        <v>a</v>
      </c>
      <c r="J234" s="0" t="str">
        <f aca="false">VLOOKUP($D234,metadata!$B$2:$S$451,7,0)</f>
        <v>i</v>
      </c>
      <c r="K234" s="0" t="n">
        <f aca="false">VLOOKUP($D234,metadata!$B$2:$S$451,8,0)</f>
        <v>22</v>
      </c>
      <c r="L234" s="0" t="n">
        <f aca="false">VLOOKUP($D234,metadata!$B$2:$S$451,9,0)</f>
        <v>16</v>
      </c>
      <c r="M234" s="0" t="str">
        <f aca="false">VLOOKUP($D234,metadata!$B$2:$S$451,10,0)</f>
        <v/>
      </c>
      <c r="N234" s="0" t="str">
        <f aca="false">VLOOKUP($D234,metadata!$B$2:$S$451,11,0)</f>
        <v>Wyeomyia smithii</v>
      </c>
      <c r="O234" s="0" t="str">
        <f aca="false">VLOOKUP($D234,metadata!$B$2:$S$451,12,0)</f>
        <v>diptera</v>
      </c>
      <c r="P234" s="0" t="str">
        <f aca="false">VLOOKUP($D234,metadata!$B$2:$S$451,13,0)</f>
        <v/>
      </c>
      <c r="Q234" s="0" t="str">
        <f aca="false">VLOOKUP($D234,metadata!$B$2:$S$451,14,0)</f>
        <v/>
      </c>
      <c r="R234" s="0" t="str">
        <f aca="false">VLOOKUP($D234,metadata!$B$2:$S$451,15,0)</f>
        <v/>
      </c>
      <c r="S234" s="0" t="str">
        <f aca="false">VLOOKUP($D234,metadata!$B$2:$S$451,16,0)</f>
        <v/>
      </c>
      <c r="T234" s="0" t="str">
        <f aca="false">VLOOKUP($D234,metadata!$B$2:$S$451,17,0)</f>
        <v/>
      </c>
      <c r="U234" s="0" t="str">
        <f aca="false">VLOOKUP($D234,metadata!$B$2:$S$451,18,0)</f>
        <v/>
      </c>
      <c r="V234" s="0" t="str">
        <f aca="false">VLOOKUP($D234,metadata!$B$2:$Z$451,19,0)</f>
        <v/>
      </c>
      <c r="W234" s="0" t="str">
        <f aca="false">VLOOKUP($D234,metadata!$B$2:$Z$451,20,0)</f>
        <v/>
      </c>
      <c r="X234" s="0" t="str">
        <f aca="false">VLOOKUP($D234,metadata!$B$2:$Z$451,21,0)</f>
        <v/>
      </c>
      <c r="Y234" s="0" t="str">
        <f aca="false">VLOOKUP($D234,metadata!$B$2:$Z$451,22,0)</f>
        <v/>
      </c>
      <c r="Z234" s="0" t="str">
        <f aca="false">VLOOKUP($D234,metadata!$B$2:$Z$451,23,0)</f>
        <v/>
      </c>
      <c r="AA234" s="0" t="str">
        <f aca="false">VLOOKUP($D234,metadata!$B$2:$Z$451,24,0)</f>
        <v/>
      </c>
      <c r="AB234" s="0" t="str">
        <f aca="false">VLOOKUP($D234,metadata!$B$2:$Z$451,25,0)</f>
        <v/>
      </c>
      <c r="AF234" s="0" t="str">
        <f aca="false">IF(AE234="",V234,AE234)</f>
        <v/>
      </c>
      <c r="AH234" s="0" t="str">
        <f aca="false">IF(AD234&lt;1.1,"x","")</f>
        <v>x</v>
      </c>
    </row>
    <row r="235" customFormat="false" ht="13.8" hidden="true" customHeight="false" outlineLevel="0" collapsed="false">
      <c r="A235" s="0" t="n">
        <f aca="false">A234+metadata!J234</f>
        <v>1386</v>
      </c>
      <c r="B235" s="0" t="str">
        <f aca="false">metadata!B235</f>
        <v>34-</v>
      </c>
      <c r="C235" s="0" t="n">
        <v>234</v>
      </c>
      <c r="D235" s="3" t="str">
        <f aca="false">VLOOKUP(C235,$A$1:$B$451,2)</f>
        <v>2-</v>
      </c>
      <c r="E235" s="0" t="str">
        <f aca="false">VLOOKUP($D235,metadata!$B$2:$S$451,2,0)</f>
        <v>BRADSHAW, WE</v>
      </c>
      <c r="F235" s="0" t="str">
        <f aca="false">VLOOKUP($D235,metadata!$B$2:$S$451,3,0)</f>
        <v>GEOGRAPHY OF PHOTOPERIODIC RESPONSE IN DIAPAUSING MOSQUITO</v>
      </c>
      <c r="G235" s="0" t="str">
        <f aca="false">VLOOKUP($D235,metadata!$B$2:$S$451,4,0)</f>
        <v>10.1038/262384b0</v>
      </c>
      <c r="H235" s="0" t="str">
        <f aca="false">VLOOKUP($D235,metadata!$B$2:$S$451,5,0)</f>
        <v>y-askfordata</v>
      </c>
      <c r="I235" s="0" t="str">
        <f aca="false">VLOOKUP($D235,metadata!$B$2:$S$451,6,0)</f>
        <v>a</v>
      </c>
      <c r="J235" s="0" t="str">
        <f aca="false">VLOOKUP($D235,metadata!$B$2:$S$451,7,0)</f>
        <v>i</v>
      </c>
      <c r="K235" s="0" t="n">
        <f aca="false">VLOOKUP($D235,metadata!$B$2:$S$451,8,0)</f>
        <v>22</v>
      </c>
      <c r="L235" s="0" t="n">
        <f aca="false">VLOOKUP($D235,metadata!$B$2:$S$451,9,0)</f>
        <v>16</v>
      </c>
      <c r="M235" s="0" t="str">
        <f aca="false">VLOOKUP($D235,metadata!$B$2:$S$451,10,0)</f>
        <v/>
      </c>
      <c r="N235" s="0" t="str">
        <f aca="false">VLOOKUP($D235,metadata!$B$2:$S$451,11,0)</f>
        <v>Wyeomyia smithii</v>
      </c>
      <c r="O235" s="0" t="str">
        <f aca="false">VLOOKUP($D235,metadata!$B$2:$S$451,12,0)</f>
        <v>diptera</v>
      </c>
      <c r="P235" s="0" t="str">
        <f aca="false">VLOOKUP($D235,metadata!$B$2:$S$451,13,0)</f>
        <v/>
      </c>
      <c r="Q235" s="0" t="str">
        <f aca="false">VLOOKUP($D235,metadata!$B$2:$S$451,14,0)</f>
        <v/>
      </c>
      <c r="R235" s="0" t="str">
        <f aca="false">VLOOKUP($D235,metadata!$B$2:$S$451,15,0)</f>
        <v/>
      </c>
      <c r="S235" s="0" t="str">
        <f aca="false">VLOOKUP($D235,metadata!$B$2:$S$451,16,0)</f>
        <v/>
      </c>
      <c r="T235" s="0" t="str">
        <f aca="false">VLOOKUP($D235,metadata!$B$2:$S$451,17,0)</f>
        <v/>
      </c>
      <c r="U235" s="0" t="str">
        <f aca="false">VLOOKUP($D235,metadata!$B$2:$S$451,18,0)</f>
        <v/>
      </c>
      <c r="V235" s="0" t="str">
        <f aca="false">VLOOKUP($D235,metadata!$B$2:$Z$451,19,0)</f>
        <v/>
      </c>
      <c r="W235" s="0" t="str">
        <f aca="false">VLOOKUP($D235,metadata!$B$2:$Z$451,20,0)</f>
        <v/>
      </c>
      <c r="X235" s="0" t="str">
        <f aca="false">VLOOKUP($D235,metadata!$B$2:$Z$451,21,0)</f>
        <v/>
      </c>
      <c r="Y235" s="0" t="str">
        <f aca="false">VLOOKUP($D235,metadata!$B$2:$Z$451,22,0)</f>
        <v/>
      </c>
      <c r="Z235" s="0" t="str">
        <f aca="false">VLOOKUP($D235,metadata!$B$2:$Z$451,23,0)</f>
        <v/>
      </c>
      <c r="AA235" s="0" t="str">
        <f aca="false">VLOOKUP($D235,metadata!$B$2:$Z$451,24,0)</f>
        <v/>
      </c>
      <c r="AB235" s="0" t="str">
        <f aca="false">VLOOKUP($D235,metadata!$B$2:$Z$451,25,0)</f>
        <v/>
      </c>
      <c r="AF235" s="0" t="str">
        <f aca="false">IF(AE235="",V235,AE235)</f>
        <v/>
      </c>
      <c r="AH235" s="0" t="str">
        <f aca="false">IF(AD235&lt;1.1,"x","")</f>
        <v>x</v>
      </c>
    </row>
    <row r="236" customFormat="false" ht="13.8" hidden="true" customHeight="false" outlineLevel="0" collapsed="false">
      <c r="A236" s="0" t="n">
        <f aca="false">A235+metadata!J235</f>
        <v>1386</v>
      </c>
      <c r="B236" s="0" t="str">
        <f aca="false">metadata!B236</f>
        <v>34-</v>
      </c>
      <c r="C236" s="0" t="n">
        <v>235</v>
      </c>
      <c r="D236" s="3" t="str">
        <f aca="false">VLOOKUP(C236,$A$1:$B$451,2)</f>
        <v>2-</v>
      </c>
      <c r="E236" s="0" t="str">
        <f aca="false">VLOOKUP($D236,metadata!$B$2:$S$451,2,0)</f>
        <v>BRADSHAW, WE</v>
      </c>
      <c r="F236" s="0" t="str">
        <f aca="false">VLOOKUP($D236,metadata!$B$2:$S$451,3,0)</f>
        <v>GEOGRAPHY OF PHOTOPERIODIC RESPONSE IN DIAPAUSING MOSQUITO</v>
      </c>
      <c r="G236" s="0" t="str">
        <f aca="false">VLOOKUP($D236,metadata!$B$2:$S$451,4,0)</f>
        <v>10.1038/262384b0</v>
      </c>
      <c r="H236" s="0" t="str">
        <f aca="false">VLOOKUP($D236,metadata!$B$2:$S$451,5,0)</f>
        <v>y-askfordata</v>
      </c>
      <c r="I236" s="0" t="str">
        <f aca="false">VLOOKUP($D236,metadata!$B$2:$S$451,6,0)</f>
        <v>a</v>
      </c>
      <c r="J236" s="0" t="str">
        <f aca="false">VLOOKUP($D236,metadata!$B$2:$S$451,7,0)</f>
        <v>i</v>
      </c>
      <c r="K236" s="0" t="n">
        <f aca="false">VLOOKUP($D236,metadata!$B$2:$S$451,8,0)</f>
        <v>22</v>
      </c>
      <c r="L236" s="0" t="n">
        <f aca="false">VLOOKUP($D236,metadata!$B$2:$S$451,9,0)</f>
        <v>16</v>
      </c>
      <c r="M236" s="0" t="str">
        <f aca="false">VLOOKUP($D236,metadata!$B$2:$S$451,10,0)</f>
        <v/>
      </c>
      <c r="N236" s="0" t="str">
        <f aca="false">VLOOKUP($D236,metadata!$B$2:$S$451,11,0)</f>
        <v>Wyeomyia smithii</v>
      </c>
      <c r="O236" s="0" t="str">
        <f aca="false">VLOOKUP($D236,metadata!$B$2:$S$451,12,0)</f>
        <v>diptera</v>
      </c>
      <c r="P236" s="0" t="str">
        <f aca="false">VLOOKUP($D236,metadata!$B$2:$S$451,13,0)</f>
        <v/>
      </c>
      <c r="Q236" s="0" t="str">
        <f aca="false">VLOOKUP($D236,metadata!$B$2:$S$451,14,0)</f>
        <v/>
      </c>
      <c r="R236" s="0" t="str">
        <f aca="false">VLOOKUP($D236,metadata!$B$2:$S$451,15,0)</f>
        <v/>
      </c>
      <c r="S236" s="0" t="str">
        <f aca="false">VLOOKUP($D236,metadata!$B$2:$S$451,16,0)</f>
        <v/>
      </c>
      <c r="T236" s="0" t="str">
        <f aca="false">VLOOKUP($D236,metadata!$B$2:$S$451,17,0)</f>
        <v/>
      </c>
      <c r="U236" s="0" t="str">
        <f aca="false">VLOOKUP($D236,metadata!$B$2:$S$451,18,0)</f>
        <v/>
      </c>
      <c r="V236" s="0" t="str">
        <f aca="false">VLOOKUP($D236,metadata!$B$2:$Z$451,19,0)</f>
        <v/>
      </c>
      <c r="W236" s="0" t="str">
        <f aca="false">VLOOKUP($D236,metadata!$B$2:$Z$451,20,0)</f>
        <v/>
      </c>
      <c r="X236" s="0" t="str">
        <f aca="false">VLOOKUP($D236,metadata!$B$2:$Z$451,21,0)</f>
        <v/>
      </c>
      <c r="Y236" s="0" t="str">
        <f aca="false">VLOOKUP($D236,metadata!$B$2:$Z$451,22,0)</f>
        <v/>
      </c>
      <c r="Z236" s="0" t="str">
        <f aca="false">VLOOKUP($D236,metadata!$B$2:$Z$451,23,0)</f>
        <v/>
      </c>
      <c r="AA236" s="0" t="str">
        <f aca="false">VLOOKUP($D236,metadata!$B$2:$Z$451,24,0)</f>
        <v/>
      </c>
      <c r="AB236" s="0" t="str">
        <f aca="false">VLOOKUP($D236,metadata!$B$2:$Z$451,25,0)</f>
        <v/>
      </c>
      <c r="AF236" s="0" t="str">
        <f aca="false">IF(AE236="",V236,AE236)</f>
        <v/>
      </c>
      <c r="AH236" s="0" t="str">
        <f aca="false">IF(AD236&lt;1.1,"x","")</f>
        <v>x</v>
      </c>
    </row>
    <row r="237" customFormat="false" ht="13.8" hidden="true" customHeight="false" outlineLevel="0" collapsed="false">
      <c r="A237" s="0" t="n">
        <f aca="false">A236+metadata!J236</f>
        <v>1386</v>
      </c>
      <c r="B237" s="0" t="str">
        <f aca="false">metadata!B237</f>
        <v>34-</v>
      </c>
      <c r="C237" s="0" t="n">
        <v>236</v>
      </c>
      <c r="D237" s="3" t="str">
        <f aca="false">VLOOKUP(C237,$A$1:$B$451,2)</f>
        <v>2-</v>
      </c>
      <c r="E237" s="0" t="str">
        <f aca="false">VLOOKUP($D237,metadata!$B$2:$S$451,2,0)</f>
        <v>BRADSHAW, WE</v>
      </c>
      <c r="F237" s="0" t="str">
        <f aca="false">VLOOKUP($D237,metadata!$B$2:$S$451,3,0)</f>
        <v>GEOGRAPHY OF PHOTOPERIODIC RESPONSE IN DIAPAUSING MOSQUITO</v>
      </c>
      <c r="G237" s="0" t="str">
        <f aca="false">VLOOKUP($D237,metadata!$B$2:$S$451,4,0)</f>
        <v>10.1038/262384b0</v>
      </c>
      <c r="H237" s="0" t="str">
        <f aca="false">VLOOKUP($D237,metadata!$B$2:$S$451,5,0)</f>
        <v>y-askfordata</v>
      </c>
      <c r="I237" s="0" t="str">
        <f aca="false">VLOOKUP($D237,metadata!$B$2:$S$451,6,0)</f>
        <v>a</v>
      </c>
      <c r="J237" s="0" t="str">
        <f aca="false">VLOOKUP($D237,metadata!$B$2:$S$451,7,0)</f>
        <v>i</v>
      </c>
      <c r="K237" s="0" t="n">
        <f aca="false">VLOOKUP($D237,metadata!$B$2:$S$451,8,0)</f>
        <v>22</v>
      </c>
      <c r="L237" s="0" t="n">
        <f aca="false">VLOOKUP($D237,metadata!$B$2:$S$451,9,0)</f>
        <v>16</v>
      </c>
      <c r="M237" s="0" t="str">
        <f aca="false">VLOOKUP($D237,metadata!$B$2:$S$451,10,0)</f>
        <v/>
      </c>
      <c r="N237" s="0" t="str">
        <f aca="false">VLOOKUP($D237,metadata!$B$2:$S$451,11,0)</f>
        <v>Wyeomyia smithii</v>
      </c>
      <c r="O237" s="0" t="str">
        <f aca="false">VLOOKUP($D237,metadata!$B$2:$S$451,12,0)</f>
        <v>diptera</v>
      </c>
      <c r="P237" s="0" t="str">
        <f aca="false">VLOOKUP($D237,metadata!$B$2:$S$451,13,0)</f>
        <v/>
      </c>
      <c r="Q237" s="0" t="str">
        <f aca="false">VLOOKUP($D237,metadata!$B$2:$S$451,14,0)</f>
        <v/>
      </c>
      <c r="R237" s="0" t="str">
        <f aca="false">VLOOKUP($D237,metadata!$B$2:$S$451,15,0)</f>
        <v/>
      </c>
      <c r="S237" s="0" t="str">
        <f aca="false">VLOOKUP($D237,metadata!$B$2:$S$451,16,0)</f>
        <v/>
      </c>
      <c r="T237" s="0" t="str">
        <f aca="false">VLOOKUP($D237,metadata!$B$2:$S$451,17,0)</f>
        <v/>
      </c>
      <c r="U237" s="0" t="str">
        <f aca="false">VLOOKUP($D237,metadata!$B$2:$S$451,18,0)</f>
        <v/>
      </c>
      <c r="V237" s="0" t="str">
        <f aca="false">VLOOKUP($D237,metadata!$B$2:$Z$451,19,0)</f>
        <v/>
      </c>
      <c r="W237" s="0" t="str">
        <f aca="false">VLOOKUP($D237,metadata!$B$2:$Z$451,20,0)</f>
        <v/>
      </c>
      <c r="X237" s="0" t="str">
        <f aca="false">VLOOKUP($D237,metadata!$B$2:$Z$451,21,0)</f>
        <v/>
      </c>
      <c r="Y237" s="0" t="str">
        <f aca="false">VLOOKUP($D237,metadata!$B$2:$Z$451,22,0)</f>
        <v/>
      </c>
      <c r="Z237" s="0" t="str">
        <f aca="false">VLOOKUP($D237,metadata!$B$2:$Z$451,23,0)</f>
        <v/>
      </c>
      <c r="AA237" s="0" t="str">
        <f aca="false">VLOOKUP($D237,metadata!$B$2:$Z$451,24,0)</f>
        <v/>
      </c>
      <c r="AB237" s="0" t="str">
        <f aca="false">VLOOKUP($D237,metadata!$B$2:$Z$451,25,0)</f>
        <v/>
      </c>
      <c r="AF237" s="0" t="str">
        <f aca="false">IF(AE237="",V237,AE237)</f>
        <v/>
      </c>
      <c r="AH237" s="0" t="str">
        <f aca="false">IF(AD237&lt;1.1,"x","")</f>
        <v>x</v>
      </c>
    </row>
    <row r="238" customFormat="false" ht="13.8" hidden="true" customHeight="false" outlineLevel="0" collapsed="false">
      <c r="A238" s="0" t="n">
        <f aca="false">A237+metadata!J237</f>
        <v>1386</v>
      </c>
      <c r="B238" s="0" t="str">
        <f aca="false">metadata!B238</f>
        <v>35-Kamikawa</v>
      </c>
      <c r="C238" s="0" t="n">
        <v>237</v>
      </c>
      <c r="D238" s="3" t="str">
        <f aca="false">VLOOKUP(C238,$A$1:$B$451,2)</f>
        <v>2-</v>
      </c>
      <c r="E238" s="0" t="str">
        <f aca="false">VLOOKUP($D238,metadata!$B$2:$S$451,2,0)</f>
        <v>BRADSHAW, WE</v>
      </c>
      <c r="F238" s="0" t="str">
        <f aca="false">VLOOKUP($D238,metadata!$B$2:$S$451,3,0)</f>
        <v>GEOGRAPHY OF PHOTOPERIODIC RESPONSE IN DIAPAUSING MOSQUITO</v>
      </c>
      <c r="G238" s="0" t="str">
        <f aca="false">VLOOKUP($D238,metadata!$B$2:$S$451,4,0)</f>
        <v>10.1038/262384b0</v>
      </c>
      <c r="H238" s="0" t="str">
        <f aca="false">VLOOKUP($D238,metadata!$B$2:$S$451,5,0)</f>
        <v>y-askfordata</v>
      </c>
      <c r="I238" s="0" t="str">
        <f aca="false">VLOOKUP($D238,metadata!$B$2:$S$451,6,0)</f>
        <v>a</v>
      </c>
      <c r="J238" s="0" t="str">
        <f aca="false">VLOOKUP($D238,metadata!$B$2:$S$451,7,0)</f>
        <v>i</v>
      </c>
      <c r="K238" s="0" t="n">
        <f aca="false">VLOOKUP($D238,metadata!$B$2:$S$451,8,0)</f>
        <v>22</v>
      </c>
      <c r="L238" s="0" t="n">
        <f aca="false">VLOOKUP($D238,metadata!$B$2:$S$451,9,0)</f>
        <v>16</v>
      </c>
      <c r="M238" s="0" t="str">
        <f aca="false">VLOOKUP($D238,metadata!$B$2:$S$451,10,0)</f>
        <v/>
      </c>
      <c r="N238" s="0" t="str">
        <f aca="false">VLOOKUP($D238,metadata!$B$2:$S$451,11,0)</f>
        <v>Wyeomyia smithii</v>
      </c>
      <c r="O238" s="0" t="str">
        <f aca="false">VLOOKUP($D238,metadata!$B$2:$S$451,12,0)</f>
        <v>diptera</v>
      </c>
      <c r="P238" s="0" t="str">
        <f aca="false">VLOOKUP($D238,metadata!$B$2:$S$451,13,0)</f>
        <v/>
      </c>
      <c r="Q238" s="0" t="str">
        <f aca="false">VLOOKUP($D238,metadata!$B$2:$S$451,14,0)</f>
        <v/>
      </c>
      <c r="R238" s="0" t="str">
        <f aca="false">VLOOKUP($D238,metadata!$B$2:$S$451,15,0)</f>
        <v/>
      </c>
      <c r="S238" s="0" t="str">
        <f aca="false">VLOOKUP($D238,metadata!$B$2:$S$451,16,0)</f>
        <v/>
      </c>
      <c r="T238" s="0" t="str">
        <f aca="false">VLOOKUP($D238,metadata!$B$2:$S$451,17,0)</f>
        <v/>
      </c>
      <c r="U238" s="0" t="str">
        <f aca="false">VLOOKUP($D238,metadata!$B$2:$S$451,18,0)</f>
        <v/>
      </c>
      <c r="V238" s="0" t="str">
        <f aca="false">VLOOKUP($D238,metadata!$B$2:$Z$451,19,0)</f>
        <v/>
      </c>
      <c r="W238" s="0" t="str">
        <f aca="false">VLOOKUP($D238,metadata!$B$2:$Z$451,20,0)</f>
        <v/>
      </c>
      <c r="X238" s="0" t="str">
        <f aca="false">VLOOKUP($D238,metadata!$B$2:$Z$451,21,0)</f>
        <v/>
      </c>
      <c r="Y238" s="0" t="str">
        <f aca="false">VLOOKUP($D238,metadata!$B$2:$Z$451,22,0)</f>
        <v/>
      </c>
      <c r="Z238" s="0" t="str">
        <f aca="false">VLOOKUP($D238,metadata!$B$2:$Z$451,23,0)</f>
        <v/>
      </c>
      <c r="AA238" s="0" t="str">
        <f aca="false">VLOOKUP($D238,metadata!$B$2:$Z$451,24,0)</f>
        <v/>
      </c>
      <c r="AB238" s="0" t="str">
        <f aca="false">VLOOKUP($D238,metadata!$B$2:$Z$451,25,0)</f>
        <v/>
      </c>
      <c r="AF238" s="0" t="str">
        <f aca="false">IF(AE238="",V238,AE238)</f>
        <v/>
      </c>
      <c r="AH238" s="0" t="str">
        <f aca="false">IF(AD238&lt;1.1,"x","")</f>
        <v>x</v>
      </c>
    </row>
    <row r="239" customFormat="false" ht="13.8" hidden="true" customHeight="false" outlineLevel="0" collapsed="false">
      <c r="A239" s="0" t="n">
        <f aca="false">A238+metadata!J238</f>
        <v>1393</v>
      </c>
      <c r="B239" s="0" t="str">
        <f aca="false">metadata!B239</f>
        <v>35-Sendai</v>
      </c>
      <c r="C239" s="0" t="n">
        <v>238</v>
      </c>
      <c r="D239" s="3" t="str">
        <f aca="false">VLOOKUP(C239,$A$1:$B$451,2)</f>
        <v>2-</v>
      </c>
      <c r="E239" s="0" t="str">
        <f aca="false">VLOOKUP($D239,metadata!$B$2:$S$451,2,0)</f>
        <v>BRADSHAW, WE</v>
      </c>
      <c r="F239" s="0" t="str">
        <f aca="false">VLOOKUP($D239,metadata!$B$2:$S$451,3,0)</f>
        <v>GEOGRAPHY OF PHOTOPERIODIC RESPONSE IN DIAPAUSING MOSQUITO</v>
      </c>
      <c r="G239" s="0" t="str">
        <f aca="false">VLOOKUP($D239,metadata!$B$2:$S$451,4,0)</f>
        <v>10.1038/262384b0</v>
      </c>
      <c r="H239" s="0" t="str">
        <f aca="false">VLOOKUP($D239,metadata!$B$2:$S$451,5,0)</f>
        <v>y-askfordata</v>
      </c>
      <c r="I239" s="0" t="str">
        <f aca="false">VLOOKUP($D239,metadata!$B$2:$S$451,6,0)</f>
        <v>a</v>
      </c>
      <c r="J239" s="0" t="str">
        <f aca="false">VLOOKUP($D239,metadata!$B$2:$S$451,7,0)</f>
        <v>i</v>
      </c>
      <c r="K239" s="0" t="n">
        <f aca="false">VLOOKUP($D239,metadata!$B$2:$S$451,8,0)</f>
        <v>22</v>
      </c>
      <c r="L239" s="0" t="n">
        <f aca="false">VLOOKUP($D239,metadata!$B$2:$S$451,9,0)</f>
        <v>16</v>
      </c>
      <c r="M239" s="0" t="str">
        <f aca="false">VLOOKUP($D239,metadata!$B$2:$S$451,10,0)</f>
        <v/>
      </c>
      <c r="N239" s="0" t="str">
        <f aca="false">VLOOKUP($D239,metadata!$B$2:$S$451,11,0)</f>
        <v>Wyeomyia smithii</v>
      </c>
      <c r="O239" s="0" t="str">
        <f aca="false">VLOOKUP($D239,metadata!$B$2:$S$451,12,0)</f>
        <v>diptera</v>
      </c>
      <c r="P239" s="0" t="str">
        <f aca="false">VLOOKUP($D239,metadata!$B$2:$S$451,13,0)</f>
        <v/>
      </c>
      <c r="Q239" s="0" t="str">
        <f aca="false">VLOOKUP($D239,metadata!$B$2:$S$451,14,0)</f>
        <v/>
      </c>
      <c r="R239" s="0" t="str">
        <f aca="false">VLOOKUP($D239,metadata!$B$2:$S$451,15,0)</f>
        <v/>
      </c>
      <c r="S239" s="0" t="str">
        <f aca="false">VLOOKUP($D239,metadata!$B$2:$S$451,16,0)</f>
        <v/>
      </c>
      <c r="T239" s="0" t="str">
        <f aca="false">VLOOKUP($D239,metadata!$B$2:$S$451,17,0)</f>
        <v/>
      </c>
      <c r="U239" s="0" t="str">
        <f aca="false">VLOOKUP($D239,metadata!$B$2:$S$451,18,0)</f>
        <v/>
      </c>
      <c r="V239" s="0" t="str">
        <f aca="false">VLOOKUP($D239,metadata!$B$2:$Z$451,19,0)</f>
        <v/>
      </c>
      <c r="W239" s="0" t="str">
        <f aca="false">VLOOKUP($D239,metadata!$B$2:$Z$451,20,0)</f>
        <v/>
      </c>
      <c r="X239" s="0" t="str">
        <f aca="false">VLOOKUP($D239,metadata!$B$2:$Z$451,21,0)</f>
        <v/>
      </c>
      <c r="Y239" s="0" t="str">
        <f aca="false">VLOOKUP($D239,metadata!$B$2:$Z$451,22,0)</f>
        <v/>
      </c>
      <c r="Z239" s="0" t="str">
        <f aca="false">VLOOKUP($D239,metadata!$B$2:$Z$451,23,0)</f>
        <v/>
      </c>
      <c r="AA239" s="0" t="str">
        <f aca="false">VLOOKUP($D239,metadata!$B$2:$Z$451,24,0)</f>
        <v/>
      </c>
      <c r="AB239" s="0" t="str">
        <f aca="false">VLOOKUP($D239,metadata!$B$2:$Z$451,25,0)</f>
        <v/>
      </c>
      <c r="AF239" s="0" t="str">
        <f aca="false">IF(AE239="",V239,AE239)</f>
        <v/>
      </c>
      <c r="AH239" s="0" t="str">
        <f aca="false">IF(AD239&lt;1.1,"x","")</f>
        <v>x</v>
      </c>
    </row>
    <row r="240" customFormat="false" ht="13.8" hidden="true" customHeight="false" outlineLevel="0" collapsed="false">
      <c r="A240" s="0" t="n">
        <f aca="false">A239+metadata!J239</f>
        <v>1400</v>
      </c>
      <c r="B240" s="0" t="str">
        <f aca="false">metadata!B240</f>
        <v>35-Tsukuba</v>
      </c>
      <c r="C240" s="0" t="n">
        <v>239</v>
      </c>
      <c r="D240" s="3" t="str">
        <f aca="false">VLOOKUP(C240,$A$1:$B$451,2)</f>
        <v>2-</v>
      </c>
      <c r="E240" s="0" t="str">
        <f aca="false">VLOOKUP($D240,metadata!$B$2:$S$451,2,0)</f>
        <v>BRADSHAW, WE</v>
      </c>
      <c r="F240" s="0" t="str">
        <f aca="false">VLOOKUP($D240,metadata!$B$2:$S$451,3,0)</f>
        <v>GEOGRAPHY OF PHOTOPERIODIC RESPONSE IN DIAPAUSING MOSQUITO</v>
      </c>
      <c r="G240" s="0" t="str">
        <f aca="false">VLOOKUP($D240,metadata!$B$2:$S$451,4,0)</f>
        <v>10.1038/262384b0</v>
      </c>
      <c r="H240" s="0" t="str">
        <f aca="false">VLOOKUP($D240,metadata!$B$2:$S$451,5,0)</f>
        <v>y-askfordata</v>
      </c>
      <c r="I240" s="0" t="str">
        <f aca="false">VLOOKUP($D240,metadata!$B$2:$S$451,6,0)</f>
        <v>a</v>
      </c>
      <c r="J240" s="0" t="str">
        <f aca="false">VLOOKUP($D240,metadata!$B$2:$S$451,7,0)</f>
        <v>i</v>
      </c>
      <c r="K240" s="0" t="n">
        <f aca="false">VLOOKUP($D240,metadata!$B$2:$S$451,8,0)</f>
        <v>22</v>
      </c>
      <c r="L240" s="0" t="n">
        <f aca="false">VLOOKUP($D240,metadata!$B$2:$S$451,9,0)</f>
        <v>16</v>
      </c>
      <c r="M240" s="0" t="str">
        <f aca="false">VLOOKUP($D240,metadata!$B$2:$S$451,10,0)</f>
        <v/>
      </c>
      <c r="N240" s="0" t="str">
        <f aca="false">VLOOKUP($D240,metadata!$B$2:$S$451,11,0)</f>
        <v>Wyeomyia smithii</v>
      </c>
      <c r="O240" s="0" t="str">
        <f aca="false">VLOOKUP($D240,metadata!$B$2:$S$451,12,0)</f>
        <v>diptera</v>
      </c>
      <c r="P240" s="0" t="str">
        <f aca="false">VLOOKUP($D240,metadata!$B$2:$S$451,13,0)</f>
        <v/>
      </c>
      <c r="Q240" s="0" t="str">
        <f aca="false">VLOOKUP($D240,metadata!$B$2:$S$451,14,0)</f>
        <v/>
      </c>
      <c r="R240" s="0" t="str">
        <f aca="false">VLOOKUP($D240,metadata!$B$2:$S$451,15,0)</f>
        <v/>
      </c>
      <c r="S240" s="0" t="str">
        <f aca="false">VLOOKUP($D240,metadata!$B$2:$S$451,16,0)</f>
        <v/>
      </c>
      <c r="T240" s="0" t="str">
        <f aca="false">VLOOKUP($D240,metadata!$B$2:$S$451,17,0)</f>
        <v/>
      </c>
      <c r="U240" s="0" t="str">
        <f aca="false">VLOOKUP($D240,metadata!$B$2:$S$451,18,0)</f>
        <v/>
      </c>
      <c r="V240" s="0" t="str">
        <f aca="false">VLOOKUP($D240,metadata!$B$2:$Z$451,19,0)</f>
        <v/>
      </c>
      <c r="W240" s="0" t="str">
        <f aca="false">VLOOKUP($D240,metadata!$B$2:$Z$451,20,0)</f>
        <v/>
      </c>
      <c r="X240" s="0" t="str">
        <f aca="false">VLOOKUP($D240,metadata!$B$2:$Z$451,21,0)</f>
        <v/>
      </c>
      <c r="Y240" s="0" t="str">
        <f aca="false">VLOOKUP($D240,metadata!$B$2:$Z$451,22,0)</f>
        <v/>
      </c>
      <c r="Z240" s="0" t="str">
        <f aca="false">VLOOKUP($D240,metadata!$B$2:$Z$451,23,0)</f>
        <v/>
      </c>
      <c r="AA240" s="0" t="str">
        <f aca="false">VLOOKUP($D240,metadata!$B$2:$Z$451,24,0)</f>
        <v/>
      </c>
      <c r="AB240" s="0" t="str">
        <f aca="false">VLOOKUP($D240,metadata!$B$2:$Z$451,25,0)</f>
        <v/>
      </c>
      <c r="AF240" s="0" t="str">
        <f aca="false">IF(AE240="",V240,AE240)</f>
        <v/>
      </c>
      <c r="AH240" s="0" t="str">
        <f aca="false">IF(AD240&lt;1.1,"x","")</f>
        <v>x</v>
      </c>
    </row>
    <row r="241" customFormat="false" ht="13.8" hidden="true" customHeight="false" outlineLevel="0" collapsed="false">
      <c r="A241" s="0" t="n">
        <f aca="false">A240+metadata!J240</f>
        <v>1407</v>
      </c>
      <c r="B241" s="0" t="str">
        <f aca="false">metadata!B241</f>
        <v>35-Odawara</v>
      </c>
      <c r="C241" s="0" t="n">
        <v>240</v>
      </c>
      <c r="D241" s="3" t="str">
        <f aca="false">VLOOKUP(C241,$A$1:$B$451,2)</f>
        <v>2-</v>
      </c>
      <c r="E241" s="0" t="str">
        <f aca="false">VLOOKUP($D241,metadata!$B$2:$S$451,2,0)</f>
        <v>BRADSHAW, WE</v>
      </c>
      <c r="F241" s="0" t="str">
        <f aca="false">VLOOKUP($D241,metadata!$B$2:$S$451,3,0)</f>
        <v>GEOGRAPHY OF PHOTOPERIODIC RESPONSE IN DIAPAUSING MOSQUITO</v>
      </c>
      <c r="G241" s="0" t="str">
        <f aca="false">VLOOKUP($D241,metadata!$B$2:$S$451,4,0)</f>
        <v>10.1038/262384b0</v>
      </c>
      <c r="H241" s="0" t="str">
        <f aca="false">VLOOKUP($D241,metadata!$B$2:$S$451,5,0)</f>
        <v>y-askfordata</v>
      </c>
      <c r="I241" s="0" t="str">
        <f aca="false">VLOOKUP($D241,metadata!$B$2:$S$451,6,0)</f>
        <v>a</v>
      </c>
      <c r="J241" s="0" t="str">
        <f aca="false">VLOOKUP($D241,metadata!$B$2:$S$451,7,0)</f>
        <v>i</v>
      </c>
      <c r="K241" s="0" t="n">
        <f aca="false">VLOOKUP($D241,metadata!$B$2:$S$451,8,0)</f>
        <v>22</v>
      </c>
      <c r="L241" s="0" t="n">
        <f aca="false">VLOOKUP($D241,metadata!$B$2:$S$451,9,0)</f>
        <v>16</v>
      </c>
      <c r="M241" s="0" t="str">
        <f aca="false">VLOOKUP($D241,metadata!$B$2:$S$451,10,0)</f>
        <v/>
      </c>
      <c r="N241" s="0" t="str">
        <f aca="false">VLOOKUP($D241,metadata!$B$2:$S$451,11,0)</f>
        <v>Wyeomyia smithii</v>
      </c>
      <c r="O241" s="0" t="str">
        <f aca="false">VLOOKUP($D241,metadata!$B$2:$S$451,12,0)</f>
        <v>diptera</v>
      </c>
      <c r="P241" s="0" t="str">
        <f aca="false">VLOOKUP($D241,metadata!$B$2:$S$451,13,0)</f>
        <v/>
      </c>
      <c r="Q241" s="0" t="str">
        <f aca="false">VLOOKUP($D241,metadata!$B$2:$S$451,14,0)</f>
        <v/>
      </c>
      <c r="R241" s="0" t="str">
        <f aca="false">VLOOKUP($D241,metadata!$B$2:$S$451,15,0)</f>
        <v/>
      </c>
      <c r="S241" s="0" t="str">
        <f aca="false">VLOOKUP($D241,metadata!$B$2:$S$451,16,0)</f>
        <v/>
      </c>
      <c r="T241" s="0" t="str">
        <f aca="false">VLOOKUP($D241,metadata!$B$2:$S$451,17,0)</f>
        <v/>
      </c>
      <c r="U241" s="0" t="str">
        <f aca="false">VLOOKUP($D241,metadata!$B$2:$S$451,18,0)</f>
        <v/>
      </c>
      <c r="V241" s="0" t="str">
        <f aca="false">VLOOKUP($D241,metadata!$B$2:$Z$451,19,0)</f>
        <v/>
      </c>
      <c r="W241" s="0" t="str">
        <f aca="false">VLOOKUP($D241,metadata!$B$2:$Z$451,20,0)</f>
        <v/>
      </c>
      <c r="X241" s="0" t="str">
        <f aca="false">VLOOKUP($D241,metadata!$B$2:$Z$451,21,0)</f>
        <v/>
      </c>
      <c r="Y241" s="0" t="str">
        <f aca="false">VLOOKUP($D241,metadata!$B$2:$Z$451,22,0)</f>
        <v/>
      </c>
      <c r="Z241" s="0" t="str">
        <f aca="false">VLOOKUP($D241,metadata!$B$2:$Z$451,23,0)</f>
        <v/>
      </c>
      <c r="AA241" s="0" t="str">
        <f aca="false">VLOOKUP($D241,metadata!$B$2:$Z$451,24,0)</f>
        <v/>
      </c>
      <c r="AB241" s="0" t="str">
        <f aca="false">VLOOKUP($D241,metadata!$B$2:$Z$451,25,0)</f>
        <v/>
      </c>
      <c r="AF241" s="0" t="str">
        <f aca="false">IF(AE241="",V241,AE241)</f>
        <v/>
      </c>
      <c r="AH241" s="0" t="str">
        <f aca="false">IF(AD241&lt;1.1,"x","")</f>
        <v>x</v>
      </c>
    </row>
    <row r="242" customFormat="false" ht="13.8" hidden="true" customHeight="false" outlineLevel="0" collapsed="false">
      <c r="A242" s="0" t="n">
        <f aca="false">A241+metadata!J241</f>
        <v>1414</v>
      </c>
      <c r="B242" s="0" t="str">
        <f aca="false">metadata!B242</f>
        <v>35-Tsu</v>
      </c>
      <c r="C242" s="0" t="n">
        <v>241</v>
      </c>
      <c r="D242" s="3" t="str">
        <f aca="false">VLOOKUP(C242,$A$1:$B$451,2)</f>
        <v>2-</v>
      </c>
      <c r="E242" s="0" t="str">
        <f aca="false">VLOOKUP($D242,metadata!$B$2:$S$451,2,0)</f>
        <v>BRADSHAW, WE</v>
      </c>
      <c r="F242" s="0" t="str">
        <f aca="false">VLOOKUP($D242,metadata!$B$2:$S$451,3,0)</f>
        <v>GEOGRAPHY OF PHOTOPERIODIC RESPONSE IN DIAPAUSING MOSQUITO</v>
      </c>
      <c r="G242" s="0" t="str">
        <f aca="false">VLOOKUP($D242,metadata!$B$2:$S$451,4,0)</f>
        <v>10.1038/262384b0</v>
      </c>
      <c r="H242" s="0" t="str">
        <f aca="false">VLOOKUP($D242,metadata!$B$2:$S$451,5,0)</f>
        <v>y-askfordata</v>
      </c>
      <c r="I242" s="0" t="str">
        <f aca="false">VLOOKUP($D242,metadata!$B$2:$S$451,6,0)</f>
        <v>a</v>
      </c>
      <c r="J242" s="0" t="str">
        <f aca="false">VLOOKUP($D242,metadata!$B$2:$S$451,7,0)</f>
        <v>i</v>
      </c>
      <c r="K242" s="0" t="n">
        <f aca="false">VLOOKUP($D242,metadata!$B$2:$S$451,8,0)</f>
        <v>22</v>
      </c>
      <c r="L242" s="0" t="n">
        <f aca="false">VLOOKUP($D242,metadata!$B$2:$S$451,9,0)</f>
        <v>16</v>
      </c>
      <c r="M242" s="0" t="str">
        <f aca="false">VLOOKUP($D242,metadata!$B$2:$S$451,10,0)</f>
        <v/>
      </c>
      <c r="N242" s="0" t="str">
        <f aca="false">VLOOKUP($D242,metadata!$B$2:$S$451,11,0)</f>
        <v>Wyeomyia smithii</v>
      </c>
      <c r="O242" s="0" t="str">
        <f aca="false">VLOOKUP($D242,metadata!$B$2:$S$451,12,0)</f>
        <v>diptera</v>
      </c>
      <c r="P242" s="0" t="str">
        <f aca="false">VLOOKUP($D242,metadata!$B$2:$S$451,13,0)</f>
        <v/>
      </c>
      <c r="Q242" s="0" t="str">
        <f aca="false">VLOOKUP($D242,metadata!$B$2:$S$451,14,0)</f>
        <v/>
      </c>
      <c r="R242" s="0" t="str">
        <f aca="false">VLOOKUP($D242,metadata!$B$2:$S$451,15,0)</f>
        <v/>
      </c>
      <c r="S242" s="0" t="str">
        <f aca="false">VLOOKUP($D242,metadata!$B$2:$S$451,16,0)</f>
        <v/>
      </c>
      <c r="T242" s="0" t="str">
        <f aca="false">VLOOKUP($D242,metadata!$B$2:$S$451,17,0)</f>
        <v/>
      </c>
      <c r="U242" s="0" t="str">
        <f aca="false">VLOOKUP($D242,metadata!$B$2:$S$451,18,0)</f>
        <v/>
      </c>
      <c r="V242" s="0" t="str">
        <f aca="false">VLOOKUP($D242,metadata!$B$2:$Z$451,19,0)</f>
        <v/>
      </c>
      <c r="W242" s="0" t="str">
        <f aca="false">VLOOKUP($D242,metadata!$B$2:$Z$451,20,0)</f>
        <v/>
      </c>
      <c r="X242" s="0" t="str">
        <f aca="false">VLOOKUP($D242,metadata!$B$2:$Z$451,21,0)</f>
        <v/>
      </c>
      <c r="Y242" s="0" t="str">
        <f aca="false">VLOOKUP($D242,metadata!$B$2:$Z$451,22,0)</f>
        <v/>
      </c>
      <c r="Z242" s="0" t="str">
        <f aca="false">VLOOKUP($D242,metadata!$B$2:$Z$451,23,0)</f>
        <v/>
      </c>
      <c r="AA242" s="0" t="str">
        <f aca="false">VLOOKUP($D242,metadata!$B$2:$Z$451,24,0)</f>
        <v/>
      </c>
      <c r="AB242" s="0" t="str">
        <f aca="false">VLOOKUP($D242,metadata!$B$2:$Z$451,25,0)</f>
        <v/>
      </c>
      <c r="AF242" s="0" t="str">
        <f aca="false">IF(AE242="",V242,AE242)</f>
        <v/>
      </c>
      <c r="AH242" s="0" t="str">
        <f aca="false">IF(AD242&lt;1.1,"x","")</f>
        <v>x</v>
      </c>
    </row>
    <row r="243" customFormat="false" ht="13.8" hidden="true" customHeight="false" outlineLevel="0" collapsed="false">
      <c r="A243" s="0" t="n">
        <f aca="false">A242+metadata!J242</f>
        <v>1420</v>
      </c>
      <c r="B243" s="0" t="str">
        <f aca="false">metadata!B243</f>
        <v>35-Izumu</v>
      </c>
      <c r="C243" s="0" t="n">
        <v>242</v>
      </c>
      <c r="D243" s="3" t="str">
        <f aca="false">VLOOKUP(C243,$A$1:$B$451,2)</f>
        <v>2-</v>
      </c>
      <c r="E243" s="0" t="str">
        <f aca="false">VLOOKUP($D243,metadata!$B$2:$S$451,2,0)</f>
        <v>BRADSHAW, WE</v>
      </c>
      <c r="F243" s="0" t="str">
        <f aca="false">VLOOKUP($D243,metadata!$B$2:$S$451,3,0)</f>
        <v>GEOGRAPHY OF PHOTOPERIODIC RESPONSE IN DIAPAUSING MOSQUITO</v>
      </c>
      <c r="G243" s="0" t="str">
        <f aca="false">VLOOKUP($D243,metadata!$B$2:$S$451,4,0)</f>
        <v>10.1038/262384b0</v>
      </c>
      <c r="H243" s="0" t="str">
        <f aca="false">VLOOKUP($D243,metadata!$B$2:$S$451,5,0)</f>
        <v>y-askfordata</v>
      </c>
      <c r="I243" s="0" t="str">
        <f aca="false">VLOOKUP($D243,metadata!$B$2:$S$451,6,0)</f>
        <v>a</v>
      </c>
      <c r="J243" s="0" t="str">
        <f aca="false">VLOOKUP($D243,metadata!$B$2:$S$451,7,0)</f>
        <v>i</v>
      </c>
      <c r="K243" s="0" t="n">
        <f aca="false">VLOOKUP($D243,metadata!$B$2:$S$451,8,0)</f>
        <v>22</v>
      </c>
      <c r="L243" s="0" t="n">
        <f aca="false">VLOOKUP($D243,metadata!$B$2:$S$451,9,0)</f>
        <v>16</v>
      </c>
      <c r="M243" s="0" t="str">
        <f aca="false">VLOOKUP($D243,metadata!$B$2:$S$451,10,0)</f>
        <v/>
      </c>
      <c r="N243" s="0" t="str">
        <f aca="false">VLOOKUP($D243,metadata!$B$2:$S$451,11,0)</f>
        <v>Wyeomyia smithii</v>
      </c>
      <c r="O243" s="0" t="str">
        <f aca="false">VLOOKUP($D243,metadata!$B$2:$S$451,12,0)</f>
        <v>diptera</v>
      </c>
      <c r="P243" s="0" t="str">
        <f aca="false">VLOOKUP($D243,metadata!$B$2:$S$451,13,0)</f>
        <v/>
      </c>
      <c r="Q243" s="0" t="str">
        <f aca="false">VLOOKUP($D243,metadata!$B$2:$S$451,14,0)</f>
        <v/>
      </c>
      <c r="R243" s="0" t="str">
        <f aca="false">VLOOKUP($D243,metadata!$B$2:$S$451,15,0)</f>
        <v/>
      </c>
      <c r="S243" s="0" t="str">
        <f aca="false">VLOOKUP($D243,metadata!$B$2:$S$451,16,0)</f>
        <v/>
      </c>
      <c r="T243" s="0" t="str">
        <f aca="false">VLOOKUP($D243,metadata!$B$2:$S$451,17,0)</f>
        <v/>
      </c>
      <c r="U243" s="0" t="str">
        <f aca="false">VLOOKUP($D243,metadata!$B$2:$S$451,18,0)</f>
        <v/>
      </c>
      <c r="V243" s="0" t="str">
        <f aca="false">VLOOKUP($D243,metadata!$B$2:$Z$451,19,0)</f>
        <v/>
      </c>
      <c r="W243" s="0" t="str">
        <f aca="false">VLOOKUP($D243,metadata!$B$2:$Z$451,20,0)</f>
        <v/>
      </c>
      <c r="X243" s="0" t="str">
        <f aca="false">VLOOKUP($D243,metadata!$B$2:$Z$451,21,0)</f>
        <v/>
      </c>
      <c r="Y243" s="0" t="str">
        <f aca="false">VLOOKUP($D243,metadata!$B$2:$Z$451,22,0)</f>
        <v/>
      </c>
      <c r="Z243" s="0" t="str">
        <f aca="false">VLOOKUP($D243,metadata!$B$2:$Z$451,23,0)</f>
        <v/>
      </c>
      <c r="AA243" s="0" t="str">
        <f aca="false">VLOOKUP($D243,metadata!$B$2:$Z$451,24,0)</f>
        <v/>
      </c>
      <c r="AB243" s="0" t="str">
        <f aca="false">VLOOKUP($D243,metadata!$B$2:$Z$451,25,0)</f>
        <v/>
      </c>
      <c r="AF243" s="0" t="str">
        <f aca="false">IF(AE243="",V243,AE243)</f>
        <v/>
      </c>
      <c r="AH243" s="0" t="str">
        <f aca="false">IF(AD243&lt;1.1,"x","")</f>
        <v>x</v>
      </c>
    </row>
    <row r="244" customFormat="false" ht="13.8" hidden="true" customHeight="false" outlineLevel="0" collapsed="false">
      <c r="A244" s="0" t="n">
        <f aca="false">A243+metadata!J243</f>
        <v>1426</v>
      </c>
      <c r="B244" s="0" t="str">
        <f aca="false">metadata!B244</f>
        <v>35-Kagoshima</v>
      </c>
      <c r="C244" s="0" t="n">
        <v>243</v>
      </c>
      <c r="D244" s="3" t="str">
        <f aca="false">VLOOKUP(C244,$A$1:$B$451,2)</f>
        <v>2-</v>
      </c>
      <c r="E244" s="0" t="str">
        <f aca="false">VLOOKUP($D244,metadata!$B$2:$S$451,2,0)</f>
        <v>BRADSHAW, WE</v>
      </c>
      <c r="F244" s="0" t="str">
        <f aca="false">VLOOKUP($D244,metadata!$B$2:$S$451,3,0)</f>
        <v>GEOGRAPHY OF PHOTOPERIODIC RESPONSE IN DIAPAUSING MOSQUITO</v>
      </c>
      <c r="G244" s="0" t="str">
        <f aca="false">VLOOKUP($D244,metadata!$B$2:$S$451,4,0)</f>
        <v>10.1038/262384b0</v>
      </c>
      <c r="H244" s="0" t="str">
        <f aca="false">VLOOKUP($D244,metadata!$B$2:$S$451,5,0)</f>
        <v>y-askfordata</v>
      </c>
      <c r="I244" s="0" t="str">
        <f aca="false">VLOOKUP($D244,metadata!$B$2:$S$451,6,0)</f>
        <v>a</v>
      </c>
      <c r="J244" s="0" t="str">
        <f aca="false">VLOOKUP($D244,metadata!$B$2:$S$451,7,0)</f>
        <v>i</v>
      </c>
      <c r="K244" s="0" t="n">
        <f aca="false">VLOOKUP($D244,metadata!$B$2:$S$451,8,0)</f>
        <v>22</v>
      </c>
      <c r="L244" s="0" t="n">
        <f aca="false">VLOOKUP($D244,metadata!$B$2:$S$451,9,0)</f>
        <v>16</v>
      </c>
      <c r="M244" s="0" t="str">
        <f aca="false">VLOOKUP($D244,metadata!$B$2:$S$451,10,0)</f>
        <v/>
      </c>
      <c r="N244" s="0" t="str">
        <f aca="false">VLOOKUP($D244,metadata!$B$2:$S$451,11,0)</f>
        <v>Wyeomyia smithii</v>
      </c>
      <c r="O244" s="0" t="str">
        <f aca="false">VLOOKUP($D244,metadata!$B$2:$S$451,12,0)</f>
        <v>diptera</v>
      </c>
      <c r="P244" s="0" t="str">
        <f aca="false">VLOOKUP($D244,metadata!$B$2:$S$451,13,0)</f>
        <v/>
      </c>
      <c r="Q244" s="0" t="str">
        <f aca="false">VLOOKUP($D244,metadata!$B$2:$S$451,14,0)</f>
        <v/>
      </c>
      <c r="R244" s="0" t="str">
        <f aca="false">VLOOKUP($D244,metadata!$B$2:$S$451,15,0)</f>
        <v/>
      </c>
      <c r="S244" s="0" t="str">
        <f aca="false">VLOOKUP($D244,metadata!$B$2:$S$451,16,0)</f>
        <v/>
      </c>
      <c r="T244" s="0" t="str">
        <f aca="false">VLOOKUP($D244,metadata!$B$2:$S$451,17,0)</f>
        <v/>
      </c>
      <c r="U244" s="0" t="str">
        <f aca="false">VLOOKUP($D244,metadata!$B$2:$S$451,18,0)</f>
        <v/>
      </c>
      <c r="V244" s="0" t="str">
        <f aca="false">VLOOKUP($D244,metadata!$B$2:$Z$451,19,0)</f>
        <v/>
      </c>
      <c r="W244" s="0" t="str">
        <f aca="false">VLOOKUP($D244,metadata!$B$2:$Z$451,20,0)</f>
        <v/>
      </c>
      <c r="X244" s="0" t="str">
        <f aca="false">VLOOKUP($D244,metadata!$B$2:$Z$451,21,0)</f>
        <v/>
      </c>
      <c r="Y244" s="0" t="str">
        <f aca="false">VLOOKUP($D244,metadata!$B$2:$Z$451,22,0)</f>
        <v/>
      </c>
      <c r="Z244" s="0" t="str">
        <f aca="false">VLOOKUP($D244,metadata!$B$2:$Z$451,23,0)</f>
        <v/>
      </c>
      <c r="AA244" s="0" t="str">
        <f aca="false">VLOOKUP($D244,metadata!$B$2:$Z$451,24,0)</f>
        <v/>
      </c>
      <c r="AB244" s="0" t="str">
        <f aca="false">VLOOKUP($D244,metadata!$B$2:$Z$451,25,0)</f>
        <v/>
      </c>
      <c r="AF244" s="0" t="str">
        <f aca="false">IF(AE244="",V244,AE244)</f>
        <v/>
      </c>
      <c r="AH244" s="0" t="str">
        <f aca="false">IF(AD244&lt;1.1,"x","")</f>
        <v>x</v>
      </c>
    </row>
    <row r="245" customFormat="false" ht="13.8" hidden="true" customHeight="false" outlineLevel="0" collapsed="false">
      <c r="A245" s="0" t="n">
        <f aca="false">A244+metadata!J244</f>
        <v>1434</v>
      </c>
      <c r="B245" s="0" t="str">
        <f aca="false">metadata!B245</f>
        <v>35-Ishigaki</v>
      </c>
      <c r="C245" s="0" t="n">
        <v>244</v>
      </c>
      <c r="D245" s="3" t="str">
        <f aca="false">VLOOKUP(C245,$A$1:$B$451,2)</f>
        <v>2-</v>
      </c>
      <c r="E245" s="0" t="str">
        <f aca="false">VLOOKUP($D245,metadata!$B$2:$S$451,2,0)</f>
        <v>BRADSHAW, WE</v>
      </c>
      <c r="F245" s="0" t="str">
        <f aca="false">VLOOKUP($D245,metadata!$B$2:$S$451,3,0)</f>
        <v>GEOGRAPHY OF PHOTOPERIODIC RESPONSE IN DIAPAUSING MOSQUITO</v>
      </c>
      <c r="G245" s="0" t="str">
        <f aca="false">VLOOKUP($D245,metadata!$B$2:$S$451,4,0)</f>
        <v>10.1038/262384b0</v>
      </c>
      <c r="H245" s="0" t="str">
        <f aca="false">VLOOKUP($D245,metadata!$B$2:$S$451,5,0)</f>
        <v>y-askfordata</v>
      </c>
      <c r="I245" s="0" t="str">
        <f aca="false">VLOOKUP($D245,metadata!$B$2:$S$451,6,0)</f>
        <v>a</v>
      </c>
      <c r="J245" s="0" t="str">
        <f aca="false">VLOOKUP($D245,metadata!$B$2:$S$451,7,0)</f>
        <v>i</v>
      </c>
      <c r="K245" s="0" t="n">
        <f aca="false">VLOOKUP($D245,metadata!$B$2:$S$451,8,0)</f>
        <v>22</v>
      </c>
      <c r="L245" s="0" t="n">
        <f aca="false">VLOOKUP($D245,metadata!$B$2:$S$451,9,0)</f>
        <v>16</v>
      </c>
      <c r="M245" s="0" t="str">
        <f aca="false">VLOOKUP($D245,metadata!$B$2:$S$451,10,0)</f>
        <v/>
      </c>
      <c r="N245" s="0" t="str">
        <f aca="false">VLOOKUP($D245,metadata!$B$2:$S$451,11,0)</f>
        <v>Wyeomyia smithii</v>
      </c>
      <c r="O245" s="0" t="str">
        <f aca="false">VLOOKUP($D245,metadata!$B$2:$S$451,12,0)</f>
        <v>diptera</v>
      </c>
      <c r="P245" s="0" t="str">
        <f aca="false">VLOOKUP($D245,metadata!$B$2:$S$451,13,0)</f>
        <v/>
      </c>
      <c r="Q245" s="0" t="str">
        <f aca="false">VLOOKUP($D245,metadata!$B$2:$S$451,14,0)</f>
        <v/>
      </c>
      <c r="R245" s="0" t="str">
        <f aca="false">VLOOKUP($D245,metadata!$B$2:$S$451,15,0)</f>
        <v/>
      </c>
      <c r="S245" s="0" t="str">
        <f aca="false">VLOOKUP($D245,metadata!$B$2:$S$451,16,0)</f>
        <v/>
      </c>
      <c r="T245" s="0" t="str">
        <f aca="false">VLOOKUP($D245,metadata!$B$2:$S$451,17,0)</f>
        <v/>
      </c>
      <c r="U245" s="0" t="str">
        <f aca="false">VLOOKUP($D245,metadata!$B$2:$S$451,18,0)</f>
        <v/>
      </c>
      <c r="V245" s="0" t="str">
        <f aca="false">VLOOKUP($D245,metadata!$B$2:$Z$451,19,0)</f>
        <v/>
      </c>
      <c r="W245" s="0" t="str">
        <f aca="false">VLOOKUP($D245,metadata!$B$2:$Z$451,20,0)</f>
        <v/>
      </c>
      <c r="X245" s="0" t="str">
        <f aca="false">VLOOKUP($D245,metadata!$B$2:$Z$451,21,0)</f>
        <v/>
      </c>
      <c r="Y245" s="0" t="str">
        <f aca="false">VLOOKUP($D245,metadata!$B$2:$Z$451,22,0)</f>
        <v/>
      </c>
      <c r="Z245" s="0" t="str">
        <f aca="false">VLOOKUP($D245,metadata!$B$2:$Z$451,23,0)</f>
        <v/>
      </c>
      <c r="AA245" s="0" t="str">
        <f aca="false">VLOOKUP($D245,metadata!$B$2:$Z$451,24,0)</f>
        <v/>
      </c>
      <c r="AB245" s="0" t="str">
        <f aca="false">VLOOKUP($D245,metadata!$B$2:$Z$451,25,0)</f>
        <v/>
      </c>
      <c r="AF245" s="0" t="str">
        <f aca="false">IF(AE245="",V245,AE245)</f>
        <v/>
      </c>
      <c r="AH245" s="0" t="str">
        <f aca="false">IF(AD245&lt;1.1,"x","")</f>
        <v>x</v>
      </c>
    </row>
    <row r="246" customFormat="false" ht="13.8" hidden="true" customHeight="false" outlineLevel="0" collapsed="false">
      <c r="A246" s="0" t="n">
        <f aca="false">A245+metadata!J245</f>
        <v>1441</v>
      </c>
      <c r="B246" s="0" t="str">
        <f aca="false">metadata!B246</f>
        <v>36-Kyoto</v>
      </c>
      <c r="C246" s="0" t="n">
        <v>245</v>
      </c>
      <c r="D246" s="3" t="str">
        <f aca="false">VLOOKUP(C246,$A$1:$B$451,2)</f>
        <v>2-</v>
      </c>
      <c r="E246" s="0" t="str">
        <f aca="false">VLOOKUP($D246,metadata!$B$2:$S$451,2,0)</f>
        <v>BRADSHAW, WE</v>
      </c>
      <c r="F246" s="0" t="str">
        <f aca="false">VLOOKUP($D246,metadata!$B$2:$S$451,3,0)</f>
        <v>GEOGRAPHY OF PHOTOPERIODIC RESPONSE IN DIAPAUSING MOSQUITO</v>
      </c>
      <c r="G246" s="0" t="str">
        <f aca="false">VLOOKUP($D246,metadata!$B$2:$S$451,4,0)</f>
        <v>10.1038/262384b0</v>
      </c>
      <c r="H246" s="0" t="str">
        <f aca="false">VLOOKUP($D246,metadata!$B$2:$S$451,5,0)</f>
        <v>y-askfordata</v>
      </c>
      <c r="I246" s="0" t="str">
        <f aca="false">VLOOKUP($D246,metadata!$B$2:$S$451,6,0)</f>
        <v>a</v>
      </c>
      <c r="J246" s="0" t="str">
        <f aca="false">VLOOKUP($D246,metadata!$B$2:$S$451,7,0)</f>
        <v>i</v>
      </c>
      <c r="K246" s="0" t="n">
        <f aca="false">VLOOKUP($D246,metadata!$B$2:$S$451,8,0)</f>
        <v>22</v>
      </c>
      <c r="L246" s="0" t="n">
        <f aca="false">VLOOKUP($D246,metadata!$B$2:$S$451,9,0)</f>
        <v>16</v>
      </c>
      <c r="M246" s="0" t="str">
        <f aca="false">VLOOKUP($D246,metadata!$B$2:$S$451,10,0)</f>
        <v/>
      </c>
      <c r="N246" s="0" t="str">
        <f aca="false">VLOOKUP($D246,metadata!$B$2:$S$451,11,0)</f>
        <v>Wyeomyia smithii</v>
      </c>
      <c r="O246" s="0" t="str">
        <f aca="false">VLOOKUP($D246,metadata!$B$2:$S$451,12,0)</f>
        <v>diptera</v>
      </c>
      <c r="P246" s="0" t="str">
        <f aca="false">VLOOKUP($D246,metadata!$B$2:$S$451,13,0)</f>
        <v/>
      </c>
      <c r="Q246" s="0" t="str">
        <f aca="false">VLOOKUP($D246,metadata!$B$2:$S$451,14,0)</f>
        <v/>
      </c>
      <c r="R246" s="0" t="str">
        <f aca="false">VLOOKUP($D246,metadata!$B$2:$S$451,15,0)</f>
        <v/>
      </c>
      <c r="S246" s="0" t="str">
        <f aca="false">VLOOKUP($D246,metadata!$B$2:$S$451,16,0)</f>
        <v/>
      </c>
      <c r="T246" s="0" t="str">
        <f aca="false">VLOOKUP($D246,metadata!$B$2:$S$451,17,0)</f>
        <v/>
      </c>
      <c r="U246" s="0" t="str">
        <f aca="false">VLOOKUP($D246,metadata!$B$2:$S$451,18,0)</f>
        <v/>
      </c>
      <c r="V246" s="0" t="str">
        <f aca="false">VLOOKUP($D246,metadata!$B$2:$Z$451,19,0)</f>
        <v/>
      </c>
      <c r="W246" s="0" t="str">
        <f aca="false">VLOOKUP($D246,metadata!$B$2:$Z$451,20,0)</f>
        <v/>
      </c>
      <c r="X246" s="0" t="str">
        <f aca="false">VLOOKUP($D246,metadata!$B$2:$Z$451,21,0)</f>
        <v/>
      </c>
      <c r="Y246" s="0" t="str">
        <f aca="false">VLOOKUP($D246,metadata!$B$2:$Z$451,22,0)</f>
        <v/>
      </c>
      <c r="Z246" s="0" t="str">
        <f aca="false">VLOOKUP($D246,metadata!$B$2:$Z$451,23,0)</f>
        <v/>
      </c>
      <c r="AA246" s="0" t="str">
        <f aca="false">VLOOKUP($D246,metadata!$B$2:$Z$451,24,0)</f>
        <v/>
      </c>
      <c r="AB246" s="0" t="str">
        <f aca="false">VLOOKUP($D246,metadata!$B$2:$Z$451,25,0)</f>
        <v/>
      </c>
      <c r="AF246" s="0" t="str">
        <f aca="false">IF(AE246="",V246,AE246)</f>
        <v/>
      </c>
      <c r="AH246" s="0" t="str">
        <f aca="false">IF(AD246&lt;1.1,"x","")</f>
        <v>x</v>
      </c>
    </row>
    <row r="247" customFormat="false" ht="13.8" hidden="true" customHeight="false" outlineLevel="0" collapsed="false">
      <c r="A247" s="0" t="n">
        <f aca="false">A246+metadata!J246</f>
        <v>1444</v>
      </c>
      <c r="B247" s="0" t="str">
        <f aca="false">metadata!B247</f>
        <v>36-Ieshima Is.</v>
      </c>
      <c r="C247" s="0" t="n">
        <v>246</v>
      </c>
      <c r="D247" s="3" t="str">
        <f aca="false">VLOOKUP(C247,$A$1:$B$451,2)</f>
        <v>2-</v>
      </c>
      <c r="E247" s="0" t="str">
        <f aca="false">VLOOKUP($D247,metadata!$B$2:$S$451,2,0)</f>
        <v>BRADSHAW, WE</v>
      </c>
      <c r="F247" s="0" t="str">
        <f aca="false">VLOOKUP($D247,metadata!$B$2:$S$451,3,0)</f>
        <v>GEOGRAPHY OF PHOTOPERIODIC RESPONSE IN DIAPAUSING MOSQUITO</v>
      </c>
      <c r="G247" s="0" t="str">
        <f aca="false">VLOOKUP($D247,metadata!$B$2:$S$451,4,0)</f>
        <v>10.1038/262384b0</v>
      </c>
      <c r="H247" s="0" t="str">
        <f aca="false">VLOOKUP($D247,metadata!$B$2:$S$451,5,0)</f>
        <v>y-askfordata</v>
      </c>
      <c r="I247" s="0" t="str">
        <f aca="false">VLOOKUP($D247,metadata!$B$2:$S$451,6,0)</f>
        <v>a</v>
      </c>
      <c r="J247" s="0" t="str">
        <f aca="false">VLOOKUP($D247,metadata!$B$2:$S$451,7,0)</f>
        <v>i</v>
      </c>
      <c r="K247" s="0" t="n">
        <f aca="false">VLOOKUP($D247,metadata!$B$2:$S$451,8,0)</f>
        <v>22</v>
      </c>
      <c r="L247" s="0" t="n">
        <f aca="false">VLOOKUP($D247,metadata!$B$2:$S$451,9,0)</f>
        <v>16</v>
      </c>
      <c r="M247" s="0" t="str">
        <f aca="false">VLOOKUP($D247,metadata!$B$2:$S$451,10,0)</f>
        <v/>
      </c>
      <c r="N247" s="0" t="str">
        <f aca="false">VLOOKUP($D247,metadata!$B$2:$S$451,11,0)</f>
        <v>Wyeomyia smithii</v>
      </c>
      <c r="O247" s="0" t="str">
        <f aca="false">VLOOKUP($D247,metadata!$B$2:$S$451,12,0)</f>
        <v>diptera</v>
      </c>
      <c r="P247" s="0" t="str">
        <f aca="false">VLOOKUP($D247,metadata!$B$2:$S$451,13,0)</f>
        <v/>
      </c>
      <c r="Q247" s="0" t="str">
        <f aca="false">VLOOKUP($D247,metadata!$B$2:$S$451,14,0)</f>
        <v/>
      </c>
      <c r="R247" s="0" t="str">
        <f aca="false">VLOOKUP($D247,metadata!$B$2:$S$451,15,0)</f>
        <v/>
      </c>
      <c r="S247" s="0" t="str">
        <f aca="false">VLOOKUP($D247,metadata!$B$2:$S$451,16,0)</f>
        <v/>
      </c>
      <c r="T247" s="0" t="str">
        <f aca="false">VLOOKUP($D247,metadata!$B$2:$S$451,17,0)</f>
        <v/>
      </c>
      <c r="U247" s="0" t="str">
        <f aca="false">VLOOKUP($D247,metadata!$B$2:$S$451,18,0)</f>
        <v/>
      </c>
      <c r="V247" s="0" t="str">
        <f aca="false">VLOOKUP($D247,metadata!$B$2:$Z$451,19,0)</f>
        <v/>
      </c>
      <c r="W247" s="0" t="str">
        <f aca="false">VLOOKUP($D247,metadata!$B$2:$Z$451,20,0)</f>
        <v/>
      </c>
      <c r="X247" s="0" t="str">
        <f aca="false">VLOOKUP($D247,metadata!$B$2:$Z$451,21,0)</f>
        <v/>
      </c>
      <c r="Y247" s="0" t="str">
        <f aca="false">VLOOKUP($D247,metadata!$B$2:$Z$451,22,0)</f>
        <v/>
      </c>
      <c r="Z247" s="0" t="str">
        <f aca="false">VLOOKUP($D247,metadata!$B$2:$Z$451,23,0)</f>
        <v/>
      </c>
      <c r="AA247" s="0" t="str">
        <f aca="false">VLOOKUP($D247,metadata!$B$2:$Z$451,24,0)</f>
        <v/>
      </c>
      <c r="AB247" s="0" t="str">
        <f aca="false">VLOOKUP($D247,metadata!$B$2:$Z$451,25,0)</f>
        <v/>
      </c>
      <c r="AF247" s="0" t="str">
        <f aca="false">IF(AE247="",V247,AE247)</f>
        <v/>
      </c>
      <c r="AH247" s="0" t="str">
        <f aca="false">IF(AD247&lt;1.1,"x","")</f>
        <v>x</v>
      </c>
    </row>
    <row r="248" customFormat="false" ht="13.8" hidden="true" customHeight="false" outlineLevel="0" collapsed="false">
      <c r="A248" s="0" t="n">
        <f aca="false">A247+metadata!J247</f>
        <v>1447</v>
      </c>
      <c r="B248" s="0" t="str">
        <f aca="false">metadata!B248</f>
        <v>36-Tangashima Is.</v>
      </c>
      <c r="C248" s="0" t="n">
        <v>247</v>
      </c>
      <c r="D248" s="3" t="str">
        <f aca="false">VLOOKUP(C248,$A$1:$B$451,2)</f>
        <v>2-</v>
      </c>
      <c r="E248" s="0" t="str">
        <f aca="false">VLOOKUP($D248,metadata!$B$2:$S$451,2,0)</f>
        <v>BRADSHAW, WE</v>
      </c>
      <c r="F248" s="0" t="str">
        <f aca="false">VLOOKUP($D248,metadata!$B$2:$S$451,3,0)</f>
        <v>GEOGRAPHY OF PHOTOPERIODIC RESPONSE IN DIAPAUSING MOSQUITO</v>
      </c>
      <c r="G248" s="0" t="str">
        <f aca="false">VLOOKUP($D248,metadata!$B$2:$S$451,4,0)</f>
        <v>10.1038/262384b0</v>
      </c>
      <c r="H248" s="0" t="str">
        <f aca="false">VLOOKUP($D248,metadata!$B$2:$S$451,5,0)</f>
        <v>y-askfordata</v>
      </c>
      <c r="I248" s="0" t="str">
        <f aca="false">VLOOKUP($D248,metadata!$B$2:$S$451,6,0)</f>
        <v>a</v>
      </c>
      <c r="J248" s="0" t="str">
        <f aca="false">VLOOKUP($D248,metadata!$B$2:$S$451,7,0)</f>
        <v>i</v>
      </c>
      <c r="K248" s="0" t="n">
        <f aca="false">VLOOKUP($D248,metadata!$B$2:$S$451,8,0)</f>
        <v>22</v>
      </c>
      <c r="L248" s="0" t="n">
        <f aca="false">VLOOKUP($D248,metadata!$B$2:$S$451,9,0)</f>
        <v>16</v>
      </c>
      <c r="M248" s="0" t="str">
        <f aca="false">VLOOKUP($D248,metadata!$B$2:$S$451,10,0)</f>
        <v/>
      </c>
      <c r="N248" s="0" t="str">
        <f aca="false">VLOOKUP($D248,metadata!$B$2:$S$451,11,0)</f>
        <v>Wyeomyia smithii</v>
      </c>
      <c r="O248" s="0" t="str">
        <f aca="false">VLOOKUP($D248,metadata!$B$2:$S$451,12,0)</f>
        <v>diptera</v>
      </c>
      <c r="P248" s="0" t="str">
        <f aca="false">VLOOKUP($D248,metadata!$B$2:$S$451,13,0)</f>
        <v/>
      </c>
      <c r="Q248" s="0" t="str">
        <f aca="false">VLOOKUP($D248,metadata!$B$2:$S$451,14,0)</f>
        <v/>
      </c>
      <c r="R248" s="0" t="str">
        <f aca="false">VLOOKUP($D248,metadata!$B$2:$S$451,15,0)</f>
        <v/>
      </c>
      <c r="S248" s="0" t="str">
        <f aca="false">VLOOKUP($D248,metadata!$B$2:$S$451,16,0)</f>
        <v/>
      </c>
      <c r="T248" s="0" t="str">
        <f aca="false">VLOOKUP($D248,metadata!$B$2:$S$451,17,0)</f>
        <v/>
      </c>
      <c r="U248" s="0" t="str">
        <f aca="false">VLOOKUP($D248,metadata!$B$2:$S$451,18,0)</f>
        <v/>
      </c>
      <c r="V248" s="0" t="str">
        <f aca="false">VLOOKUP($D248,metadata!$B$2:$Z$451,19,0)</f>
        <v/>
      </c>
      <c r="W248" s="0" t="str">
        <f aca="false">VLOOKUP($D248,metadata!$B$2:$Z$451,20,0)</f>
        <v/>
      </c>
      <c r="X248" s="0" t="str">
        <f aca="false">VLOOKUP($D248,metadata!$B$2:$Z$451,21,0)</f>
        <v/>
      </c>
      <c r="Y248" s="0" t="str">
        <f aca="false">VLOOKUP($D248,metadata!$B$2:$Z$451,22,0)</f>
        <v/>
      </c>
      <c r="Z248" s="0" t="str">
        <f aca="false">VLOOKUP($D248,metadata!$B$2:$Z$451,23,0)</f>
        <v/>
      </c>
      <c r="AA248" s="0" t="str">
        <f aca="false">VLOOKUP($D248,metadata!$B$2:$Z$451,24,0)</f>
        <v/>
      </c>
      <c r="AB248" s="0" t="str">
        <f aca="false">VLOOKUP($D248,metadata!$B$2:$Z$451,25,0)</f>
        <v/>
      </c>
      <c r="AF248" s="0" t="str">
        <f aca="false">IF(AE248="",V248,AE248)</f>
        <v/>
      </c>
      <c r="AH248" s="0" t="str">
        <f aca="false">IF(AD248&lt;1.1,"x","")</f>
        <v>x</v>
      </c>
    </row>
    <row r="249" customFormat="false" ht="13.8" hidden="true" customHeight="false" outlineLevel="0" collapsed="false">
      <c r="A249" s="0" t="n">
        <f aca="false">A248+metadata!J248</f>
        <v>1450</v>
      </c>
      <c r="B249" s="0" t="str">
        <f aca="false">metadata!B249</f>
        <v>36-Bouzeshima Is.</v>
      </c>
      <c r="C249" s="0" t="n">
        <v>248</v>
      </c>
      <c r="D249" s="3" t="str">
        <f aca="false">VLOOKUP(C249,$A$1:$B$451,2)</f>
        <v>2-</v>
      </c>
      <c r="E249" s="0" t="str">
        <f aca="false">VLOOKUP($D249,metadata!$B$2:$S$451,2,0)</f>
        <v>BRADSHAW, WE</v>
      </c>
      <c r="F249" s="0" t="str">
        <f aca="false">VLOOKUP($D249,metadata!$B$2:$S$451,3,0)</f>
        <v>GEOGRAPHY OF PHOTOPERIODIC RESPONSE IN DIAPAUSING MOSQUITO</v>
      </c>
      <c r="G249" s="0" t="str">
        <f aca="false">VLOOKUP($D249,metadata!$B$2:$S$451,4,0)</f>
        <v>10.1038/262384b0</v>
      </c>
      <c r="H249" s="0" t="str">
        <f aca="false">VLOOKUP($D249,metadata!$B$2:$S$451,5,0)</f>
        <v>y-askfordata</v>
      </c>
      <c r="I249" s="0" t="str">
        <f aca="false">VLOOKUP($D249,metadata!$B$2:$S$451,6,0)</f>
        <v>a</v>
      </c>
      <c r="J249" s="0" t="str">
        <f aca="false">VLOOKUP($D249,metadata!$B$2:$S$451,7,0)</f>
        <v>i</v>
      </c>
      <c r="K249" s="0" t="n">
        <f aca="false">VLOOKUP($D249,metadata!$B$2:$S$451,8,0)</f>
        <v>22</v>
      </c>
      <c r="L249" s="0" t="n">
        <f aca="false">VLOOKUP($D249,metadata!$B$2:$S$451,9,0)</f>
        <v>16</v>
      </c>
      <c r="M249" s="0" t="str">
        <f aca="false">VLOOKUP($D249,metadata!$B$2:$S$451,10,0)</f>
        <v/>
      </c>
      <c r="N249" s="0" t="str">
        <f aca="false">VLOOKUP($D249,metadata!$B$2:$S$451,11,0)</f>
        <v>Wyeomyia smithii</v>
      </c>
      <c r="O249" s="0" t="str">
        <f aca="false">VLOOKUP($D249,metadata!$B$2:$S$451,12,0)</f>
        <v>diptera</v>
      </c>
      <c r="P249" s="0" t="str">
        <f aca="false">VLOOKUP($D249,metadata!$B$2:$S$451,13,0)</f>
        <v/>
      </c>
      <c r="Q249" s="0" t="str">
        <f aca="false">VLOOKUP($D249,metadata!$B$2:$S$451,14,0)</f>
        <v/>
      </c>
      <c r="R249" s="0" t="str">
        <f aca="false">VLOOKUP($D249,metadata!$B$2:$S$451,15,0)</f>
        <v/>
      </c>
      <c r="S249" s="0" t="str">
        <f aca="false">VLOOKUP($D249,metadata!$B$2:$S$451,16,0)</f>
        <v/>
      </c>
      <c r="T249" s="0" t="str">
        <f aca="false">VLOOKUP($D249,metadata!$B$2:$S$451,17,0)</f>
        <v/>
      </c>
      <c r="U249" s="0" t="str">
        <f aca="false">VLOOKUP($D249,metadata!$B$2:$S$451,18,0)</f>
        <v/>
      </c>
      <c r="V249" s="0" t="str">
        <f aca="false">VLOOKUP($D249,metadata!$B$2:$Z$451,19,0)</f>
        <v/>
      </c>
      <c r="W249" s="0" t="str">
        <f aca="false">VLOOKUP($D249,metadata!$B$2:$Z$451,20,0)</f>
        <v/>
      </c>
      <c r="X249" s="0" t="str">
        <f aca="false">VLOOKUP($D249,metadata!$B$2:$Z$451,21,0)</f>
        <v/>
      </c>
      <c r="Y249" s="0" t="str">
        <f aca="false">VLOOKUP($D249,metadata!$B$2:$Z$451,22,0)</f>
        <v/>
      </c>
      <c r="Z249" s="0" t="str">
        <f aca="false">VLOOKUP($D249,metadata!$B$2:$Z$451,23,0)</f>
        <v/>
      </c>
      <c r="AA249" s="0" t="str">
        <f aca="false">VLOOKUP($D249,metadata!$B$2:$Z$451,24,0)</f>
        <v/>
      </c>
      <c r="AB249" s="0" t="str">
        <f aca="false">VLOOKUP($D249,metadata!$B$2:$Z$451,25,0)</f>
        <v/>
      </c>
      <c r="AF249" s="0" t="str">
        <f aca="false">IF(AE249="",V249,AE249)</f>
        <v/>
      </c>
      <c r="AH249" s="0" t="str">
        <f aca="false">IF(AD249&lt;1.1,"x","")</f>
        <v>x</v>
      </c>
    </row>
    <row r="250" customFormat="false" ht="13.8" hidden="true" customHeight="false" outlineLevel="0" collapsed="false">
      <c r="A250" s="0" t="n">
        <f aca="false">A249+metadata!J249</f>
        <v>1453</v>
      </c>
      <c r="B250" s="0" t="str">
        <f aca="false">metadata!B250</f>
        <v>37- OUL</v>
      </c>
      <c r="C250" s="0" t="n">
        <v>249</v>
      </c>
      <c r="D250" s="3" t="str">
        <f aca="false">VLOOKUP(C250,$A$1:$B$451,2)</f>
        <v>2-</v>
      </c>
      <c r="E250" s="0" t="str">
        <f aca="false">VLOOKUP($D250,metadata!$B$2:$S$451,2,0)</f>
        <v>BRADSHAW, WE</v>
      </c>
      <c r="F250" s="0" t="str">
        <f aca="false">VLOOKUP($D250,metadata!$B$2:$S$451,3,0)</f>
        <v>GEOGRAPHY OF PHOTOPERIODIC RESPONSE IN DIAPAUSING MOSQUITO</v>
      </c>
      <c r="G250" s="0" t="str">
        <f aca="false">VLOOKUP($D250,metadata!$B$2:$S$451,4,0)</f>
        <v>10.1038/262384b0</v>
      </c>
      <c r="H250" s="0" t="str">
        <f aca="false">VLOOKUP($D250,metadata!$B$2:$S$451,5,0)</f>
        <v>y-askfordata</v>
      </c>
      <c r="I250" s="0" t="str">
        <f aca="false">VLOOKUP($D250,metadata!$B$2:$S$451,6,0)</f>
        <v>a</v>
      </c>
      <c r="J250" s="0" t="str">
        <f aca="false">VLOOKUP($D250,metadata!$B$2:$S$451,7,0)</f>
        <v>i</v>
      </c>
      <c r="K250" s="0" t="n">
        <f aca="false">VLOOKUP($D250,metadata!$B$2:$S$451,8,0)</f>
        <v>22</v>
      </c>
      <c r="L250" s="0" t="n">
        <f aca="false">VLOOKUP($D250,metadata!$B$2:$S$451,9,0)</f>
        <v>16</v>
      </c>
      <c r="M250" s="0" t="str">
        <f aca="false">VLOOKUP($D250,metadata!$B$2:$S$451,10,0)</f>
        <v/>
      </c>
      <c r="N250" s="0" t="str">
        <f aca="false">VLOOKUP($D250,metadata!$B$2:$S$451,11,0)</f>
        <v>Wyeomyia smithii</v>
      </c>
      <c r="O250" s="0" t="str">
        <f aca="false">VLOOKUP($D250,metadata!$B$2:$S$451,12,0)</f>
        <v>diptera</v>
      </c>
      <c r="P250" s="0" t="str">
        <f aca="false">VLOOKUP($D250,metadata!$B$2:$S$451,13,0)</f>
        <v/>
      </c>
      <c r="Q250" s="0" t="str">
        <f aca="false">VLOOKUP($D250,metadata!$B$2:$S$451,14,0)</f>
        <v/>
      </c>
      <c r="R250" s="0" t="str">
        <f aca="false">VLOOKUP($D250,metadata!$B$2:$S$451,15,0)</f>
        <v/>
      </c>
      <c r="S250" s="0" t="str">
        <f aca="false">VLOOKUP($D250,metadata!$B$2:$S$451,16,0)</f>
        <v/>
      </c>
      <c r="T250" s="0" t="str">
        <f aca="false">VLOOKUP($D250,metadata!$B$2:$S$451,17,0)</f>
        <v/>
      </c>
      <c r="U250" s="0" t="str">
        <f aca="false">VLOOKUP($D250,metadata!$B$2:$S$451,18,0)</f>
        <v/>
      </c>
      <c r="V250" s="0" t="str">
        <f aca="false">VLOOKUP($D250,metadata!$B$2:$Z$451,19,0)</f>
        <v/>
      </c>
      <c r="W250" s="0" t="str">
        <f aca="false">VLOOKUP($D250,metadata!$B$2:$Z$451,20,0)</f>
        <v/>
      </c>
      <c r="X250" s="0" t="str">
        <f aca="false">VLOOKUP($D250,metadata!$B$2:$Z$451,21,0)</f>
        <v/>
      </c>
      <c r="Y250" s="0" t="str">
        <f aca="false">VLOOKUP($D250,metadata!$B$2:$Z$451,22,0)</f>
        <v/>
      </c>
      <c r="Z250" s="0" t="str">
        <f aca="false">VLOOKUP($D250,metadata!$B$2:$Z$451,23,0)</f>
        <v/>
      </c>
      <c r="AA250" s="0" t="str">
        <f aca="false">VLOOKUP($D250,metadata!$B$2:$Z$451,24,0)</f>
        <v/>
      </c>
      <c r="AB250" s="0" t="str">
        <f aca="false">VLOOKUP($D250,metadata!$B$2:$Z$451,25,0)</f>
        <v/>
      </c>
      <c r="AF250" s="0" t="str">
        <f aca="false">IF(AE250="",V250,AE250)</f>
        <v/>
      </c>
      <c r="AH250" s="0" t="str">
        <f aca="false">IF(AD250&lt;1.1,"x","")</f>
        <v>x</v>
      </c>
    </row>
    <row r="251" customFormat="false" ht="13.8" hidden="true" customHeight="false" outlineLevel="0" collapsed="false">
      <c r="A251" s="0" t="n">
        <f aca="false">A250+metadata!J250</f>
        <v>1461</v>
      </c>
      <c r="B251" s="0" t="str">
        <f aca="false">metadata!B251</f>
        <v>37- TUR</v>
      </c>
      <c r="C251" s="0" t="n">
        <v>250</v>
      </c>
      <c r="D251" s="3" t="str">
        <f aca="false">VLOOKUP(C251,$A$1:$B$451,2)</f>
        <v>2-</v>
      </c>
      <c r="E251" s="0" t="str">
        <f aca="false">VLOOKUP($D251,metadata!$B$2:$S$451,2,0)</f>
        <v>BRADSHAW, WE</v>
      </c>
      <c r="F251" s="0" t="str">
        <f aca="false">VLOOKUP($D251,metadata!$B$2:$S$451,3,0)</f>
        <v>GEOGRAPHY OF PHOTOPERIODIC RESPONSE IN DIAPAUSING MOSQUITO</v>
      </c>
      <c r="G251" s="0" t="str">
        <f aca="false">VLOOKUP($D251,metadata!$B$2:$S$451,4,0)</f>
        <v>10.1038/262384b0</v>
      </c>
      <c r="H251" s="0" t="str">
        <f aca="false">VLOOKUP($D251,metadata!$B$2:$S$451,5,0)</f>
        <v>y-askfordata</v>
      </c>
      <c r="I251" s="0" t="str">
        <f aca="false">VLOOKUP($D251,metadata!$B$2:$S$451,6,0)</f>
        <v>a</v>
      </c>
      <c r="J251" s="0" t="str">
        <f aca="false">VLOOKUP($D251,metadata!$B$2:$S$451,7,0)</f>
        <v>i</v>
      </c>
      <c r="K251" s="0" t="n">
        <f aca="false">VLOOKUP($D251,metadata!$B$2:$S$451,8,0)</f>
        <v>22</v>
      </c>
      <c r="L251" s="0" t="n">
        <f aca="false">VLOOKUP($D251,metadata!$B$2:$S$451,9,0)</f>
        <v>16</v>
      </c>
      <c r="M251" s="0" t="str">
        <f aca="false">VLOOKUP($D251,metadata!$B$2:$S$451,10,0)</f>
        <v/>
      </c>
      <c r="N251" s="0" t="str">
        <f aca="false">VLOOKUP($D251,metadata!$B$2:$S$451,11,0)</f>
        <v>Wyeomyia smithii</v>
      </c>
      <c r="O251" s="0" t="str">
        <f aca="false">VLOOKUP($D251,metadata!$B$2:$S$451,12,0)</f>
        <v>diptera</v>
      </c>
      <c r="P251" s="0" t="str">
        <f aca="false">VLOOKUP($D251,metadata!$B$2:$S$451,13,0)</f>
        <v/>
      </c>
      <c r="Q251" s="0" t="str">
        <f aca="false">VLOOKUP($D251,metadata!$B$2:$S$451,14,0)</f>
        <v/>
      </c>
      <c r="R251" s="0" t="str">
        <f aca="false">VLOOKUP($D251,metadata!$B$2:$S$451,15,0)</f>
        <v/>
      </c>
      <c r="S251" s="0" t="str">
        <f aca="false">VLOOKUP($D251,metadata!$B$2:$S$451,16,0)</f>
        <v/>
      </c>
      <c r="T251" s="0" t="str">
        <f aca="false">VLOOKUP($D251,metadata!$B$2:$S$451,17,0)</f>
        <v/>
      </c>
      <c r="U251" s="0" t="str">
        <f aca="false">VLOOKUP($D251,metadata!$B$2:$S$451,18,0)</f>
        <v/>
      </c>
      <c r="V251" s="0" t="str">
        <f aca="false">VLOOKUP($D251,metadata!$B$2:$Z$451,19,0)</f>
        <v/>
      </c>
      <c r="W251" s="0" t="str">
        <f aca="false">VLOOKUP($D251,metadata!$B$2:$Z$451,20,0)</f>
        <v/>
      </c>
      <c r="X251" s="0" t="str">
        <f aca="false">VLOOKUP($D251,metadata!$B$2:$Z$451,21,0)</f>
        <v/>
      </c>
      <c r="Y251" s="0" t="str">
        <f aca="false">VLOOKUP($D251,metadata!$B$2:$Z$451,22,0)</f>
        <v/>
      </c>
      <c r="Z251" s="0" t="str">
        <f aca="false">VLOOKUP($D251,metadata!$B$2:$Z$451,23,0)</f>
        <v/>
      </c>
      <c r="AA251" s="0" t="str">
        <f aca="false">VLOOKUP($D251,metadata!$B$2:$Z$451,24,0)</f>
        <v/>
      </c>
      <c r="AB251" s="0" t="str">
        <f aca="false">VLOOKUP($D251,metadata!$B$2:$Z$451,25,0)</f>
        <v/>
      </c>
      <c r="AF251" s="0" t="str">
        <f aca="false">IF(AE251="",V251,AE251)</f>
        <v/>
      </c>
      <c r="AH251" s="0" t="str">
        <f aca="false">IF(AD251&lt;1.1,"x","")</f>
        <v>x</v>
      </c>
    </row>
    <row r="252" customFormat="false" ht="13.8" hidden="true" customHeight="false" outlineLevel="0" collapsed="false">
      <c r="A252" s="0" t="n">
        <f aca="false">A251+metadata!J251</f>
        <v>1469</v>
      </c>
      <c r="B252" s="0" t="str">
        <f aca="false">metadata!B252</f>
        <v>37- LAT</v>
      </c>
      <c r="C252" s="0" t="n">
        <v>251</v>
      </c>
      <c r="D252" s="3" t="str">
        <f aca="false">VLOOKUP(C252,$A$1:$B$451,2)</f>
        <v>2-</v>
      </c>
      <c r="E252" s="0" t="str">
        <f aca="false">VLOOKUP($D252,metadata!$B$2:$S$451,2,0)</f>
        <v>BRADSHAW, WE</v>
      </c>
      <c r="F252" s="0" t="str">
        <f aca="false">VLOOKUP($D252,metadata!$B$2:$S$451,3,0)</f>
        <v>GEOGRAPHY OF PHOTOPERIODIC RESPONSE IN DIAPAUSING MOSQUITO</v>
      </c>
      <c r="G252" s="0" t="str">
        <f aca="false">VLOOKUP($D252,metadata!$B$2:$S$451,4,0)</f>
        <v>10.1038/262384b0</v>
      </c>
      <c r="H252" s="0" t="str">
        <f aca="false">VLOOKUP($D252,metadata!$B$2:$S$451,5,0)</f>
        <v>y-askfordata</v>
      </c>
      <c r="I252" s="0" t="str">
        <f aca="false">VLOOKUP($D252,metadata!$B$2:$S$451,6,0)</f>
        <v>a</v>
      </c>
      <c r="J252" s="0" t="str">
        <f aca="false">VLOOKUP($D252,metadata!$B$2:$S$451,7,0)</f>
        <v>i</v>
      </c>
      <c r="K252" s="0" t="n">
        <f aca="false">VLOOKUP($D252,metadata!$B$2:$S$451,8,0)</f>
        <v>22</v>
      </c>
      <c r="L252" s="0" t="n">
        <f aca="false">VLOOKUP($D252,metadata!$B$2:$S$451,9,0)</f>
        <v>16</v>
      </c>
      <c r="M252" s="0" t="str">
        <f aca="false">VLOOKUP($D252,metadata!$B$2:$S$451,10,0)</f>
        <v/>
      </c>
      <c r="N252" s="0" t="str">
        <f aca="false">VLOOKUP($D252,metadata!$B$2:$S$451,11,0)</f>
        <v>Wyeomyia smithii</v>
      </c>
      <c r="O252" s="0" t="str">
        <f aca="false">VLOOKUP($D252,metadata!$B$2:$S$451,12,0)</f>
        <v>diptera</v>
      </c>
      <c r="P252" s="0" t="str">
        <f aca="false">VLOOKUP($D252,metadata!$B$2:$S$451,13,0)</f>
        <v/>
      </c>
      <c r="Q252" s="0" t="str">
        <f aca="false">VLOOKUP($D252,metadata!$B$2:$S$451,14,0)</f>
        <v/>
      </c>
      <c r="R252" s="0" t="str">
        <f aca="false">VLOOKUP($D252,metadata!$B$2:$S$451,15,0)</f>
        <v/>
      </c>
      <c r="S252" s="0" t="str">
        <f aca="false">VLOOKUP($D252,metadata!$B$2:$S$451,16,0)</f>
        <v/>
      </c>
      <c r="T252" s="0" t="str">
        <f aca="false">VLOOKUP($D252,metadata!$B$2:$S$451,17,0)</f>
        <v/>
      </c>
      <c r="U252" s="0" t="str">
        <f aca="false">VLOOKUP($D252,metadata!$B$2:$S$451,18,0)</f>
        <v/>
      </c>
      <c r="V252" s="0" t="str">
        <f aca="false">VLOOKUP($D252,metadata!$B$2:$Z$451,19,0)</f>
        <v/>
      </c>
      <c r="W252" s="0" t="str">
        <f aca="false">VLOOKUP($D252,metadata!$B$2:$Z$451,20,0)</f>
        <v/>
      </c>
      <c r="X252" s="0" t="str">
        <f aca="false">VLOOKUP($D252,metadata!$B$2:$Z$451,21,0)</f>
        <v/>
      </c>
      <c r="Y252" s="0" t="str">
        <f aca="false">VLOOKUP($D252,metadata!$B$2:$Z$451,22,0)</f>
        <v/>
      </c>
      <c r="Z252" s="0" t="str">
        <f aca="false">VLOOKUP($D252,metadata!$B$2:$Z$451,23,0)</f>
        <v/>
      </c>
      <c r="AA252" s="0" t="str">
        <f aca="false">VLOOKUP($D252,metadata!$B$2:$Z$451,24,0)</f>
        <v/>
      </c>
      <c r="AB252" s="0" t="str">
        <f aca="false">VLOOKUP($D252,metadata!$B$2:$Z$451,25,0)</f>
        <v/>
      </c>
      <c r="AF252" s="0" t="str">
        <f aca="false">IF(AE252="",V252,AE252)</f>
        <v/>
      </c>
      <c r="AH252" s="0" t="str">
        <f aca="false">IF(AD252&lt;1.1,"x","")</f>
        <v>x</v>
      </c>
    </row>
    <row r="253" customFormat="false" ht="13.8" hidden="true" customHeight="false" outlineLevel="0" collapsed="false">
      <c r="A253" s="0" t="n">
        <f aca="false">A252+metadata!J252</f>
        <v>1477</v>
      </c>
      <c r="B253" s="0" t="str">
        <f aca="false">metadata!B253</f>
        <v>37- HAM</v>
      </c>
      <c r="C253" s="0" t="n">
        <v>252</v>
      </c>
      <c r="D253" s="3" t="str">
        <f aca="false">VLOOKUP(C253,$A$1:$B$451,2)</f>
        <v>2-</v>
      </c>
      <c r="E253" s="0" t="str">
        <f aca="false">VLOOKUP($D253,metadata!$B$2:$S$451,2,0)</f>
        <v>BRADSHAW, WE</v>
      </c>
      <c r="F253" s="0" t="str">
        <f aca="false">VLOOKUP($D253,metadata!$B$2:$S$451,3,0)</f>
        <v>GEOGRAPHY OF PHOTOPERIODIC RESPONSE IN DIAPAUSING MOSQUITO</v>
      </c>
      <c r="G253" s="0" t="str">
        <f aca="false">VLOOKUP($D253,metadata!$B$2:$S$451,4,0)</f>
        <v>10.1038/262384b0</v>
      </c>
      <c r="H253" s="0" t="str">
        <f aca="false">VLOOKUP($D253,metadata!$B$2:$S$451,5,0)</f>
        <v>y-askfordata</v>
      </c>
      <c r="I253" s="0" t="str">
        <f aca="false">VLOOKUP($D253,metadata!$B$2:$S$451,6,0)</f>
        <v>a</v>
      </c>
      <c r="J253" s="0" t="str">
        <f aca="false">VLOOKUP($D253,metadata!$B$2:$S$451,7,0)</f>
        <v>i</v>
      </c>
      <c r="K253" s="0" t="n">
        <f aca="false">VLOOKUP($D253,metadata!$B$2:$S$451,8,0)</f>
        <v>22</v>
      </c>
      <c r="L253" s="0" t="n">
        <f aca="false">VLOOKUP($D253,metadata!$B$2:$S$451,9,0)</f>
        <v>16</v>
      </c>
      <c r="M253" s="0" t="str">
        <f aca="false">VLOOKUP($D253,metadata!$B$2:$S$451,10,0)</f>
        <v/>
      </c>
      <c r="N253" s="0" t="str">
        <f aca="false">VLOOKUP($D253,metadata!$B$2:$S$451,11,0)</f>
        <v>Wyeomyia smithii</v>
      </c>
      <c r="O253" s="0" t="str">
        <f aca="false">VLOOKUP($D253,metadata!$B$2:$S$451,12,0)</f>
        <v>diptera</v>
      </c>
      <c r="P253" s="0" t="str">
        <f aca="false">VLOOKUP($D253,metadata!$B$2:$S$451,13,0)</f>
        <v/>
      </c>
      <c r="Q253" s="0" t="str">
        <f aca="false">VLOOKUP($D253,metadata!$B$2:$S$451,14,0)</f>
        <v/>
      </c>
      <c r="R253" s="0" t="str">
        <f aca="false">VLOOKUP($D253,metadata!$B$2:$S$451,15,0)</f>
        <v/>
      </c>
      <c r="S253" s="0" t="str">
        <f aca="false">VLOOKUP($D253,metadata!$B$2:$S$451,16,0)</f>
        <v/>
      </c>
      <c r="T253" s="0" t="str">
        <f aca="false">VLOOKUP($D253,metadata!$B$2:$S$451,17,0)</f>
        <v/>
      </c>
      <c r="U253" s="0" t="str">
        <f aca="false">VLOOKUP($D253,metadata!$B$2:$S$451,18,0)</f>
        <v/>
      </c>
      <c r="V253" s="0" t="str">
        <f aca="false">VLOOKUP($D253,metadata!$B$2:$Z$451,19,0)</f>
        <v/>
      </c>
      <c r="W253" s="0" t="str">
        <f aca="false">VLOOKUP($D253,metadata!$B$2:$Z$451,20,0)</f>
        <v/>
      </c>
      <c r="X253" s="0" t="str">
        <f aca="false">VLOOKUP($D253,metadata!$B$2:$Z$451,21,0)</f>
        <v/>
      </c>
      <c r="Y253" s="0" t="str">
        <f aca="false">VLOOKUP($D253,metadata!$B$2:$Z$451,22,0)</f>
        <v/>
      </c>
      <c r="Z253" s="0" t="str">
        <f aca="false">VLOOKUP($D253,metadata!$B$2:$Z$451,23,0)</f>
        <v/>
      </c>
      <c r="AA253" s="0" t="str">
        <f aca="false">VLOOKUP($D253,metadata!$B$2:$Z$451,24,0)</f>
        <v/>
      </c>
      <c r="AB253" s="0" t="str">
        <f aca="false">VLOOKUP($D253,metadata!$B$2:$Z$451,25,0)</f>
        <v/>
      </c>
      <c r="AF253" s="0" t="str">
        <f aca="false">IF(AE253="",V253,AE253)</f>
        <v/>
      </c>
      <c r="AH253" s="0" t="str">
        <f aca="false">IF(AD253&lt;1.1,"x","")</f>
        <v>x</v>
      </c>
    </row>
    <row r="254" customFormat="false" ht="13.8" hidden="true" customHeight="false" outlineLevel="0" collapsed="false">
      <c r="A254" s="0" t="n">
        <f aca="false">A253+metadata!J253</f>
        <v>1485</v>
      </c>
      <c r="B254" s="0" t="str">
        <f aca="false">metadata!B254</f>
        <v>37- SCH</v>
      </c>
      <c r="C254" s="0" t="n">
        <v>253</v>
      </c>
      <c r="D254" s="3" t="str">
        <f aca="false">VLOOKUP(C254,$A$1:$B$451,2)</f>
        <v>2-</v>
      </c>
      <c r="E254" s="0" t="str">
        <f aca="false">VLOOKUP($D254,metadata!$B$2:$S$451,2,0)</f>
        <v>BRADSHAW, WE</v>
      </c>
      <c r="F254" s="0" t="str">
        <f aca="false">VLOOKUP($D254,metadata!$B$2:$S$451,3,0)</f>
        <v>GEOGRAPHY OF PHOTOPERIODIC RESPONSE IN DIAPAUSING MOSQUITO</v>
      </c>
      <c r="G254" s="0" t="str">
        <f aca="false">VLOOKUP($D254,metadata!$B$2:$S$451,4,0)</f>
        <v>10.1038/262384b0</v>
      </c>
      <c r="H254" s="0" t="str">
        <f aca="false">VLOOKUP($D254,metadata!$B$2:$S$451,5,0)</f>
        <v>y-askfordata</v>
      </c>
      <c r="I254" s="0" t="str">
        <f aca="false">VLOOKUP($D254,metadata!$B$2:$S$451,6,0)</f>
        <v>a</v>
      </c>
      <c r="J254" s="0" t="str">
        <f aca="false">VLOOKUP($D254,metadata!$B$2:$S$451,7,0)</f>
        <v>i</v>
      </c>
      <c r="K254" s="0" t="n">
        <f aca="false">VLOOKUP($D254,metadata!$B$2:$S$451,8,0)</f>
        <v>22</v>
      </c>
      <c r="L254" s="0" t="n">
        <f aca="false">VLOOKUP($D254,metadata!$B$2:$S$451,9,0)</f>
        <v>16</v>
      </c>
      <c r="M254" s="0" t="str">
        <f aca="false">VLOOKUP($D254,metadata!$B$2:$S$451,10,0)</f>
        <v/>
      </c>
      <c r="N254" s="0" t="str">
        <f aca="false">VLOOKUP($D254,metadata!$B$2:$S$451,11,0)</f>
        <v>Wyeomyia smithii</v>
      </c>
      <c r="O254" s="0" t="str">
        <f aca="false">VLOOKUP($D254,metadata!$B$2:$S$451,12,0)</f>
        <v>diptera</v>
      </c>
      <c r="P254" s="0" t="str">
        <f aca="false">VLOOKUP($D254,metadata!$B$2:$S$451,13,0)</f>
        <v/>
      </c>
      <c r="Q254" s="0" t="str">
        <f aca="false">VLOOKUP($D254,metadata!$B$2:$S$451,14,0)</f>
        <v/>
      </c>
      <c r="R254" s="0" t="str">
        <f aca="false">VLOOKUP($D254,metadata!$B$2:$S$451,15,0)</f>
        <v/>
      </c>
      <c r="S254" s="0" t="str">
        <f aca="false">VLOOKUP($D254,metadata!$B$2:$S$451,16,0)</f>
        <v/>
      </c>
      <c r="T254" s="0" t="str">
        <f aca="false">VLOOKUP($D254,metadata!$B$2:$S$451,17,0)</f>
        <v/>
      </c>
      <c r="U254" s="0" t="str">
        <f aca="false">VLOOKUP($D254,metadata!$B$2:$S$451,18,0)</f>
        <v/>
      </c>
      <c r="V254" s="0" t="str">
        <f aca="false">VLOOKUP($D254,metadata!$B$2:$Z$451,19,0)</f>
        <v/>
      </c>
      <c r="W254" s="0" t="str">
        <f aca="false">VLOOKUP($D254,metadata!$B$2:$Z$451,20,0)</f>
        <v/>
      </c>
      <c r="X254" s="0" t="str">
        <f aca="false">VLOOKUP($D254,metadata!$B$2:$Z$451,21,0)</f>
        <v/>
      </c>
      <c r="Y254" s="0" t="str">
        <f aca="false">VLOOKUP($D254,metadata!$B$2:$Z$451,22,0)</f>
        <v/>
      </c>
      <c r="Z254" s="0" t="str">
        <f aca="false">VLOOKUP($D254,metadata!$B$2:$Z$451,23,0)</f>
        <v/>
      </c>
      <c r="AA254" s="0" t="str">
        <f aca="false">VLOOKUP($D254,metadata!$B$2:$Z$451,24,0)</f>
        <v/>
      </c>
      <c r="AB254" s="0" t="str">
        <f aca="false">VLOOKUP($D254,metadata!$B$2:$Z$451,25,0)</f>
        <v/>
      </c>
      <c r="AF254" s="0" t="str">
        <f aca="false">IF(AE254="",V254,AE254)</f>
        <v/>
      </c>
      <c r="AH254" s="0" t="str">
        <f aca="false">IF(AD254&lt;1.1,"x","")</f>
        <v>x</v>
      </c>
    </row>
    <row r="255" customFormat="false" ht="13.8" hidden="true" customHeight="false" outlineLevel="0" collapsed="false">
      <c r="A255" s="0" t="n">
        <f aca="false">A254+metadata!J254</f>
        <v>1493</v>
      </c>
      <c r="B255" s="0" t="str">
        <f aca="false">metadata!B255</f>
        <v>37- SWI</v>
      </c>
      <c r="C255" s="0" t="n">
        <v>254</v>
      </c>
      <c r="D255" s="3" t="str">
        <f aca="false">VLOOKUP(C255,$A$1:$B$451,2)</f>
        <v>2-</v>
      </c>
      <c r="E255" s="0" t="str">
        <f aca="false">VLOOKUP($D255,metadata!$B$2:$S$451,2,0)</f>
        <v>BRADSHAW, WE</v>
      </c>
      <c r="F255" s="0" t="str">
        <f aca="false">VLOOKUP($D255,metadata!$B$2:$S$451,3,0)</f>
        <v>GEOGRAPHY OF PHOTOPERIODIC RESPONSE IN DIAPAUSING MOSQUITO</v>
      </c>
      <c r="G255" s="0" t="str">
        <f aca="false">VLOOKUP($D255,metadata!$B$2:$S$451,4,0)</f>
        <v>10.1038/262384b0</v>
      </c>
      <c r="H255" s="0" t="str">
        <f aca="false">VLOOKUP($D255,metadata!$B$2:$S$451,5,0)</f>
        <v>y-askfordata</v>
      </c>
      <c r="I255" s="0" t="str">
        <f aca="false">VLOOKUP($D255,metadata!$B$2:$S$451,6,0)</f>
        <v>a</v>
      </c>
      <c r="J255" s="0" t="str">
        <f aca="false">VLOOKUP($D255,metadata!$B$2:$S$451,7,0)</f>
        <v>i</v>
      </c>
      <c r="K255" s="0" t="n">
        <f aca="false">VLOOKUP($D255,metadata!$B$2:$S$451,8,0)</f>
        <v>22</v>
      </c>
      <c r="L255" s="0" t="n">
        <f aca="false">VLOOKUP($D255,metadata!$B$2:$S$451,9,0)</f>
        <v>16</v>
      </c>
      <c r="M255" s="0" t="str">
        <f aca="false">VLOOKUP($D255,metadata!$B$2:$S$451,10,0)</f>
        <v/>
      </c>
      <c r="N255" s="0" t="str">
        <f aca="false">VLOOKUP($D255,metadata!$B$2:$S$451,11,0)</f>
        <v>Wyeomyia smithii</v>
      </c>
      <c r="O255" s="0" t="str">
        <f aca="false">VLOOKUP($D255,metadata!$B$2:$S$451,12,0)</f>
        <v>diptera</v>
      </c>
      <c r="P255" s="0" t="str">
        <f aca="false">VLOOKUP($D255,metadata!$B$2:$S$451,13,0)</f>
        <v/>
      </c>
      <c r="Q255" s="0" t="str">
        <f aca="false">VLOOKUP($D255,metadata!$B$2:$S$451,14,0)</f>
        <v/>
      </c>
      <c r="R255" s="0" t="str">
        <f aca="false">VLOOKUP($D255,metadata!$B$2:$S$451,15,0)</f>
        <v/>
      </c>
      <c r="S255" s="0" t="str">
        <f aca="false">VLOOKUP($D255,metadata!$B$2:$S$451,16,0)</f>
        <v/>
      </c>
      <c r="T255" s="0" t="str">
        <f aca="false">VLOOKUP($D255,metadata!$B$2:$S$451,17,0)</f>
        <v/>
      </c>
      <c r="U255" s="0" t="str">
        <f aca="false">VLOOKUP($D255,metadata!$B$2:$S$451,18,0)</f>
        <v/>
      </c>
      <c r="V255" s="0" t="str">
        <f aca="false">VLOOKUP($D255,metadata!$B$2:$Z$451,19,0)</f>
        <v/>
      </c>
      <c r="W255" s="0" t="str">
        <f aca="false">VLOOKUP($D255,metadata!$B$2:$Z$451,20,0)</f>
        <v/>
      </c>
      <c r="X255" s="0" t="str">
        <f aca="false">VLOOKUP($D255,metadata!$B$2:$Z$451,21,0)</f>
        <v/>
      </c>
      <c r="Y255" s="0" t="str">
        <f aca="false">VLOOKUP($D255,metadata!$B$2:$Z$451,22,0)</f>
        <v/>
      </c>
      <c r="Z255" s="0" t="str">
        <f aca="false">VLOOKUP($D255,metadata!$B$2:$Z$451,23,0)</f>
        <v/>
      </c>
      <c r="AA255" s="0" t="str">
        <f aca="false">VLOOKUP($D255,metadata!$B$2:$Z$451,24,0)</f>
        <v/>
      </c>
      <c r="AB255" s="0" t="str">
        <f aca="false">VLOOKUP($D255,metadata!$B$2:$Z$451,25,0)</f>
        <v/>
      </c>
      <c r="AF255" s="0" t="str">
        <f aca="false">IF(AE255="",V255,AE255)</f>
        <v/>
      </c>
      <c r="AH255" s="0" t="str">
        <f aca="false">IF(AD255&lt;1.1,"x","")</f>
        <v>x</v>
      </c>
    </row>
    <row r="256" customFormat="false" ht="13.8" hidden="true" customHeight="false" outlineLevel="0" collapsed="false">
      <c r="A256" s="0" t="n">
        <f aca="false">A255+metadata!J255</f>
        <v>1501</v>
      </c>
      <c r="B256" s="0" t="str">
        <f aca="false">metadata!B256</f>
        <v>37- COR</v>
      </c>
      <c r="C256" s="0" t="n">
        <v>255</v>
      </c>
      <c r="D256" s="3" t="str">
        <f aca="false">VLOOKUP(C256,$A$1:$B$451,2)</f>
        <v>2-</v>
      </c>
      <c r="E256" s="0" t="str">
        <f aca="false">VLOOKUP($D256,metadata!$B$2:$S$451,2,0)</f>
        <v>BRADSHAW, WE</v>
      </c>
      <c r="F256" s="0" t="str">
        <f aca="false">VLOOKUP($D256,metadata!$B$2:$S$451,3,0)</f>
        <v>GEOGRAPHY OF PHOTOPERIODIC RESPONSE IN DIAPAUSING MOSQUITO</v>
      </c>
      <c r="G256" s="0" t="str">
        <f aca="false">VLOOKUP($D256,metadata!$B$2:$S$451,4,0)</f>
        <v>10.1038/262384b0</v>
      </c>
      <c r="H256" s="0" t="str">
        <f aca="false">VLOOKUP($D256,metadata!$B$2:$S$451,5,0)</f>
        <v>y-askfordata</v>
      </c>
      <c r="I256" s="0" t="str">
        <f aca="false">VLOOKUP($D256,metadata!$B$2:$S$451,6,0)</f>
        <v>a</v>
      </c>
      <c r="J256" s="0" t="str">
        <f aca="false">VLOOKUP($D256,metadata!$B$2:$S$451,7,0)</f>
        <v>i</v>
      </c>
      <c r="K256" s="0" t="n">
        <f aca="false">VLOOKUP($D256,metadata!$B$2:$S$451,8,0)</f>
        <v>22</v>
      </c>
      <c r="L256" s="0" t="n">
        <f aca="false">VLOOKUP($D256,metadata!$B$2:$S$451,9,0)</f>
        <v>16</v>
      </c>
      <c r="M256" s="0" t="str">
        <f aca="false">VLOOKUP($D256,metadata!$B$2:$S$451,10,0)</f>
        <v/>
      </c>
      <c r="N256" s="0" t="str">
        <f aca="false">VLOOKUP($D256,metadata!$B$2:$S$451,11,0)</f>
        <v>Wyeomyia smithii</v>
      </c>
      <c r="O256" s="0" t="str">
        <f aca="false">VLOOKUP($D256,metadata!$B$2:$S$451,12,0)</f>
        <v>diptera</v>
      </c>
      <c r="P256" s="0" t="str">
        <f aca="false">VLOOKUP($D256,metadata!$B$2:$S$451,13,0)</f>
        <v/>
      </c>
      <c r="Q256" s="0" t="str">
        <f aca="false">VLOOKUP($D256,metadata!$B$2:$S$451,14,0)</f>
        <v/>
      </c>
      <c r="R256" s="0" t="str">
        <f aca="false">VLOOKUP($D256,metadata!$B$2:$S$451,15,0)</f>
        <v/>
      </c>
      <c r="S256" s="0" t="str">
        <f aca="false">VLOOKUP($D256,metadata!$B$2:$S$451,16,0)</f>
        <v/>
      </c>
      <c r="T256" s="0" t="str">
        <f aca="false">VLOOKUP($D256,metadata!$B$2:$S$451,17,0)</f>
        <v/>
      </c>
      <c r="U256" s="0" t="str">
        <f aca="false">VLOOKUP($D256,metadata!$B$2:$S$451,18,0)</f>
        <v/>
      </c>
      <c r="V256" s="0" t="str">
        <f aca="false">VLOOKUP($D256,metadata!$B$2:$Z$451,19,0)</f>
        <v/>
      </c>
      <c r="W256" s="0" t="str">
        <f aca="false">VLOOKUP($D256,metadata!$B$2:$Z$451,20,0)</f>
        <v/>
      </c>
      <c r="X256" s="0" t="str">
        <f aca="false">VLOOKUP($D256,metadata!$B$2:$Z$451,21,0)</f>
        <v/>
      </c>
      <c r="Y256" s="0" t="str">
        <f aca="false">VLOOKUP($D256,metadata!$B$2:$Z$451,22,0)</f>
        <v/>
      </c>
      <c r="Z256" s="0" t="str">
        <f aca="false">VLOOKUP($D256,metadata!$B$2:$Z$451,23,0)</f>
        <v/>
      </c>
      <c r="AA256" s="0" t="str">
        <f aca="false">VLOOKUP($D256,metadata!$B$2:$Z$451,24,0)</f>
        <v/>
      </c>
      <c r="AB256" s="0" t="str">
        <f aca="false">VLOOKUP($D256,metadata!$B$2:$Z$451,25,0)</f>
        <v/>
      </c>
      <c r="AF256" s="0" t="str">
        <f aca="false">IF(AE256="",V256,AE256)</f>
        <v/>
      </c>
      <c r="AH256" s="0" t="str">
        <f aca="false">IF(AD256&lt;1.1,"x","")</f>
        <v>x</v>
      </c>
    </row>
    <row r="257" customFormat="false" ht="13.8" hidden="true" customHeight="false" outlineLevel="0" collapsed="false">
      <c r="A257" s="0" t="n">
        <f aca="false">A256+metadata!J256</f>
        <v>1509</v>
      </c>
      <c r="B257" s="0" t="str">
        <f aca="false">metadata!B257</f>
        <v>38-Sp22</v>
      </c>
      <c r="C257" s="0" t="n">
        <v>256</v>
      </c>
      <c r="D257" s="3" t="str">
        <f aca="false">VLOOKUP(C257,$A$1:$B$451,2)</f>
        <v>2-</v>
      </c>
      <c r="E257" s="0" t="str">
        <f aca="false">VLOOKUP($D257,metadata!$B$2:$S$451,2,0)</f>
        <v>BRADSHAW, WE</v>
      </c>
      <c r="F257" s="0" t="str">
        <f aca="false">VLOOKUP($D257,metadata!$B$2:$S$451,3,0)</f>
        <v>GEOGRAPHY OF PHOTOPERIODIC RESPONSE IN DIAPAUSING MOSQUITO</v>
      </c>
      <c r="G257" s="0" t="str">
        <f aca="false">VLOOKUP($D257,metadata!$B$2:$S$451,4,0)</f>
        <v>10.1038/262384b0</v>
      </c>
      <c r="H257" s="0" t="str">
        <f aca="false">VLOOKUP($D257,metadata!$B$2:$S$451,5,0)</f>
        <v>y-askfordata</v>
      </c>
      <c r="I257" s="0" t="str">
        <f aca="false">VLOOKUP($D257,metadata!$B$2:$S$451,6,0)</f>
        <v>a</v>
      </c>
      <c r="J257" s="0" t="str">
        <f aca="false">VLOOKUP($D257,metadata!$B$2:$S$451,7,0)</f>
        <v>i</v>
      </c>
      <c r="K257" s="0" t="n">
        <f aca="false">VLOOKUP($D257,metadata!$B$2:$S$451,8,0)</f>
        <v>22</v>
      </c>
      <c r="L257" s="0" t="n">
        <f aca="false">VLOOKUP($D257,metadata!$B$2:$S$451,9,0)</f>
        <v>16</v>
      </c>
      <c r="M257" s="0" t="str">
        <f aca="false">VLOOKUP($D257,metadata!$B$2:$S$451,10,0)</f>
        <v/>
      </c>
      <c r="N257" s="0" t="str">
        <f aca="false">VLOOKUP($D257,metadata!$B$2:$S$451,11,0)</f>
        <v>Wyeomyia smithii</v>
      </c>
      <c r="O257" s="0" t="str">
        <f aca="false">VLOOKUP($D257,metadata!$B$2:$S$451,12,0)</f>
        <v>diptera</v>
      </c>
      <c r="P257" s="0" t="str">
        <f aca="false">VLOOKUP($D257,metadata!$B$2:$S$451,13,0)</f>
        <v/>
      </c>
      <c r="Q257" s="0" t="str">
        <f aca="false">VLOOKUP($D257,metadata!$B$2:$S$451,14,0)</f>
        <v/>
      </c>
      <c r="R257" s="0" t="str">
        <f aca="false">VLOOKUP($D257,metadata!$B$2:$S$451,15,0)</f>
        <v/>
      </c>
      <c r="S257" s="0" t="str">
        <f aca="false">VLOOKUP($D257,metadata!$B$2:$S$451,16,0)</f>
        <v/>
      </c>
      <c r="T257" s="0" t="str">
        <f aca="false">VLOOKUP($D257,metadata!$B$2:$S$451,17,0)</f>
        <v/>
      </c>
      <c r="U257" s="0" t="str">
        <f aca="false">VLOOKUP($D257,metadata!$B$2:$S$451,18,0)</f>
        <v/>
      </c>
      <c r="V257" s="0" t="str">
        <f aca="false">VLOOKUP($D257,metadata!$B$2:$Z$451,19,0)</f>
        <v/>
      </c>
      <c r="W257" s="0" t="str">
        <f aca="false">VLOOKUP($D257,metadata!$B$2:$Z$451,20,0)</f>
        <v/>
      </c>
      <c r="X257" s="0" t="str">
        <f aca="false">VLOOKUP($D257,metadata!$B$2:$Z$451,21,0)</f>
        <v/>
      </c>
      <c r="Y257" s="0" t="str">
        <f aca="false">VLOOKUP($D257,metadata!$B$2:$Z$451,22,0)</f>
        <v/>
      </c>
      <c r="Z257" s="0" t="str">
        <f aca="false">VLOOKUP($D257,metadata!$B$2:$Z$451,23,0)</f>
        <v/>
      </c>
      <c r="AA257" s="0" t="str">
        <f aca="false">VLOOKUP($D257,metadata!$B$2:$Z$451,24,0)</f>
        <v/>
      </c>
      <c r="AB257" s="0" t="str">
        <f aca="false">VLOOKUP($D257,metadata!$B$2:$Z$451,25,0)</f>
        <v/>
      </c>
      <c r="AF257" s="0" t="str">
        <f aca="false">IF(AE257="",V257,AE257)</f>
        <v/>
      </c>
      <c r="AH257" s="0" t="str">
        <f aca="false">IF(AD257&lt;1.1,"x","")</f>
        <v>x</v>
      </c>
    </row>
    <row r="258" customFormat="false" ht="13.8" hidden="true" customHeight="false" outlineLevel="0" collapsed="false">
      <c r="A258" s="0" t="n">
        <f aca="false">A257+metadata!J257</f>
        <v>1515</v>
      </c>
      <c r="B258" s="0" t="str">
        <f aca="false">metadata!B258</f>
        <v>38-MREN</v>
      </c>
      <c r="C258" s="0" t="n">
        <v>257</v>
      </c>
      <c r="D258" s="3" t="str">
        <f aca="false">VLOOKUP(C258,$A$1:$B$451,2)</f>
        <v>2-</v>
      </c>
      <c r="E258" s="0" t="str">
        <f aca="false">VLOOKUP($D258,metadata!$B$2:$S$451,2,0)</f>
        <v>BRADSHAW, WE</v>
      </c>
      <c r="F258" s="0" t="str">
        <f aca="false">VLOOKUP($D258,metadata!$B$2:$S$451,3,0)</f>
        <v>GEOGRAPHY OF PHOTOPERIODIC RESPONSE IN DIAPAUSING MOSQUITO</v>
      </c>
      <c r="G258" s="0" t="str">
        <f aca="false">VLOOKUP($D258,metadata!$B$2:$S$451,4,0)</f>
        <v>10.1038/262384b0</v>
      </c>
      <c r="H258" s="0" t="str">
        <f aca="false">VLOOKUP($D258,metadata!$B$2:$S$451,5,0)</f>
        <v>y-askfordata</v>
      </c>
      <c r="I258" s="0" t="str">
        <f aca="false">VLOOKUP($D258,metadata!$B$2:$S$451,6,0)</f>
        <v>a</v>
      </c>
      <c r="J258" s="0" t="str">
        <f aca="false">VLOOKUP($D258,metadata!$B$2:$S$451,7,0)</f>
        <v>i</v>
      </c>
      <c r="K258" s="0" t="n">
        <f aca="false">VLOOKUP($D258,metadata!$B$2:$S$451,8,0)</f>
        <v>22</v>
      </c>
      <c r="L258" s="0" t="n">
        <f aca="false">VLOOKUP($D258,metadata!$B$2:$S$451,9,0)</f>
        <v>16</v>
      </c>
      <c r="M258" s="0" t="str">
        <f aca="false">VLOOKUP($D258,metadata!$B$2:$S$451,10,0)</f>
        <v/>
      </c>
      <c r="N258" s="0" t="str">
        <f aca="false">VLOOKUP($D258,metadata!$B$2:$S$451,11,0)</f>
        <v>Wyeomyia smithii</v>
      </c>
      <c r="O258" s="0" t="str">
        <f aca="false">VLOOKUP($D258,metadata!$B$2:$S$451,12,0)</f>
        <v>diptera</v>
      </c>
      <c r="P258" s="0" t="str">
        <f aca="false">VLOOKUP($D258,metadata!$B$2:$S$451,13,0)</f>
        <v/>
      </c>
      <c r="Q258" s="0" t="str">
        <f aca="false">VLOOKUP($D258,metadata!$B$2:$S$451,14,0)</f>
        <v/>
      </c>
      <c r="R258" s="0" t="str">
        <f aca="false">VLOOKUP($D258,metadata!$B$2:$S$451,15,0)</f>
        <v/>
      </c>
      <c r="S258" s="0" t="str">
        <f aca="false">VLOOKUP($D258,metadata!$B$2:$S$451,16,0)</f>
        <v/>
      </c>
      <c r="T258" s="0" t="str">
        <f aca="false">VLOOKUP($D258,metadata!$B$2:$S$451,17,0)</f>
        <v/>
      </c>
      <c r="U258" s="0" t="str">
        <f aca="false">VLOOKUP($D258,metadata!$B$2:$S$451,18,0)</f>
        <v/>
      </c>
      <c r="V258" s="0" t="str">
        <f aca="false">VLOOKUP($D258,metadata!$B$2:$Z$451,19,0)</f>
        <v/>
      </c>
      <c r="W258" s="0" t="str">
        <f aca="false">VLOOKUP($D258,metadata!$B$2:$Z$451,20,0)</f>
        <v/>
      </c>
      <c r="X258" s="0" t="str">
        <f aca="false">VLOOKUP($D258,metadata!$B$2:$Z$451,21,0)</f>
        <v/>
      </c>
      <c r="Y258" s="0" t="str">
        <f aca="false">VLOOKUP($D258,metadata!$B$2:$Z$451,22,0)</f>
        <v/>
      </c>
      <c r="Z258" s="0" t="str">
        <f aca="false">VLOOKUP($D258,metadata!$B$2:$Z$451,23,0)</f>
        <v/>
      </c>
      <c r="AA258" s="0" t="str">
        <f aca="false">VLOOKUP($D258,metadata!$B$2:$Z$451,24,0)</f>
        <v/>
      </c>
      <c r="AB258" s="0" t="str">
        <f aca="false">VLOOKUP($D258,metadata!$B$2:$Z$451,25,0)</f>
        <v/>
      </c>
      <c r="AF258" s="0" t="str">
        <f aca="false">IF(AE258="",V258,AE258)</f>
        <v/>
      </c>
      <c r="AH258" s="0" t="str">
        <f aca="false">IF(AD258&lt;1.1,"x","")</f>
        <v>x</v>
      </c>
    </row>
    <row r="259" customFormat="false" ht="13.8" hidden="true" customHeight="false" outlineLevel="0" collapsed="false">
      <c r="A259" s="0" t="n">
        <f aca="false">A258+metadata!J258</f>
        <v>1521</v>
      </c>
      <c r="B259" s="0" t="str">
        <f aca="false">metadata!B259</f>
        <v>38-SAL</v>
      </c>
      <c r="C259" s="0" t="n">
        <v>258</v>
      </c>
      <c r="D259" s="3" t="str">
        <f aca="false">VLOOKUP(C259,$A$1:$B$451,2)</f>
        <v>2-</v>
      </c>
      <c r="E259" s="0" t="str">
        <f aca="false">VLOOKUP($D259,metadata!$B$2:$S$451,2,0)</f>
        <v>BRADSHAW, WE</v>
      </c>
      <c r="F259" s="0" t="str">
        <f aca="false">VLOOKUP($D259,metadata!$B$2:$S$451,3,0)</f>
        <v>GEOGRAPHY OF PHOTOPERIODIC RESPONSE IN DIAPAUSING MOSQUITO</v>
      </c>
      <c r="G259" s="0" t="str">
        <f aca="false">VLOOKUP($D259,metadata!$B$2:$S$451,4,0)</f>
        <v>10.1038/262384b0</v>
      </c>
      <c r="H259" s="0" t="str">
        <f aca="false">VLOOKUP($D259,metadata!$B$2:$S$451,5,0)</f>
        <v>y-askfordata</v>
      </c>
      <c r="I259" s="0" t="str">
        <f aca="false">VLOOKUP($D259,metadata!$B$2:$S$451,6,0)</f>
        <v>a</v>
      </c>
      <c r="J259" s="0" t="str">
        <f aca="false">VLOOKUP($D259,metadata!$B$2:$S$451,7,0)</f>
        <v>i</v>
      </c>
      <c r="K259" s="0" t="n">
        <f aca="false">VLOOKUP($D259,metadata!$B$2:$S$451,8,0)</f>
        <v>22</v>
      </c>
      <c r="L259" s="0" t="n">
        <f aca="false">VLOOKUP($D259,metadata!$B$2:$S$451,9,0)</f>
        <v>16</v>
      </c>
      <c r="M259" s="0" t="str">
        <f aca="false">VLOOKUP($D259,metadata!$B$2:$S$451,10,0)</f>
        <v/>
      </c>
      <c r="N259" s="0" t="str">
        <f aca="false">VLOOKUP($D259,metadata!$B$2:$S$451,11,0)</f>
        <v>Wyeomyia smithii</v>
      </c>
      <c r="O259" s="0" t="str">
        <f aca="false">VLOOKUP($D259,metadata!$B$2:$S$451,12,0)</f>
        <v>diptera</v>
      </c>
      <c r="P259" s="0" t="str">
        <f aca="false">VLOOKUP($D259,metadata!$B$2:$S$451,13,0)</f>
        <v/>
      </c>
      <c r="Q259" s="0" t="str">
        <f aca="false">VLOOKUP($D259,metadata!$B$2:$S$451,14,0)</f>
        <v/>
      </c>
      <c r="R259" s="0" t="str">
        <f aca="false">VLOOKUP($D259,metadata!$B$2:$S$451,15,0)</f>
        <v/>
      </c>
      <c r="S259" s="0" t="str">
        <f aca="false">VLOOKUP($D259,metadata!$B$2:$S$451,16,0)</f>
        <v/>
      </c>
      <c r="T259" s="0" t="str">
        <f aca="false">VLOOKUP($D259,metadata!$B$2:$S$451,17,0)</f>
        <v/>
      </c>
      <c r="U259" s="0" t="str">
        <f aca="false">VLOOKUP($D259,metadata!$B$2:$S$451,18,0)</f>
        <v/>
      </c>
      <c r="V259" s="0" t="str">
        <f aca="false">VLOOKUP($D259,metadata!$B$2:$Z$451,19,0)</f>
        <v/>
      </c>
      <c r="W259" s="0" t="str">
        <f aca="false">VLOOKUP($D259,metadata!$B$2:$Z$451,20,0)</f>
        <v/>
      </c>
      <c r="X259" s="0" t="str">
        <f aca="false">VLOOKUP($D259,metadata!$B$2:$Z$451,21,0)</f>
        <v/>
      </c>
      <c r="Y259" s="0" t="str">
        <f aca="false">VLOOKUP($D259,metadata!$B$2:$Z$451,22,0)</f>
        <v/>
      </c>
      <c r="Z259" s="0" t="str">
        <f aca="false">VLOOKUP($D259,metadata!$B$2:$Z$451,23,0)</f>
        <v/>
      </c>
      <c r="AA259" s="0" t="str">
        <f aca="false">VLOOKUP($D259,metadata!$B$2:$Z$451,24,0)</f>
        <v/>
      </c>
      <c r="AB259" s="0" t="str">
        <f aca="false">VLOOKUP($D259,metadata!$B$2:$Z$451,25,0)</f>
        <v/>
      </c>
      <c r="AF259" s="0" t="str">
        <f aca="false">IF(AE259="",V259,AE259)</f>
        <v/>
      </c>
      <c r="AH259" s="0" t="str">
        <f aca="false">IF(AD259&lt;1.1,"x","")</f>
        <v>x</v>
      </c>
    </row>
    <row r="260" customFormat="false" ht="13.8" hidden="true" customHeight="false" outlineLevel="0" collapsed="false">
      <c r="A260" s="0" t="n">
        <f aca="false">A259+metadata!J259</f>
        <v>1527</v>
      </c>
      <c r="B260" s="0" t="str">
        <f aca="false">metadata!B260</f>
        <v>38-BOL</v>
      </c>
      <c r="C260" s="0" t="n">
        <v>259</v>
      </c>
      <c r="D260" s="3" t="str">
        <f aca="false">VLOOKUP(C260,$A$1:$B$451,2)</f>
        <v>2-</v>
      </c>
      <c r="E260" s="0" t="str">
        <f aca="false">VLOOKUP($D260,metadata!$B$2:$S$451,2,0)</f>
        <v>BRADSHAW, WE</v>
      </c>
      <c r="F260" s="0" t="str">
        <f aca="false">VLOOKUP($D260,metadata!$B$2:$S$451,3,0)</f>
        <v>GEOGRAPHY OF PHOTOPERIODIC RESPONSE IN DIAPAUSING MOSQUITO</v>
      </c>
      <c r="G260" s="0" t="str">
        <f aca="false">VLOOKUP($D260,metadata!$B$2:$S$451,4,0)</f>
        <v>10.1038/262384b0</v>
      </c>
      <c r="H260" s="0" t="str">
        <f aca="false">VLOOKUP($D260,metadata!$B$2:$S$451,5,0)</f>
        <v>y-askfordata</v>
      </c>
      <c r="I260" s="0" t="str">
        <f aca="false">VLOOKUP($D260,metadata!$B$2:$S$451,6,0)</f>
        <v>a</v>
      </c>
      <c r="J260" s="0" t="str">
        <f aca="false">VLOOKUP($D260,metadata!$B$2:$S$451,7,0)</f>
        <v>i</v>
      </c>
      <c r="K260" s="0" t="n">
        <f aca="false">VLOOKUP($D260,metadata!$B$2:$S$451,8,0)</f>
        <v>22</v>
      </c>
      <c r="L260" s="0" t="n">
        <f aca="false">VLOOKUP($D260,metadata!$B$2:$S$451,9,0)</f>
        <v>16</v>
      </c>
      <c r="M260" s="0" t="str">
        <f aca="false">VLOOKUP($D260,metadata!$B$2:$S$451,10,0)</f>
        <v/>
      </c>
      <c r="N260" s="0" t="str">
        <f aca="false">VLOOKUP($D260,metadata!$B$2:$S$451,11,0)</f>
        <v>Wyeomyia smithii</v>
      </c>
      <c r="O260" s="0" t="str">
        <f aca="false">VLOOKUP($D260,metadata!$B$2:$S$451,12,0)</f>
        <v>diptera</v>
      </c>
      <c r="P260" s="0" t="str">
        <f aca="false">VLOOKUP($D260,metadata!$B$2:$S$451,13,0)</f>
        <v/>
      </c>
      <c r="Q260" s="0" t="str">
        <f aca="false">VLOOKUP($D260,metadata!$B$2:$S$451,14,0)</f>
        <v/>
      </c>
      <c r="R260" s="0" t="str">
        <f aca="false">VLOOKUP($D260,metadata!$B$2:$S$451,15,0)</f>
        <v/>
      </c>
      <c r="S260" s="0" t="str">
        <f aca="false">VLOOKUP($D260,metadata!$B$2:$S$451,16,0)</f>
        <v/>
      </c>
      <c r="T260" s="0" t="str">
        <f aca="false">VLOOKUP($D260,metadata!$B$2:$S$451,17,0)</f>
        <v/>
      </c>
      <c r="U260" s="0" t="str">
        <f aca="false">VLOOKUP($D260,metadata!$B$2:$S$451,18,0)</f>
        <v/>
      </c>
      <c r="V260" s="0" t="str">
        <f aca="false">VLOOKUP($D260,metadata!$B$2:$Z$451,19,0)</f>
        <v/>
      </c>
      <c r="W260" s="0" t="str">
        <f aca="false">VLOOKUP($D260,metadata!$B$2:$Z$451,20,0)</f>
        <v/>
      </c>
      <c r="X260" s="0" t="str">
        <f aca="false">VLOOKUP($D260,metadata!$B$2:$Z$451,21,0)</f>
        <v/>
      </c>
      <c r="Y260" s="0" t="str">
        <f aca="false">VLOOKUP($D260,metadata!$B$2:$Z$451,22,0)</f>
        <v/>
      </c>
      <c r="Z260" s="0" t="str">
        <f aca="false">VLOOKUP($D260,metadata!$B$2:$Z$451,23,0)</f>
        <v/>
      </c>
      <c r="AA260" s="0" t="str">
        <f aca="false">VLOOKUP($D260,metadata!$B$2:$Z$451,24,0)</f>
        <v/>
      </c>
      <c r="AB260" s="0" t="str">
        <f aca="false">VLOOKUP($D260,metadata!$B$2:$Z$451,25,0)</f>
        <v/>
      </c>
      <c r="AF260" s="0" t="str">
        <f aca="false">IF(AE260="",V260,AE260)</f>
        <v/>
      </c>
      <c r="AH260" s="0" t="str">
        <f aca="false">IF(AD260&lt;1.1,"x","")</f>
        <v>x</v>
      </c>
    </row>
    <row r="261" customFormat="false" ht="13.8" hidden="true" customHeight="false" outlineLevel="0" collapsed="false">
      <c r="A261" s="0" t="n">
        <f aca="false">A260+metadata!J260</f>
        <v>1533</v>
      </c>
      <c r="B261" s="0" t="str">
        <f aca="false">metadata!B261</f>
        <v>38-HU</v>
      </c>
      <c r="C261" s="0" t="n">
        <v>260</v>
      </c>
      <c r="D261" s="3" t="str">
        <f aca="false">VLOOKUP(C261,$A$1:$B$451,2)</f>
        <v>2-</v>
      </c>
      <c r="E261" s="0" t="str">
        <f aca="false">VLOOKUP($D261,metadata!$B$2:$S$451,2,0)</f>
        <v>BRADSHAW, WE</v>
      </c>
      <c r="F261" s="0" t="str">
        <f aca="false">VLOOKUP($D261,metadata!$B$2:$S$451,3,0)</f>
        <v>GEOGRAPHY OF PHOTOPERIODIC RESPONSE IN DIAPAUSING MOSQUITO</v>
      </c>
      <c r="G261" s="0" t="str">
        <f aca="false">VLOOKUP($D261,metadata!$B$2:$S$451,4,0)</f>
        <v>10.1038/262384b0</v>
      </c>
      <c r="H261" s="0" t="str">
        <f aca="false">VLOOKUP($D261,metadata!$B$2:$S$451,5,0)</f>
        <v>y-askfordata</v>
      </c>
      <c r="I261" s="0" t="str">
        <f aca="false">VLOOKUP($D261,metadata!$B$2:$S$451,6,0)</f>
        <v>a</v>
      </c>
      <c r="J261" s="0" t="str">
        <f aca="false">VLOOKUP($D261,metadata!$B$2:$S$451,7,0)</f>
        <v>i</v>
      </c>
      <c r="K261" s="0" t="n">
        <f aca="false">VLOOKUP($D261,metadata!$B$2:$S$451,8,0)</f>
        <v>22</v>
      </c>
      <c r="L261" s="0" t="n">
        <f aca="false">VLOOKUP($D261,metadata!$B$2:$S$451,9,0)</f>
        <v>16</v>
      </c>
      <c r="M261" s="0" t="str">
        <f aca="false">VLOOKUP($D261,metadata!$B$2:$S$451,10,0)</f>
        <v/>
      </c>
      <c r="N261" s="0" t="str">
        <f aca="false">VLOOKUP($D261,metadata!$B$2:$S$451,11,0)</f>
        <v>Wyeomyia smithii</v>
      </c>
      <c r="O261" s="0" t="str">
        <f aca="false">VLOOKUP($D261,metadata!$B$2:$S$451,12,0)</f>
        <v>diptera</v>
      </c>
      <c r="P261" s="0" t="str">
        <f aca="false">VLOOKUP($D261,metadata!$B$2:$S$451,13,0)</f>
        <v/>
      </c>
      <c r="Q261" s="0" t="str">
        <f aca="false">VLOOKUP($D261,metadata!$B$2:$S$451,14,0)</f>
        <v/>
      </c>
      <c r="R261" s="0" t="str">
        <f aca="false">VLOOKUP($D261,metadata!$B$2:$S$451,15,0)</f>
        <v/>
      </c>
      <c r="S261" s="0" t="str">
        <f aca="false">VLOOKUP($D261,metadata!$B$2:$S$451,16,0)</f>
        <v/>
      </c>
      <c r="T261" s="0" t="str">
        <f aca="false">VLOOKUP($D261,metadata!$B$2:$S$451,17,0)</f>
        <v/>
      </c>
      <c r="U261" s="0" t="str">
        <f aca="false">VLOOKUP($D261,metadata!$B$2:$S$451,18,0)</f>
        <v/>
      </c>
      <c r="V261" s="0" t="str">
        <f aca="false">VLOOKUP($D261,metadata!$B$2:$Z$451,19,0)</f>
        <v/>
      </c>
      <c r="W261" s="0" t="str">
        <f aca="false">VLOOKUP($D261,metadata!$B$2:$Z$451,20,0)</f>
        <v/>
      </c>
      <c r="X261" s="0" t="str">
        <f aca="false">VLOOKUP($D261,metadata!$B$2:$Z$451,21,0)</f>
        <v/>
      </c>
      <c r="Y261" s="0" t="str">
        <f aca="false">VLOOKUP($D261,metadata!$B$2:$Z$451,22,0)</f>
        <v/>
      </c>
      <c r="Z261" s="0" t="str">
        <f aca="false">VLOOKUP($D261,metadata!$B$2:$Z$451,23,0)</f>
        <v/>
      </c>
      <c r="AA261" s="0" t="str">
        <f aca="false">VLOOKUP($D261,metadata!$B$2:$Z$451,24,0)</f>
        <v/>
      </c>
      <c r="AB261" s="0" t="str">
        <f aca="false">VLOOKUP($D261,metadata!$B$2:$Z$451,25,0)</f>
        <v/>
      </c>
      <c r="AF261" s="0" t="str">
        <f aca="false">IF(AE261="",V261,AE261)</f>
        <v/>
      </c>
      <c r="AH261" s="0" t="str">
        <f aca="false">IF(AD261&lt;1.1,"x","")</f>
        <v>x</v>
      </c>
    </row>
    <row r="262" customFormat="false" ht="13.8" hidden="true" customHeight="false" outlineLevel="0" collapsed="false">
      <c r="A262" s="0" t="n">
        <f aca="false">A261+metadata!J261</f>
        <v>1539</v>
      </c>
      <c r="B262" s="0" t="str">
        <f aca="false">metadata!B262</f>
        <v>38-KOR</v>
      </c>
      <c r="C262" s="0" t="n">
        <v>261</v>
      </c>
      <c r="D262" s="3" t="str">
        <f aca="false">VLOOKUP(C262,$A$1:$B$451,2)</f>
        <v>2-</v>
      </c>
      <c r="E262" s="0" t="str">
        <f aca="false">VLOOKUP($D262,metadata!$B$2:$S$451,2,0)</f>
        <v>BRADSHAW, WE</v>
      </c>
      <c r="F262" s="0" t="str">
        <f aca="false">VLOOKUP($D262,metadata!$B$2:$S$451,3,0)</f>
        <v>GEOGRAPHY OF PHOTOPERIODIC RESPONSE IN DIAPAUSING MOSQUITO</v>
      </c>
      <c r="G262" s="0" t="str">
        <f aca="false">VLOOKUP($D262,metadata!$B$2:$S$451,4,0)</f>
        <v>10.1038/262384b0</v>
      </c>
      <c r="H262" s="0" t="str">
        <f aca="false">VLOOKUP($D262,metadata!$B$2:$S$451,5,0)</f>
        <v>y-askfordata</v>
      </c>
      <c r="I262" s="0" t="str">
        <f aca="false">VLOOKUP($D262,metadata!$B$2:$S$451,6,0)</f>
        <v>a</v>
      </c>
      <c r="J262" s="0" t="str">
        <f aca="false">VLOOKUP($D262,metadata!$B$2:$S$451,7,0)</f>
        <v>i</v>
      </c>
      <c r="K262" s="0" t="n">
        <f aca="false">VLOOKUP($D262,metadata!$B$2:$S$451,8,0)</f>
        <v>22</v>
      </c>
      <c r="L262" s="0" t="n">
        <f aca="false">VLOOKUP($D262,metadata!$B$2:$S$451,9,0)</f>
        <v>16</v>
      </c>
      <c r="M262" s="0" t="str">
        <f aca="false">VLOOKUP($D262,metadata!$B$2:$S$451,10,0)</f>
        <v/>
      </c>
      <c r="N262" s="0" t="str">
        <f aca="false">VLOOKUP($D262,metadata!$B$2:$S$451,11,0)</f>
        <v>Wyeomyia smithii</v>
      </c>
      <c r="O262" s="0" t="str">
        <f aca="false">VLOOKUP($D262,metadata!$B$2:$S$451,12,0)</f>
        <v>diptera</v>
      </c>
      <c r="P262" s="0" t="str">
        <f aca="false">VLOOKUP($D262,metadata!$B$2:$S$451,13,0)</f>
        <v/>
      </c>
      <c r="Q262" s="0" t="str">
        <f aca="false">VLOOKUP($D262,metadata!$B$2:$S$451,14,0)</f>
        <v/>
      </c>
      <c r="R262" s="0" t="str">
        <f aca="false">VLOOKUP($D262,metadata!$B$2:$S$451,15,0)</f>
        <v/>
      </c>
      <c r="S262" s="0" t="str">
        <f aca="false">VLOOKUP($D262,metadata!$B$2:$S$451,16,0)</f>
        <v/>
      </c>
      <c r="T262" s="0" t="str">
        <f aca="false">VLOOKUP($D262,metadata!$B$2:$S$451,17,0)</f>
        <v/>
      </c>
      <c r="U262" s="0" t="str">
        <f aca="false">VLOOKUP($D262,metadata!$B$2:$S$451,18,0)</f>
        <v/>
      </c>
      <c r="V262" s="0" t="str">
        <f aca="false">VLOOKUP($D262,metadata!$B$2:$Z$451,19,0)</f>
        <v/>
      </c>
      <c r="W262" s="0" t="str">
        <f aca="false">VLOOKUP($D262,metadata!$B$2:$Z$451,20,0)</f>
        <v/>
      </c>
      <c r="X262" s="0" t="str">
        <f aca="false">VLOOKUP($D262,metadata!$B$2:$Z$451,21,0)</f>
        <v/>
      </c>
      <c r="Y262" s="0" t="str">
        <f aca="false">VLOOKUP($D262,metadata!$B$2:$Z$451,22,0)</f>
        <v/>
      </c>
      <c r="Z262" s="0" t="str">
        <f aca="false">VLOOKUP($D262,metadata!$B$2:$Z$451,23,0)</f>
        <v/>
      </c>
      <c r="AA262" s="0" t="str">
        <f aca="false">VLOOKUP($D262,metadata!$B$2:$Z$451,24,0)</f>
        <v/>
      </c>
      <c r="AB262" s="0" t="str">
        <f aca="false">VLOOKUP($D262,metadata!$B$2:$Z$451,25,0)</f>
        <v/>
      </c>
      <c r="AF262" s="0" t="str">
        <f aca="false">IF(AE262="",V262,AE262)</f>
        <v/>
      </c>
      <c r="AH262" s="0" t="str">
        <f aca="false">IF(AD262&lt;1.1,"x","")</f>
        <v>x</v>
      </c>
    </row>
    <row r="263" customFormat="false" ht="13.8" hidden="true" customHeight="false" outlineLevel="0" collapsed="false">
      <c r="A263" s="0" t="n">
        <f aca="false">A262+metadata!J262</f>
        <v>1545</v>
      </c>
      <c r="B263" s="0" t="str">
        <f aca="false">metadata!B263</f>
        <v>39-</v>
      </c>
      <c r="C263" s="0" t="n">
        <v>262</v>
      </c>
      <c r="D263" s="3" t="str">
        <f aca="false">VLOOKUP(C263,$A$1:$B$451,2)</f>
        <v>2-</v>
      </c>
      <c r="E263" s="0" t="str">
        <f aca="false">VLOOKUP($D263,metadata!$B$2:$S$451,2,0)</f>
        <v>BRADSHAW, WE</v>
      </c>
      <c r="F263" s="0" t="str">
        <f aca="false">VLOOKUP($D263,metadata!$B$2:$S$451,3,0)</f>
        <v>GEOGRAPHY OF PHOTOPERIODIC RESPONSE IN DIAPAUSING MOSQUITO</v>
      </c>
      <c r="G263" s="0" t="str">
        <f aca="false">VLOOKUP($D263,metadata!$B$2:$S$451,4,0)</f>
        <v>10.1038/262384b0</v>
      </c>
      <c r="H263" s="0" t="str">
        <f aca="false">VLOOKUP($D263,metadata!$B$2:$S$451,5,0)</f>
        <v>y-askfordata</v>
      </c>
      <c r="I263" s="0" t="str">
        <f aca="false">VLOOKUP($D263,metadata!$B$2:$S$451,6,0)</f>
        <v>a</v>
      </c>
      <c r="J263" s="0" t="str">
        <f aca="false">VLOOKUP($D263,metadata!$B$2:$S$451,7,0)</f>
        <v>i</v>
      </c>
      <c r="K263" s="0" t="n">
        <f aca="false">VLOOKUP($D263,metadata!$B$2:$S$451,8,0)</f>
        <v>22</v>
      </c>
      <c r="L263" s="0" t="n">
        <f aca="false">VLOOKUP($D263,metadata!$B$2:$S$451,9,0)</f>
        <v>16</v>
      </c>
      <c r="M263" s="0" t="str">
        <f aca="false">VLOOKUP($D263,metadata!$B$2:$S$451,10,0)</f>
        <v/>
      </c>
      <c r="N263" s="0" t="str">
        <f aca="false">VLOOKUP($D263,metadata!$B$2:$S$451,11,0)</f>
        <v>Wyeomyia smithii</v>
      </c>
      <c r="O263" s="0" t="str">
        <f aca="false">VLOOKUP($D263,metadata!$B$2:$S$451,12,0)</f>
        <v>diptera</v>
      </c>
      <c r="P263" s="0" t="str">
        <f aca="false">VLOOKUP($D263,metadata!$B$2:$S$451,13,0)</f>
        <v/>
      </c>
      <c r="Q263" s="0" t="str">
        <f aca="false">VLOOKUP($D263,metadata!$B$2:$S$451,14,0)</f>
        <v/>
      </c>
      <c r="R263" s="0" t="str">
        <f aca="false">VLOOKUP($D263,metadata!$B$2:$S$451,15,0)</f>
        <v/>
      </c>
      <c r="S263" s="0" t="str">
        <f aca="false">VLOOKUP($D263,metadata!$B$2:$S$451,16,0)</f>
        <v/>
      </c>
      <c r="T263" s="0" t="str">
        <f aca="false">VLOOKUP($D263,metadata!$B$2:$S$451,17,0)</f>
        <v/>
      </c>
      <c r="U263" s="0" t="str">
        <f aca="false">VLOOKUP($D263,metadata!$B$2:$S$451,18,0)</f>
        <v/>
      </c>
      <c r="V263" s="0" t="str">
        <f aca="false">VLOOKUP($D263,metadata!$B$2:$Z$451,19,0)</f>
        <v/>
      </c>
      <c r="W263" s="0" t="str">
        <f aca="false">VLOOKUP($D263,metadata!$B$2:$Z$451,20,0)</f>
        <v/>
      </c>
      <c r="X263" s="0" t="str">
        <f aca="false">VLOOKUP($D263,metadata!$B$2:$Z$451,21,0)</f>
        <v/>
      </c>
      <c r="Y263" s="0" t="str">
        <f aca="false">VLOOKUP($D263,metadata!$B$2:$Z$451,22,0)</f>
        <v/>
      </c>
      <c r="Z263" s="0" t="str">
        <f aca="false">VLOOKUP($D263,metadata!$B$2:$Z$451,23,0)</f>
        <v/>
      </c>
      <c r="AA263" s="0" t="str">
        <f aca="false">VLOOKUP($D263,metadata!$B$2:$Z$451,24,0)</f>
        <v/>
      </c>
      <c r="AB263" s="0" t="str">
        <f aca="false">VLOOKUP($D263,metadata!$B$2:$Z$451,25,0)</f>
        <v/>
      </c>
      <c r="AF263" s="0" t="str">
        <f aca="false">IF(AE263="",V263,AE263)</f>
        <v/>
      </c>
      <c r="AH263" s="0" t="str">
        <f aca="false">IF(AD263&lt;1.1,"x","")</f>
        <v>x</v>
      </c>
    </row>
    <row r="264" customFormat="false" ht="13.8" hidden="true" customHeight="false" outlineLevel="0" collapsed="false">
      <c r="A264" s="0" t="n">
        <f aca="false">A263+metadata!J263</f>
        <v>1545</v>
      </c>
      <c r="B264" s="0" t="str">
        <f aca="false">metadata!B264</f>
        <v>40- Ishigaki</v>
      </c>
      <c r="C264" s="0" t="n">
        <v>263</v>
      </c>
      <c r="D264" s="3" t="str">
        <f aca="false">VLOOKUP(C264,$A$1:$B$451,2)</f>
        <v>2-</v>
      </c>
      <c r="E264" s="0" t="str">
        <f aca="false">VLOOKUP($D264,metadata!$B$2:$S$451,2,0)</f>
        <v>BRADSHAW, WE</v>
      </c>
      <c r="F264" s="0" t="str">
        <f aca="false">VLOOKUP($D264,metadata!$B$2:$S$451,3,0)</f>
        <v>GEOGRAPHY OF PHOTOPERIODIC RESPONSE IN DIAPAUSING MOSQUITO</v>
      </c>
      <c r="G264" s="0" t="str">
        <f aca="false">VLOOKUP($D264,metadata!$B$2:$S$451,4,0)</f>
        <v>10.1038/262384b0</v>
      </c>
      <c r="H264" s="0" t="str">
        <f aca="false">VLOOKUP($D264,metadata!$B$2:$S$451,5,0)</f>
        <v>y-askfordata</v>
      </c>
      <c r="I264" s="0" t="str">
        <f aca="false">VLOOKUP($D264,metadata!$B$2:$S$451,6,0)</f>
        <v>a</v>
      </c>
      <c r="J264" s="0" t="str">
        <f aca="false">VLOOKUP($D264,metadata!$B$2:$S$451,7,0)</f>
        <v>i</v>
      </c>
      <c r="K264" s="0" t="n">
        <f aca="false">VLOOKUP($D264,metadata!$B$2:$S$451,8,0)</f>
        <v>22</v>
      </c>
      <c r="L264" s="0" t="n">
        <f aca="false">VLOOKUP($D264,metadata!$B$2:$S$451,9,0)</f>
        <v>16</v>
      </c>
      <c r="M264" s="0" t="str">
        <f aca="false">VLOOKUP($D264,metadata!$B$2:$S$451,10,0)</f>
        <v/>
      </c>
      <c r="N264" s="0" t="str">
        <f aca="false">VLOOKUP($D264,metadata!$B$2:$S$451,11,0)</f>
        <v>Wyeomyia smithii</v>
      </c>
      <c r="O264" s="0" t="str">
        <f aca="false">VLOOKUP($D264,metadata!$B$2:$S$451,12,0)</f>
        <v>diptera</v>
      </c>
      <c r="P264" s="0" t="str">
        <f aca="false">VLOOKUP($D264,metadata!$B$2:$S$451,13,0)</f>
        <v/>
      </c>
      <c r="Q264" s="0" t="str">
        <f aca="false">VLOOKUP($D264,metadata!$B$2:$S$451,14,0)</f>
        <v/>
      </c>
      <c r="R264" s="0" t="str">
        <f aca="false">VLOOKUP($D264,metadata!$B$2:$S$451,15,0)</f>
        <v/>
      </c>
      <c r="S264" s="0" t="str">
        <f aca="false">VLOOKUP($D264,metadata!$B$2:$S$451,16,0)</f>
        <v/>
      </c>
      <c r="T264" s="0" t="str">
        <f aca="false">VLOOKUP($D264,metadata!$B$2:$S$451,17,0)</f>
        <v/>
      </c>
      <c r="U264" s="0" t="str">
        <f aca="false">VLOOKUP($D264,metadata!$B$2:$S$451,18,0)</f>
        <v/>
      </c>
      <c r="V264" s="0" t="str">
        <f aca="false">VLOOKUP($D264,metadata!$B$2:$Z$451,19,0)</f>
        <v/>
      </c>
      <c r="W264" s="0" t="str">
        <f aca="false">VLOOKUP($D264,metadata!$B$2:$Z$451,20,0)</f>
        <v/>
      </c>
      <c r="X264" s="0" t="str">
        <f aca="false">VLOOKUP($D264,metadata!$B$2:$Z$451,21,0)</f>
        <v/>
      </c>
      <c r="Y264" s="0" t="str">
        <f aca="false">VLOOKUP($D264,metadata!$B$2:$Z$451,22,0)</f>
        <v/>
      </c>
      <c r="Z264" s="0" t="str">
        <f aca="false">VLOOKUP($D264,metadata!$B$2:$Z$451,23,0)</f>
        <v/>
      </c>
      <c r="AA264" s="0" t="str">
        <f aca="false">VLOOKUP($D264,metadata!$B$2:$Z$451,24,0)</f>
        <v/>
      </c>
      <c r="AB264" s="0" t="str">
        <f aca="false">VLOOKUP($D264,metadata!$B$2:$Z$451,25,0)</f>
        <v/>
      </c>
      <c r="AF264" s="0" t="str">
        <f aca="false">IF(AE264="",V264,AE264)</f>
        <v/>
      </c>
      <c r="AH264" s="0" t="str">
        <f aca="false">IF(AD264&lt;1.1,"x","")</f>
        <v>x</v>
      </c>
    </row>
    <row r="265" customFormat="false" ht="13.8" hidden="true" customHeight="false" outlineLevel="0" collapsed="false">
      <c r="A265" s="0" t="n">
        <f aca="false">A264+metadata!J264</f>
        <v>1551</v>
      </c>
      <c r="B265" s="0" t="str">
        <f aca="false">metadata!B265</f>
        <v>40- Okayama</v>
      </c>
      <c r="C265" s="0" t="n">
        <v>264</v>
      </c>
      <c r="D265" s="3" t="str">
        <f aca="false">VLOOKUP(C265,$A$1:$B$451,2)</f>
        <v>2-</v>
      </c>
      <c r="E265" s="0" t="str">
        <f aca="false">VLOOKUP($D265,metadata!$B$2:$S$451,2,0)</f>
        <v>BRADSHAW, WE</v>
      </c>
      <c r="F265" s="0" t="str">
        <f aca="false">VLOOKUP($D265,metadata!$B$2:$S$451,3,0)</f>
        <v>GEOGRAPHY OF PHOTOPERIODIC RESPONSE IN DIAPAUSING MOSQUITO</v>
      </c>
      <c r="G265" s="0" t="str">
        <f aca="false">VLOOKUP($D265,metadata!$B$2:$S$451,4,0)</f>
        <v>10.1038/262384b0</v>
      </c>
      <c r="H265" s="0" t="str">
        <f aca="false">VLOOKUP($D265,metadata!$B$2:$S$451,5,0)</f>
        <v>y-askfordata</v>
      </c>
      <c r="I265" s="0" t="str">
        <f aca="false">VLOOKUP($D265,metadata!$B$2:$S$451,6,0)</f>
        <v>a</v>
      </c>
      <c r="J265" s="0" t="str">
        <f aca="false">VLOOKUP($D265,metadata!$B$2:$S$451,7,0)</f>
        <v>i</v>
      </c>
      <c r="K265" s="0" t="n">
        <f aca="false">VLOOKUP($D265,metadata!$B$2:$S$451,8,0)</f>
        <v>22</v>
      </c>
      <c r="L265" s="0" t="n">
        <f aca="false">VLOOKUP($D265,metadata!$B$2:$S$451,9,0)</f>
        <v>16</v>
      </c>
      <c r="M265" s="0" t="str">
        <f aca="false">VLOOKUP($D265,metadata!$B$2:$S$451,10,0)</f>
        <v/>
      </c>
      <c r="N265" s="0" t="str">
        <f aca="false">VLOOKUP($D265,metadata!$B$2:$S$451,11,0)</f>
        <v>Wyeomyia smithii</v>
      </c>
      <c r="O265" s="0" t="str">
        <f aca="false">VLOOKUP($D265,metadata!$B$2:$S$451,12,0)</f>
        <v>diptera</v>
      </c>
      <c r="P265" s="0" t="str">
        <f aca="false">VLOOKUP($D265,metadata!$B$2:$S$451,13,0)</f>
        <v/>
      </c>
      <c r="Q265" s="0" t="str">
        <f aca="false">VLOOKUP($D265,metadata!$B$2:$S$451,14,0)</f>
        <v/>
      </c>
      <c r="R265" s="0" t="str">
        <f aca="false">VLOOKUP($D265,metadata!$B$2:$S$451,15,0)</f>
        <v/>
      </c>
      <c r="S265" s="0" t="str">
        <f aca="false">VLOOKUP($D265,metadata!$B$2:$S$451,16,0)</f>
        <v/>
      </c>
      <c r="T265" s="0" t="str">
        <f aca="false">VLOOKUP($D265,metadata!$B$2:$S$451,17,0)</f>
        <v/>
      </c>
      <c r="U265" s="0" t="str">
        <f aca="false">VLOOKUP($D265,metadata!$B$2:$S$451,18,0)</f>
        <v/>
      </c>
      <c r="V265" s="0" t="str">
        <f aca="false">VLOOKUP($D265,metadata!$B$2:$Z$451,19,0)</f>
        <v/>
      </c>
      <c r="W265" s="0" t="str">
        <f aca="false">VLOOKUP($D265,metadata!$B$2:$Z$451,20,0)</f>
        <v/>
      </c>
      <c r="X265" s="0" t="str">
        <f aca="false">VLOOKUP($D265,metadata!$B$2:$Z$451,21,0)</f>
        <v/>
      </c>
      <c r="Y265" s="0" t="str">
        <f aca="false">VLOOKUP($D265,metadata!$B$2:$Z$451,22,0)</f>
        <v/>
      </c>
      <c r="Z265" s="0" t="str">
        <f aca="false">VLOOKUP($D265,metadata!$B$2:$Z$451,23,0)</f>
        <v/>
      </c>
      <c r="AA265" s="0" t="str">
        <f aca="false">VLOOKUP($D265,metadata!$B$2:$Z$451,24,0)</f>
        <v/>
      </c>
      <c r="AB265" s="0" t="str">
        <f aca="false">VLOOKUP($D265,metadata!$B$2:$Z$451,25,0)</f>
        <v/>
      </c>
      <c r="AF265" s="0" t="str">
        <f aca="false">IF(AE265="",V265,AE265)</f>
        <v/>
      </c>
      <c r="AH265" s="0" t="str">
        <f aca="false">IF(AD265&lt;1.1,"x","")</f>
        <v>x</v>
      </c>
    </row>
    <row r="266" customFormat="false" ht="13.8" hidden="true" customHeight="false" outlineLevel="0" collapsed="false">
      <c r="A266" s="0" t="n">
        <f aca="false">A265+metadata!J265</f>
        <v>1557</v>
      </c>
      <c r="B266" s="0" t="str">
        <f aca="false">metadata!B266</f>
        <v>40-  Kanazawa</v>
      </c>
      <c r="C266" s="0" t="n">
        <v>265</v>
      </c>
      <c r="D266" s="3" t="str">
        <f aca="false">VLOOKUP(C266,$A$1:$B$451,2)</f>
        <v>2-</v>
      </c>
      <c r="E266" s="0" t="str">
        <f aca="false">VLOOKUP($D266,metadata!$B$2:$S$451,2,0)</f>
        <v>BRADSHAW, WE</v>
      </c>
      <c r="F266" s="0" t="str">
        <f aca="false">VLOOKUP($D266,metadata!$B$2:$S$451,3,0)</f>
        <v>GEOGRAPHY OF PHOTOPERIODIC RESPONSE IN DIAPAUSING MOSQUITO</v>
      </c>
      <c r="G266" s="0" t="str">
        <f aca="false">VLOOKUP($D266,metadata!$B$2:$S$451,4,0)</f>
        <v>10.1038/262384b0</v>
      </c>
      <c r="H266" s="0" t="str">
        <f aca="false">VLOOKUP($D266,metadata!$B$2:$S$451,5,0)</f>
        <v>y-askfordata</v>
      </c>
      <c r="I266" s="0" t="str">
        <f aca="false">VLOOKUP($D266,metadata!$B$2:$S$451,6,0)</f>
        <v>a</v>
      </c>
      <c r="J266" s="0" t="str">
        <f aca="false">VLOOKUP($D266,metadata!$B$2:$S$451,7,0)</f>
        <v>i</v>
      </c>
      <c r="K266" s="0" t="n">
        <f aca="false">VLOOKUP($D266,metadata!$B$2:$S$451,8,0)</f>
        <v>22</v>
      </c>
      <c r="L266" s="0" t="n">
        <f aca="false">VLOOKUP($D266,metadata!$B$2:$S$451,9,0)</f>
        <v>16</v>
      </c>
      <c r="M266" s="0" t="str">
        <f aca="false">VLOOKUP($D266,metadata!$B$2:$S$451,10,0)</f>
        <v/>
      </c>
      <c r="N266" s="0" t="str">
        <f aca="false">VLOOKUP($D266,metadata!$B$2:$S$451,11,0)</f>
        <v>Wyeomyia smithii</v>
      </c>
      <c r="O266" s="0" t="str">
        <f aca="false">VLOOKUP($D266,metadata!$B$2:$S$451,12,0)</f>
        <v>diptera</v>
      </c>
      <c r="P266" s="0" t="str">
        <f aca="false">VLOOKUP($D266,metadata!$B$2:$S$451,13,0)</f>
        <v/>
      </c>
      <c r="Q266" s="0" t="str">
        <f aca="false">VLOOKUP($D266,metadata!$B$2:$S$451,14,0)</f>
        <v/>
      </c>
      <c r="R266" s="0" t="str">
        <f aca="false">VLOOKUP($D266,metadata!$B$2:$S$451,15,0)</f>
        <v/>
      </c>
      <c r="S266" s="0" t="str">
        <f aca="false">VLOOKUP($D266,metadata!$B$2:$S$451,16,0)</f>
        <v/>
      </c>
      <c r="T266" s="0" t="str">
        <f aca="false">VLOOKUP($D266,metadata!$B$2:$S$451,17,0)</f>
        <v/>
      </c>
      <c r="U266" s="0" t="str">
        <f aca="false">VLOOKUP($D266,metadata!$B$2:$S$451,18,0)</f>
        <v/>
      </c>
      <c r="V266" s="0" t="str">
        <f aca="false">VLOOKUP($D266,metadata!$B$2:$Z$451,19,0)</f>
        <v/>
      </c>
      <c r="W266" s="0" t="str">
        <f aca="false">VLOOKUP($D266,metadata!$B$2:$Z$451,20,0)</f>
        <v/>
      </c>
      <c r="X266" s="0" t="str">
        <f aca="false">VLOOKUP($D266,metadata!$B$2:$Z$451,21,0)</f>
        <v/>
      </c>
      <c r="Y266" s="0" t="str">
        <f aca="false">VLOOKUP($D266,metadata!$B$2:$Z$451,22,0)</f>
        <v/>
      </c>
      <c r="Z266" s="0" t="str">
        <f aca="false">VLOOKUP($D266,metadata!$B$2:$Z$451,23,0)</f>
        <v/>
      </c>
      <c r="AA266" s="0" t="str">
        <f aca="false">VLOOKUP($D266,metadata!$B$2:$Z$451,24,0)</f>
        <v/>
      </c>
      <c r="AB266" s="0" t="str">
        <f aca="false">VLOOKUP($D266,metadata!$B$2:$Z$451,25,0)</f>
        <v/>
      </c>
      <c r="AF266" s="0" t="str">
        <f aca="false">IF(AE266="",V266,AE266)</f>
        <v/>
      </c>
      <c r="AH266" s="0" t="str">
        <f aca="false">IF(AD266&lt;1.1,"x","")</f>
        <v>x</v>
      </c>
    </row>
    <row r="267" customFormat="false" ht="13.8" hidden="true" customHeight="false" outlineLevel="0" collapsed="false">
      <c r="A267" s="0" t="n">
        <f aca="false">A266+metadata!J266</f>
        <v>1563</v>
      </c>
      <c r="B267" s="0" t="str">
        <f aca="false">metadata!B267</f>
        <v>41- PAR</v>
      </c>
      <c r="C267" s="0" t="n">
        <v>266</v>
      </c>
      <c r="D267" s="3" t="str">
        <f aca="false">VLOOKUP(C267,$A$1:$B$451,2)</f>
        <v>2-</v>
      </c>
      <c r="E267" s="0" t="str">
        <f aca="false">VLOOKUP($D267,metadata!$B$2:$S$451,2,0)</f>
        <v>BRADSHAW, WE</v>
      </c>
      <c r="F267" s="0" t="str">
        <f aca="false">VLOOKUP($D267,metadata!$B$2:$S$451,3,0)</f>
        <v>GEOGRAPHY OF PHOTOPERIODIC RESPONSE IN DIAPAUSING MOSQUITO</v>
      </c>
      <c r="G267" s="0" t="str">
        <f aca="false">VLOOKUP($D267,metadata!$B$2:$S$451,4,0)</f>
        <v>10.1038/262384b0</v>
      </c>
      <c r="H267" s="0" t="str">
        <f aca="false">VLOOKUP($D267,metadata!$B$2:$S$451,5,0)</f>
        <v>y-askfordata</v>
      </c>
      <c r="I267" s="0" t="str">
        <f aca="false">VLOOKUP($D267,metadata!$B$2:$S$451,6,0)</f>
        <v>a</v>
      </c>
      <c r="J267" s="0" t="str">
        <f aca="false">VLOOKUP($D267,metadata!$B$2:$S$451,7,0)</f>
        <v>i</v>
      </c>
      <c r="K267" s="0" t="n">
        <f aca="false">VLOOKUP($D267,metadata!$B$2:$S$451,8,0)</f>
        <v>22</v>
      </c>
      <c r="L267" s="0" t="n">
        <f aca="false">VLOOKUP($D267,metadata!$B$2:$S$451,9,0)</f>
        <v>16</v>
      </c>
      <c r="M267" s="0" t="str">
        <f aca="false">VLOOKUP($D267,metadata!$B$2:$S$451,10,0)</f>
        <v/>
      </c>
      <c r="N267" s="0" t="str">
        <f aca="false">VLOOKUP($D267,metadata!$B$2:$S$451,11,0)</f>
        <v>Wyeomyia smithii</v>
      </c>
      <c r="O267" s="0" t="str">
        <f aca="false">VLOOKUP($D267,metadata!$B$2:$S$451,12,0)</f>
        <v>diptera</v>
      </c>
      <c r="P267" s="0" t="str">
        <f aca="false">VLOOKUP($D267,metadata!$B$2:$S$451,13,0)</f>
        <v/>
      </c>
      <c r="Q267" s="0" t="str">
        <f aca="false">VLOOKUP($D267,metadata!$B$2:$S$451,14,0)</f>
        <v/>
      </c>
      <c r="R267" s="0" t="str">
        <f aca="false">VLOOKUP($D267,metadata!$B$2:$S$451,15,0)</f>
        <v/>
      </c>
      <c r="S267" s="0" t="str">
        <f aca="false">VLOOKUP($D267,metadata!$B$2:$S$451,16,0)</f>
        <v/>
      </c>
      <c r="T267" s="0" t="str">
        <f aca="false">VLOOKUP($D267,metadata!$B$2:$S$451,17,0)</f>
        <v/>
      </c>
      <c r="U267" s="0" t="str">
        <f aca="false">VLOOKUP($D267,metadata!$B$2:$S$451,18,0)</f>
        <v/>
      </c>
      <c r="V267" s="0" t="str">
        <f aca="false">VLOOKUP($D267,metadata!$B$2:$Z$451,19,0)</f>
        <v/>
      </c>
      <c r="W267" s="0" t="str">
        <f aca="false">VLOOKUP($D267,metadata!$B$2:$Z$451,20,0)</f>
        <v/>
      </c>
      <c r="X267" s="0" t="str">
        <f aca="false">VLOOKUP($D267,metadata!$B$2:$Z$451,21,0)</f>
        <v/>
      </c>
      <c r="Y267" s="0" t="str">
        <f aca="false">VLOOKUP($D267,metadata!$B$2:$Z$451,22,0)</f>
        <v/>
      </c>
      <c r="Z267" s="0" t="str">
        <f aca="false">VLOOKUP($D267,metadata!$B$2:$Z$451,23,0)</f>
        <v/>
      </c>
      <c r="AA267" s="0" t="str">
        <f aca="false">VLOOKUP($D267,metadata!$B$2:$Z$451,24,0)</f>
        <v/>
      </c>
      <c r="AB267" s="0" t="str">
        <f aca="false">VLOOKUP($D267,metadata!$B$2:$Z$451,25,0)</f>
        <v/>
      </c>
      <c r="AF267" s="0" t="str">
        <f aca="false">IF(AE267="",V267,AE267)</f>
        <v/>
      </c>
      <c r="AH267" s="0" t="str">
        <f aca="false">IF(AD267&lt;1.1,"x","")</f>
        <v>x</v>
      </c>
    </row>
    <row r="268" customFormat="false" ht="13.8" hidden="true" customHeight="false" outlineLevel="0" collapsed="false">
      <c r="A268" s="0" t="n">
        <f aca="false">A267+metadata!J267</f>
        <v>1568</v>
      </c>
      <c r="B268" s="0" t="str">
        <f aca="false">metadata!B268</f>
        <v>41- SOT</v>
      </c>
      <c r="C268" s="0" t="n">
        <v>267</v>
      </c>
      <c r="D268" s="3" t="str">
        <f aca="false">VLOOKUP(C268,$A$1:$B$451,2)</f>
        <v>2-</v>
      </c>
      <c r="E268" s="0" t="str">
        <f aca="false">VLOOKUP($D268,metadata!$B$2:$S$451,2,0)</f>
        <v>BRADSHAW, WE</v>
      </c>
      <c r="F268" s="0" t="str">
        <f aca="false">VLOOKUP($D268,metadata!$B$2:$S$451,3,0)</f>
        <v>GEOGRAPHY OF PHOTOPERIODIC RESPONSE IN DIAPAUSING MOSQUITO</v>
      </c>
      <c r="G268" s="0" t="str">
        <f aca="false">VLOOKUP($D268,metadata!$B$2:$S$451,4,0)</f>
        <v>10.1038/262384b0</v>
      </c>
      <c r="H268" s="0" t="str">
        <f aca="false">VLOOKUP($D268,metadata!$B$2:$S$451,5,0)</f>
        <v>y-askfordata</v>
      </c>
      <c r="I268" s="0" t="str">
        <f aca="false">VLOOKUP($D268,metadata!$B$2:$S$451,6,0)</f>
        <v>a</v>
      </c>
      <c r="J268" s="0" t="str">
        <f aca="false">VLOOKUP($D268,metadata!$B$2:$S$451,7,0)</f>
        <v>i</v>
      </c>
      <c r="K268" s="0" t="n">
        <f aca="false">VLOOKUP($D268,metadata!$B$2:$S$451,8,0)</f>
        <v>22</v>
      </c>
      <c r="L268" s="0" t="n">
        <f aca="false">VLOOKUP($D268,metadata!$B$2:$S$451,9,0)</f>
        <v>16</v>
      </c>
      <c r="M268" s="0" t="str">
        <f aca="false">VLOOKUP($D268,metadata!$B$2:$S$451,10,0)</f>
        <v/>
      </c>
      <c r="N268" s="0" t="str">
        <f aca="false">VLOOKUP($D268,metadata!$B$2:$S$451,11,0)</f>
        <v>Wyeomyia smithii</v>
      </c>
      <c r="O268" s="0" t="str">
        <f aca="false">VLOOKUP($D268,metadata!$B$2:$S$451,12,0)</f>
        <v>diptera</v>
      </c>
      <c r="P268" s="0" t="str">
        <f aca="false">VLOOKUP($D268,metadata!$B$2:$S$451,13,0)</f>
        <v/>
      </c>
      <c r="Q268" s="0" t="str">
        <f aca="false">VLOOKUP($D268,metadata!$B$2:$S$451,14,0)</f>
        <v/>
      </c>
      <c r="R268" s="0" t="str">
        <f aca="false">VLOOKUP($D268,metadata!$B$2:$S$451,15,0)</f>
        <v/>
      </c>
      <c r="S268" s="0" t="str">
        <f aca="false">VLOOKUP($D268,metadata!$B$2:$S$451,16,0)</f>
        <v/>
      </c>
      <c r="T268" s="0" t="str">
        <f aca="false">VLOOKUP($D268,metadata!$B$2:$S$451,17,0)</f>
        <v/>
      </c>
      <c r="U268" s="0" t="str">
        <f aca="false">VLOOKUP($D268,metadata!$B$2:$S$451,18,0)</f>
        <v/>
      </c>
      <c r="V268" s="0" t="str">
        <f aca="false">VLOOKUP($D268,metadata!$B$2:$Z$451,19,0)</f>
        <v/>
      </c>
      <c r="W268" s="0" t="str">
        <f aca="false">VLOOKUP($D268,metadata!$B$2:$Z$451,20,0)</f>
        <v/>
      </c>
      <c r="X268" s="0" t="str">
        <f aca="false">VLOOKUP($D268,metadata!$B$2:$Z$451,21,0)</f>
        <v/>
      </c>
      <c r="Y268" s="0" t="str">
        <f aca="false">VLOOKUP($D268,metadata!$B$2:$Z$451,22,0)</f>
        <v/>
      </c>
      <c r="Z268" s="0" t="str">
        <f aca="false">VLOOKUP($D268,metadata!$B$2:$Z$451,23,0)</f>
        <v/>
      </c>
      <c r="AA268" s="0" t="str">
        <f aca="false">VLOOKUP($D268,metadata!$B$2:$Z$451,24,0)</f>
        <v/>
      </c>
      <c r="AB268" s="0" t="str">
        <f aca="false">VLOOKUP($D268,metadata!$B$2:$Z$451,25,0)</f>
        <v/>
      </c>
      <c r="AF268" s="0" t="str">
        <f aca="false">IF(AE268="",V268,AE268)</f>
        <v/>
      </c>
      <c r="AH268" s="0" t="str">
        <f aca="false">IF(AD268&lt;1.1,"x","")</f>
        <v>x</v>
      </c>
    </row>
    <row r="269" customFormat="false" ht="13.8" hidden="true" customHeight="false" outlineLevel="0" collapsed="false">
      <c r="A269" s="0" t="n">
        <f aca="false">A268+metadata!J268</f>
        <v>1573</v>
      </c>
      <c r="B269" s="0" t="str">
        <f aca="false">metadata!B269</f>
        <v>41- Daegu</v>
      </c>
      <c r="C269" s="0" t="n">
        <v>268</v>
      </c>
      <c r="D269" s="3" t="str">
        <f aca="false">VLOOKUP(C269,$A$1:$B$451,2)</f>
        <v>2-</v>
      </c>
      <c r="E269" s="0" t="str">
        <f aca="false">VLOOKUP($D269,metadata!$B$2:$S$451,2,0)</f>
        <v>BRADSHAW, WE</v>
      </c>
      <c r="F269" s="0" t="str">
        <f aca="false">VLOOKUP($D269,metadata!$B$2:$S$451,3,0)</f>
        <v>GEOGRAPHY OF PHOTOPERIODIC RESPONSE IN DIAPAUSING MOSQUITO</v>
      </c>
      <c r="G269" s="0" t="str">
        <f aca="false">VLOOKUP($D269,metadata!$B$2:$S$451,4,0)</f>
        <v>10.1038/262384b0</v>
      </c>
      <c r="H269" s="0" t="str">
        <f aca="false">VLOOKUP($D269,metadata!$B$2:$S$451,5,0)</f>
        <v>y-askfordata</v>
      </c>
      <c r="I269" s="0" t="str">
        <f aca="false">VLOOKUP($D269,metadata!$B$2:$S$451,6,0)</f>
        <v>a</v>
      </c>
      <c r="J269" s="0" t="str">
        <f aca="false">VLOOKUP($D269,metadata!$B$2:$S$451,7,0)</f>
        <v>i</v>
      </c>
      <c r="K269" s="0" t="n">
        <f aca="false">VLOOKUP($D269,metadata!$B$2:$S$451,8,0)</f>
        <v>22</v>
      </c>
      <c r="L269" s="0" t="n">
        <f aca="false">VLOOKUP($D269,metadata!$B$2:$S$451,9,0)</f>
        <v>16</v>
      </c>
      <c r="M269" s="0" t="str">
        <f aca="false">VLOOKUP($D269,metadata!$B$2:$S$451,10,0)</f>
        <v/>
      </c>
      <c r="N269" s="0" t="str">
        <f aca="false">VLOOKUP($D269,metadata!$B$2:$S$451,11,0)</f>
        <v>Wyeomyia smithii</v>
      </c>
      <c r="O269" s="0" t="str">
        <f aca="false">VLOOKUP($D269,metadata!$B$2:$S$451,12,0)</f>
        <v>diptera</v>
      </c>
      <c r="P269" s="0" t="str">
        <f aca="false">VLOOKUP($D269,metadata!$B$2:$S$451,13,0)</f>
        <v/>
      </c>
      <c r="Q269" s="0" t="str">
        <f aca="false">VLOOKUP($D269,metadata!$B$2:$S$451,14,0)</f>
        <v/>
      </c>
      <c r="R269" s="0" t="str">
        <f aca="false">VLOOKUP($D269,metadata!$B$2:$S$451,15,0)</f>
        <v/>
      </c>
      <c r="S269" s="0" t="str">
        <f aca="false">VLOOKUP($D269,metadata!$B$2:$S$451,16,0)</f>
        <v/>
      </c>
      <c r="T269" s="0" t="str">
        <f aca="false">VLOOKUP($D269,metadata!$B$2:$S$451,17,0)</f>
        <v/>
      </c>
      <c r="U269" s="0" t="str">
        <f aca="false">VLOOKUP($D269,metadata!$B$2:$S$451,18,0)</f>
        <v/>
      </c>
      <c r="V269" s="0" t="str">
        <f aca="false">VLOOKUP($D269,metadata!$B$2:$Z$451,19,0)</f>
        <v/>
      </c>
      <c r="W269" s="0" t="str">
        <f aca="false">VLOOKUP($D269,metadata!$B$2:$Z$451,20,0)</f>
        <v/>
      </c>
      <c r="X269" s="0" t="str">
        <f aca="false">VLOOKUP($D269,metadata!$B$2:$Z$451,21,0)</f>
        <v/>
      </c>
      <c r="Y269" s="0" t="str">
        <f aca="false">VLOOKUP($D269,metadata!$B$2:$Z$451,22,0)</f>
        <v/>
      </c>
      <c r="Z269" s="0" t="str">
        <f aca="false">VLOOKUP($D269,metadata!$B$2:$Z$451,23,0)</f>
        <v/>
      </c>
      <c r="AA269" s="0" t="str">
        <f aca="false">VLOOKUP($D269,metadata!$B$2:$Z$451,24,0)</f>
        <v/>
      </c>
      <c r="AB269" s="0" t="str">
        <f aca="false">VLOOKUP($D269,metadata!$B$2:$Z$451,25,0)</f>
        <v/>
      </c>
      <c r="AF269" s="0" t="str">
        <f aca="false">IF(AE269="",V269,AE269)</f>
        <v/>
      </c>
      <c r="AH269" s="0" t="str">
        <f aca="false">IF(AD269&lt;1.1,"x","")</f>
        <v>x</v>
      </c>
    </row>
    <row r="270" customFormat="false" ht="13.8" hidden="true" customHeight="false" outlineLevel="0" collapsed="false">
      <c r="A270" s="0" t="n">
        <f aca="false">A269+metadata!J269</f>
        <v>1578</v>
      </c>
      <c r="B270" s="0" t="str">
        <f aca="false">metadata!B270</f>
        <v>41- Irkutsk</v>
      </c>
      <c r="C270" s="0" t="n">
        <v>269</v>
      </c>
      <c r="D270" s="3" t="str">
        <f aca="false">VLOOKUP(C270,$A$1:$B$451,2)</f>
        <v>2-</v>
      </c>
      <c r="E270" s="0" t="str">
        <f aca="false">VLOOKUP($D270,metadata!$B$2:$S$451,2,0)</f>
        <v>BRADSHAW, WE</v>
      </c>
      <c r="F270" s="0" t="str">
        <f aca="false">VLOOKUP($D270,metadata!$B$2:$S$451,3,0)</f>
        <v>GEOGRAPHY OF PHOTOPERIODIC RESPONSE IN DIAPAUSING MOSQUITO</v>
      </c>
      <c r="G270" s="0" t="str">
        <f aca="false">VLOOKUP($D270,metadata!$B$2:$S$451,4,0)</f>
        <v>10.1038/262384b0</v>
      </c>
      <c r="H270" s="0" t="str">
        <f aca="false">VLOOKUP($D270,metadata!$B$2:$S$451,5,0)</f>
        <v>y-askfordata</v>
      </c>
      <c r="I270" s="0" t="str">
        <f aca="false">VLOOKUP($D270,metadata!$B$2:$S$451,6,0)</f>
        <v>a</v>
      </c>
      <c r="J270" s="0" t="str">
        <f aca="false">VLOOKUP($D270,metadata!$B$2:$S$451,7,0)</f>
        <v>i</v>
      </c>
      <c r="K270" s="0" t="n">
        <f aca="false">VLOOKUP($D270,metadata!$B$2:$S$451,8,0)</f>
        <v>22</v>
      </c>
      <c r="L270" s="0" t="n">
        <f aca="false">VLOOKUP($D270,metadata!$B$2:$S$451,9,0)</f>
        <v>16</v>
      </c>
      <c r="M270" s="0" t="str">
        <f aca="false">VLOOKUP($D270,metadata!$B$2:$S$451,10,0)</f>
        <v/>
      </c>
      <c r="N270" s="0" t="str">
        <f aca="false">VLOOKUP($D270,metadata!$B$2:$S$451,11,0)</f>
        <v>Wyeomyia smithii</v>
      </c>
      <c r="O270" s="0" t="str">
        <f aca="false">VLOOKUP($D270,metadata!$B$2:$S$451,12,0)</f>
        <v>diptera</v>
      </c>
      <c r="P270" s="0" t="str">
        <f aca="false">VLOOKUP($D270,metadata!$B$2:$S$451,13,0)</f>
        <v/>
      </c>
      <c r="Q270" s="0" t="str">
        <f aca="false">VLOOKUP($D270,metadata!$B$2:$S$451,14,0)</f>
        <v/>
      </c>
      <c r="R270" s="0" t="str">
        <f aca="false">VLOOKUP($D270,metadata!$B$2:$S$451,15,0)</f>
        <v/>
      </c>
      <c r="S270" s="0" t="str">
        <f aca="false">VLOOKUP($D270,metadata!$B$2:$S$451,16,0)</f>
        <v/>
      </c>
      <c r="T270" s="0" t="str">
        <f aca="false">VLOOKUP($D270,metadata!$B$2:$S$451,17,0)</f>
        <v/>
      </c>
      <c r="U270" s="0" t="str">
        <f aca="false">VLOOKUP($D270,metadata!$B$2:$S$451,18,0)</f>
        <v/>
      </c>
      <c r="V270" s="0" t="str">
        <f aca="false">VLOOKUP($D270,metadata!$B$2:$Z$451,19,0)</f>
        <v/>
      </c>
      <c r="W270" s="0" t="str">
        <f aca="false">VLOOKUP($D270,metadata!$B$2:$Z$451,20,0)</f>
        <v/>
      </c>
      <c r="X270" s="0" t="str">
        <f aca="false">VLOOKUP($D270,metadata!$B$2:$Z$451,21,0)</f>
        <v/>
      </c>
      <c r="Y270" s="0" t="str">
        <f aca="false">VLOOKUP($D270,metadata!$B$2:$Z$451,22,0)</f>
        <v/>
      </c>
      <c r="Z270" s="0" t="str">
        <f aca="false">VLOOKUP($D270,metadata!$B$2:$Z$451,23,0)</f>
        <v/>
      </c>
      <c r="AA270" s="0" t="str">
        <f aca="false">VLOOKUP($D270,metadata!$B$2:$Z$451,24,0)</f>
        <v/>
      </c>
      <c r="AB270" s="0" t="str">
        <f aca="false">VLOOKUP($D270,metadata!$B$2:$Z$451,25,0)</f>
        <v/>
      </c>
      <c r="AF270" s="0" t="str">
        <f aca="false">IF(AE270="",V270,AE270)</f>
        <v/>
      </c>
      <c r="AH270" s="0" t="str">
        <f aca="false">IF(AD270&lt;1.1,"x","")</f>
        <v>x</v>
      </c>
    </row>
    <row r="271" customFormat="false" ht="13.8" hidden="true" customHeight="false" outlineLevel="0" collapsed="false">
      <c r="A271" s="0" t="n">
        <f aca="false">A270+metadata!J270</f>
        <v>1583</v>
      </c>
      <c r="B271" s="0" t="str">
        <f aca="false">metadata!B271</f>
        <v>42- Ivalo1</v>
      </c>
      <c r="C271" s="0" t="n">
        <v>270</v>
      </c>
      <c r="D271" s="3" t="str">
        <f aca="false">VLOOKUP(C271,$A$1:$B$451,2)</f>
        <v>2-</v>
      </c>
      <c r="E271" s="0" t="str">
        <f aca="false">VLOOKUP($D271,metadata!$B$2:$S$451,2,0)</f>
        <v>BRADSHAW, WE</v>
      </c>
      <c r="F271" s="0" t="str">
        <f aca="false">VLOOKUP($D271,metadata!$B$2:$S$451,3,0)</f>
        <v>GEOGRAPHY OF PHOTOPERIODIC RESPONSE IN DIAPAUSING MOSQUITO</v>
      </c>
      <c r="G271" s="0" t="str">
        <f aca="false">VLOOKUP($D271,metadata!$B$2:$S$451,4,0)</f>
        <v>10.1038/262384b0</v>
      </c>
      <c r="H271" s="0" t="str">
        <f aca="false">VLOOKUP($D271,metadata!$B$2:$S$451,5,0)</f>
        <v>y-askfordata</v>
      </c>
      <c r="I271" s="0" t="str">
        <f aca="false">VLOOKUP($D271,metadata!$B$2:$S$451,6,0)</f>
        <v>a</v>
      </c>
      <c r="J271" s="0" t="str">
        <f aca="false">VLOOKUP($D271,metadata!$B$2:$S$451,7,0)</f>
        <v>i</v>
      </c>
      <c r="K271" s="0" t="n">
        <f aca="false">VLOOKUP($D271,metadata!$B$2:$S$451,8,0)</f>
        <v>22</v>
      </c>
      <c r="L271" s="0" t="n">
        <f aca="false">VLOOKUP($D271,metadata!$B$2:$S$451,9,0)</f>
        <v>16</v>
      </c>
      <c r="M271" s="0" t="str">
        <f aca="false">VLOOKUP($D271,metadata!$B$2:$S$451,10,0)</f>
        <v/>
      </c>
      <c r="N271" s="0" t="str">
        <f aca="false">VLOOKUP($D271,metadata!$B$2:$S$451,11,0)</f>
        <v>Wyeomyia smithii</v>
      </c>
      <c r="O271" s="0" t="str">
        <f aca="false">VLOOKUP($D271,metadata!$B$2:$S$451,12,0)</f>
        <v>diptera</v>
      </c>
      <c r="P271" s="0" t="str">
        <f aca="false">VLOOKUP($D271,metadata!$B$2:$S$451,13,0)</f>
        <v/>
      </c>
      <c r="Q271" s="0" t="str">
        <f aca="false">VLOOKUP($D271,metadata!$B$2:$S$451,14,0)</f>
        <v/>
      </c>
      <c r="R271" s="0" t="str">
        <f aca="false">VLOOKUP($D271,metadata!$B$2:$S$451,15,0)</f>
        <v/>
      </c>
      <c r="S271" s="0" t="str">
        <f aca="false">VLOOKUP($D271,metadata!$B$2:$S$451,16,0)</f>
        <v/>
      </c>
      <c r="T271" s="0" t="str">
        <f aca="false">VLOOKUP($D271,metadata!$B$2:$S$451,17,0)</f>
        <v/>
      </c>
      <c r="U271" s="0" t="str">
        <f aca="false">VLOOKUP($D271,metadata!$B$2:$S$451,18,0)</f>
        <v/>
      </c>
      <c r="V271" s="0" t="str">
        <f aca="false">VLOOKUP($D271,metadata!$B$2:$Z$451,19,0)</f>
        <v/>
      </c>
      <c r="W271" s="0" t="str">
        <f aca="false">VLOOKUP($D271,metadata!$B$2:$Z$451,20,0)</f>
        <v/>
      </c>
      <c r="X271" s="0" t="str">
        <f aca="false">VLOOKUP($D271,metadata!$B$2:$Z$451,21,0)</f>
        <v/>
      </c>
      <c r="Y271" s="0" t="str">
        <f aca="false">VLOOKUP($D271,metadata!$B$2:$Z$451,22,0)</f>
        <v/>
      </c>
      <c r="Z271" s="0" t="str">
        <f aca="false">VLOOKUP($D271,metadata!$B$2:$Z$451,23,0)</f>
        <v/>
      </c>
      <c r="AA271" s="0" t="str">
        <f aca="false">VLOOKUP($D271,metadata!$B$2:$Z$451,24,0)</f>
        <v/>
      </c>
      <c r="AB271" s="0" t="str">
        <f aca="false">VLOOKUP($D271,metadata!$B$2:$Z$451,25,0)</f>
        <v/>
      </c>
      <c r="AF271" s="0" t="str">
        <f aca="false">IF(AE271="",V271,AE271)</f>
        <v/>
      </c>
      <c r="AH271" s="0" t="str">
        <f aca="false">IF(AD271&lt;1.1,"x","")</f>
        <v>x</v>
      </c>
    </row>
    <row r="272" customFormat="false" ht="13.8" hidden="true" customHeight="false" outlineLevel="0" collapsed="false">
      <c r="A272" s="0" t="n">
        <f aca="false">A271+metadata!J271</f>
        <v>1591</v>
      </c>
      <c r="B272" s="0" t="str">
        <f aca="false">metadata!B272</f>
        <v>42- Ivalo2</v>
      </c>
      <c r="C272" s="0" t="n">
        <v>271</v>
      </c>
      <c r="D272" s="3" t="str">
        <f aca="false">VLOOKUP(C272,$A$1:$B$451,2)</f>
        <v>2-</v>
      </c>
      <c r="E272" s="0" t="str">
        <f aca="false">VLOOKUP($D272,metadata!$B$2:$S$451,2,0)</f>
        <v>BRADSHAW, WE</v>
      </c>
      <c r="F272" s="0" t="str">
        <f aca="false">VLOOKUP($D272,metadata!$B$2:$S$451,3,0)</f>
        <v>GEOGRAPHY OF PHOTOPERIODIC RESPONSE IN DIAPAUSING MOSQUITO</v>
      </c>
      <c r="G272" s="0" t="str">
        <f aca="false">VLOOKUP($D272,metadata!$B$2:$S$451,4,0)</f>
        <v>10.1038/262384b0</v>
      </c>
      <c r="H272" s="0" t="str">
        <f aca="false">VLOOKUP($D272,metadata!$B$2:$S$451,5,0)</f>
        <v>y-askfordata</v>
      </c>
      <c r="I272" s="0" t="str">
        <f aca="false">VLOOKUP($D272,metadata!$B$2:$S$451,6,0)</f>
        <v>a</v>
      </c>
      <c r="J272" s="0" t="str">
        <f aca="false">VLOOKUP($D272,metadata!$B$2:$S$451,7,0)</f>
        <v>i</v>
      </c>
      <c r="K272" s="0" t="n">
        <f aca="false">VLOOKUP($D272,metadata!$B$2:$S$451,8,0)</f>
        <v>22</v>
      </c>
      <c r="L272" s="0" t="n">
        <f aca="false">VLOOKUP($D272,metadata!$B$2:$S$451,9,0)</f>
        <v>16</v>
      </c>
      <c r="M272" s="0" t="str">
        <f aca="false">VLOOKUP($D272,metadata!$B$2:$S$451,10,0)</f>
        <v/>
      </c>
      <c r="N272" s="0" t="str">
        <f aca="false">VLOOKUP($D272,metadata!$B$2:$S$451,11,0)</f>
        <v>Wyeomyia smithii</v>
      </c>
      <c r="O272" s="0" t="str">
        <f aca="false">VLOOKUP($D272,metadata!$B$2:$S$451,12,0)</f>
        <v>diptera</v>
      </c>
      <c r="P272" s="0" t="str">
        <f aca="false">VLOOKUP($D272,metadata!$B$2:$S$451,13,0)</f>
        <v/>
      </c>
      <c r="Q272" s="0" t="str">
        <f aca="false">VLOOKUP($D272,metadata!$B$2:$S$451,14,0)</f>
        <v/>
      </c>
      <c r="R272" s="0" t="str">
        <f aca="false">VLOOKUP($D272,metadata!$B$2:$S$451,15,0)</f>
        <v/>
      </c>
      <c r="S272" s="0" t="str">
        <f aca="false">VLOOKUP($D272,metadata!$B$2:$S$451,16,0)</f>
        <v/>
      </c>
      <c r="T272" s="0" t="str">
        <f aca="false">VLOOKUP($D272,metadata!$B$2:$S$451,17,0)</f>
        <v/>
      </c>
      <c r="U272" s="0" t="str">
        <f aca="false">VLOOKUP($D272,metadata!$B$2:$S$451,18,0)</f>
        <v/>
      </c>
      <c r="V272" s="0" t="str">
        <f aca="false">VLOOKUP($D272,metadata!$B$2:$Z$451,19,0)</f>
        <v/>
      </c>
      <c r="W272" s="0" t="str">
        <f aca="false">VLOOKUP($D272,metadata!$B$2:$Z$451,20,0)</f>
        <v/>
      </c>
      <c r="X272" s="0" t="str">
        <f aca="false">VLOOKUP($D272,metadata!$B$2:$Z$451,21,0)</f>
        <v/>
      </c>
      <c r="Y272" s="0" t="str">
        <f aca="false">VLOOKUP($D272,metadata!$B$2:$Z$451,22,0)</f>
        <v/>
      </c>
      <c r="Z272" s="0" t="str">
        <f aca="false">VLOOKUP($D272,metadata!$B$2:$Z$451,23,0)</f>
        <v/>
      </c>
      <c r="AA272" s="0" t="str">
        <f aca="false">VLOOKUP($D272,metadata!$B$2:$Z$451,24,0)</f>
        <v/>
      </c>
      <c r="AB272" s="0" t="str">
        <f aca="false">VLOOKUP($D272,metadata!$B$2:$Z$451,25,0)</f>
        <v/>
      </c>
      <c r="AF272" s="0" t="str">
        <f aca="false">IF(AE272="",V272,AE272)</f>
        <v/>
      </c>
      <c r="AH272" s="0" t="str">
        <f aca="false">IF(AD272&lt;1.1,"x","")</f>
        <v>x</v>
      </c>
    </row>
    <row r="273" customFormat="false" ht="13.8" hidden="true" customHeight="false" outlineLevel="0" collapsed="false">
      <c r="A273" s="0" t="n">
        <f aca="false">A272+metadata!J272</f>
        <v>1599</v>
      </c>
      <c r="B273" s="0" t="str">
        <f aca="false">metadata!B273</f>
        <v>42- Sodankyla</v>
      </c>
      <c r="C273" s="0" t="n">
        <v>272</v>
      </c>
      <c r="D273" s="3" t="str">
        <f aca="false">VLOOKUP(C273,$A$1:$B$451,2)</f>
        <v>2-</v>
      </c>
      <c r="E273" s="0" t="str">
        <f aca="false">VLOOKUP($D273,metadata!$B$2:$S$451,2,0)</f>
        <v>BRADSHAW, WE</v>
      </c>
      <c r="F273" s="0" t="str">
        <f aca="false">VLOOKUP($D273,metadata!$B$2:$S$451,3,0)</f>
        <v>GEOGRAPHY OF PHOTOPERIODIC RESPONSE IN DIAPAUSING MOSQUITO</v>
      </c>
      <c r="G273" s="0" t="str">
        <f aca="false">VLOOKUP($D273,metadata!$B$2:$S$451,4,0)</f>
        <v>10.1038/262384b0</v>
      </c>
      <c r="H273" s="0" t="str">
        <f aca="false">VLOOKUP($D273,metadata!$B$2:$S$451,5,0)</f>
        <v>y-askfordata</v>
      </c>
      <c r="I273" s="0" t="str">
        <f aca="false">VLOOKUP($D273,metadata!$B$2:$S$451,6,0)</f>
        <v>a</v>
      </c>
      <c r="J273" s="0" t="str">
        <f aca="false">VLOOKUP($D273,metadata!$B$2:$S$451,7,0)</f>
        <v>i</v>
      </c>
      <c r="K273" s="0" t="n">
        <f aca="false">VLOOKUP($D273,metadata!$B$2:$S$451,8,0)</f>
        <v>22</v>
      </c>
      <c r="L273" s="0" t="n">
        <f aca="false">VLOOKUP($D273,metadata!$B$2:$S$451,9,0)</f>
        <v>16</v>
      </c>
      <c r="M273" s="0" t="str">
        <f aca="false">VLOOKUP($D273,metadata!$B$2:$S$451,10,0)</f>
        <v/>
      </c>
      <c r="N273" s="0" t="str">
        <f aca="false">VLOOKUP($D273,metadata!$B$2:$S$451,11,0)</f>
        <v>Wyeomyia smithii</v>
      </c>
      <c r="O273" s="0" t="str">
        <f aca="false">VLOOKUP($D273,metadata!$B$2:$S$451,12,0)</f>
        <v>diptera</v>
      </c>
      <c r="P273" s="0" t="str">
        <f aca="false">VLOOKUP($D273,metadata!$B$2:$S$451,13,0)</f>
        <v/>
      </c>
      <c r="Q273" s="0" t="str">
        <f aca="false">VLOOKUP($D273,metadata!$B$2:$S$451,14,0)</f>
        <v/>
      </c>
      <c r="R273" s="0" t="str">
        <f aca="false">VLOOKUP($D273,metadata!$B$2:$S$451,15,0)</f>
        <v/>
      </c>
      <c r="S273" s="0" t="str">
        <f aca="false">VLOOKUP($D273,metadata!$B$2:$S$451,16,0)</f>
        <v/>
      </c>
      <c r="T273" s="0" t="str">
        <f aca="false">VLOOKUP($D273,metadata!$B$2:$S$451,17,0)</f>
        <v/>
      </c>
      <c r="U273" s="0" t="str">
        <f aca="false">VLOOKUP($D273,metadata!$B$2:$S$451,18,0)</f>
        <v/>
      </c>
      <c r="V273" s="0" t="str">
        <f aca="false">VLOOKUP($D273,metadata!$B$2:$Z$451,19,0)</f>
        <v/>
      </c>
      <c r="W273" s="0" t="str">
        <f aca="false">VLOOKUP($D273,metadata!$B$2:$Z$451,20,0)</f>
        <v/>
      </c>
      <c r="X273" s="0" t="str">
        <f aca="false">VLOOKUP($D273,metadata!$B$2:$Z$451,21,0)</f>
        <v/>
      </c>
      <c r="Y273" s="0" t="str">
        <f aca="false">VLOOKUP($D273,metadata!$B$2:$Z$451,22,0)</f>
        <v/>
      </c>
      <c r="Z273" s="0" t="str">
        <f aca="false">VLOOKUP($D273,metadata!$B$2:$Z$451,23,0)</f>
        <v/>
      </c>
      <c r="AA273" s="0" t="str">
        <f aca="false">VLOOKUP($D273,metadata!$B$2:$Z$451,24,0)</f>
        <v/>
      </c>
      <c r="AB273" s="0" t="str">
        <f aca="false">VLOOKUP($D273,metadata!$B$2:$Z$451,25,0)</f>
        <v/>
      </c>
      <c r="AF273" s="0" t="str">
        <f aca="false">IF(AE273="",V273,AE273)</f>
        <v/>
      </c>
      <c r="AH273" s="0" t="str">
        <f aca="false">IF(AD273&lt;1.1,"x","")</f>
        <v>x</v>
      </c>
    </row>
    <row r="274" customFormat="false" ht="13.8" hidden="true" customHeight="false" outlineLevel="0" collapsed="false">
      <c r="A274" s="0" t="n">
        <f aca="false">A273+metadata!J273</f>
        <v>1607</v>
      </c>
      <c r="B274" s="0" t="str">
        <f aca="false">metadata!B274</f>
        <v>42- Oulo1</v>
      </c>
      <c r="C274" s="0" t="n">
        <v>273</v>
      </c>
      <c r="D274" s="3" t="str">
        <f aca="false">VLOOKUP(C274,$A$1:$B$451,2)</f>
        <v>2-</v>
      </c>
      <c r="E274" s="0" t="str">
        <f aca="false">VLOOKUP($D274,metadata!$B$2:$S$451,2,0)</f>
        <v>BRADSHAW, WE</v>
      </c>
      <c r="F274" s="0" t="str">
        <f aca="false">VLOOKUP($D274,metadata!$B$2:$S$451,3,0)</f>
        <v>GEOGRAPHY OF PHOTOPERIODIC RESPONSE IN DIAPAUSING MOSQUITO</v>
      </c>
      <c r="G274" s="0" t="str">
        <f aca="false">VLOOKUP($D274,metadata!$B$2:$S$451,4,0)</f>
        <v>10.1038/262384b0</v>
      </c>
      <c r="H274" s="0" t="str">
        <f aca="false">VLOOKUP($D274,metadata!$B$2:$S$451,5,0)</f>
        <v>y-askfordata</v>
      </c>
      <c r="I274" s="0" t="str">
        <f aca="false">VLOOKUP($D274,metadata!$B$2:$S$451,6,0)</f>
        <v>a</v>
      </c>
      <c r="J274" s="0" t="str">
        <f aca="false">VLOOKUP($D274,metadata!$B$2:$S$451,7,0)</f>
        <v>i</v>
      </c>
      <c r="K274" s="0" t="n">
        <f aca="false">VLOOKUP($D274,metadata!$B$2:$S$451,8,0)</f>
        <v>22</v>
      </c>
      <c r="L274" s="0" t="n">
        <f aca="false">VLOOKUP($D274,metadata!$B$2:$S$451,9,0)</f>
        <v>16</v>
      </c>
      <c r="M274" s="0" t="str">
        <f aca="false">VLOOKUP($D274,metadata!$B$2:$S$451,10,0)</f>
        <v/>
      </c>
      <c r="N274" s="0" t="str">
        <f aca="false">VLOOKUP($D274,metadata!$B$2:$S$451,11,0)</f>
        <v>Wyeomyia smithii</v>
      </c>
      <c r="O274" s="0" t="str">
        <f aca="false">VLOOKUP($D274,metadata!$B$2:$S$451,12,0)</f>
        <v>diptera</v>
      </c>
      <c r="P274" s="0" t="str">
        <f aca="false">VLOOKUP($D274,metadata!$B$2:$S$451,13,0)</f>
        <v/>
      </c>
      <c r="Q274" s="0" t="str">
        <f aca="false">VLOOKUP($D274,metadata!$B$2:$S$451,14,0)</f>
        <v/>
      </c>
      <c r="R274" s="0" t="str">
        <f aca="false">VLOOKUP($D274,metadata!$B$2:$S$451,15,0)</f>
        <v/>
      </c>
      <c r="S274" s="0" t="str">
        <f aca="false">VLOOKUP($D274,metadata!$B$2:$S$451,16,0)</f>
        <v/>
      </c>
      <c r="T274" s="0" t="str">
        <f aca="false">VLOOKUP($D274,metadata!$B$2:$S$451,17,0)</f>
        <v/>
      </c>
      <c r="U274" s="0" t="str">
        <f aca="false">VLOOKUP($D274,metadata!$B$2:$S$451,18,0)</f>
        <v/>
      </c>
      <c r="V274" s="0" t="str">
        <f aca="false">VLOOKUP($D274,metadata!$B$2:$Z$451,19,0)</f>
        <v/>
      </c>
      <c r="W274" s="0" t="str">
        <f aca="false">VLOOKUP($D274,metadata!$B$2:$Z$451,20,0)</f>
        <v/>
      </c>
      <c r="X274" s="0" t="str">
        <f aca="false">VLOOKUP($D274,metadata!$B$2:$Z$451,21,0)</f>
        <v/>
      </c>
      <c r="Y274" s="0" t="str">
        <f aca="false">VLOOKUP($D274,metadata!$B$2:$Z$451,22,0)</f>
        <v/>
      </c>
      <c r="Z274" s="0" t="str">
        <f aca="false">VLOOKUP($D274,metadata!$B$2:$Z$451,23,0)</f>
        <v/>
      </c>
      <c r="AA274" s="0" t="str">
        <f aca="false">VLOOKUP($D274,metadata!$B$2:$Z$451,24,0)</f>
        <v/>
      </c>
      <c r="AB274" s="0" t="str">
        <f aca="false">VLOOKUP($D274,metadata!$B$2:$Z$451,25,0)</f>
        <v/>
      </c>
      <c r="AF274" s="0" t="str">
        <f aca="false">IF(AE274="",V274,AE274)</f>
        <v/>
      </c>
      <c r="AH274" s="0" t="str">
        <f aca="false">IF(AD274&lt;1.1,"x","")</f>
        <v>x</v>
      </c>
    </row>
    <row r="275" customFormat="false" ht="13.8" hidden="true" customHeight="false" outlineLevel="0" collapsed="false">
      <c r="A275" s="0" t="n">
        <f aca="false">A274+metadata!J274</f>
        <v>1615</v>
      </c>
      <c r="B275" s="0" t="str">
        <f aca="false">metadata!B275</f>
        <v>42- Oulo2</v>
      </c>
      <c r="C275" s="0" t="n">
        <v>274</v>
      </c>
      <c r="D275" s="3" t="str">
        <f aca="false">VLOOKUP(C275,$A$1:$B$451,2)</f>
        <v>2-</v>
      </c>
      <c r="E275" s="0" t="str">
        <f aca="false">VLOOKUP($D275,metadata!$B$2:$S$451,2,0)</f>
        <v>BRADSHAW, WE</v>
      </c>
      <c r="F275" s="0" t="str">
        <f aca="false">VLOOKUP($D275,metadata!$B$2:$S$451,3,0)</f>
        <v>GEOGRAPHY OF PHOTOPERIODIC RESPONSE IN DIAPAUSING MOSQUITO</v>
      </c>
      <c r="G275" s="0" t="str">
        <f aca="false">VLOOKUP($D275,metadata!$B$2:$S$451,4,0)</f>
        <v>10.1038/262384b0</v>
      </c>
      <c r="H275" s="0" t="str">
        <f aca="false">VLOOKUP($D275,metadata!$B$2:$S$451,5,0)</f>
        <v>y-askfordata</v>
      </c>
      <c r="I275" s="0" t="str">
        <f aca="false">VLOOKUP($D275,metadata!$B$2:$S$451,6,0)</f>
        <v>a</v>
      </c>
      <c r="J275" s="0" t="str">
        <f aca="false">VLOOKUP($D275,metadata!$B$2:$S$451,7,0)</f>
        <v>i</v>
      </c>
      <c r="K275" s="0" t="n">
        <f aca="false">VLOOKUP($D275,metadata!$B$2:$S$451,8,0)</f>
        <v>22</v>
      </c>
      <c r="L275" s="0" t="n">
        <f aca="false">VLOOKUP($D275,metadata!$B$2:$S$451,9,0)</f>
        <v>16</v>
      </c>
      <c r="M275" s="0" t="str">
        <f aca="false">VLOOKUP($D275,metadata!$B$2:$S$451,10,0)</f>
        <v/>
      </c>
      <c r="N275" s="0" t="str">
        <f aca="false">VLOOKUP($D275,metadata!$B$2:$S$451,11,0)</f>
        <v>Wyeomyia smithii</v>
      </c>
      <c r="O275" s="0" t="str">
        <f aca="false">VLOOKUP($D275,metadata!$B$2:$S$451,12,0)</f>
        <v>diptera</v>
      </c>
      <c r="P275" s="0" t="str">
        <f aca="false">VLOOKUP($D275,metadata!$B$2:$S$451,13,0)</f>
        <v/>
      </c>
      <c r="Q275" s="0" t="str">
        <f aca="false">VLOOKUP($D275,metadata!$B$2:$S$451,14,0)</f>
        <v/>
      </c>
      <c r="R275" s="0" t="str">
        <f aca="false">VLOOKUP($D275,metadata!$B$2:$S$451,15,0)</f>
        <v/>
      </c>
      <c r="S275" s="0" t="str">
        <f aca="false">VLOOKUP($D275,metadata!$B$2:$S$451,16,0)</f>
        <v/>
      </c>
      <c r="T275" s="0" t="str">
        <f aca="false">VLOOKUP($D275,metadata!$B$2:$S$451,17,0)</f>
        <v/>
      </c>
      <c r="U275" s="0" t="str">
        <f aca="false">VLOOKUP($D275,metadata!$B$2:$S$451,18,0)</f>
        <v/>
      </c>
      <c r="V275" s="0" t="str">
        <f aca="false">VLOOKUP($D275,metadata!$B$2:$Z$451,19,0)</f>
        <v/>
      </c>
      <c r="W275" s="0" t="str">
        <f aca="false">VLOOKUP($D275,metadata!$B$2:$Z$451,20,0)</f>
        <v/>
      </c>
      <c r="X275" s="0" t="str">
        <f aca="false">VLOOKUP($D275,metadata!$B$2:$Z$451,21,0)</f>
        <v/>
      </c>
      <c r="Y275" s="0" t="str">
        <f aca="false">VLOOKUP($D275,metadata!$B$2:$Z$451,22,0)</f>
        <v/>
      </c>
      <c r="Z275" s="0" t="str">
        <f aca="false">VLOOKUP($D275,metadata!$B$2:$Z$451,23,0)</f>
        <v/>
      </c>
      <c r="AA275" s="0" t="str">
        <f aca="false">VLOOKUP($D275,metadata!$B$2:$Z$451,24,0)</f>
        <v/>
      </c>
      <c r="AB275" s="0" t="str">
        <f aca="false">VLOOKUP($D275,metadata!$B$2:$Z$451,25,0)</f>
        <v/>
      </c>
      <c r="AF275" s="0" t="str">
        <f aca="false">IF(AE275="",V275,AE275)</f>
        <v/>
      </c>
      <c r="AH275" s="0" t="str">
        <f aca="false">IF(AD275&lt;1.1,"x","")</f>
        <v>x</v>
      </c>
    </row>
    <row r="276" customFormat="false" ht="13.8" hidden="true" customHeight="false" outlineLevel="0" collapsed="false">
      <c r="A276" s="0" t="n">
        <f aca="false">A275+metadata!J275</f>
        <v>1623</v>
      </c>
      <c r="B276" s="0" t="str">
        <f aca="false">metadata!B276</f>
        <v>42- Kuopio</v>
      </c>
      <c r="C276" s="0" t="n">
        <v>275</v>
      </c>
      <c r="D276" s="3" t="str">
        <f aca="false">VLOOKUP(C276,$A$1:$B$451,2)</f>
        <v>2-</v>
      </c>
      <c r="E276" s="0" t="str">
        <f aca="false">VLOOKUP($D276,metadata!$B$2:$S$451,2,0)</f>
        <v>BRADSHAW, WE</v>
      </c>
      <c r="F276" s="0" t="str">
        <f aca="false">VLOOKUP($D276,metadata!$B$2:$S$451,3,0)</f>
        <v>GEOGRAPHY OF PHOTOPERIODIC RESPONSE IN DIAPAUSING MOSQUITO</v>
      </c>
      <c r="G276" s="0" t="str">
        <f aca="false">VLOOKUP($D276,metadata!$B$2:$S$451,4,0)</f>
        <v>10.1038/262384b0</v>
      </c>
      <c r="H276" s="0" t="str">
        <f aca="false">VLOOKUP($D276,metadata!$B$2:$S$451,5,0)</f>
        <v>y-askfordata</v>
      </c>
      <c r="I276" s="0" t="str">
        <f aca="false">VLOOKUP($D276,metadata!$B$2:$S$451,6,0)</f>
        <v>a</v>
      </c>
      <c r="J276" s="0" t="str">
        <f aca="false">VLOOKUP($D276,metadata!$B$2:$S$451,7,0)</f>
        <v>i</v>
      </c>
      <c r="K276" s="0" t="n">
        <f aca="false">VLOOKUP($D276,metadata!$B$2:$S$451,8,0)</f>
        <v>22</v>
      </c>
      <c r="L276" s="0" t="n">
        <f aca="false">VLOOKUP($D276,metadata!$B$2:$S$451,9,0)</f>
        <v>16</v>
      </c>
      <c r="M276" s="0" t="str">
        <f aca="false">VLOOKUP($D276,metadata!$B$2:$S$451,10,0)</f>
        <v/>
      </c>
      <c r="N276" s="0" t="str">
        <f aca="false">VLOOKUP($D276,metadata!$B$2:$S$451,11,0)</f>
        <v>Wyeomyia smithii</v>
      </c>
      <c r="O276" s="0" t="str">
        <f aca="false">VLOOKUP($D276,metadata!$B$2:$S$451,12,0)</f>
        <v>diptera</v>
      </c>
      <c r="P276" s="0" t="str">
        <f aca="false">VLOOKUP($D276,metadata!$B$2:$S$451,13,0)</f>
        <v/>
      </c>
      <c r="Q276" s="0" t="str">
        <f aca="false">VLOOKUP($D276,metadata!$B$2:$S$451,14,0)</f>
        <v/>
      </c>
      <c r="R276" s="0" t="str">
        <f aca="false">VLOOKUP($D276,metadata!$B$2:$S$451,15,0)</f>
        <v/>
      </c>
      <c r="S276" s="0" t="str">
        <f aca="false">VLOOKUP($D276,metadata!$B$2:$S$451,16,0)</f>
        <v/>
      </c>
      <c r="T276" s="0" t="str">
        <f aca="false">VLOOKUP($D276,metadata!$B$2:$S$451,17,0)</f>
        <v/>
      </c>
      <c r="U276" s="0" t="str">
        <f aca="false">VLOOKUP($D276,metadata!$B$2:$S$451,18,0)</f>
        <v/>
      </c>
      <c r="V276" s="0" t="str">
        <f aca="false">VLOOKUP($D276,metadata!$B$2:$Z$451,19,0)</f>
        <v/>
      </c>
      <c r="W276" s="0" t="str">
        <f aca="false">VLOOKUP($D276,metadata!$B$2:$Z$451,20,0)</f>
        <v/>
      </c>
      <c r="X276" s="0" t="str">
        <f aca="false">VLOOKUP($D276,metadata!$B$2:$Z$451,21,0)</f>
        <v/>
      </c>
      <c r="Y276" s="0" t="str">
        <f aca="false">VLOOKUP($D276,metadata!$B$2:$Z$451,22,0)</f>
        <v/>
      </c>
      <c r="Z276" s="0" t="str">
        <f aca="false">VLOOKUP($D276,metadata!$B$2:$Z$451,23,0)</f>
        <v/>
      </c>
      <c r="AA276" s="0" t="str">
        <f aca="false">VLOOKUP($D276,metadata!$B$2:$Z$451,24,0)</f>
        <v/>
      </c>
      <c r="AB276" s="0" t="str">
        <f aca="false">VLOOKUP($D276,metadata!$B$2:$Z$451,25,0)</f>
        <v/>
      </c>
      <c r="AF276" s="0" t="str">
        <f aca="false">IF(AE276="",V276,AE276)</f>
        <v/>
      </c>
      <c r="AH276" s="0" t="str">
        <f aca="false">IF(AD276&lt;1.1,"x","")</f>
        <v>x</v>
      </c>
    </row>
    <row r="277" customFormat="false" ht="13.8" hidden="true" customHeight="false" outlineLevel="0" collapsed="false">
      <c r="A277" s="0" t="n">
        <f aca="false">A276+metadata!J276</f>
        <v>1631</v>
      </c>
      <c r="B277" s="0" t="str">
        <f aca="false">metadata!B277</f>
        <v>42- Varkaus</v>
      </c>
      <c r="C277" s="0" t="n">
        <v>276</v>
      </c>
      <c r="D277" s="3" t="str">
        <f aca="false">VLOOKUP(C277,$A$1:$B$451,2)</f>
        <v>2-</v>
      </c>
      <c r="E277" s="0" t="str">
        <f aca="false">VLOOKUP($D277,metadata!$B$2:$S$451,2,0)</f>
        <v>BRADSHAW, WE</v>
      </c>
      <c r="F277" s="0" t="str">
        <f aca="false">VLOOKUP($D277,metadata!$B$2:$S$451,3,0)</f>
        <v>GEOGRAPHY OF PHOTOPERIODIC RESPONSE IN DIAPAUSING MOSQUITO</v>
      </c>
      <c r="G277" s="0" t="str">
        <f aca="false">VLOOKUP($D277,metadata!$B$2:$S$451,4,0)</f>
        <v>10.1038/262384b0</v>
      </c>
      <c r="H277" s="0" t="str">
        <f aca="false">VLOOKUP($D277,metadata!$B$2:$S$451,5,0)</f>
        <v>y-askfordata</v>
      </c>
      <c r="I277" s="0" t="str">
        <f aca="false">VLOOKUP($D277,metadata!$B$2:$S$451,6,0)</f>
        <v>a</v>
      </c>
      <c r="J277" s="0" t="str">
        <f aca="false">VLOOKUP($D277,metadata!$B$2:$S$451,7,0)</f>
        <v>i</v>
      </c>
      <c r="K277" s="0" t="n">
        <f aca="false">VLOOKUP($D277,metadata!$B$2:$S$451,8,0)</f>
        <v>22</v>
      </c>
      <c r="L277" s="0" t="n">
        <f aca="false">VLOOKUP($D277,metadata!$B$2:$S$451,9,0)</f>
        <v>16</v>
      </c>
      <c r="M277" s="0" t="str">
        <f aca="false">VLOOKUP($D277,metadata!$B$2:$S$451,10,0)</f>
        <v/>
      </c>
      <c r="N277" s="0" t="str">
        <f aca="false">VLOOKUP($D277,metadata!$B$2:$S$451,11,0)</f>
        <v>Wyeomyia smithii</v>
      </c>
      <c r="O277" s="0" t="str">
        <f aca="false">VLOOKUP($D277,metadata!$B$2:$S$451,12,0)</f>
        <v>diptera</v>
      </c>
      <c r="P277" s="0" t="str">
        <f aca="false">VLOOKUP($D277,metadata!$B$2:$S$451,13,0)</f>
        <v/>
      </c>
      <c r="Q277" s="0" t="str">
        <f aca="false">VLOOKUP($D277,metadata!$B$2:$S$451,14,0)</f>
        <v/>
      </c>
      <c r="R277" s="0" t="str">
        <f aca="false">VLOOKUP($D277,metadata!$B$2:$S$451,15,0)</f>
        <v/>
      </c>
      <c r="S277" s="0" t="str">
        <f aca="false">VLOOKUP($D277,metadata!$B$2:$S$451,16,0)</f>
        <v/>
      </c>
      <c r="T277" s="0" t="str">
        <f aca="false">VLOOKUP($D277,metadata!$B$2:$S$451,17,0)</f>
        <v/>
      </c>
      <c r="U277" s="0" t="str">
        <f aca="false">VLOOKUP($D277,metadata!$B$2:$S$451,18,0)</f>
        <v/>
      </c>
      <c r="V277" s="0" t="str">
        <f aca="false">VLOOKUP($D277,metadata!$B$2:$Z$451,19,0)</f>
        <v/>
      </c>
      <c r="W277" s="0" t="str">
        <f aca="false">VLOOKUP($D277,metadata!$B$2:$Z$451,20,0)</f>
        <v/>
      </c>
      <c r="X277" s="0" t="str">
        <f aca="false">VLOOKUP($D277,metadata!$B$2:$Z$451,21,0)</f>
        <v/>
      </c>
      <c r="Y277" s="0" t="str">
        <f aca="false">VLOOKUP($D277,metadata!$B$2:$Z$451,22,0)</f>
        <v/>
      </c>
      <c r="Z277" s="0" t="str">
        <f aca="false">VLOOKUP($D277,metadata!$B$2:$Z$451,23,0)</f>
        <v/>
      </c>
      <c r="AA277" s="0" t="str">
        <f aca="false">VLOOKUP($D277,metadata!$B$2:$Z$451,24,0)</f>
        <v/>
      </c>
      <c r="AB277" s="0" t="str">
        <f aca="false">VLOOKUP($D277,metadata!$B$2:$Z$451,25,0)</f>
        <v/>
      </c>
      <c r="AF277" s="0" t="str">
        <f aca="false">IF(AE277="",V277,AE277)</f>
        <v/>
      </c>
      <c r="AH277" s="0" t="str">
        <f aca="false">IF(AD277&lt;1.1,"x","")</f>
        <v>x</v>
      </c>
    </row>
    <row r="278" customFormat="false" ht="13.8" hidden="true" customHeight="false" outlineLevel="0" collapsed="false">
      <c r="A278" s="0" t="n">
        <f aca="false">A277+metadata!J277</f>
        <v>1639</v>
      </c>
      <c r="B278" s="0" t="str">
        <f aca="false">metadata!B278</f>
        <v>42- Sapporo</v>
      </c>
      <c r="C278" s="0" t="n">
        <v>277</v>
      </c>
      <c r="D278" s="3" t="str">
        <f aca="false">VLOOKUP(C278,$A$1:$B$451,2)</f>
        <v>2-</v>
      </c>
      <c r="E278" s="0" t="str">
        <f aca="false">VLOOKUP($D278,metadata!$B$2:$S$451,2,0)</f>
        <v>BRADSHAW, WE</v>
      </c>
      <c r="F278" s="0" t="str">
        <f aca="false">VLOOKUP($D278,metadata!$B$2:$S$451,3,0)</f>
        <v>GEOGRAPHY OF PHOTOPERIODIC RESPONSE IN DIAPAUSING MOSQUITO</v>
      </c>
      <c r="G278" s="0" t="str">
        <f aca="false">VLOOKUP($D278,metadata!$B$2:$S$451,4,0)</f>
        <v>10.1038/262384b0</v>
      </c>
      <c r="H278" s="0" t="str">
        <f aca="false">VLOOKUP($D278,metadata!$B$2:$S$451,5,0)</f>
        <v>y-askfordata</v>
      </c>
      <c r="I278" s="0" t="str">
        <f aca="false">VLOOKUP($D278,metadata!$B$2:$S$451,6,0)</f>
        <v>a</v>
      </c>
      <c r="J278" s="0" t="str">
        <f aca="false">VLOOKUP($D278,metadata!$B$2:$S$451,7,0)</f>
        <v>i</v>
      </c>
      <c r="K278" s="0" t="n">
        <f aca="false">VLOOKUP($D278,metadata!$B$2:$S$451,8,0)</f>
        <v>22</v>
      </c>
      <c r="L278" s="0" t="n">
        <f aca="false">VLOOKUP($D278,metadata!$B$2:$S$451,9,0)</f>
        <v>16</v>
      </c>
      <c r="M278" s="0" t="str">
        <f aca="false">VLOOKUP($D278,metadata!$B$2:$S$451,10,0)</f>
        <v/>
      </c>
      <c r="N278" s="0" t="str">
        <f aca="false">VLOOKUP($D278,metadata!$B$2:$S$451,11,0)</f>
        <v>Wyeomyia smithii</v>
      </c>
      <c r="O278" s="0" t="str">
        <f aca="false">VLOOKUP($D278,metadata!$B$2:$S$451,12,0)</f>
        <v>diptera</v>
      </c>
      <c r="P278" s="0" t="str">
        <f aca="false">VLOOKUP($D278,metadata!$B$2:$S$451,13,0)</f>
        <v/>
      </c>
      <c r="Q278" s="0" t="str">
        <f aca="false">VLOOKUP($D278,metadata!$B$2:$S$451,14,0)</f>
        <v/>
      </c>
      <c r="R278" s="0" t="str">
        <f aca="false">VLOOKUP($D278,metadata!$B$2:$S$451,15,0)</f>
        <v/>
      </c>
      <c r="S278" s="0" t="str">
        <f aca="false">VLOOKUP($D278,metadata!$B$2:$S$451,16,0)</f>
        <v/>
      </c>
      <c r="T278" s="0" t="str">
        <f aca="false">VLOOKUP($D278,metadata!$B$2:$S$451,17,0)</f>
        <v/>
      </c>
      <c r="U278" s="0" t="str">
        <f aca="false">VLOOKUP($D278,metadata!$B$2:$S$451,18,0)</f>
        <v/>
      </c>
      <c r="V278" s="0" t="str">
        <f aca="false">VLOOKUP($D278,metadata!$B$2:$Z$451,19,0)</f>
        <v/>
      </c>
      <c r="W278" s="0" t="str">
        <f aca="false">VLOOKUP($D278,metadata!$B$2:$Z$451,20,0)</f>
        <v/>
      </c>
      <c r="X278" s="0" t="str">
        <f aca="false">VLOOKUP($D278,metadata!$B$2:$Z$451,21,0)</f>
        <v/>
      </c>
      <c r="Y278" s="0" t="str">
        <f aca="false">VLOOKUP($D278,metadata!$B$2:$Z$451,22,0)</f>
        <v/>
      </c>
      <c r="Z278" s="0" t="str">
        <f aca="false">VLOOKUP($D278,metadata!$B$2:$Z$451,23,0)</f>
        <v/>
      </c>
      <c r="AA278" s="0" t="str">
        <f aca="false">VLOOKUP($D278,metadata!$B$2:$Z$451,24,0)</f>
        <v/>
      </c>
      <c r="AB278" s="0" t="str">
        <f aca="false">VLOOKUP($D278,metadata!$B$2:$Z$451,25,0)</f>
        <v/>
      </c>
      <c r="AF278" s="0" t="str">
        <f aca="false">IF(AE278="",V278,AE278)</f>
        <v/>
      </c>
      <c r="AH278" s="0" t="str">
        <f aca="false">IF(AD278&lt;1.1,"x","")</f>
        <v>x</v>
      </c>
    </row>
    <row r="279" customFormat="false" ht="13.8" hidden="true" customHeight="false" outlineLevel="0" collapsed="false">
      <c r="A279" s="0" t="n">
        <f aca="false">A278+metadata!J278</f>
        <v>1645</v>
      </c>
      <c r="B279" s="0" t="str">
        <f aca="false">metadata!B279</f>
        <v>42-Kuusamo1</v>
      </c>
      <c r="C279" s="0" t="n">
        <v>278</v>
      </c>
      <c r="D279" s="3" t="str">
        <f aca="false">VLOOKUP(C279,$A$1:$B$451,2)</f>
        <v>2-</v>
      </c>
      <c r="E279" s="0" t="str">
        <f aca="false">VLOOKUP($D279,metadata!$B$2:$S$451,2,0)</f>
        <v>BRADSHAW, WE</v>
      </c>
      <c r="F279" s="0" t="str">
        <f aca="false">VLOOKUP($D279,metadata!$B$2:$S$451,3,0)</f>
        <v>GEOGRAPHY OF PHOTOPERIODIC RESPONSE IN DIAPAUSING MOSQUITO</v>
      </c>
      <c r="G279" s="0" t="str">
        <f aca="false">VLOOKUP($D279,metadata!$B$2:$S$451,4,0)</f>
        <v>10.1038/262384b0</v>
      </c>
      <c r="H279" s="0" t="str">
        <f aca="false">VLOOKUP($D279,metadata!$B$2:$S$451,5,0)</f>
        <v>y-askfordata</v>
      </c>
      <c r="I279" s="0" t="str">
        <f aca="false">VLOOKUP($D279,metadata!$B$2:$S$451,6,0)</f>
        <v>a</v>
      </c>
      <c r="J279" s="0" t="str">
        <f aca="false">VLOOKUP($D279,metadata!$B$2:$S$451,7,0)</f>
        <v>i</v>
      </c>
      <c r="K279" s="0" t="n">
        <f aca="false">VLOOKUP($D279,metadata!$B$2:$S$451,8,0)</f>
        <v>22</v>
      </c>
      <c r="L279" s="0" t="n">
        <f aca="false">VLOOKUP($D279,metadata!$B$2:$S$451,9,0)</f>
        <v>16</v>
      </c>
      <c r="M279" s="0" t="str">
        <f aca="false">VLOOKUP($D279,metadata!$B$2:$S$451,10,0)</f>
        <v/>
      </c>
      <c r="N279" s="0" t="str">
        <f aca="false">VLOOKUP($D279,metadata!$B$2:$S$451,11,0)</f>
        <v>Wyeomyia smithii</v>
      </c>
      <c r="O279" s="0" t="str">
        <f aca="false">VLOOKUP($D279,metadata!$B$2:$S$451,12,0)</f>
        <v>diptera</v>
      </c>
      <c r="P279" s="0" t="str">
        <f aca="false">VLOOKUP($D279,metadata!$B$2:$S$451,13,0)</f>
        <v/>
      </c>
      <c r="Q279" s="0" t="str">
        <f aca="false">VLOOKUP($D279,metadata!$B$2:$S$451,14,0)</f>
        <v/>
      </c>
      <c r="R279" s="0" t="str">
        <f aca="false">VLOOKUP($D279,metadata!$B$2:$S$451,15,0)</f>
        <v/>
      </c>
      <c r="S279" s="0" t="str">
        <f aca="false">VLOOKUP($D279,metadata!$B$2:$S$451,16,0)</f>
        <v/>
      </c>
      <c r="T279" s="0" t="str">
        <f aca="false">VLOOKUP($D279,metadata!$B$2:$S$451,17,0)</f>
        <v/>
      </c>
      <c r="U279" s="0" t="str">
        <f aca="false">VLOOKUP($D279,metadata!$B$2:$S$451,18,0)</f>
        <v/>
      </c>
      <c r="V279" s="0" t="str">
        <f aca="false">VLOOKUP($D279,metadata!$B$2:$Z$451,19,0)</f>
        <v/>
      </c>
      <c r="W279" s="0" t="str">
        <f aca="false">VLOOKUP($D279,metadata!$B$2:$Z$451,20,0)</f>
        <v/>
      </c>
      <c r="X279" s="0" t="str">
        <f aca="false">VLOOKUP($D279,metadata!$B$2:$Z$451,21,0)</f>
        <v/>
      </c>
      <c r="Y279" s="0" t="str">
        <f aca="false">VLOOKUP($D279,metadata!$B$2:$Z$451,22,0)</f>
        <v/>
      </c>
      <c r="Z279" s="0" t="str">
        <f aca="false">VLOOKUP($D279,metadata!$B$2:$Z$451,23,0)</f>
        <v/>
      </c>
      <c r="AA279" s="0" t="str">
        <f aca="false">VLOOKUP($D279,metadata!$B$2:$Z$451,24,0)</f>
        <v/>
      </c>
      <c r="AB279" s="0" t="str">
        <f aca="false">VLOOKUP($D279,metadata!$B$2:$Z$451,25,0)</f>
        <v/>
      </c>
      <c r="AF279" s="0" t="str">
        <f aca="false">IF(AE279="",V279,AE279)</f>
        <v/>
      </c>
      <c r="AH279" s="0" t="str">
        <f aca="false">IF(AD279&lt;1.1,"x","")</f>
        <v>x</v>
      </c>
    </row>
    <row r="280" customFormat="false" ht="13.8" hidden="true" customHeight="false" outlineLevel="0" collapsed="false">
      <c r="A280" s="0" t="n">
        <f aca="false">A279+metadata!J279</f>
        <v>1652</v>
      </c>
      <c r="B280" s="0" t="str">
        <f aca="false">metadata!B280</f>
        <v>42-Kuusamo2</v>
      </c>
      <c r="C280" s="0" t="n">
        <v>279</v>
      </c>
      <c r="D280" s="3" t="str">
        <f aca="false">VLOOKUP(C280,$A$1:$B$451,2)</f>
        <v>2-</v>
      </c>
      <c r="E280" s="0" t="str">
        <f aca="false">VLOOKUP($D280,metadata!$B$2:$S$451,2,0)</f>
        <v>BRADSHAW, WE</v>
      </c>
      <c r="F280" s="0" t="str">
        <f aca="false">VLOOKUP($D280,metadata!$B$2:$S$451,3,0)</f>
        <v>GEOGRAPHY OF PHOTOPERIODIC RESPONSE IN DIAPAUSING MOSQUITO</v>
      </c>
      <c r="G280" s="0" t="str">
        <f aca="false">VLOOKUP($D280,metadata!$B$2:$S$451,4,0)</f>
        <v>10.1038/262384b0</v>
      </c>
      <c r="H280" s="0" t="str">
        <f aca="false">VLOOKUP($D280,metadata!$B$2:$S$451,5,0)</f>
        <v>y-askfordata</v>
      </c>
      <c r="I280" s="0" t="str">
        <f aca="false">VLOOKUP($D280,metadata!$B$2:$S$451,6,0)</f>
        <v>a</v>
      </c>
      <c r="J280" s="0" t="str">
        <f aca="false">VLOOKUP($D280,metadata!$B$2:$S$451,7,0)</f>
        <v>i</v>
      </c>
      <c r="K280" s="0" t="n">
        <f aca="false">VLOOKUP($D280,metadata!$B$2:$S$451,8,0)</f>
        <v>22</v>
      </c>
      <c r="L280" s="0" t="n">
        <f aca="false">VLOOKUP($D280,metadata!$B$2:$S$451,9,0)</f>
        <v>16</v>
      </c>
      <c r="M280" s="0" t="str">
        <f aca="false">VLOOKUP($D280,metadata!$B$2:$S$451,10,0)</f>
        <v/>
      </c>
      <c r="N280" s="0" t="str">
        <f aca="false">VLOOKUP($D280,metadata!$B$2:$S$451,11,0)</f>
        <v>Wyeomyia smithii</v>
      </c>
      <c r="O280" s="0" t="str">
        <f aca="false">VLOOKUP($D280,metadata!$B$2:$S$451,12,0)</f>
        <v>diptera</v>
      </c>
      <c r="P280" s="0" t="str">
        <f aca="false">VLOOKUP($D280,metadata!$B$2:$S$451,13,0)</f>
        <v/>
      </c>
      <c r="Q280" s="0" t="str">
        <f aca="false">VLOOKUP($D280,metadata!$B$2:$S$451,14,0)</f>
        <v/>
      </c>
      <c r="R280" s="0" t="str">
        <f aca="false">VLOOKUP($D280,metadata!$B$2:$S$451,15,0)</f>
        <v/>
      </c>
      <c r="S280" s="0" t="str">
        <f aca="false">VLOOKUP($D280,metadata!$B$2:$S$451,16,0)</f>
        <v/>
      </c>
      <c r="T280" s="0" t="str">
        <f aca="false">VLOOKUP($D280,metadata!$B$2:$S$451,17,0)</f>
        <v/>
      </c>
      <c r="U280" s="0" t="str">
        <f aca="false">VLOOKUP($D280,metadata!$B$2:$S$451,18,0)</f>
        <v/>
      </c>
      <c r="V280" s="0" t="str">
        <f aca="false">VLOOKUP($D280,metadata!$B$2:$Z$451,19,0)</f>
        <v/>
      </c>
      <c r="W280" s="0" t="str">
        <f aca="false">VLOOKUP($D280,metadata!$B$2:$Z$451,20,0)</f>
        <v/>
      </c>
      <c r="X280" s="0" t="str">
        <f aca="false">VLOOKUP($D280,metadata!$B$2:$Z$451,21,0)</f>
        <v/>
      </c>
      <c r="Y280" s="0" t="str">
        <f aca="false">VLOOKUP($D280,metadata!$B$2:$Z$451,22,0)</f>
        <v/>
      </c>
      <c r="Z280" s="0" t="str">
        <f aca="false">VLOOKUP($D280,metadata!$B$2:$Z$451,23,0)</f>
        <v/>
      </c>
      <c r="AA280" s="0" t="str">
        <f aca="false">VLOOKUP($D280,metadata!$B$2:$Z$451,24,0)</f>
        <v/>
      </c>
      <c r="AB280" s="0" t="str">
        <f aca="false">VLOOKUP($D280,metadata!$B$2:$Z$451,25,0)</f>
        <v/>
      </c>
      <c r="AF280" s="0" t="str">
        <f aca="false">IF(AE280="",V280,AE280)</f>
        <v/>
      </c>
      <c r="AH280" s="0" t="str">
        <f aca="false">IF(AD280&lt;1.1,"x","")</f>
        <v>x</v>
      </c>
    </row>
    <row r="281" customFormat="false" ht="13.8" hidden="true" customHeight="false" outlineLevel="0" collapsed="false">
      <c r="A281" s="0" t="n">
        <f aca="false">A280+metadata!J280</f>
        <v>1659</v>
      </c>
      <c r="B281" s="0" t="str">
        <f aca="false">metadata!B281</f>
        <v>42-Kuusamo3</v>
      </c>
      <c r="C281" s="0" t="n">
        <v>280</v>
      </c>
      <c r="D281" s="3" t="str">
        <f aca="false">VLOOKUP(C281,$A$1:$B$451,2)</f>
        <v>2-</v>
      </c>
      <c r="E281" s="0" t="str">
        <f aca="false">VLOOKUP($D281,metadata!$B$2:$S$451,2,0)</f>
        <v>BRADSHAW, WE</v>
      </c>
      <c r="F281" s="0" t="str">
        <f aca="false">VLOOKUP($D281,metadata!$B$2:$S$451,3,0)</f>
        <v>GEOGRAPHY OF PHOTOPERIODIC RESPONSE IN DIAPAUSING MOSQUITO</v>
      </c>
      <c r="G281" s="0" t="str">
        <f aca="false">VLOOKUP($D281,metadata!$B$2:$S$451,4,0)</f>
        <v>10.1038/262384b0</v>
      </c>
      <c r="H281" s="0" t="str">
        <f aca="false">VLOOKUP($D281,metadata!$B$2:$S$451,5,0)</f>
        <v>y-askfordata</v>
      </c>
      <c r="I281" s="0" t="str">
        <f aca="false">VLOOKUP($D281,metadata!$B$2:$S$451,6,0)</f>
        <v>a</v>
      </c>
      <c r="J281" s="0" t="str">
        <f aca="false">VLOOKUP($D281,metadata!$B$2:$S$451,7,0)</f>
        <v>i</v>
      </c>
      <c r="K281" s="0" t="n">
        <f aca="false">VLOOKUP($D281,metadata!$B$2:$S$451,8,0)</f>
        <v>22</v>
      </c>
      <c r="L281" s="0" t="n">
        <f aca="false">VLOOKUP($D281,metadata!$B$2:$S$451,9,0)</f>
        <v>16</v>
      </c>
      <c r="M281" s="0" t="str">
        <f aca="false">VLOOKUP($D281,metadata!$B$2:$S$451,10,0)</f>
        <v/>
      </c>
      <c r="N281" s="0" t="str">
        <f aca="false">VLOOKUP($D281,metadata!$B$2:$S$451,11,0)</f>
        <v>Wyeomyia smithii</v>
      </c>
      <c r="O281" s="0" t="str">
        <f aca="false">VLOOKUP($D281,metadata!$B$2:$S$451,12,0)</f>
        <v>diptera</v>
      </c>
      <c r="P281" s="0" t="str">
        <f aca="false">VLOOKUP($D281,metadata!$B$2:$S$451,13,0)</f>
        <v/>
      </c>
      <c r="Q281" s="0" t="str">
        <f aca="false">VLOOKUP($D281,metadata!$B$2:$S$451,14,0)</f>
        <v/>
      </c>
      <c r="R281" s="0" t="str">
        <f aca="false">VLOOKUP($D281,metadata!$B$2:$S$451,15,0)</f>
        <v/>
      </c>
      <c r="S281" s="0" t="str">
        <f aca="false">VLOOKUP($D281,metadata!$B$2:$S$451,16,0)</f>
        <v/>
      </c>
      <c r="T281" s="0" t="str">
        <f aca="false">VLOOKUP($D281,metadata!$B$2:$S$451,17,0)</f>
        <v/>
      </c>
      <c r="U281" s="0" t="str">
        <f aca="false">VLOOKUP($D281,metadata!$B$2:$S$451,18,0)</f>
        <v/>
      </c>
      <c r="V281" s="0" t="str">
        <f aca="false">VLOOKUP($D281,metadata!$B$2:$Z$451,19,0)</f>
        <v/>
      </c>
      <c r="W281" s="0" t="str">
        <f aca="false">VLOOKUP($D281,metadata!$B$2:$Z$451,20,0)</f>
        <v/>
      </c>
      <c r="X281" s="0" t="str">
        <f aca="false">VLOOKUP($D281,metadata!$B$2:$Z$451,21,0)</f>
        <v/>
      </c>
      <c r="Y281" s="0" t="str">
        <f aca="false">VLOOKUP($D281,metadata!$B$2:$Z$451,22,0)</f>
        <v/>
      </c>
      <c r="Z281" s="0" t="str">
        <f aca="false">VLOOKUP($D281,metadata!$B$2:$Z$451,23,0)</f>
        <v/>
      </c>
      <c r="AA281" s="0" t="str">
        <f aca="false">VLOOKUP($D281,metadata!$B$2:$Z$451,24,0)</f>
        <v/>
      </c>
      <c r="AB281" s="0" t="str">
        <f aca="false">VLOOKUP($D281,metadata!$B$2:$Z$451,25,0)</f>
        <v/>
      </c>
      <c r="AF281" s="0" t="str">
        <f aca="false">IF(AE281="",V281,AE281)</f>
        <v/>
      </c>
      <c r="AH281" s="0" t="str">
        <f aca="false">IF(AD281&lt;1.1,"x","")</f>
        <v>x</v>
      </c>
    </row>
    <row r="282" customFormat="false" ht="13.8" hidden="true" customHeight="false" outlineLevel="0" collapsed="false">
      <c r="A282" s="0" t="n">
        <f aca="false">A281+metadata!J281</f>
        <v>1666</v>
      </c>
      <c r="B282" s="0" t="str">
        <f aca="false">metadata!B282</f>
        <v>42-Kuusamo4</v>
      </c>
      <c r="C282" s="0" t="n">
        <v>281</v>
      </c>
      <c r="D282" s="3" t="str">
        <f aca="false">VLOOKUP(C282,$A$1:$B$451,2)</f>
        <v>2-</v>
      </c>
      <c r="E282" s="0" t="str">
        <f aca="false">VLOOKUP($D282,metadata!$B$2:$S$451,2,0)</f>
        <v>BRADSHAW, WE</v>
      </c>
      <c r="F282" s="0" t="str">
        <f aca="false">VLOOKUP($D282,metadata!$B$2:$S$451,3,0)</f>
        <v>GEOGRAPHY OF PHOTOPERIODIC RESPONSE IN DIAPAUSING MOSQUITO</v>
      </c>
      <c r="G282" s="0" t="str">
        <f aca="false">VLOOKUP($D282,metadata!$B$2:$S$451,4,0)</f>
        <v>10.1038/262384b0</v>
      </c>
      <c r="H282" s="0" t="str">
        <f aca="false">VLOOKUP($D282,metadata!$B$2:$S$451,5,0)</f>
        <v>y-askfordata</v>
      </c>
      <c r="I282" s="0" t="str">
        <f aca="false">VLOOKUP($D282,metadata!$B$2:$S$451,6,0)</f>
        <v>a</v>
      </c>
      <c r="J282" s="0" t="str">
        <f aca="false">VLOOKUP($D282,metadata!$B$2:$S$451,7,0)</f>
        <v>i</v>
      </c>
      <c r="K282" s="0" t="n">
        <f aca="false">VLOOKUP($D282,metadata!$B$2:$S$451,8,0)</f>
        <v>22</v>
      </c>
      <c r="L282" s="0" t="n">
        <f aca="false">VLOOKUP($D282,metadata!$B$2:$S$451,9,0)</f>
        <v>16</v>
      </c>
      <c r="M282" s="0" t="str">
        <f aca="false">VLOOKUP($D282,metadata!$B$2:$S$451,10,0)</f>
        <v/>
      </c>
      <c r="N282" s="0" t="str">
        <f aca="false">VLOOKUP($D282,metadata!$B$2:$S$451,11,0)</f>
        <v>Wyeomyia smithii</v>
      </c>
      <c r="O282" s="0" t="str">
        <f aca="false">VLOOKUP($D282,metadata!$B$2:$S$451,12,0)</f>
        <v>diptera</v>
      </c>
      <c r="P282" s="0" t="str">
        <f aca="false">VLOOKUP($D282,metadata!$B$2:$S$451,13,0)</f>
        <v/>
      </c>
      <c r="Q282" s="0" t="str">
        <f aca="false">VLOOKUP($D282,metadata!$B$2:$S$451,14,0)</f>
        <v/>
      </c>
      <c r="R282" s="0" t="str">
        <f aca="false">VLOOKUP($D282,metadata!$B$2:$S$451,15,0)</f>
        <v/>
      </c>
      <c r="S282" s="0" t="str">
        <f aca="false">VLOOKUP($D282,metadata!$B$2:$S$451,16,0)</f>
        <v/>
      </c>
      <c r="T282" s="0" t="str">
        <f aca="false">VLOOKUP($D282,metadata!$B$2:$S$451,17,0)</f>
        <v/>
      </c>
      <c r="U282" s="0" t="str">
        <f aca="false">VLOOKUP($D282,metadata!$B$2:$S$451,18,0)</f>
        <v/>
      </c>
      <c r="V282" s="0" t="str">
        <f aca="false">VLOOKUP($D282,metadata!$B$2:$Z$451,19,0)</f>
        <v/>
      </c>
      <c r="W282" s="0" t="str">
        <f aca="false">VLOOKUP($D282,metadata!$B$2:$Z$451,20,0)</f>
        <v/>
      </c>
      <c r="X282" s="0" t="str">
        <f aca="false">VLOOKUP($D282,metadata!$B$2:$Z$451,21,0)</f>
        <v/>
      </c>
      <c r="Y282" s="0" t="str">
        <f aca="false">VLOOKUP($D282,metadata!$B$2:$Z$451,22,0)</f>
        <v/>
      </c>
      <c r="Z282" s="0" t="str">
        <f aca="false">VLOOKUP($D282,metadata!$B$2:$Z$451,23,0)</f>
        <v/>
      </c>
      <c r="AA282" s="0" t="str">
        <f aca="false">VLOOKUP($D282,metadata!$B$2:$Z$451,24,0)</f>
        <v/>
      </c>
      <c r="AB282" s="0" t="str">
        <f aca="false">VLOOKUP($D282,metadata!$B$2:$Z$451,25,0)</f>
        <v/>
      </c>
      <c r="AF282" s="0" t="str">
        <f aca="false">IF(AE282="",V282,AE282)</f>
        <v/>
      </c>
      <c r="AH282" s="0" t="str">
        <f aca="false">IF(AD282&lt;1.1,"x","")</f>
        <v>x</v>
      </c>
    </row>
    <row r="283" customFormat="false" ht="13.8" hidden="true" customHeight="false" outlineLevel="0" collapsed="false">
      <c r="A283" s="0" t="n">
        <f aca="false">A282+metadata!J282</f>
        <v>1673</v>
      </c>
      <c r="B283" s="0" t="str">
        <f aca="false">metadata!B283</f>
        <v>42-Kuusamo5</v>
      </c>
      <c r="C283" s="0" t="n">
        <v>282</v>
      </c>
      <c r="D283" s="3" t="str">
        <f aca="false">VLOOKUP(C283,$A$1:$B$451,2)</f>
        <v>2-</v>
      </c>
      <c r="E283" s="0" t="str">
        <f aca="false">VLOOKUP($D283,metadata!$B$2:$S$451,2,0)</f>
        <v>BRADSHAW, WE</v>
      </c>
      <c r="F283" s="0" t="str">
        <f aca="false">VLOOKUP($D283,metadata!$B$2:$S$451,3,0)</f>
        <v>GEOGRAPHY OF PHOTOPERIODIC RESPONSE IN DIAPAUSING MOSQUITO</v>
      </c>
      <c r="G283" s="0" t="str">
        <f aca="false">VLOOKUP($D283,metadata!$B$2:$S$451,4,0)</f>
        <v>10.1038/262384b0</v>
      </c>
      <c r="H283" s="0" t="str">
        <f aca="false">VLOOKUP($D283,metadata!$B$2:$S$451,5,0)</f>
        <v>y-askfordata</v>
      </c>
      <c r="I283" s="0" t="str">
        <f aca="false">VLOOKUP($D283,metadata!$B$2:$S$451,6,0)</f>
        <v>a</v>
      </c>
      <c r="J283" s="0" t="str">
        <f aca="false">VLOOKUP($D283,metadata!$B$2:$S$451,7,0)</f>
        <v>i</v>
      </c>
      <c r="K283" s="0" t="n">
        <f aca="false">VLOOKUP($D283,metadata!$B$2:$S$451,8,0)</f>
        <v>22</v>
      </c>
      <c r="L283" s="0" t="n">
        <f aca="false">VLOOKUP($D283,metadata!$B$2:$S$451,9,0)</f>
        <v>16</v>
      </c>
      <c r="M283" s="0" t="str">
        <f aca="false">VLOOKUP($D283,metadata!$B$2:$S$451,10,0)</f>
        <v/>
      </c>
      <c r="N283" s="0" t="str">
        <f aca="false">VLOOKUP($D283,metadata!$B$2:$S$451,11,0)</f>
        <v>Wyeomyia smithii</v>
      </c>
      <c r="O283" s="0" t="str">
        <f aca="false">VLOOKUP($D283,metadata!$B$2:$S$451,12,0)</f>
        <v>diptera</v>
      </c>
      <c r="P283" s="0" t="str">
        <f aca="false">VLOOKUP($D283,metadata!$B$2:$S$451,13,0)</f>
        <v/>
      </c>
      <c r="Q283" s="0" t="str">
        <f aca="false">VLOOKUP($D283,metadata!$B$2:$S$451,14,0)</f>
        <v/>
      </c>
      <c r="R283" s="0" t="str">
        <f aca="false">VLOOKUP($D283,metadata!$B$2:$S$451,15,0)</f>
        <v/>
      </c>
      <c r="S283" s="0" t="str">
        <f aca="false">VLOOKUP($D283,metadata!$B$2:$S$451,16,0)</f>
        <v/>
      </c>
      <c r="T283" s="0" t="str">
        <f aca="false">VLOOKUP($D283,metadata!$B$2:$S$451,17,0)</f>
        <v/>
      </c>
      <c r="U283" s="0" t="str">
        <f aca="false">VLOOKUP($D283,metadata!$B$2:$S$451,18,0)</f>
        <v/>
      </c>
      <c r="V283" s="0" t="str">
        <f aca="false">VLOOKUP($D283,metadata!$B$2:$Z$451,19,0)</f>
        <v/>
      </c>
      <c r="W283" s="0" t="str">
        <f aca="false">VLOOKUP($D283,metadata!$B$2:$Z$451,20,0)</f>
        <v/>
      </c>
      <c r="X283" s="0" t="str">
        <f aca="false">VLOOKUP($D283,metadata!$B$2:$Z$451,21,0)</f>
        <v/>
      </c>
      <c r="Y283" s="0" t="str">
        <f aca="false">VLOOKUP($D283,metadata!$B$2:$Z$451,22,0)</f>
        <v/>
      </c>
      <c r="Z283" s="0" t="str">
        <f aca="false">VLOOKUP($D283,metadata!$B$2:$Z$451,23,0)</f>
        <v/>
      </c>
      <c r="AA283" s="0" t="str">
        <f aca="false">VLOOKUP($D283,metadata!$B$2:$Z$451,24,0)</f>
        <v/>
      </c>
      <c r="AB283" s="0" t="str">
        <f aca="false">VLOOKUP($D283,metadata!$B$2:$Z$451,25,0)</f>
        <v/>
      </c>
      <c r="AF283" s="0" t="str">
        <f aca="false">IF(AE283="",V283,AE283)</f>
        <v/>
      </c>
      <c r="AH283" s="0" t="str">
        <f aca="false">IF(AD283&lt;1.1,"x","")</f>
        <v>x</v>
      </c>
    </row>
    <row r="284" customFormat="false" ht="13.8" hidden="true" customHeight="false" outlineLevel="0" collapsed="false">
      <c r="A284" s="0" t="n">
        <f aca="false">A283+metadata!J283</f>
        <v>1680</v>
      </c>
      <c r="B284" s="0" t="str">
        <f aca="false">metadata!B284</f>
        <v>42- Punkaharju</v>
      </c>
      <c r="C284" s="0" t="n">
        <v>283</v>
      </c>
      <c r="D284" s="3" t="str">
        <f aca="false">VLOOKUP(C284,$A$1:$B$451,2)</f>
        <v>2-</v>
      </c>
      <c r="E284" s="0" t="str">
        <f aca="false">VLOOKUP($D284,metadata!$B$2:$S$451,2,0)</f>
        <v>BRADSHAW, WE</v>
      </c>
      <c r="F284" s="0" t="str">
        <f aca="false">VLOOKUP($D284,metadata!$B$2:$S$451,3,0)</f>
        <v>GEOGRAPHY OF PHOTOPERIODIC RESPONSE IN DIAPAUSING MOSQUITO</v>
      </c>
      <c r="G284" s="0" t="str">
        <f aca="false">VLOOKUP($D284,metadata!$B$2:$S$451,4,0)</f>
        <v>10.1038/262384b0</v>
      </c>
      <c r="H284" s="0" t="str">
        <f aca="false">VLOOKUP($D284,metadata!$B$2:$S$451,5,0)</f>
        <v>y-askfordata</v>
      </c>
      <c r="I284" s="0" t="str">
        <f aca="false">VLOOKUP($D284,metadata!$B$2:$S$451,6,0)</f>
        <v>a</v>
      </c>
      <c r="J284" s="0" t="str">
        <f aca="false">VLOOKUP($D284,metadata!$B$2:$S$451,7,0)</f>
        <v>i</v>
      </c>
      <c r="K284" s="0" t="n">
        <f aca="false">VLOOKUP($D284,metadata!$B$2:$S$451,8,0)</f>
        <v>22</v>
      </c>
      <c r="L284" s="0" t="n">
        <f aca="false">VLOOKUP($D284,metadata!$B$2:$S$451,9,0)</f>
        <v>16</v>
      </c>
      <c r="M284" s="0" t="str">
        <f aca="false">VLOOKUP($D284,metadata!$B$2:$S$451,10,0)</f>
        <v/>
      </c>
      <c r="N284" s="0" t="str">
        <f aca="false">VLOOKUP($D284,metadata!$B$2:$S$451,11,0)</f>
        <v>Wyeomyia smithii</v>
      </c>
      <c r="O284" s="0" t="str">
        <f aca="false">VLOOKUP($D284,metadata!$B$2:$S$451,12,0)</f>
        <v>diptera</v>
      </c>
      <c r="P284" s="0" t="str">
        <f aca="false">VLOOKUP($D284,metadata!$B$2:$S$451,13,0)</f>
        <v/>
      </c>
      <c r="Q284" s="0" t="str">
        <f aca="false">VLOOKUP($D284,metadata!$B$2:$S$451,14,0)</f>
        <v/>
      </c>
      <c r="R284" s="0" t="str">
        <f aca="false">VLOOKUP($D284,metadata!$B$2:$S$451,15,0)</f>
        <v/>
      </c>
      <c r="S284" s="0" t="str">
        <f aca="false">VLOOKUP($D284,metadata!$B$2:$S$451,16,0)</f>
        <v/>
      </c>
      <c r="T284" s="0" t="str">
        <f aca="false">VLOOKUP($D284,metadata!$B$2:$S$451,17,0)</f>
        <v/>
      </c>
      <c r="U284" s="0" t="str">
        <f aca="false">VLOOKUP($D284,metadata!$B$2:$S$451,18,0)</f>
        <v/>
      </c>
      <c r="V284" s="0" t="str">
        <f aca="false">VLOOKUP($D284,metadata!$B$2:$Z$451,19,0)</f>
        <v/>
      </c>
      <c r="W284" s="0" t="str">
        <f aca="false">VLOOKUP($D284,metadata!$B$2:$Z$451,20,0)</f>
        <v/>
      </c>
      <c r="X284" s="0" t="str">
        <f aca="false">VLOOKUP($D284,metadata!$B$2:$Z$451,21,0)</f>
        <v/>
      </c>
      <c r="Y284" s="0" t="str">
        <f aca="false">VLOOKUP($D284,metadata!$B$2:$Z$451,22,0)</f>
        <v/>
      </c>
      <c r="Z284" s="0" t="str">
        <f aca="false">VLOOKUP($D284,metadata!$B$2:$Z$451,23,0)</f>
        <v/>
      </c>
      <c r="AA284" s="0" t="str">
        <f aca="false">VLOOKUP($D284,metadata!$B$2:$Z$451,24,0)</f>
        <v/>
      </c>
      <c r="AB284" s="0" t="str">
        <f aca="false">VLOOKUP($D284,metadata!$B$2:$Z$451,25,0)</f>
        <v/>
      </c>
      <c r="AF284" s="0" t="str">
        <f aca="false">IF(AE284="",V284,AE284)</f>
        <v/>
      </c>
      <c r="AH284" s="0" t="str">
        <f aca="false">IF(AD284&lt;1.1,"x","")</f>
        <v>x</v>
      </c>
    </row>
    <row r="285" customFormat="false" ht="13.8" hidden="true" customHeight="false" outlineLevel="0" collapsed="false">
      <c r="A285" s="0" t="n">
        <f aca="false">A284+metadata!J284</f>
        <v>1687</v>
      </c>
      <c r="B285" s="0" t="str">
        <f aca="false">metadata!B285</f>
        <v>43-Owani</v>
      </c>
      <c r="C285" s="0" t="n">
        <v>284</v>
      </c>
      <c r="D285" s="3" t="str">
        <f aca="false">VLOOKUP(C285,$A$1:$B$451,2)</f>
        <v>2-</v>
      </c>
      <c r="E285" s="0" t="str">
        <f aca="false">VLOOKUP($D285,metadata!$B$2:$S$451,2,0)</f>
        <v>BRADSHAW, WE</v>
      </c>
      <c r="F285" s="0" t="str">
        <f aca="false">VLOOKUP($D285,metadata!$B$2:$S$451,3,0)</f>
        <v>GEOGRAPHY OF PHOTOPERIODIC RESPONSE IN DIAPAUSING MOSQUITO</v>
      </c>
      <c r="G285" s="0" t="str">
        <f aca="false">VLOOKUP($D285,metadata!$B$2:$S$451,4,0)</f>
        <v>10.1038/262384b0</v>
      </c>
      <c r="H285" s="0" t="str">
        <f aca="false">VLOOKUP($D285,metadata!$B$2:$S$451,5,0)</f>
        <v>y-askfordata</v>
      </c>
      <c r="I285" s="0" t="str">
        <f aca="false">VLOOKUP($D285,metadata!$B$2:$S$451,6,0)</f>
        <v>a</v>
      </c>
      <c r="J285" s="0" t="str">
        <f aca="false">VLOOKUP($D285,metadata!$B$2:$S$451,7,0)</f>
        <v>i</v>
      </c>
      <c r="K285" s="0" t="n">
        <f aca="false">VLOOKUP($D285,metadata!$B$2:$S$451,8,0)</f>
        <v>22</v>
      </c>
      <c r="L285" s="0" t="n">
        <f aca="false">VLOOKUP($D285,metadata!$B$2:$S$451,9,0)</f>
        <v>16</v>
      </c>
      <c r="M285" s="0" t="str">
        <f aca="false">VLOOKUP($D285,metadata!$B$2:$S$451,10,0)</f>
        <v/>
      </c>
      <c r="N285" s="0" t="str">
        <f aca="false">VLOOKUP($D285,metadata!$B$2:$S$451,11,0)</f>
        <v>Wyeomyia smithii</v>
      </c>
      <c r="O285" s="0" t="str">
        <f aca="false">VLOOKUP($D285,metadata!$B$2:$S$451,12,0)</f>
        <v>diptera</v>
      </c>
      <c r="P285" s="0" t="str">
        <f aca="false">VLOOKUP($D285,metadata!$B$2:$S$451,13,0)</f>
        <v/>
      </c>
      <c r="Q285" s="0" t="str">
        <f aca="false">VLOOKUP($D285,metadata!$B$2:$S$451,14,0)</f>
        <v/>
      </c>
      <c r="R285" s="0" t="str">
        <f aca="false">VLOOKUP($D285,metadata!$B$2:$S$451,15,0)</f>
        <v/>
      </c>
      <c r="S285" s="0" t="str">
        <f aca="false">VLOOKUP($D285,metadata!$B$2:$S$451,16,0)</f>
        <v/>
      </c>
      <c r="T285" s="0" t="str">
        <f aca="false">VLOOKUP($D285,metadata!$B$2:$S$451,17,0)</f>
        <v/>
      </c>
      <c r="U285" s="0" t="str">
        <f aca="false">VLOOKUP($D285,metadata!$B$2:$S$451,18,0)</f>
        <v/>
      </c>
      <c r="V285" s="0" t="str">
        <f aca="false">VLOOKUP($D285,metadata!$B$2:$Z$451,19,0)</f>
        <v/>
      </c>
      <c r="W285" s="0" t="str">
        <f aca="false">VLOOKUP($D285,metadata!$B$2:$Z$451,20,0)</f>
        <v/>
      </c>
      <c r="X285" s="0" t="str">
        <f aca="false">VLOOKUP($D285,metadata!$B$2:$Z$451,21,0)</f>
        <v/>
      </c>
      <c r="Y285" s="0" t="str">
        <f aca="false">VLOOKUP($D285,metadata!$B$2:$Z$451,22,0)</f>
        <v/>
      </c>
      <c r="Z285" s="0" t="str">
        <f aca="false">VLOOKUP($D285,metadata!$B$2:$Z$451,23,0)</f>
        <v/>
      </c>
      <c r="AA285" s="0" t="str">
        <f aca="false">VLOOKUP($D285,metadata!$B$2:$Z$451,24,0)</f>
        <v/>
      </c>
      <c r="AB285" s="0" t="str">
        <f aca="false">VLOOKUP($D285,metadata!$B$2:$Z$451,25,0)</f>
        <v/>
      </c>
      <c r="AF285" s="0" t="str">
        <f aca="false">IF(AE285="",V285,AE285)</f>
        <v/>
      </c>
      <c r="AH285" s="0" t="str">
        <f aca="false">IF(AD285&lt;1.1,"x","")</f>
        <v>x</v>
      </c>
    </row>
    <row r="286" customFormat="false" ht="13.8" hidden="true" customHeight="false" outlineLevel="0" collapsed="false">
      <c r="A286" s="0" t="n">
        <f aca="false">A285+metadata!J285</f>
        <v>1691</v>
      </c>
      <c r="B286" s="0" t="str">
        <f aca="false">metadata!B286</f>
        <v>43-Itakura</v>
      </c>
      <c r="C286" s="0" t="n">
        <v>285</v>
      </c>
      <c r="D286" s="3" t="str">
        <f aca="false">VLOOKUP(C286,$A$1:$B$451,2)</f>
        <v>2-</v>
      </c>
      <c r="E286" s="0" t="str">
        <f aca="false">VLOOKUP($D286,metadata!$B$2:$S$451,2,0)</f>
        <v>BRADSHAW, WE</v>
      </c>
      <c r="F286" s="0" t="str">
        <f aca="false">VLOOKUP($D286,metadata!$B$2:$S$451,3,0)</f>
        <v>GEOGRAPHY OF PHOTOPERIODIC RESPONSE IN DIAPAUSING MOSQUITO</v>
      </c>
      <c r="G286" s="0" t="str">
        <f aca="false">VLOOKUP($D286,metadata!$B$2:$S$451,4,0)</f>
        <v>10.1038/262384b0</v>
      </c>
      <c r="H286" s="0" t="str">
        <f aca="false">VLOOKUP($D286,metadata!$B$2:$S$451,5,0)</f>
        <v>y-askfordata</v>
      </c>
      <c r="I286" s="0" t="str">
        <f aca="false">VLOOKUP($D286,metadata!$B$2:$S$451,6,0)</f>
        <v>a</v>
      </c>
      <c r="J286" s="0" t="str">
        <f aca="false">VLOOKUP($D286,metadata!$B$2:$S$451,7,0)</f>
        <v>i</v>
      </c>
      <c r="K286" s="0" t="n">
        <f aca="false">VLOOKUP($D286,metadata!$B$2:$S$451,8,0)</f>
        <v>22</v>
      </c>
      <c r="L286" s="0" t="n">
        <f aca="false">VLOOKUP($D286,metadata!$B$2:$S$451,9,0)</f>
        <v>16</v>
      </c>
      <c r="M286" s="0" t="str">
        <f aca="false">VLOOKUP($D286,metadata!$B$2:$S$451,10,0)</f>
        <v/>
      </c>
      <c r="N286" s="0" t="str">
        <f aca="false">VLOOKUP($D286,metadata!$B$2:$S$451,11,0)</f>
        <v>Wyeomyia smithii</v>
      </c>
      <c r="O286" s="0" t="str">
        <f aca="false">VLOOKUP($D286,metadata!$B$2:$S$451,12,0)</f>
        <v>diptera</v>
      </c>
      <c r="P286" s="0" t="str">
        <f aca="false">VLOOKUP($D286,metadata!$B$2:$S$451,13,0)</f>
        <v/>
      </c>
      <c r="Q286" s="0" t="str">
        <f aca="false">VLOOKUP($D286,metadata!$B$2:$S$451,14,0)</f>
        <v/>
      </c>
      <c r="R286" s="0" t="str">
        <f aca="false">VLOOKUP($D286,metadata!$B$2:$S$451,15,0)</f>
        <v/>
      </c>
      <c r="S286" s="0" t="str">
        <f aca="false">VLOOKUP($D286,metadata!$B$2:$S$451,16,0)</f>
        <v/>
      </c>
      <c r="T286" s="0" t="str">
        <f aca="false">VLOOKUP($D286,metadata!$B$2:$S$451,17,0)</f>
        <v/>
      </c>
      <c r="U286" s="0" t="str">
        <f aca="false">VLOOKUP($D286,metadata!$B$2:$S$451,18,0)</f>
        <v/>
      </c>
      <c r="V286" s="0" t="str">
        <f aca="false">VLOOKUP($D286,metadata!$B$2:$Z$451,19,0)</f>
        <v/>
      </c>
      <c r="W286" s="0" t="str">
        <f aca="false">VLOOKUP($D286,metadata!$B$2:$Z$451,20,0)</f>
        <v/>
      </c>
      <c r="X286" s="0" t="str">
        <f aca="false">VLOOKUP($D286,metadata!$B$2:$Z$451,21,0)</f>
        <v/>
      </c>
      <c r="Y286" s="0" t="str">
        <f aca="false">VLOOKUP($D286,metadata!$B$2:$Z$451,22,0)</f>
        <v/>
      </c>
      <c r="Z286" s="0" t="str">
        <f aca="false">VLOOKUP($D286,metadata!$B$2:$Z$451,23,0)</f>
        <v/>
      </c>
      <c r="AA286" s="0" t="str">
        <f aca="false">VLOOKUP($D286,metadata!$B$2:$Z$451,24,0)</f>
        <v/>
      </c>
      <c r="AB286" s="0" t="str">
        <f aca="false">VLOOKUP($D286,metadata!$B$2:$Z$451,25,0)</f>
        <v/>
      </c>
      <c r="AF286" s="0" t="str">
        <f aca="false">IF(AE286="",V286,AE286)</f>
        <v/>
      </c>
      <c r="AH286" s="0" t="str">
        <f aca="false">IF(AD286&lt;1.1,"x","")</f>
        <v>x</v>
      </c>
    </row>
    <row r="287" customFormat="false" ht="13.8" hidden="true" customHeight="false" outlineLevel="0" collapsed="false">
      <c r="A287" s="0" t="n">
        <f aca="false">A286+metadata!J286</f>
        <v>1695</v>
      </c>
      <c r="B287" s="0" t="str">
        <f aca="false">metadata!B287</f>
        <v>43-Kobe</v>
      </c>
      <c r="C287" s="0" t="n">
        <v>286</v>
      </c>
      <c r="D287" s="3" t="str">
        <f aca="false">VLOOKUP(C287,$A$1:$B$451,2)</f>
        <v>2-</v>
      </c>
      <c r="E287" s="0" t="str">
        <f aca="false">VLOOKUP($D287,metadata!$B$2:$S$451,2,0)</f>
        <v>BRADSHAW, WE</v>
      </c>
      <c r="F287" s="0" t="str">
        <f aca="false">VLOOKUP($D287,metadata!$B$2:$S$451,3,0)</f>
        <v>GEOGRAPHY OF PHOTOPERIODIC RESPONSE IN DIAPAUSING MOSQUITO</v>
      </c>
      <c r="G287" s="0" t="str">
        <f aca="false">VLOOKUP($D287,metadata!$B$2:$S$451,4,0)</f>
        <v>10.1038/262384b0</v>
      </c>
      <c r="H287" s="0" t="str">
        <f aca="false">VLOOKUP($D287,metadata!$B$2:$S$451,5,0)</f>
        <v>y-askfordata</v>
      </c>
      <c r="I287" s="0" t="str">
        <f aca="false">VLOOKUP($D287,metadata!$B$2:$S$451,6,0)</f>
        <v>a</v>
      </c>
      <c r="J287" s="0" t="str">
        <f aca="false">VLOOKUP($D287,metadata!$B$2:$S$451,7,0)</f>
        <v>i</v>
      </c>
      <c r="K287" s="0" t="n">
        <f aca="false">VLOOKUP($D287,metadata!$B$2:$S$451,8,0)</f>
        <v>22</v>
      </c>
      <c r="L287" s="0" t="n">
        <f aca="false">VLOOKUP($D287,metadata!$B$2:$S$451,9,0)</f>
        <v>16</v>
      </c>
      <c r="M287" s="0" t="str">
        <f aca="false">VLOOKUP($D287,metadata!$B$2:$S$451,10,0)</f>
        <v/>
      </c>
      <c r="N287" s="0" t="str">
        <f aca="false">VLOOKUP($D287,metadata!$B$2:$S$451,11,0)</f>
        <v>Wyeomyia smithii</v>
      </c>
      <c r="O287" s="0" t="str">
        <f aca="false">VLOOKUP($D287,metadata!$B$2:$S$451,12,0)</f>
        <v>diptera</v>
      </c>
      <c r="P287" s="0" t="str">
        <f aca="false">VLOOKUP($D287,metadata!$B$2:$S$451,13,0)</f>
        <v/>
      </c>
      <c r="Q287" s="0" t="str">
        <f aca="false">VLOOKUP($D287,metadata!$B$2:$S$451,14,0)</f>
        <v/>
      </c>
      <c r="R287" s="0" t="str">
        <f aca="false">VLOOKUP($D287,metadata!$B$2:$S$451,15,0)</f>
        <v/>
      </c>
      <c r="S287" s="0" t="str">
        <f aca="false">VLOOKUP($D287,metadata!$B$2:$S$451,16,0)</f>
        <v/>
      </c>
      <c r="T287" s="0" t="str">
        <f aca="false">VLOOKUP($D287,metadata!$B$2:$S$451,17,0)</f>
        <v/>
      </c>
      <c r="U287" s="0" t="str">
        <f aca="false">VLOOKUP($D287,metadata!$B$2:$S$451,18,0)</f>
        <v/>
      </c>
      <c r="V287" s="0" t="str">
        <f aca="false">VLOOKUP($D287,metadata!$B$2:$Z$451,19,0)</f>
        <v/>
      </c>
      <c r="W287" s="0" t="str">
        <f aca="false">VLOOKUP($D287,metadata!$B$2:$Z$451,20,0)</f>
        <v/>
      </c>
      <c r="X287" s="0" t="str">
        <f aca="false">VLOOKUP($D287,metadata!$B$2:$Z$451,21,0)</f>
        <v/>
      </c>
      <c r="Y287" s="0" t="str">
        <f aca="false">VLOOKUP($D287,metadata!$B$2:$Z$451,22,0)</f>
        <v/>
      </c>
      <c r="Z287" s="0" t="str">
        <f aca="false">VLOOKUP($D287,metadata!$B$2:$Z$451,23,0)</f>
        <v/>
      </c>
      <c r="AA287" s="0" t="str">
        <f aca="false">VLOOKUP($D287,metadata!$B$2:$Z$451,24,0)</f>
        <v/>
      </c>
      <c r="AB287" s="0" t="str">
        <f aca="false">VLOOKUP($D287,metadata!$B$2:$Z$451,25,0)</f>
        <v/>
      </c>
      <c r="AF287" s="0" t="str">
        <f aca="false">IF(AE287="",V287,AE287)</f>
        <v/>
      </c>
      <c r="AH287" s="0" t="str">
        <f aca="false">IF(AD287&lt;1.1,"x","")</f>
        <v>x</v>
      </c>
    </row>
    <row r="288" customFormat="false" ht="13.8" hidden="true" customHeight="false" outlineLevel="0" collapsed="false">
      <c r="A288" s="0" t="n">
        <f aca="false">A287+metadata!J287</f>
        <v>1699</v>
      </c>
      <c r="B288" s="0" t="str">
        <f aca="false">metadata!B288</f>
        <v>44-Asa</v>
      </c>
      <c r="C288" s="0" t="n">
        <v>287</v>
      </c>
      <c r="D288" s="3" t="str">
        <f aca="false">VLOOKUP(C288,$A$1:$B$451,2)</f>
        <v>2-</v>
      </c>
      <c r="E288" s="0" t="str">
        <f aca="false">VLOOKUP($D288,metadata!$B$2:$S$451,2,0)</f>
        <v>BRADSHAW, WE</v>
      </c>
      <c r="F288" s="0" t="str">
        <f aca="false">VLOOKUP($D288,metadata!$B$2:$S$451,3,0)</f>
        <v>GEOGRAPHY OF PHOTOPERIODIC RESPONSE IN DIAPAUSING MOSQUITO</v>
      </c>
      <c r="G288" s="0" t="str">
        <f aca="false">VLOOKUP($D288,metadata!$B$2:$S$451,4,0)</f>
        <v>10.1038/262384b0</v>
      </c>
      <c r="H288" s="0" t="str">
        <f aca="false">VLOOKUP($D288,metadata!$B$2:$S$451,5,0)</f>
        <v>y-askfordata</v>
      </c>
      <c r="I288" s="0" t="str">
        <f aca="false">VLOOKUP($D288,metadata!$B$2:$S$451,6,0)</f>
        <v>a</v>
      </c>
      <c r="J288" s="0" t="str">
        <f aca="false">VLOOKUP($D288,metadata!$B$2:$S$451,7,0)</f>
        <v>i</v>
      </c>
      <c r="K288" s="0" t="n">
        <f aca="false">VLOOKUP($D288,metadata!$B$2:$S$451,8,0)</f>
        <v>22</v>
      </c>
      <c r="L288" s="0" t="n">
        <f aca="false">VLOOKUP($D288,metadata!$B$2:$S$451,9,0)</f>
        <v>16</v>
      </c>
      <c r="M288" s="0" t="str">
        <f aca="false">VLOOKUP($D288,metadata!$B$2:$S$451,10,0)</f>
        <v/>
      </c>
      <c r="N288" s="0" t="str">
        <f aca="false">VLOOKUP($D288,metadata!$B$2:$S$451,11,0)</f>
        <v>Wyeomyia smithii</v>
      </c>
      <c r="O288" s="0" t="str">
        <f aca="false">VLOOKUP($D288,metadata!$B$2:$S$451,12,0)</f>
        <v>diptera</v>
      </c>
      <c r="P288" s="0" t="str">
        <f aca="false">VLOOKUP($D288,metadata!$B$2:$S$451,13,0)</f>
        <v/>
      </c>
      <c r="Q288" s="0" t="str">
        <f aca="false">VLOOKUP($D288,metadata!$B$2:$S$451,14,0)</f>
        <v/>
      </c>
      <c r="R288" s="0" t="str">
        <f aca="false">VLOOKUP($D288,metadata!$B$2:$S$451,15,0)</f>
        <v/>
      </c>
      <c r="S288" s="0" t="str">
        <f aca="false">VLOOKUP($D288,metadata!$B$2:$S$451,16,0)</f>
        <v/>
      </c>
      <c r="T288" s="0" t="str">
        <f aca="false">VLOOKUP($D288,metadata!$B$2:$S$451,17,0)</f>
        <v/>
      </c>
      <c r="U288" s="0" t="str">
        <f aca="false">VLOOKUP($D288,metadata!$B$2:$S$451,18,0)</f>
        <v/>
      </c>
      <c r="V288" s="0" t="str">
        <f aca="false">VLOOKUP($D288,metadata!$B$2:$Z$451,19,0)</f>
        <v/>
      </c>
      <c r="W288" s="0" t="str">
        <f aca="false">VLOOKUP($D288,metadata!$B$2:$Z$451,20,0)</f>
        <v/>
      </c>
      <c r="X288" s="0" t="str">
        <f aca="false">VLOOKUP($D288,metadata!$B$2:$Z$451,21,0)</f>
        <v/>
      </c>
      <c r="Y288" s="0" t="str">
        <f aca="false">VLOOKUP($D288,metadata!$B$2:$Z$451,22,0)</f>
        <v/>
      </c>
      <c r="Z288" s="0" t="str">
        <f aca="false">VLOOKUP($D288,metadata!$B$2:$Z$451,23,0)</f>
        <v/>
      </c>
      <c r="AA288" s="0" t="str">
        <f aca="false">VLOOKUP($D288,metadata!$B$2:$Z$451,24,0)</f>
        <v/>
      </c>
      <c r="AB288" s="0" t="str">
        <f aca="false">VLOOKUP($D288,metadata!$B$2:$Z$451,25,0)</f>
        <v/>
      </c>
      <c r="AF288" s="0" t="str">
        <f aca="false">IF(AE288="",V288,AE288)</f>
        <v/>
      </c>
      <c r="AH288" s="0" t="str">
        <f aca="false">IF(AD288&lt;1.1,"x","")</f>
        <v>x</v>
      </c>
    </row>
    <row r="289" customFormat="false" ht="13.8" hidden="true" customHeight="false" outlineLevel="0" collapsed="false">
      <c r="A289" s="0" t="n">
        <f aca="false">A288+metadata!J288</f>
        <v>1704</v>
      </c>
      <c r="B289" s="0" t="str">
        <f aca="false">metadata!B289</f>
        <v>44-Uppland</v>
      </c>
      <c r="C289" s="0" t="n">
        <v>288</v>
      </c>
      <c r="D289" s="3" t="str">
        <f aca="false">VLOOKUP(C289,$A$1:$B$451,2)</f>
        <v>2-</v>
      </c>
      <c r="E289" s="0" t="str">
        <f aca="false">VLOOKUP($D289,metadata!$B$2:$S$451,2,0)</f>
        <v>BRADSHAW, WE</v>
      </c>
      <c r="F289" s="0" t="str">
        <f aca="false">VLOOKUP($D289,metadata!$B$2:$S$451,3,0)</f>
        <v>GEOGRAPHY OF PHOTOPERIODIC RESPONSE IN DIAPAUSING MOSQUITO</v>
      </c>
      <c r="G289" s="0" t="str">
        <f aca="false">VLOOKUP($D289,metadata!$B$2:$S$451,4,0)</f>
        <v>10.1038/262384b0</v>
      </c>
      <c r="H289" s="0" t="str">
        <f aca="false">VLOOKUP($D289,metadata!$B$2:$S$451,5,0)</f>
        <v>y-askfordata</v>
      </c>
      <c r="I289" s="0" t="str">
        <f aca="false">VLOOKUP($D289,metadata!$B$2:$S$451,6,0)</f>
        <v>a</v>
      </c>
      <c r="J289" s="0" t="str">
        <f aca="false">VLOOKUP($D289,metadata!$B$2:$S$451,7,0)</f>
        <v>i</v>
      </c>
      <c r="K289" s="0" t="n">
        <f aca="false">VLOOKUP($D289,metadata!$B$2:$S$451,8,0)</f>
        <v>22</v>
      </c>
      <c r="L289" s="0" t="n">
        <f aca="false">VLOOKUP($D289,metadata!$B$2:$S$451,9,0)</f>
        <v>16</v>
      </c>
      <c r="M289" s="0" t="str">
        <f aca="false">VLOOKUP($D289,metadata!$B$2:$S$451,10,0)</f>
        <v/>
      </c>
      <c r="N289" s="0" t="str">
        <f aca="false">VLOOKUP($D289,metadata!$B$2:$S$451,11,0)</f>
        <v>Wyeomyia smithii</v>
      </c>
      <c r="O289" s="0" t="str">
        <f aca="false">VLOOKUP($D289,metadata!$B$2:$S$451,12,0)</f>
        <v>diptera</v>
      </c>
      <c r="P289" s="0" t="str">
        <f aca="false">VLOOKUP($D289,metadata!$B$2:$S$451,13,0)</f>
        <v/>
      </c>
      <c r="Q289" s="0" t="str">
        <f aca="false">VLOOKUP($D289,metadata!$B$2:$S$451,14,0)</f>
        <v/>
      </c>
      <c r="R289" s="0" t="str">
        <f aca="false">VLOOKUP($D289,metadata!$B$2:$S$451,15,0)</f>
        <v/>
      </c>
      <c r="S289" s="0" t="str">
        <f aca="false">VLOOKUP($D289,metadata!$B$2:$S$451,16,0)</f>
        <v/>
      </c>
      <c r="T289" s="0" t="str">
        <f aca="false">VLOOKUP($D289,metadata!$B$2:$S$451,17,0)</f>
        <v/>
      </c>
      <c r="U289" s="0" t="str">
        <f aca="false">VLOOKUP($D289,metadata!$B$2:$S$451,18,0)</f>
        <v/>
      </c>
      <c r="V289" s="0" t="str">
        <f aca="false">VLOOKUP($D289,metadata!$B$2:$Z$451,19,0)</f>
        <v/>
      </c>
      <c r="W289" s="0" t="str">
        <f aca="false">VLOOKUP($D289,metadata!$B$2:$Z$451,20,0)</f>
        <v/>
      </c>
      <c r="X289" s="0" t="str">
        <f aca="false">VLOOKUP($D289,metadata!$B$2:$Z$451,21,0)</f>
        <v/>
      </c>
      <c r="Y289" s="0" t="str">
        <f aca="false">VLOOKUP($D289,metadata!$B$2:$Z$451,22,0)</f>
        <v/>
      </c>
      <c r="Z289" s="0" t="str">
        <f aca="false">VLOOKUP($D289,metadata!$B$2:$Z$451,23,0)</f>
        <v/>
      </c>
      <c r="AA289" s="0" t="str">
        <f aca="false">VLOOKUP($D289,metadata!$B$2:$Z$451,24,0)</f>
        <v/>
      </c>
      <c r="AB289" s="0" t="str">
        <f aca="false">VLOOKUP($D289,metadata!$B$2:$Z$451,25,0)</f>
        <v/>
      </c>
      <c r="AF289" s="0" t="str">
        <f aca="false">IF(AE289="",V289,AE289)</f>
        <v/>
      </c>
      <c r="AH289" s="0" t="str">
        <f aca="false">IF(AD289&lt;1.1,"x","")</f>
        <v>x</v>
      </c>
    </row>
    <row r="290" customFormat="false" ht="13.8" hidden="true" customHeight="false" outlineLevel="0" collapsed="false">
      <c r="A290" s="0" t="n">
        <f aca="false">A289+metadata!J289</f>
        <v>1709</v>
      </c>
      <c r="B290" s="0" t="str">
        <f aca="false">metadata!B290</f>
        <v>44-Vindeln</v>
      </c>
      <c r="C290" s="0" t="n">
        <v>289</v>
      </c>
      <c r="D290" s="3" t="str">
        <f aca="false">VLOOKUP(C290,$A$1:$B$451,2)</f>
        <v>2-</v>
      </c>
      <c r="E290" s="0" t="str">
        <f aca="false">VLOOKUP($D290,metadata!$B$2:$S$451,2,0)</f>
        <v>BRADSHAW, WE</v>
      </c>
      <c r="F290" s="0" t="str">
        <f aca="false">VLOOKUP($D290,metadata!$B$2:$S$451,3,0)</f>
        <v>GEOGRAPHY OF PHOTOPERIODIC RESPONSE IN DIAPAUSING MOSQUITO</v>
      </c>
      <c r="G290" s="0" t="str">
        <f aca="false">VLOOKUP($D290,metadata!$B$2:$S$451,4,0)</f>
        <v>10.1038/262384b0</v>
      </c>
      <c r="H290" s="0" t="str">
        <f aca="false">VLOOKUP($D290,metadata!$B$2:$S$451,5,0)</f>
        <v>y-askfordata</v>
      </c>
      <c r="I290" s="0" t="str">
        <f aca="false">VLOOKUP($D290,metadata!$B$2:$S$451,6,0)</f>
        <v>a</v>
      </c>
      <c r="J290" s="0" t="str">
        <f aca="false">VLOOKUP($D290,metadata!$B$2:$S$451,7,0)</f>
        <v>i</v>
      </c>
      <c r="K290" s="0" t="n">
        <f aca="false">VLOOKUP($D290,metadata!$B$2:$S$451,8,0)</f>
        <v>22</v>
      </c>
      <c r="L290" s="0" t="n">
        <f aca="false">VLOOKUP($D290,metadata!$B$2:$S$451,9,0)</f>
        <v>16</v>
      </c>
      <c r="M290" s="0" t="str">
        <f aca="false">VLOOKUP($D290,metadata!$B$2:$S$451,10,0)</f>
        <v/>
      </c>
      <c r="N290" s="0" t="str">
        <f aca="false">VLOOKUP($D290,metadata!$B$2:$S$451,11,0)</f>
        <v>Wyeomyia smithii</v>
      </c>
      <c r="O290" s="0" t="str">
        <f aca="false">VLOOKUP($D290,metadata!$B$2:$S$451,12,0)</f>
        <v>diptera</v>
      </c>
      <c r="P290" s="0" t="str">
        <f aca="false">VLOOKUP($D290,metadata!$B$2:$S$451,13,0)</f>
        <v/>
      </c>
      <c r="Q290" s="0" t="str">
        <f aca="false">VLOOKUP($D290,metadata!$B$2:$S$451,14,0)</f>
        <v/>
      </c>
      <c r="R290" s="0" t="str">
        <f aca="false">VLOOKUP($D290,metadata!$B$2:$S$451,15,0)</f>
        <v/>
      </c>
      <c r="S290" s="0" t="str">
        <f aca="false">VLOOKUP($D290,metadata!$B$2:$S$451,16,0)</f>
        <v/>
      </c>
      <c r="T290" s="0" t="str">
        <f aca="false">VLOOKUP($D290,metadata!$B$2:$S$451,17,0)</f>
        <v/>
      </c>
      <c r="U290" s="0" t="str">
        <f aca="false">VLOOKUP($D290,metadata!$B$2:$S$451,18,0)</f>
        <v/>
      </c>
      <c r="V290" s="0" t="str">
        <f aca="false">VLOOKUP($D290,metadata!$B$2:$Z$451,19,0)</f>
        <v/>
      </c>
      <c r="W290" s="0" t="str">
        <f aca="false">VLOOKUP($D290,metadata!$B$2:$Z$451,20,0)</f>
        <v/>
      </c>
      <c r="X290" s="0" t="str">
        <f aca="false">VLOOKUP($D290,metadata!$B$2:$Z$451,21,0)</f>
        <v/>
      </c>
      <c r="Y290" s="0" t="str">
        <f aca="false">VLOOKUP($D290,metadata!$B$2:$Z$451,22,0)</f>
        <v/>
      </c>
      <c r="Z290" s="0" t="str">
        <f aca="false">VLOOKUP($D290,metadata!$B$2:$Z$451,23,0)</f>
        <v/>
      </c>
      <c r="AA290" s="0" t="str">
        <f aca="false">VLOOKUP($D290,metadata!$B$2:$Z$451,24,0)</f>
        <v/>
      </c>
      <c r="AB290" s="0" t="str">
        <f aca="false">VLOOKUP($D290,metadata!$B$2:$Z$451,25,0)</f>
        <v/>
      </c>
      <c r="AF290" s="0" t="str">
        <f aca="false">IF(AE290="",V290,AE290)</f>
        <v/>
      </c>
      <c r="AH290" s="0" t="str">
        <f aca="false">IF(AD290&lt;1.1,"x","")</f>
        <v>x</v>
      </c>
    </row>
    <row r="291" customFormat="false" ht="13.8" hidden="true" customHeight="false" outlineLevel="0" collapsed="false">
      <c r="A291" s="0" t="n">
        <f aca="false">A290+metadata!J290</f>
        <v>1714</v>
      </c>
      <c r="B291" s="0" t="str">
        <f aca="false">metadata!B291</f>
        <v>44-Kalix</v>
      </c>
      <c r="C291" s="0" t="n">
        <v>290</v>
      </c>
      <c r="D291" s="3" t="str">
        <f aca="false">VLOOKUP(C291,$A$1:$B$451,2)</f>
        <v>2-</v>
      </c>
      <c r="E291" s="0" t="str">
        <f aca="false">VLOOKUP($D291,metadata!$B$2:$S$451,2,0)</f>
        <v>BRADSHAW, WE</v>
      </c>
      <c r="F291" s="0" t="str">
        <f aca="false">VLOOKUP($D291,metadata!$B$2:$S$451,3,0)</f>
        <v>GEOGRAPHY OF PHOTOPERIODIC RESPONSE IN DIAPAUSING MOSQUITO</v>
      </c>
      <c r="G291" s="0" t="str">
        <f aca="false">VLOOKUP($D291,metadata!$B$2:$S$451,4,0)</f>
        <v>10.1038/262384b0</v>
      </c>
      <c r="H291" s="0" t="str">
        <f aca="false">VLOOKUP($D291,metadata!$B$2:$S$451,5,0)</f>
        <v>y-askfordata</v>
      </c>
      <c r="I291" s="0" t="str">
        <f aca="false">VLOOKUP($D291,metadata!$B$2:$S$451,6,0)</f>
        <v>a</v>
      </c>
      <c r="J291" s="0" t="str">
        <f aca="false">VLOOKUP($D291,metadata!$B$2:$S$451,7,0)</f>
        <v>i</v>
      </c>
      <c r="K291" s="0" t="n">
        <f aca="false">VLOOKUP($D291,metadata!$B$2:$S$451,8,0)</f>
        <v>22</v>
      </c>
      <c r="L291" s="0" t="n">
        <f aca="false">VLOOKUP($D291,metadata!$B$2:$S$451,9,0)</f>
        <v>16</v>
      </c>
      <c r="M291" s="0" t="str">
        <f aca="false">VLOOKUP($D291,metadata!$B$2:$S$451,10,0)</f>
        <v/>
      </c>
      <c r="N291" s="0" t="str">
        <f aca="false">VLOOKUP($D291,metadata!$B$2:$S$451,11,0)</f>
        <v>Wyeomyia smithii</v>
      </c>
      <c r="O291" s="0" t="str">
        <f aca="false">VLOOKUP($D291,metadata!$B$2:$S$451,12,0)</f>
        <v>diptera</v>
      </c>
      <c r="P291" s="0" t="str">
        <f aca="false">VLOOKUP($D291,metadata!$B$2:$S$451,13,0)</f>
        <v/>
      </c>
      <c r="Q291" s="0" t="str">
        <f aca="false">VLOOKUP($D291,metadata!$B$2:$S$451,14,0)</f>
        <v/>
      </c>
      <c r="R291" s="0" t="str">
        <f aca="false">VLOOKUP($D291,metadata!$B$2:$S$451,15,0)</f>
        <v/>
      </c>
      <c r="S291" s="0" t="str">
        <f aca="false">VLOOKUP($D291,metadata!$B$2:$S$451,16,0)</f>
        <v/>
      </c>
      <c r="T291" s="0" t="str">
        <f aca="false">VLOOKUP($D291,metadata!$B$2:$S$451,17,0)</f>
        <v/>
      </c>
      <c r="U291" s="0" t="str">
        <f aca="false">VLOOKUP($D291,metadata!$B$2:$S$451,18,0)</f>
        <v/>
      </c>
      <c r="V291" s="0" t="str">
        <f aca="false">VLOOKUP($D291,metadata!$B$2:$Z$451,19,0)</f>
        <v/>
      </c>
      <c r="W291" s="0" t="str">
        <f aca="false">VLOOKUP($D291,metadata!$B$2:$Z$451,20,0)</f>
        <v/>
      </c>
      <c r="X291" s="0" t="str">
        <f aca="false">VLOOKUP($D291,metadata!$B$2:$Z$451,21,0)</f>
        <v/>
      </c>
      <c r="Y291" s="0" t="str">
        <f aca="false">VLOOKUP($D291,metadata!$B$2:$Z$451,22,0)</f>
        <v/>
      </c>
      <c r="Z291" s="0" t="str">
        <f aca="false">VLOOKUP($D291,metadata!$B$2:$Z$451,23,0)</f>
        <v/>
      </c>
      <c r="AA291" s="0" t="str">
        <f aca="false">VLOOKUP($D291,metadata!$B$2:$Z$451,24,0)</f>
        <v/>
      </c>
      <c r="AB291" s="0" t="str">
        <f aca="false">VLOOKUP($D291,metadata!$B$2:$Z$451,25,0)</f>
        <v/>
      </c>
      <c r="AF291" s="0" t="str">
        <f aca="false">IF(AE291="",V291,AE291)</f>
        <v/>
      </c>
      <c r="AH291" s="0" t="str">
        <f aca="false">IF(AD291&lt;1.1,"x","")</f>
        <v>x</v>
      </c>
    </row>
    <row r="292" customFormat="false" ht="13.8" hidden="true" customHeight="false" outlineLevel="0" collapsed="false">
      <c r="A292" s="0" t="n">
        <f aca="false">A291+metadata!J291</f>
        <v>1719</v>
      </c>
      <c r="B292" s="0" t="str">
        <f aca="false">metadata!B292</f>
        <v>45-OBH</v>
      </c>
      <c r="C292" s="0" t="n">
        <v>291</v>
      </c>
      <c r="D292" s="3" t="str">
        <f aca="false">VLOOKUP(C292,$A$1:$B$451,2)</f>
        <v>2-</v>
      </c>
      <c r="E292" s="0" t="str">
        <f aca="false">VLOOKUP($D292,metadata!$B$2:$S$451,2,0)</f>
        <v>BRADSHAW, WE</v>
      </c>
      <c r="F292" s="0" t="str">
        <f aca="false">VLOOKUP($D292,metadata!$B$2:$S$451,3,0)</f>
        <v>GEOGRAPHY OF PHOTOPERIODIC RESPONSE IN DIAPAUSING MOSQUITO</v>
      </c>
      <c r="G292" s="0" t="str">
        <f aca="false">VLOOKUP($D292,metadata!$B$2:$S$451,4,0)</f>
        <v>10.1038/262384b0</v>
      </c>
      <c r="H292" s="0" t="str">
        <f aca="false">VLOOKUP($D292,metadata!$B$2:$S$451,5,0)</f>
        <v>y-askfordata</v>
      </c>
      <c r="I292" s="0" t="str">
        <f aca="false">VLOOKUP($D292,metadata!$B$2:$S$451,6,0)</f>
        <v>a</v>
      </c>
      <c r="J292" s="0" t="str">
        <f aca="false">VLOOKUP($D292,metadata!$B$2:$S$451,7,0)</f>
        <v>i</v>
      </c>
      <c r="K292" s="0" t="n">
        <f aca="false">VLOOKUP($D292,metadata!$B$2:$S$451,8,0)</f>
        <v>22</v>
      </c>
      <c r="L292" s="0" t="n">
        <f aca="false">VLOOKUP($D292,metadata!$B$2:$S$451,9,0)</f>
        <v>16</v>
      </c>
      <c r="M292" s="0" t="str">
        <f aca="false">VLOOKUP($D292,metadata!$B$2:$S$451,10,0)</f>
        <v/>
      </c>
      <c r="N292" s="0" t="str">
        <f aca="false">VLOOKUP($D292,metadata!$B$2:$S$451,11,0)</f>
        <v>Wyeomyia smithii</v>
      </c>
      <c r="O292" s="0" t="str">
        <f aca="false">VLOOKUP($D292,metadata!$B$2:$S$451,12,0)</f>
        <v>diptera</v>
      </c>
      <c r="P292" s="0" t="str">
        <f aca="false">VLOOKUP($D292,metadata!$B$2:$S$451,13,0)</f>
        <v/>
      </c>
      <c r="Q292" s="0" t="str">
        <f aca="false">VLOOKUP($D292,metadata!$B$2:$S$451,14,0)</f>
        <v/>
      </c>
      <c r="R292" s="0" t="str">
        <f aca="false">VLOOKUP($D292,metadata!$B$2:$S$451,15,0)</f>
        <v/>
      </c>
      <c r="S292" s="0" t="str">
        <f aca="false">VLOOKUP($D292,metadata!$B$2:$S$451,16,0)</f>
        <v/>
      </c>
      <c r="T292" s="0" t="str">
        <f aca="false">VLOOKUP($D292,metadata!$B$2:$S$451,17,0)</f>
        <v/>
      </c>
      <c r="U292" s="0" t="str">
        <f aca="false">VLOOKUP($D292,metadata!$B$2:$S$451,18,0)</f>
        <v/>
      </c>
      <c r="V292" s="0" t="str">
        <f aca="false">VLOOKUP($D292,metadata!$B$2:$Z$451,19,0)</f>
        <v/>
      </c>
      <c r="W292" s="0" t="str">
        <f aca="false">VLOOKUP($D292,metadata!$B$2:$Z$451,20,0)</f>
        <v/>
      </c>
      <c r="X292" s="0" t="str">
        <f aca="false">VLOOKUP($D292,metadata!$B$2:$Z$451,21,0)</f>
        <v/>
      </c>
      <c r="Y292" s="0" t="str">
        <f aca="false">VLOOKUP($D292,metadata!$B$2:$Z$451,22,0)</f>
        <v/>
      </c>
      <c r="Z292" s="0" t="str">
        <f aca="false">VLOOKUP($D292,metadata!$B$2:$Z$451,23,0)</f>
        <v/>
      </c>
      <c r="AA292" s="0" t="str">
        <f aca="false">VLOOKUP($D292,metadata!$B$2:$Z$451,24,0)</f>
        <v/>
      </c>
      <c r="AB292" s="0" t="str">
        <f aca="false">VLOOKUP($D292,metadata!$B$2:$Z$451,25,0)</f>
        <v/>
      </c>
      <c r="AF292" s="0" t="str">
        <f aca="false">IF(AE292="",V292,AE292)</f>
        <v/>
      </c>
      <c r="AH292" s="0" t="str">
        <f aca="false">IF(AD292&lt;1.1,"x","")</f>
        <v>x</v>
      </c>
    </row>
    <row r="293" customFormat="false" ht="13.8" hidden="true" customHeight="false" outlineLevel="0" collapsed="false">
      <c r="A293" s="0" t="n">
        <f aca="false">A292+metadata!J292</f>
        <v>1726</v>
      </c>
      <c r="B293" s="0" t="str">
        <f aca="false">metadata!B293</f>
        <v>45-SPR</v>
      </c>
      <c r="C293" s="0" t="n">
        <v>292</v>
      </c>
      <c r="D293" s="3" t="str">
        <f aca="false">VLOOKUP(C293,$A$1:$B$451,2)</f>
        <v>2-</v>
      </c>
      <c r="E293" s="0" t="str">
        <f aca="false">VLOOKUP($D293,metadata!$B$2:$S$451,2,0)</f>
        <v>BRADSHAW, WE</v>
      </c>
      <c r="F293" s="0" t="str">
        <f aca="false">VLOOKUP($D293,metadata!$B$2:$S$451,3,0)</f>
        <v>GEOGRAPHY OF PHOTOPERIODIC RESPONSE IN DIAPAUSING MOSQUITO</v>
      </c>
      <c r="G293" s="0" t="str">
        <f aca="false">VLOOKUP($D293,metadata!$B$2:$S$451,4,0)</f>
        <v>10.1038/262384b0</v>
      </c>
      <c r="H293" s="0" t="str">
        <f aca="false">VLOOKUP($D293,metadata!$B$2:$S$451,5,0)</f>
        <v>y-askfordata</v>
      </c>
      <c r="I293" s="0" t="str">
        <f aca="false">VLOOKUP($D293,metadata!$B$2:$S$451,6,0)</f>
        <v>a</v>
      </c>
      <c r="J293" s="0" t="str">
        <f aca="false">VLOOKUP($D293,metadata!$B$2:$S$451,7,0)</f>
        <v>i</v>
      </c>
      <c r="K293" s="0" t="n">
        <f aca="false">VLOOKUP($D293,metadata!$B$2:$S$451,8,0)</f>
        <v>22</v>
      </c>
      <c r="L293" s="0" t="n">
        <f aca="false">VLOOKUP($D293,metadata!$B$2:$S$451,9,0)</f>
        <v>16</v>
      </c>
      <c r="M293" s="0" t="str">
        <f aca="false">VLOOKUP($D293,metadata!$B$2:$S$451,10,0)</f>
        <v/>
      </c>
      <c r="N293" s="0" t="str">
        <f aca="false">VLOOKUP($D293,metadata!$B$2:$S$451,11,0)</f>
        <v>Wyeomyia smithii</v>
      </c>
      <c r="O293" s="0" t="str">
        <f aca="false">VLOOKUP($D293,metadata!$B$2:$S$451,12,0)</f>
        <v>diptera</v>
      </c>
      <c r="P293" s="0" t="str">
        <f aca="false">VLOOKUP($D293,metadata!$B$2:$S$451,13,0)</f>
        <v/>
      </c>
      <c r="Q293" s="0" t="str">
        <f aca="false">VLOOKUP($D293,metadata!$B$2:$S$451,14,0)</f>
        <v/>
      </c>
      <c r="R293" s="0" t="str">
        <f aca="false">VLOOKUP($D293,metadata!$B$2:$S$451,15,0)</f>
        <v/>
      </c>
      <c r="S293" s="0" t="str">
        <f aca="false">VLOOKUP($D293,metadata!$B$2:$S$451,16,0)</f>
        <v/>
      </c>
      <c r="T293" s="0" t="str">
        <f aca="false">VLOOKUP($D293,metadata!$B$2:$S$451,17,0)</f>
        <v/>
      </c>
      <c r="U293" s="0" t="str">
        <f aca="false">VLOOKUP($D293,metadata!$B$2:$S$451,18,0)</f>
        <v/>
      </c>
      <c r="V293" s="0" t="str">
        <f aca="false">VLOOKUP($D293,metadata!$B$2:$Z$451,19,0)</f>
        <v/>
      </c>
      <c r="W293" s="0" t="str">
        <f aca="false">VLOOKUP($D293,metadata!$B$2:$Z$451,20,0)</f>
        <v/>
      </c>
      <c r="X293" s="0" t="str">
        <f aca="false">VLOOKUP($D293,metadata!$B$2:$Z$451,21,0)</f>
        <v/>
      </c>
      <c r="Y293" s="0" t="str">
        <f aca="false">VLOOKUP($D293,metadata!$B$2:$Z$451,22,0)</f>
        <v/>
      </c>
      <c r="Z293" s="0" t="str">
        <f aca="false">VLOOKUP($D293,metadata!$B$2:$Z$451,23,0)</f>
        <v/>
      </c>
      <c r="AA293" s="0" t="str">
        <f aca="false">VLOOKUP($D293,metadata!$B$2:$Z$451,24,0)</f>
        <v/>
      </c>
      <c r="AB293" s="0" t="str">
        <f aca="false">VLOOKUP($D293,metadata!$B$2:$Z$451,25,0)</f>
        <v/>
      </c>
      <c r="AF293" s="0" t="str">
        <f aca="false">IF(AE293="",V293,AE293)</f>
        <v/>
      </c>
      <c r="AH293" s="0" t="str">
        <f aca="false">IF(AD293&lt;1.1,"x","")</f>
        <v>x</v>
      </c>
    </row>
    <row r="294" customFormat="false" ht="13.8" hidden="true" customHeight="false" outlineLevel="0" collapsed="false">
      <c r="A294" s="0" t="n">
        <f aca="false">A293+metadata!J293</f>
        <v>1732</v>
      </c>
      <c r="B294" s="0" t="str">
        <f aca="false">metadata!B294</f>
        <v>45-HRS</v>
      </c>
      <c r="C294" s="0" t="n">
        <v>293</v>
      </c>
      <c r="D294" s="3" t="str">
        <f aca="false">VLOOKUP(C294,$A$1:$B$451,2)</f>
        <v>2-</v>
      </c>
      <c r="E294" s="0" t="str">
        <f aca="false">VLOOKUP($D294,metadata!$B$2:$S$451,2,0)</f>
        <v>BRADSHAW, WE</v>
      </c>
      <c r="F294" s="0" t="str">
        <f aca="false">VLOOKUP($D294,metadata!$B$2:$S$451,3,0)</f>
        <v>GEOGRAPHY OF PHOTOPERIODIC RESPONSE IN DIAPAUSING MOSQUITO</v>
      </c>
      <c r="G294" s="0" t="str">
        <f aca="false">VLOOKUP($D294,metadata!$B$2:$S$451,4,0)</f>
        <v>10.1038/262384b0</v>
      </c>
      <c r="H294" s="0" t="str">
        <f aca="false">VLOOKUP($D294,metadata!$B$2:$S$451,5,0)</f>
        <v>y-askfordata</v>
      </c>
      <c r="I294" s="0" t="str">
        <f aca="false">VLOOKUP($D294,metadata!$B$2:$S$451,6,0)</f>
        <v>a</v>
      </c>
      <c r="J294" s="0" t="str">
        <f aca="false">VLOOKUP($D294,metadata!$B$2:$S$451,7,0)</f>
        <v>i</v>
      </c>
      <c r="K294" s="0" t="n">
        <f aca="false">VLOOKUP($D294,metadata!$B$2:$S$451,8,0)</f>
        <v>22</v>
      </c>
      <c r="L294" s="0" t="n">
        <f aca="false">VLOOKUP($D294,metadata!$B$2:$S$451,9,0)</f>
        <v>16</v>
      </c>
      <c r="M294" s="0" t="str">
        <f aca="false">VLOOKUP($D294,metadata!$B$2:$S$451,10,0)</f>
        <v/>
      </c>
      <c r="N294" s="0" t="str">
        <f aca="false">VLOOKUP($D294,metadata!$B$2:$S$451,11,0)</f>
        <v>Wyeomyia smithii</v>
      </c>
      <c r="O294" s="0" t="str">
        <f aca="false">VLOOKUP($D294,metadata!$B$2:$S$451,12,0)</f>
        <v>diptera</v>
      </c>
      <c r="P294" s="0" t="str">
        <f aca="false">VLOOKUP($D294,metadata!$B$2:$S$451,13,0)</f>
        <v/>
      </c>
      <c r="Q294" s="0" t="str">
        <f aca="false">VLOOKUP($D294,metadata!$B$2:$S$451,14,0)</f>
        <v/>
      </c>
      <c r="R294" s="0" t="str">
        <f aca="false">VLOOKUP($D294,metadata!$B$2:$S$451,15,0)</f>
        <v/>
      </c>
      <c r="S294" s="0" t="str">
        <f aca="false">VLOOKUP($D294,metadata!$B$2:$S$451,16,0)</f>
        <v/>
      </c>
      <c r="T294" s="0" t="str">
        <f aca="false">VLOOKUP($D294,metadata!$B$2:$S$451,17,0)</f>
        <v/>
      </c>
      <c r="U294" s="0" t="str">
        <f aca="false">VLOOKUP($D294,metadata!$B$2:$S$451,18,0)</f>
        <v/>
      </c>
      <c r="V294" s="0" t="str">
        <f aca="false">VLOOKUP($D294,metadata!$B$2:$Z$451,19,0)</f>
        <v/>
      </c>
      <c r="W294" s="0" t="str">
        <f aca="false">VLOOKUP($D294,metadata!$B$2:$Z$451,20,0)</f>
        <v/>
      </c>
      <c r="X294" s="0" t="str">
        <f aca="false">VLOOKUP($D294,metadata!$B$2:$Z$451,21,0)</f>
        <v/>
      </c>
      <c r="Y294" s="0" t="str">
        <f aca="false">VLOOKUP($D294,metadata!$B$2:$Z$451,22,0)</f>
        <v/>
      </c>
      <c r="Z294" s="0" t="str">
        <f aca="false">VLOOKUP($D294,metadata!$B$2:$Z$451,23,0)</f>
        <v/>
      </c>
      <c r="AA294" s="0" t="str">
        <f aca="false">VLOOKUP($D294,metadata!$B$2:$Z$451,24,0)</f>
        <v/>
      </c>
      <c r="AB294" s="0" t="str">
        <f aca="false">VLOOKUP($D294,metadata!$B$2:$Z$451,25,0)</f>
        <v/>
      </c>
      <c r="AF294" s="0" t="str">
        <f aca="false">IF(AE294="",V294,AE294)</f>
        <v/>
      </c>
      <c r="AH294" s="0" t="str">
        <f aca="false">IF(AD294&lt;1.1,"x","")</f>
        <v>x</v>
      </c>
    </row>
    <row r="295" customFormat="false" ht="13.8" hidden="true" customHeight="false" outlineLevel="0" collapsed="false">
      <c r="A295" s="0" t="n">
        <f aca="false">A294+metadata!J294</f>
        <v>1739</v>
      </c>
      <c r="B295" s="0" t="str">
        <f aca="false">metadata!B295</f>
        <v>45-TKB</v>
      </c>
      <c r="C295" s="0" t="n">
        <v>294</v>
      </c>
      <c r="D295" s="3" t="str">
        <f aca="false">VLOOKUP(C295,$A$1:$B$451,2)</f>
        <v>2-</v>
      </c>
      <c r="E295" s="0" t="str">
        <f aca="false">VLOOKUP($D295,metadata!$B$2:$S$451,2,0)</f>
        <v>BRADSHAW, WE</v>
      </c>
      <c r="F295" s="0" t="str">
        <f aca="false">VLOOKUP($D295,metadata!$B$2:$S$451,3,0)</f>
        <v>GEOGRAPHY OF PHOTOPERIODIC RESPONSE IN DIAPAUSING MOSQUITO</v>
      </c>
      <c r="G295" s="0" t="str">
        <f aca="false">VLOOKUP($D295,metadata!$B$2:$S$451,4,0)</f>
        <v>10.1038/262384b0</v>
      </c>
      <c r="H295" s="0" t="str">
        <f aca="false">VLOOKUP($D295,metadata!$B$2:$S$451,5,0)</f>
        <v>y-askfordata</v>
      </c>
      <c r="I295" s="0" t="str">
        <f aca="false">VLOOKUP($D295,metadata!$B$2:$S$451,6,0)</f>
        <v>a</v>
      </c>
      <c r="J295" s="0" t="str">
        <f aca="false">VLOOKUP($D295,metadata!$B$2:$S$451,7,0)</f>
        <v>i</v>
      </c>
      <c r="K295" s="0" t="n">
        <f aca="false">VLOOKUP($D295,metadata!$B$2:$S$451,8,0)</f>
        <v>22</v>
      </c>
      <c r="L295" s="0" t="n">
        <f aca="false">VLOOKUP($D295,metadata!$B$2:$S$451,9,0)</f>
        <v>16</v>
      </c>
      <c r="M295" s="0" t="str">
        <f aca="false">VLOOKUP($D295,metadata!$B$2:$S$451,10,0)</f>
        <v/>
      </c>
      <c r="N295" s="0" t="str">
        <f aca="false">VLOOKUP($D295,metadata!$B$2:$S$451,11,0)</f>
        <v>Wyeomyia smithii</v>
      </c>
      <c r="O295" s="0" t="str">
        <f aca="false">VLOOKUP($D295,metadata!$B$2:$S$451,12,0)</f>
        <v>diptera</v>
      </c>
      <c r="P295" s="0" t="str">
        <f aca="false">VLOOKUP($D295,metadata!$B$2:$S$451,13,0)</f>
        <v/>
      </c>
      <c r="Q295" s="0" t="str">
        <f aca="false">VLOOKUP($D295,metadata!$B$2:$S$451,14,0)</f>
        <v/>
      </c>
      <c r="R295" s="0" t="str">
        <f aca="false">VLOOKUP($D295,metadata!$B$2:$S$451,15,0)</f>
        <v/>
      </c>
      <c r="S295" s="0" t="str">
        <f aca="false">VLOOKUP($D295,metadata!$B$2:$S$451,16,0)</f>
        <v/>
      </c>
      <c r="T295" s="0" t="str">
        <f aca="false">VLOOKUP($D295,metadata!$B$2:$S$451,17,0)</f>
        <v/>
      </c>
      <c r="U295" s="0" t="str">
        <f aca="false">VLOOKUP($D295,metadata!$B$2:$S$451,18,0)</f>
        <v/>
      </c>
      <c r="V295" s="0" t="str">
        <f aca="false">VLOOKUP($D295,metadata!$B$2:$Z$451,19,0)</f>
        <v/>
      </c>
      <c r="W295" s="0" t="str">
        <f aca="false">VLOOKUP($D295,metadata!$B$2:$Z$451,20,0)</f>
        <v/>
      </c>
      <c r="X295" s="0" t="str">
        <f aca="false">VLOOKUP($D295,metadata!$B$2:$Z$451,21,0)</f>
        <v/>
      </c>
      <c r="Y295" s="0" t="str">
        <f aca="false">VLOOKUP($D295,metadata!$B$2:$Z$451,22,0)</f>
        <v/>
      </c>
      <c r="Z295" s="0" t="str">
        <f aca="false">VLOOKUP($D295,metadata!$B$2:$Z$451,23,0)</f>
        <v/>
      </c>
      <c r="AA295" s="0" t="str">
        <f aca="false">VLOOKUP($D295,metadata!$B$2:$Z$451,24,0)</f>
        <v/>
      </c>
      <c r="AB295" s="0" t="str">
        <f aca="false">VLOOKUP($D295,metadata!$B$2:$Z$451,25,0)</f>
        <v/>
      </c>
      <c r="AF295" s="0" t="str">
        <f aca="false">IF(AE295="",V295,AE295)</f>
        <v/>
      </c>
      <c r="AH295" s="0" t="str">
        <f aca="false">IF(AD295&lt;1.1,"x","")</f>
        <v>x</v>
      </c>
    </row>
    <row r="296" customFormat="false" ht="13.8" hidden="true" customHeight="false" outlineLevel="0" collapsed="false">
      <c r="A296" s="0" t="n">
        <f aca="false">A295+metadata!J295</f>
        <v>1746</v>
      </c>
      <c r="B296" s="0" t="str">
        <f aca="false">metadata!B296</f>
        <v>45-KCH</v>
      </c>
      <c r="C296" s="0" t="n">
        <v>295</v>
      </c>
      <c r="D296" s="3" t="str">
        <f aca="false">VLOOKUP(C296,$A$1:$B$451,2)</f>
        <v>2-</v>
      </c>
      <c r="E296" s="0" t="str">
        <f aca="false">VLOOKUP($D296,metadata!$B$2:$S$451,2,0)</f>
        <v>BRADSHAW, WE</v>
      </c>
      <c r="F296" s="0" t="str">
        <f aca="false">VLOOKUP($D296,metadata!$B$2:$S$451,3,0)</f>
        <v>GEOGRAPHY OF PHOTOPERIODIC RESPONSE IN DIAPAUSING MOSQUITO</v>
      </c>
      <c r="G296" s="0" t="str">
        <f aca="false">VLOOKUP($D296,metadata!$B$2:$S$451,4,0)</f>
        <v>10.1038/262384b0</v>
      </c>
      <c r="H296" s="0" t="str">
        <f aca="false">VLOOKUP($D296,metadata!$B$2:$S$451,5,0)</f>
        <v>y-askfordata</v>
      </c>
      <c r="I296" s="0" t="str">
        <f aca="false">VLOOKUP($D296,metadata!$B$2:$S$451,6,0)</f>
        <v>a</v>
      </c>
      <c r="J296" s="0" t="str">
        <f aca="false">VLOOKUP($D296,metadata!$B$2:$S$451,7,0)</f>
        <v>i</v>
      </c>
      <c r="K296" s="0" t="n">
        <f aca="false">VLOOKUP($D296,metadata!$B$2:$S$451,8,0)</f>
        <v>22</v>
      </c>
      <c r="L296" s="0" t="n">
        <f aca="false">VLOOKUP($D296,metadata!$B$2:$S$451,9,0)</f>
        <v>16</v>
      </c>
      <c r="M296" s="0" t="str">
        <f aca="false">VLOOKUP($D296,metadata!$B$2:$S$451,10,0)</f>
        <v/>
      </c>
      <c r="N296" s="0" t="str">
        <f aca="false">VLOOKUP($D296,metadata!$B$2:$S$451,11,0)</f>
        <v>Wyeomyia smithii</v>
      </c>
      <c r="O296" s="0" t="str">
        <f aca="false">VLOOKUP($D296,metadata!$B$2:$S$451,12,0)</f>
        <v>diptera</v>
      </c>
      <c r="P296" s="0" t="str">
        <f aca="false">VLOOKUP($D296,metadata!$B$2:$S$451,13,0)</f>
        <v/>
      </c>
      <c r="Q296" s="0" t="str">
        <f aca="false">VLOOKUP($D296,metadata!$B$2:$S$451,14,0)</f>
        <v/>
      </c>
      <c r="R296" s="0" t="str">
        <f aca="false">VLOOKUP($D296,metadata!$B$2:$S$451,15,0)</f>
        <v/>
      </c>
      <c r="S296" s="0" t="str">
        <f aca="false">VLOOKUP($D296,metadata!$B$2:$S$451,16,0)</f>
        <v/>
      </c>
      <c r="T296" s="0" t="str">
        <f aca="false">VLOOKUP($D296,metadata!$B$2:$S$451,17,0)</f>
        <v/>
      </c>
      <c r="U296" s="0" t="str">
        <f aca="false">VLOOKUP($D296,metadata!$B$2:$S$451,18,0)</f>
        <v/>
      </c>
      <c r="V296" s="0" t="str">
        <f aca="false">VLOOKUP($D296,metadata!$B$2:$Z$451,19,0)</f>
        <v/>
      </c>
      <c r="W296" s="0" t="str">
        <f aca="false">VLOOKUP($D296,metadata!$B$2:$Z$451,20,0)</f>
        <v/>
      </c>
      <c r="X296" s="0" t="str">
        <f aca="false">VLOOKUP($D296,metadata!$B$2:$Z$451,21,0)</f>
        <v/>
      </c>
      <c r="Y296" s="0" t="str">
        <f aca="false">VLOOKUP($D296,metadata!$B$2:$Z$451,22,0)</f>
        <v/>
      </c>
      <c r="Z296" s="0" t="str">
        <f aca="false">VLOOKUP($D296,metadata!$B$2:$Z$451,23,0)</f>
        <v/>
      </c>
      <c r="AA296" s="0" t="str">
        <f aca="false">VLOOKUP($D296,metadata!$B$2:$Z$451,24,0)</f>
        <v/>
      </c>
      <c r="AB296" s="0" t="str">
        <f aca="false">VLOOKUP($D296,metadata!$B$2:$Z$451,25,0)</f>
        <v/>
      </c>
      <c r="AF296" s="0" t="str">
        <f aca="false">IF(AE296="",V296,AE296)</f>
        <v/>
      </c>
      <c r="AH296" s="0" t="str">
        <f aca="false">IF(AD296&lt;1.1,"x","")</f>
        <v>x</v>
      </c>
    </row>
    <row r="297" customFormat="false" ht="13.8" hidden="true" customHeight="false" outlineLevel="0" collapsed="false">
      <c r="A297" s="0" t="n">
        <f aca="false">A296+metadata!J296</f>
        <v>1754</v>
      </c>
      <c r="B297" s="0" t="str">
        <f aca="false">metadata!B297</f>
        <v>46-Tsunan</v>
      </c>
      <c r="C297" s="0" t="n">
        <v>296</v>
      </c>
      <c r="D297" s="3" t="str">
        <f aca="false">VLOOKUP(C297,$A$1:$B$451,2)</f>
        <v>2-</v>
      </c>
      <c r="E297" s="0" t="str">
        <f aca="false">VLOOKUP($D297,metadata!$B$2:$S$451,2,0)</f>
        <v>BRADSHAW, WE</v>
      </c>
      <c r="F297" s="0" t="str">
        <f aca="false">VLOOKUP($D297,metadata!$B$2:$S$451,3,0)</f>
        <v>GEOGRAPHY OF PHOTOPERIODIC RESPONSE IN DIAPAUSING MOSQUITO</v>
      </c>
      <c r="G297" s="0" t="str">
        <f aca="false">VLOOKUP($D297,metadata!$B$2:$S$451,4,0)</f>
        <v>10.1038/262384b0</v>
      </c>
      <c r="H297" s="0" t="str">
        <f aca="false">VLOOKUP($D297,metadata!$B$2:$S$451,5,0)</f>
        <v>y-askfordata</v>
      </c>
      <c r="I297" s="0" t="str">
        <f aca="false">VLOOKUP($D297,metadata!$B$2:$S$451,6,0)</f>
        <v>a</v>
      </c>
      <c r="J297" s="0" t="str">
        <f aca="false">VLOOKUP($D297,metadata!$B$2:$S$451,7,0)</f>
        <v>i</v>
      </c>
      <c r="K297" s="0" t="n">
        <f aca="false">VLOOKUP($D297,metadata!$B$2:$S$451,8,0)</f>
        <v>22</v>
      </c>
      <c r="L297" s="0" t="n">
        <f aca="false">VLOOKUP($D297,metadata!$B$2:$S$451,9,0)</f>
        <v>16</v>
      </c>
      <c r="M297" s="0" t="str">
        <f aca="false">VLOOKUP($D297,metadata!$B$2:$S$451,10,0)</f>
        <v/>
      </c>
      <c r="N297" s="0" t="str">
        <f aca="false">VLOOKUP($D297,metadata!$B$2:$S$451,11,0)</f>
        <v>Wyeomyia smithii</v>
      </c>
      <c r="O297" s="0" t="str">
        <f aca="false">VLOOKUP($D297,metadata!$B$2:$S$451,12,0)</f>
        <v>diptera</v>
      </c>
      <c r="P297" s="0" t="str">
        <f aca="false">VLOOKUP($D297,metadata!$B$2:$S$451,13,0)</f>
        <v/>
      </c>
      <c r="Q297" s="0" t="str">
        <f aca="false">VLOOKUP($D297,metadata!$B$2:$S$451,14,0)</f>
        <v/>
      </c>
      <c r="R297" s="0" t="str">
        <f aca="false">VLOOKUP($D297,metadata!$B$2:$S$451,15,0)</f>
        <v/>
      </c>
      <c r="S297" s="0" t="str">
        <f aca="false">VLOOKUP($D297,metadata!$B$2:$S$451,16,0)</f>
        <v/>
      </c>
      <c r="T297" s="0" t="str">
        <f aca="false">VLOOKUP($D297,metadata!$B$2:$S$451,17,0)</f>
        <v/>
      </c>
      <c r="U297" s="0" t="str">
        <f aca="false">VLOOKUP($D297,metadata!$B$2:$S$451,18,0)</f>
        <v/>
      </c>
      <c r="V297" s="0" t="str">
        <f aca="false">VLOOKUP($D297,metadata!$B$2:$Z$451,19,0)</f>
        <v/>
      </c>
      <c r="W297" s="0" t="str">
        <f aca="false">VLOOKUP($D297,metadata!$B$2:$Z$451,20,0)</f>
        <v/>
      </c>
      <c r="X297" s="0" t="str">
        <f aca="false">VLOOKUP($D297,metadata!$B$2:$Z$451,21,0)</f>
        <v/>
      </c>
      <c r="Y297" s="0" t="str">
        <f aca="false">VLOOKUP($D297,metadata!$B$2:$Z$451,22,0)</f>
        <v/>
      </c>
      <c r="Z297" s="0" t="str">
        <f aca="false">VLOOKUP($D297,metadata!$B$2:$Z$451,23,0)</f>
        <v/>
      </c>
      <c r="AA297" s="0" t="str">
        <f aca="false">VLOOKUP($D297,metadata!$B$2:$Z$451,24,0)</f>
        <v/>
      </c>
      <c r="AB297" s="0" t="str">
        <f aca="false">VLOOKUP($D297,metadata!$B$2:$Z$451,25,0)</f>
        <v/>
      </c>
      <c r="AF297" s="0" t="str">
        <f aca="false">IF(AE297="",V297,AE297)</f>
        <v/>
      </c>
      <c r="AH297" s="0" t="str">
        <f aca="false">IF(AD297&lt;1.1,"x","")</f>
        <v>x</v>
      </c>
    </row>
    <row r="298" customFormat="false" ht="13.8" hidden="true" customHeight="false" outlineLevel="0" collapsed="false">
      <c r="A298" s="0" t="n">
        <f aca="false">A297+metadata!J297</f>
        <v>1758</v>
      </c>
      <c r="B298" s="0" t="str">
        <f aca="false">metadata!B298</f>
        <v>46-Minakami</v>
      </c>
      <c r="C298" s="0" t="n">
        <v>297</v>
      </c>
      <c r="D298" s="3" t="str">
        <f aca="false">VLOOKUP(C298,$A$1:$B$451,2)</f>
        <v>2-</v>
      </c>
      <c r="E298" s="0" t="str">
        <f aca="false">VLOOKUP($D298,metadata!$B$2:$S$451,2,0)</f>
        <v>BRADSHAW, WE</v>
      </c>
      <c r="F298" s="0" t="str">
        <f aca="false">VLOOKUP($D298,metadata!$B$2:$S$451,3,0)</f>
        <v>GEOGRAPHY OF PHOTOPERIODIC RESPONSE IN DIAPAUSING MOSQUITO</v>
      </c>
      <c r="G298" s="0" t="str">
        <f aca="false">VLOOKUP($D298,metadata!$B$2:$S$451,4,0)</f>
        <v>10.1038/262384b0</v>
      </c>
      <c r="H298" s="0" t="str">
        <f aca="false">VLOOKUP($D298,metadata!$B$2:$S$451,5,0)</f>
        <v>y-askfordata</v>
      </c>
      <c r="I298" s="0" t="str">
        <f aca="false">VLOOKUP($D298,metadata!$B$2:$S$451,6,0)</f>
        <v>a</v>
      </c>
      <c r="J298" s="0" t="str">
        <f aca="false">VLOOKUP($D298,metadata!$B$2:$S$451,7,0)</f>
        <v>i</v>
      </c>
      <c r="K298" s="0" t="n">
        <f aca="false">VLOOKUP($D298,metadata!$B$2:$S$451,8,0)</f>
        <v>22</v>
      </c>
      <c r="L298" s="0" t="n">
        <f aca="false">VLOOKUP($D298,metadata!$B$2:$S$451,9,0)</f>
        <v>16</v>
      </c>
      <c r="M298" s="0" t="str">
        <f aca="false">VLOOKUP($D298,metadata!$B$2:$S$451,10,0)</f>
        <v/>
      </c>
      <c r="N298" s="0" t="str">
        <f aca="false">VLOOKUP($D298,metadata!$B$2:$S$451,11,0)</f>
        <v>Wyeomyia smithii</v>
      </c>
      <c r="O298" s="0" t="str">
        <f aca="false">VLOOKUP($D298,metadata!$B$2:$S$451,12,0)</f>
        <v>diptera</v>
      </c>
      <c r="P298" s="0" t="str">
        <f aca="false">VLOOKUP($D298,metadata!$B$2:$S$451,13,0)</f>
        <v/>
      </c>
      <c r="Q298" s="0" t="str">
        <f aca="false">VLOOKUP($D298,metadata!$B$2:$S$451,14,0)</f>
        <v/>
      </c>
      <c r="R298" s="0" t="str">
        <f aca="false">VLOOKUP($D298,metadata!$B$2:$S$451,15,0)</f>
        <v/>
      </c>
      <c r="S298" s="0" t="str">
        <f aca="false">VLOOKUP($D298,metadata!$B$2:$S$451,16,0)</f>
        <v/>
      </c>
      <c r="T298" s="0" t="str">
        <f aca="false">VLOOKUP($D298,metadata!$B$2:$S$451,17,0)</f>
        <v/>
      </c>
      <c r="U298" s="0" t="str">
        <f aca="false">VLOOKUP($D298,metadata!$B$2:$S$451,18,0)</f>
        <v/>
      </c>
      <c r="V298" s="0" t="str">
        <f aca="false">VLOOKUP($D298,metadata!$B$2:$Z$451,19,0)</f>
        <v/>
      </c>
      <c r="W298" s="0" t="str">
        <f aca="false">VLOOKUP($D298,metadata!$B$2:$Z$451,20,0)</f>
        <v/>
      </c>
      <c r="X298" s="0" t="str">
        <f aca="false">VLOOKUP($D298,metadata!$B$2:$Z$451,21,0)</f>
        <v/>
      </c>
      <c r="Y298" s="0" t="str">
        <f aca="false">VLOOKUP($D298,metadata!$B$2:$Z$451,22,0)</f>
        <v/>
      </c>
      <c r="Z298" s="0" t="str">
        <f aca="false">VLOOKUP($D298,metadata!$B$2:$Z$451,23,0)</f>
        <v/>
      </c>
      <c r="AA298" s="0" t="str">
        <f aca="false">VLOOKUP($D298,metadata!$B$2:$Z$451,24,0)</f>
        <v/>
      </c>
      <c r="AB298" s="0" t="str">
        <f aca="false">VLOOKUP($D298,metadata!$B$2:$Z$451,25,0)</f>
        <v/>
      </c>
      <c r="AF298" s="0" t="str">
        <f aca="false">IF(AE298="",V298,AE298)</f>
        <v/>
      </c>
      <c r="AH298" s="0" t="str">
        <f aca="false">IF(AD298&lt;1.1,"x","")</f>
        <v>x</v>
      </c>
    </row>
    <row r="299" customFormat="false" ht="13.8" hidden="true" customHeight="false" outlineLevel="0" collapsed="false">
      <c r="A299" s="0" t="n">
        <f aca="false">A298+metadata!J298</f>
        <v>1762</v>
      </c>
      <c r="B299" s="0" t="str">
        <f aca="false">metadata!B299</f>
        <v>46-Matsumoto</v>
      </c>
      <c r="C299" s="0" t="n">
        <v>298</v>
      </c>
      <c r="D299" s="3" t="str">
        <f aca="false">VLOOKUP(C299,$A$1:$B$451,2)</f>
        <v>2-</v>
      </c>
      <c r="E299" s="0" t="str">
        <f aca="false">VLOOKUP($D299,metadata!$B$2:$S$451,2,0)</f>
        <v>BRADSHAW, WE</v>
      </c>
      <c r="F299" s="0" t="str">
        <f aca="false">VLOOKUP($D299,metadata!$B$2:$S$451,3,0)</f>
        <v>GEOGRAPHY OF PHOTOPERIODIC RESPONSE IN DIAPAUSING MOSQUITO</v>
      </c>
      <c r="G299" s="0" t="str">
        <f aca="false">VLOOKUP($D299,metadata!$B$2:$S$451,4,0)</f>
        <v>10.1038/262384b0</v>
      </c>
      <c r="H299" s="0" t="str">
        <f aca="false">VLOOKUP($D299,metadata!$B$2:$S$451,5,0)</f>
        <v>y-askfordata</v>
      </c>
      <c r="I299" s="0" t="str">
        <f aca="false">VLOOKUP($D299,metadata!$B$2:$S$451,6,0)</f>
        <v>a</v>
      </c>
      <c r="J299" s="0" t="str">
        <f aca="false">VLOOKUP($D299,metadata!$B$2:$S$451,7,0)</f>
        <v>i</v>
      </c>
      <c r="K299" s="0" t="n">
        <f aca="false">VLOOKUP($D299,metadata!$B$2:$S$451,8,0)</f>
        <v>22</v>
      </c>
      <c r="L299" s="0" t="n">
        <f aca="false">VLOOKUP($D299,metadata!$B$2:$S$451,9,0)</f>
        <v>16</v>
      </c>
      <c r="M299" s="0" t="str">
        <f aca="false">VLOOKUP($D299,metadata!$B$2:$S$451,10,0)</f>
        <v/>
      </c>
      <c r="N299" s="0" t="str">
        <f aca="false">VLOOKUP($D299,metadata!$B$2:$S$451,11,0)</f>
        <v>Wyeomyia smithii</v>
      </c>
      <c r="O299" s="0" t="str">
        <f aca="false">VLOOKUP($D299,metadata!$B$2:$S$451,12,0)</f>
        <v>diptera</v>
      </c>
      <c r="P299" s="0" t="str">
        <f aca="false">VLOOKUP($D299,metadata!$B$2:$S$451,13,0)</f>
        <v/>
      </c>
      <c r="Q299" s="0" t="str">
        <f aca="false">VLOOKUP($D299,metadata!$B$2:$S$451,14,0)</f>
        <v/>
      </c>
      <c r="R299" s="0" t="str">
        <f aca="false">VLOOKUP($D299,metadata!$B$2:$S$451,15,0)</f>
        <v/>
      </c>
      <c r="S299" s="0" t="str">
        <f aca="false">VLOOKUP($D299,metadata!$B$2:$S$451,16,0)</f>
        <v/>
      </c>
      <c r="T299" s="0" t="str">
        <f aca="false">VLOOKUP($D299,metadata!$B$2:$S$451,17,0)</f>
        <v/>
      </c>
      <c r="U299" s="0" t="str">
        <f aca="false">VLOOKUP($D299,metadata!$B$2:$S$451,18,0)</f>
        <v/>
      </c>
      <c r="V299" s="0" t="str">
        <f aca="false">VLOOKUP($D299,metadata!$B$2:$Z$451,19,0)</f>
        <v/>
      </c>
      <c r="W299" s="0" t="str">
        <f aca="false">VLOOKUP($D299,metadata!$B$2:$Z$451,20,0)</f>
        <v/>
      </c>
      <c r="X299" s="0" t="str">
        <f aca="false">VLOOKUP($D299,metadata!$B$2:$Z$451,21,0)</f>
        <v/>
      </c>
      <c r="Y299" s="0" t="str">
        <f aca="false">VLOOKUP($D299,metadata!$B$2:$Z$451,22,0)</f>
        <v/>
      </c>
      <c r="Z299" s="0" t="str">
        <f aca="false">VLOOKUP($D299,metadata!$B$2:$Z$451,23,0)</f>
        <v/>
      </c>
      <c r="AA299" s="0" t="str">
        <f aca="false">VLOOKUP($D299,metadata!$B$2:$Z$451,24,0)</f>
        <v/>
      </c>
      <c r="AB299" s="0" t="str">
        <f aca="false">VLOOKUP($D299,metadata!$B$2:$Z$451,25,0)</f>
        <v/>
      </c>
      <c r="AF299" s="0" t="str">
        <f aca="false">IF(AE299="",V299,AE299)</f>
        <v/>
      </c>
      <c r="AH299" s="0" t="str">
        <f aca="false">IF(AD299&lt;1.1,"x","")</f>
        <v>x</v>
      </c>
    </row>
    <row r="300" customFormat="false" ht="13.8" hidden="true" customHeight="false" outlineLevel="0" collapsed="false">
      <c r="A300" s="0" t="n">
        <f aca="false">A299+metadata!J299</f>
        <v>1766</v>
      </c>
      <c r="B300" s="0" t="str">
        <f aca="false">metadata!B300</f>
        <v>46-Komoro</v>
      </c>
      <c r="C300" s="0" t="n">
        <v>299</v>
      </c>
      <c r="D300" s="3" t="str">
        <f aca="false">VLOOKUP(C300,$A$1:$B$451,2)</f>
        <v>2-</v>
      </c>
      <c r="E300" s="0" t="str">
        <f aca="false">VLOOKUP($D300,metadata!$B$2:$S$451,2,0)</f>
        <v>BRADSHAW, WE</v>
      </c>
      <c r="F300" s="0" t="str">
        <f aca="false">VLOOKUP($D300,metadata!$B$2:$S$451,3,0)</f>
        <v>GEOGRAPHY OF PHOTOPERIODIC RESPONSE IN DIAPAUSING MOSQUITO</v>
      </c>
      <c r="G300" s="0" t="str">
        <f aca="false">VLOOKUP($D300,metadata!$B$2:$S$451,4,0)</f>
        <v>10.1038/262384b0</v>
      </c>
      <c r="H300" s="0" t="str">
        <f aca="false">VLOOKUP($D300,metadata!$B$2:$S$451,5,0)</f>
        <v>y-askfordata</v>
      </c>
      <c r="I300" s="0" t="str">
        <f aca="false">VLOOKUP($D300,metadata!$B$2:$S$451,6,0)</f>
        <v>a</v>
      </c>
      <c r="J300" s="0" t="str">
        <f aca="false">VLOOKUP($D300,metadata!$B$2:$S$451,7,0)</f>
        <v>i</v>
      </c>
      <c r="K300" s="0" t="n">
        <f aca="false">VLOOKUP($D300,metadata!$B$2:$S$451,8,0)</f>
        <v>22</v>
      </c>
      <c r="L300" s="0" t="n">
        <f aca="false">VLOOKUP($D300,metadata!$B$2:$S$451,9,0)</f>
        <v>16</v>
      </c>
      <c r="M300" s="0" t="str">
        <f aca="false">VLOOKUP($D300,metadata!$B$2:$S$451,10,0)</f>
        <v/>
      </c>
      <c r="N300" s="0" t="str">
        <f aca="false">VLOOKUP($D300,metadata!$B$2:$S$451,11,0)</f>
        <v>Wyeomyia smithii</v>
      </c>
      <c r="O300" s="0" t="str">
        <f aca="false">VLOOKUP($D300,metadata!$B$2:$S$451,12,0)</f>
        <v>diptera</v>
      </c>
      <c r="P300" s="0" t="str">
        <f aca="false">VLOOKUP($D300,metadata!$B$2:$S$451,13,0)</f>
        <v/>
      </c>
      <c r="Q300" s="0" t="str">
        <f aca="false">VLOOKUP($D300,metadata!$B$2:$S$451,14,0)</f>
        <v/>
      </c>
      <c r="R300" s="0" t="str">
        <f aca="false">VLOOKUP($D300,metadata!$B$2:$S$451,15,0)</f>
        <v/>
      </c>
      <c r="S300" s="0" t="str">
        <f aca="false">VLOOKUP($D300,metadata!$B$2:$S$451,16,0)</f>
        <v/>
      </c>
      <c r="T300" s="0" t="str">
        <f aca="false">VLOOKUP($D300,metadata!$B$2:$S$451,17,0)</f>
        <v/>
      </c>
      <c r="U300" s="0" t="str">
        <f aca="false">VLOOKUP($D300,metadata!$B$2:$S$451,18,0)</f>
        <v/>
      </c>
      <c r="V300" s="0" t="str">
        <f aca="false">VLOOKUP($D300,metadata!$B$2:$Z$451,19,0)</f>
        <v/>
      </c>
      <c r="W300" s="0" t="str">
        <f aca="false">VLOOKUP($D300,metadata!$B$2:$Z$451,20,0)</f>
        <v/>
      </c>
      <c r="X300" s="0" t="str">
        <f aca="false">VLOOKUP($D300,metadata!$B$2:$Z$451,21,0)</f>
        <v/>
      </c>
      <c r="Y300" s="0" t="str">
        <f aca="false">VLOOKUP($D300,metadata!$B$2:$Z$451,22,0)</f>
        <v/>
      </c>
      <c r="Z300" s="0" t="str">
        <f aca="false">VLOOKUP($D300,metadata!$B$2:$Z$451,23,0)</f>
        <v/>
      </c>
      <c r="AA300" s="0" t="str">
        <f aca="false">VLOOKUP($D300,metadata!$B$2:$Z$451,24,0)</f>
        <v/>
      </c>
      <c r="AB300" s="0" t="str">
        <f aca="false">VLOOKUP($D300,metadata!$B$2:$Z$451,25,0)</f>
        <v/>
      </c>
      <c r="AF300" s="0" t="str">
        <f aca="false">IF(AE300="",V300,AE300)</f>
        <v/>
      </c>
      <c r="AH300" s="0" t="str">
        <f aca="false">IF(AD300&lt;1.1,"x","")</f>
        <v>x</v>
      </c>
    </row>
    <row r="301" customFormat="false" ht="13.8" hidden="true" customHeight="false" outlineLevel="0" collapsed="false">
      <c r="A301" s="0" t="n">
        <f aca="false">A300+metadata!J300</f>
        <v>1770</v>
      </c>
      <c r="B301" s="0" t="str">
        <f aca="false">metadata!B301</f>
        <v>46-Yokokawa</v>
      </c>
      <c r="C301" s="0" t="n">
        <v>300</v>
      </c>
      <c r="D301" s="3" t="str">
        <f aca="false">VLOOKUP(C301,$A$1:$B$451,2)</f>
        <v>2-</v>
      </c>
      <c r="E301" s="0" t="str">
        <f aca="false">VLOOKUP($D301,metadata!$B$2:$S$451,2,0)</f>
        <v>BRADSHAW, WE</v>
      </c>
      <c r="F301" s="0" t="str">
        <f aca="false">VLOOKUP($D301,metadata!$B$2:$S$451,3,0)</f>
        <v>GEOGRAPHY OF PHOTOPERIODIC RESPONSE IN DIAPAUSING MOSQUITO</v>
      </c>
      <c r="G301" s="0" t="str">
        <f aca="false">VLOOKUP($D301,metadata!$B$2:$S$451,4,0)</f>
        <v>10.1038/262384b0</v>
      </c>
      <c r="H301" s="0" t="str">
        <f aca="false">VLOOKUP($D301,metadata!$B$2:$S$451,5,0)</f>
        <v>y-askfordata</v>
      </c>
      <c r="I301" s="0" t="str">
        <f aca="false">VLOOKUP($D301,metadata!$B$2:$S$451,6,0)</f>
        <v>a</v>
      </c>
      <c r="J301" s="0" t="str">
        <f aca="false">VLOOKUP($D301,metadata!$B$2:$S$451,7,0)</f>
        <v>i</v>
      </c>
      <c r="K301" s="0" t="n">
        <f aca="false">VLOOKUP($D301,metadata!$B$2:$S$451,8,0)</f>
        <v>22</v>
      </c>
      <c r="L301" s="0" t="n">
        <f aca="false">VLOOKUP($D301,metadata!$B$2:$S$451,9,0)</f>
        <v>16</v>
      </c>
      <c r="M301" s="0" t="str">
        <f aca="false">VLOOKUP($D301,metadata!$B$2:$S$451,10,0)</f>
        <v/>
      </c>
      <c r="N301" s="0" t="str">
        <f aca="false">VLOOKUP($D301,metadata!$B$2:$S$451,11,0)</f>
        <v>Wyeomyia smithii</v>
      </c>
      <c r="O301" s="0" t="str">
        <f aca="false">VLOOKUP($D301,metadata!$B$2:$S$451,12,0)</f>
        <v>diptera</v>
      </c>
      <c r="P301" s="0" t="str">
        <f aca="false">VLOOKUP($D301,metadata!$B$2:$S$451,13,0)</f>
        <v/>
      </c>
      <c r="Q301" s="0" t="str">
        <f aca="false">VLOOKUP($D301,metadata!$B$2:$S$451,14,0)</f>
        <v/>
      </c>
      <c r="R301" s="0" t="str">
        <f aca="false">VLOOKUP($D301,metadata!$B$2:$S$451,15,0)</f>
        <v/>
      </c>
      <c r="S301" s="0" t="str">
        <f aca="false">VLOOKUP($D301,metadata!$B$2:$S$451,16,0)</f>
        <v/>
      </c>
      <c r="T301" s="0" t="str">
        <f aca="false">VLOOKUP($D301,metadata!$B$2:$S$451,17,0)</f>
        <v/>
      </c>
      <c r="U301" s="0" t="str">
        <f aca="false">VLOOKUP($D301,metadata!$B$2:$S$451,18,0)</f>
        <v/>
      </c>
      <c r="V301" s="0" t="str">
        <f aca="false">VLOOKUP($D301,metadata!$B$2:$Z$451,19,0)</f>
        <v/>
      </c>
      <c r="W301" s="0" t="str">
        <f aca="false">VLOOKUP($D301,metadata!$B$2:$Z$451,20,0)</f>
        <v/>
      </c>
      <c r="X301" s="0" t="str">
        <f aca="false">VLOOKUP($D301,metadata!$B$2:$Z$451,21,0)</f>
        <v/>
      </c>
      <c r="Y301" s="0" t="str">
        <f aca="false">VLOOKUP($D301,metadata!$B$2:$Z$451,22,0)</f>
        <v/>
      </c>
      <c r="Z301" s="0" t="str">
        <f aca="false">VLOOKUP($D301,metadata!$B$2:$Z$451,23,0)</f>
        <v/>
      </c>
      <c r="AA301" s="0" t="str">
        <f aca="false">VLOOKUP($D301,metadata!$B$2:$Z$451,24,0)</f>
        <v/>
      </c>
      <c r="AB301" s="0" t="str">
        <f aca="false">VLOOKUP($D301,metadata!$B$2:$Z$451,25,0)</f>
        <v/>
      </c>
      <c r="AF301" s="0" t="str">
        <f aca="false">IF(AE301="",V301,AE301)</f>
        <v/>
      </c>
      <c r="AH301" s="0" t="str">
        <f aca="false">IF(AD301&lt;1.1,"x","")</f>
        <v>x</v>
      </c>
    </row>
    <row r="302" customFormat="false" ht="13.8" hidden="true" customHeight="false" outlineLevel="0" collapsed="false">
      <c r="A302" s="0" t="n">
        <f aca="false">A301+metadata!J301</f>
        <v>1774</v>
      </c>
      <c r="B302" s="0" t="str">
        <f aca="false">metadata!B302</f>
        <v>46-Nirasaki</v>
      </c>
      <c r="C302" s="0" t="n">
        <v>301</v>
      </c>
      <c r="D302" s="3" t="str">
        <f aca="false">VLOOKUP(C302,$A$1:$B$451,2)</f>
        <v>2-</v>
      </c>
      <c r="E302" s="0" t="str">
        <f aca="false">VLOOKUP($D302,metadata!$B$2:$S$451,2,0)</f>
        <v>BRADSHAW, WE</v>
      </c>
      <c r="F302" s="0" t="str">
        <f aca="false">VLOOKUP($D302,metadata!$B$2:$S$451,3,0)</f>
        <v>GEOGRAPHY OF PHOTOPERIODIC RESPONSE IN DIAPAUSING MOSQUITO</v>
      </c>
      <c r="G302" s="0" t="str">
        <f aca="false">VLOOKUP($D302,metadata!$B$2:$S$451,4,0)</f>
        <v>10.1038/262384b0</v>
      </c>
      <c r="H302" s="0" t="str">
        <f aca="false">VLOOKUP($D302,metadata!$B$2:$S$451,5,0)</f>
        <v>y-askfordata</v>
      </c>
      <c r="I302" s="0" t="str">
        <f aca="false">VLOOKUP($D302,metadata!$B$2:$S$451,6,0)</f>
        <v>a</v>
      </c>
      <c r="J302" s="0" t="str">
        <f aca="false">VLOOKUP($D302,metadata!$B$2:$S$451,7,0)</f>
        <v>i</v>
      </c>
      <c r="K302" s="0" t="n">
        <f aca="false">VLOOKUP($D302,metadata!$B$2:$S$451,8,0)</f>
        <v>22</v>
      </c>
      <c r="L302" s="0" t="n">
        <f aca="false">VLOOKUP($D302,metadata!$B$2:$S$451,9,0)</f>
        <v>16</v>
      </c>
      <c r="M302" s="0" t="str">
        <f aca="false">VLOOKUP($D302,metadata!$B$2:$S$451,10,0)</f>
        <v/>
      </c>
      <c r="N302" s="0" t="str">
        <f aca="false">VLOOKUP($D302,metadata!$B$2:$S$451,11,0)</f>
        <v>Wyeomyia smithii</v>
      </c>
      <c r="O302" s="0" t="str">
        <f aca="false">VLOOKUP($D302,metadata!$B$2:$S$451,12,0)</f>
        <v>diptera</v>
      </c>
      <c r="P302" s="0" t="str">
        <f aca="false">VLOOKUP($D302,metadata!$B$2:$S$451,13,0)</f>
        <v/>
      </c>
      <c r="Q302" s="0" t="str">
        <f aca="false">VLOOKUP($D302,metadata!$B$2:$S$451,14,0)</f>
        <v/>
      </c>
      <c r="R302" s="0" t="str">
        <f aca="false">VLOOKUP($D302,metadata!$B$2:$S$451,15,0)</f>
        <v/>
      </c>
      <c r="S302" s="0" t="str">
        <f aca="false">VLOOKUP($D302,metadata!$B$2:$S$451,16,0)</f>
        <v/>
      </c>
      <c r="T302" s="0" t="str">
        <f aca="false">VLOOKUP($D302,metadata!$B$2:$S$451,17,0)</f>
        <v/>
      </c>
      <c r="U302" s="0" t="str">
        <f aca="false">VLOOKUP($D302,metadata!$B$2:$S$451,18,0)</f>
        <v/>
      </c>
      <c r="V302" s="0" t="str">
        <f aca="false">VLOOKUP($D302,metadata!$B$2:$Z$451,19,0)</f>
        <v/>
      </c>
      <c r="W302" s="0" t="str">
        <f aca="false">VLOOKUP($D302,metadata!$B$2:$Z$451,20,0)</f>
        <v/>
      </c>
      <c r="X302" s="0" t="str">
        <f aca="false">VLOOKUP($D302,metadata!$B$2:$Z$451,21,0)</f>
        <v/>
      </c>
      <c r="Y302" s="0" t="str">
        <f aca="false">VLOOKUP($D302,metadata!$B$2:$Z$451,22,0)</f>
        <v/>
      </c>
      <c r="Z302" s="0" t="str">
        <f aca="false">VLOOKUP($D302,metadata!$B$2:$Z$451,23,0)</f>
        <v/>
      </c>
      <c r="AA302" s="0" t="str">
        <f aca="false">VLOOKUP($D302,metadata!$B$2:$Z$451,24,0)</f>
        <v/>
      </c>
      <c r="AB302" s="0" t="str">
        <f aca="false">VLOOKUP($D302,metadata!$B$2:$Z$451,25,0)</f>
        <v/>
      </c>
      <c r="AF302" s="0" t="str">
        <f aca="false">IF(AE302="",V302,AE302)</f>
        <v/>
      </c>
      <c r="AH302" s="0" t="str">
        <f aca="false">IF(AD302&lt;1.1,"x","")</f>
        <v>x</v>
      </c>
    </row>
    <row r="303" customFormat="false" ht="13.8" hidden="true" customHeight="false" outlineLevel="0" collapsed="false">
      <c r="A303" s="0" t="n">
        <f aca="false">A302+metadata!J302</f>
        <v>1778</v>
      </c>
      <c r="B303" s="0" t="str">
        <f aca="false">metadata!B303</f>
        <v>46-Nirasaki2</v>
      </c>
      <c r="C303" s="0" t="n">
        <v>302</v>
      </c>
      <c r="D303" s="3" t="str">
        <f aca="false">VLOOKUP(C303,$A$1:$B$451,2)</f>
        <v>2-</v>
      </c>
      <c r="E303" s="0" t="str">
        <f aca="false">VLOOKUP($D303,metadata!$B$2:$S$451,2,0)</f>
        <v>BRADSHAW, WE</v>
      </c>
      <c r="F303" s="0" t="str">
        <f aca="false">VLOOKUP($D303,metadata!$B$2:$S$451,3,0)</f>
        <v>GEOGRAPHY OF PHOTOPERIODIC RESPONSE IN DIAPAUSING MOSQUITO</v>
      </c>
      <c r="G303" s="0" t="str">
        <f aca="false">VLOOKUP($D303,metadata!$B$2:$S$451,4,0)</f>
        <v>10.1038/262384b0</v>
      </c>
      <c r="H303" s="0" t="str">
        <f aca="false">VLOOKUP($D303,metadata!$B$2:$S$451,5,0)</f>
        <v>y-askfordata</v>
      </c>
      <c r="I303" s="0" t="str">
        <f aca="false">VLOOKUP($D303,metadata!$B$2:$S$451,6,0)</f>
        <v>a</v>
      </c>
      <c r="J303" s="0" t="str">
        <f aca="false">VLOOKUP($D303,metadata!$B$2:$S$451,7,0)</f>
        <v>i</v>
      </c>
      <c r="K303" s="0" t="n">
        <f aca="false">VLOOKUP($D303,metadata!$B$2:$S$451,8,0)</f>
        <v>22</v>
      </c>
      <c r="L303" s="0" t="n">
        <f aca="false">VLOOKUP($D303,metadata!$B$2:$S$451,9,0)</f>
        <v>16</v>
      </c>
      <c r="M303" s="0" t="str">
        <f aca="false">VLOOKUP($D303,metadata!$B$2:$S$451,10,0)</f>
        <v/>
      </c>
      <c r="N303" s="0" t="str">
        <f aca="false">VLOOKUP($D303,metadata!$B$2:$S$451,11,0)</f>
        <v>Wyeomyia smithii</v>
      </c>
      <c r="O303" s="0" t="str">
        <f aca="false">VLOOKUP($D303,metadata!$B$2:$S$451,12,0)</f>
        <v>diptera</v>
      </c>
      <c r="P303" s="0" t="str">
        <f aca="false">VLOOKUP($D303,metadata!$B$2:$S$451,13,0)</f>
        <v/>
      </c>
      <c r="Q303" s="0" t="str">
        <f aca="false">VLOOKUP($D303,metadata!$B$2:$S$451,14,0)</f>
        <v/>
      </c>
      <c r="R303" s="0" t="str">
        <f aca="false">VLOOKUP($D303,metadata!$B$2:$S$451,15,0)</f>
        <v/>
      </c>
      <c r="S303" s="0" t="str">
        <f aca="false">VLOOKUP($D303,metadata!$B$2:$S$451,16,0)</f>
        <v/>
      </c>
      <c r="T303" s="0" t="str">
        <f aca="false">VLOOKUP($D303,metadata!$B$2:$S$451,17,0)</f>
        <v/>
      </c>
      <c r="U303" s="0" t="str">
        <f aca="false">VLOOKUP($D303,metadata!$B$2:$S$451,18,0)</f>
        <v/>
      </c>
      <c r="V303" s="0" t="str">
        <f aca="false">VLOOKUP($D303,metadata!$B$2:$Z$451,19,0)</f>
        <v/>
      </c>
      <c r="W303" s="0" t="str">
        <f aca="false">VLOOKUP($D303,metadata!$B$2:$Z$451,20,0)</f>
        <v/>
      </c>
      <c r="X303" s="0" t="str">
        <f aca="false">VLOOKUP($D303,metadata!$B$2:$Z$451,21,0)</f>
        <v/>
      </c>
      <c r="Y303" s="0" t="str">
        <f aca="false">VLOOKUP($D303,metadata!$B$2:$Z$451,22,0)</f>
        <v/>
      </c>
      <c r="Z303" s="0" t="str">
        <f aca="false">VLOOKUP($D303,metadata!$B$2:$Z$451,23,0)</f>
        <v/>
      </c>
      <c r="AA303" s="0" t="str">
        <f aca="false">VLOOKUP($D303,metadata!$B$2:$Z$451,24,0)</f>
        <v/>
      </c>
      <c r="AB303" s="0" t="str">
        <f aca="false">VLOOKUP($D303,metadata!$B$2:$Z$451,25,0)</f>
        <v/>
      </c>
      <c r="AF303" s="0" t="str">
        <f aca="false">IF(AE303="",V303,AE303)</f>
        <v/>
      </c>
      <c r="AH303" s="0" t="str">
        <f aca="false">IF(AD303&lt;1.1,"x","")</f>
        <v>x</v>
      </c>
    </row>
    <row r="304" customFormat="false" ht="13.8" hidden="true" customHeight="false" outlineLevel="0" collapsed="false">
      <c r="A304" s="0" t="n">
        <f aca="false">A303+metadata!J303</f>
        <v>1782</v>
      </c>
      <c r="B304" s="0" t="str">
        <f aca="false">metadata!B304</f>
        <v>46-Nirasaki3</v>
      </c>
      <c r="C304" s="0" t="n">
        <v>303</v>
      </c>
      <c r="D304" s="3" t="str">
        <f aca="false">VLOOKUP(C304,$A$1:$B$451,2)</f>
        <v>2-</v>
      </c>
      <c r="E304" s="0" t="str">
        <f aca="false">VLOOKUP($D304,metadata!$B$2:$S$451,2,0)</f>
        <v>BRADSHAW, WE</v>
      </c>
      <c r="F304" s="0" t="str">
        <f aca="false">VLOOKUP($D304,metadata!$B$2:$S$451,3,0)</f>
        <v>GEOGRAPHY OF PHOTOPERIODIC RESPONSE IN DIAPAUSING MOSQUITO</v>
      </c>
      <c r="G304" s="0" t="str">
        <f aca="false">VLOOKUP($D304,metadata!$B$2:$S$451,4,0)</f>
        <v>10.1038/262384b0</v>
      </c>
      <c r="H304" s="0" t="str">
        <f aca="false">VLOOKUP($D304,metadata!$B$2:$S$451,5,0)</f>
        <v>y-askfordata</v>
      </c>
      <c r="I304" s="0" t="str">
        <f aca="false">VLOOKUP($D304,metadata!$B$2:$S$451,6,0)</f>
        <v>a</v>
      </c>
      <c r="J304" s="0" t="str">
        <f aca="false">VLOOKUP($D304,metadata!$B$2:$S$451,7,0)</f>
        <v>i</v>
      </c>
      <c r="K304" s="0" t="n">
        <f aca="false">VLOOKUP($D304,metadata!$B$2:$S$451,8,0)</f>
        <v>22</v>
      </c>
      <c r="L304" s="0" t="n">
        <f aca="false">VLOOKUP($D304,metadata!$B$2:$S$451,9,0)</f>
        <v>16</v>
      </c>
      <c r="M304" s="0" t="str">
        <f aca="false">VLOOKUP($D304,metadata!$B$2:$S$451,10,0)</f>
        <v/>
      </c>
      <c r="N304" s="0" t="str">
        <f aca="false">VLOOKUP($D304,metadata!$B$2:$S$451,11,0)</f>
        <v>Wyeomyia smithii</v>
      </c>
      <c r="O304" s="0" t="str">
        <f aca="false">VLOOKUP($D304,metadata!$B$2:$S$451,12,0)</f>
        <v>diptera</v>
      </c>
      <c r="P304" s="0" t="str">
        <f aca="false">VLOOKUP($D304,metadata!$B$2:$S$451,13,0)</f>
        <v/>
      </c>
      <c r="Q304" s="0" t="str">
        <f aca="false">VLOOKUP($D304,metadata!$B$2:$S$451,14,0)</f>
        <v/>
      </c>
      <c r="R304" s="0" t="str">
        <f aca="false">VLOOKUP($D304,metadata!$B$2:$S$451,15,0)</f>
        <v/>
      </c>
      <c r="S304" s="0" t="str">
        <f aca="false">VLOOKUP($D304,metadata!$B$2:$S$451,16,0)</f>
        <v/>
      </c>
      <c r="T304" s="0" t="str">
        <f aca="false">VLOOKUP($D304,metadata!$B$2:$S$451,17,0)</f>
        <v/>
      </c>
      <c r="U304" s="0" t="str">
        <f aca="false">VLOOKUP($D304,metadata!$B$2:$S$451,18,0)</f>
        <v/>
      </c>
      <c r="V304" s="0" t="str">
        <f aca="false">VLOOKUP($D304,metadata!$B$2:$Z$451,19,0)</f>
        <v/>
      </c>
      <c r="W304" s="0" t="str">
        <f aca="false">VLOOKUP($D304,metadata!$B$2:$Z$451,20,0)</f>
        <v/>
      </c>
      <c r="X304" s="0" t="str">
        <f aca="false">VLOOKUP($D304,metadata!$B$2:$Z$451,21,0)</f>
        <v/>
      </c>
      <c r="Y304" s="0" t="str">
        <f aca="false">VLOOKUP($D304,metadata!$B$2:$Z$451,22,0)</f>
        <v/>
      </c>
      <c r="Z304" s="0" t="str">
        <f aca="false">VLOOKUP($D304,metadata!$B$2:$Z$451,23,0)</f>
        <v/>
      </c>
      <c r="AA304" s="0" t="str">
        <f aca="false">VLOOKUP($D304,metadata!$B$2:$Z$451,24,0)</f>
        <v/>
      </c>
      <c r="AB304" s="0" t="str">
        <f aca="false">VLOOKUP($D304,metadata!$B$2:$Z$451,25,0)</f>
        <v/>
      </c>
      <c r="AF304" s="0" t="str">
        <f aca="false">IF(AE304="",V304,AE304)</f>
        <v/>
      </c>
      <c r="AH304" s="0" t="str">
        <f aca="false">IF(AD304&lt;1.1,"x","")</f>
        <v>x</v>
      </c>
    </row>
    <row r="305" customFormat="false" ht="13.8" hidden="true" customHeight="false" outlineLevel="0" collapsed="false">
      <c r="A305" s="0" t="n">
        <f aca="false">A304+metadata!J304</f>
        <v>1786</v>
      </c>
      <c r="B305" s="0" t="str">
        <f aca="false">metadata!B305</f>
        <v>46-Hatsukari</v>
      </c>
      <c r="C305" s="0" t="n">
        <v>304</v>
      </c>
      <c r="D305" s="3" t="str">
        <f aca="false">VLOOKUP(C305,$A$1:$B$451,2)</f>
        <v>2-</v>
      </c>
      <c r="E305" s="0" t="str">
        <f aca="false">VLOOKUP($D305,metadata!$B$2:$S$451,2,0)</f>
        <v>BRADSHAW, WE</v>
      </c>
      <c r="F305" s="0" t="str">
        <f aca="false">VLOOKUP($D305,metadata!$B$2:$S$451,3,0)</f>
        <v>GEOGRAPHY OF PHOTOPERIODIC RESPONSE IN DIAPAUSING MOSQUITO</v>
      </c>
      <c r="G305" s="0" t="str">
        <f aca="false">VLOOKUP($D305,metadata!$B$2:$S$451,4,0)</f>
        <v>10.1038/262384b0</v>
      </c>
      <c r="H305" s="0" t="str">
        <f aca="false">VLOOKUP($D305,metadata!$B$2:$S$451,5,0)</f>
        <v>y-askfordata</v>
      </c>
      <c r="I305" s="0" t="str">
        <f aca="false">VLOOKUP($D305,metadata!$B$2:$S$451,6,0)</f>
        <v>a</v>
      </c>
      <c r="J305" s="0" t="str">
        <f aca="false">VLOOKUP($D305,metadata!$B$2:$S$451,7,0)</f>
        <v>i</v>
      </c>
      <c r="K305" s="0" t="n">
        <f aca="false">VLOOKUP($D305,metadata!$B$2:$S$451,8,0)</f>
        <v>22</v>
      </c>
      <c r="L305" s="0" t="n">
        <f aca="false">VLOOKUP($D305,metadata!$B$2:$S$451,9,0)</f>
        <v>16</v>
      </c>
      <c r="M305" s="0" t="str">
        <f aca="false">VLOOKUP($D305,metadata!$B$2:$S$451,10,0)</f>
        <v/>
      </c>
      <c r="N305" s="0" t="str">
        <f aca="false">VLOOKUP($D305,metadata!$B$2:$S$451,11,0)</f>
        <v>Wyeomyia smithii</v>
      </c>
      <c r="O305" s="0" t="str">
        <f aca="false">VLOOKUP($D305,metadata!$B$2:$S$451,12,0)</f>
        <v>diptera</v>
      </c>
      <c r="P305" s="0" t="str">
        <f aca="false">VLOOKUP($D305,metadata!$B$2:$S$451,13,0)</f>
        <v/>
      </c>
      <c r="Q305" s="0" t="str">
        <f aca="false">VLOOKUP($D305,metadata!$B$2:$S$451,14,0)</f>
        <v/>
      </c>
      <c r="R305" s="0" t="str">
        <f aca="false">VLOOKUP($D305,metadata!$B$2:$S$451,15,0)</f>
        <v/>
      </c>
      <c r="S305" s="0" t="str">
        <f aca="false">VLOOKUP($D305,metadata!$B$2:$S$451,16,0)</f>
        <v/>
      </c>
      <c r="T305" s="0" t="str">
        <f aca="false">VLOOKUP($D305,metadata!$B$2:$S$451,17,0)</f>
        <v/>
      </c>
      <c r="U305" s="0" t="str">
        <f aca="false">VLOOKUP($D305,metadata!$B$2:$S$451,18,0)</f>
        <v/>
      </c>
      <c r="V305" s="0" t="str">
        <f aca="false">VLOOKUP($D305,metadata!$B$2:$Z$451,19,0)</f>
        <v/>
      </c>
      <c r="W305" s="0" t="str">
        <f aca="false">VLOOKUP($D305,metadata!$B$2:$Z$451,20,0)</f>
        <v/>
      </c>
      <c r="X305" s="0" t="str">
        <f aca="false">VLOOKUP($D305,metadata!$B$2:$Z$451,21,0)</f>
        <v/>
      </c>
      <c r="Y305" s="0" t="str">
        <f aca="false">VLOOKUP($D305,metadata!$B$2:$Z$451,22,0)</f>
        <v/>
      </c>
      <c r="Z305" s="0" t="str">
        <f aca="false">VLOOKUP($D305,metadata!$B$2:$Z$451,23,0)</f>
        <v/>
      </c>
      <c r="AA305" s="0" t="str">
        <f aca="false">VLOOKUP($D305,metadata!$B$2:$Z$451,24,0)</f>
        <v/>
      </c>
      <c r="AB305" s="0" t="str">
        <f aca="false">VLOOKUP($D305,metadata!$B$2:$Z$451,25,0)</f>
        <v/>
      </c>
      <c r="AF305" s="0" t="str">
        <f aca="false">IF(AE305="",V305,AE305)</f>
        <v/>
      </c>
      <c r="AH305" s="0" t="str">
        <f aca="false">IF(AD305&lt;1.1,"x","")</f>
        <v>x</v>
      </c>
    </row>
    <row r="306" customFormat="false" ht="13.8" hidden="true" customHeight="false" outlineLevel="0" collapsed="false">
      <c r="A306" s="0" t="n">
        <f aca="false">A305+metadata!J305</f>
        <v>1790</v>
      </c>
      <c r="B306" s="0" t="str">
        <f aca="false">metadata!B306</f>
        <v>46-Hatsukari2</v>
      </c>
      <c r="C306" s="0" t="n">
        <v>305</v>
      </c>
      <c r="D306" s="3" t="str">
        <f aca="false">VLOOKUP(C306,$A$1:$B$451,2)</f>
        <v>2-</v>
      </c>
      <c r="E306" s="0" t="str">
        <f aca="false">VLOOKUP($D306,metadata!$B$2:$S$451,2,0)</f>
        <v>BRADSHAW, WE</v>
      </c>
      <c r="F306" s="0" t="str">
        <f aca="false">VLOOKUP($D306,metadata!$B$2:$S$451,3,0)</f>
        <v>GEOGRAPHY OF PHOTOPERIODIC RESPONSE IN DIAPAUSING MOSQUITO</v>
      </c>
      <c r="G306" s="0" t="str">
        <f aca="false">VLOOKUP($D306,metadata!$B$2:$S$451,4,0)</f>
        <v>10.1038/262384b0</v>
      </c>
      <c r="H306" s="0" t="str">
        <f aca="false">VLOOKUP($D306,metadata!$B$2:$S$451,5,0)</f>
        <v>y-askfordata</v>
      </c>
      <c r="I306" s="0" t="str">
        <f aca="false">VLOOKUP($D306,metadata!$B$2:$S$451,6,0)</f>
        <v>a</v>
      </c>
      <c r="J306" s="0" t="str">
        <f aca="false">VLOOKUP($D306,metadata!$B$2:$S$451,7,0)</f>
        <v>i</v>
      </c>
      <c r="K306" s="0" t="n">
        <f aca="false">VLOOKUP($D306,metadata!$B$2:$S$451,8,0)</f>
        <v>22</v>
      </c>
      <c r="L306" s="0" t="n">
        <f aca="false">VLOOKUP($D306,metadata!$B$2:$S$451,9,0)</f>
        <v>16</v>
      </c>
      <c r="M306" s="0" t="str">
        <f aca="false">VLOOKUP($D306,metadata!$B$2:$S$451,10,0)</f>
        <v/>
      </c>
      <c r="N306" s="0" t="str">
        <f aca="false">VLOOKUP($D306,metadata!$B$2:$S$451,11,0)</f>
        <v>Wyeomyia smithii</v>
      </c>
      <c r="O306" s="0" t="str">
        <f aca="false">VLOOKUP($D306,metadata!$B$2:$S$451,12,0)</f>
        <v>diptera</v>
      </c>
      <c r="P306" s="0" t="str">
        <f aca="false">VLOOKUP($D306,metadata!$B$2:$S$451,13,0)</f>
        <v/>
      </c>
      <c r="Q306" s="0" t="str">
        <f aca="false">VLOOKUP($D306,metadata!$B$2:$S$451,14,0)</f>
        <v/>
      </c>
      <c r="R306" s="0" t="str">
        <f aca="false">VLOOKUP($D306,metadata!$B$2:$S$451,15,0)</f>
        <v/>
      </c>
      <c r="S306" s="0" t="str">
        <f aca="false">VLOOKUP($D306,metadata!$B$2:$S$451,16,0)</f>
        <v/>
      </c>
      <c r="T306" s="0" t="str">
        <f aca="false">VLOOKUP($D306,metadata!$B$2:$S$451,17,0)</f>
        <v/>
      </c>
      <c r="U306" s="0" t="str">
        <f aca="false">VLOOKUP($D306,metadata!$B$2:$S$451,18,0)</f>
        <v/>
      </c>
      <c r="V306" s="0" t="str">
        <f aca="false">VLOOKUP($D306,metadata!$B$2:$Z$451,19,0)</f>
        <v/>
      </c>
      <c r="W306" s="0" t="str">
        <f aca="false">VLOOKUP($D306,metadata!$B$2:$Z$451,20,0)</f>
        <v/>
      </c>
      <c r="X306" s="0" t="str">
        <f aca="false">VLOOKUP($D306,metadata!$B$2:$Z$451,21,0)</f>
        <v/>
      </c>
      <c r="Y306" s="0" t="str">
        <f aca="false">VLOOKUP($D306,metadata!$B$2:$Z$451,22,0)</f>
        <v/>
      </c>
      <c r="Z306" s="0" t="str">
        <f aca="false">VLOOKUP($D306,metadata!$B$2:$Z$451,23,0)</f>
        <v/>
      </c>
      <c r="AA306" s="0" t="str">
        <f aca="false">VLOOKUP($D306,metadata!$B$2:$Z$451,24,0)</f>
        <v/>
      </c>
      <c r="AB306" s="0" t="str">
        <f aca="false">VLOOKUP($D306,metadata!$B$2:$Z$451,25,0)</f>
        <v/>
      </c>
      <c r="AF306" s="0" t="str">
        <f aca="false">IF(AE306="",V306,AE306)</f>
        <v/>
      </c>
      <c r="AH306" s="0" t="str">
        <f aca="false">IF(AD306&lt;1.1,"x","")</f>
        <v>x</v>
      </c>
    </row>
    <row r="307" customFormat="false" ht="13.8" hidden="true" customHeight="false" outlineLevel="0" collapsed="false">
      <c r="A307" s="0" t="n">
        <f aca="false">A306+metadata!J306</f>
        <v>1794</v>
      </c>
      <c r="B307" s="0" t="str">
        <f aca="false">metadata!B307</f>
        <v>46-Sagamihara</v>
      </c>
      <c r="C307" s="0" t="n">
        <v>306</v>
      </c>
      <c r="D307" s="3" t="str">
        <f aca="false">VLOOKUP(C307,$A$1:$B$451,2)</f>
        <v>2-</v>
      </c>
      <c r="E307" s="0" t="str">
        <f aca="false">VLOOKUP($D307,metadata!$B$2:$S$451,2,0)</f>
        <v>BRADSHAW, WE</v>
      </c>
      <c r="F307" s="0" t="str">
        <f aca="false">VLOOKUP($D307,metadata!$B$2:$S$451,3,0)</f>
        <v>GEOGRAPHY OF PHOTOPERIODIC RESPONSE IN DIAPAUSING MOSQUITO</v>
      </c>
      <c r="G307" s="0" t="str">
        <f aca="false">VLOOKUP($D307,metadata!$B$2:$S$451,4,0)</f>
        <v>10.1038/262384b0</v>
      </c>
      <c r="H307" s="0" t="str">
        <f aca="false">VLOOKUP($D307,metadata!$B$2:$S$451,5,0)</f>
        <v>y-askfordata</v>
      </c>
      <c r="I307" s="0" t="str">
        <f aca="false">VLOOKUP($D307,metadata!$B$2:$S$451,6,0)</f>
        <v>a</v>
      </c>
      <c r="J307" s="0" t="str">
        <f aca="false">VLOOKUP($D307,metadata!$B$2:$S$451,7,0)</f>
        <v>i</v>
      </c>
      <c r="K307" s="0" t="n">
        <f aca="false">VLOOKUP($D307,metadata!$B$2:$S$451,8,0)</f>
        <v>22</v>
      </c>
      <c r="L307" s="0" t="n">
        <f aca="false">VLOOKUP($D307,metadata!$B$2:$S$451,9,0)</f>
        <v>16</v>
      </c>
      <c r="M307" s="0" t="str">
        <f aca="false">VLOOKUP($D307,metadata!$B$2:$S$451,10,0)</f>
        <v/>
      </c>
      <c r="N307" s="0" t="str">
        <f aca="false">VLOOKUP($D307,metadata!$B$2:$S$451,11,0)</f>
        <v>Wyeomyia smithii</v>
      </c>
      <c r="O307" s="0" t="str">
        <f aca="false">VLOOKUP($D307,metadata!$B$2:$S$451,12,0)</f>
        <v>diptera</v>
      </c>
      <c r="P307" s="0" t="str">
        <f aca="false">VLOOKUP($D307,metadata!$B$2:$S$451,13,0)</f>
        <v/>
      </c>
      <c r="Q307" s="0" t="str">
        <f aca="false">VLOOKUP($D307,metadata!$B$2:$S$451,14,0)</f>
        <v/>
      </c>
      <c r="R307" s="0" t="str">
        <f aca="false">VLOOKUP($D307,metadata!$B$2:$S$451,15,0)</f>
        <v/>
      </c>
      <c r="S307" s="0" t="str">
        <f aca="false">VLOOKUP($D307,metadata!$B$2:$S$451,16,0)</f>
        <v/>
      </c>
      <c r="T307" s="0" t="str">
        <f aca="false">VLOOKUP($D307,metadata!$B$2:$S$451,17,0)</f>
        <v/>
      </c>
      <c r="U307" s="0" t="str">
        <f aca="false">VLOOKUP($D307,metadata!$B$2:$S$451,18,0)</f>
        <v/>
      </c>
      <c r="V307" s="0" t="str">
        <f aca="false">VLOOKUP($D307,metadata!$B$2:$Z$451,19,0)</f>
        <v/>
      </c>
      <c r="W307" s="0" t="str">
        <f aca="false">VLOOKUP($D307,metadata!$B$2:$Z$451,20,0)</f>
        <v/>
      </c>
      <c r="X307" s="0" t="str">
        <f aca="false">VLOOKUP($D307,metadata!$B$2:$Z$451,21,0)</f>
        <v/>
      </c>
      <c r="Y307" s="0" t="str">
        <f aca="false">VLOOKUP($D307,metadata!$B$2:$Z$451,22,0)</f>
        <v/>
      </c>
      <c r="Z307" s="0" t="str">
        <f aca="false">VLOOKUP($D307,metadata!$B$2:$Z$451,23,0)</f>
        <v/>
      </c>
      <c r="AA307" s="0" t="str">
        <f aca="false">VLOOKUP($D307,metadata!$B$2:$Z$451,24,0)</f>
        <v/>
      </c>
      <c r="AB307" s="0" t="str">
        <f aca="false">VLOOKUP($D307,metadata!$B$2:$Z$451,25,0)</f>
        <v/>
      </c>
      <c r="AF307" s="0" t="str">
        <f aca="false">IF(AE307="",V307,AE307)</f>
        <v/>
      </c>
      <c r="AH307" s="0" t="str">
        <f aca="false">IF(AD307&lt;1.1,"x","")</f>
        <v>x</v>
      </c>
    </row>
    <row r="308" customFormat="false" ht="13.8" hidden="true" customHeight="false" outlineLevel="0" collapsed="false">
      <c r="A308" s="0" t="n">
        <f aca="false">A307+metadata!J307</f>
        <v>1798</v>
      </c>
      <c r="B308" s="0" t="str">
        <f aca="false">metadata!B308</f>
        <v>47-Akita</v>
      </c>
      <c r="C308" s="0" t="n">
        <v>307</v>
      </c>
      <c r="D308" s="3" t="str">
        <f aca="false">VLOOKUP(C308,$A$1:$B$451,2)</f>
        <v>2-</v>
      </c>
      <c r="E308" s="0" t="str">
        <f aca="false">VLOOKUP($D308,metadata!$B$2:$S$451,2,0)</f>
        <v>BRADSHAW, WE</v>
      </c>
      <c r="F308" s="0" t="str">
        <f aca="false">VLOOKUP($D308,metadata!$B$2:$S$451,3,0)</f>
        <v>GEOGRAPHY OF PHOTOPERIODIC RESPONSE IN DIAPAUSING MOSQUITO</v>
      </c>
      <c r="G308" s="0" t="str">
        <f aca="false">VLOOKUP($D308,metadata!$B$2:$S$451,4,0)</f>
        <v>10.1038/262384b0</v>
      </c>
      <c r="H308" s="0" t="str">
        <f aca="false">VLOOKUP($D308,metadata!$B$2:$S$451,5,0)</f>
        <v>y-askfordata</v>
      </c>
      <c r="I308" s="0" t="str">
        <f aca="false">VLOOKUP($D308,metadata!$B$2:$S$451,6,0)</f>
        <v>a</v>
      </c>
      <c r="J308" s="0" t="str">
        <f aca="false">VLOOKUP($D308,metadata!$B$2:$S$451,7,0)</f>
        <v>i</v>
      </c>
      <c r="K308" s="0" t="n">
        <f aca="false">VLOOKUP($D308,metadata!$B$2:$S$451,8,0)</f>
        <v>22</v>
      </c>
      <c r="L308" s="0" t="n">
        <f aca="false">VLOOKUP($D308,metadata!$B$2:$S$451,9,0)</f>
        <v>16</v>
      </c>
      <c r="M308" s="0" t="str">
        <f aca="false">VLOOKUP($D308,metadata!$B$2:$S$451,10,0)</f>
        <v/>
      </c>
      <c r="N308" s="0" t="str">
        <f aca="false">VLOOKUP($D308,metadata!$B$2:$S$451,11,0)</f>
        <v>Wyeomyia smithii</v>
      </c>
      <c r="O308" s="0" t="str">
        <f aca="false">VLOOKUP($D308,metadata!$B$2:$S$451,12,0)</f>
        <v>diptera</v>
      </c>
      <c r="P308" s="0" t="str">
        <f aca="false">VLOOKUP($D308,metadata!$B$2:$S$451,13,0)</f>
        <v/>
      </c>
      <c r="Q308" s="0" t="str">
        <f aca="false">VLOOKUP($D308,metadata!$B$2:$S$451,14,0)</f>
        <v/>
      </c>
      <c r="R308" s="0" t="str">
        <f aca="false">VLOOKUP($D308,metadata!$B$2:$S$451,15,0)</f>
        <v/>
      </c>
      <c r="S308" s="0" t="str">
        <f aca="false">VLOOKUP($D308,metadata!$B$2:$S$451,16,0)</f>
        <v/>
      </c>
      <c r="T308" s="0" t="str">
        <f aca="false">VLOOKUP($D308,metadata!$B$2:$S$451,17,0)</f>
        <v/>
      </c>
      <c r="U308" s="0" t="str">
        <f aca="false">VLOOKUP($D308,metadata!$B$2:$S$451,18,0)</f>
        <v/>
      </c>
      <c r="V308" s="0" t="str">
        <f aca="false">VLOOKUP($D308,metadata!$B$2:$Z$451,19,0)</f>
        <v/>
      </c>
      <c r="W308" s="0" t="str">
        <f aca="false">VLOOKUP($D308,metadata!$B$2:$Z$451,20,0)</f>
        <v/>
      </c>
      <c r="X308" s="0" t="str">
        <f aca="false">VLOOKUP($D308,metadata!$B$2:$Z$451,21,0)</f>
        <v/>
      </c>
      <c r="Y308" s="0" t="str">
        <f aca="false">VLOOKUP($D308,metadata!$B$2:$Z$451,22,0)</f>
        <v/>
      </c>
      <c r="Z308" s="0" t="str">
        <f aca="false">VLOOKUP($D308,metadata!$B$2:$Z$451,23,0)</f>
        <v/>
      </c>
      <c r="AA308" s="0" t="str">
        <f aca="false">VLOOKUP($D308,metadata!$B$2:$Z$451,24,0)</f>
        <v/>
      </c>
      <c r="AB308" s="0" t="str">
        <f aca="false">VLOOKUP($D308,metadata!$B$2:$Z$451,25,0)</f>
        <v/>
      </c>
      <c r="AF308" s="0" t="str">
        <f aca="false">IF(AE308="",V308,AE308)</f>
        <v/>
      </c>
      <c r="AH308" s="0" t="str">
        <f aca="false">IF(AD308&lt;1.1,"x","")</f>
        <v>x</v>
      </c>
    </row>
    <row r="309" customFormat="false" ht="13.8" hidden="true" customHeight="false" outlineLevel="0" collapsed="false">
      <c r="A309" s="0" t="n">
        <f aca="false">A308+metadata!J308</f>
        <v>1803</v>
      </c>
      <c r="B309" s="0" t="str">
        <f aca="false">metadata!B309</f>
        <v>47- Ayabe</v>
      </c>
      <c r="C309" s="0" t="n">
        <v>308</v>
      </c>
      <c r="D309" s="3" t="str">
        <f aca="false">VLOOKUP(C309,$A$1:$B$451,2)</f>
        <v>2-</v>
      </c>
      <c r="E309" s="0" t="str">
        <f aca="false">VLOOKUP($D309,metadata!$B$2:$S$451,2,0)</f>
        <v>BRADSHAW, WE</v>
      </c>
      <c r="F309" s="0" t="str">
        <f aca="false">VLOOKUP($D309,metadata!$B$2:$S$451,3,0)</f>
        <v>GEOGRAPHY OF PHOTOPERIODIC RESPONSE IN DIAPAUSING MOSQUITO</v>
      </c>
      <c r="G309" s="0" t="str">
        <f aca="false">VLOOKUP($D309,metadata!$B$2:$S$451,4,0)</f>
        <v>10.1038/262384b0</v>
      </c>
      <c r="H309" s="0" t="str">
        <f aca="false">VLOOKUP($D309,metadata!$B$2:$S$451,5,0)</f>
        <v>y-askfordata</v>
      </c>
      <c r="I309" s="0" t="str">
        <f aca="false">VLOOKUP($D309,metadata!$B$2:$S$451,6,0)</f>
        <v>a</v>
      </c>
      <c r="J309" s="0" t="str">
        <f aca="false">VLOOKUP($D309,metadata!$B$2:$S$451,7,0)</f>
        <v>i</v>
      </c>
      <c r="K309" s="0" t="n">
        <f aca="false">VLOOKUP($D309,metadata!$B$2:$S$451,8,0)</f>
        <v>22</v>
      </c>
      <c r="L309" s="0" t="n">
        <f aca="false">VLOOKUP($D309,metadata!$B$2:$S$451,9,0)</f>
        <v>16</v>
      </c>
      <c r="M309" s="0" t="str">
        <f aca="false">VLOOKUP($D309,metadata!$B$2:$S$451,10,0)</f>
        <v/>
      </c>
      <c r="N309" s="0" t="str">
        <f aca="false">VLOOKUP($D309,metadata!$B$2:$S$451,11,0)</f>
        <v>Wyeomyia smithii</v>
      </c>
      <c r="O309" s="0" t="str">
        <f aca="false">VLOOKUP($D309,metadata!$B$2:$S$451,12,0)</f>
        <v>diptera</v>
      </c>
      <c r="P309" s="0" t="str">
        <f aca="false">VLOOKUP($D309,metadata!$B$2:$S$451,13,0)</f>
        <v/>
      </c>
      <c r="Q309" s="0" t="str">
        <f aca="false">VLOOKUP($D309,metadata!$B$2:$S$451,14,0)</f>
        <v/>
      </c>
      <c r="R309" s="0" t="str">
        <f aca="false">VLOOKUP($D309,metadata!$B$2:$S$451,15,0)</f>
        <v/>
      </c>
      <c r="S309" s="0" t="str">
        <f aca="false">VLOOKUP($D309,metadata!$B$2:$S$451,16,0)</f>
        <v/>
      </c>
      <c r="T309" s="0" t="str">
        <f aca="false">VLOOKUP($D309,metadata!$B$2:$S$451,17,0)</f>
        <v/>
      </c>
      <c r="U309" s="0" t="str">
        <f aca="false">VLOOKUP($D309,metadata!$B$2:$S$451,18,0)</f>
        <v/>
      </c>
      <c r="V309" s="0" t="str">
        <f aca="false">VLOOKUP($D309,metadata!$B$2:$Z$451,19,0)</f>
        <v/>
      </c>
      <c r="W309" s="0" t="str">
        <f aca="false">VLOOKUP($D309,metadata!$B$2:$Z$451,20,0)</f>
        <v/>
      </c>
      <c r="X309" s="0" t="str">
        <f aca="false">VLOOKUP($D309,metadata!$B$2:$Z$451,21,0)</f>
        <v/>
      </c>
      <c r="Y309" s="0" t="str">
        <f aca="false">VLOOKUP($D309,metadata!$B$2:$Z$451,22,0)</f>
        <v/>
      </c>
      <c r="Z309" s="0" t="str">
        <f aca="false">VLOOKUP($D309,metadata!$B$2:$Z$451,23,0)</f>
        <v/>
      </c>
      <c r="AA309" s="0" t="str">
        <f aca="false">VLOOKUP($D309,metadata!$B$2:$Z$451,24,0)</f>
        <v/>
      </c>
      <c r="AB309" s="0" t="str">
        <f aca="false">VLOOKUP($D309,metadata!$B$2:$Z$451,25,0)</f>
        <v/>
      </c>
      <c r="AF309" s="0" t="str">
        <f aca="false">IF(AE309="",V309,AE309)</f>
        <v/>
      </c>
      <c r="AH309" s="0" t="str">
        <f aca="false">IF(AD309&lt;1.1,"x","")</f>
        <v>x</v>
      </c>
    </row>
    <row r="310" customFormat="false" ht="13.8" hidden="true" customHeight="false" outlineLevel="0" collapsed="false">
      <c r="A310" s="0" t="n">
        <f aca="false">A309+metadata!J309</f>
        <v>1808</v>
      </c>
      <c r="B310" s="0" t="str">
        <f aca="false">metadata!B310</f>
        <v>47- Ino</v>
      </c>
      <c r="C310" s="0" t="n">
        <v>309</v>
      </c>
      <c r="D310" s="3" t="str">
        <f aca="false">VLOOKUP(C310,$A$1:$B$451,2)</f>
        <v>2-</v>
      </c>
      <c r="E310" s="0" t="str">
        <f aca="false">VLOOKUP($D310,metadata!$B$2:$S$451,2,0)</f>
        <v>BRADSHAW, WE</v>
      </c>
      <c r="F310" s="0" t="str">
        <f aca="false">VLOOKUP($D310,metadata!$B$2:$S$451,3,0)</f>
        <v>GEOGRAPHY OF PHOTOPERIODIC RESPONSE IN DIAPAUSING MOSQUITO</v>
      </c>
      <c r="G310" s="0" t="str">
        <f aca="false">VLOOKUP($D310,metadata!$B$2:$S$451,4,0)</f>
        <v>10.1038/262384b0</v>
      </c>
      <c r="H310" s="0" t="str">
        <f aca="false">VLOOKUP($D310,metadata!$B$2:$S$451,5,0)</f>
        <v>y-askfordata</v>
      </c>
      <c r="I310" s="0" t="str">
        <f aca="false">VLOOKUP($D310,metadata!$B$2:$S$451,6,0)</f>
        <v>a</v>
      </c>
      <c r="J310" s="0" t="str">
        <f aca="false">VLOOKUP($D310,metadata!$B$2:$S$451,7,0)</f>
        <v>i</v>
      </c>
      <c r="K310" s="0" t="n">
        <f aca="false">VLOOKUP($D310,metadata!$B$2:$S$451,8,0)</f>
        <v>22</v>
      </c>
      <c r="L310" s="0" t="n">
        <f aca="false">VLOOKUP($D310,metadata!$B$2:$S$451,9,0)</f>
        <v>16</v>
      </c>
      <c r="M310" s="0" t="str">
        <f aca="false">VLOOKUP($D310,metadata!$B$2:$S$451,10,0)</f>
        <v/>
      </c>
      <c r="N310" s="0" t="str">
        <f aca="false">VLOOKUP($D310,metadata!$B$2:$S$451,11,0)</f>
        <v>Wyeomyia smithii</v>
      </c>
      <c r="O310" s="0" t="str">
        <f aca="false">VLOOKUP($D310,metadata!$B$2:$S$451,12,0)</f>
        <v>diptera</v>
      </c>
      <c r="P310" s="0" t="str">
        <f aca="false">VLOOKUP($D310,metadata!$B$2:$S$451,13,0)</f>
        <v/>
      </c>
      <c r="Q310" s="0" t="str">
        <f aca="false">VLOOKUP($D310,metadata!$B$2:$S$451,14,0)</f>
        <v/>
      </c>
      <c r="R310" s="0" t="str">
        <f aca="false">VLOOKUP($D310,metadata!$B$2:$S$451,15,0)</f>
        <v/>
      </c>
      <c r="S310" s="0" t="str">
        <f aca="false">VLOOKUP($D310,metadata!$B$2:$S$451,16,0)</f>
        <v/>
      </c>
      <c r="T310" s="0" t="str">
        <f aca="false">VLOOKUP($D310,metadata!$B$2:$S$451,17,0)</f>
        <v/>
      </c>
      <c r="U310" s="0" t="str">
        <f aca="false">VLOOKUP($D310,metadata!$B$2:$S$451,18,0)</f>
        <v/>
      </c>
      <c r="V310" s="0" t="str">
        <f aca="false">VLOOKUP($D310,metadata!$B$2:$Z$451,19,0)</f>
        <v/>
      </c>
      <c r="W310" s="0" t="str">
        <f aca="false">VLOOKUP($D310,metadata!$B$2:$Z$451,20,0)</f>
        <v/>
      </c>
      <c r="X310" s="0" t="str">
        <f aca="false">VLOOKUP($D310,metadata!$B$2:$Z$451,21,0)</f>
        <v/>
      </c>
      <c r="Y310" s="0" t="str">
        <f aca="false">VLOOKUP($D310,metadata!$B$2:$Z$451,22,0)</f>
        <v/>
      </c>
      <c r="Z310" s="0" t="str">
        <f aca="false">VLOOKUP($D310,metadata!$B$2:$Z$451,23,0)</f>
        <v/>
      </c>
      <c r="AA310" s="0" t="str">
        <f aca="false">VLOOKUP($D310,metadata!$B$2:$Z$451,24,0)</f>
        <v/>
      </c>
      <c r="AB310" s="0" t="str">
        <f aca="false">VLOOKUP($D310,metadata!$B$2:$Z$451,25,0)</f>
        <v/>
      </c>
      <c r="AF310" s="0" t="str">
        <f aca="false">IF(AE310="",V310,AE310)</f>
        <v/>
      </c>
      <c r="AH310" s="0" t="str">
        <f aca="false">IF(AD310&lt;1.1,"x","")</f>
        <v>x</v>
      </c>
    </row>
    <row r="311" customFormat="false" ht="13.8" hidden="true" customHeight="false" outlineLevel="0" collapsed="false">
      <c r="A311" s="0" t="n">
        <f aca="false">A310+metadata!J310</f>
        <v>1813</v>
      </c>
      <c r="B311" s="0" t="str">
        <f aca="false">metadata!B311</f>
        <v>47- Naze</v>
      </c>
      <c r="C311" s="0" t="n">
        <v>310</v>
      </c>
      <c r="D311" s="3" t="str">
        <f aca="false">VLOOKUP(C311,$A$1:$B$451,2)</f>
        <v>2-</v>
      </c>
      <c r="E311" s="0" t="str">
        <f aca="false">VLOOKUP($D311,metadata!$B$2:$S$451,2,0)</f>
        <v>BRADSHAW, WE</v>
      </c>
      <c r="F311" s="0" t="str">
        <f aca="false">VLOOKUP($D311,metadata!$B$2:$S$451,3,0)</f>
        <v>GEOGRAPHY OF PHOTOPERIODIC RESPONSE IN DIAPAUSING MOSQUITO</v>
      </c>
      <c r="G311" s="0" t="str">
        <f aca="false">VLOOKUP($D311,metadata!$B$2:$S$451,4,0)</f>
        <v>10.1038/262384b0</v>
      </c>
      <c r="H311" s="0" t="str">
        <f aca="false">VLOOKUP($D311,metadata!$B$2:$S$451,5,0)</f>
        <v>y-askfordata</v>
      </c>
      <c r="I311" s="0" t="str">
        <f aca="false">VLOOKUP($D311,metadata!$B$2:$S$451,6,0)</f>
        <v>a</v>
      </c>
      <c r="J311" s="0" t="str">
        <f aca="false">VLOOKUP($D311,metadata!$B$2:$S$451,7,0)</f>
        <v>i</v>
      </c>
      <c r="K311" s="0" t="n">
        <f aca="false">VLOOKUP($D311,metadata!$B$2:$S$451,8,0)</f>
        <v>22</v>
      </c>
      <c r="L311" s="0" t="n">
        <f aca="false">VLOOKUP($D311,metadata!$B$2:$S$451,9,0)</f>
        <v>16</v>
      </c>
      <c r="M311" s="0" t="str">
        <f aca="false">VLOOKUP($D311,metadata!$B$2:$S$451,10,0)</f>
        <v/>
      </c>
      <c r="N311" s="0" t="str">
        <f aca="false">VLOOKUP($D311,metadata!$B$2:$S$451,11,0)</f>
        <v>Wyeomyia smithii</v>
      </c>
      <c r="O311" s="0" t="str">
        <f aca="false">VLOOKUP($D311,metadata!$B$2:$S$451,12,0)</f>
        <v>diptera</v>
      </c>
      <c r="P311" s="0" t="str">
        <f aca="false">VLOOKUP($D311,metadata!$B$2:$S$451,13,0)</f>
        <v/>
      </c>
      <c r="Q311" s="0" t="str">
        <f aca="false">VLOOKUP($D311,metadata!$B$2:$S$451,14,0)</f>
        <v/>
      </c>
      <c r="R311" s="0" t="str">
        <f aca="false">VLOOKUP($D311,metadata!$B$2:$S$451,15,0)</f>
        <v/>
      </c>
      <c r="S311" s="0" t="str">
        <f aca="false">VLOOKUP($D311,metadata!$B$2:$S$451,16,0)</f>
        <v/>
      </c>
      <c r="T311" s="0" t="str">
        <f aca="false">VLOOKUP($D311,metadata!$B$2:$S$451,17,0)</f>
        <v/>
      </c>
      <c r="U311" s="0" t="str">
        <f aca="false">VLOOKUP($D311,metadata!$B$2:$S$451,18,0)</f>
        <v/>
      </c>
      <c r="V311" s="0" t="str">
        <f aca="false">VLOOKUP($D311,metadata!$B$2:$Z$451,19,0)</f>
        <v/>
      </c>
      <c r="W311" s="0" t="str">
        <f aca="false">VLOOKUP($D311,metadata!$B$2:$Z$451,20,0)</f>
        <v/>
      </c>
      <c r="X311" s="0" t="str">
        <f aca="false">VLOOKUP($D311,metadata!$B$2:$Z$451,21,0)</f>
        <v/>
      </c>
      <c r="Y311" s="0" t="str">
        <f aca="false">VLOOKUP($D311,metadata!$B$2:$Z$451,22,0)</f>
        <v/>
      </c>
      <c r="Z311" s="0" t="str">
        <f aca="false">VLOOKUP($D311,metadata!$B$2:$Z$451,23,0)</f>
        <v/>
      </c>
      <c r="AA311" s="0" t="str">
        <f aca="false">VLOOKUP($D311,metadata!$B$2:$Z$451,24,0)</f>
        <v/>
      </c>
      <c r="AB311" s="0" t="str">
        <f aca="false">VLOOKUP($D311,metadata!$B$2:$Z$451,25,0)</f>
        <v/>
      </c>
      <c r="AF311" s="0" t="str">
        <f aca="false">IF(AE311="",V311,AE311)</f>
        <v/>
      </c>
      <c r="AH311" s="0" t="str">
        <f aca="false">IF(AD311&lt;1.1,"x","")</f>
        <v>x</v>
      </c>
    </row>
    <row r="312" customFormat="false" ht="13.8" hidden="true" customHeight="false" outlineLevel="0" collapsed="false">
      <c r="A312" s="0" t="n">
        <f aca="false">A311+metadata!J311</f>
        <v>1818</v>
      </c>
      <c r="B312" s="0" t="str">
        <f aca="false">metadata!B312</f>
        <v>48- UNDERCIV</v>
      </c>
      <c r="C312" s="0" t="n">
        <v>311</v>
      </c>
      <c r="D312" s="3" t="str">
        <f aca="false">VLOOKUP(C312,$A$1:$B$451,2)</f>
        <v>2-</v>
      </c>
      <c r="E312" s="0" t="str">
        <f aca="false">VLOOKUP($D312,metadata!$B$2:$S$451,2,0)</f>
        <v>BRADSHAW, WE</v>
      </c>
      <c r="F312" s="0" t="str">
        <f aca="false">VLOOKUP($D312,metadata!$B$2:$S$451,3,0)</f>
        <v>GEOGRAPHY OF PHOTOPERIODIC RESPONSE IN DIAPAUSING MOSQUITO</v>
      </c>
      <c r="G312" s="0" t="str">
        <f aca="false">VLOOKUP($D312,metadata!$B$2:$S$451,4,0)</f>
        <v>10.1038/262384b0</v>
      </c>
      <c r="H312" s="0" t="str">
        <f aca="false">VLOOKUP($D312,metadata!$B$2:$S$451,5,0)</f>
        <v>y-askfordata</v>
      </c>
      <c r="I312" s="0" t="str">
        <f aca="false">VLOOKUP($D312,metadata!$B$2:$S$451,6,0)</f>
        <v>a</v>
      </c>
      <c r="J312" s="0" t="str">
        <f aca="false">VLOOKUP($D312,metadata!$B$2:$S$451,7,0)</f>
        <v>i</v>
      </c>
      <c r="K312" s="0" t="n">
        <f aca="false">VLOOKUP($D312,metadata!$B$2:$S$451,8,0)</f>
        <v>22</v>
      </c>
      <c r="L312" s="0" t="n">
        <f aca="false">VLOOKUP($D312,metadata!$B$2:$S$451,9,0)</f>
        <v>16</v>
      </c>
      <c r="M312" s="0" t="str">
        <f aca="false">VLOOKUP($D312,metadata!$B$2:$S$451,10,0)</f>
        <v/>
      </c>
      <c r="N312" s="0" t="str">
        <f aca="false">VLOOKUP($D312,metadata!$B$2:$S$451,11,0)</f>
        <v>Wyeomyia smithii</v>
      </c>
      <c r="O312" s="0" t="str">
        <f aca="false">VLOOKUP($D312,metadata!$B$2:$S$451,12,0)</f>
        <v>diptera</v>
      </c>
      <c r="P312" s="0" t="str">
        <f aca="false">VLOOKUP($D312,metadata!$B$2:$S$451,13,0)</f>
        <v/>
      </c>
      <c r="Q312" s="0" t="str">
        <f aca="false">VLOOKUP($D312,metadata!$B$2:$S$451,14,0)</f>
        <v/>
      </c>
      <c r="R312" s="0" t="str">
        <f aca="false">VLOOKUP($D312,metadata!$B$2:$S$451,15,0)</f>
        <v/>
      </c>
      <c r="S312" s="0" t="str">
        <f aca="false">VLOOKUP($D312,metadata!$B$2:$S$451,16,0)</f>
        <v/>
      </c>
      <c r="T312" s="0" t="str">
        <f aca="false">VLOOKUP($D312,metadata!$B$2:$S$451,17,0)</f>
        <v/>
      </c>
      <c r="U312" s="0" t="str">
        <f aca="false">VLOOKUP($D312,metadata!$B$2:$S$451,18,0)</f>
        <v/>
      </c>
      <c r="V312" s="0" t="str">
        <f aca="false">VLOOKUP($D312,metadata!$B$2:$Z$451,19,0)</f>
        <v/>
      </c>
      <c r="W312" s="0" t="str">
        <f aca="false">VLOOKUP($D312,metadata!$B$2:$Z$451,20,0)</f>
        <v/>
      </c>
      <c r="X312" s="0" t="str">
        <f aca="false">VLOOKUP($D312,metadata!$B$2:$Z$451,21,0)</f>
        <v/>
      </c>
      <c r="Y312" s="0" t="str">
        <f aca="false">VLOOKUP($D312,metadata!$B$2:$Z$451,22,0)</f>
        <v/>
      </c>
      <c r="Z312" s="0" t="str">
        <f aca="false">VLOOKUP($D312,metadata!$B$2:$Z$451,23,0)</f>
        <v/>
      </c>
      <c r="AA312" s="0" t="str">
        <f aca="false">VLOOKUP($D312,metadata!$B$2:$Z$451,24,0)</f>
        <v/>
      </c>
      <c r="AB312" s="0" t="str">
        <f aca="false">VLOOKUP($D312,metadata!$B$2:$Z$451,25,0)</f>
        <v/>
      </c>
      <c r="AF312" s="0" t="str">
        <f aca="false">IF(AE312="",V312,AE312)</f>
        <v/>
      </c>
      <c r="AH312" s="0" t="str">
        <f aca="false">IF(AD312&lt;1.1,"x","")</f>
        <v>x</v>
      </c>
    </row>
    <row r="313" customFormat="false" ht="13.8" hidden="true" customHeight="false" outlineLevel="0" collapsed="false">
      <c r="A313" s="0" t="n">
        <f aca="false">A312+metadata!J312</f>
        <v>1827</v>
      </c>
      <c r="B313" s="0" t="str">
        <f aca="false">metadata!B313</f>
        <v>48- ORONOIII</v>
      </c>
      <c r="C313" s="0" t="n">
        <v>312</v>
      </c>
      <c r="D313" s="3" t="str">
        <f aca="false">VLOOKUP(C313,$A$1:$B$451,2)</f>
        <v>2-</v>
      </c>
      <c r="E313" s="0" t="str">
        <f aca="false">VLOOKUP($D313,metadata!$B$2:$S$451,2,0)</f>
        <v>BRADSHAW, WE</v>
      </c>
      <c r="F313" s="0" t="str">
        <f aca="false">VLOOKUP($D313,metadata!$B$2:$S$451,3,0)</f>
        <v>GEOGRAPHY OF PHOTOPERIODIC RESPONSE IN DIAPAUSING MOSQUITO</v>
      </c>
      <c r="G313" s="0" t="str">
        <f aca="false">VLOOKUP($D313,metadata!$B$2:$S$451,4,0)</f>
        <v>10.1038/262384b0</v>
      </c>
      <c r="H313" s="0" t="str">
        <f aca="false">VLOOKUP($D313,metadata!$B$2:$S$451,5,0)</f>
        <v>y-askfordata</v>
      </c>
      <c r="I313" s="0" t="str">
        <f aca="false">VLOOKUP($D313,metadata!$B$2:$S$451,6,0)</f>
        <v>a</v>
      </c>
      <c r="J313" s="0" t="str">
        <f aca="false">VLOOKUP($D313,metadata!$B$2:$S$451,7,0)</f>
        <v>i</v>
      </c>
      <c r="K313" s="0" t="n">
        <f aca="false">VLOOKUP($D313,metadata!$B$2:$S$451,8,0)</f>
        <v>22</v>
      </c>
      <c r="L313" s="0" t="n">
        <f aca="false">VLOOKUP($D313,metadata!$B$2:$S$451,9,0)</f>
        <v>16</v>
      </c>
      <c r="M313" s="0" t="str">
        <f aca="false">VLOOKUP($D313,metadata!$B$2:$S$451,10,0)</f>
        <v/>
      </c>
      <c r="N313" s="0" t="str">
        <f aca="false">VLOOKUP($D313,metadata!$B$2:$S$451,11,0)</f>
        <v>Wyeomyia smithii</v>
      </c>
      <c r="O313" s="0" t="str">
        <f aca="false">VLOOKUP($D313,metadata!$B$2:$S$451,12,0)</f>
        <v>diptera</v>
      </c>
      <c r="P313" s="0" t="str">
        <f aca="false">VLOOKUP($D313,metadata!$B$2:$S$451,13,0)</f>
        <v/>
      </c>
      <c r="Q313" s="0" t="str">
        <f aca="false">VLOOKUP($D313,metadata!$B$2:$S$451,14,0)</f>
        <v/>
      </c>
      <c r="R313" s="0" t="str">
        <f aca="false">VLOOKUP($D313,metadata!$B$2:$S$451,15,0)</f>
        <v/>
      </c>
      <c r="S313" s="0" t="str">
        <f aca="false">VLOOKUP($D313,metadata!$B$2:$S$451,16,0)</f>
        <v/>
      </c>
      <c r="T313" s="0" t="str">
        <f aca="false">VLOOKUP($D313,metadata!$B$2:$S$451,17,0)</f>
        <v/>
      </c>
      <c r="U313" s="0" t="str">
        <f aca="false">VLOOKUP($D313,metadata!$B$2:$S$451,18,0)</f>
        <v/>
      </c>
      <c r="V313" s="0" t="str">
        <f aca="false">VLOOKUP($D313,metadata!$B$2:$Z$451,19,0)</f>
        <v/>
      </c>
      <c r="W313" s="0" t="str">
        <f aca="false">VLOOKUP($D313,metadata!$B$2:$Z$451,20,0)</f>
        <v/>
      </c>
      <c r="X313" s="0" t="str">
        <f aca="false">VLOOKUP($D313,metadata!$B$2:$Z$451,21,0)</f>
        <v/>
      </c>
      <c r="Y313" s="0" t="str">
        <f aca="false">VLOOKUP($D313,metadata!$B$2:$Z$451,22,0)</f>
        <v/>
      </c>
      <c r="Z313" s="0" t="str">
        <f aca="false">VLOOKUP($D313,metadata!$B$2:$Z$451,23,0)</f>
        <v/>
      </c>
      <c r="AA313" s="0" t="str">
        <f aca="false">VLOOKUP($D313,metadata!$B$2:$Z$451,24,0)</f>
        <v/>
      </c>
      <c r="AB313" s="0" t="str">
        <f aca="false">VLOOKUP($D313,metadata!$B$2:$Z$451,25,0)</f>
        <v/>
      </c>
      <c r="AF313" s="0" t="str">
        <f aca="false">IF(AE313="",V313,AE313)</f>
        <v/>
      </c>
      <c r="AH313" s="0" t="str">
        <f aca="false">IF(AD313&lt;1.1,"x","")</f>
        <v>x</v>
      </c>
    </row>
    <row r="314" customFormat="false" ht="13.8" hidden="true" customHeight="false" outlineLevel="0" collapsed="false">
      <c r="A314" s="0" t="n">
        <f aca="false">A313+metadata!J313</f>
        <v>1837</v>
      </c>
      <c r="B314" s="0" t="str">
        <f aca="false">metadata!B314</f>
        <v>48- KRAMERI</v>
      </c>
      <c r="C314" s="0" t="n">
        <v>313</v>
      </c>
      <c r="D314" s="3" t="str">
        <f aca="false">VLOOKUP(C314,$A$1:$B$451,2)</f>
        <v>2-</v>
      </c>
      <c r="E314" s="0" t="str">
        <f aca="false">VLOOKUP($D314,metadata!$B$2:$S$451,2,0)</f>
        <v>BRADSHAW, WE</v>
      </c>
      <c r="F314" s="0" t="str">
        <f aca="false">VLOOKUP($D314,metadata!$B$2:$S$451,3,0)</f>
        <v>GEOGRAPHY OF PHOTOPERIODIC RESPONSE IN DIAPAUSING MOSQUITO</v>
      </c>
      <c r="G314" s="0" t="str">
        <f aca="false">VLOOKUP($D314,metadata!$B$2:$S$451,4,0)</f>
        <v>10.1038/262384b0</v>
      </c>
      <c r="H314" s="0" t="str">
        <f aca="false">VLOOKUP($D314,metadata!$B$2:$S$451,5,0)</f>
        <v>y-askfordata</v>
      </c>
      <c r="I314" s="0" t="str">
        <f aca="false">VLOOKUP($D314,metadata!$B$2:$S$451,6,0)</f>
        <v>a</v>
      </c>
      <c r="J314" s="0" t="str">
        <f aca="false">VLOOKUP($D314,metadata!$B$2:$S$451,7,0)</f>
        <v>i</v>
      </c>
      <c r="K314" s="0" t="n">
        <f aca="false">VLOOKUP($D314,metadata!$B$2:$S$451,8,0)</f>
        <v>22</v>
      </c>
      <c r="L314" s="0" t="n">
        <f aca="false">VLOOKUP($D314,metadata!$B$2:$S$451,9,0)</f>
        <v>16</v>
      </c>
      <c r="M314" s="0" t="str">
        <f aca="false">VLOOKUP($D314,metadata!$B$2:$S$451,10,0)</f>
        <v/>
      </c>
      <c r="N314" s="0" t="str">
        <f aca="false">VLOOKUP($D314,metadata!$B$2:$S$451,11,0)</f>
        <v>Wyeomyia smithii</v>
      </c>
      <c r="O314" s="0" t="str">
        <f aca="false">VLOOKUP($D314,metadata!$B$2:$S$451,12,0)</f>
        <v>diptera</v>
      </c>
      <c r="P314" s="0" t="str">
        <f aca="false">VLOOKUP($D314,metadata!$B$2:$S$451,13,0)</f>
        <v/>
      </c>
      <c r="Q314" s="0" t="str">
        <f aca="false">VLOOKUP($D314,metadata!$B$2:$S$451,14,0)</f>
        <v/>
      </c>
      <c r="R314" s="0" t="str">
        <f aca="false">VLOOKUP($D314,metadata!$B$2:$S$451,15,0)</f>
        <v/>
      </c>
      <c r="S314" s="0" t="str">
        <f aca="false">VLOOKUP($D314,metadata!$B$2:$S$451,16,0)</f>
        <v/>
      </c>
      <c r="T314" s="0" t="str">
        <f aca="false">VLOOKUP($D314,metadata!$B$2:$S$451,17,0)</f>
        <v/>
      </c>
      <c r="U314" s="0" t="str">
        <f aca="false">VLOOKUP($D314,metadata!$B$2:$S$451,18,0)</f>
        <v/>
      </c>
      <c r="V314" s="0" t="str">
        <f aca="false">VLOOKUP($D314,metadata!$B$2:$Z$451,19,0)</f>
        <v/>
      </c>
      <c r="W314" s="0" t="str">
        <f aca="false">VLOOKUP($D314,metadata!$B$2:$Z$451,20,0)</f>
        <v/>
      </c>
      <c r="X314" s="0" t="str">
        <f aca="false">VLOOKUP($D314,metadata!$B$2:$Z$451,21,0)</f>
        <v/>
      </c>
      <c r="Y314" s="0" t="str">
        <f aca="false">VLOOKUP($D314,metadata!$B$2:$Z$451,22,0)</f>
        <v/>
      </c>
      <c r="Z314" s="0" t="str">
        <f aca="false">VLOOKUP($D314,metadata!$B$2:$Z$451,23,0)</f>
        <v/>
      </c>
      <c r="AA314" s="0" t="str">
        <f aca="false">VLOOKUP($D314,metadata!$B$2:$Z$451,24,0)</f>
        <v/>
      </c>
      <c r="AB314" s="0" t="str">
        <f aca="false">VLOOKUP($D314,metadata!$B$2:$Z$451,25,0)</f>
        <v/>
      </c>
      <c r="AF314" s="0" t="str">
        <f aca="false">IF(AE314="",V314,AE314)</f>
        <v/>
      </c>
      <c r="AH314" s="0" t="str">
        <f aca="false">IF(AD314&lt;1.1,"x","")</f>
        <v>x</v>
      </c>
    </row>
    <row r="315" customFormat="false" ht="13.8" hidden="true" customHeight="false" outlineLevel="0" collapsed="false">
      <c r="A315" s="0" t="n">
        <f aca="false">A314+metadata!J314</f>
        <v>1847</v>
      </c>
      <c r="B315" s="0" t="str">
        <f aca="false">metadata!B315</f>
        <v>48- BURDETTE</v>
      </c>
      <c r="C315" s="0" t="n">
        <v>314</v>
      </c>
      <c r="D315" s="3" t="str">
        <f aca="false">VLOOKUP(C315,$A$1:$B$451,2)</f>
        <v>2-</v>
      </c>
      <c r="E315" s="0" t="str">
        <f aca="false">VLOOKUP($D315,metadata!$B$2:$S$451,2,0)</f>
        <v>BRADSHAW, WE</v>
      </c>
      <c r="F315" s="0" t="str">
        <f aca="false">VLOOKUP($D315,metadata!$B$2:$S$451,3,0)</f>
        <v>GEOGRAPHY OF PHOTOPERIODIC RESPONSE IN DIAPAUSING MOSQUITO</v>
      </c>
      <c r="G315" s="0" t="str">
        <f aca="false">VLOOKUP($D315,metadata!$B$2:$S$451,4,0)</f>
        <v>10.1038/262384b0</v>
      </c>
      <c r="H315" s="0" t="str">
        <f aca="false">VLOOKUP($D315,metadata!$B$2:$S$451,5,0)</f>
        <v>y-askfordata</v>
      </c>
      <c r="I315" s="0" t="str">
        <f aca="false">VLOOKUP($D315,metadata!$B$2:$S$451,6,0)</f>
        <v>a</v>
      </c>
      <c r="J315" s="0" t="str">
        <f aca="false">VLOOKUP($D315,metadata!$B$2:$S$451,7,0)</f>
        <v>i</v>
      </c>
      <c r="K315" s="0" t="n">
        <f aca="false">VLOOKUP($D315,metadata!$B$2:$S$451,8,0)</f>
        <v>22</v>
      </c>
      <c r="L315" s="0" t="n">
        <f aca="false">VLOOKUP($D315,metadata!$B$2:$S$451,9,0)</f>
        <v>16</v>
      </c>
      <c r="M315" s="0" t="str">
        <f aca="false">VLOOKUP($D315,metadata!$B$2:$S$451,10,0)</f>
        <v/>
      </c>
      <c r="N315" s="0" t="str">
        <f aca="false">VLOOKUP($D315,metadata!$B$2:$S$451,11,0)</f>
        <v>Wyeomyia smithii</v>
      </c>
      <c r="O315" s="0" t="str">
        <f aca="false">VLOOKUP($D315,metadata!$B$2:$S$451,12,0)</f>
        <v>diptera</v>
      </c>
      <c r="P315" s="0" t="str">
        <f aca="false">VLOOKUP($D315,metadata!$B$2:$S$451,13,0)</f>
        <v/>
      </c>
      <c r="Q315" s="0" t="str">
        <f aca="false">VLOOKUP($D315,metadata!$B$2:$S$451,14,0)</f>
        <v/>
      </c>
      <c r="R315" s="0" t="str">
        <f aca="false">VLOOKUP($D315,metadata!$B$2:$S$451,15,0)</f>
        <v/>
      </c>
      <c r="S315" s="0" t="str">
        <f aca="false">VLOOKUP($D315,metadata!$B$2:$S$451,16,0)</f>
        <v/>
      </c>
      <c r="T315" s="0" t="str">
        <f aca="false">VLOOKUP($D315,metadata!$B$2:$S$451,17,0)</f>
        <v/>
      </c>
      <c r="U315" s="0" t="str">
        <f aca="false">VLOOKUP($D315,metadata!$B$2:$S$451,18,0)</f>
        <v/>
      </c>
      <c r="V315" s="0" t="str">
        <f aca="false">VLOOKUP($D315,metadata!$B$2:$Z$451,19,0)</f>
        <v/>
      </c>
      <c r="W315" s="0" t="str">
        <f aca="false">VLOOKUP($D315,metadata!$B$2:$Z$451,20,0)</f>
        <v/>
      </c>
      <c r="X315" s="0" t="str">
        <f aca="false">VLOOKUP($D315,metadata!$B$2:$Z$451,21,0)</f>
        <v/>
      </c>
      <c r="Y315" s="0" t="str">
        <f aca="false">VLOOKUP($D315,metadata!$B$2:$Z$451,22,0)</f>
        <v/>
      </c>
      <c r="Z315" s="0" t="str">
        <f aca="false">VLOOKUP($D315,metadata!$B$2:$Z$451,23,0)</f>
        <v/>
      </c>
      <c r="AA315" s="0" t="str">
        <f aca="false">VLOOKUP($D315,metadata!$B$2:$Z$451,24,0)</f>
        <v/>
      </c>
      <c r="AB315" s="0" t="str">
        <f aca="false">VLOOKUP($D315,metadata!$B$2:$Z$451,25,0)</f>
        <v/>
      </c>
      <c r="AF315" s="0" t="str">
        <f aca="false">IF(AE315="",V315,AE315)</f>
        <v/>
      </c>
      <c r="AH315" s="0" t="str">
        <f aca="false">IF(AD315&lt;1.1,"x","")</f>
        <v>x</v>
      </c>
    </row>
    <row r="316" customFormat="false" ht="13.8" hidden="true" customHeight="false" outlineLevel="0" collapsed="false">
      <c r="A316" s="0" t="n">
        <f aca="false">A315+metadata!J315</f>
        <v>1858</v>
      </c>
      <c r="B316" s="0" t="str">
        <f aca="false">metadata!B316</f>
        <v>48- TOPSY</v>
      </c>
      <c r="C316" s="0" t="n">
        <v>315</v>
      </c>
      <c r="D316" s="3" t="str">
        <f aca="false">VLOOKUP(C316,$A$1:$B$451,2)</f>
        <v>2-</v>
      </c>
      <c r="E316" s="0" t="str">
        <f aca="false">VLOOKUP($D316,metadata!$B$2:$S$451,2,0)</f>
        <v>BRADSHAW, WE</v>
      </c>
      <c r="F316" s="0" t="str">
        <f aca="false">VLOOKUP($D316,metadata!$B$2:$S$451,3,0)</f>
        <v>GEOGRAPHY OF PHOTOPERIODIC RESPONSE IN DIAPAUSING MOSQUITO</v>
      </c>
      <c r="G316" s="0" t="str">
        <f aca="false">VLOOKUP($D316,metadata!$B$2:$S$451,4,0)</f>
        <v>10.1038/262384b0</v>
      </c>
      <c r="H316" s="0" t="str">
        <f aca="false">VLOOKUP($D316,metadata!$B$2:$S$451,5,0)</f>
        <v>y-askfordata</v>
      </c>
      <c r="I316" s="0" t="str">
        <f aca="false">VLOOKUP($D316,metadata!$B$2:$S$451,6,0)</f>
        <v>a</v>
      </c>
      <c r="J316" s="0" t="str">
        <f aca="false">VLOOKUP($D316,metadata!$B$2:$S$451,7,0)</f>
        <v>i</v>
      </c>
      <c r="K316" s="0" t="n">
        <f aca="false">VLOOKUP($D316,metadata!$B$2:$S$451,8,0)</f>
        <v>22</v>
      </c>
      <c r="L316" s="0" t="n">
        <f aca="false">VLOOKUP($D316,metadata!$B$2:$S$451,9,0)</f>
        <v>16</v>
      </c>
      <c r="M316" s="0" t="str">
        <f aca="false">VLOOKUP($D316,metadata!$B$2:$S$451,10,0)</f>
        <v/>
      </c>
      <c r="N316" s="0" t="str">
        <f aca="false">VLOOKUP($D316,metadata!$B$2:$S$451,11,0)</f>
        <v>Wyeomyia smithii</v>
      </c>
      <c r="O316" s="0" t="str">
        <f aca="false">VLOOKUP($D316,metadata!$B$2:$S$451,12,0)</f>
        <v>diptera</v>
      </c>
      <c r="P316" s="0" t="str">
        <f aca="false">VLOOKUP($D316,metadata!$B$2:$S$451,13,0)</f>
        <v/>
      </c>
      <c r="Q316" s="0" t="str">
        <f aca="false">VLOOKUP($D316,metadata!$B$2:$S$451,14,0)</f>
        <v/>
      </c>
      <c r="R316" s="0" t="str">
        <f aca="false">VLOOKUP($D316,metadata!$B$2:$S$451,15,0)</f>
        <v/>
      </c>
      <c r="S316" s="0" t="str">
        <f aca="false">VLOOKUP($D316,metadata!$B$2:$S$451,16,0)</f>
        <v/>
      </c>
      <c r="T316" s="0" t="str">
        <f aca="false">VLOOKUP($D316,metadata!$B$2:$S$451,17,0)</f>
        <v/>
      </c>
      <c r="U316" s="0" t="str">
        <f aca="false">VLOOKUP($D316,metadata!$B$2:$S$451,18,0)</f>
        <v/>
      </c>
      <c r="V316" s="0" t="str">
        <f aca="false">VLOOKUP($D316,metadata!$B$2:$Z$451,19,0)</f>
        <v/>
      </c>
      <c r="W316" s="0" t="str">
        <f aca="false">VLOOKUP($D316,metadata!$B$2:$Z$451,20,0)</f>
        <v/>
      </c>
      <c r="X316" s="0" t="str">
        <f aca="false">VLOOKUP($D316,metadata!$B$2:$Z$451,21,0)</f>
        <v/>
      </c>
      <c r="Y316" s="0" t="str">
        <f aca="false">VLOOKUP($D316,metadata!$B$2:$Z$451,22,0)</f>
        <v/>
      </c>
      <c r="Z316" s="0" t="str">
        <f aca="false">VLOOKUP($D316,metadata!$B$2:$Z$451,23,0)</f>
        <v/>
      </c>
      <c r="AA316" s="0" t="str">
        <f aca="false">VLOOKUP($D316,metadata!$B$2:$Z$451,24,0)</f>
        <v/>
      </c>
      <c r="AB316" s="0" t="str">
        <f aca="false">VLOOKUP($D316,metadata!$B$2:$Z$451,25,0)</f>
        <v/>
      </c>
      <c r="AF316" s="0" t="str">
        <f aca="false">IF(AE316="",V316,AE316)</f>
        <v/>
      </c>
      <c r="AH316" s="0" t="str">
        <f aca="false">IF(AD316&lt;1.1,"x","")</f>
        <v>x</v>
      </c>
    </row>
    <row r="317" customFormat="false" ht="13.8" hidden="true" customHeight="false" outlineLevel="0" collapsed="false">
      <c r="A317" s="0" t="n">
        <f aca="false">A316+metadata!J316</f>
        <v>1868</v>
      </c>
      <c r="B317" s="0" t="str">
        <f aca="false">metadata!B317</f>
        <v>48- WALTON</v>
      </c>
      <c r="C317" s="0" t="n">
        <v>316</v>
      </c>
      <c r="D317" s="3" t="str">
        <f aca="false">VLOOKUP(C317,$A$1:$B$451,2)</f>
        <v>2-</v>
      </c>
      <c r="E317" s="0" t="str">
        <f aca="false">VLOOKUP($D317,metadata!$B$2:$S$451,2,0)</f>
        <v>BRADSHAW, WE</v>
      </c>
      <c r="F317" s="0" t="str">
        <f aca="false">VLOOKUP($D317,metadata!$B$2:$S$451,3,0)</f>
        <v>GEOGRAPHY OF PHOTOPERIODIC RESPONSE IN DIAPAUSING MOSQUITO</v>
      </c>
      <c r="G317" s="0" t="str">
        <f aca="false">VLOOKUP($D317,metadata!$B$2:$S$451,4,0)</f>
        <v>10.1038/262384b0</v>
      </c>
      <c r="H317" s="0" t="str">
        <f aca="false">VLOOKUP($D317,metadata!$B$2:$S$451,5,0)</f>
        <v>y-askfordata</v>
      </c>
      <c r="I317" s="0" t="str">
        <f aca="false">VLOOKUP($D317,metadata!$B$2:$S$451,6,0)</f>
        <v>a</v>
      </c>
      <c r="J317" s="0" t="str">
        <f aca="false">VLOOKUP($D317,metadata!$B$2:$S$451,7,0)</f>
        <v>i</v>
      </c>
      <c r="K317" s="0" t="n">
        <f aca="false">VLOOKUP($D317,metadata!$B$2:$S$451,8,0)</f>
        <v>22</v>
      </c>
      <c r="L317" s="0" t="n">
        <f aca="false">VLOOKUP($D317,metadata!$B$2:$S$451,9,0)</f>
        <v>16</v>
      </c>
      <c r="M317" s="0" t="str">
        <f aca="false">VLOOKUP($D317,metadata!$B$2:$S$451,10,0)</f>
        <v/>
      </c>
      <c r="N317" s="0" t="str">
        <f aca="false">VLOOKUP($D317,metadata!$B$2:$S$451,11,0)</f>
        <v>Wyeomyia smithii</v>
      </c>
      <c r="O317" s="0" t="str">
        <f aca="false">VLOOKUP($D317,metadata!$B$2:$S$451,12,0)</f>
        <v>diptera</v>
      </c>
      <c r="P317" s="0" t="str">
        <f aca="false">VLOOKUP($D317,metadata!$B$2:$S$451,13,0)</f>
        <v/>
      </c>
      <c r="Q317" s="0" t="str">
        <f aca="false">VLOOKUP($D317,metadata!$B$2:$S$451,14,0)</f>
        <v/>
      </c>
      <c r="R317" s="0" t="str">
        <f aca="false">VLOOKUP($D317,metadata!$B$2:$S$451,15,0)</f>
        <v/>
      </c>
      <c r="S317" s="0" t="str">
        <f aca="false">VLOOKUP($D317,metadata!$B$2:$S$451,16,0)</f>
        <v/>
      </c>
      <c r="T317" s="0" t="str">
        <f aca="false">VLOOKUP($D317,metadata!$B$2:$S$451,17,0)</f>
        <v/>
      </c>
      <c r="U317" s="0" t="str">
        <f aca="false">VLOOKUP($D317,metadata!$B$2:$S$451,18,0)</f>
        <v/>
      </c>
      <c r="V317" s="0" t="str">
        <f aca="false">VLOOKUP($D317,metadata!$B$2:$Z$451,19,0)</f>
        <v/>
      </c>
      <c r="W317" s="0" t="str">
        <f aca="false">VLOOKUP($D317,metadata!$B$2:$Z$451,20,0)</f>
        <v/>
      </c>
      <c r="X317" s="0" t="str">
        <f aca="false">VLOOKUP($D317,metadata!$B$2:$Z$451,21,0)</f>
        <v/>
      </c>
      <c r="Y317" s="0" t="str">
        <f aca="false">VLOOKUP($D317,metadata!$B$2:$Z$451,22,0)</f>
        <v/>
      </c>
      <c r="Z317" s="0" t="str">
        <f aca="false">VLOOKUP($D317,metadata!$B$2:$Z$451,23,0)</f>
        <v/>
      </c>
      <c r="AA317" s="0" t="str">
        <f aca="false">VLOOKUP($D317,metadata!$B$2:$Z$451,24,0)</f>
        <v/>
      </c>
      <c r="AB317" s="0" t="str">
        <f aca="false">VLOOKUP($D317,metadata!$B$2:$Z$451,25,0)</f>
        <v/>
      </c>
      <c r="AF317" s="0" t="str">
        <f aca="false">IF(AE317="",V317,AE317)</f>
        <v/>
      </c>
      <c r="AH317" s="0" t="str">
        <f aca="false">IF(AD317&lt;1.1,"x","")</f>
        <v>x</v>
      </c>
    </row>
    <row r="318" customFormat="false" ht="13.8" hidden="true" customHeight="false" outlineLevel="0" collapsed="false">
      <c r="A318" s="0" t="n">
        <f aca="false">A317+metadata!J317</f>
        <v>1877</v>
      </c>
      <c r="B318" s="0" t="str">
        <f aca="false">metadata!B318</f>
        <v>48- Alabama</v>
      </c>
      <c r="C318" s="0" t="n">
        <v>317</v>
      </c>
      <c r="D318" s="3" t="str">
        <f aca="false">VLOOKUP(C318,$A$1:$B$451,2)</f>
        <v>2-</v>
      </c>
      <c r="E318" s="0" t="str">
        <f aca="false">VLOOKUP($D318,metadata!$B$2:$S$451,2,0)</f>
        <v>BRADSHAW, WE</v>
      </c>
      <c r="F318" s="0" t="str">
        <f aca="false">VLOOKUP($D318,metadata!$B$2:$S$451,3,0)</f>
        <v>GEOGRAPHY OF PHOTOPERIODIC RESPONSE IN DIAPAUSING MOSQUITO</v>
      </c>
      <c r="G318" s="0" t="str">
        <f aca="false">VLOOKUP($D318,metadata!$B$2:$S$451,4,0)</f>
        <v>10.1038/262384b0</v>
      </c>
      <c r="H318" s="0" t="str">
        <f aca="false">VLOOKUP($D318,metadata!$B$2:$S$451,5,0)</f>
        <v>y-askfordata</v>
      </c>
      <c r="I318" s="0" t="str">
        <f aca="false">VLOOKUP($D318,metadata!$B$2:$S$451,6,0)</f>
        <v>a</v>
      </c>
      <c r="J318" s="0" t="str">
        <f aca="false">VLOOKUP($D318,metadata!$B$2:$S$451,7,0)</f>
        <v>i</v>
      </c>
      <c r="K318" s="0" t="n">
        <f aca="false">VLOOKUP($D318,metadata!$B$2:$S$451,8,0)</f>
        <v>22</v>
      </c>
      <c r="L318" s="0" t="n">
        <f aca="false">VLOOKUP($D318,metadata!$B$2:$S$451,9,0)</f>
        <v>16</v>
      </c>
      <c r="M318" s="0" t="str">
        <f aca="false">VLOOKUP($D318,metadata!$B$2:$S$451,10,0)</f>
        <v/>
      </c>
      <c r="N318" s="0" t="str">
        <f aca="false">VLOOKUP($D318,metadata!$B$2:$S$451,11,0)</f>
        <v>Wyeomyia smithii</v>
      </c>
      <c r="O318" s="0" t="str">
        <f aca="false">VLOOKUP($D318,metadata!$B$2:$S$451,12,0)</f>
        <v>diptera</v>
      </c>
      <c r="P318" s="0" t="str">
        <f aca="false">VLOOKUP($D318,metadata!$B$2:$S$451,13,0)</f>
        <v/>
      </c>
      <c r="Q318" s="0" t="str">
        <f aca="false">VLOOKUP($D318,metadata!$B$2:$S$451,14,0)</f>
        <v/>
      </c>
      <c r="R318" s="0" t="str">
        <f aca="false">VLOOKUP($D318,metadata!$B$2:$S$451,15,0)</f>
        <v/>
      </c>
      <c r="S318" s="0" t="str">
        <f aca="false">VLOOKUP($D318,metadata!$B$2:$S$451,16,0)</f>
        <v/>
      </c>
      <c r="T318" s="0" t="str">
        <f aca="false">VLOOKUP($D318,metadata!$B$2:$S$451,17,0)</f>
        <v/>
      </c>
      <c r="U318" s="0" t="str">
        <f aca="false">VLOOKUP($D318,metadata!$B$2:$S$451,18,0)</f>
        <v/>
      </c>
      <c r="V318" s="0" t="str">
        <f aca="false">VLOOKUP($D318,metadata!$B$2:$Z$451,19,0)</f>
        <v/>
      </c>
      <c r="W318" s="0" t="str">
        <f aca="false">VLOOKUP($D318,metadata!$B$2:$Z$451,20,0)</f>
        <v/>
      </c>
      <c r="X318" s="0" t="str">
        <f aca="false">VLOOKUP($D318,metadata!$B$2:$Z$451,21,0)</f>
        <v/>
      </c>
      <c r="Y318" s="0" t="str">
        <f aca="false">VLOOKUP($D318,metadata!$B$2:$Z$451,22,0)</f>
        <v/>
      </c>
      <c r="Z318" s="0" t="str">
        <f aca="false">VLOOKUP($D318,metadata!$B$2:$Z$451,23,0)</f>
        <v/>
      </c>
      <c r="AA318" s="0" t="str">
        <f aca="false">VLOOKUP($D318,metadata!$B$2:$Z$451,24,0)</f>
        <v/>
      </c>
      <c r="AB318" s="0" t="str">
        <f aca="false">VLOOKUP($D318,metadata!$B$2:$Z$451,25,0)</f>
        <v/>
      </c>
      <c r="AF318" s="0" t="str">
        <f aca="false">IF(AE318="",V318,AE318)</f>
        <v/>
      </c>
      <c r="AH318" s="0" t="str">
        <f aca="false">IF(AD318&lt;1.1,"x","")</f>
        <v>x</v>
      </c>
    </row>
    <row r="319" customFormat="false" ht="13.8" hidden="true" customHeight="false" outlineLevel="0" collapsed="false">
      <c r="A319" s="0" t="n">
        <f aca="false">A318+metadata!J318</f>
        <v>1886</v>
      </c>
      <c r="B319" s="0" t="str">
        <f aca="false">metadata!B319</f>
        <v>49- KA</v>
      </c>
      <c r="C319" s="0" t="n">
        <v>318</v>
      </c>
      <c r="D319" s="3" t="str">
        <f aca="false">VLOOKUP(C319,$A$1:$B$451,2)</f>
        <v>2-</v>
      </c>
      <c r="E319" s="0" t="str">
        <f aca="false">VLOOKUP($D319,metadata!$B$2:$S$451,2,0)</f>
        <v>BRADSHAW, WE</v>
      </c>
      <c r="F319" s="0" t="str">
        <f aca="false">VLOOKUP($D319,metadata!$B$2:$S$451,3,0)</f>
        <v>GEOGRAPHY OF PHOTOPERIODIC RESPONSE IN DIAPAUSING MOSQUITO</v>
      </c>
      <c r="G319" s="0" t="str">
        <f aca="false">VLOOKUP($D319,metadata!$B$2:$S$451,4,0)</f>
        <v>10.1038/262384b0</v>
      </c>
      <c r="H319" s="0" t="str">
        <f aca="false">VLOOKUP($D319,metadata!$B$2:$S$451,5,0)</f>
        <v>y-askfordata</v>
      </c>
      <c r="I319" s="0" t="str">
        <f aca="false">VLOOKUP($D319,metadata!$B$2:$S$451,6,0)</f>
        <v>a</v>
      </c>
      <c r="J319" s="0" t="str">
        <f aca="false">VLOOKUP($D319,metadata!$B$2:$S$451,7,0)</f>
        <v>i</v>
      </c>
      <c r="K319" s="0" t="n">
        <f aca="false">VLOOKUP($D319,metadata!$B$2:$S$451,8,0)</f>
        <v>22</v>
      </c>
      <c r="L319" s="0" t="n">
        <f aca="false">VLOOKUP($D319,metadata!$B$2:$S$451,9,0)</f>
        <v>16</v>
      </c>
      <c r="M319" s="0" t="str">
        <f aca="false">VLOOKUP($D319,metadata!$B$2:$S$451,10,0)</f>
        <v/>
      </c>
      <c r="N319" s="0" t="str">
        <f aca="false">VLOOKUP($D319,metadata!$B$2:$S$451,11,0)</f>
        <v>Wyeomyia smithii</v>
      </c>
      <c r="O319" s="0" t="str">
        <f aca="false">VLOOKUP($D319,metadata!$B$2:$S$451,12,0)</f>
        <v>diptera</v>
      </c>
      <c r="P319" s="0" t="str">
        <f aca="false">VLOOKUP($D319,metadata!$B$2:$S$451,13,0)</f>
        <v/>
      </c>
      <c r="Q319" s="0" t="str">
        <f aca="false">VLOOKUP($D319,metadata!$B$2:$S$451,14,0)</f>
        <v/>
      </c>
      <c r="R319" s="0" t="str">
        <f aca="false">VLOOKUP($D319,metadata!$B$2:$S$451,15,0)</f>
        <v/>
      </c>
      <c r="S319" s="0" t="str">
        <f aca="false">VLOOKUP($D319,metadata!$B$2:$S$451,16,0)</f>
        <v/>
      </c>
      <c r="T319" s="0" t="str">
        <f aca="false">VLOOKUP($D319,metadata!$B$2:$S$451,17,0)</f>
        <v/>
      </c>
      <c r="U319" s="0" t="str">
        <f aca="false">VLOOKUP($D319,metadata!$B$2:$S$451,18,0)</f>
        <v/>
      </c>
      <c r="V319" s="0" t="str">
        <f aca="false">VLOOKUP($D319,metadata!$B$2:$Z$451,19,0)</f>
        <v/>
      </c>
      <c r="W319" s="0" t="str">
        <f aca="false">VLOOKUP($D319,metadata!$B$2:$Z$451,20,0)</f>
        <v/>
      </c>
      <c r="X319" s="0" t="str">
        <f aca="false">VLOOKUP($D319,metadata!$B$2:$Z$451,21,0)</f>
        <v/>
      </c>
      <c r="Y319" s="0" t="str">
        <f aca="false">VLOOKUP($D319,metadata!$B$2:$Z$451,22,0)</f>
        <v/>
      </c>
      <c r="Z319" s="0" t="str">
        <f aca="false">VLOOKUP($D319,metadata!$B$2:$Z$451,23,0)</f>
        <v/>
      </c>
      <c r="AA319" s="0" t="str">
        <f aca="false">VLOOKUP($D319,metadata!$B$2:$Z$451,24,0)</f>
        <v/>
      </c>
      <c r="AB319" s="0" t="str">
        <f aca="false">VLOOKUP($D319,metadata!$B$2:$Z$451,25,0)</f>
        <v/>
      </c>
      <c r="AF319" s="0" t="str">
        <f aca="false">IF(AE319="",V319,AE319)</f>
        <v/>
      </c>
      <c r="AH319" s="0" t="str">
        <f aca="false">IF(AD319&lt;1.1,"x","")</f>
        <v>x</v>
      </c>
    </row>
    <row r="320" customFormat="false" ht="13.8" hidden="true" customHeight="false" outlineLevel="0" collapsed="false">
      <c r="A320" s="0" t="n">
        <f aca="false">A319+metadata!J319</f>
        <v>1892</v>
      </c>
      <c r="B320" s="0" t="str">
        <f aca="false">metadata!B320</f>
        <v>49- F</v>
      </c>
      <c r="C320" s="0" t="n">
        <v>319</v>
      </c>
      <c r="D320" s="3" t="str">
        <f aca="false">VLOOKUP(C320,$A$1:$B$451,2)</f>
        <v>2-</v>
      </c>
      <c r="E320" s="0" t="str">
        <f aca="false">VLOOKUP($D320,metadata!$B$2:$S$451,2,0)</f>
        <v>BRADSHAW, WE</v>
      </c>
      <c r="F320" s="0" t="str">
        <f aca="false">VLOOKUP($D320,metadata!$B$2:$S$451,3,0)</f>
        <v>GEOGRAPHY OF PHOTOPERIODIC RESPONSE IN DIAPAUSING MOSQUITO</v>
      </c>
      <c r="G320" s="0" t="str">
        <f aca="false">VLOOKUP($D320,metadata!$B$2:$S$451,4,0)</f>
        <v>10.1038/262384b0</v>
      </c>
      <c r="H320" s="0" t="str">
        <f aca="false">VLOOKUP($D320,metadata!$B$2:$S$451,5,0)</f>
        <v>y-askfordata</v>
      </c>
      <c r="I320" s="0" t="str">
        <f aca="false">VLOOKUP($D320,metadata!$B$2:$S$451,6,0)</f>
        <v>a</v>
      </c>
      <c r="J320" s="0" t="str">
        <f aca="false">VLOOKUP($D320,metadata!$B$2:$S$451,7,0)</f>
        <v>i</v>
      </c>
      <c r="K320" s="0" t="n">
        <f aca="false">VLOOKUP($D320,metadata!$B$2:$S$451,8,0)</f>
        <v>22</v>
      </c>
      <c r="L320" s="0" t="n">
        <f aca="false">VLOOKUP($D320,metadata!$B$2:$S$451,9,0)</f>
        <v>16</v>
      </c>
      <c r="M320" s="0" t="str">
        <f aca="false">VLOOKUP($D320,metadata!$B$2:$S$451,10,0)</f>
        <v/>
      </c>
      <c r="N320" s="0" t="str">
        <f aca="false">VLOOKUP($D320,metadata!$B$2:$S$451,11,0)</f>
        <v>Wyeomyia smithii</v>
      </c>
      <c r="O320" s="0" t="str">
        <f aca="false">VLOOKUP($D320,metadata!$B$2:$S$451,12,0)</f>
        <v>diptera</v>
      </c>
      <c r="P320" s="0" t="str">
        <f aca="false">VLOOKUP($D320,metadata!$B$2:$S$451,13,0)</f>
        <v/>
      </c>
      <c r="Q320" s="0" t="str">
        <f aca="false">VLOOKUP($D320,metadata!$B$2:$S$451,14,0)</f>
        <v/>
      </c>
      <c r="R320" s="0" t="str">
        <f aca="false">VLOOKUP($D320,metadata!$B$2:$S$451,15,0)</f>
        <v/>
      </c>
      <c r="S320" s="0" t="str">
        <f aca="false">VLOOKUP($D320,metadata!$B$2:$S$451,16,0)</f>
        <v/>
      </c>
      <c r="T320" s="0" t="str">
        <f aca="false">VLOOKUP($D320,metadata!$B$2:$S$451,17,0)</f>
        <v/>
      </c>
      <c r="U320" s="0" t="str">
        <f aca="false">VLOOKUP($D320,metadata!$B$2:$S$451,18,0)</f>
        <v/>
      </c>
      <c r="V320" s="0" t="str">
        <f aca="false">VLOOKUP($D320,metadata!$B$2:$Z$451,19,0)</f>
        <v/>
      </c>
      <c r="W320" s="0" t="str">
        <f aca="false">VLOOKUP($D320,metadata!$B$2:$Z$451,20,0)</f>
        <v/>
      </c>
      <c r="X320" s="0" t="str">
        <f aca="false">VLOOKUP($D320,metadata!$B$2:$Z$451,21,0)</f>
        <v/>
      </c>
      <c r="Y320" s="0" t="str">
        <f aca="false">VLOOKUP($D320,metadata!$B$2:$Z$451,22,0)</f>
        <v/>
      </c>
      <c r="Z320" s="0" t="str">
        <f aca="false">VLOOKUP($D320,metadata!$B$2:$Z$451,23,0)</f>
        <v/>
      </c>
      <c r="AA320" s="0" t="str">
        <f aca="false">VLOOKUP($D320,metadata!$B$2:$Z$451,24,0)</f>
        <v/>
      </c>
      <c r="AB320" s="0" t="str">
        <f aca="false">VLOOKUP($D320,metadata!$B$2:$Z$451,25,0)</f>
        <v/>
      </c>
      <c r="AF320" s="0" t="str">
        <f aca="false">IF(AE320="",V320,AE320)</f>
        <v/>
      </c>
      <c r="AH320" s="0" t="str">
        <f aca="false">IF(AD320&lt;1.1,"x","")</f>
        <v>x</v>
      </c>
    </row>
    <row r="321" customFormat="false" ht="13.8" hidden="true" customHeight="false" outlineLevel="0" collapsed="false">
      <c r="A321" s="0" t="n">
        <f aca="false">A320+metadata!J320</f>
        <v>1898</v>
      </c>
      <c r="B321" s="0" t="str">
        <f aca="false">metadata!B321</f>
        <v>49- A</v>
      </c>
      <c r="C321" s="0" t="n">
        <v>320</v>
      </c>
      <c r="D321" s="3" t="str">
        <f aca="false">VLOOKUP(C321,$A$1:$B$451,2)</f>
        <v>2-</v>
      </c>
      <c r="E321" s="0" t="str">
        <f aca="false">VLOOKUP($D321,metadata!$B$2:$S$451,2,0)</f>
        <v>BRADSHAW, WE</v>
      </c>
      <c r="F321" s="0" t="str">
        <f aca="false">VLOOKUP($D321,metadata!$B$2:$S$451,3,0)</f>
        <v>GEOGRAPHY OF PHOTOPERIODIC RESPONSE IN DIAPAUSING MOSQUITO</v>
      </c>
      <c r="G321" s="0" t="str">
        <f aca="false">VLOOKUP($D321,metadata!$B$2:$S$451,4,0)</f>
        <v>10.1038/262384b0</v>
      </c>
      <c r="H321" s="0" t="str">
        <f aca="false">VLOOKUP($D321,metadata!$B$2:$S$451,5,0)</f>
        <v>y-askfordata</v>
      </c>
      <c r="I321" s="0" t="str">
        <f aca="false">VLOOKUP($D321,metadata!$B$2:$S$451,6,0)</f>
        <v>a</v>
      </c>
      <c r="J321" s="0" t="str">
        <f aca="false">VLOOKUP($D321,metadata!$B$2:$S$451,7,0)</f>
        <v>i</v>
      </c>
      <c r="K321" s="0" t="n">
        <f aca="false">VLOOKUP($D321,metadata!$B$2:$S$451,8,0)</f>
        <v>22</v>
      </c>
      <c r="L321" s="0" t="n">
        <f aca="false">VLOOKUP($D321,metadata!$B$2:$S$451,9,0)</f>
        <v>16</v>
      </c>
      <c r="M321" s="0" t="str">
        <f aca="false">VLOOKUP($D321,metadata!$B$2:$S$451,10,0)</f>
        <v/>
      </c>
      <c r="N321" s="0" t="str">
        <f aca="false">VLOOKUP($D321,metadata!$B$2:$S$451,11,0)</f>
        <v>Wyeomyia smithii</v>
      </c>
      <c r="O321" s="0" t="str">
        <f aca="false">VLOOKUP($D321,metadata!$B$2:$S$451,12,0)</f>
        <v>diptera</v>
      </c>
      <c r="P321" s="0" t="str">
        <f aca="false">VLOOKUP($D321,metadata!$B$2:$S$451,13,0)</f>
        <v/>
      </c>
      <c r="Q321" s="0" t="str">
        <f aca="false">VLOOKUP($D321,metadata!$B$2:$S$451,14,0)</f>
        <v/>
      </c>
      <c r="R321" s="0" t="str">
        <f aca="false">VLOOKUP($D321,metadata!$B$2:$S$451,15,0)</f>
        <v/>
      </c>
      <c r="S321" s="0" t="str">
        <f aca="false">VLOOKUP($D321,metadata!$B$2:$S$451,16,0)</f>
        <v/>
      </c>
      <c r="T321" s="0" t="str">
        <f aca="false">VLOOKUP($D321,metadata!$B$2:$S$451,17,0)</f>
        <v/>
      </c>
      <c r="U321" s="0" t="str">
        <f aca="false">VLOOKUP($D321,metadata!$B$2:$S$451,18,0)</f>
        <v/>
      </c>
      <c r="V321" s="0" t="str">
        <f aca="false">VLOOKUP($D321,metadata!$B$2:$Z$451,19,0)</f>
        <v/>
      </c>
      <c r="W321" s="0" t="str">
        <f aca="false">VLOOKUP($D321,metadata!$B$2:$Z$451,20,0)</f>
        <v/>
      </c>
      <c r="X321" s="0" t="str">
        <f aca="false">VLOOKUP($D321,metadata!$B$2:$Z$451,21,0)</f>
        <v/>
      </c>
      <c r="Y321" s="0" t="str">
        <f aca="false">VLOOKUP($D321,metadata!$B$2:$Z$451,22,0)</f>
        <v/>
      </c>
      <c r="Z321" s="0" t="str">
        <f aca="false">VLOOKUP($D321,metadata!$B$2:$Z$451,23,0)</f>
        <v/>
      </c>
      <c r="AA321" s="0" t="str">
        <f aca="false">VLOOKUP($D321,metadata!$B$2:$Z$451,24,0)</f>
        <v/>
      </c>
      <c r="AB321" s="0" t="str">
        <f aca="false">VLOOKUP($D321,metadata!$B$2:$Z$451,25,0)</f>
        <v/>
      </c>
      <c r="AF321" s="0" t="str">
        <f aca="false">IF(AE321="",V321,AE321)</f>
        <v/>
      </c>
      <c r="AH321" s="0" t="str">
        <f aca="false">IF(AD321&lt;1.1,"x","")</f>
        <v>x</v>
      </c>
    </row>
    <row r="322" customFormat="false" ht="13.8" hidden="true" customHeight="false" outlineLevel="0" collapsed="false">
      <c r="A322" s="0" t="n">
        <f aca="false">A321+metadata!J321</f>
        <v>1905</v>
      </c>
      <c r="B322" s="0" t="str">
        <f aca="false">metadata!B322</f>
        <v>49- KY</v>
      </c>
      <c r="C322" s="0" t="n">
        <v>321</v>
      </c>
      <c r="D322" s="3" t="str">
        <f aca="false">VLOOKUP(C322,$A$1:$B$451,2)</f>
        <v>2-</v>
      </c>
      <c r="E322" s="0" t="str">
        <f aca="false">VLOOKUP($D322,metadata!$B$2:$S$451,2,0)</f>
        <v>BRADSHAW, WE</v>
      </c>
      <c r="F322" s="0" t="str">
        <f aca="false">VLOOKUP($D322,metadata!$B$2:$S$451,3,0)</f>
        <v>GEOGRAPHY OF PHOTOPERIODIC RESPONSE IN DIAPAUSING MOSQUITO</v>
      </c>
      <c r="G322" s="0" t="str">
        <f aca="false">VLOOKUP($D322,metadata!$B$2:$S$451,4,0)</f>
        <v>10.1038/262384b0</v>
      </c>
      <c r="H322" s="0" t="str">
        <f aca="false">VLOOKUP($D322,metadata!$B$2:$S$451,5,0)</f>
        <v>y-askfordata</v>
      </c>
      <c r="I322" s="0" t="str">
        <f aca="false">VLOOKUP($D322,metadata!$B$2:$S$451,6,0)</f>
        <v>a</v>
      </c>
      <c r="J322" s="0" t="str">
        <f aca="false">VLOOKUP($D322,metadata!$B$2:$S$451,7,0)</f>
        <v>i</v>
      </c>
      <c r="K322" s="0" t="n">
        <f aca="false">VLOOKUP($D322,metadata!$B$2:$S$451,8,0)</f>
        <v>22</v>
      </c>
      <c r="L322" s="0" t="n">
        <f aca="false">VLOOKUP($D322,metadata!$B$2:$S$451,9,0)</f>
        <v>16</v>
      </c>
      <c r="M322" s="0" t="str">
        <f aca="false">VLOOKUP($D322,metadata!$B$2:$S$451,10,0)</f>
        <v/>
      </c>
      <c r="N322" s="0" t="str">
        <f aca="false">VLOOKUP($D322,metadata!$B$2:$S$451,11,0)</f>
        <v>Wyeomyia smithii</v>
      </c>
      <c r="O322" s="0" t="str">
        <f aca="false">VLOOKUP($D322,metadata!$B$2:$S$451,12,0)</f>
        <v>diptera</v>
      </c>
      <c r="P322" s="0" t="str">
        <f aca="false">VLOOKUP($D322,metadata!$B$2:$S$451,13,0)</f>
        <v/>
      </c>
      <c r="Q322" s="0" t="str">
        <f aca="false">VLOOKUP($D322,metadata!$B$2:$S$451,14,0)</f>
        <v/>
      </c>
      <c r="R322" s="0" t="str">
        <f aca="false">VLOOKUP($D322,metadata!$B$2:$S$451,15,0)</f>
        <v/>
      </c>
      <c r="S322" s="0" t="str">
        <f aca="false">VLOOKUP($D322,metadata!$B$2:$S$451,16,0)</f>
        <v/>
      </c>
      <c r="T322" s="0" t="str">
        <f aca="false">VLOOKUP($D322,metadata!$B$2:$S$451,17,0)</f>
        <v/>
      </c>
      <c r="U322" s="0" t="str">
        <f aca="false">VLOOKUP($D322,metadata!$B$2:$S$451,18,0)</f>
        <v/>
      </c>
      <c r="V322" s="0" t="str">
        <f aca="false">VLOOKUP($D322,metadata!$B$2:$Z$451,19,0)</f>
        <v/>
      </c>
      <c r="W322" s="0" t="str">
        <f aca="false">VLOOKUP($D322,metadata!$B$2:$Z$451,20,0)</f>
        <v/>
      </c>
      <c r="X322" s="0" t="str">
        <f aca="false">VLOOKUP($D322,metadata!$B$2:$Z$451,21,0)</f>
        <v/>
      </c>
      <c r="Y322" s="0" t="str">
        <f aca="false">VLOOKUP($D322,metadata!$B$2:$Z$451,22,0)</f>
        <v/>
      </c>
      <c r="Z322" s="0" t="str">
        <f aca="false">VLOOKUP($D322,metadata!$B$2:$Z$451,23,0)</f>
        <v/>
      </c>
      <c r="AA322" s="0" t="str">
        <f aca="false">VLOOKUP($D322,metadata!$B$2:$Z$451,24,0)</f>
        <v/>
      </c>
      <c r="AB322" s="0" t="str">
        <f aca="false">VLOOKUP($D322,metadata!$B$2:$Z$451,25,0)</f>
        <v/>
      </c>
      <c r="AF322" s="0" t="str">
        <f aca="false">IF(AE322="",V322,AE322)</f>
        <v/>
      </c>
      <c r="AH322" s="0" t="str">
        <f aca="false">IF(AD322&lt;1.1,"x","")</f>
        <v>x</v>
      </c>
    </row>
    <row r="323" customFormat="false" ht="13.8" hidden="true" customHeight="false" outlineLevel="0" collapsed="false">
      <c r="A323" s="0" t="n">
        <f aca="false">A322+metadata!J322</f>
        <v>1911</v>
      </c>
      <c r="B323" s="0" t="str">
        <f aca="false">metadata!B323</f>
        <v>49- O</v>
      </c>
      <c r="C323" s="0" t="n">
        <v>322</v>
      </c>
      <c r="D323" s="3" t="str">
        <f aca="false">VLOOKUP(C323,$A$1:$B$451,2)</f>
        <v>2-</v>
      </c>
      <c r="E323" s="0" t="str">
        <f aca="false">VLOOKUP($D323,metadata!$B$2:$S$451,2,0)</f>
        <v>BRADSHAW, WE</v>
      </c>
      <c r="F323" s="0" t="str">
        <f aca="false">VLOOKUP($D323,metadata!$B$2:$S$451,3,0)</f>
        <v>GEOGRAPHY OF PHOTOPERIODIC RESPONSE IN DIAPAUSING MOSQUITO</v>
      </c>
      <c r="G323" s="0" t="str">
        <f aca="false">VLOOKUP($D323,metadata!$B$2:$S$451,4,0)</f>
        <v>10.1038/262384b0</v>
      </c>
      <c r="H323" s="0" t="str">
        <f aca="false">VLOOKUP($D323,metadata!$B$2:$S$451,5,0)</f>
        <v>y-askfordata</v>
      </c>
      <c r="I323" s="0" t="str">
        <f aca="false">VLOOKUP($D323,metadata!$B$2:$S$451,6,0)</f>
        <v>a</v>
      </c>
      <c r="J323" s="0" t="str">
        <f aca="false">VLOOKUP($D323,metadata!$B$2:$S$451,7,0)</f>
        <v>i</v>
      </c>
      <c r="K323" s="0" t="n">
        <f aca="false">VLOOKUP($D323,metadata!$B$2:$S$451,8,0)</f>
        <v>22</v>
      </c>
      <c r="L323" s="0" t="n">
        <f aca="false">VLOOKUP($D323,metadata!$B$2:$S$451,9,0)</f>
        <v>16</v>
      </c>
      <c r="M323" s="0" t="str">
        <f aca="false">VLOOKUP($D323,metadata!$B$2:$S$451,10,0)</f>
        <v/>
      </c>
      <c r="N323" s="0" t="str">
        <f aca="false">VLOOKUP($D323,metadata!$B$2:$S$451,11,0)</f>
        <v>Wyeomyia smithii</v>
      </c>
      <c r="O323" s="0" t="str">
        <f aca="false">VLOOKUP($D323,metadata!$B$2:$S$451,12,0)</f>
        <v>diptera</v>
      </c>
      <c r="P323" s="0" t="str">
        <f aca="false">VLOOKUP($D323,metadata!$B$2:$S$451,13,0)</f>
        <v/>
      </c>
      <c r="Q323" s="0" t="str">
        <f aca="false">VLOOKUP($D323,metadata!$B$2:$S$451,14,0)</f>
        <v/>
      </c>
      <c r="R323" s="0" t="str">
        <f aca="false">VLOOKUP($D323,metadata!$B$2:$S$451,15,0)</f>
        <v/>
      </c>
      <c r="S323" s="0" t="str">
        <f aca="false">VLOOKUP($D323,metadata!$B$2:$S$451,16,0)</f>
        <v/>
      </c>
      <c r="T323" s="0" t="str">
        <f aca="false">VLOOKUP($D323,metadata!$B$2:$S$451,17,0)</f>
        <v/>
      </c>
      <c r="U323" s="0" t="str">
        <f aca="false">VLOOKUP($D323,metadata!$B$2:$S$451,18,0)</f>
        <v/>
      </c>
      <c r="V323" s="0" t="str">
        <f aca="false">VLOOKUP($D323,metadata!$B$2:$Z$451,19,0)</f>
        <v/>
      </c>
      <c r="W323" s="0" t="str">
        <f aca="false">VLOOKUP($D323,metadata!$B$2:$Z$451,20,0)</f>
        <v/>
      </c>
      <c r="X323" s="0" t="str">
        <f aca="false">VLOOKUP($D323,metadata!$B$2:$Z$451,21,0)</f>
        <v/>
      </c>
      <c r="Y323" s="0" t="str">
        <f aca="false">VLOOKUP($D323,metadata!$B$2:$Z$451,22,0)</f>
        <v/>
      </c>
      <c r="Z323" s="0" t="str">
        <f aca="false">VLOOKUP($D323,metadata!$B$2:$Z$451,23,0)</f>
        <v/>
      </c>
      <c r="AA323" s="0" t="str">
        <f aca="false">VLOOKUP($D323,metadata!$B$2:$Z$451,24,0)</f>
        <v/>
      </c>
      <c r="AB323" s="0" t="str">
        <f aca="false">VLOOKUP($D323,metadata!$B$2:$Z$451,25,0)</f>
        <v/>
      </c>
      <c r="AF323" s="0" t="str">
        <f aca="false">IF(AE323="",V323,AE323)</f>
        <v/>
      </c>
      <c r="AH323" s="0" t="str">
        <f aca="false">IF(AD323&lt;1.1,"x","")</f>
        <v>x</v>
      </c>
    </row>
    <row r="324" customFormat="false" ht="13.8" hidden="true" customHeight="false" outlineLevel="0" collapsed="false">
      <c r="A324" s="0" t="n">
        <f aca="false">A323+metadata!J323</f>
        <v>1917</v>
      </c>
      <c r="B324" s="0" t="str">
        <f aca="false">metadata!B324</f>
        <v>50-Naze</v>
      </c>
      <c r="C324" s="0" t="n">
        <v>323</v>
      </c>
      <c r="D324" s="3" t="str">
        <f aca="false">VLOOKUP(C324,$A$1:$B$451,2)</f>
        <v>2-</v>
      </c>
      <c r="E324" s="0" t="str">
        <f aca="false">VLOOKUP($D324,metadata!$B$2:$S$451,2,0)</f>
        <v>BRADSHAW, WE</v>
      </c>
      <c r="F324" s="0" t="str">
        <f aca="false">VLOOKUP($D324,metadata!$B$2:$S$451,3,0)</f>
        <v>GEOGRAPHY OF PHOTOPERIODIC RESPONSE IN DIAPAUSING MOSQUITO</v>
      </c>
      <c r="G324" s="0" t="str">
        <f aca="false">VLOOKUP($D324,metadata!$B$2:$S$451,4,0)</f>
        <v>10.1038/262384b0</v>
      </c>
      <c r="H324" s="0" t="str">
        <f aca="false">VLOOKUP($D324,metadata!$B$2:$S$451,5,0)</f>
        <v>y-askfordata</v>
      </c>
      <c r="I324" s="0" t="str">
        <f aca="false">VLOOKUP($D324,metadata!$B$2:$S$451,6,0)</f>
        <v>a</v>
      </c>
      <c r="J324" s="0" t="str">
        <f aca="false">VLOOKUP($D324,metadata!$B$2:$S$451,7,0)</f>
        <v>i</v>
      </c>
      <c r="K324" s="0" t="n">
        <f aca="false">VLOOKUP($D324,metadata!$B$2:$S$451,8,0)</f>
        <v>22</v>
      </c>
      <c r="L324" s="0" t="n">
        <f aca="false">VLOOKUP($D324,metadata!$B$2:$S$451,9,0)</f>
        <v>16</v>
      </c>
      <c r="M324" s="0" t="str">
        <f aca="false">VLOOKUP($D324,metadata!$B$2:$S$451,10,0)</f>
        <v/>
      </c>
      <c r="N324" s="0" t="str">
        <f aca="false">VLOOKUP($D324,metadata!$B$2:$S$451,11,0)</f>
        <v>Wyeomyia smithii</v>
      </c>
      <c r="O324" s="0" t="str">
        <f aca="false">VLOOKUP($D324,metadata!$B$2:$S$451,12,0)</f>
        <v>diptera</v>
      </c>
      <c r="P324" s="0" t="str">
        <f aca="false">VLOOKUP($D324,metadata!$B$2:$S$451,13,0)</f>
        <v/>
      </c>
      <c r="Q324" s="0" t="str">
        <f aca="false">VLOOKUP($D324,metadata!$B$2:$S$451,14,0)</f>
        <v/>
      </c>
      <c r="R324" s="0" t="str">
        <f aca="false">VLOOKUP($D324,metadata!$B$2:$S$451,15,0)</f>
        <v/>
      </c>
      <c r="S324" s="0" t="str">
        <f aca="false">VLOOKUP($D324,metadata!$B$2:$S$451,16,0)</f>
        <v/>
      </c>
      <c r="T324" s="0" t="str">
        <f aca="false">VLOOKUP($D324,metadata!$B$2:$S$451,17,0)</f>
        <v/>
      </c>
      <c r="U324" s="0" t="str">
        <f aca="false">VLOOKUP($D324,metadata!$B$2:$S$451,18,0)</f>
        <v/>
      </c>
      <c r="V324" s="0" t="str">
        <f aca="false">VLOOKUP($D324,metadata!$B$2:$Z$451,19,0)</f>
        <v/>
      </c>
      <c r="W324" s="0" t="str">
        <f aca="false">VLOOKUP($D324,metadata!$B$2:$Z$451,20,0)</f>
        <v/>
      </c>
      <c r="X324" s="0" t="str">
        <f aca="false">VLOOKUP($D324,metadata!$B$2:$Z$451,21,0)</f>
        <v/>
      </c>
      <c r="Y324" s="0" t="str">
        <f aca="false">VLOOKUP($D324,metadata!$B$2:$Z$451,22,0)</f>
        <v/>
      </c>
      <c r="Z324" s="0" t="str">
        <f aca="false">VLOOKUP($D324,metadata!$B$2:$Z$451,23,0)</f>
        <v/>
      </c>
      <c r="AA324" s="0" t="str">
        <f aca="false">VLOOKUP($D324,metadata!$B$2:$Z$451,24,0)</f>
        <v/>
      </c>
      <c r="AB324" s="0" t="str">
        <f aca="false">VLOOKUP($D324,metadata!$B$2:$Z$451,25,0)</f>
        <v/>
      </c>
      <c r="AF324" s="0" t="str">
        <f aca="false">IF(AE324="",V324,AE324)</f>
        <v/>
      </c>
      <c r="AH324" s="0" t="str">
        <f aca="false">IF(AD324&lt;1.1,"x","")</f>
        <v>x</v>
      </c>
    </row>
    <row r="325" customFormat="false" ht="13.8" hidden="true" customHeight="false" outlineLevel="0" collapsed="false">
      <c r="A325" s="0" t="n">
        <f aca="false">A324+metadata!J324</f>
        <v>1921</v>
      </c>
      <c r="B325" s="0" t="str">
        <f aca="false">metadata!B325</f>
        <v>50- Kagoshima</v>
      </c>
      <c r="C325" s="0" t="n">
        <v>324</v>
      </c>
      <c r="D325" s="3" t="str">
        <f aca="false">VLOOKUP(C325,$A$1:$B$451,2)</f>
        <v>2-</v>
      </c>
      <c r="E325" s="0" t="str">
        <f aca="false">VLOOKUP($D325,metadata!$B$2:$S$451,2,0)</f>
        <v>BRADSHAW, WE</v>
      </c>
      <c r="F325" s="0" t="str">
        <f aca="false">VLOOKUP($D325,metadata!$B$2:$S$451,3,0)</f>
        <v>GEOGRAPHY OF PHOTOPERIODIC RESPONSE IN DIAPAUSING MOSQUITO</v>
      </c>
      <c r="G325" s="0" t="str">
        <f aca="false">VLOOKUP($D325,metadata!$B$2:$S$451,4,0)</f>
        <v>10.1038/262384b0</v>
      </c>
      <c r="H325" s="0" t="str">
        <f aca="false">VLOOKUP($D325,metadata!$B$2:$S$451,5,0)</f>
        <v>y-askfordata</v>
      </c>
      <c r="I325" s="0" t="str">
        <f aca="false">VLOOKUP($D325,metadata!$B$2:$S$451,6,0)</f>
        <v>a</v>
      </c>
      <c r="J325" s="0" t="str">
        <f aca="false">VLOOKUP($D325,metadata!$B$2:$S$451,7,0)</f>
        <v>i</v>
      </c>
      <c r="K325" s="0" t="n">
        <f aca="false">VLOOKUP($D325,metadata!$B$2:$S$451,8,0)</f>
        <v>22</v>
      </c>
      <c r="L325" s="0" t="n">
        <f aca="false">VLOOKUP($D325,metadata!$B$2:$S$451,9,0)</f>
        <v>16</v>
      </c>
      <c r="M325" s="0" t="str">
        <f aca="false">VLOOKUP($D325,metadata!$B$2:$S$451,10,0)</f>
        <v/>
      </c>
      <c r="N325" s="0" t="str">
        <f aca="false">VLOOKUP($D325,metadata!$B$2:$S$451,11,0)</f>
        <v>Wyeomyia smithii</v>
      </c>
      <c r="O325" s="0" t="str">
        <f aca="false">VLOOKUP($D325,metadata!$B$2:$S$451,12,0)</f>
        <v>diptera</v>
      </c>
      <c r="P325" s="0" t="str">
        <f aca="false">VLOOKUP($D325,metadata!$B$2:$S$451,13,0)</f>
        <v/>
      </c>
      <c r="Q325" s="0" t="str">
        <f aca="false">VLOOKUP($D325,metadata!$B$2:$S$451,14,0)</f>
        <v/>
      </c>
      <c r="R325" s="0" t="str">
        <f aca="false">VLOOKUP($D325,metadata!$B$2:$S$451,15,0)</f>
        <v/>
      </c>
      <c r="S325" s="0" t="str">
        <f aca="false">VLOOKUP($D325,metadata!$B$2:$S$451,16,0)</f>
        <v/>
      </c>
      <c r="T325" s="0" t="str">
        <f aca="false">VLOOKUP($D325,metadata!$B$2:$S$451,17,0)</f>
        <v/>
      </c>
      <c r="U325" s="0" t="str">
        <f aca="false">VLOOKUP($D325,metadata!$B$2:$S$451,18,0)</f>
        <v/>
      </c>
      <c r="V325" s="0" t="str">
        <f aca="false">VLOOKUP($D325,metadata!$B$2:$Z$451,19,0)</f>
        <v/>
      </c>
      <c r="W325" s="0" t="str">
        <f aca="false">VLOOKUP($D325,metadata!$B$2:$Z$451,20,0)</f>
        <v/>
      </c>
      <c r="X325" s="0" t="str">
        <f aca="false">VLOOKUP($D325,metadata!$B$2:$Z$451,21,0)</f>
        <v/>
      </c>
      <c r="Y325" s="0" t="str">
        <f aca="false">VLOOKUP($D325,metadata!$B$2:$Z$451,22,0)</f>
        <v/>
      </c>
      <c r="Z325" s="0" t="str">
        <f aca="false">VLOOKUP($D325,metadata!$B$2:$Z$451,23,0)</f>
        <v/>
      </c>
      <c r="AA325" s="0" t="str">
        <f aca="false">VLOOKUP($D325,metadata!$B$2:$Z$451,24,0)</f>
        <v/>
      </c>
      <c r="AB325" s="0" t="str">
        <f aca="false">VLOOKUP($D325,metadata!$B$2:$Z$451,25,0)</f>
        <v/>
      </c>
      <c r="AF325" s="0" t="str">
        <f aca="false">IF(AE325="",V325,AE325)</f>
        <v/>
      </c>
      <c r="AH325" s="0" t="str">
        <f aca="false">IF(AD325&lt;1.1,"x","")</f>
        <v>x</v>
      </c>
    </row>
    <row r="326" customFormat="false" ht="13.8" hidden="true" customHeight="false" outlineLevel="0" collapsed="false">
      <c r="A326" s="0" t="n">
        <f aca="false">A325+metadata!J325</f>
        <v>1925</v>
      </c>
      <c r="B326" s="0" t="str">
        <f aca="false">metadata!B326</f>
        <v>50- Wakayama</v>
      </c>
      <c r="C326" s="0" t="n">
        <v>325</v>
      </c>
      <c r="D326" s="3" t="str">
        <f aca="false">VLOOKUP(C326,$A$1:$B$451,2)</f>
        <v>2-</v>
      </c>
      <c r="E326" s="0" t="str">
        <f aca="false">VLOOKUP($D326,metadata!$B$2:$S$451,2,0)</f>
        <v>BRADSHAW, WE</v>
      </c>
      <c r="F326" s="0" t="str">
        <f aca="false">VLOOKUP($D326,metadata!$B$2:$S$451,3,0)</f>
        <v>GEOGRAPHY OF PHOTOPERIODIC RESPONSE IN DIAPAUSING MOSQUITO</v>
      </c>
      <c r="G326" s="0" t="str">
        <f aca="false">VLOOKUP($D326,metadata!$B$2:$S$451,4,0)</f>
        <v>10.1038/262384b0</v>
      </c>
      <c r="H326" s="0" t="str">
        <f aca="false">VLOOKUP($D326,metadata!$B$2:$S$451,5,0)</f>
        <v>y-askfordata</v>
      </c>
      <c r="I326" s="0" t="str">
        <f aca="false">VLOOKUP($D326,metadata!$B$2:$S$451,6,0)</f>
        <v>a</v>
      </c>
      <c r="J326" s="0" t="str">
        <f aca="false">VLOOKUP($D326,metadata!$B$2:$S$451,7,0)</f>
        <v>i</v>
      </c>
      <c r="K326" s="0" t="n">
        <f aca="false">VLOOKUP($D326,metadata!$B$2:$S$451,8,0)</f>
        <v>22</v>
      </c>
      <c r="L326" s="0" t="n">
        <f aca="false">VLOOKUP($D326,metadata!$B$2:$S$451,9,0)</f>
        <v>16</v>
      </c>
      <c r="M326" s="0" t="str">
        <f aca="false">VLOOKUP($D326,metadata!$B$2:$S$451,10,0)</f>
        <v/>
      </c>
      <c r="N326" s="0" t="str">
        <f aca="false">VLOOKUP($D326,metadata!$B$2:$S$451,11,0)</f>
        <v>Wyeomyia smithii</v>
      </c>
      <c r="O326" s="0" t="str">
        <f aca="false">VLOOKUP($D326,metadata!$B$2:$S$451,12,0)</f>
        <v>diptera</v>
      </c>
      <c r="P326" s="0" t="str">
        <f aca="false">VLOOKUP($D326,metadata!$B$2:$S$451,13,0)</f>
        <v/>
      </c>
      <c r="Q326" s="0" t="str">
        <f aca="false">VLOOKUP($D326,metadata!$B$2:$S$451,14,0)</f>
        <v/>
      </c>
      <c r="R326" s="0" t="str">
        <f aca="false">VLOOKUP($D326,metadata!$B$2:$S$451,15,0)</f>
        <v/>
      </c>
      <c r="S326" s="0" t="str">
        <f aca="false">VLOOKUP($D326,metadata!$B$2:$S$451,16,0)</f>
        <v/>
      </c>
      <c r="T326" s="0" t="str">
        <f aca="false">VLOOKUP($D326,metadata!$B$2:$S$451,17,0)</f>
        <v/>
      </c>
      <c r="U326" s="0" t="str">
        <f aca="false">VLOOKUP($D326,metadata!$B$2:$S$451,18,0)</f>
        <v/>
      </c>
      <c r="V326" s="0" t="str">
        <f aca="false">VLOOKUP($D326,metadata!$B$2:$Z$451,19,0)</f>
        <v/>
      </c>
      <c r="W326" s="0" t="str">
        <f aca="false">VLOOKUP($D326,metadata!$B$2:$Z$451,20,0)</f>
        <v/>
      </c>
      <c r="X326" s="0" t="str">
        <f aca="false">VLOOKUP($D326,metadata!$B$2:$Z$451,21,0)</f>
        <v/>
      </c>
      <c r="Y326" s="0" t="str">
        <f aca="false">VLOOKUP($D326,metadata!$B$2:$Z$451,22,0)</f>
        <v/>
      </c>
      <c r="Z326" s="0" t="str">
        <f aca="false">VLOOKUP($D326,metadata!$B$2:$Z$451,23,0)</f>
        <v/>
      </c>
      <c r="AA326" s="0" t="str">
        <f aca="false">VLOOKUP($D326,metadata!$B$2:$Z$451,24,0)</f>
        <v/>
      </c>
      <c r="AB326" s="0" t="str">
        <f aca="false">VLOOKUP($D326,metadata!$B$2:$Z$451,25,0)</f>
        <v/>
      </c>
      <c r="AF326" s="0" t="str">
        <f aca="false">IF(AE326="",V326,AE326)</f>
        <v/>
      </c>
      <c r="AH326" s="0" t="str">
        <f aca="false">IF(AD326&lt;1.1,"x","")</f>
        <v>x</v>
      </c>
    </row>
    <row r="327" customFormat="false" ht="13.8" hidden="true" customHeight="false" outlineLevel="0" collapsed="false">
      <c r="A327" s="0" t="n">
        <f aca="false">A326+metadata!J326</f>
        <v>1929</v>
      </c>
      <c r="B327" s="0" t="str">
        <f aca="false">metadata!B327</f>
        <v>50- Mino</v>
      </c>
      <c r="C327" s="0" t="n">
        <v>326</v>
      </c>
      <c r="D327" s="3" t="str">
        <f aca="false">VLOOKUP(C327,$A$1:$B$451,2)</f>
        <v>2-</v>
      </c>
      <c r="E327" s="0" t="str">
        <f aca="false">VLOOKUP($D327,metadata!$B$2:$S$451,2,0)</f>
        <v>BRADSHAW, WE</v>
      </c>
      <c r="F327" s="0" t="str">
        <f aca="false">VLOOKUP($D327,metadata!$B$2:$S$451,3,0)</f>
        <v>GEOGRAPHY OF PHOTOPERIODIC RESPONSE IN DIAPAUSING MOSQUITO</v>
      </c>
      <c r="G327" s="0" t="str">
        <f aca="false">VLOOKUP($D327,metadata!$B$2:$S$451,4,0)</f>
        <v>10.1038/262384b0</v>
      </c>
      <c r="H327" s="0" t="str">
        <f aca="false">VLOOKUP($D327,metadata!$B$2:$S$451,5,0)</f>
        <v>y-askfordata</v>
      </c>
      <c r="I327" s="0" t="str">
        <f aca="false">VLOOKUP($D327,metadata!$B$2:$S$451,6,0)</f>
        <v>a</v>
      </c>
      <c r="J327" s="0" t="str">
        <f aca="false">VLOOKUP($D327,metadata!$B$2:$S$451,7,0)</f>
        <v>i</v>
      </c>
      <c r="K327" s="0" t="n">
        <f aca="false">VLOOKUP($D327,metadata!$B$2:$S$451,8,0)</f>
        <v>22</v>
      </c>
      <c r="L327" s="0" t="n">
        <f aca="false">VLOOKUP($D327,metadata!$B$2:$S$451,9,0)</f>
        <v>16</v>
      </c>
      <c r="M327" s="0" t="str">
        <f aca="false">VLOOKUP($D327,metadata!$B$2:$S$451,10,0)</f>
        <v/>
      </c>
      <c r="N327" s="0" t="str">
        <f aca="false">VLOOKUP($D327,metadata!$B$2:$S$451,11,0)</f>
        <v>Wyeomyia smithii</v>
      </c>
      <c r="O327" s="0" t="str">
        <f aca="false">VLOOKUP($D327,metadata!$B$2:$S$451,12,0)</f>
        <v>diptera</v>
      </c>
      <c r="P327" s="0" t="str">
        <f aca="false">VLOOKUP($D327,metadata!$B$2:$S$451,13,0)</f>
        <v/>
      </c>
      <c r="Q327" s="0" t="str">
        <f aca="false">VLOOKUP($D327,metadata!$B$2:$S$451,14,0)</f>
        <v/>
      </c>
      <c r="R327" s="0" t="str">
        <f aca="false">VLOOKUP($D327,metadata!$B$2:$S$451,15,0)</f>
        <v/>
      </c>
      <c r="S327" s="0" t="str">
        <f aca="false">VLOOKUP($D327,metadata!$B$2:$S$451,16,0)</f>
        <v/>
      </c>
      <c r="T327" s="0" t="str">
        <f aca="false">VLOOKUP($D327,metadata!$B$2:$S$451,17,0)</f>
        <v/>
      </c>
      <c r="U327" s="0" t="str">
        <f aca="false">VLOOKUP($D327,metadata!$B$2:$S$451,18,0)</f>
        <v/>
      </c>
      <c r="V327" s="0" t="str">
        <f aca="false">VLOOKUP($D327,metadata!$B$2:$Z$451,19,0)</f>
        <v/>
      </c>
      <c r="W327" s="0" t="str">
        <f aca="false">VLOOKUP($D327,metadata!$B$2:$Z$451,20,0)</f>
        <v/>
      </c>
      <c r="X327" s="0" t="str">
        <f aca="false">VLOOKUP($D327,metadata!$B$2:$Z$451,21,0)</f>
        <v/>
      </c>
      <c r="Y327" s="0" t="str">
        <f aca="false">VLOOKUP($D327,metadata!$B$2:$Z$451,22,0)</f>
        <v/>
      </c>
      <c r="Z327" s="0" t="str">
        <f aca="false">VLOOKUP($D327,metadata!$B$2:$Z$451,23,0)</f>
        <v/>
      </c>
      <c r="AA327" s="0" t="str">
        <f aca="false">VLOOKUP($D327,metadata!$B$2:$Z$451,24,0)</f>
        <v/>
      </c>
      <c r="AB327" s="0" t="str">
        <f aca="false">VLOOKUP($D327,metadata!$B$2:$Z$451,25,0)</f>
        <v/>
      </c>
      <c r="AF327" s="0" t="str">
        <f aca="false">IF(AE327="",V327,AE327)</f>
        <v/>
      </c>
      <c r="AH327" s="0" t="str">
        <f aca="false">IF(AD327&lt;1.1,"x","")</f>
        <v>x</v>
      </c>
    </row>
    <row r="328" customFormat="false" ht="13.8" hidden="true" customHeight="false" outlineLevel="0" collapsed="false">
      <c r="A328" s="0" t="n">
        <f aca="false">A327+metadata!J327</f>
        <v>1933</v>
      </c>
      <c r="B328" s="0" t="str">
        <f aca="false">metadata!B328</f>
        <v>51-1</v>
      </c>
      <c r="C328" s="0" t="n">
        <v>327</v>
      </c>
      <c r="D328" s="3" t="str">
        <f aca="false">VLOOKUP(C328,$A$1:$B$451,2)</f>
        <v>2-</v>
      </c>
      <c r="E328" s="0" t="str">
        <f aca="false">VLOOKUP($D328,metadata!$B$2:$S$451,2,0)</f>
        <v>BRADSHAW, WE</v>
      </c>
      <c r="F328" s="0" t="str">
        <f aca="false">VLOOKUP($D328,metadata!$B$2:$S$451,3,0)</f>
        <v>GEOGRAPHY OF PHOTOPERIODIC RESPONSE IN DIAPAUSING MOSQUITO</v>
      </c>
      <c r="G328" s="0" t="str">
        <f aca="false">VLOOKUP($D328,metadata!$B$2:$S$451,4,0)</f>
        <v>10.1038/262384b0</v>
      </c>
      <c r="H328" s="0" t="str">
        <f aca="false">VLOOKUP($D328,metadata!$B$2:$S$451,5,0)</f>
        <v>y-askfordata</v>
      </c>
      <c r="I328" s="0" t="str">
        <f aca="false">VLOOKUP($D328,metadata!$B$2:$S$451,6,0)</f>
        <v>a</v>
      </c>
      <c r="J328" s="0" t="str">
        <f aca="false">VLOOKUP($D328,metadata!$B$2:$S$451,7,0)</f>
        <v>i</v>
      </c>
      <c r="K328" s="0" t="n">
        <f aca="false">VLOOKUP($D328,metadata!$B$2:$S$451,8,0)</f>
        <v>22</v>
      </c>
      <c r="L328" s="0" t="n">
        <f aca="false">VLOOKUP($D328,metadata!$B$2:$S$451,9,0)</f>
        <v>16</v>
      </c>
      <c r="M328" s="0" t="str">
        <f aca="false">VLOOKUP($D328,metadata!$B$2:$S$451,10,0)</f>
        <v/>
      </c>
      <c r="N328" s="0" t="str">
        <f aca="false">VLOOKUP($D328,metadata!$B$2:$S$451,11,0)</f>
        <v>Wyeomyia smithii</v>
      </c>
      <c r="O328" s="0" t="str">
        <f aca="false">VLOOKUP($D328,metadata!$B$2:$S$451,12,0)</f>
        <v>diptera</v>
      </c>
      <c r="P328" s="0" t="str">
        <f aca="false">VLOOKUP($D328,metadata!$B$2:$S$451,13,0)</f>
        <v/>
      </c>
      <c r="Q328" s="0" t="str">
        <f aca="false">VLOOKUP($D328,metadata!$B$2:$S$451,14,0)</f>
        <v/>
      </c>
      <c r="R328" s="0" t="str">
        <f aca="false">VLOOKUP($D328,metadata!$B$2:$S$451,15,0)</f>
        <v/>
      </c>
      <c r="S328" s="0" t="str">
        <f aca="false">VLOOKUP($D328,metadata!$B$2:$S$451,16,0)</f>
        <v/>
      </c>
      <c r="T328" s="0" t="str">
        <f aca="false">VLOOKUP($D328,metadata!$B$2:$S$451,17,0)</f>
        <v/>
      </c>
      <c r="U328" s="0" t="str">
        <f aca="false">VLOOKUP($D328,metadata!$B$2:$S$451,18,0)</f>
        <v/>
      </c>
      <c r="V328" s="0" t="str">
        <f aca="false">VLOOKUP($D328,metadata!$B$2:$Z$451,19,0)</f>
        <v/>
      </c>
      <c r="W328" s="0" t="str">
        <f aca="false">VLOOKUP($D328,metadata!$B$2:$Z$451,20,0)</f>
        <v/>
      </c>
      <c r="X328" s="0" t="str">
        <f aca="false">VLOOKUP($D328,metadata!$B$2:$Z$451,21,0)</f>
        <v/>
      </c>
      <c r="Y328" s="0" t="str">
        <f aca="false">VLOOKUP($D328,metadata!$B$2:$Z$451,22,0)</f>
        <v/>
      </c>
      <c r="Z328" s="0" t="str">
        <f aca="false">VLOOKUP($D328,metadata!$B$2:$Z$451,23,0)</f>
        <v/>
      </c>
      <c r="AA328" s="0" t="str">
        <f aca="false">VLOOKUP($D328,metadata!$B$2:$Z$451,24,0)</f>
        <v/>
      </c>
      <c r="AB328" s="0" t="str">
        <f aca="false">VLOOKUP($D328,metadata!$B$2:$Z$451,25,0)</f>
        <v/>
      </c>
      <c r="AF328" s="0" t="str">
        <f aca="false">IF(AE328="",V328,AE328)</f>
        <v/>
      </c>
      <c r="AH328" s="0" t="str">
        <f aca="false">IF(AD328&lt;1.1,"x","")</f>
        <v>x</v>
      </c>
    </row>
    <row r="329" customFormat="false" ht="13.8" hidden="true" customHeight="false" outlineLevel="0" collapsed="false">
      <c r="A329" s="0" t="n">
        <f aca="false">A328+metadata!J328</f>
        <v>1938</v>
      </c>
      <c r="B329" s="0" t="str">
        <f aca="false">metadata!B329</f>
        <v>51-2</v>
      </c>
      <c r="C329" s="0" t="n">
        <v>328</v>
      </c>
      <c r="D329" s="3" t="str">
        <f aca="false">VLOOKUP(C329,$A$1:$B$451,2)</f>
        <v>2-</v>
      </c>
      <c r="E329" s="0" t="str">
        <f aca="false">VLOOKUP($D329,metadata!$B$2:$S$451,2,0)</f>
        <v>BRADSHAW, WE</v>
      </c>
      <c r="F329" s="0" t="str">
        <f aca="false">VLOOKUP($D329,metadata!$B$2:$S$451,3,0)</f>
        <v>GEOGRAPHY OF PHOTOPERIODIC RESPONSE IN DIAPAUSING MOSQUITO</v>
      </c>
      <c r="G329" s="0" t="str">
        <f aca="false">VLOOKUP($D329,metadata!$B$2:$S$451,4,0)</f>
        <v>10.1038/262384b0</v>
      </c>
      <c r="H329" s="0" t="str">
        <f aca="false">VLOOKUP($D329,metadata!$B$2:$S$451,5,0)</f>
        <v>y-askfordata</v>
      </c>
      <c r="I329" s="0" t="str">
        <f aca="false">VLOOKUP($D329,metadata!$B$2:$S$451,6,0)</f>
        <v>a</v>
      </c>
      <c r="J329" s="0" t="str">
        <f aca="false">VLOOKUP($D329,metadata!$B$2:$S$451,7,0)</f>
        <v>i</v>
      </c>
      <c r="K329" s="0" t="n">
        <f aca="false">VLOOKUP($D329,metadata!$B$2:$S$451,8,0)</f>
        <v>22</v>
      </c>
      <c r="L329" s="0" t="n">
        <f aca="false">VLOOKUP($D329,metadata!$B$2:$S$451,9,0)</f>
        <v>16</v>
      </c>
      <c r="M329" s="0" t="str">
        <f aca="false">VLOOKUP($D329,metadata!$B$2:$S$451,10,0)</f>
        <v/>
      </c>
      <c r="N329" s="0" t="str">
        <f aca="false">VLOOKUP($D329,metadata!$B$2:$S$451,11,0)</f>
        <v>Wyeomyia smithii</v>
      </c>
      <c r="O329" s="0" t="str">
        <f aca="false">VLOOKUP($D329,metadata!$B$2:$S$451,12,0)</f>
        <v>diptera</v>
      </c>
      <c r="P329" s="0" t="str">
        <f aca="false">VLOOKUP($D329,metadata!$B$2:$S$451,13,0)</f>
        <v/>
      </c>
      <c r="Q329" s="0" t="str">
        <f aca="false">VLOOKUP($D329,metadata!$B$2:$S$451,14,0)</f>
        <v/>
      </c>
      <c r="R329" s="0" t="str">
        <f aca="false">VLOOKUP($D329,metadata!$B$2:$S$451,15,0)</f>
        <v/>
      </c>
      <c r="S329" s="0" t="str">
        <f aca="false">VLOOKUP($D329,metadata!$B$2:$S$451,16,0)</f>
        <v/>
      </c>
      <c r="T329" s="0" t="str">
        <f aca="false">VLOOKUP($D329,metadata!$B$2:$S$451,17,0)</f>
        <v/>
      </c>
      <c r="U329" s="0" t="str">
        <f aca="false">VLOOKUP($D329,metadata!$B$2:$S$451,18,0)</f>
        <v/>
      </c>
      <c r="V329" s="0" t="str">
        <f aca="false">VLOOKUP($D329,metadata!$B$2:$Z$451,19,0)</f>
        <v/>
      </c>
      <c r="W329" s="0" t="str">
        <f aca="false">VLOOKUP($D329,metadata!$B$2:$Z$451,20,0)</f>
        <v/>
      </c>
      <c r="X329" s="0" t="str">
        <f aca="false">VLOOKUP($D329,metadata!$B$2:$Z$451,21,0)</f>
        <v/>
      </c>
      <c r="Y329" s="0" t="str">
        <f aca="false">VLOOKUP($D329,metadata!$B$2:$Z$451,22,0)</f>
        <v/>
      </c>
      <c r="Z329" s="0" t="str">
        <f aca="false">VLOOKUP($D329,metadata!$B$2:$Z$451,23,0)</f>
        <v/>
      </c>
      <c r="AA329" s="0" t="str">
        <f aca="false">VLOOKUP($D329,metadata!$B$2:$Z$451,24,0)</f>
        <v/>
      </c>
      <c r="AB329" s="0" t="str">
        <f aca="false">VLOOKUP($D329,metadata!$B$2:$Z$451,25,0)</f>
        <v/>
      </c>
      <c r="AF329" s="0" t="str">
        <f aca="false">IF(AE329="",V329,AE329)</f>
        <v/>
      </c>
      <c r="AH329" s="0" t="str">
        <f aca="false">IF(AD329&lt;1.1,"x","")</f>
        <v>x</v>
      </c>
    </row>
    <row r="330" customFormat="false" ht="13.8" hidden="true" customHeight="false" outlineLevel="0" collapsed="false">
      <c r="A330" s="0" t="n">
        <f aca="false">A329+metadata!J329</f>
        <v>1943</v>
      </c>
      <c r="B330" s="0" t="str">
        <f aca="false">metadata!B330</f>
        <v>51-3</v>
      </c>
      <c r="C330" s="0" t="n">
        <v>329</v>
      </c>
      <c r="D330" s="3" t="str">
        <f aca="false">VLOOKUP(C330,$A$1:$B$451,2)</f>
        <v>2-</v>
      </c>
      <c r="E330" s="0" t="str">
        <f aca="false">VLOOKUP($D330,metadata!$B$2:$S$451,2,0)</f>
        <v>BRADSHAW, WE</v>
      </c>
      <c r="F330" s="0" t="str">
        <f aca="false">VLOOKUP($D330,metadata!$B$2:$S$451,3,0)</f>
        <v>GEOGRAPHY OF PHOTOPERIODIC RESPONSE IN DIAPAUSING MOSQUITO</v>
      </c>
      <c r="G330" s="0" t="str">
        <f aca="false">VLOOKUP($D330,metadata!$B$2:$S$451,4,0)</f>
        <v>10.1038/262384b0</v>
      </c>
      <c r="H330" s="0" t="str">
        <f aca="false">VLOOKUP($D330,metadata!$B$2:$S$451,5,0)</f>
        <v>y-askfordata</v>
      </c>
      <c r="I330" s="0" t="str">
        <f aca="false">VLOOKUP($D330,metadata!$B$2:$S$451,6,0)</f>
        <v>a</v>
      </c>
      <c r="J330" s="0" t="str">
        <f aca="false">VLOOKUP($D330,metadata!$B$2:$S$451,7,0)</f>
        <v>i</v>
      </c>
      <c r="K330" s="0" t="n">
        <f aca="false">VLOOKUP($D330,metadata!$B$2:$S$451,8,0)</f>
        <v>22</v>
      </c>
      <c r="L330" s="0" t="n">
        <f aca="false">VLOOKUP($D330,metadata!$B$2:$S$451,9,0)</f>
        <v>16</v>
      </c>
      <c r="M330" s="0" t="str">
        <f aca="false">VLOOKUP($D330,metadata!$B$2:$S$451,10,0)</f>
        <v/>
      </c>
      <c r="N330" s="0" t="str">
        <f aca="false">VLOOKUP($D330,metadata!$B$2:$S$451,11,0)</f>
        <v>Wyeomyia smithii</v>
      </c>
      <c r="O330" s="0" t="str">
        <f aca="false">VLOOKUP($D330,metadata!$B$2:$S$451,12,0)</f>
        <v>diptera</v>
      </c>
      <c r="P330" s="0" t="str">
        <f aca="false">VLOOKUP($D330,metadata!$B$2:$S$451,13,0)</f>
        <v/>
      </c>
      <c r="Q330" s="0" t="str">
        <f aca="false">VLOOKUP($D330,metadata!$B$2:$S$451,14,0)</f>
        <v/>
      </c>
      <c r="R330" s="0" t="str">
        <f aca="false">VLOOKUP($D330,metadata!$B$2:$S$451,15,0)</f>
        <v/>
      </c>
      <c r="S330" s="0" t="str">
        <f aca="false">VLOOKUP($D330,metadata!$B$2:$S$451,16,0)</f>
        <v/>
      </c>
      <c r="T330" s="0" t="str">
        <f aca="false">VLOOKUP($D330,metadata!$B$2:$S$451,17,0)</f>
        <v/>
      </c>
      <c r="U330" s="0" t="str">
        <f aca="false">VLOOKUP($D330,metadata!$B$2:$S$451,18,0)</f>
        <v/>
      </c>
      <c r="V330" s="0" t="str">
        <f aca="false">VLOOKUP($D330,metadata!$B$2:$Z$451,19,0)</f>
        <v/>
      </c>
      <c r="W330" s="0" t="str">
        <f aca="false">VLOOKUP($D330,metadata!$B$2:$Z$451,20,0)</f>
        <v/>
      </c>
      <c r="X330" s="0" t="str">
        <f aca="false">VLOOKUP($D330,metadata!$B$2:$Z$451,21,0)</f>
        <v/>
      </c>
      <c r="Y330" s="0" t="str">
        <f aca="false">VLOOKUP($D330,metadata!$B$2:$Z$451,22,0)</f>
        <v/>
      </c>
      <c r="Z330" s="0" t="str">
        <f aca="false">VLOOKUP($D330,metadata!$B$2:$Z$451,23,0)</f>
        <v/>
      </c>
      <c r="AA330" s="0" t="str">
        <f aca="false">VLOOKUP($D330,metadata!$B$2:$Z$451,24,0)</f>
        <v/>
      </c>
      <c r="AB330" s="0" t="str">
        <f aca="false">VLOOKUP($D330,metadata!$B$2:$Z$451,25,0)</f>
        <v/>
      </c>
      <c r="AF330" s="0" t="str">
        <f aca="false">IF(AE330="",V330,AE330)</f>
        <v/>
      </c>
      <c r="AH330" s="0" t="str">
        <f aca="false">IF(AD330&lt;1.1,"x","")</f>
        <v>x</v>
      </c>
    </row>
    <row r="331" customFormat="false" ht="13.8" hidden="true" customHeight="false" outlineLevel="0" collapsed="false">
      <c r="A331" s="0" t="n">
        <f aca="false">A330+metadata!J330</f>
        <v>1948</v>
      </c>
      <c r="B331" s="0" t="str">
        <f aca="false">metadata!B331</f>
        <v>51-4</v>
      </c>
      <c r="C331" s="0" t="n">
        <v>330</v>
      </c>
      <c r="D331" s="3" t="str">
        <f aca="false">VLOOKUP(C331,$A$1:$B$451,2)</f>
        <v>2-</v>
      </c>
      <c r="E331" s="0" t="str">
        <f aca="false">VLOOKUP($D331,metadata!$B$2:$S$451,2,0)</f>
        <v>BRADSHAW, WE</v>
      </c>
      <c r="F331" s="0" t="str">
        <f aca="false">VLOOKUP($D331,metadata!$B$2:$S$451,3,0)</f>
        <v>GEOGRAPHY OF PHOTOPERIODIC RESPONSE IN DIAPAUSING MOSQUITO</v>
      </c>
      <c r="G331" s="0" t="str">
        <f aca="false">VLOOKUP($D331,metadata!$B$2:$S$451,4,0)</f>
        <v>10.1038/262384b0</v>
      </c>
      <c r="H331" s="0" t="str">
        <f aca="false">VLOOKUP($D331,metadata!$B$2:$S$451,5,0)</f>
        <v>y-askfordata</v>
      </c>
      <c r="I331" s="0" t="str">
        <f aca="false">VLOOKUP($D331,metadata!$B$2:$S$451,6,0)</f>
        <v>a</v>
      </c>
      <c r="J331" s="0" t="str">
        <f aca="false">VLOOKUP($D331,metadata!$B$2:$S$451,7,0)</f>
        <v>i</v>
      </c>
      <c r="K331" s="0" t="n">
        <f aca="false">VLOOKUP($D331,metadata!$B$2:$S$451,8,0)</f>
        <v>22</v>
      </c>
      <c r="L331" s="0" t="n">
        <f aca="false">VLOOKUP($D331,metadata!$B$2:$S$451,9,0)</f>
        <v>16</v>
      </c>
      <c r="M331" s="0" t="str">
        <f aca="false">VLOOKUP($D331,metadata!$B$2:$S$451,10,0)</f>
        <v/>
      </c>
      <c r="N331" s="0" t="str">
        <f aca="false">VLOOKUP($D331,metadata!$B$2:$S$451,11,0)</f>
        <v>Wyeomyia smithii</v>
      </c>
      <c r="O331" s="0" t="str">
        <f aca="false">VLOOKUP($D331,metadata!$B$2:$S$451,12,0)</f>
        <v>diptera</v>
      </c>
      <c r="P331" s="0" t="str">
        <f aca="false">VLOOKUP($D331,metadata!$B$2:$S$451,13,0)</f>
        <v/>
      </c>
      <c r="Q331" s="0" t="str">
        <f aca="false">VLOOKUP($D331,metadata!$B$2:$S$451,14,0)</f>
        <v/>
      </c>
      <c r="R331" s="0" t="str">
        <f aca="false">VLOOKUP($D331,metadata!$B$2:$S$451,15,0)</f>
        <v/>
      </c>
      <c r="S331" s="0" t="str">
        <f aca="false">VLOOKUP($D331,metadata!$B$2:$S$451,16,0)</f>
        <v/>
      </c>
      <c r="T331" s="0" t="str">
        <f aca="false">VLOOKUP($D331,metadata!$B$2:$S$451,17,0)</f>
        <v/>
      </c>
      <c r="U331" s="0" t="str">
        <f aca="false">VLOOKUP($D331,metadata!$B$2:$S$451,18,0)</f>
        <v/>
      </c>
      <c r="V331" s="0" t="str">
        <f aca="false">VLOOKUP($D331,metadata!$B$2:$Z$451,19,0)</f>
        <v/>
      </c>
      <c r="W331" s="0" t="str">
        <f aca="false">VLOOKUP($D331,metadata!$B$2:$Z$451,20,0)</f>
        <v/>
      </c>
      <c r="X331" s="0" t="str">
        <f aca="false">VLOOKUP($D331,metadata!$B$2:$Z$451,21,0)</f>
        <v/>
      </c>
      <c r="Y331" s="0" t="str">
        <f aca="false">VLOOKUP($D331,metadata!$B$2:$Z$451,22,0)</f>
        <v/>
      </c>
      <c r="Z331" s="0" t="str">
        <f aca="false">VLOOKUP($D331,metadata!$B$2:$Z$451,23,0)</f>
        <v/>
      </c>
      <c r="AA331" s="0" t="str">
        <f aca="false">VLOOKUP($D331,metadata!$B$2:$Z$451,24,0)</f>
        <v/>
      </c>
      <c r="AB331" s="0" t="str">
        <f aca="false">VLOOKUP($D331,metadata!$B$2:$Z$451,25,0)</f>
        <v/>
      </c>
      <c r="AF331" s="0" t="str">
        <f aca="false">IF(AE331="",V331,AE331)</f>
        <v/>
      </c>
      <c r="AH331" s="0" t="str">
        <f aca="false">IF(AD331&lt;1.1,"x","")</f>
        <v>x</v>
      </c>
    </row>
    <row r="332" customFormat="false" ht="13.8" hidden="true" customHeight="false" outlineLevel="0" collapsed="false">
      <c r="A332" s="0" t="n">
        <f aca="false">A331+metadata!J331</f>
        <v>1953</v>
      </c>
      <c r="B332" s="0" t="str">
        <f aca="false">metadata!B332</f>
        <v>51-5</v>
      </c>
      <c r="C332" s="0" t="n">
        <v>331</v>
      </c>
      <c r="D332" s="3" t="str">
        <f aca="false">VLOOKUP(C332,$A$1:$B$451,2)</f>
        <v>2-</v>
      </c>
      <c r="E332" s="0" t="str">
        <f aca="false">VLOOKUP($D332,metadata!$B$2:$S$451,2,0)</f>
        <v>BRADSHAW, WE</v>
      </c>
      <c r="F332" s="0" t="str">
        <f aca="false">VLOOKUP($D332,metadata!$B$2:$S$451,3,0)</f>
        <v>GEOGRAPHY OF PHOTOPERIODIC RESPONSE IN DIAPAUSING MOSQUITO</v>
      </c>
      <c r="G332" s="0" t="str">
        <f aca="false">VLOOKUP($D332,metadata!$B$2:$S$451,4,0)</f>
        <v>10.1038/262384b0</v>
      </c>
      <c r="H332" s="0" t="str">
        <f aca="false">VLOOKUP($D332,metadata!$B$2:$S$451,5,0)</f>
        <v>y-askfordata</v>
      </c>
      <c r="I332" s="0" t="str">
        <f aca="false">VLOOKUP($D332,metadata!$B$2:$S$451,6,0)</f>
        <v>a</v>
      </c>
      <c r="J332" s="0" t="str">
        <f aca="false">VLOOKUP($D332,metadata!$B$2:$S$451,7,0)</f>
        <v>i</v>
      </c>
      <c r="K332" s="0" t="n">
        <f aca="false">VLOOKUP($D332,metadata!$B$2:$S$451,8,0)</f>
        <v>22</v>
      </c>
      <c r="L332" s="0" t="n">
        <f aca="false">VLOOKUP($D332,metadata!$B$2:$S$451,9,0)</f>
        <v>16</v>
      </c>
      <c r="M332" s="0" t="str">
        <f aca="false">VLOOKUP($D332,metadata!$B$2:$S$451,10,0)</f>
        <v/>
      </c>
      <c r="N332" s="0" t="str">
        <f aca="false">VLOOKUP($D332,metadata!$B$2:$S$451,11,0)</f>
        <v>Wyeomyia smithii</v>
      </c>
      <c r="O332" s="0" t="str">
        <f aca="false">VLOOKUP($D332,metadata!$B$2:$S$451,12,0)</f>
        <v>diptera</v>
      </c>
      <c r="P332" s="0" t="str">
        <f aca="false">VLOOKUP($D332,metadata!$B$2:$S$451,13,0)</f>
        <v/>
      </c>
      <c r="Q332" s="0" t="str">
        <f aca="false">VLOOKUP($D332,metadata!$B$2:$S$451,14,0)</f>
        <v/>
      </c>
      <c r="R332" s="0" t="str">
        <f aca="false">VLOOKUP($D332,metadata!$B$2:$S$451,15,0)</f>
        <v/>
      </c>
      <c r="S332" s="0" t="str">
        <f aca="false">VLOOKUP($D332,metadata!$B$2:$S$451,16,0)</f>
        <v/>
      </c>
      <c r="T332" s="0" t="str">
        <f aca="false">VLOOKUP($D332,metadata!$B$2:$S$451,17,0)</f>
        <v/>
      </c>
      <c r="U332" s="0" t="str">
        <f aca="false">VLOOKUP($D332,metadata!$B$2:$S$451,18,0)</f>
        <v/>
      </c>
      <c r="V332" s="0" t="str">
        <f aca="false">VLOOKUP($D332,metadata!$B$2:$Z$451,19,0)</f>
        <v/>
      </c>
      <c r="W332" s="0" t="str">
        <f aca="false">VLOOKUP($D332,metadata!$B$2:$Z$451,20,0)</f>
        <v/>
      </c>
      <c r="X332" s="0" t="str">
        <f aca="false">VLOOKUP($D332,metadata!$B$2:$Z$451,21,0)</f>
        <v/>
      </c>
      <c r="Y332" s="0" t="str">
        <f aca="false">VLOOKUP($D332,metadata!$B$2:$Z$451,22,0)</f>
        <v/>
      </c>
      <c r="Z332" s="0" t="str">
        <f aca="false">VLOOKUP($D332,metadata!$B$2:$Z$451,23,0)</f>
        <v/>
      </c>
      <c r="AA332" s="0" t="str">
        <f aca="false">VLOOKUP($D332,metadata!$B$2:$Z$451,24,0)</f>
        <v/>
      </c>
      <c r="AB332" s="0" t="str">
        <f aca="false">VLOOKUP($D332,metadata!$B$2:$Z$451,25,0)</f>
        <v/>
      </c>
      <c r="AF332" s="0" t="str">
        <f aca="false">IF(AE332="",V332,AE332)</f>
        <v/>
      </c>
      <c r="AH332" s="0" t="str">
        <f aca="false">IF(AD332&lt;1.1,"x","")</f>
        <v>x</v>
      </c>
    </row>
    <row r="333" customFormat="false" ht="13.8" hidden="true" customHeight="false" outlineLevel="0" collapsed="false">
      <c r="A333" s="0" t="n">
        <f aca="false">A332+metadata!J332</f>
        <v>1958</v>
      </c>
      <c r="B333" s="0" t="str">
        <f aca="false">metadata!B333</f>
        <v>51-6</v>
      </c>
      <c r="C333" s="0" t="n">
        <v>332</v>
      </c>
      <c r="D333" s="3" t="str">
        <f aca="false">VLOOKUP(C333,$A$1:$B$451,2)</f>
        <v>2-</v>
      </c>
      <c r="E333" s="0" t="str">
        <f aca="false">VLOOKUP($D333,metadata!$B$2:$S$451,2,0)</f>
        <v>BRADSHAW, WE</v>
      </c>
      <c r="F333" s="0" t="str">
        <f aca="false">VLOOKUP($D333,metadata!$B$2:$S$451,3,0)</f>
        <v>GEOGRAPHY OF PHOTOPERIODIC RESPONSE IN DIAPAUSING MOSQUITO</v>
      </c>
      <c r="G333" s="0" t="str">
        <f aca="false">VLOOKUP($D333,metadata!$B$2:$S$451,4,0)</f>
        <v>10.1038/262384b0</v>
      </c>
      <c r="H333" s="0" t="str">
        <f aca="false">VLOOKUP($D333,metadata!$B$2:$S$451,5,0)</f>
        <v>y-askfordata</v>
      </c>
      <c r="I333" s="0" t="str">
        <f aca="false">VLOOKUP($D333,metadata!$B$2:$S$451,6,0)</f>
        <v>a</v>
      </c>
      <c r="J333" s="0" t="str">
        <f aca="false">VLOOKUP($D333,metadata!$B$2:$S$451,7,0)</f>
        <v>i</v>
      </c>
      <c r="K333" s="0" t="n">
        <f aca="false">VLOOKUP($D333,metadata!$B$2:$S$451,8,0)</f>
        <v>22</v>
      </c>
      <c r="L333" s="0" t="n">
        <f aca="false">VLOOKUP($D333,metadata!$B$2:$S$451,9,0)</f>
        <v>16</v>
      </c>
      <c r="M333" s="0" t="str">
        <f aca="false">VLOOKUP($D333,metadata!$B$2:$S$451,10,0)</f>
        <v/>
      </c>
      <c r="N333" s="0" t="str">
        <f aca="false">VLOOKUP($D333,metadata!$B$2:$S$451,11,0)</f>
        <v>Wyeomyia smithii</v>
      </c>
      <c r="O333" s="0" t="str">
        <f aca="false">VLOOKUP($D333,metadata!$B$2:$S$451,12,0)</f>
        <v>diptera</v>
      </c>
      <c r="P333" s="0" t="str">
        <f aca="false">VLOOKUP($D333,metadata!$B$2:$S$451,13,0)</f>
        <v/>
      </c>
      <c r="Q333" s="0" t="str">
        <f aca="false">VLOOKUP($D333,metadata!$B$2:$S$451,14,0)</f>
        <v/>
      </c>
      <c r="R333" s="0" t="str">
        <f aca="false">VLOOKUP($D333,metadata!$B$2:$S$451,15,0)</f>
        <v/>
      </c>
      <c r="S333" s="0" t="str">
        <f aca="false">VLOOKUP($D333,metadata!$B$2:$S$451,16,0)</f>
        <v/>
      </c>
      <c r="T333" s="0" t="str">
        <f aca="false">VLOOKUP($D333,metadata!$B$2:$S$451,17,0)</f>
        <v/>
      </c>
      <c r="U333" s="0" t="str">
        <f aca="false">VLOOKUP($D333,metadata!$B$2:$S$451,18,0)</f>
        <v/>
      </c>
      <c r="V333" s="0" t="str">
        <f aca="false">VLOOKUP($D333,metadata!$B$2:$Z$451,19,0)</f>
        <v/>
      </c>
      <c r="W333" s="0" t="str">
        <f aca="false">VLOOKUP($D333,metadata!$B$2:$Z$451,20,0)</f>
        <v/>
      </c>
      <c r="X333" s="0" t="str">
        <f aca="false">VLOOKUP($D333,metadata!$B$2:$Z$451,21,0)</f>
        <v/>
      </c>
      <c r="Y333" s="0" t="str">
        <f aca="false">VLOOKUP($D333,metadata!$B$2:$Z$451,22,0)</f>
        <v/>
      </c>
      <c r="Z333" s="0" t="str">
        <f aca="false">VLOOKUP($D333,metadata!$B$2:$Z$451,23,0)</f>
        <v/>
      </c>
      <c r="AA333" s="0" t="str">
        <f aca="false">VLOOKUP($D333,metadata!$B$2:$Z$451,24,0)</f>
        <v/>
      </c>
      <c r="AB333" s="0" t="str">
        <f aca="false">VLOOKUP($D333,metadata!$B$2:$Z$451,25,0)</f>
        <v/>
      </c>
      <c r="AF333" s="0" t="str">
        <f aca="false">IF(AE333="",V333,AE333)</f>
        <v/>
      </c>
      <c r="AH333" s="0" t="str">
        <f aca="false">IF(AD333&lt;1.1,"x","")</f>
        <v>x</v>
      </c>
    </row>
    <row r="334" customFormat="false" ht="13.8" hidden="true" customHeight="false" outlineLevel="0" collapsed="false">
      <c r="A334" s="0" t="n">
        <f aca="false">A333+metadata!J333</f>
        <v>1963</v>
      </c>
      <c r="B334" s="0" t="str">
        <f aca="false">metadata!B334</f>
        <v>51-7</v>
      </c>
      <c r="C334" s="0" t="n">
        <v>333</v>
      </c>
      <c r="D334" s="3" t="str">
        <f aca="false">VLOOKUP(C334,$A$1:$B$451,2)</f>
        <v>2-</v>
      </c>
      <c r="E334" s="0" t="str">
        <f aca="false">VLOOKUP($D334,metadata!$B$2:$S$451,2,0)</f>
        <v>BRADSHAW, WE</v>
      </c>
      <c r="F334" s="0" t="str">
        <f aca="false">VLOOKUP($D334,metadata!$B$2:$S$451,3,0)</f>
        <v>GEOGRAPHY OF PHOTOPERIODIC RESPONSE IN DIAPAUSING MOSQUITO</v>
      </c>
      <c r="G334" s="0" t="str">
        <f aca="false">VLOOKUP($D334,metadata!$B$2:$S$451,4,0)</f>
        <v>10.1038/262384b0</v>
      </c>
      <c r="H334" s="0" t="str">
        <f aca="false">VLOOKUP($D334,metadata!$B$2:$S$451,5,0)</f>
        <v>y-askfordata</v>
      </c>
      <c r="I334" s="0" t="str">
        <f aca="false">VLOOKUP($D334,metadata!$B$2:$S$451,6,0)</f>
        <v>a</v>
      </c>
      <c r="J334" s="0" t="str">
        <f aca="false">VLOOKUP($D334,metadata!$B$2:$S$451,7,0)</f>
        <v>i</v>
      </c>
      <c r="K334" s="0" t="n">
        <f aca="false">VLOOKUP($D334,metadata!$B$2:$S$451,8,0)</f>
        <v>22</v>
      </c>
      <c r="L334" s="0" t="n">
        <f aca="false">VLOOKUP($D334,metadata!$B$2:$S$451,9,0)</f>
        <v>16</v>
      </c>
      <c r="M334" s="0" t="str">
        <f aca="false">VLOOKUP($D334,metadata!$B$2:$S$451,10,0)</f>
        <v/>
      </c>
      <c r="N334" s="0" t="str">
        <f aca="false">VLOOKUP($D334,metadata!$B$2:$S$451,11,0)</f>
        <v>Wyeomyia smithii</v>
      </c>
      <c r="O334" s="0" t="str">
        <f aca="false">VLOOKUP($D334,metadata!$B$2:$S$451,12,0)</f>
        <v>diptera</v>
      </c>
      <c r="P334" s="0" t="str">
        <f aca="false">VLOOKUP($D334,metadata!$B$2:$S$451,13,0)</f>
        <v/>
      </c>
      <c r="Q334" s="0" t="str">
        <f aca="false">VLOOKUP($D334,metadata!$B$2:$S$451,14,0)</f>
        <v/>
      </c>
      <c r="R334" s="0" t="str">
        <f aca="false">VLOOKUP($D334,metadata!$B$2:$S$451,15,0)</f>
        <v/>
      </c>
      <c r="S334" s="0" t="str">
        <f aca="false">VLOOKUP($D334,metadata!$B$2:$S$451,16,0)</f>
        <v/>
      </c>
      <c r="T334" s="0" t="str">
        <f aca="false">VLOOKUP($D334,metadata!$B$2:$S$451,17,0)</f>
        <v/>
      </c>
      <c r="U334" s="0" t="str">
        <f aca="false">VLOOKUP($D334,metadata!$B$2:$S$451,18,0)</f>
        <v/>
      </c>
      <c r="V334" s="0" t="str">
        <f aca="false">VLOOKUP($D334,metadata!$B$2:$Z$451,19,0)</f>
        <v/>
      </c>
      <c r="W334" s="0" t="str">
        <f aca="false">VLOOKUP($D334,metadata!$B$2:$Z$451,20,0)</f>
        <v/>
      </c>
      <c r="X334" s="0" t="str">
        <f aca="false">VLOOKUP($D334,metadata!$B$2:$Z$451,21,0)</f>
        <v/>
      </c>
      <c r="Y334" s="0" t="str">
        <f aca="false">VLOOKUP($D334,metadata!$B$2:$Z$451,22,0)</f>
        <v/>
      </c>
      <c r="Z334" s="0" t="str">
        <f aca="false">VLOOKUP($D334,metadata!$B$2:$Z$451,23,0)</f>
        <v/>
      </c>
      <c r="AA334" s="0" t="str">
        <f aca="false">VLOOKUP($D334,metadata!$B$2:$Z$451,24,0)</f>
        <v/>
      </c>
      <c r="AB334" s="0" t="str">
        <f aca="false">VLOOKUP($D334,metadata!$B$2:$Z$451,25,0)</f>
        <v/>
      </c>
      <c r="AF334" s="0" t="str">
        <f aca="false">IF(AE334="",V334,AE334)</f>
        <v/>
      </c>
      <c r="AH334" s="0" t="str">
        <f aca="false">IF(AD334&lt;1.1,"x","")</f>
        <v>x</v>
      </c>
    </row>
    <row r="335" customFormat="false" ht="13.8" hidden="true" customHeight="false" outlineLevel="0" collapsed="false">
      <c r="A335" s="0" t="n">
        <f aca="false">A334+metadata!J334</f>
        <v>1968</v>
      </c>
      <c r="B335" s="0" t="str">
        <f aca="false">metadata!B335</f>
        <v>51-8</v>
      </c>
      <c r="C335" s="0" t="n">
        <v>334</v>
      </c>
      <c r="D335" s="3" t="str">
        <f aca="false">VLOOKUP(C335,$A$1:$B$451,2)</f>
        <v>2-</v>
      </c>
      <c r="E335" s="0" t="str">
        <f aca="false">VLOOKUP($D335,metadata!$B$2:$S$451,2,0)</f>
        <v>BRADSHAW, WE</v>
      </c>
      <c r="F335" s="0" t="str">
        <f aca="false">VLOOKUP($D335,metadata!$B$2:$S$451,3,0)</f>
        <v>GEOGRAPHY OF PHOTOPERIODIC RESPONSE IN DIAPAUSING MOSQUITO</v>
      </c>
      <c r="G335" s="0" t="str">
        <f aca="false">VLOOKUP($D335,metadata!$B$2:$S$451,4,0)</f>
        <v>10.1038/262384b0</v>
      </c>
      <c r="H335" s="0" t="str">
        <f aca="false">VLOOKUP($D335,metadata!$B$2:$S$451,5,0)</f>
        <v>y-askfordata</v>
      </c>
      <c r="I335" s="0" t="str">
        <f aca="false">VLOOKUP($D335,metadata!$B$2:$S$451,6,0)</f>
        <v>a</v>
      </c>
      <c r="J335" s="0" t="str">
        <f aca="false">VLOOKUP($D335,metadata!$B$2:$S$451,7,0)</f>
        <v>i</v>
      </c>
      <c r="K335" s="0" t="n">
        <f aca="false">VLOOKUP($D335,metadata!$B$2:$S$451,8,0)</f>
        <v>22</v>
      </c>
      <c r="L335" s="0" t="n">
        <f aca="false">VLOOKUP($D335,metadata!$B$2:$S$451,9,0)</f>
        <v>16</v>
      </c>
      <c r="M335" s="0" t="str">
        <f aca="false">VLOOKUP($D335,metadata!$B$2:$S$451,10,0)</f>
        <v/>
      </c>
      <c r="N335" s="0" t="str">
        <f aca="false">VLOOKUP($D335,metadata!$B$2:$S$451,11,0)</f>
        <v>Wyeomyia smithii</v>
      </c>
      <c r="O335" s="0" t="str">
        <f aca="false">VLOOKUP($D335,metadata!$B$2:$S$451,12,0)</f>
        <v>diptera</v>
      </c>
      <c r="P335" s="0" t="str">
        <f aca="false">VLOOKUP($D335,metadata!$B$2:$S$451,13,0)</f>
        <v/>
      </c>
      <c r="Q335" s="0" t="str">
        <f aca="false">VLOOKUP($D335,metadata!$B$2:$S$451,14,0)</f>
        <v/>
      </c>
      <c r="R335" s="0" t="str">
        <f aca="false">VLOOKUP($D335,metadata!$B$2:$S$451,15,0)</f>
        <v/>
      </c>
      <c r="S335" s="0" t="str">
        <f aca="false">VLOOKUP($D335,metadata!$B$2:$S$451,16,0)</f>
        <v/>
      </c>
      <c r="T335" s="0" t="str">
        <f aca="false">VLOOKUP($D335,metadata!$B$2:$S$451,17,0)</f>
        <v/>
      </c>
      <c r="U335" s="0" t="str">
        <f aca="false">VLOOKUP($D335,metadata!$B$2:$S$451,18,0)</f>
        <v/>
      </c>
      <c r="V335" s="0" t="str">
        <f aca="false">VLOOKUP($D335,metadata!$B$2:$Z$451,19,0)</f>
        <v/>
      </c>
      <c r="W335" s="0" t="str">
        <f aca="false">VLOOKUP($D335,metadata!$B$2:$Z$451,20,0)</f>
        <v/>
      </c>
      <c r="X335" s="0" t="str">
        <f aca="false">VLOOKUP($D335,metadata!$B$2:$Z$451,21,0)</f>
        <v/>
      </c>
      <c r="Y335" s="0" t="str">
        <f aca="false">VLOOKUP($D335,metadata!$B$2:$Z$451,22,0)</f>
        <v/>
      </c>
      <c r="Z335" s="0" t="str">
        <f aca="false">VLOOKUP($D335,metadata!$B$2:$Z$451,23,0)</f>
        <v/>
      </c>
      <c r="AA335" s="0" t="str">
        <f aca="false">VLOOKUP($D335,metadata!$B$2:$Z$451,24,0)</f>
        <v/>
      </c>
      <c r="AB335" s="0" t="str">
        <f aca="false">VLOOKUP($D335,metadata!$B$2:$Z$451,25,0)</f>
        <v/>
      </c>
      <c r="AF335" s="0" t="str">
        <f aca="false">IF(AE335="",V335,AE335)</f>
        <v/>
      </c>
      <c r="AH335" s="0" t="str">
        <f aca="false">IF(AD335&lt;1.1,"x","")</f>
        <v>x</v>
      </c>
    </row>
    <row r="336" customFormat="false" ht="13.8" hidden="true" customHeight="false" outlineLevel="0" collapsed="false">
      <c r="A336" s="0" t="n">
        <f aca="false">A335+metadata!J335</f>
        <v>1973</v>
      </c>
      <c r="B336" s="0" t="str">
        <f aca="false">metadata!B336</f>
        <v>51-9</v>
      </c>
      <c r="C336" s="0" t="n">
        <v>335</v>
      </c>
      <c r="D336" s="3" t="str">
        <f aca="false">VLOOKUP(C336,$A$1:$B$451,2)</f>
        <v>2-</v>
      </c>
      <c r="E336" s="0" t="str">
        <f aca="false">VLOOKUP($D336,metadata!$B$2:$S$451,2,0)</f>
        <v>BRADSHAW, WE</v>
      </c>
      <c r="F336" s="0" t="str">
        <f aca="false">VLOOKUP($D336,metadata!$B$2:$S$451,3,0)</f>
        <v>GEOGRAPHY OF PHOTOPERIODIC RESPONSE IN DIAPAUSING MOSQUITO</v>
      </c>
      <c r="G336" s="0" t="str">
        <f aca="false">VLOOKUP($D336,metadata!$B$2:$S$451,4,0)</f>
        <v>10.1038/262384b0</v>
      </c>
      <c r="H336" s="0" t="str">
        <f aca="false">VLOOKUP($D336,metadata!$B$2:$S$451,5,0)</f>
        <v>y-askfordata</v>
      </c>
      <c r="I336" s="0" t="str">
        <f aca="false">VLOOKUP($D336,metadata!$B$2:$S$451,6,0)</f>
        <v>a</v>
      </c>
      <c r="J336" s="0" t="str">
        <f aca="false">VLOOKUP($D336,metadata!$B$2:$S$451,7,0)</f>
        <v>i</v>
      </c>
      <c r="K336" s="0" t="n">
        <f aca="false">VLOOKUP($D336,metadata!$B$2:$S$451,8,0)</f>
        <v>22</v>
      </c>
      <c r="L336" s="0" t="n">
        <f aca="false">VLOOKUP($D336,metadata!$B$2:$S$451,9,0)</f>
        <v>16</v>
      </c>
      <c r="M336" s="0" t="str">
        <f aca="false">VLOOKUP($D336,metadata!$B$2:$S$451,10,0)</f>
        <v/>
      </c>
      <c r="N336" s="0" t="str">
        <f aca="false">VLOOKUP($D336,metadata!$B$2:$S$451,11,0)</f>
        <v>Wyeomyia smithii</v>
      </c>
      <c r="O336" s="0" t="str">
        <f aca="false">VLOOKUP($D336,metadata!$B$2:$S$451,12,0)</f>
        <v>diptera</v>
      </c>
      <c r="P336" s="0" t="str">
        <f aca="false">VLOOKUP($D336,metadata!$B$2:$S$451,13,0)</f>
        <v/>
      </c>
      <c r="Q336" s="0" t="str">
        <f aca="false">VLOOKUP($D336,metadata!$B$2:$S$451,14,0)</f>
        <v/>
      </c>
      <c r="R336" s="0" t="str">
        <f aca="false">VLOOKUP($D336,metadata!$B$2:$S$451,15,0)</f>
        <v/>
      </c>
      <c r="S336" s="0" t="str">
        <f aca="false">VLOOKUP($D336,metadata!$B$2:$S$451,16,0)</f>
        <v/>
      </c>
      <c r="T336" s="0" t="str">
        <f aca="false">VLOOKUP($D336,metadata!$B$2:$S$451,17,0)</f>
        <v/>
      </c>
      <c r="U336" s="0" t="str">
        <f aca="false">VLOOKUP($D336,metadata!$B$2:$S$451,18,0)</f>
        <v/>
      </c>
      <c r="V336" s="0" t="str">
        <f aca="false">VLOOKUP($D336,metadata!$B$2:$Z$451,19,0)</f>
        <v/>
      </c>
      <c r="W336" s="0" t="str">
        <f aca="false">VLOOKUP($D336,metadata!$B$2:$Z$451,20,0)</f>
        <v/>
      </c>
      <c r="X336" s="0" t="str">
        <f aca="false">VLOOKUP($D336,metadata!$B$2:$Z$451,21,0)</f>
        <v/>
      </c>
      <c r="Y336" s="0" t="str">
        <f aca="false">VLOOKUP($D336,metadata!$B$2:$Z$451,22,0)</f>
        <v/>
      </c>
      <c r="Z336" s="0" t="str">
        <f aca="false">VLOOKUP($D336,metadata!$B$2:$Z$451,23,0)</f>
        <v/>
      </c>
      <c r="AA336" s="0" t="str">
        <f aca="false">VLOOKUP($D336,metadata!$B$2:$Z$451,24,0)</f>
        <v/>
      </c>
      <c r="AB336" s="0" t="str">
        <f aca="false">VLOOKUP($D336,metadata!$B$2:$Z$451,25,0)</f>
        <v/>
      </c>
      <c r="AF336" s="0" t="str">
        <f aca="false">IF(AE336="",V336,AE336)</f>
        <v/>
      </c>
      <c r="AH336" s="0" t="str">
        <f aca="false">IF(AD336&lt;1.1,"x","")</f>
        <v>x</v>
      </c>
    </row>
    <row r="337" customFormat="false" ht="13.8" hidden="true" customHeight="false" outlineLevel="0" collapsed="false">
      <c r="A337" s="0" t="n">
        <f aca="false">A336+metadata!J336</f>
        <v>1978</v>
      </c>
      <c r="B337" s="0" t="str">
        <f aca="false">metadata!B337</f>
        <v>51-10</v>
      </c>
      <c r="C337" s="0" t="n">
        <v>336</v>
      </c>
      <c r="D337" s="3" t="str">
        <f aca="false">VLOOKUP(C337,$A$1:$B$451,2)</f>
        <v>2-</v>
      </c>
      <c r="E337" s="0" t="str">
        <f aca="false">VLOOKUP($D337,metadata!$B$2:$S$451,2,0)</f>
        <v>BRADSHAW, WE</v>
      </c>
      <c r="F337" s="0" t="str">
        <f aca="false">VLOOKUP($D337,metadata!$B$2:$S$451,3,0)</f>
        <v>GEOGRAPHY OF PHOTOPERIODIC RESPONSE IN DIAPAUSING MOSQUITO</v>
      </c>
      <c r="G337" s="0" t="str">
        <f aca="false">VLOOKUP($D337,metadata!$B$2:$S$451,4,0)</f>
        <v>10.1038/262384b0</v>
      </c>
      <c r="H337" s="0" t="str">
        <f aca="false">VLOOKUP($D337,metadata!$B$2:$S$451,5,0)</f>
        <v>y-askfordata</v>
      </c>
      <c r="I337" s="0" t="str">
        <f aca="false">VLOOKUP($D337,metadata!$B$2:$S$451,6,0)</f>
        <v>a</v>
      </c>
      <c r="J337" s="0" t="str">
        <f aca="false">VLOOKUP($D337,metadata!$B$2:$S$451,7,0)</f>
        <v>i</v>
      </c>
      <c r="K337" s="0" t="n">
        <f aca="false">VLOOKUP($D337,metadata!$B$2:$S$451,8,0)</f>
        <v>22</v>
      </c>
      <c r="L337" s="0" t="n">
        <f aca="false">VLOOKUP($D337,metadata!$B$2:$S$451,9,0)</f>
        <v>16</v>
      </c>
      <c r="M337" s="0" t="str">
        <f aca="false">VLOOKUP($D337,metadata!$B$2:$S$451,10,0)</f>
        <v/>
      </c>
      <c r="N337" s="0" t="str">
        <f aca="false">VLOOKUP($D337,metadata!$B$2:$S$451,11,0)</f>
        <v>Wyeomyia smithii</v>
      </c>
      <c r="O337" s="0" t="str">
        <f aca="false">VLOOKUP($D337,metadata!$B$2:$S$451,12,0)</f>
        <v>diptera</v>
      </c>
      <c r="P337" s="0" t="str">
        <f aca="false">VLOOKUP($D337,metadata!$B$2:$S$451,13,0)</f>
        <v/>
      </c>
      <c r="Q337" s="0" t="str">
        <f aca="false">VLOOKUP($D337,metadata!$B$2:$S$451,14,0)</f>
        <v/>
      </c>
      <c r="R337" s="0" t="str">
        <f aca="false">VLOOKUP($D337,metadata!$B$2:$S$451,15,0)</f>
        <v/>
      </c>
      <c r="S337" s="0" t="str">
        <f aca="false">VLOOKUP($D337,metadata!$B$2:$S$451,16,0)</f>
        <v/>
      </c>
      <c r="T337" s="0" t="str">
        <f aca="false">VLOOKUP($D337,metadata!$B$2:$S$451,17,0)</f>
        <v/>
      </c>
      <c r="U337" s="0" t="str">
        <f aca="false">VLOOKUP($D337,metadata!$B$2:$S$451,18,0)</f>
        <v/>
      </c>
      <c r="V337" s="0" t="str">
        <f aca="false">VLOOKUP($D337,metadata!$B$2:$Z$451,19,0)</f>
        <v/>
      </c>
      <c r="W337" s="0" t="str">
        <f aca="false">VLOOKUP($D337,metadata!$B$2:$Z$451,20,0)</f>
        <v/>
      </c>
      <c r="X337" s="0" t="str">
        <f aca="false">VLOOKUP($D337,metadata!$B$2:$Z$451,21,0)</f>
        <v/>
      </c>
      <c r="Y337" s="0" t="str">
        <f aca="false">VLOOKUP($D337,metadata!$B$2:$Z$451,22,0)</f>
        <v/>
      </c>
      <c r="Z337" s="0" t="str">
        <f aca="false">VLOOKUP($D337,metadata!$B$2:$Z$451,23,0)</f>
        <v/>
      </c>
      <c r="AA337" s="0" t="str">
        <f aca="false">VLOOKUP($D337,metadata!$B$2:$Z$451,24,0)</f>
        <v/>
      </c>
      <c r="AB337" s="0" t="str">
        <f aca="false">VLOOKUP($D337,metadata!$B$2:$Z$451,25,0)</f>
        <v/>
      </c>
      <c r="AF337" s="0" t="str">
        <f aca="false">IF(AE337="",V337,AE337)</f>
        <v/>
      </c>
      <c r="AH337" s="0" t="str">
        <f aca="false">IF(AD337&lt;1.1,"x","")</f>
        <v>x</v>
      </c>
    </row>
    <row r="338" customFormat="false" ht="13.8" hidden="true" customHeight="false" outlineLevel="0" collapsed="false">
      <c r="A338" s="0" t="n">
        <f aca="false">A337+metadata!J337</f>
        <v>1983</v>
      </c>
      <c r="B338" s="0" t="str">
        <f aca="false">metadata!B338</f>
        <v>51-11</v>
      </c>
      <c r="C338" s="0" t="n">
        <v>337</v>
      </c>
      <c r="D338" s="3" t="str">
        <f aca="false">VLOOKUP(C338,$A$1:$B$451,2)</f>
        <v>2-</v>
      </c>
      <c r="E338" s="0" t="str">
        <f aca="false">VLOOKUP($D338,metadata!$B$2:$S$451,2,0)</f>
        <v>BRADSHAW, WE</v>
      </c>
      <c r="F338" s="0" t="str">
        <f aca="false">VLOOKUP($D338,metadata!$B$2:$S$451,3,0)</f>
        <v>GEOGRAPHY OF PHOTOPERIODIC RESPONSE IN DIAPAUSING MOSQUITO</v>
      </c>
      <c r="G338" s="0" t="str">
        <f aca="false">VLOOKUP($D338,metadata!$B$2:$S$451,4,0)</f>
        <v>10.1038/262384b0</v>
      </c>
      <c r="H338" s="0" t="str">
        <f aca="false">VLOOKUP($D338,metadata!$B$2:$S$451,5,0)</f>
        <v>y-askfordata</v>
      </c>
      <c r="I338" s="0" t="str">
        <f aca="false">VLOOKUP($D338,metadata!$B$2:$S$451,6,0)</f>
        <v>a</v>
      </c>
      <c r="J338" s="0" t="str">
        <f aca="false">VLOOKUP($D338,metadata!$B$2:$S$451,7,0)</f>
        <v>i</v>
      </c>
      <c r="K338" s="0" t="n">
        <f aca="false">VLOOKUP($D338,metadata!$B$2:$S$451,8,0)</f>
        <v>22</v>
      </c>
      <c r="L338" s="0" t="n">
        <f aca="false">VLOOKUP($D338,metadata!$B$2:$S$451,9,0)</f>
        <v>16</v>
      </c>
      <c r="M338" s="0" t="str">
        <f aca="false">VLOOKUP($D338,metadata!$B$2:$S$451,10,0)</f>
        <v/>
      </c>
      <c r="N338" s="0" t="str">
        <f aca="false">VLOOKUP($D338,metadata!$B$2:$S$451,11,0)</f>
        <v>Wyeomyia smithii</v>
      </c>
      <c r="O338" s="0" t="str">
        <f aca="false">VLOOKUP($D338,metadata!$B$2:$S$451,12,0)</f>
        <v>diptera</v>
      </c>
      <c r="P338" s="0" t="str">
        <f aca="false">VLOOKUP($D338,metadata!$B$2:$S$451,13,0)</f>
        <v/>
      </c>
      <c r="Q338" s="0" t="str">
        <f aca="false">VLOOKUP($D338,metadata!$B$2:$S$451,14,0)</f>
        <v/>
      </c>
      <c r="R338" s="0" t="str">
        <f aca="false">VLOOKUP($D338,metadata!$B$2:$S$451,15,0)</f>
        <v/>
      </c>
      <c r="S338" s="0" t="str">
        <f aca="false">VLOOKUP($D338,metadata!$B$2:$S$451,16,0)</f>
        <v/>
      </c>
      <c r="T338" s="0" t="str">
        <f aca="false">VLOOKUP($D338,metadata!$B$2:$S$451,17,0)</f>
        <v/>
      </c>
      <c r="U338" s="0" t="str">
        <f aca="false">VLOOKUP($D338,metadata!$B$2:$S$451,18,0)</f>
        <v/>
      </c>
      <c r="V338" s="0" t="str">
        <f aca="false">VLOOKUP($D338,metadata!$B$2:$Z$451,19,0)</f>
        <v/>
      </c>
      <c r="W338" s="0" t="str">
        <f aca="false">VLOOKUP($D338,metadata!$B$2:$Z$451,20,0)</f>
        <v/>
      </c>
      <c r="X338" s="0" t="str">
        <f aca="false">VLOOKUP($D338,metadata!$B$2:$Z$451,21,0)</f>
        <v/>
      </c>
      <c r="Y338" s="0" t="str">
        <f aca="false">VLOOKUP($D338,metadata!$B$2:$Z$451,22,0)</f>
        <v/>
      </c>
      <c r="Z338" s="0" t="str">
        <f aca="false">VLOOKUP($D338,metadata!$B$2:$Z$451,23,0)</f>
        <v/>
      </c>
      <c r="AA338" s="0" t="str">
        <f aca="false">VLOOKUP($D338,metadata!$B$2:$Z$451,24,0)</f>
        <v/>
      </c>
      <c r="AB338" s="0" t="str">
        <f aca="false">VLOOKUP($D338,metadata!$B$2:$Z$451,25,0)</f>
        <v/>
      </c>
      <c r="AF338" s="0" t="str">
        <f aca="false">IF(AE338="",V338,AE338)</f>
        <v/>
      </c>
      <c r="AH338" s="0" t="str">
        <f aca="false">IF(AD338&lt;1.1,"x","")</f>
        <v>x</v>
      </c>
    </row>
    <row r="339" customFormat="false" ht="13.8" hidden="true" customHeight="false" outlineLevel="0" collapsed="false">
      <c r="A339" s="0" t="n">
        <f aca="false">A338+metadata!J338</f>
        <v>1988</v>
      </c>
      <c r="B339" s="0" t="str">
        <f aca="false">metadata!B339</f>
        <v>51-12</v>
      </c>
      <c r="C339" s="0" t="n">
        <v>338</v>
      </c>
      <c r="D339" s="3" t="str">
        <f aca="false">VLOOKUP(C339,$A$1:$B$451,2)</f>
        <v>2-</v>
      </c>
      <c r="E339" s="0" t="str">
        <f aca="false">VLOOKUP($D339,metadata!$B$2:$S$451,2,0)</f>
        <v>BRADSHAW, WE</v>
      </c>
      <c r="F339" s="0" t="str">
        <f aca="false">VLOOKUP($D339,metadata!$B$2:$S$451,3,0)</f>
        <v>GEOGRAPHY OF PHOTOPERIODIC RESPONSE IN DIAPAUSING MOSQUITO</v>
      </c>
      <c r="G339" s="0" t="str">
        <f aca="false">VLOOKUP($D339,metadata!$B$2:$S$451,4,0)</f>
        <v>10.1038/262384b0</v>
      </c>
      <c r="H339" s="0" t="str">
        <f aca="false">VLOOKUP($D339,metadata!$B$2:$S$451,5,0)</f>
        <v>y-askfordata</v>
      </c>
      <c r="I339" s="0" t="str">
        <f aca="false">VLOOKUP($D339,metadata!$B$2:$S$451,6,0)</f>
        <v>a</v>
      </c>
      <c r="J339" s="0" t="str">
        <f aca="false">VLOOKUP($D339,metadata!$B$2:$S$451,7,0)</f>
        <v>i</v>
      </c>
      <c r="K339" s="0" t="n">
        <f aca="false">VLOOKUP($D339,metadata!$B$2:$S$451,8,0)</f>
        <v>22</v>
      </c>
      <c r="L339" s="0" t="n">
        <f aca="false">VLOOKUP($D339,metadata!$B$2:$S$451,9,0)</f>
        <v>16</v>
      </c>
      <c r="M339" s="0" t="str">
        <f aca="false">VLOOKUP($D339,metadata!$B$2:$S$451,10,0)</f>
        <v/>
      </c>
      <c r="N339" s="0" t="str">
        <f aca="false">VLOOKUP($D339,metadata!$B$2:$S$451,11,0)</f>
        <v>Wyeomyia smithii</v>
      </c>
      <c r="O339" s="0" t="str">
        <f aca="false">VLOOKUP($D339,metadata!$B$2:$S$451,12,0)</f>
        <v>diptera</v>
      </c>
      <c r="P339" s="0" t="str">
        <f aca="false">VLOOKUP($D339,metadata!$B$2:$S$451,13,0)</f>
        <v/>
      </c>
      <c r="Q339" s="0" t="str">
        <f aca="false">VLOOKUP($D339,metadata!$B$2:$S$451,14,0)</f>
        <v/>
      </c>
      <c r="R339" s="0" t="str">
        <f aca="false">VLOOKUP($D339,metadata!$B$2:$S$451,15,0)</f>
        <v/>
      </c>
      <c r="S339" s="0" t="str">
        <f aca="false">VLOOKUP($D339,metadata!$B$2:$S$451,16,0)</f>
        <v/>
      </c>
      <c r="T339" s="0" t="str">
        <f aca="false">VLOOKUP($D339,metadata!$B$2:$S$451,17,0)</f>
        <v/>
      </c>
      <c r="U339" s="0" t="str">
        <f aca="false">VLOOKUP($D339,metadata!$B$2:$S$451,18,0)</f>
        <v/>
      </c>
      <c r="V339" s="0" t="str">
        <f aca="false">VLOOKUP($D339,metadata!$B$2:$Z$451,19,0)</f>
        <v/>
      </c>
      <c r="W339" s="0" t="str">
        <f aca="false">VLOOKUP($D339,metadata!$B$2:$Z$451,20,0)</f>
        <v/>
      </c>
      <c r="X339" s="0" t="str">
        <f aca="false">VLOOKUP($D339,metadata!$B$2:$Z$451,21,0)</f>
        <v/>
      </c>
      <c r="Y339" s="0" t="str">
        <f aca="false">VLOOKUP($D339,metadata!$B$2:$Z$451,22,0)</f>
        <v/>
      </c>
      <c r="Z339" s="0" t="str">
        <f aca="false">VLOOKUP($D339,metadata!$B$2:$Z$451,23,0)</f>
        <v/>
      </c>
      <c r="AA339" s="0" t="str">
        <f aca="false">VLOOKUP($D339,metadata!$B$2:$Z$451,24,0)</f>
        <v/>
      </c>
      <c r="AB339" s="0" t="str">
        <f aca="false">VLOOKUP($D339,metadata!$B$2:$Z$451,25,0)</f>
        <v/>
      </c>
      <c r="AF339" s="0" t="str">
        <f aca="false">IF(AE339="",V339,AE339)</f>
        <v/>
      </c>
      <c r="AH339" s="0" t="str">
        <f aca="false">IF(AD339&lt;1.1,"x","")</f>
        <v>x</v>
      </c>
    </row>
    <row r="340" customFormat="false" ht="13.8" hidden="true" customHeight="false" outlineLevel="0" collapsed="false">
      <c r="A340" s="0" t="n">
        <f aca="false">A339+metadata!J339</f>
        <v>1993</v>
      </c>
      <c r="B340" s="0" t="str">
        <f aca="false">metadata!B340</f>
        <v>51-13</v>
      </c>
      <c r="C340" s="0" t="n">
        <v>339</v>
      </c>
      <c r="D340" s="3" t="str">
        <f aca="false">VLOOKUP(C340,$A$1:$B$451,2)</f>
        <v>2-</v>
      </c>
      <c r="E340" s="0" t="str">
        <f aca="false">VLOOKUP($D340,metadata!$B$2:$S$451,2,0)</f>
        <v>BRADSHAW, WE</v>
      </c>
      <c r="F340" s="0" t="str">
        <f aca="false">VLOOKUP($D340,metadata!$B$2:$S$451,3,0)</f>
        <v>GEOGRAPHY OF PHOTOPERIODIC RESPONSE IN DIAPAUSING MOSQUITO</v>
      </c>
      <c r="G340" s="0" t="str">
        <f aca="false">VLOOKUP($D340,metadata!$B$2:$S$451,4,0)</f>
        <v>10.1038/262384b0</v>
      </c>
      <c r="H340" s="0" t="str">
        <f aca="false">VLOOKUP($D340,metadata!$B$2:$S$451,5,0)</f>
        <v>y-askfordata</v>
      </c>
      <c r="I340" s="0" t="str">
        <f aca="false">VLOOKUP($D340,metadata!$B$2:$S$451,6,0)</f>
        <v>a</v>
      </c>
      <c r="J340" s="0" t="str">
        <f aca="false">VLOOKUP($D340,metadata!$B$2:$S$451,7,0)</f>
        <v>i</v>
      </c>
      <c r="K340" s="0" t="n">
        <f aca="false">VLOOKUP($D340,metadata!$B$2:$S$451,8,0)</f>
        <v>22</v>
      </c>
      <c r="L340" s="0" t="n">
        <f aca="false">VLOOKUP($D340,metadata!$B$2:$S$451,9,0)</f>
        <v>16</v>
      </c>
      <c r="M340" s="0" t="str">
        <f aca="false">VLOOKUP($D340,metadata!$B$2:$S$451,10,0)</f>
        <v/>
      </c>
      <c r="N340" s="0" t="str">
        <f aca="false">VLOOKUP($D340,metadata!$B$2:$S$451,11,0)</f>
        <v>Wyeomyia smithii</v>
      </c>
      <c r="O340" s="0" t="str">
        <f aca="false">VLOOKUP($D340,metadata!$B$2:$S$451,12,0)</f>
        <v>diptera</v>
      </c>
      <c r="P340" s="0" t="str">
        <f aca="false">VLOOKUP($D340,metadata!$B$2:$S$451,13,0)</f>
        <v/>
      </c>
      <c r="Q340" s="0" t="str">
        <f aca="false">VLOOKUP($D340,metadata!$B$2:$S$451,14,0)</f>
        <v/>
      </c>
      <c r="R340" s="0" t="str">
        <f aca="false">VLOOKUP($D340,metadata!$B$2:$S$451,15,0)</f>
        <v/>
      </c>
      <c r="S340" s="0" t="str">
        <f aca="false">VLOOKUP($D340,metadata!$B$2:$S$451,16,0)</f>
        <v/>
      </c>
      <c r="T340" s="0" t="str">
        <f aca="false">VLOOKUP($D340,metadata!$B$2:$S$451,17,0)</f>
        <v/>
      </c>
      <c r="U340" s="0" t="str">
        <f aca="false">VLOOKUP($D340,metadata!$B$2:$S$451,18,0)</f>
        <v/>
      </c>
      <c r="V340" s="0" t="str">
        <f aca="false">VLOOKUP($D340,metadata!$B$2:$Z$451,19,0)</f>
        <v/>
      </c>
      <c r="W340" s="0" t="str">
        <f aca="false">VLOOKUP($D340,metadata!$B$2:$Z$451,20,0)</f>
        <v/>
      </c>
      <c r="X340" s="0" t="str">
        <f aca="false">VLOOKUP($D340,metadata!$B$2:$Z$451,21,0)</f>
        <v/>
      </c>
      <c r="Y340" s="0" t="str">
        <f aca="false">VLOOKUP($D340,metadata!$B$2:$Z$451,22,0)</f>
        <v/>
      </c>
      <c r="Z340" s="0" t="str">
        <f aca="false">VLOOKUP($D340,metadata!$B$2:$Z$451,23,0)</f>
        <v/>
      </c>
      <c r="AA340" s="0" t="str">
        <f aca="false">VLOOKUP($D340,metadata!$B$2:$Z$451,24,0)</f>
        <v/>
      </c>
      <c r="AB340" s="0" t="str">
        <f aca="false">VLOOKUP($D340,metadata!$B$2:$Z$451,25,0)</f>
        <v/>
      </c>
      <c r="AF340" s="0" t="str">
        <f aca="false">IF(AE340="",V340,AE340)</f>
        <v/>
      </c>
      <c r="AH340" s="0" t="str">
        <f aca="false">IF(AD340&lt;1.1,"x","")</f>
        <v>x</v>
      </c>
    </row>
    <row r="341" customFormat="false" ht="13.8" hidden="true" customHeight="false" outlineLevel="0" collapsed="false">
      <c r="A341" s="0" t="n">
        <f aca="false">A340+metadata!J340</f>
        <v>1998</v>
      </c>
      <c r="B341" s="0" t="str">
        <f aca="false">metadata!B341</f>
        <v>51-14</v>
      </c>
      <c r="C341" s="0" t="n">
        <v>340</v>
      </c>
      <c r="D341" s="3" t="str">
        <f aca="false">VLOOKUP(C341,$A$1:$B$451,2)</f>
        <v>2-</v>
      </c>
      <c r="E341" s="0" t="str">
        <f aca="false">VLOOKUP($D341,metadata!$B$2:$S$451,2,0)</f>
        <v>BRADSHAW, WE</v>
      </c>
      <c r="F341" s="0" t="str">
        <f aca="false">VLOOKUP($D341,metadata!$B$2:$S$451,3,0)</f>
        <v>GEOGRAPHY OF PHOTOPERIODIC RESPONSE IN DIAPAUSING MOSQUITO</v>
      </c>
      <c r="G341" s="0" t="str">
        <f aca="false">VLOOKUP($D341,metadata!$B$2:$S$451,4,0)</f>
        <v>10.1038/262384b0</v>
      </c>
      <c r="H341" s="0" t="str">
        <f aca="false">VLOOKUP($D341,metadata!$B$2:$S$451,5,0)</f>
        <v>y-askfordata</v>
      </c>
      <c r="I341" s="0" t="str">
        <f aca="false">VLOOKUP($D341,metadata!$B$2:$S$451,6,0)</f>
        <v>a</v>
      </c>
      <c r="J341" s="0" t="str">
        <f aca="false">VLOOKUP($D341,metadata!$B$2:$S$451,7,0)</f>
        <v>i</v>
      </c>
      <c r="K341" s="0" t="n">
        <f aca="false">VLOOKUP($D341,metadata!$B$2:$S$451,8,0)</f>
        <v>22</v>
      </c>
      <c r="L341" s="0" t="n">
        <f aca="false">VLOOKUP($D341,metadata!$B$2:$S$451,9,0)</f>
        <v>16</v>
      </c>
      <c r="M341" s="0" t="str">
        <f aca="false">VLOOKUP($D341,metadata!$B$2:$S$451,10,0)</f>
        <v/>
      </c>
      <c r="N341" s="0" t="str">
        <f aca="false">VLOOKUP($D341,metadata!$B$2:$S$451,11,0)</f>
        <v>Wyeomyia smithii</v>
      </c>
      <c r="O341" s="0" t="str">
        <f aca="false">VLOOKUP($D341,metadata!$B$2:$S$451,12,0)</f>
        <v>diptera</v>
      </c>
      <c r="P341" s="0" t="str">
        <f aca="false">VLOOKUP($D341,metadata!$B$2:$S$451,13,0)</f>
        <v/>
      </c>
      <c r="Q341" s="0" t="str">
        <f aca="false">VLOOKUP($D341,metadata!$B$2:$S$451,14,0)</f>
        <v/>
      </c>
      <c r="R341" s="0" t="str">
        <f aca="false">VLOOKUP($D341,metadata!$B$2:$S$451,15,0)</f>
        <v/>
      </c>
      <c r="S341" s="0" t="str">
        <f aca="false">VLOOKUP($D341,metadata!$B$2:$S$451,16,0)</f>
        <v/>
      </c>
      <c r="T341" s="0" t="str">
        <f aca="false">VLOOKUP($D341,metadata!$B$2:$S$451,17,0)</f>
        <v/>
      </c>
      <c r="U341" s="0" t="str">
        <f aca="false">VLOOKUP($D341,metadata!$B$2:$S$451,18,0)</f>
        <v/>
      </c>
      <c r="V341" s="0" t="str">
        <f aca="false">VLOOKUP($D341,metadata!$B$2:$Z$451,19,0)</f>
        <v/>
      </c>
      <c r="W341" s="0" t="str">
        <f aca="false">VLOOKUP($D341,metadata!$B$2:$Z$451,20,0)</f>
        <v/>
      </c>
      <c r="X341" s="0" t="str">
        <f aca="false">VLOOKUP($D341,metadata!$B$2:$Z$451,21,0)</f>
        <v/>
      </c>
      <c r="Y341" s="0" t="str">
        <f aca="false">VLOOKUP($D341,metadata!$B$2:$Z$451,22,0)</f>
        <v/>
      </c>
      <c r="Z341" s="0" t="str">
        <f aca="false">VLOOKUP($D341,metadata!$B$2:$Z$451,23,0)</f>
        <v/>
      </c>
      <c r="AA341" s="0" t="str">
        <f aca="false">VLOOKUP($D341,metadata!$B$2:$Z$451,24,0)</f>
        <v/>
      </c>
      <c r="AB341" s="0" t="str">
        <f aca="false">VLOOKUP($D341,metadata!$B$2:$Z$451,25,0)</f>
        <v/>
      </c>
      <c r="AF341" s="0" t="str">
        <f aca="false">IF(AE341="",V341,AE341)</f>
        <v/>
      </c>
      <c r="AH341" s="0" t="str">
        <f aca="false">IF(AD341&lt;1.1,"x","")</f>
        <v>x</v>
      </c>
    </row>
    <row r="342" customFormat="false" ht="13.8" hidden="true" customHeight="false" outlineLevel="0" collapsed="false">
      <c r="A342" s="0" t="n">
        <f aca="false">A341+metadata!J341</f>
        <v>2003</v>
      </c>
      <c r="B342" s="0" t="str">
        <f aca="false">metadata!B342</f>
        <v>51-15</v>
      </c>
      <c r="C342" s="0" t="n">
        <v>341</v>
      </c>
      <c r="D342" s="3" t="str">
        <f aca="false">VLOOKUP(C342,$A$1:$B$451,2)</f>
        <v>2-</v>
      </c>
      <c r="E342" s="0" t="str">
        <f aca="false">VLOOKUP($D342,metadata!$B$2:$S$451,2,0)</f>
        <v>BRADSHAW, WE</v>
      </c>
      <c r="F342" s="0" t="str">
        <f aca="false">VLOOKUP($D342,metadata!$B$2:$S$451,3,0)</f>
        <v>GEOGRAPHY OF PHOTOPERIODIC RESPONSE IN DIAPAUSING MOSQUITO</v>
      </c>
      <c r="G342" s="0" t="str">
        <f aca="false">VLOOKUP($D342,metadata!$B$2:$S$451,4,0)</f>
        <v>10.1038/262384b0</v>
      </c>
      <c r="H342" s="0" t="str">
        <f aca="false">VLOOKUP($D342,metadata!$B$2:$S$451,5,0)</f>
        <v>y-askfordata</v>
      </c>
      <c r="I342" s="0" t="str">
        <f aca="false">VLOOKUP($D342,metadata!$B$2:$S$451,6,0)</f>
        <v>a</v>
      </c>
      <c r="J342" s="0" t="str">
        <f aca="false">VLOOKUP($D342,metadata!$B$2:$S$451,7,0)</f>
        <v>i</v>
      </c>
      <c r="K342" s="0" t="n">
        <f aca="false">VLOOKUP($D342,metadata!$B$2:$S$451,8,0)</f>
        <v>22</v>
      </c>
      <c r="L342" s="0" t="n">
        <f aca="false">VLOOKUP($D342,metadata!$B$2:$S$451,9,0)</f>
        <v>16</v>
      </c>
      <c r="M342" s="0" t="str">
        <f aca="false">VLOOKUP($D342,metadata!$B$2:$S$451,10,0)</f>
        <v/>
      </c>
      <c r="N342" s="0" t="str">
        <f aca="false">VLOOKUP($D342,metadata!$B$2:$S$451,11,0)</f>
        <v>Wyeomyia smithii</v>
      </c>
      <c r="O342" s="0" t="str">
        <f aca="false">VLOOKUP($D342,metadata!$B$2:$S$451,12,0)</f>
        <v>diptera</v>
      </c>
      <c r="P342" s="0" t="str">
        <f aca="false">VLOOKUP($D342,metadata!$B$2:$S$451,13,0)</f>
        <v/>
      </c>
      <c r="Q342" s="0" t="str">
        <f aca="false">VLOOKUP($D342,metadata!$B$2:$S$451,14,0)</f>
        <v/>
      </c>
      <c r="R342" s="0" t="str">
        <f aca="false">VLOOKUP($D342,metadata!$B$2:$S$451,15,0)</f>
        <v/>
      </c>
      <c r="S342" s="0" t="str">
        <f aca="false">VLOOKUP($D342,metadata!$B$2:$S$451,16,0)</f>
        <v/>
      </c>
      <c r="T342" s="0" t="str">
        <f aca="false">VLOOKUP($D342,metadata!$B$2:$S$451,17,0)</f>
        <v/>
      </c>
      <c r="U342" s="0" t="str">
        <f aca="false">VLOOKUP($D342,metadata!$B$2:$S$451,18,0)</f>
        <v/>
      </c>
      <c r="V342" s="0" t="str">
        <f aca="false">VLOOKUP($D342,metadata!$B$2:$Z$451,19,0)</f>
        <v/>
      </c>
      <c r="W342" s="0" t="str">
        <f aca="false">VLOOKUP($D342,metadata!$B$2:$Z$451,20,0)</f>
        <v/>
      </c>
      <c r="X342" s="0" t="str">
        <f aca="false">VLOOKUP($D342,metadata!$B$2:$Z$451,21,0)</f>
        <v/>
      </c>
      <c r="Y342" s="0" t="str">
        <f aca="false">VLOOKUP($D342,metadata!$B$2:$Z$451,22,0)</f>
        <v/>
      </c>
      <c r="Z342" s="0" t="str">
        <f aca="false">VLOOKUP($D342,metadata!$B$2:$Z$451,23,0)</f>
        <v/>
      </c>
      <c r="AA342" s="0" t="str">
        <f aca="false">VLOOKUP($D342,metadata!$B$2:$Z$451,24,0)</f>
        <v/>
      </c>
      <c r="AB342" s="0" t="str">
        <f aca="false">VLOOKUP($D342,metadata!$B$2:$Z$451,25,0)</f>
        <v/>
      </c>
      <c r="AF342" s="0" t="str">
        <f aca="false">IF(AE342="",V342,AE342)</f>
        <v/>
      </c>
      <c r="AH342" s="0" t="str">
        <f aca="false">IF(AD342&lt;1.1,"x","")</f>
        <v>x</v>
      </c>
    </row>
    <row r="343" customFormat="false" ht="13.8" hidden="true" customHeight="false" outlineLevel="0" collapsed="false">
      <c r="A343" s="0" t="n">
        <f aca="false">A342+metadata!J342</f>
        <v>2008</v>
      </c>
      <c r="B343" s="0" t="str">
        <f aca="false">metadata!B343</f>
        <v>51-16</v>
      </c>
      <c r="C343" s="0" t="n">
        <v>342</v>
      </c>
      <c r="D343" s="3" t="str">
        <f aca="false">VLOOKUP(C343,$A$1:$B$451,2)</f>
        <v>2-</v>
      </c>
      <c r="E343" s="0" t="str">
        <f aca="false">VLOOKUP($D343,metadata!$B$2:$S$451,2,0)</f>
        <v>BRADSHAW, WE</v>
      </c>
      <c r="F343" s="0" t="str">
        <f aca="false">VLOOKUP($D343,metadata!$B$2:$S$451,3,0)</f>
        <v>GEOGRAPHY OF PHOTOPERIODIC RESPONSE IN DIAPAUSING MOSQUITO</v>
      </c>
      <c r="G343" s="0" t="str">
        <f aca="false">VLOOKUP($D343,metadata!$B$2:$S$451,4,0)</f>
        <v>10.1038/262384b0</v>
      </c>
      <c r="H343" s="0" t="str">
        <f aca="false">VLOOKUP($D343,metadata!$B$2:$S$451,5,0)</f>
        <v>y-askfordata</v>
      </c>
      <c r="I343" s="0" t="str">
        <f aca="false">VLOOKUP($D343,metadata!$B$2:$S$451,6,0)</f>
        <v>a</v>
      </c>
      <c r="J343" s="0" t="str">
        <f aca="false">VLOOKUP($D343,metadata!$B$2:$S$451,7,0)</f>
        <v>i</v>
      </c>
      <c r="K343" s="0" t="n">
        <f aca="false">VLOOKUP($D343,metadata!$B$2:$S$451,8,0)</f>
        <v>22</v>
      </c>
      <c r="L343" s="0" t="n">
        <f aca="false">VLOOKUP($D343,metadata!$B$2:$S$451,9,0)</f>
        <v>16</v>
      </c>
      <c r="M343" s="0" t="str">
        <f aca="false">VLOOKUP($D343,metadata!$B$2:$S$451,10,0)</f>
        <v/>
      </c>
      <c r="N343" s="0" t="str">
        <f aca="false">VLOOKUP($D343,metadata!$B$2:$S$451,11,0)</f>
        <v>Wyeomyia smithii</v>
      </c>
      <c r="O343" s="0" t="str">
        <f aca="false">VLOOKUP($D343,metadata!$B$2:$S$451,12,0)</f>
        <v>diptera</v>
      </c>
      <c r="P343" s="0" t="str">
        <f aca="false">VLOOKUP($D343,metadata!$B$2:$S$451,13,0)</f>
        <v/>
      </c>
      <c r="Q343" s="0" t="str">
        <f aca="false">VLOOKUP($D343,metadata!$B$2:$S$451,14,0)</f>
        <v/>
      </c>
      <c r="R343" s="0" t="str">
        <f aca="false">VLOOKUP($D343,metadata!$B$2:$S$451,15,0)</f>
        <v/>
      </c>
      <c r="S343" s="0" t="str">
        <f aca="false">VLOOKUP($D343,metadata!$B$2:$S$451,16,0)</f>
        <v/>
      </c>
      <c r="T343" s="0" t="str">
        <f aca="false">VLOOKUP($D343,metadata!$B$2:$S$451,17,0)</f>
        <v/>
      </c>
      <c r="U343" s="0" t="str">
        <f aca="false">VLOOKUP($D343,metadata!$B$2:$S$451,18,0)</f>
        <v/>
      </c>
      <c r="V343" s="0" t="str">
        <f aca="false">VLOOKUP($D343,metadata!$B$2:$Z$451,19,0)</f>
        <v/>
      </c>
      <c r="W343" s="0" t="str">
        <f aca="false">VLOOKUP($D343,metadata!$B$2:$Z$451,20,0)</f>
        <v/>
      </c>
      <c r="X343" s="0" t="str">
        <f aca="false">VLOOKUP($D343,metadata!$B$2:$Z$451,21,0)</f>
        <v/>
      </c>
      <c r="Y343" s="0" t="str">
        <f aca="false">VLOOKUP($D343,metadata!$B$2:$Z$451,22,0)</f>
        <v/>
      </c>
      <c r="Z343" s="0" t="str">
        <f aca="false">VLOOKUP($D343,metadata!$B$2:$Z$451,23,0)</f>
        <v/>
      </c>
      <c r="AA343" s="0" t="str">
        <f aca="false">VLOOKUP($D343,metadata!$B$2:$Z$451,24,0)</f>
        <v/>
      </c>
      <c r="AB343" s="0" t="str">
        <f aca="false">VLOOKUP($D343,metadata!$B$2:$Z$451,25,0)</f>
        <v/>
      </c>
      <c r="AF343" s="0" t="str">
        <f aca="false">IF(AE343="",V343,AE343)</f>
        <v/>
      </c>
      <c r="AH343" s="0" t="str">
        <f aca="false">IF(AD343&lt;1.1,"x","")</f>
        <v>x</v>
      </c>
    </row>
    <row r="344" customFormat="false" ht="13.8" hidden="true" customHeight="false" outlineLevel="0" collapsed="false">
      <c r="A344" s="0" t="n">
        <f aca="false">A343+metadata!J343</f>
        <v>2013</v>
      </c>
      <c r="B344" s="0" t="str">
        <f aca="false">metadata!B344</f>
        <v>51-17</v>
      </c>
      <c r="C344" s="0" t="n">
        <v>343</v>
      </c>
      <c r="D344" s="3" t="str">
        <f aca="false">VLOOKUP(C344,$A$1:$B$451,2)</f>
        <v>2-</v>
      </c>
      <c r="E344" s="0" t="str">
        <f aca="false">VLOOKUP($D344,metadata!$B$2:$S$451,2,0)</f>
        <v>BRADSHAW, WE</v>
      </c>
      <c r="F344" s="0" t="str">
        <f aca="false">VLOOKUP($D344,metadata!$B$2:$S$451,3,0)</f>
        <v>GEOGRAPHY OF PHOTOPERIODIC RESPONSE IN DIAPAUSING MOSQUITO</v>
      </c>
      <c r="G344" s="0" t="str">
        <f aca="false">VLOOKUP($D344,metadata!$B$2:$S$451,4,0)</f>
        <v>10.1038/262384b0</v>
      </c>
      <c r="H344" s="0" t="str">
        <f aca="false">VLOOKUP($D344,metadata!$B$2:$S$451,5,0)</f>
        <v>y-askfordata</v>
      </c>
      <c r="I344" s="0" t="str">
        <f aca="false">VLOOKUP($D344,metadata!$B$2:$S$451,6,0)</f>
        <v>a</v>
      </c>
      <c r="J344" s="0" t="str">
        <f aca="false">VLOOKUP($D344,metadata!$B$2:$S$451,7,0)</f>
        <v>i</v>
      </c>
      <c r="K344" s="0" t="n">
        <f aca="false">VLOOKUP($D344,metadata!$B$2:$S$451,8,0)</f>
        <v>22</v>
      </c>
      <c r="L344" s="0" t="n">
        <f aca="false">VLOOKUP($D344,metadata!$B$2:$S$451,9,0)</f>
        <v>16</v>
      </c>
      <c r="M344" s="0" t="str">
        <f aca="false">VLOOKUP($D344,metadata!$B$2:$S$451,10,0)</f>
        <v/>
      </c>
      <c r="N344" s="0" t="str">
        <f aca="false">VLOOKUP($D344,metadata!$B$2:$S$451,11,0)</f>
        <v>Wyeomyia smithii</v>
      </c>
      <c r="O344" s="0" t="str">
        <f aca="false">VLOOKUP($D344,metadata!$B$2:$S$451,12,0)</f>
        <v>diptera</v>
      </c>
      <c r="P344" s="0" t="str">
        <f aca="false">VLOOKUP($D344,metadata!$B$2:$S$451,13,0)</f>
        <v/>
      </c>
      <c r="Q344" s="0" t="str">
        <f aca="false">VLOOKUP($D344,metadata!$B$2:$S$451,14,0)</f>
        <v/>
      </c>
      <c r="R344" s="0" t="str">
        <f aca="false">VLOOKUP($D344,metadata!$B$2:$S$451,15,0)</f>
        <v/>
      </c>
      <c r="S344" s="0" t="str">
        <f aca="false">VLOOKUP($D344,metadata!$B$2:$S$451,16,0)</f>
        <v/>
      </c>
      <c r="T344" s="0" t="str">
        <f aca="false">VLOOKUP($D344,metadata!$B$2:$S$451,17,0)</f>
        <v/>
      </c>
      <c r="U344" s="0" t="str">
        <f aca="false">VLOOKUP($D344,metadata!$B$2:$S$451,18,0)</f>
        <v/>
      </c>
      <c r="V344" s="0" t="str">
        <f aca="false">VLOOKUP($D344,metadata!$B$2:$Z$451,19,0)</f>
        <v/>
      </c>
      <c r="W344" s="0" t="str">
        <f aca="false">VLOOKUP($D344,metadata!$B$2:$Z$451,20,0)</f>
        <v/>
      </c>
      <c r="X344" s="0" t="str">
        <f aca="false">VLOOKUP($D344,metadata!$B$2:$Z$451,21,0)</f>
        <v/>
      </c>
      <c r="Y344" s="0" t="str">
        <f aca="false">VLOOKUP($D344,metadata!$B$2:$Z$451,22,0)</f>
        <v/>
      </c>
      <c r="Z344" s="0" t="str">
        <f aca="false">VLOOKUP($D344,metadata!$B$2:$Z$451,23,0)</f>
        <v/>
      </c>
      <c r="AA344" s="0" t="str">
        <f aca="false">VLOOKUP($D344,metadata!$B$2:$Z$451,24,0)</f>
        <v/>
      </c>
      <c r="AB344" s="0" t="str">
        <f aca="false">VLOOKUP($D344,metadata!$B$2:$Z$451,25,0)</f>
        <v/>
      </c>
      <c r="AF344" s="0" t="str">
        <f aca="false">IF(AE344="",V344,AE344)</f>
        <v/>
      </c>
      <c r="AH344" s="0" t="str">
        <f aca="false">IF(AD344&lt;1.1,"x","")</f>
        <v>x</v>
      </c>
    </row>
    <row r="345" customFormat="false" ht="13.8" hidden="true" customHeight="false" outlineLevel="0" collapsed="false">
      <c r="A345" s="0" t="n">
        <f aca="false">A344+metadata!J344</f>
        <v>2018</v>
      </c>
      <c r="B345" s="0" t="str">
        <f aca="false">metadata!B345</f>
        <v>51-18</v>
      </c>
      <c r="C345" s="0" t="n">
        <v>344</v>
      </c>
      <c r="D345" s="3" t="str">
        <f aca="false">VLOOKUP(C345,$A$1:$B$451,2)</f>
        <v>2-</v>
      </c>
      <c r="E345" s="0" t="str">
        <f aca="false">VLOOKUP($D345,metadata!$B$2:$S$451,2,0)</f>
        <v>BRADSHAW, WE</v>
      </c>
      <c r="F345" s="0" t="str">
        <f aca="false">VLOOKUP($D345,metadata!$B$2:$S$451,3,0)</f>
        <v>GEOGRAPHY OF PHOTOPERIODIC RESPONSE IN DIAPAUSING MOSQUITO</v>
      </c>
      <c r="G345" s="0" t="str">
        <f aca="false">VLOOKUP($D345,metadata!$B$2:$S$451,4,0)</f>
        <v>10.1038/262384b0</v>
      </c>
      <c r="H345" s="0" t="str">
        <f aca="false">VLOOKUP($D345,metadata!$B$2:$S$451,5,0)</f>
        <v>y-askfordata</v>
      </c>
      <c r="I345" s="0" t="str">
        <f aca="false">VLOOKUP($D345,metadata!$B$2:$S$451,6,0)</f>
        <v>a</v>
      </c>
      <c r="J345" s="0" t="str">
        <f aca="false">VLOOKUP($D345,metadata!$B$2:$S$451,7,0)</f>
        <v>i</v>
      </c>
      <c r="K345" s="0" t="n">
        <f aca="false">VLOOKUP($D345,metadata!$B$2:$S$451,8,0)</f>
        <v>22</v>
      </c>
      <c r="L345" s="0" t="n">
        <f aca="false">VLOOKUP($D345,metadata!$B$2:$S$451,9,0)</f>
        <v>16</v>
      </c>
      <c r="M345" s="0" t="str">
        <f aca="false">VLOOKUP($D345,metadata!$B$2:$S$451,10,0)</f>
        <v/>
      </c>
      <c r="N345" s="0" t="str">
        <f aca="false">VLOOKUP($D345,metadata!$B$2:$S$451,11,0)</f>
        <v>Wyeomyia smithii</v>
      </c>
      <c r="O345" s="0" t="str">
        <f aca="false">VLOOKUP($D345,metadata!$B$2:$S$451,12,0)</f>
        <v>diptera</v>
      </c>
      <c r="P345" s="0" t="str">
        <f aca="false">VLOOKUP($D345,metadata!$B$2:$S$451,13,0)</f>
        <v/>
      </c>
      <c r="Q345" s="0" t="str">
        <f aca="false">VLOOKUP($D345,metadata!$B$2:$S$451,14,0)</f>
        <v/>
      </c>
      <c r="R345" s="0" t="str">
        <f aca="false">VLOOKUP($D345,metadata!$B$2:$S$451,15,0)</f>
        <v/>
      </c>
      <c r="S345" s="0" t="str">
        <f aca="false">VLOOKUP($D345,metadata!$B$2:$S$451,16,0)</f>
        <v/>
      </c>
      <c r="T345" s="0" t="str">
        <f aca="false">VLOOKUP($D345,metadata!$B$2:$S$451,17,0)</f>
        <v/>
      </c>
      <c r="U345" s="0" t="str">
        <f aca="false">VLOOKUP($D345,metadata!$B$2:$S$451,18,0)</f>
        <v/>
      </c>
      <c r="V345" s="0" t="str">
        <f aca="false">VLOOKUP($D345,metadata!$B$2:$Z$451,19,0)</f>
        <v/>
      </c>
      <c r="W345" s="0" t="str">
        <f aca="false">VLOOKUP($D345,metadata!$B$2:$Z$451,20,0)</f>
        <v/>
      </c>
      <c r="X345" s="0" t="str">
        <f aca="false">VLOOKUP($D345,metadata!$B$2:$Z$451,21,0)</f>
        <v/>
      </c>
      <c r="Y345" s="0" t="str">
        <f aca="false">VLOOKUP($D345,metadata!$B$2:$Z$451,22,0)</f>
        <v/>
      </c>
      <c r="Z345" s="0" t="str">
        <f aca="false">VLOOKUP($D345,metadata!$B$2:$Z$451,23,0)</f>
        <v/>
      </c>
      <c r="AA345" s="0" t="str">
        <f aca="false">VLOOKUP($D345,metadata!$B$2:$Z$451,24,0)</f>
        <v/>
      </c>
      <c r="AB345" s="0" t="str">
        <f aca="false">VLOOKUP($D345,metadata!$B$2:$Z$451,25,0)</f>
        <v/>
      </c>
      <c r="AF345" s="0" t="str">
        <f aca="false">IF(AE345="",V345,AE345)</f>
        <v/>
      </c>
      <c r="AH345" s="0" t="str">
        <f aca="false">IF(AD345&lt;1.1,"x","")</f>
        <v>x</v>
      </c>
    </row>
    <row r="346" customFormat="false" ht="13.8" hidden="true" customHeight="false" outlineLevel="0" collapsed="false">
      <c r="A346" s="0" t="n">
        <f aca="false">A345+metadata!J345</f>
        <v>2023</v>
      </c>
      <c r="B346" s="0" t="str">
        <f aca="false">metadata!B346</f>
        <v>51-19</v>
      </c>
      <c r="C346" s="0" t="n">
        <v>345</v>
      </c>
      <c r="D346" s="3" t="str">
        <f aca="false">VLOOKUP(C346,$A$1:$B$451,2)</f>
        <v>2-</v>
      </c>
      <c r="E346" s="0" t="str">
        <f aca="false">VLOOKUP($D346,metadata!$B$2:$S$451,2,0)</f>
        <v>BRADSHAW, WE</v>
      </c>
      <c r="F346" s="0" t="str">
        <f aca="false">VLOOKUP($D346,metadata!$B$2:$S$451,3,0)</f>
        <v>GEOGRAPHY OF PHOTOPERIODIC RESPONSE IN DIAPAUSING MOSQUITO</v>
      </c>
      <c r="G346" s="0" t="str">
        <f aca="false">VLOOKUP($D346,metadata!$B$2:$S$451,4,0)</f>
        <v>10.1038/262384b0</v>
      </c>
      <c r="H346" s="0" t="str">
        <f aca="false">VLOOKUP($D346,metadata!$B$2:$S$451,5,0)</f>
        <v>y-askfordata</v>
      </c>
      <c r="I346" s="0" t="str">
        <f aca="false">VLOOKUP($D346,metadata!$B$2:$S$451,6,0)</f>
        <v>a</v>
      </c>
      <c r="J346" s="0" t="str">
        <f aca="false">VLOOKUP($D346,metadata!$B$2:$S$451,7,0)</f>
        <v>i</v>
      </c>
      <c r="K346" s="0" t="n">
        <f aca="false">VLOOKUP($D346,metadata!$B$2:$S$451,8,0)</f>
        <v>22</v>
      </c>
      <c r="L346" s="0" t="n">
        <f aca="false">VLOOKUP($D346,metadata!$B$2:$S$451,9,0)</f>
        <v>16</v>
      </c>
      <c r="M346" s="0" t="str">
        <f aca="false">VLOOKUP($D346,metadata!$B$2:$S$451,10,0)</f>
        <v/>
      </c>
      <c r="N346" s="0" t="str">
        <f aca="false">VLOOKUP($D346,metadata!$B$2:$S$451,11,0)</f>
        <v>Wyeomyia smithii</v>
      </c>
      <c r="O346" s="0" t="str">
        <f aca="false">VLOOKUP($D346,metadata!$B$2:$S$451,12,0)</f>
        <v>diptera</v>
      </c>
      <c r="P346" s="0" t="str">
        <f aca="false">VLOOKUP($D346,metadata!$B$2:$S$451,13,0)</f>
        <v/>
      </c>
      <c r="Q346" s="0" t="str">
        <f aca="false">VLOOKUP($D346,metadata!$B$2:$S$451,14,0)</f>
        <v/>
      </c>
      <c r="R346" s="0" t="str">
        <f aca="false">VLOOKUP($D346,metadata!$B$2:$S$451,15,0)</f>
        <v/>
      </c>
      <c r="S346" s="0" t="str">
        <f aca="false">VLOOKUP($D346,metadata!$B$2:$S$451,16,0)</f>
        <v/>
      </c>
      <c r="T346" s="0" t="str">
        <f aca="false">VLOOKUP($D346,metadata!$B$2:$S$451,17,0)</f>
        <v/>
      </c>
      <c r="U346" s="0" t="str">
        <f aca="false">VLOOKUP($D346,metadata!$B$2:$S$451,18,0)</f>
        <v/>
      </c>
      <c r="V346" s="0" t="str">
        <f aca="false">VLOOKUP($D346,metadata!$B$2:$Z$451,19,0)</f>
        <v/>
      </c>
      <c r="W346" s="0" t="str">
        <f aca="false">VLOOKUP($D346,metadata!$B$2:$Z$451,20,0)</f>
        <v/>
      </c>
      <c r="X346" s="0" t="str">
        <f aca="false">VLOOKUP($D346,metadata!$B$2:$Z$451,21,0)</f>
        <v/>
      </c>
      <c r="Y346" s="0" t="str">
        <f aca="false">VLOOKUP($D346,metadata!$B$2:$Z$451,22,0)</f>
        <v/>
      </c>
      <c r="Z346" s="0" t="str">
        <f aca="false">VLOOKUP($D346,metadata!$B$2:$Z$451,23,0)</f>
        <v/>
      </c>
      <c r="AA346" s="0" t="str">
        <f aca="false">VLOOKUP($D346,metadata!$B$2:$Z$451,24,0)</f>
        <v/>
      </c>
      <c r="AB346" s="0" t="str">
        <f aca="false">VLOOKUP($D346,metadata!$B$2:$Z$451,25,0)</f>
        <v/>
      </c>
      <c r="AF346" s="0" t="str">
        <f aca="false">IF(AE346="",V346,AE346)</f>
        <v/>
      </c>
      <c r="AH346" s="0" t="str">
        <f aca="false">IF(AD346&lt;1.1,"x","")</f>
        <v>x</v>
      </c>
    </row>
    <row r="347" customFormat="false" ht="13.8" hidden="true" customHeight="false" outlineLevel="0" collapsed="false">
      <c r="A347" s="0" t="n">
        <f aca="false">A346+metadata!J346</f>
        <v>2028</v>
      </c>
      <c r="B347" s="0" t="str">
        <f aca="false">metadata!B347</f>
        <v>51-20</v>
      </c>
      <c r="C347" s="0" t="n">
        <v>346</v>
      </c>
      <c r="D347" s="3" t="str">
        <f aca="false">VLOOKUP(C347,$A$1:$B$451,2)</f>
        <v>2-</v>
      </c>
      <c r="E347" s="0" t="str">
        <f aca="false">VLOOKUP($D347,metadata!$B$2:$S$451,2,0)</f>
        <v>BRADSHAW, WE</v>
      </c>
      <c r="F347" s="0" t="str">
        <f aca="false">VLOOKUP($D347,metadata!$B$2:$S$451,3,0)</f>
        <v>GEOGRAPHY OF PHOTOPERIODIC RESPONSE IN DIAPAUSING MOSQUITO</v>
      </c>
      <c r="G347" s="0" t="str">
        <f aca="false">VLOOKUP($D347,metadata!$B$2:$S$451,4,0)</f>
        <v>10.1038/262384b0</v>
      </c>
      <c r="H347" s="0" t="str">
        <f aca="false">VLOOKUP($D347,metadata!$B$2:$S$451,5,0)</f>
        <v>y-askfordata</v>
      </c>
      <c r="I347" s="0" t="str">
        <f aca="false">VLOOKUP($D347,metadata!$B$2:$S$451,6,0)</f>
        <v>a</v>
      </c>
      <c r="J347" s="0" t="str">
        <f aca="false">VLOOKUP($D347,metadata!$B$2:$S$451,7,0)</f>
        <v>i</v>
      </c>
      <c r="K347" s="0" t="n">
        <f aca="false">VLOOKUP($D347,metadata!$B$2:$S$451,8,0)</f>
        <v>22</v>
      </c>
      <c r="L347" s="0" t="n">
        <f aca="false">VLOOKUP($D347,metadata!$B$2:$S$451,9,0)</f>
        <v>16</v>
      </c>
      <c r="M347" s="0" t="str">
        <f aca="false">VLOOKUP($D347,metadata!$B$2:$S$451,10,0)</f>
        <v/>
      </c>
      <c r="N347" s="0" t="str">
        <f aca="false">VLOOKUP($D347,metadata!$B$2:$S$451,11,0)</f>
        <v>Wyeomyia smithii</v>
      </c>
      <c r="O347" s="0" t="str">
        <f aca="false">VLOOKUP($D347,metadata!$B$2:$S$451,12,0)</f>
        <v>diptera</v>
      </c>
      <c r="P347" s="0" t="str">
        <f aca="false">VLOOKUP($D347,metadata!$B$2:$S$451,13,0)</f>
        <v/>
      </c>
      <c r="Q347" s="0" t="str">
        <f aca="false">VLOOKUP($D347,metadata!$B$2:$S$451,14,0)</f>
        <v/>
      </c>
      <c r="R347" s="0" t="str">
        <f aca="false">VLOOKUP($D347,metadata!$B$2:$S$451,15,0)</f>
        <v/>
      </c>
      <c r="S347" s="0" t="str">
        <f aca="false">VLOOKUP($D347,metadata!$B$2:$S$451,16,0)</f>
        <v/>
      </c>
      <c r="T347" s="0" t="str">
        <f aca="false">VLOOKUP($D347,metadata!$B$2:$S$451,17,0)</f>
        <v/>
      </c>
      <c r="U347" s="0" t="str">
        <f aca="false">VLOOKUP($D347,metadata!$B$2:$S$451,18,0)</f>
        <v/>
      </c>
      <c r="V347" s="0" t="str">
        <f aca="false">VLOOKUP($D347,metadata!$B$2:$Z$451,19,0)</f>
        <v/>
      </c>
      <c r="W347" s="0" t="str">
        <f aca="false">VLOOKUP($D347,metadata!$B$2:$Z$451,20,0)</f>
        <v/>
      </c>
      <c r="X347" s="0" t="str">
        <f aca="false">VLOOKUP($D347,metadata!$B$2:$Z$451,21,0)</f>
        <v/>
      </c>
      <c r="Y347" s="0" t="str">
        <f aca="false">VLOOKUP($D347,metadata!$B$2:$Z$451,22,0)</f>
        <v/>
      </c>
      <c r="Z347" s="0" t="str">
        <f aca="false">VLOOKUP($D347,metadata!$B$2:$Z$451,23,0)</f>
        <v/>
      </c>
      <c r="AA347" s="0" t="str">
        <f aca="false">VLOOKUP($D347,metadata!$B$2:$Z$451,24,0)</f>
        <v/>
      </c>
      <c r="AB347" s="0" t="str">
        <f aca="false">VLOOKUP($D347,metadata!$B$2:$Z$451,25,0)</f>
        <v/>
      </c>
      <c r="AF347" s="0" t="str">
        <f aca="false">IF(AE347="",V347,AE347)</f>
        <v/>
      </c>
      <c r="AH347" s="0" t="str">
        <f aca="false">IF(AD347&lt;1.1,"x","")</f>
        <v>x</v>
      </c>
    </row>
    <row r="348" customFormat="false" ht="13.8" hidden="true" customHeight="false" outlineLevel="0" collapsed="false">
      <c r="A348" s="0" t="n">
        <f aca="false">A347+metadata!J347</f>
        <v>2033</v>
      </c>
      <c r="B348" s="0" t="str">
        <f aca="false">metadata!B348</f>
        <v>51-21</v>
      </c>
      <c r="C348" s="0" t="n">
        <v>347</v>
      </c>
      <c r="D348" s="3" t="str">
        <f aca="false">VLOOKUP(C348,$A$1:$B$451,2)</f>
        <v>2-</v>
      </c>
      <c r="E348" s="0" t="str">
        <f aca="false">VLOOKUP($D348,metadata!$B$2:$S$451,2,0)</f>
        <v>BRADSHAW, WE</v>
      </c>
      <c r="F348" s="0" t="str">
        <f aca="false">VLOOKUP($D348,metadata!$B$2:$S$451,3,0)</f>
        <v>GEOGRAPHY OF PHOTOPERIODIC RESPONSE IN DIAPAUSING MOSQUITO</v>
      </c>
      <c r="G348" s="0" t="str">
        <f aca="false">VLOOKUP($D348,metadata!$B$2:$S$451,4,0)</f>
        <v>10.1038/262384b0</v>
      </c>
      <c r="H348" s="0" t="str">
        <f aca="false">VLOOKUP($D348,metadata!$B$2:$S$451,5,0)</f>
        <v>y-askfordata</v>
      </c>
      <c r="I348" s="0" t="str">
        <f aca="false">VLOOKUP($D348,metadata!$B$2:$S$451,6,0)</f>
        <v>a</v>
      </c>
      <c r="J348" s="0" t="str">
        <f aca="false">VLOOKUP($D348,metadata!$B$2:$S$451,7,0)</f>
        <v>i</v>
      </c>
      <c r="K348" s="0" t="n">
        <f aca="false">VLOOKUP($D348,metadata!$B$2:$S$451,8,0)</f>
        <v>22</v>
      </c>
      <c r="L348" s="0" t="n">
        <f aca="false">VLOOKUP($D348,metadata!$B$2:$S$451,9,0)</f>
        <v>16</v>
      </c>
      <c r="M348" s="0" t="str">
        <f aca="false">VLOOKUP($D348,metadata!$B$2:$S$451,10,0)</f>
        <v/>
      </c>
      <c r="N348" s="0" t="str">
        <f aca="false">VLOOKUP($D348,metadata!$B$2:$S$451,11,0)</f>
        <v>Wyeomyia smithii</v>
      </c>
      <c r="O348" s="0" t="str">
        <f aca="false">VLOOKUP($D348,metadata!$B$2:$S$451,12,0)</f>
        <v>diptera</v>
      </c>
      <c r="P348" s="0" t="str">
        <f aca="false">VLOOKUP($D348,metadata!$B$2:$S$451,13,0)</f>
        <v/>
      </c>
      <c r="Q348" s="0" t="str">
        <f aca="false">VLOOKUP($D348,metadata!$B$2:$S$451,14,0)</f>
        <v/>
      </c>
      <c r="R348" s="0" t="str">
        <f aca="false">VLOOKUP($D348,metadata!$B$2:$S$451,15,0)</f>
        <v/>
      </c>
      <c r="S348" s="0" t="str">
        <f aca="false">VLOOKUP($D348,metadata!$B$2:$S$451,16,0)</f>
        <v/>
      </c>
      <c r="T348" s="0" t="str">
        <f aca="false">VLOOKUP($D348,metadata!$B$2:$S$451,17,0)</f>
        <v/>
      </c>
      <c r="U348" s="0" t="str">
        <f aca="false">VLOOKUP($D348,metadata!$B$2:$S$451,18,0)</f>
        <v/>
      </c>
      <c r="V348" s="0" t="str">
        <f aca="false">VLOOKUP($D348,metadata!$B$2:$Z$451,19,0)</f>
        <v/>
      </c>
      <c r="W348" s="0" t="str">
        <f aca="false">VLOOKUP($D348,metadata!$B$2:$Z$451,20,0)</f>
        <v/>
      </c>
      <c r="X348" s="0" t="str">
        <f aca="false">VLOOKUP($D348,metadata!$B$2:$Z$451,21,0)</f>
        <v/>
      </c>
      <c r="Y348" s="0" t="str">
        <f aca="false">VLOOKUP($D348,metadata!$B$2:$Z$451,22,0)</f>
        <v/>
      </c>
      <c r="Z348" s="0" t="str">
        <f aca="false">VLOOKUP($D348,metadata!$B$2:$Z$451,23,0)</f>
        <v/>
      </c>
      <c r="AA348" s="0" t="str">
        <f aca="false">VLOOKUP($D348,metadata!$B$2:$Z$451,24,0)</f>
        <v/>
      </c>
      <c r="AB348" s="0" t="str">
        <f aca="false">VLOOKUP($D348,metadata!$B$2:$Z$451,25,0)</f>
        <v/>
      </c>
      <c r="AF348" s="0" t="str">
        <f aca="false">IF(AE348="",V348,AE348)</f>
        <v/>
      </c>
      <c r="AH348" s="0" t="str">
        <f aca="false">IF(AD348&lt;1.1,"x","")</f>
        <v>x</v>
      </c>
    </row>
    <row r="349" customFormat="false" ht="13.8" hidden="true" customHeight="false" outlineLevel="0" collapsed="false">
      <c r="A349" s="0" t="n">
        <f aca="false">A348+metadata!J348</f>
        <v>2038</v>
      </c>
      <c r="B349" s="0" t="str">
        <f aca="false">metadata!B349</f>
        <v>51-22</v>
      </c>
      <c r="C349" s="0" t="n">
        <v>348</v>
      </c>
      <c r="D349" s="3" t="str">
        <f aca="false">VLOOKUP(C349,$A$1:$B$451,2)</f>
        <v>2-</v>
      </c>
      <c r="E349" s="0" t="str">
        <f aca="false">VLOOKUP($D349,metadata!$B$2:$S$451,2,0)</f>
        <v>BRADSHAW, WE</v>
      </c>
      <c r="F349" s="0" t="str">
        <f aca="false">VLOOKUP($D349,metadata!$B$2:$S$451,3,0)</f>
        <v>GEOGRAPHY OF PHOTOPERIODIC RESPONSE IN DIAPAUSING MOSQUITO</v>
      </c>
      <c r="G349" s="0" t="str">
        <f aca="false">VLOOKUP($D349,metadata!$B$2:$S$451,4,0)</f>
        <v>10.1038/262384b0</v>
      </c>
      <c r="H349" s="0" t="str">
        <f aca="false">VLOOKUP($D349,metadata!$B$2:$S$451,5,0)</f>
        <v>y-askfordata</v>
      </c>
      <c r="I349" s="0" t="str">
        <f aca="false">VLOOKUP($D349,metadata!$B$2:$S$451,6,0)</f>
        <v>a</v>
      </c>
      <c r="J349" s="0" t="str">
        <f aca="false">VLOOKUP($D349,metadata!$B$2:$S$451,7,0)</f>
        <v>i</v>
      </c>
      <c r="K349" s="0" t="n">
        <f aca="false">VLOOKUP($D349,metadata!$B$2:$S$451,8,0)</f>
        <v>22</v>
      </c>
      <c r="L349" s="0" t="n">
        <f aca="false">VLOOKUP($D349,metadata!$B$2:$S$451,9,0)</f>
        <v>16</v>
      </c>
      <c r="M349" s="0" t="str">
        <f aca="false">VLOOKUP($D349,metadata!$B$2:$S$451,10,0)</f>
        <v/>
      </c>
      <c r="N349" s="0" t="str">
        <f aca="false">VLOOKUP($D349,metadata!$B$2:$S$451,11,0)</f>
        <v>Wyeomyia smithii</v>
      </c>
      <c r="O349" s="0" t="str">
        <f aca="false">VLOOKUP($D349,metadata!$B$2:$S$451,12,0)</f>
        <v>diptera</v>
      </c>
      <c r="P349" s="0" t="str">
        <f aca="false">VLOOKUP($D349,metadata!$B$2:$S$451,13,0)</f>
        <v/>
      </c>
      <c r="Q349" s="0" t="str">
        <f aca="false">VLOOKUP($D349,metadata!$B$2:$S$451,14,0)</f>
        <v/>
      </c>
      <c r="R349" s="0" t="str">
        <f aca="false">VLOOKUP($D349,metadata!$B$2:$S$451,15,0)</f>
        <v/>
      </c>
      <c r="S349" s="0" t="str">
        <f aca="false">VLOOKUP($D349,metadata!$B$2:$S$451,16,0)</f>
        <v/>
      </c>
      <c r="T349" s="0" t="str">
        <f aca="false">VLOOKUP($D349,metadata!$B$2:$S$451,17,0)</f>
        <v/>
      </c>
      <c r="U349" s="0" t="str">
        <f aca="false">VLOOKUP($D349,metadata!$B$2:$S$451,18,0)</f>
        <v/>
      </c>
      <c r="V349" s="0" t="str">
        <f aca="false">VLOOKUP($D349,metadata!$B$2:$Z$451,19,0)</f>
        <v/>
      </c>
      <c r="W349" s="0" t="str">
        <f aca="false">VLOOKUP($D349,metadata!$B$2:$Z$451,20,0)</f>
        <v/>
      </c>
      <c r="X349" s="0" t="str">
        <f aca="false">VLOOKUP($D349,metadata!$B$2:$Z$451,21,0)</f>
        <v/>
      </c>
      <c r="Y349" s="0" t="str">
        <f aca="false">VLOOKUP($D349,metadata!$B$2:$Z$451,22,0)</f>
        <v/>
      </c>
      <c r="Z349" s="0" t="str">
        <f aca="false">VLOOKUP($D349,metadata!$B$2:$Z$451,23,0)</f>
        <v/>
      </c>
      <c r="AA349" s="0" t="str">
        <f aca="false">VLOOKUP($D349,metadata!$B$2:$Z$451,24,0)</f>
        <v/>
      </c>
      <c r="AB349" s="0" t="str">
        <f aca="false">VLOOKUP($D349,metadata!$B$2:$Z$451,25,0)</f>
        <v/>
      </c>
      <c r="AF349" s="0" t="str">
        <f aca="false">IF(AE349="",V349,AE349)</f>
        <v/>
      </c>
      <c r="AH349" s="0" t="str">
        <f aca="false">IF(AD349&lt;1.1,"x","")</f>
        <v>x</v>
      </c>
    </row>
    <row r="350" customFormat="false" ht="13.8" hidden="true" customHeight="false" outlineLevel="0" collapsed="false">
      <c r="A350" s="0" t="n">
        <f aca="false">A349+metadata!J349</f>
        <v>2043</v>
      </c>
      <c r="B350" s="0" t="str">
        <f aca="false">metadata!B350</f>
        <v>51-23</v>
      </c>
      <c r="C350" s="0" t="n">
        <v>349</v>
      </c>
      <c r="D350" s="3" t="str">
        <f aca="false">VLOOKUP(C350,$A$1:$B$451,2)</f>
        <v>2-</v>
      </c>
      <c r="E350" s="0" t="str">
        <f aca="false">VLOOKUP($D350,metadata!$B$2:$S$451,2,0)</f>
        <v>BRADSHAW, WE</v>
      </c>
      <c r="F350" s="0" t="str">
        <f aca="false">VLOOKUP($D350,metadata!$B$2:$S$451,3,0)</f>
        <v>GEOGRAPHY OF PHOTOPERIODIC RESPONSE IN DIAPAUSING MOSQUITO</v>
      </c>
      <c r="G350" s="0" t="str">
        <f aca="false">VLOOKUP($D350,metadata!$B$2:$S$451,4,0)</f>
        <v>10.1038/262384b0</v>
      </c>
      <c r="H350" s="0" t="str">
        <f aca="false">VLOOKUP($D350,metadata!$B$2:$S$451,5,0)</f>
        <v>y-askfordata</v>
      </c>
      <c r="I350" s="0" t="str">
        <f aca="false">VLOOKUP($D350,metadata!$B$2:$S$451,6,0)</f>
        <v>a</v>
      </c>
      <c r="J350" s="0" t="str">
        <f aca="false">VLOOKUP($D350,metadata!$B$2:$S$451,7,0)</f>
        <v>i</v>
      </c>
      <c r="K350" s="0" t="n">
        <f aca="false">VLOOKUP($D350,metadata!$B$2:$S$451,8,0)</f>
        <v>22</v>
      </c>
      <c r="L350" s="0" t="n">
        <f aca="false">VLOOKUP($D350,metadata!$B$2:$S$451,9,0)</f>
        <v>16</v>
      </c>
      <c r="M350" s="0" t="str">
        <f aca="false">VLOOKUP($D350,metadata!$B$2:$S$451,10,0)</f>
        <v/>
      </c>
      <c r="N350" s="0" t="str">
        <f aca="false">VLOOKUP($D350,metadata!$B$2:$S$451,11,0)</f>
        <v>Wyeomyia smithii</v>
      </c>
      <c r="O350" s="0" t="str">
        <f aca="false">VLOOKUP($D350,metadata!$B$2:$S$451,12,0)</f>
        <v>diptera</v>
      </c>
      <c r="P350" s="0" t="str">
        <f aca="false">VLOOKUP($D350,metadata!$B$2:$S$451,13,0)</f>
        <v/>
      </c>
      <c r="Q350" s="0" t="str">
        <f aca="false">VLOOKUP($D350,metadata!$B$2:$S$451,14,0)</f>
        <v/>
      </c>
      <c r="R350" s="0" t="str">
        <f aca="false">VLOOKUP($D350,metadata!$B$2:$S$451,15,0)</f>
        <v/>
      </c>
      <c r="S350" s="0" t="str">
        <f aca="false">VLOOKUP($D350,metadata!$B$2:$S$451,16,0)</f>
        <v/>
      </c>
      <c r="T350" s="0" t="str">
        <f aca="false">VLOOKUP($D350,metadata!$B$2:$S$451,17,0)</f>
        <v/>
      </c>
      <c r="U350" s="0" t="str">
        <f aca="false">VLOOKUP($D350,metadata!$B$2:$S$451,18,0)</f>
        <v/>
      </c>
      <c r="V350" s="0" t="str">
        <f aca="false">VLOOKUP($D350,metadata!$B$2:$Z$451,19,0)</f>
        <v/>
      </c>
      <c r="W350" s="0" t="str">
        <f aca="false">VLOOKUP($D350,metadata!$B$2:$Z$451,20,0)</f>
        <v/>
      </c>
      <c r="X350" s="0" t="str">
        <f aca="false">VLOOKUP($D350,metadata!$B$2:$Z$451,21,0)</f>
        <v/>
      </c>
      <c r="Y350" s="0" t="str">
        <f aca="false">VLOOKUP($D350,metadata!$B$2:$Z$451,22,0)</f>
        <v/>
      </c>
      <c r="Z350" s="0" t="str">
        <f aca="false">VLOOKUP($D350,metadata!$B$2:$Z$451,23,0)</f>
        <v/>
      </c>
      <c r="AA350" s="0" t="str">
        <f aca="false">VLOOKUP($D350,metadata!$B$2:$Z$451,24,0)</f>
        <v/>
      </c>
      <c r="AB350" s="0" t="str">
        <f aca="false">VLOOKUP($D350,metadata!$B$2:$Z$451,25,0)</f>
        <v/>
      </c>
      <c r="AF350" s="0" t="str">
        <f aca="false">IF(AE350="",V350,AE350)</f>
        <v/>
      </c>
      <c r="AH350" s="0" t="str">
        <f aca="false">IF(AD350&lt;1.1,"x","")</f>
        <v>x</v>
      </c>
    </row>
    <row r="351" customFormat="false" ht="13.8" hidden="true" customHeight="false" outlineLevel="0" collapsed="false">
      <c r="A351" s="0" t="n">
        <f aca="false">A350+metadata!J350</f>
        <v>2048</v>
      </c>
      <c r="B351" s="0" t="str">
        <f aca="false">metadata!B351</f>
        <v>51-24</v>
      </c>
      <c r="C351" s="0" t="n">
        <v>350</v>
      </c>
      <c r="D351" s="3" t="str">
        <f aca="false">VLOOKUP(C351,$A$1:$B$451,2)</f>
        <v>2-</v>
      </c>
      <c r="E351" s="0" t="str">
        <f aca="false">VLOOKUP($D351,metadata!$B$2:$S$451,2,0)</f>
        <v>BRADSHAW, WE</v>
      </c>
      <c r="F351" s="0" t="str">
        <f aca="false">VLOOKUP($D351,metadata!$B$2:$S$451,3,0)</f>
        <v>GEOGRAPHY OF PHOTOPERIODIC RESPONSE IN DIAPAUSING MOSQUITO</v>
      </c>
      <c r="G351" s="0" t="str">
        <f aca="false">VLOOKUP($D351,metadata!$B$2:$S$451,4,0)</f>
        <v>10.1038/262384b0</v>
      </c>
      <c r="H351" s="0" t="str">
        <f aca="false">VLOOKUP($D351,metadata!$B$2:$S$451,5,0)</f>
        <v>y-askfordata</v>
      </c>
      <c r="I351" s="0" t="str">
        <f aca="false">VLOOKUP($D351,metadata!$B$2:$S$451,6,0)</f>
        <v>a</v>
      </c>
      <c r="J351" s="0" t="str">
        <f aca="false">VLOOKUP($D351,metadata!$B$2:$S$451,7,0)</f>
        <v>i</v>
      </c>
      <c r="K351" s="0" t="n">
        <f aca="false">VLOOKUP($D351,metadata!$B$2:$S$451,8,0)</f>
        <v>22</v>
      </c>
      <c r="L351" s="0" t="n">
        <f aca="false">VLOOKUP($D351,metadata!$B$2:$S$451,9,0)</f>
        <v>16</v>
      </c>
      <c r="M351" s="0" t="str">
        <f aca="false">VLOOKUP($D351,metadata!$B$2:$S$451,10,0)</f>
        <v/>
      </c>
      <c r="N351" s="0" t="str">
        <f aca="false">VLOOKUP($D351,metadata!$B$2:$S$451,11,0)</f>
        <v>Wyeomyia smithii</v>
      </c>
      <c r="O351" s="0" t="str">
        <f aca="false">VLOOKUP($D351,metadata!$B$2:$S$451,12,0)</f>
        <v>diptera</v>
      </c>
      <c r="P351" s="0" t="str">
        <f aca="false">VLOOKUP($D351,metadata!$B$2:$S$451,13,0)</f>
        <v/>
      </c>
      <c r="Q351" s="0" t="str">
        <f aca="false">VLOOKUP($D351,metadata!$B$2:$S$451,14,0)</f>
        <v/>
      </c>
      <c r="R351" s="0" t="str">
        <f aca="false">VLOOKUP($D351,metadata!$B$2:$S$451,15,0)</f>
        <v/>
      </c>
      <c r="S351" s="0" t="str">
        <f aca="false">VLOOKUP($D351,metadata!$B$2:$S$451,16,0)</f>
        <v/>
      </c>
      <c r="T351" s="0" t="str">
        <f aca="false">VLOOKUP($D351,metadata!$B$2:$S$451,17,0)</f>
        <v/>
      </c>
      <c r="U351" s="0" t="str">
        <f aca="false">VLOOKUP($D351,metadata!$B$2:$S$451,18,0)</f>
        <v/>
      </c>
      <c r="V351" s="0" t="str">
        <f aca="false">VLOOKUP($D351,metadata!$B$2:$Z$451,19,0)</f>
        <v/>
      </c>
      <c r="W351" s="0" t="str">
        <f aca="false">VLOOKUP($D351,metadata!$B$2:$Z$451,20,0)</f>
        <v/>
      </c>
      <c r="X351" s="0" t="str">
        <f aca="false">VLOOKUP($D351,metadata!$B$2:$Z$451,21,0)</f>
        <v/>
      </c>
      <c r="Y351" s="0" t="str">
        <f aca="false">VLOOKUP($D351,metadata!$B$2:$Z$451,22,0)</f>
        <v/>
      </c>
      <c r="Z351" s="0" t="str">
        <f aca="false">VLOOKUP($D351,metadata!$B$2:$Z$451,23,0)</f>
        <v/>
      </c>
      <c r="AA351" s="0" t="str">
        <f aca="false">VLOOKUP($D351,metadata!$B$2:$Z$451,24,0)</f>
        <v/>
      </c>
      <c r="AB351" s="0" t="str">
        <f aca="false">VLOOKUP($D351,metadata!$B$2:$Z$451,25,0)</f>
        <v/>
      </c>
      <c r="AF351" s="0" t="str">
        <f aca="false">IF(AE351="",V351,AE351)</f>
        <v/>
      </c>
      <c r="AH351" s="0" t="str">
        <f aca="false">IF(AD351&lt;1.1,"x","")</f>
        <v>x</v>
      </c>
    </row>
    <row r="352" customFormat="false" ht="13.8" hidden="true" customHeight="false" outlineLevel="0" collapsed="false">
      <c r="A352" s="0" t="n">
        <f aca="false">A351+metadata!J351</f>
        <v>2053</v>
      </c>
      <c r="B352" s="0" t="str">
        <f aca="false">metadata!B352</f>
        <v>51-25</v>
      </c>
      <c r="C352" s="0" t="n">
        <v>351</v>
      </c>
      <c r="D352" s="3" t="str">
        <f aca="false">VLOOKUP(C352,$A$1:$B$451,2)</f>
        <v>2-</v>
      </c>
      <c r="E352" s="0" t="str">
        <f aca="false">VLOOKUP($D352,metadata!$B$2:$S$451,2,0)</f>
        <v>BRADSHAW, WE</v>
      </c>
      <c r="F352" s="0" t="str">
        <f aca="false">VLOOKUP($D352,metadata!$B$2:$S$451,3,0)</f>
        <v>GEOGRAPHY OF PHOTOPERIODIC RESPONSE IN DIAPAUSING MOSQUITO</v>
      </c>
      <c r="G352" s="0" t="str">
        <f aca="false">VLOOKUP($D352,metadata!$B$2:$S$451,4,0)</f>
        <v>10.1038/262384b0</v>
      </c>
      <c r="H352" s="0" t="str">
        <f aca="false">VLOOKUP($D352,metadata!$B$2:$S$451,5,0)</f>
        <v>y-askfordata</v>
      </c>
      <c r="I352" s="0" t="str">
        <f aca="false">VLOOKUP($D352,metadata!$B$2:$S$451,6,0)</f>
        <v>a</v>
      </c>
      <c r="J352" s="0" t="str">
        <f aca="false">VLOOKUP($D352,metadata!$B$2:$S$451,7,0)</f>
        <v>i</v>
      </c>
      <c r="K352" s="0" t="n">
        <f aca="false">VLOOKUP($D352,metadata!$B$2:$S$451,8,0)</f>
        <v>22</v>
      </c>
      <c r="L352" s="0" t="n">
        <f aca="false">VLOOKUP($D352,metadata!$B$2:$S$451,9,0)</f>
        <v>16</v>
      </c>
      <c r="M352" s="0" t="str">
        <f aca="false">VLOOKUP($D352,metadata!$B$2:$S$451,10,0)</f>
        <v/>
      </c>
      <c r="N352" s="0" t="str">
        <f aca="false">VLOOKUP($D352,metadata!$B$2:$S$451,11,0)</f>
        <v>Wyeomyia smithii</v>
      </c>
      <c r="O352" s="0" t="str">
        <f aca="false">VLOOKUP($D352,metadata!$B$2:$S$451,12,0)</f>
        <v>diptera</v>
      </c>
      <c r="P352" s="0" t="str">
        <f aca="false">VLOOKUP($D352,metadata!$B$2:$S$451,13,0)</f>
        <v/>
      </c>
      <c r="Q352" s="0" t="str">
        <f aca="false">VLOOKUP($D352,metadata!$B$2:$S$451,14,0)</f>
        <v/>
      </c>
      <c r="R352" s="0" t="str">
        <f aca="false">VLOOKUP($D352,metadata!$B$2:$S$451,15,0)</f>
        <v/>
      </c>
      <c r="S352" s="0" t="str">
        <f aca="false">VLOOKUP($D352,metadata!$B$2:$S$451,16,0)</f>
        <v/>
      </c>
      <c r="T352" s="0" t="str">
        <f aca="false">VLOOKUP($D352,metadata!$B$2:$S$451,17,0)</f>
        <v/>
      </c>
      <c r="U352" s="0" t="str">
        <f aca="false">VLOOKUP($D352,metadata!$B$2:$S$451,18,0)</f>
        <v/>
      </c>
      <c r="V352" s="0" t="str">
        <f aca="false">VLOOKUP($D352,metadata!$B$2:$Z$451,19,0)</f>
        <v/>
      </c>
      <c r="W352" s="0" t="str">
        <f aca="false">VLOOKUP($D352,metadata!$B$2:$Z$451,20,0)</f>
        <v/>
      </c>
      <c r="X352" s="0" t="str">
        <f aca="false">VLOOKUP($D352,metadata!$B$2:$Z$451,21,0)</f>
        <v/>
      </c>
      <c r="Y352" s="0" t="str">
        <f aca="false">VLOOKUP($D352,metadata!$B$2:$Z$451,22,0)</f>
        <v/>
      </c>
      <c r="Z352" s="0" t="str">
        <f aca="false">VLOOKUP($D352,metadata!$B$2:$Z$451,23,0)</f>
        <v/>
      </c>
      <c r="AA352" s="0" t="str">
        <f aca="false">VLOOKUP($D352,metadata!$B$2:$Z$451,24,0)</f>
        <v/>
      </c>
      <c r="AB352" s="0" t="str">
        <f aca="false">VLOOKUP($D352,metadata!$B$2:$Z$451,25,0)</f>
        <v/>
      </c>
      <c r="AF352" s="0" t="str">
        <f aca="false">IF(AE352="",V352,AE352)</f>
        <v/>
      </c>
      <c r="AH352" s="0" t="str">
        <f aca="false">IF(AD352&lt;1.1,"x","")</f>
        <v>x</v>
      </c>
    </row>
    <row r="353" customFormat="false" ht="13.8" hidden="true" customHeight="false" outlineLevel="0" collapsed="false">
      <c r="A353" s="0" t="n">
        <f aca="false">A352+metadata!J352</f>
        <v>2058</v>
      </c>
      <c r="B353" s="0" t="str">
        <f aca="false">metadata!B353</f>
        <v>51-26</v>
      </c>
      <c r="C353" s="0" t="n">
        <v>352</v>
      </c>
      <c r="D353" s="3" t="str">
        <f aca="false">VLOOKUP(C353,$A$1:$B$451,2)</f>
        <v>2-</v>
      </c>
      <c r="E353" s="0" t="str">
        <f aca="false">VLOOKUP($D353,metadata!$B$2:$S$451,2,0)</f>
        <v>BRADSHAW, WE</v>
      </c>
      <c r="F353" s="0" t="str">
        <f aca="false">VLOOKUP($D353,metadata!$B$2:$S$451,3,0)</f>
        <v>GEOGRAPHY OF PHOTOPERIODIC RESPONSE IN DIAPAUSING MOSQUITO</v>
      </c>
      <c r="G353" s="0" t="str">
        <f aca="false">VLOOKUP($D353,metadata!$B$2:$S$451,4,0)</f>
        <v>10.1038/262384b0</v>
      </c>
      <c r="H353" s="0" t="str">
        <f aca="false">VLOOKUP($D353,metadata!$B$2:$S$451,5,0)</f>
        <v>y-askfordata</v>
      </c>
      <c r="I353" s="0" t="str">
        <f aca="false">VLOOKUP($D353,metadata!$B$2:$S$451,6,0)</f>
        <v>a</v>
      </c>
      <c r="J353" s="0" t="str">
        <f aca="false">VLOOKUP($D353,metadata!$B$2:$S$451,7,0)</f>
        <v>i</v>
      </c>
      <c r="K353" s="0" t="n">
        <f aca="false">VLOOKUP($D353,metadata!$B$2:$S$451,8,0)</f>
        <v>22</v>
      </c>
      <c r="L353" s="0" t="n">
        <f aca="false">VLOOKUP($D353,metadata!$B$2:$S$451,9,0)</f>
        <v>16</v>
      </c>
      <c r="M353" s="0" t="str">
        <f aca="false">VLOOKUP($D353,metadata!$B$2:$S$451,10,0)</f>
        <v/>
      </c>
      <c r="N353" s="0" t="str">
        <f aca="false">VLOOKUP($D353,metadata!$B$2:$S$451,11,0)</f>
        <v>Wyeomyia smithii</v>
      </c>
      <c r="O353" s="0" t="str">
        <f aca="false">VLOOKUP($D353,metadata!$B$2:$S$451,12,0)</f>
        <v>diptera</v>
      </c>
      <c r="P353" s="0" t="str">
        <f aca="false">VLOOKUP($D353,metadata!$B$2:$S$451,13,0)</f>
        <v/>
      </c>
      <c r="Q353" s="0" t="str">
        <f aca="false">VLOOKUP($D353,metadata!$B$2:$S$451,14,0)</f>
        <v/>
      </c>
      <c r="R353" s="0" t="str">
        <f aca="false">VLOOKUP($D353,metadata!$B$2:$S$451,15,0)</f>
        <v/>
      </c>
      <c r="S353" s="0" t="str">
        <f aca="false">VLOOKUP($D353,metadata!$B$2:$S$451,16,0)</f>
        <v/>
      </c>
      <c r="T353" s="0" t="str">
        <f aca="false">VLOOKUP($D353,metadata!$B$2:$S$451,17,0)</f>
        <v/>
      </c>
      <c r="U353" s="0" t="str">
        <f aca="false">VLOOKUP($D353,metadata!$B$2:$S$451,18,0)</f>
        <v/>
      </c>
      <c r="V353" s="0" t="str">
        <f aca="false">VLOOKUP($D353,metadata!$B$2:$Z$451,19,0)</f>
        <v/>
      </c>
      <c r="W353" s="0" t="str">
        <f aca="false">VLOOKUP($D353,metadata!$B$2:$Z$451,20,0)</f>
        <v/>
      </c>
      <c r="X353" s="0" t="str">
        <f aca="false">VLOOKUP($D353,metadata!$B$2:$Z$451,21,0)</f>
        <v/>
      </c>
      <c r="Y353" s="0" t="str">
        <f aca="false">VLOOKUP($D353,metadata!$B$2:$Z$451,22,0)</f>
        <v/>
      </c>
      <c r="Z353" s="0" t="str">
        <f aca="false">VLOOKUP($D353,metadata!$B$2:$Z$451,23,0)</f>
        <v/>
      </c>
      <c r="AA353" s="0" t="str">
        <f aca="false">VLOOKUP($D353,metadata!$B$2:$Z$451,24,0)</f>
        <v/>
      </c>
      <c r="AB353" s="0" t="str">
        <f aca="false">VLOOKUP($D353,metadata!$B$2:$Z$451,25,0)</f>
        <v/>
      </c>
      <c r="AF353" s="0" t="str">
        <f aca="false">IF(AE353="",V353,AE353)</f>
        <v/>
      </c>
      <c r="AH353" s="0" t="str">
        <f aca="false">IF(AD353&lt;1.1,"x","")</f>
        <v>x</v>
      </c>
    </row>
    <row r="354" customFormat="false" ht="13.8" hidden="true" customHeight="false" outlineLevel="0" collapsed="false">
      <c r="A354" s="0" t="n">
        <f aca="false">A353+metadata!J353</f>
        <v>2063</v>
      </c>
      <c r="B354" s="0" t="str">
        <f aca="false">metadata!B354</f>
        <v>51-27</v>
      </c>
      <c r="C354" s="0" t="n">
        <v>353</v>
      </c>
      <c r="D354" s="3" t="str">
        <f aca="false">VLOOKUP(C354,$A$1:$B$451,2)</f>
        <v>2-</v>
      </c>
      <c r="E354" s="0" t="str">
        <f aca="false">VLOOKUP($D354,metadata!$B$2:$S$451,2,0)</f>
        <v>BRADSHAW, WE</v>
      </c>
      <c r="F354" s="0" t="str">
        <f aca="false">VLOOKUP($D354,metadata!$B$2:$S$451,3,0)</f>
        <v>GEOGRAPHY OF PHOTOPERIODIC RESPONSE IN DIAPAUSING MOSQUITO</v>
      </c>
      <c r="G354" s="0" t="str">
        <f aca="false">VLOOKUP($D354,metadata!$B$2:$S$451,4,0)</f>
        <v>10.1038/262384b0</v>
      </c>
      <c r="H354" s="0" t="str">
        <f aca="false">VLOOKUP($D354,metadata!$B$2:$S$451,5,0)</f>
        <v>y-askfordata</v>
      </c>
      <c r="I354" s="0" t="str">
        <f aca="false">VLOOKUP($D354,metadata!$B$2:$S$451,6,0)</f>
        <v>a</v>
      </c>
      <c r="J354" s="0" t="str">
        <f aca="false">VLOOKUP($D354,metadata!$B$2:$S$451,7,0)</f>
        <v>i</v>
      </c>
      <c r="K354" s="0" t="n">
        <f aca="false">VLOOKUP($D354,metadata!$B$2:$S$451,8,0)</f>
        <v>22</v>
      </c>
      <c r="L354" s="0" t="n">
        <f aca="false">VLOOKUP($D354,metadata!$B$2:$S$451,9,0)</f>
        <v>16</v>
      </c>
      <c r="M354" s="0" t="str">
        <f aca="false">VLOOKUP($D354,metadata!$B$2:$S$451,10,0)</f>
        <v/>
      </c>
      <c r="N354" s="0" t="str">
        <f aca="false">VLOOKUP($D354,metadata!$B$2:$S$451,11,0)</f>
        <v>Wyeomyia smithii</v>
      </c>
      <c r="O354" s="0" t="str">
        <f aca="false">VLOOKUP($D354,metadata!$B$2:$S$451,12,0)</f>
        <v>diptera</v>
      </c>
      <c r="P354" s="0" t="str">
        <f aca="false">VLOOKUP($D354,metadata!$B$2:$S$451,13,0)</f>
        <v/>
      </c>
      <c r="Q354" s="0" t="str">
        <f aca="false">VLOOKUP($D354,metadata!$B$2:$S$451,14,0)</f>
        <v/>
      </c>
      <c r="R354" s="0" t="str">
        <f aca="false">VLOOKUP($D354,metadata!$B$2:$S$451,15,0)</f>
        <v/>
      </c>
      <c r="S354" s="0" t="str">
        <f aca="false">VLOOKUP($D354,metadata!$B$2:$S$451,16,0)</f>
        <v/>
      </c>
      <c r="T354" s="0" t="str">
        <f aca="false">VLOOKUP($D354,metadata!$B$2:$S$451,17,0)</f>
        <v/>
      </c>
      <c r="U354" s="0" t="str">
        <f aca="false">VLOOKUP($D354,metadata!$B$2:$S$451,18,0)</f>
        <v/>
      </c>
      <c r="V354" s="0" t="str">
        <f aca="false">VLOOKUP($D354,metadata!$B$2:$Z$451,19,0)</f>
        <v/>
      </c>
      <c r="W354" s="0" t="str">
        <f aca="false">VLOOKUP($D354,metadata!$B$2:$Z$451,20,0)</f>
        <v/>
      </c>
      <c r="X354" s="0" t="str">
        <f aca="false">VLOOKUP($D354,metadata!$B$2:$Z$451,21,0)</f>
        <v/>
      </c>
      <c r="Y354" s="0" t="str">
        <f aca="false">VLOOKUP($D354,metadata!$B$2:$Z$451,22,0)</f>
        <v/>
      </c>
      <c r="Z354" s="0" t="str">
        <f aca="false">VLOOKUP($D354,metadata!$B$2:$Z$451,23,0)</f>
        <v/>
      </c>
      <c r="AA354" s="0" t="str">
        <f aca="false">VLOOKUP($D354,metadata!$B$2:$Z$451,24,0)</f>
        <v/>
      </c>
      <c r="AB354" s="0" t="str">
        <f aca="false">VLOOKUP($D354,metadata!$B$2:$Z$451,25,0)</f>
        <v/>
      </c>
      <c r="AF354" s="0" t="str">
        <f aca="false">IF(AE354="",V354,AE354)</f>
        <v/>
      </c>
      <c r="AH354" s="0" t="str">
        <f aca="false">IF(AD354&lt;1.1,"x","")</f>
        <v>x</v>
      </c>
    </row>
    <row r="355" customFormat="false" ht="13.8" hidden="true" customHeight="false" outlineLevel="0" collapsed="false">
      <c r="A355" s="0" t="n">
        <f aca="false">A354+metadata!J354</f>
        <v>2068</v>
      </c>
      <c r="B355" s="0" t="str">
        <f aca="false">metadata!B355</f>
        <v>51-28</v>
      </c>
      <c r="C355" s="0" t="n">
        <v>354</v>
      </c>
      <c r="D355" s="3" t="str">
        <f aca="false">VLOOKUP(C355,$A$1:$B$451,2)</f>
        <v>2-</v>
      </c>
      <c r="E355" s="0" t="str">
        <f aca="false">VLOOKUP($D355,metadata!$B$2:$S$451,2,0)</f>
        <v>BRADSHAW, WE</v>
      </c>
      <c r="F355" s="0" t="str">
        <f aca="false">VLOOKUP($D355,metadata!$B$2:$S$451,3,0)</f>
        <v>GEOGRAPHY OF PHOTOPERIODIC RESPONSE IN DIAPAUSING MOSQUITO</v>
      </c>
      <c r="G355" s="0" t="str">
        <f aca="false">VLOOKUP($D355,metadata!$B$2:$S$451,4,0)</f>
        <v>10.1038/262384b0</v>
      </c>
      <c r="H355" s="0" t="str">
        <f aca="false">VLOOKUP($D355,metadata!$B$2:$S$451,5,0)</f>
        <v>y-askfordata</v>
      </c>
      <c r="I355" s="0" t="str">
        <f aca="false">VLOOKUP($D355,metadata!$B$2:$S$451,6,0)</f>
        <v>a</v>
      </c>
      <c r="J355" s="0" t="str">
        <f aca="false">VLOOKUP($D355,metadata!$B$2:$S$451,7,0)</f>
        <v>i</v>
      </c>
      <c r="K355" s="0" t="n">
        <f aca="false">VLOOKUP($D355,metadata!$B$2:$S$451,8,0)</f>
        <v>22</v>
      </c>
      <c r="L355" s="0" t="n">
        <f aca="false">VLOOKUP($D355,metadata!$B$2:$S$451,9,0)</f>
        <v>16</v>
      </c>
      <c r="M355" s="0" t="str">
        <f aca="false">VLOOKUP($D355,metadata!$B$2:$S$451,10,0)</f>
        <v/>
      </c>
      <c r="N355" s="0" t="str">
        <f aca="false">VLOOKUP($D355,metadata!$B$2:$S$451,11,0)</f>
        <v>Wyeomyia smithii</v>
      </c>
      <c r="O355" s="0" t="str">
        <f aca="false">VLOOKUP($D355,metadata!$B$2:$S$451,12,0)</f>
        <v>diptera</v>
      </c>
      <c r="P355" s="0" t="str">
        <f aca="false">VLOOKUP($D355,metadata!$B$2:$S$451,13,0)</f>
        <v/>
      </c>
      <c r="Q355" s="0" t="str">
        <f aca="false">VLOOKUP($D355,metadata!$B$2:$S$451,14,0)</f>
        <v/>
      </c>
      <c r="R355" s="0" t="str">
        <f aca="false">VLOOKUP($D355,metadata!$B$2:$S$451,15,0)</f>
        <v/>
      </c>
      <c r="S355" s="0" t="str">
        <f aca="false">VLOOKUP($D355,metadata!$B$2:$S$451,16,0)</f>
        <v/>
      </c>
      <c r="T355" s="0" t="str">
        <f aca="false">VLOOKUP($D355,metadata!$B$2:$S$451,17,0)</f>
        <v/>
      </c>
      <c r="U355" s="0" t="str">
        <f aca="false">VLOOKUP($D355,metadata!$B$2:$S$451,18,0)</f>
        <v/>
      </c>
      <c r="V355" s="0" t="str">
        <f aca="false">VLOOKUP($D355,metadata!$B$2:$Z$451,19,0)</f>
        <v/>
      </c>
      <c r="W355" s="0" t="str">
        <f aca="false">VLOOKUP($D355,metadata!$B$2:$Z$451,20,0)</f>
        <v/>
      </c>
      <c r="X355" s="0" t="str">
        <f aca="false">VLOOKUP($D355,metadata!$B$2:$Z$451,21,0)</f>
        <v/>
      </c>
      <c r="Y355" s="0" t="str">
        <f aca="false">VLOOKUP($D355,metadata!$B$2:$Z$451,22,0)</f>
        <v/>
      </c>
      <c r="Z355" s="0" t="str">
        <f aca="false">VLOOKUP($D355,metadata!$B$2:$Z$451,23,0)</f>
        <v/>
      </c>
      <c r="AA355" s="0" t="str">
        <f aca="false">VLOOKUP($D355,metadata!$B$2:$Z$451,24,0)</f>
        <v/>
      </c>
      <c r="AB355" s="0" t="str">
        <f aca="false">VLOOKUP($D355,metadata!$B$2:$Z$451,25,0)</f>
        <v/>
      </c>
      <c r="AF355" s="0" t="str">
        <f aca="false">IF(AE355="",V355,AE355)</f>
        <v/>
      </c>
      <c r="AH355" s="0" t="str">
        <f aca="false">IF(AD355&lt;1.1,"x","")</f>
        <v>x</v>
      </c>
    </row>
    <row r="356" customFormat="false" ht="13.8" hidden="true" customHeight="false" outlineLevel="0" collapsed="false">
      <c r="A356" s="0" t="n">
        <f aca="false">A355+metadata!J355</f>
        <v>2073</v>
      </c>
      <c r="B356" s="0" t="str">
        <f aca="false">metadata!B356</f>
        <v>51-29</v>
      </c>
      <c r="C356" s="0" t="n">
        <v>355</v>
      </c>
      <c r="D356" s="3" t="str">
        <f aca="false">VLOOKUP(C356,$A$1:$B$451,2)</f>
        <v>2-</v>
      </c>
      <c r="E356" s="0" t="str">
        <f aca="false">VLOOKUP($D356,metadata!$B$2:$S$451,2,0)</f>
        <v>BRADSHAW, WE</v>
      </c>
      <c r="F356" s="0" t="str">
        <f aca="false">VLOOKUP($D356,metadata!$B$2:$S$451,3,0)</f>
        <v>GEOGRAPHY OF PHOTOPERIODIC RESPONSE IN DIAPAUSING MOSQUITO</v>
      </c>
      <c r="G356" s="0" t="str">
        <f aca="false">VLOOKUP($D356,metadata!$B$2:$S$451,4,0)</f>
        <v>10.1038/262384b0</v>
      </c>
      <c r="H356" s="0" t="str">
        <f aca="false">VLOOKUP($D356,metadata!$B$2:$S$451,5,0)</f>
        <v>y-askfordata</v>
      </c>
      <c r="I356" s="0" t="str">
        <f aca="false">VLOOKUP($D356,metadata!$B$2:$S$451,6,0)</f>
        <v>a</v>
      </c>
      <c r="J356" s="0" t="str">
        <f aca="false">VLOOKUP($D356,metadata!$B$2:$S$451,7,0)</f>
        <v>i</v>
      </c>
      <c r="K356" s="0" t="n">
        <f aca="false">VLOOKUP($D356,metadata!$B$2:$S$451,8,0)</f>
        <v>22</v>
      </c>
      <c r="L356" s="0" t="n">
        <f aca="false">VLOOKUP($D356,metadata!$B$2:$S$451,9,0)</f>
        <v>16</v>
      </c>
      <c r="M356" s="0" t="str">
        <f aca="false">VLOOKUP($D356,metadata!$B$2:$S$451,10,0)</f>
        <v/>
      </c>
      <c r="N356" s="0" t="str">
        <f aca="false">VLOOKUP($D356,metadata!$B$2:$S$451,11,0)</f>
        <v>Wyeomyia smithii</v>
      </c>
      <c r="O356" s="0" t="str">
        <f aca="false">VLOOKUP($D356,metadata!$B$2:$S$451,12,0)</f>
        <v>diptera</v>
      </c>
      <c r="P356" s="0" t="str">
        <f aca="false">VLOOKUP($D356,metadata!$B$2:$S$451,13,0)</f>
        <v/>
      </c>
      <c r="Q356" s="0" t="str">
        <f aca="false">VLOOKUP($D356,metadata!$B$2:$S$451,14,0)</f>
        <v/>
      </c>
      <c r="R356" s="0" t="str">
        <f aca="false">VLOOKUP($D356,metadata!$B$2:$S$451,15,0)</f>
        <v/>
      </c>
      <c r="S356" s="0" t="str">
        <f aca="false">VLOOKUP($D356,metadata!$B$2:$S$451,16,0)</f>
        <v/>
      </c>
      <c r="T356" s="0" t="str">
        <f aca="false">VLOOKUP($D356,metadata!$B$2:$S$451,17,0)</f>
        <v/>
      </c>
      <c r="U356" s="0" t="str">
        <f aca="false">VLOOKUP($D356,metadata!$B$2:$S$451,18,0)</f>
        <v/>
      </c>
      <c r="V356" s="0" t="str">
        <f aca="false">VLOOKUP($D356,metadata!$B$2:$Z$451,19,0)</f>
        <v/>
      </c>
      <c r="W356" s="0" t="str">
        <f aca="false">VLOOKUP($D356,metadata!$B$2:$Z$451,20,0)</f>
        <v/>
      </c>
      <c r="X356" s="0" t="str">
        <f aca="false">VLOOKUP($D356,metadata!$B$2:$Z$451,21,0)</f>
        <v/>
      </c>
      <c r="Y356" s="0" t="str">
        <f aca="false">VLOOKUP($D356,metadata!$B$2:$Z$451,22,0)</f>
        <v/>
      </c>
      <c r="Z356" s="0" t="str">
        <f aca="false">VLOOKUP($D356,metadata!$B$2:$Z$451,23,0)</f>
        <v/>
      </c>
      <c r="AA356" s="0" t="str">
        <f aca="false">VLOOKUP($D356,metadata!$B$2:$Z$451,24,0)</f>
        <v/>
      </c>
      <c r="AB356" s="0" t="str">
        <f aca="false">VLOOKUP($D356,metadata!$B$2:$Z$451,25,0)</f>
        <v/>
      </c>
      <c r="AF356" s="0" t="str">
        <f aca="false">IF(AE356="",V356,AE356)</f>
        <v/>
      </c>
      <c r="AH356" s="0" t="str">
        <f aca="false">IF(AD356&lt;1.1,"x","")</f>
        <v>x</v>
      </c>
    </row>
    <row r="357" customFormat="false" ht="13.8" hidden="true" customHeight="false" outlineLevel="0" collapsed="false">
      <c r="A357" s="0" t="n">
        <f aca="false">A356+metadata!J356</f>
        <v>2078</v>
      </c>
      <c r="B357" s="0" t="str">
        <f aca="false">metadata!B357</f>
        <v>51-30</v>
      </c>
      <c r="C357" s="0" t="n">
        <v>356</v>
      </c>
      <c r="D357" s="3" t="str">
        <f aca="false">VLOOKUP(C357,$A$1:$B$451,2)</f>
        <v>2-</v>
      </c>
      <c r="E357" s="0" t="str">
        <f aca="false">VLOOKUP($D357,metadata!$B$2:$S$451,2,0)</f>
        <v>BRADSHAW, WE</v>
      </c>
      <c r="F357" s="0" t="str">
        <f aca="false">VLOOKUP($D357,metadata!$B$2:$S$451,3,0)</f>
        <v>GEOGRAPHY OF PHOTOPERIODIC RESPONSE IN DIAPAUSING MOSQUITO</v>
      </c>
      <c r="G357" s="0" t="str">
        <f aca="false">VLOOKUP($D357,metadata!$B$2:$S$451,4,0)</f>
        <v>10.1038/262384b0</v>
      </c>
      <c r="H357" s="0" t="str">
        <f aca="false">VLOOKUP($D357,metadata!$B$2:$S$451,5,0)</f>
        <v>y-askfordata</v>
      </c>
      <c r="I357" s="0" t="str">
        <f aca="false">VLOOKUP($D357,metadata!$B$2:$S$451,6,0)</f>
        <v>a</v>
      </c>
      <c r="J357" s="0" t="str">
        <f aca="false">VLOOKUP($D357,metadata!$B$2:$S$451,7,0)</f>
        <v>i</v>
      </c>
      <c r="K357" s="0" t="n">
        <f aca="false">VLOOKUP($D357,metadata!$B$2:$S$451,8,0)</f>
        <v>22</v>
      </c>
      <c r="L357" s="0" t="n">
        <f aca="false">VLOOKUP($D357,metadata!$B$2:$S$451,9,0)</f>
        <v>16</v>
      </c>
      <c r="M357" s="0" t="str">
        <f aca="false">VLOOKUP($D357,metadata!$B$2:$S$451,10,0)</f>
        <v/>
      </c>
      <c r="N357" s="0" t="str">
        <f aca="false">VLOOKUP($D357,metadata!$B$2:$S$451,11,0)</f>
        <v>Wyeomyia smithii</v>
      </c>
      <c r="O357" s="0" t="str">
        <f aca="false">VLOOKUP($D357,metadata!$B$2:$S$451,12,0)</f>
        <v>diptera</v>
      </c>
      <c r="P357" s="0" t="str">
        <f aca="false">VLOOKUP($D357,metadata!$B$2:$S$451,13,0)</f>
        <v/>
      </c>
      <c r="Q357" s="0" t="str">
        <f aca="false">VLOOKUP($D357,metadata!$B$2:$S$451,14,0)</f>
        <v/>
      </c>
      <c r="R357" s="0" t="str">
        <f aca="false">VLOOKUP($D357,metadata!$B$2:$S$451,15,0)</f>
        <v/>
      </c>
      <c r="S357" s="0" t="str">
        <f aca="false">VLOOKUP($D357,metadata!$B$2:$S$451,16,0)</f>
        <v/>
      </c>
      <c r="T357" s="0" t="str">
        <f aca="false">VLOOKUP($D357,metadata!$B$2:$S$451,17,0)</f>
        <v/>
      </c>
      <c r="U357" s="0" t="str">
        <f aca="false">VLOOKUP($D357,metadata!$B$2:$S$451,18,0)</f>
        <v/>
      </c>
      <c r="V357" s="0" t="str">
        <f aca="false">VLOOKUP($D357,metadata!$B$2:$Z$451,19,0)</f>
        <v/>
      </c>
      <c r="W357" s="0" t="str">
        <f aca="false">VLOOKUP($D357,metadata!$B$2:$Z$451,20,0)</f>
        <v/>
      </c>
      <c r="X357" s="0" t="str">
        <f aca="false">VLOOKUP($D357,metadata!$B$2:$Z$451,21,0)</f>
        <v/>
      </c>
      <c r="Y357" s="0" t="str">
        <f aca="false">VLOOKUP($D357,metadata!$B$2:$Z$451,22,0)</f>
        <v/>
      </c>
      <c r="Z357" s="0" t="str">
        <f aca="false">VLOOKUP($D357,metadata!$B$2:$Z$451,23,0)</f>
        <v/>
      </c>
      <c r="AA357" s="0" t="str">
        <f aca="false">VLOOKUP($D357,metadata!$B$2:$Z$451,24,0)</f>
        <v/>
      </c>
      <c r="AB357" s="0" t="str">
        <f aca="false">VLOOKUP($D357,metadata!$B$2:$Z$451,25,0)</f>
        <v/>
      </c>
      <c r="AF357" s="0" t="str">
        <f aca="false">IF(AE357="",V357,AE357)</f>
        <v/>
      </c>
      <c r="AH357" s="0" t="str">
        <f aca="false">IF(AD357&lt;1.1,"x","")</f>
        <v>x</v>
      </c>
    </row>
    <row r="358" customFormat="false" ht="13.8" hidden="true" customHeight="false" outlineLevel="0" collapsed="false">
      <c r="A358" s="0" t="n">
        <f aca="false">A357+metadata!J357</f>
        <v>2083</v>
      </c>
      <c r="B358" s="0" t="str">
        <f aca="false">metadata!B358</f>
        <v>51-31</v>
      </c>
      <c r="C358" s="0" t="n">
        <v>357</v>
      </c>
      <c r="D358" s="3" t="str">
        <f aca="false">VLOOKUP(C358,$A$1:$B$451,2)</f>
        <v>2-</v>
      </c>
      <c r="E358" s="0" t="str">
        <f aca="false">VLOOKUP($D358,metadata!$B$2:$S$451,2,0)</f>
        <v>BRADSHAW, WE</v>
      </c>
      <c r="F358" s="0" t="str">
        <f aca="false">VLOOKUP($D358,metadata!$B$2:$S$451,3,0)</f>
        <v>GEOGRAPHY OF PHOTOPERIODIC RESPONSE IN DIAPAUSING MOSQUITO</v>
      </c>
      <c r="G358" s="0" t="str">
        <f aca="false">VLOOKUP($D358,metadata!$B$2:$S$451,4,0)</f>
        <v>10.1038/262384b0</v>
      </c>
      <c r="H358" s="0" t="str">
        <f aca="false">VLOOKUP($D358,metadata!$B$2:$S$451,5,0)</f>
        <v>y-askfordata</v>
      </c>
      <c r="I358" s="0" t="str">
        <f aca="false">VLOOKUP($D358,metadata!$B$2:$S$451,6,0)</f>
        <v>a</v>
      </c>
      <c r="J358" s="0" t="str">
        <f aca="false">VLOOKUP($D358,metadata!$B$2:$S$451,7,0)</f>
        <v>i</v>
      </c>
      <c r="K358" s="0" t="n">
        <f aca="false">VLOOKUP($D358,metadata!$B$2:$S$451,8,0)</f>
        <v>22</v>
      </c>
      <c r="L358" s="0" t="n">
        <f aca="false">VLOOKUP($D358,metadata!$B$2:$S$451,9,0)</f>
        <v>16</v>
      </c>
      <c r="M358" s="0" t="str">
        <f aca="false">VLOOKUP($D358,metadata!$B$2:$S$451,10,0)</f>
        <v/>
      </c>
      <c r="N358" s="0" t="str">
        <f aca="false">VLOOKUP($D358,metadata!$B$2:$S$451,11,0)</f>
        <v>Wyeomyia smithii</v>
      </c>
      <c r="O358" s="0" t="str">
        <f aca="false">VLOOKUP($D358,metadata!$B$2:$S$451,12,0)</f>
        <v>diptera</v>
      </c>
      <c r="P358" s="0" t="str">
        <f aca="false">VLOOKUP($D358,metadata!$B$2:$S$451,13,0)</f>
        <v/>
      </c>
      <c r="Q358" s="0" t="str">
        <f aca="false">VLOOKUP($D358,metadata!$B$2:$S$451,14,0)</f>
        <v/>
      </c>
      <c r="R358" s="0" t="str">
        <f aca="false">VLOOKUP($D358,metadata!$B$2:$S$451,15,0)</f>
        <v/>
      </c>
      <c r="S358" s="0" t="str">
        <f aca="false">VLOOKUP($D358,metadata!$B$2:$S$451,16,0)</f>
        <v/>
      </c>
      <c r="T358" s="0" t="str">
        <f aca="false">VLOOKUP($D358,metadata!$B$2:$S$451,17,0)</f>
        <v/>
      </c>
      <c r="U358" s="0" t="str">
        <f aca="false">VLOOKUP($D358,metadata!$B$2:$S$451,18,0)</f>
        <v/>
      </c>
      <c r="V358" s="0" t="str">
        <f aca="false">VLOOKUP($D358,metadata!$B$2:$Z$451,19,0)</f>
        <v/>
      </c>
      <c r="W358" s="0" t="str">
        <f aca="false">VLOOKUP($D358,metadata!$B$2:$Z$451,20,0)</f>
        <v/>
      </c>
      <c r="X358" s="0" t="str">
        <f aca="false">VLOOKUP($D358,metadata!$B$2:$Z$451,21,0)</f>
        <v/>
      </c>
      <c r="Y358" s="0" t="str">
        <f aca="false">VLOOKUP($D358,metadata!$B$2:$Z$451,22,0)</f>
        <v/>
      </c>
      <c r="Z358" s="0" t="str">
        <f aca="false">VLOOKUP($D358,metadata!$B$2:$Z$451,23,0)</f>
        <v/>
      </c>
      <c r="AA358" s="0" t="str">
        <f aca="false">VLOOKUP($D358,metadata!$B$2:$Z$451,24,0)</f>
        <v/>
      </c>
      <c r="AB358" s="0" t="str">
        <f aca="false">VLOOKUP($D358,metadata!$B$2:$Z$451,25,0)</f>
        <v/>
      </c>
      <c r="AF358" s="0" t="str">
        <f aca="false">IF(AE358="",V358,AE358)</f>
        <v/>
      </c>
      <c r="AH358" s="0" t="str">
        <f aca="false">IF(AD358&lt;1.1,"x","")</f>
        <v>x</v>
      </c>
    </row>
    <row r="359" customFormat="false" ht="13.8" hidden="true" customHeight="false" outlineLevel="0" collapsed="false">
      <c r="A359" s="0" t="n">
        <f aca="false">A358+metadata!J358</f>
        <v>2088</v>
      </c>
      <c r="B359" s="0" t="str">
        <f aca="false">metadata!B359</f>
        <v>51-32</v>
      </c>
      <c r="C359" s="0" t="n">
        <v>358</v>
      </c>
      <c r="D359" s="3" t="str">
        <f aca="false">VLOOKUP(C359,$A$1:$B$451,2)</f>
        <v>2-</v>
      </c>
      <c r="E359" s="0" t="str">
        <f aca="false">VLOOKUP($D359,metadata!$B$2:$S$451,2,0)</f>
        <v>BRADSHAW, WE</v>
      </c>
      <c r="F359" s="0" t="str">
        <f aca="false">VLOOKUP($D359,metadata!$B$2:$S$451,3,0)</f>
        <v>GEOGRAPHY OF PHOTOPERIODIC RESPONSE IN DIAPAUSING MOSQUITO</v>
      </c>
      <c r="G359" s="0" t="str">
        <f aca="false">VLOOKUP($D359,metadata!$B$2:$S$451,4,0)</f>
        <v>10.1038/262384b0</v>
      </c>
      <c r="H359" s="0" t="str">
        <f aca="false">VLOOKUP($D359,metadata!$B$2:$S$451,5,0)</f>
        <v>y-askfordata</v>
      </c>
      <c r="I359" s="0" t="str">
        <f aca="false">VLOOKUP($D359,metadata!$B$2:$S$451,6,0)</f>
        <v>a</v>
      </c>
      <c r="J359" s="0" t="str">
        <f aca="false">VLOOKUP($D359,metadata!$B$2:$S$451,7,0)</f>
        <v>i</v>
      </c>
      <c r="K359" s="0" t="n">
        <f aca="false">VLOOKUP($D359,metadata!$B$2:$S$451,8,0)</f>
        <v>22</v>
      </c>
      <c r="L359" s="0" t="n">
        <f aca="false">VLOOKUP($D359,metadata!$B$2:$S$451,9,0)</f>
        <v>16</v>
      </c>
      <c r="M359" s="0" t="str">
        <f aca="false">VLOOKUP($D359,metadata!$B$2:$S$451,10,0)</f>
        <v/>
      </c>
      <c r="N359" s="0" t="str">
        <f aca="false">VLOOKUP($D359,metadata!$B$2:$S$451,11,0)</f>
        <v>Wyeomyia smithii</v>
      </c>
      <c r="O359" s="0" t="str">
        <f aca="false">VLOOKUP($D359,metadata!$B$2:$S$451,12,0)</f>
        <v>diptera</v>
      </c>
      <c r="P359" s="0" t="str">
        <f aca="false">VLOOKUP($D359,metadata!$B$2:$S$451,13,0)</f>
        <v/>
      </c>
      <c r="Q359" s="0" t="str">
        <f aca="false">VLOOKUP($D359,metadata!$B$2:$S$451,14,0)</f>
        <v/>
      </c>
      <c r="R359" s="0" t="str">
        <f aca="false">VLOOKUP($D359,metadata!$B$2:$S$451,15,0)</f>
        <v/>
      </c>
      <c r="S359" s="0" t="str">
        <f aca="false">VLOOKUP($D359,metadata!$B$2:$S$451,16,0)</f>
        <v/>
      </c>
      <c r="T359" s="0" t="str">
        <f aca="false">VLOOKUP($D359,metadata!$B$2:$S$451,17,0)</f>
        <v/>
      </c>
      <c r="U359" s="0" t="str">
        <f aca="false">VLOOKUP($D359,metadata!$B$2:$S$451,18,0)</f>
        <v/>
      </c>
      <c r="V359" s="0" t="str">
        <f aca="false">VLOOKUP($D359,metadata!$B$2:$Z$451,19,0)</f>
        <v/>
      </c>
      <c r="W359" s="0" t="str">
        <f aca="false">VLOOKUP($D359,metadata!$B$2:$Z$451,20,0)</f>
        <v/>
      </c>
      <c r="X359" s="0" t="str">
        <f aca="false">VLOOKUP($D359,metadata!$B$2:$Z$451,21,0)</f>
        <v/>
      </c>
      <c r="Y359" s="0" t="str">
        <f aca="false">VLOOKUP($D359,metadata!$B$2:$Z$451,22,0)</f>
        <v/>
      </c>
      <c r="Z359" s="0" t="str">
        <f aca="false">VLOOKUP($D359,metadata!$B$2:$Z$451,23,0)</f>
        <v/>
      </c>
      <c r="AA359" s="0" t="str">
        <f aca="false">VLOOKUP($D359,metadata!$B$2:$Z$451,24,0)</f>
        <v/>
      </c>
      <c r="AB359" s="0" t="str">
        <f aca="false">VLOOKUP($D359,metadata!$B$2:$Z$451,25,0)</f>
        <v/>
      </c>
      <c r="AF359" s="0" t="str">
        <f aca="false">IF(AE359="",V359,AE359)</f>
        <v/>
      </c>
      <c r="AH359" s="0" t="str">
        <f aca="false">IF(AD359&lt;1.1,"x","")</f>
        <v>x</v>
      </c>
    </row>
    <row r="360" customFormat="false" ht="13.8" hidden="true" customHeight="false" outlineLevel="0" collapsed="false">
      <c r="A360" s="0" t="n">
        <f aca="false">A359+metadata!J359</f>
        <v>2093</v>
      </c>
      <c r="B360" s="0" t="str">
        <f aca="false">metadata!B360</f>
        <v>52-Tomakomai2</v>
      </c>
      <c r="C360" s="0" t="n">
        <v>359</v>
      </c>
      <c r="D360" s="3" t="str">
        <f aca="false">VLOOKUP(C360,$A$1:$B$451,2)</f>
        <v>2-</v>
      </c>
      <c r="E360" s="0" t="str">
        <f aca="false">VLOOKUP($D360,metadata!$B$2:$S$451,2,0)</f>
        <v>BRADSHAW, WE</v>
      </c>
      <c r="F360" s="0" t="str">
        <f aca="false">VLOOKUP($D360,metadata!$B$2:$S$451,3,0)</f>
        <v>GEOGRAPHY OF PHOTOPERIODIC RESPONSE IN DIAPAUSING MOSQUITO</v>
      </c>
      <c r="G360" s="0" t="str">
        <f aca="false">VLOOKUP($D360,metadata!$B$2:$S$451,4,0)</f>
        <v>10.1038/262384b0</v>
      </c>
      <c r="H360" s="0" t="str">
        <f aca="false">VLOOKUP($D360,metadata!$B$2:$S$451,5,0)</f>
        <v>y-askfordata</v>
      </c>
      <c r="I360" s="0" t="str">
        <f aca="false">VLOOKUP($D360,metadata!$B$2:$S$451,6,0)</f>
        <v>a</v>
      </c>
      <c r="J360" s="0" t="str">
        <f aca="false">VLOOKUP($D360,metadata!$B$2:$S$451,7,0)</f>
        <v>i</v>
      </c>
      <c r="K360" s="0" t="n">
        <f aca="false">VLOOKUP($D360,metadata!$B$2:$S$451,8,0)</f>
        <v>22</v>
      </c>
      <c r="L360" s="0" t="n">
        <f aca="false">VLOOKUP($D360,metadata!$B$2:$S$451,9,0)</f>
        <v>16</v>
      </c>
      <c r="M360" s="0" t="str">
        <f aca="false">VLOOKUP($D360,metadata!$B$2:$S$451,10,0)</f>
        <v/>
      </c>
      <c r="N360" s="0" t="str">
        <f aca="false">VLOOKUP($D360,metadata!$B$2:$S$451,11,0)</f>
        <v>Wyeomyia smithii</v>
      </c>
      <c r="O360" s="0" t="str">
        <f aca="false">VLOOKUP($D360,metadata!$B$2:$S$451,12,0)</f>
        <v>diptera</v>
      </c>
      <c r="P360" s="0" t="str">
        <f aca="false">VLOOKUP($D360,metadata!$B$2:$S$451,13,0)</f>
        <v/>
      </c>
      <c r="Q360" s="0" t="str">
        <f aca="false">VLOOKUP($D360,metadata!$B$2:$S$451,14,0)</f>
        <v/>
      </c>
      <c r="R360" s="0" t="str">
        <f aca="false">VLOOKUP($D360,metadata!$B$2:$S$451,15,0)</f>
        <v/>
      </c>
      <c r="S360" s="0" t="str">
        <f aca="false">VLOOKUP($D360,metadata!$B$2:$S$451,16,0)</f>
        <v/>
      </c>
      <c r="T360" s="0" t="str">
        <f aca="false">VLOOKUP($D360,metadata!$B$2:$S$451,17,0)</f>
        <v/>
      </c>
      <c r="U360" s="0" t="str">
        <f aca="false">VLOOKUP($D360,metadata!$B$2:$S$451,18,0)</f>
        <v/>
      </c>
      <c r="V360" s="0" t="str">
        <f aca="false">VLOOKUP($D360,metadata!$B$2:$Z$451,19,0)</f>
        <v/>
      </c>
      <c r="W360" s="0" t="str">
        <f aca="false">VLOOKUP($D360,metadata!$B$2:$Z$451,20,0)</f>
        <v/>
      </c>
      <c r="X360" s="0" t="str">
        <f aca="false">VLOOKUP($D360,metadata!$B$2:$Z$451,21,0)</f>
        <v/>
      </c>
      <c r="Y360" s="0" t="str">
        <f aca="false">VLOOKUP($D360,metadata!$B$2:$Z$451,22,0)</f>
        <v/>
      </c>
      <c r="Z360" s="0" t="str">
        <f aca="false">VLOOKUP($D360,metadata!$B$2:$Z$451,23,0)</f>
        <v/>
      </c>
      <c r="AA360" s="0" t="str">
        <f aca="false">VLOOKUP($D360,metadata!$B$2:$Z$451,24,0)</f>
        <v/>
      </c>
      <c r="AB360" s="0" t="str">
        <f aca="false">VLOOKUP($D360,metadata!$B$2:$Z$451,25,0)</f>
        <v/>
      </c>
      <c r="AF360" s="0" t="str">
        <f aca="false">IF(AE360="",V360,AE360)</f>
        <v/>
      </c>
      <c r="AH360" s="0" t="str">
        <f aca="false">IF(AD360&lt;1.1,"x","")</f>
        <v>x</v>
      </c>
    </row>
    <row r="361" customFormat="false" ht="13.8" hidden="true" customHeight="false" outlineLevel="0" collapsed="false">
      <c r="A361" s="0" t="n">
        <f aca="false">A360+metadata!J360</f>
        <v>2096</v>
      </c>
      <c r="B361" s="0" t="str">
        <f aca="false">metadata!B361</f>
        <v>52-Kanazawa</v>
      </c>
      <c r="C361" s="0" t="n">
        <v>360</v>
      </c>
      <c r="D361" s="3" t="str">
        <f aca="false">VLOOKUP(C361,$A$1:$B$451,2)</f>
        <v>2-</v>
      </c>
      <c r="E361" s="0" t="str">
        <f aca="false">VLOOKUP($D361,metadata!$B$2:$S$451,2,0)</f>
        <v>BRADSHAW, WE</v>
      </c>
      <c r="F361" s="0" t="str">
        <f aca="false">VLOOKUP($D361,metadata!$B$2:$S$451,3,0)</f>
        <v>GEOGRAPHY OF PHOTOPERIODIC RESPONSE IN DIAPAUSING MOSQUITO</v>
      </c>
      <c r="G361" s="0" t="str">
        <f aca="false">VLOOKUP($D361,metadata!$B$2:$S$451,4,0)</f>
        <v>10.1038/262384b0</v>
      </c>
      <c r="H361" s="0" t="str">
        <f aca="false">VLOOKUP($D361,metadata!$B$2:$S$451,5,0)</f>
        <v>y-askfordata</v>
      </c>
      <c r="I361" s="0" t="str">
        <f aca="false">VLOOKUP($D361,metadata!$B$2:$S$451,6,0)</f>
        <v>a</v>
      </c>
      <c r="J361" s="0" t="str">
        <f aca="false">VLOOKUP($D361,metadata!$B$2:$S$451,7,0)</f>
        <v>i</v>
      </c>
      <c r="K361" s="0" t="n">
        <f aca="false">VLOOKUP($D361,metadata!$B$2:$S$451,8,0)</f>
        <v>22</v>
      </c>
      <c r="L361" s="0" t="n">
        <f aca="false">VLOOKUP($D361,metadata!$B$2:$S$451,9,0)</f>
        <v>16</v>
      </c>
      <c r="M361" s="0" t="str">
        <f aca="false">VLOOKUP($D361,metadata!$B$2:$S$451,10,0)</f>
        <v/>
      </c>
      <c r="N361" s="0" t="str">
        <f aca="false">VLOOKUP($D361,metadata!$B$2:$S$451,11,0)</f>
        <v>Wyeomyia smithii</v>
      </c>
      <c r="O361" s="0" t="str">
        <f aca="false">VLOOKUP($D361,metadata!$B$2:$S$451,12,0)</f>
        <v>diptera</v>
      </c>
      <c r="P361" s="0" t="str">
        <f aca="false">VLOOKUP($D361,metadata!$B$2:$S$451,13,0)</f>
        <v/>
      </c>
      <c r="Q361" s="0" t="str">
        <f aca="false">VLOOKUP($D361,metadata!$B$2:$S$451,14,0)</f>
        <v/>
      </c>
      <c r="R361" s="0" t="str">
        <f aca="false">VLOOKUP($D361,metadata!$B$2:$S$451,15,0)</f>
        <v/>
      </c>
      <c r="S361" s="0" t="str">
        <f aca="false">VLOOKUP($D361,metadata!$B$2:$S$451,16,0)</f>
        <v/>
      </c>
      <c r="T361" s="0" t="str">
        <f aca="false">VLOOKUP($D361,metadata!$B$2:$S$451,17,0)</f>
        <v/>
      </c>
      <c r="U361" s="0" t="str">
        <f aca="false">VLOOKUP($D361,metadata!$B$2:$S$451,18,0)</f>
        <v/>
      </c>
      <c r="V361" s="0" t="str">
        <f aca="false">VLOOKUP($D361,metadata!$B$2:$Z$451,19,0)</f>
        <v/>
      </c>
      <c r="W361" s="0" t="str">
        <f aca="false">VLOOKUP($D361,metadata!$B$2:$Z$451,20,0)</f>
        <v/>
      </c>
      <c r="X361" s="0" t="str">
        <f aca="false">VLOOKUP($D361,metadata!$B$2:$Z$451,21,0)</f>
        <v/>
      </c>
      <c r="Y361" s="0" t="str">
        <f aca="false">VLOOKUP($D361,metadata!$B$2:$Z$451,22,0)</f>
        <v/>
      </c>
      <c r="Z361" s="0" t="str">
        <f aca="false">VLOOKUP($D361,metadata!$B$2:$Z$451,23,0)</f>
        <v/>
      </c>
      <c r="AA361" s="0" t="str">
        <f aca="false">VLOOKUP($D361,metadata!$B$2:$Z$451,24,0)</f>
        <v/>
      </c>
      <c r="AB361" s="0" t="str">
        <f aca="false">VLOOKUP($D361,metadata!$B$2:$Z$451,25,0)</f>
        <v/>
      </c>
      <c r="AF361" s="0" t="str">
        <f aca="false">IF(AE361="",V361,AE361)</f>
        <v/>
      </c>
      <c r="AH361" s="0" t="str">
        <f aca="false">IF(AD361&lt;1.1,"x","")</f>
        <v>x</v>
      </c>
    </row>
    <row r="362" customFormat="false" ht="13.8" hidden="true" customHeight="false" outlineLevel="0" collapsed="false">
      <c r="A362" s="0" t="n">
        <f aca="false">A361+metadata!J361</f>
        <v>2099</v>
      </c>
      <c r="B362" s="0" t="str">
        <f aca="false">metadata!B362</f>
        <v>52-Ueda</v>
      </c>
      <c r="C362" s="0" t="n">
        <v>361</v>
      </c>
      <c r="D362" s="3" t="str">
        <f aca="false">VLOOKUP(C362,$A$1:$B$451,2)</f>
        <v>2-</v>
      </c>
      <c r="E362" s="0" t="str">
        <f aca="false">VLOOKUP($D362,metadata!$B$2:$S$451,2,0)</f>
        <v>BRADSHAW, WE</v>
      </c>
      <c r="F362" s="0" t="str">
        <f aca="false">VLOOKUP($D362,metadata!$B$2:$S$451,3,0)</f>
        <v>GEOGRAPHY OF PHOTOPERIODIC RESPONSE IN DIAPAUSING MOSQUITO</v>
      </c>
      <c r="G362" s="0" t="str">
        <f aca="false">VLOOKUP($D362,metadata!$B$2:$S$451,4,0)</f>
        <v>10.1038/262384b0</v>
      </c>
      <c r="H362" s="0" t="str">
        <f aca="false">VLOOKUP($D362,metadata!$B$2:$S$451,5,0)</f>
        <v>y-askfordata</v>
      </c>
      <c r="I362" s="0" t="str">
        <f aca="false">VLOOKUP($D362,metadata!$B$2:$S$451,6,0)</f>
        <v>a</v>
      </c>
      <c r="J362" s="0" t="str">
        <f aca="false">VLOOKUP($D362,metadata!$B$2:$S$451,7,0)</f>
        <v>i</v>
      </c>
      <c r="K362" s="0" t="n">
        <f aca="false">VLOOKUP($D362,metadata!$B$2:$S$451,8,0)</f>
        <v>22</v>
      </c>
      <c r="L362" s="0" t="n">
        <f aca="false">VLOOKUP($D362,metadata!$B$2:$S$451,9,0)</f>
        <v>16</v>
      </c>
      <c r="M362" s="0" t="str">
        <f aca="false">VLOOKUP($D362,metadata!$B$2:$S$451,10,0)</f>
        <v/>
      </c>
      <c r="N362" s="0" t="str">
        <f aca="false">VLOOKUP($D362,metadata!$B$2:$S$451,11,0)</f>
        <v>Wyeomyia smithii</v>
      </c>
      <c r="O362" s="0" t="str">
        <f aca="false">VLOOKUP($D362,metadata!$B$2:$S$451,12,0)</f>
        <v>diptera</v>
      </c>
      <c r="P362" s="0" t="str">
        <f aca="false">VLOOKUP($D362,metadata!$B$2:$S$451,13,0)</f>
        <v/>
      </c>
      <c r="Q362" s="0" t="str">
        <f aca="false">VLOOKUP($D362,metadata!$B$2:$S$451,14,0)</f>
        <v/>
      </c>
      <c r="R362" s="0" t="str">
        <f aca="false">VLOOKUP($D362,metadata!$B$2:$S$451,15,0)</f>
        <v/>
      </c>
      <c r="S362" s="0" t="str">
        <f aca="false">VLOOKUP($D362,metadata!$B$2:$S$451,16,0)</f>
        <v/>
      </c>
      <c r="T362" s="0" t="str">
        <f aca="false">VLOOKUP($D362,metadata!$B$2:$S$451,17,0)</f>
        <v/>
      </c>
      <c r="U362" s="0" t="str">
        <f aca="false">VLOOKUP($D362,metadata!$B$2:$S$451,18,0)</f>
        <v/>
      </c>
      <c r="V362" s="0" t="str">
        <f aca="false">VLOOKUP($D362,metadata!$B$2:$Z$451,19,0)</f>
        <v/>
      </c>
      <c r="W362" s="0" t="str">
        <f aca="false">VLOOKUP($D362,metadata!$B$2:$Z$451,20,0)</f>
        <v/>
      </c>
      <c r="X362" s="0" t="str">
        <f aca="false">VLOOKUP($D362,metadata!$B$2:$Z$451,21,0)</f>
        <v/>
      </c>
      <c r="Y362" s="0" t="str">
        <f aca="false">VLOOKUP($D362,metadata!$B$2:$Z$451,22,0)</f>
        <v/>
      </c>
      <c r="Z362" s="0" t="str">
        <f aca="false">VLOOKUP($D362,metadata!$B$2:$Z$451,23,0)</f>
        <v/>
      </c>
      <c r="AA362" s="0" t="str">
        <f aca="false">VLOOKUP($D362,metadata!$B$2:$Z$451,24,0)</f>
        <v/>
      </c>
      <c r="AB362" s="0" t="str">
        <f aca="false">VLOOKUP($D362,metadata!$B$2:$Z$451,25,0)</f>
        <v/>
      </c>
      <c r="AF362" s="0" t="str">
        <f aca="false">IF(AE362="",V362,AE362)</f>
        <v/>
      </c>
      <c r="AH362" s="0" t="str">
        <f aca="false">IF(AD362&lt;1.1,"x","")</f>
        <v>x</v>
      </c>
    </row>
    <row r="363" customFormat="false" ht="13.8" hidden="true" customHeight="false" outlineLevel="0" collapsed="false">
      <c r="A363" s="0" t="n">
        <f aca="false">A362+metadata!J362</f>
        <v>2102</v>
      </c>
      <c r="B363" s="0" t="str">
        <f aca="false">metadata!B363</f>
        <v>52-Tsukuba</v>
      </c>
      <c r="C363" s="0" t="n">
        <v>362</v>
      </c>
      <c r="D363" s="3" t="str">
        <f aca="false">VLOOKUP(C363,$A$1:$B$451,2)</f>
        <v>2-</v>
      </c>
      <c r="E363" s="0" t="str">
        <f aca="false">VLOOKUP($D363,metadata!$B$2:$S$451,2,0)</f>
        <v>BRADSHAW, WE</v>
      </c>
      <c r="F363" s="0" t="str">
        <f aca="false">VLOOKUP($D363,metadata!$B$2:$S$451,3,0)</f>
        <v>GEOGRAPHY OF PHOTOPERIODIC RESPONSE IN DIAPAUSING MOSQUITO</v>
      </c>
      <c r="G363" s="0" t="str">
        <f aca="false">VLOOKUP($D363,metadata!$B$2:$S$451,4,0)</f>
        <v>10.1038/262384b0</v>
      </c>
      <c r="H363" s="0" t="str">
        <f aca="false">VLOOKUP($D363,metadata!$B$2:$S$451,5,0)</f>
        <v>y-askfordata</v>
      </c>
      <c r="I363" s="0" t="str">
        <f aca="false">VLOOKUP($D363,metadata!$B$2:$S$451,6,0)</f>
        <v>a</v>
      </c>
      <c r="J363" s="0" t="str">
        <f aca="false">VLOOKUP($D363,metadata!$B$2:$S$451,7,0)</f>
        <v>i</v>
      </c>
      <c r="K363" s="0" t="n">
        <f aca="false">VLOOKUP($D363,metadata!$B$2:$S$451,8,0)</f>
        <v>22</v>
      </c>
      <c r="L363" s="0" t="n">
        <f aca="false">VLOOKUP($D363,metadata!$B$2:$S$451,9,0)</f>
        <v>16</v>
      </c>
      <c r="M363" s="0" t="str">
        <f aca="false">VLOOKUP($D363,metadata!$B$2:$S$451,10,0)</f>
        <v/>
      </c>
      <c r="N363" s="0" t="str">
        <f aca="false">VLOOKUP($D363,metadata!$B$2:$S$451,11,0)</f>
        <v>Wyeomyia smithii</v>
      </c>
      <c r="O363" s="0" t="str">
        <f aca="false">VLOOKUP($D363,metadata!$B$2:$S$451,12,0)</f>
        <v>diptera</v>
      </c>
      <c r="P363" s="0" t="str">
        <f aca="false">VLOOKUP($D363,metadata!$B$2:$S$451,13,0)</f>
        <v/>
      </c>
      <c r="Q363" s="0" t="str">
        <f aca="false">VLOOKUP($D363,metadata!$B$2:$S$451,14,0)</f>
        <v/>
      </c>
      <c r="R363" s="0" t="str">
        <f aca="false">VLOOKUP($D363,metadata!$B$2:$S$451,15,0)</f>
        <v/>
      </c>
      <c r="S363" s="0" t="str">
        <f aca="false">VLOOKUP($D363,metadata!$B$2:$S$451,16,0)</f>
        <v/>
      </c>
      <c r="T363" s="0" t="str">
        <f aca="false">VLOOKUP($D363,metadata!$B$2:$S$451,17,0)</f>
        <v/>
      </c>
      <c r="U363" s="0" t="str">
        <f aca="false">VLOOKUP($D363,metadata!$B$2:$S$451,18,0)</f>
        <v/>
      </c>
      <c r="V363" s="0" t="str">
        <f aca="false">VLOOKUP($D363,metadata!$B$2:$Z$451,19,0)</f>
        <v/>
      </c>
      <c r="W363" s="0" t="str">
        <f aca="false">VLOOKUP($D363,metadata!$B$2:$Z$451,20,0)</f>
        <v/>
      </c>
      <c r="X363" s="0" t="str">
        <f aca="false">VLOOKUP($D363,metadata!$B$2:$Z$451,21,0)</f>
        <v/>
      </c>
      <c r="Y363" s="0" t="str">
        <f aca="false">VLOOKUP($D363,metadata!$B$2:$Z$451,22,0)</f>
        <v/>
      </c>
      <c r="Z363" s="0" t="str">
        <f aca="false">VLOOKUP($D363,metadata!$B$2:$Z$451,23,0)</f>
        <v/>
      </c>
      <c r="AA363" s="0" t="str">
        <f aca="false">VLOOKUP($D363,metadata!$B$2:$Z$451,24,0)</f>
        <v/>
      </c>
      <c r="AB363" s="0" t="str">
        <f aca="false">VLOOKUP($D363,metadata!$B$2:$Z$451,25,0)</f>
        <v/>
      </c>
      <c r="AF363" s="0" t="str">
        <f aca="false">IF(AE363="",V363,AE363)</f>
        <v/>
      </c>
      <c r="AH363" s="0" t="str">
        <f aca="false">IF(AD363&lt;1.1,"x","")</f>
        <v>x</v>
      </c>
    </row>
    <row r="364" customFormat="false" ht="13.8" hidden="true" customHeight="false" outlineLevel="0" collapsed="false">
      <c r="A364" s="0" t="n">
        <f aca="false">A363+metadata!J363</f>
        <v>2105</v>
      </c>
      <c r="B364" s="0" t="str">
        <f aca="false">metadata!B364</f>
        <v>52-Ogi</v>
      </c>
      <c r="C364" s="0" t="n">
        <v>363</v>
      </c>
      <c r="D364" s="3" t="str">
        <f aca="false">VLOOKUP(C364,$A$1:$B$451,2)</f>
        <v>2-</v>
      </c>
      <c r="E364" s="0" t="str">
        <f aca="false">VLOOKUP($D364,metadata!$B$2:$S$451,2,0)</f>
        <v>BRADSHAW, WE</v>
      </c>
      <c r="F364" s="0" t="str">
        <f aca="false">VLOOKUP($D364,metadata!$B$2:$S$451,3,0)</f>
        <v>GEOGRAPHY OF PHOTOPERIODIC RESPONSE IN DIAPAUSING MOSQUITO</v>
      </c>
      <c r="G364" s="0" t="str">
        <f aca="false">VLOOKUP($D364,metadata!$B$2:$S$451,4,0)</f>
        <v>10.1038/262384b0</v>
      </c>
      <c r="H364" s="0" t="str">
        <f aca="false">VLOOKUP($D364,metadata!$B$2:$S$451,5,0)</f>
        <v>y-askfordata</v>
      </c>
      <c r="I364" s="0" t="str">
        <f aca="false">VLOOKUP($D364,metadata!$B$2:$S$451,6,0)</f>
        <v>a</v>
      </c>
      <c r="J364" s="0" t="str">
        <f aca="false">VLOOKUP($D364,metadata!$B$2:$S$451,7,0)</f>
        <v>i</v>
      </c>
      <c r="K364" s="0" t="n">
        <f aca="false">VLOOKUP($D364,metadata!$B$2:$S$451,8,0)</f>
        <v>22</v>
      </c>
      <c r="L364" s="0" t="n">
        <f aca="false">VLOOKUP($D364,metadata!$B$2:$S$451,9,0)</f>
        <v>16</v>
      </c>
      <c r="M364" s="0" t="str">
        <f aca="false">VLOOKUP($D364,metadata!$B$2:$S$451,10,0)</f>
        <v/>
      </c>
      <c r="N364" s="0" t="str">
        <f aca="false">VLOOKUP($D364,metadata!$B$2:$S$451,11,0)</f>
        <v>Wyeomyia smithii</v>
      </c>
      <c r="O364" s="0" t="str">
        <f aca="false">VLOOKUP($D364,metadata!$B$2:$S$451,12,0)</f>
        <v>diptera</v>
      </c>
      <c r="P364" s="0" t="str">
        <f aca="false">VLOOKUP($D364,metadata!$B$2:$S$451,13,0)</f>
        <v/>
      </c>
      <c r="Q364" s="0" t="str">
        <f aca="false">VLOOKUP($D364,metadata!$B$2:$S$451,14,0)</f>
        <v/>
      </c>
      <c r="R364" s="0" t="str">
        <f aca="false">VLOOKUP($D364,metadata!$B$2:$S$451,15,0)</f>
        <v/>
      </c>
      <c r="S364" s="0" t="str">
        <f aca="false">VLOOKUP($D364,metadata!$B$2:$S$451,16,0)</f>
        <v/>
      </c>
      <c r="T364" s="0" t="str">
        <f aca="false">VLOOKUP($D364,metadata!$B$2:$S$451,17,0)</f>
        <v/>
      </c>
      <c r="U364" s="0" t="str">
        <f aca="false">VLOOKUP($D364,metadata!$B$2:$S$451,18,0)</f>
        <v/>
      </c>
      <c r="V364" s="0" t="str">
        <f aca="false">VLOOKUP($D364,metadata!$B$2:$Z$451,19,0)</f>
        <v/>
      </c>
      <c r="W364" s="0" t="str">
        <f aca="false">VLOOKUP($D364,metadata!$B$2:$Z$451,20,0)</f>
        <v/>
      </c>
      <c r="X364" s="0" t="str">
        <f aca="false">VLOOKUP($D364,metadata!$B$2:$Z$451,21,0)</f>
        <v/>
      </c>
      <c r="Y364" s="0" t="str">
        <f aca="false">VLOOKUP($D364,metadata!$B$2:$Z$451,22,0)</f>
        <v/>
      </c>
      <c r="Z364" s="0" t="str">
        <f aca="false">VLOOKUP($D364,metadata!$B$2:$Z$451,23,0)</f>
        <v/>
      </c>
      <c r="AA364" s="0" t="str">
        <f aca="false">VLOOKUP($D364,metadata!$B$2:$Z$451,24,0)</f>
        <v/>
      </c>
      <c r="AB364" s="0" t="str">
        <f aca="false">VLOOKUP($D364,metadata!$B$2:$Z$451,25,0)</f>
        <v/>
      </c>
      <c r="AF364" s="0" t="str">
        <f aca="false">IF(AE364="",V364,AE364)</f>
        <v/>
      </c>
      <c r="AH364" s="0" t="str">
        <f aca="false">IF(AD364&lt;1.1,"x","")</f>
        <v>x</v>
      </c>
    </row>
    <row r="365" customFormat="false" ht="13.8" hidden="true" customHeight="false" outlineLevel="0" collapsed="false">
      <c r="A365" s="0" t="n">
        <f aca="false">A364+metadata!J364</f>
        <v>2109</v>
      </c>
      <c r="B365" s="0" t="str">
        <f aca="false">metadata!B365</f>
        <v>52-Ibusuki1</v>
      </c>
      <c r="C365" s="0" t="n">
        <v>364</v>
      </c>
      <c r="D365" s="3" t="str">
        <f aca="false">VLOOKUP(C365,$A$1:$B$451,2)</f>
        <v>2-</v>
      </c>
      <c r="E365" s="0" t="str">
        <f aca="false">VLOOKUP($D365,metadata!$B$2:$S$451,2,0)</f>
        <v>BRADSHAW, WE</v>
      </c>
      <c r="F365" s="0" t="str">
        <f aca="false">VLOOKUP($D365,metadata!$B$2:$S$451,3,0)</f>
        <v>GEOGRAPHY OF PHOTOPERIODIC RESPONSE IN DIAPAUSING MOSQUITO</v>
      </c>
      <c r="G365" s="0" t="str">
        <f aca="false">VLOOKUP($D365,metadata!$B$2:$S$451,4,0)</f>
        <v>10.1038/262384b0</v>
      </c>
      <c r="H365" s="0" t="str">
        <f aca="false">VLOOKUP($D365,metadata!$B$2:$S$451,5,0)</f>
        <v>y-askfordata</v>
      </c>
      <c r="I365" s="0" t="str">
        <f aca="false">VLOOKUP($D365,metadata!$B$2:$S$451,6,0)</f>
        <v>a</v>
      </c>
      <c r="J365" s="0" t="str">
        <f aca="false">VLOOKUP($D365,metadata!$B$2:$S$451,7,0)</f>
        <v>i</v>
      </c>
      <c r="K365" s="0" t="n">
        <f aca="false">VLOOKUP($D365,metadata!$B$2:$S$451,8,0)</f>
        <v>22</v>
      </c>
      <c r="L365" s="0" t="n">
        <f aca="false">VLOOKUP($D365,metadata!$B$2:$S$451,9,0)</f>
        <v>16</v>
      </c>
      <c r="M365" s="0" t="str">
        <f aca="false">VLOOKUP($D365,metadata!$B$2:$S$451,10,0)</f>
        <v/>
      </c>
      <c r="N365" s="0" t="str">
        <f aca="false">VLOOKUP($D365,metadata!$B$2:$S$451,11,0)</f>
        <v>Wyeomyia smithii</v>
      </c>
      <c r="O365" s="0" t="str">
        <f aca="false">VLOOKUP($D365,metadata!$B$2:$S$451,12,0)</f>
        <v>diptera</v>
      </c>
      <c r="P365" s="0" t="str">
        <f aca="false">VLOOKUP($D365,metadata!$B$2:$S$451,13,0)</f>
        <v/>
      </c>
      <c r="Q365" s="0" t="str">
        <f aca="false">VLOOKUP($D365,metadata!$B$2:$S$451,14,0)</f>
        <v/>
      </c>
      <c r="R365" s="0" t="str">
        <f aca="false">VLOOKUP($D365,metadata!$B$2:$S$451,15,0)</f>
        <v/>
      </c>
      <c r="S365" s="0" t="str">
        <f aca="false">VLOOKUP($D365,metadata!$B$2:$S$451,16,0)</f>
        <v/>
      </c>
      <c r="T365" s="0" t="str">
        <f aca="false">VLOOKUP($D365,metadata!$B$2:$S$451,17,0)</f>
        <v/>
      </c>
      <c r="U365" s="0" t="str">
        <f aca="false">VLOOKUP($D365,metadata!$B$2:$S$451,18,0)</f>
        <v/>
      </c>
      <c r="V365" s="0" t="str">
        <f aca="false">VLOOKUP($D365,metadata!$B$2:$Z$451,19,0)</f>
        <v/>
      </c>
      <c r="W365" s="0" t="str">
        <f aca="false">VLOOKUP($D365,metadata!$B$2:$Z$451,20,0)</f>
        <v/>
      </c>
      <c r="X365" s="0" t="str">
        <f aca="false">VLOOKUP($D365,metadata!$B$2:$Z$451,21,0)</f>
        <v/>
      </c>
      <c r="Y365" s="0" t="str">
        <f aca="false">VLOOKUP($D365,metadata!$B$2:$Z$451,22,0)</f>
        <v/>
      </c>
      <c r="Z365" s="0" t="str">
        <f aca="false">VLOOKUP($D365,metadata!$B$2:$Z$451,23,0)</f>
        <v/>
      </c>
      <c r="AA365" s="0" t="str">
        <f aca="false">VLOOKUP($D365,metadata!$B$2:$Z$451,24,0)</f>
        <v/>
      </c>
      <c r="AB365" s="0" t="str">
        <f aca="false">VLOOKUP($D365,metadata!$B$2:$Z$451,25,0)</f>
        <v/>
      </c>
      <c r="AF365" s="0" t="str">
        <f aca="false">IF(AE365="",V365,AE365)</f>
        <v/>
      </c>
      <c r="AH365" s="0" t="str">
        <f aca="false">IF(AD365&lt;1.1,"x","")</f>
        <v>x</v>
      </c>
    </row>
    <row r="366" customFormat="false" ht="13.8" hidden="true" customHeight="false" outlineLevel="0" collapsed="false">
      <c r="A366" s="0" t="n">
        <f aca="false">A365+metadata!J365</f>
        <v>2112</v>
      </c>
      <c r="B366" s="0" t="str">
        <f aca="false">metadata!B366</f>
        <v>52-Hirosaki</v>
      </c>
      <c r="C366" s="0" t="n">
        <v>365</v>
      </c>
      <c r="D366" s="3" t="str">
        <f aca="false">VLOOKUP(C366,$A$1:$B$451,2)</f>
        <v>2-</v>
      </c>
      <c r="E366" s="0" t="str">
        <f aca="false">VLOOKUP($D366,metadata!$B$2:$S$451,2,0)</f>
        <v>BRADSHAW, WE</v>
      </c>
      <c r="F366" s="0" t="str">
        <f aca="false">VLOOKUP($D366,metadata!$B$2:$S$451,3,0)</f>
        <v>GEOGRAPHY OF PHOTOPERIODIC RESPONSE IN DIAPAUSING MOSQUITO</v>
      </c>
      <c r="G366" s="0" t="str">
        <f aca="false">VLOOKUP($D366,metadata!$B$2:$S$451,4,0)</f>
        <v>10.1038/262384b0</v>
      </c>
      <c r="H366" s="0" t="str">
        <f aca="false">VLOOKUP($D366,metadata!$B$2:$S$451,5,0)</f>
        <v>y-askfordata</v>
      </c>
      <c r="I366" s="0" t="str">
        <f aca="false">VLOOKUP($D366,metadata!$B$2:$S$451,6,0)</f>
        <v>a</v>
      </c>
      <c r="J366" s="0" t="str">
        <f aca="false">VLOOKUP($D366,metadata!$B$2:$S$451,7,0)</f>
        <v>i</v>
      </c>
      <c r="K366" s="0" t="n">
        <f aca="false">VLOOKUP($D366,metadata!$B$2:$S$451,8,0)</f>
        <v>22</v>
      </c>
      <c r="L366" s="0" t="n">
        <f aca="false">VLOOKUP($D366,metadata!$B$2:$S$451,9,0)</f>
        <v>16</v>
      </c>
      <c r="M366" s="0" t="str">
        <f aca="false">VLOOKUP($D366,metadata!$B$2:$S$451,10,0)</f>
        <v/>
      </c>
      <c r="N366" s="0" t="str">
        <f aca="false">VLOOKUP($D366,metadata!$B$2:$S$451,11,0)</f>
        <v>Wyeomyia smithii</v>
      </c>
      <c r="O366" s="0" t="str">
        <f aca="false">VLOOKUP($D366,metadata!$B$2:$S$451,12,0)</f>
        <v>diptera</v>
      </c>
      <c r="P366" s="0" t="str">
        <f aca="false">VLOOKUP($D366,metadata!$B$2:$S$451,13,0)</f>
        <v/>
      </c>
      <c r="Q366" s="0" t="str">
        <f aca="false">VLOOKUP($D366,metadata!$B$2:$S$451,14,0)</f>
        <v/>
      </c>
      <c r="R366" s="0" t="str">
        <f aca="false">VLOOKUP($D366,metadata!$B$2:$S$451,15,0)</f>
        <v/>
      </c>
      <c r="S366" s="0" t="str">
        <f aca="false">VLOOKUP($D366,metadata!$B$2:$S$451,16,0)</f>
        <v/>
      </c>
      <c r="T366" s="0" t="str">
        <f aca="false">VLOOKUP($D366,metadata!$B$2:$S$451,17,0)</f>
        <v/>
      </c>
      <c r="U366" s="0" t="str">
        <f aca="false">VLOOKUP($D366,metadata!$B$2:$S$451,18,0)</f>
        <v/>
      </c>
      <c r="V366" s="0" t="str">
        <f aca="false">VLOOKUP($D366,metadata!$B$2:$Z$451,19,0)</f>
        <v/>
      </c>
      <c r="W366" s="0" t="str">
        <f aca="false">VLOOKUP($D366,metadata!$B$2:$Z$451,20,0)</f>
        <v/>
      </c>
      <c r="X366" s="0" t="str">
        <f aca="false">VLOOKUP($D366,metadata!$B$2:$Z$451,21,0)</f>
        <v/>
      </c>
      <c r="Y366" s="0" t="str">
        <f aca="false">VLOOKUP($D366,metadata!$B$2:$Z$451,22,0)</f>
        <v/>
      </c>
      <c r="Z366" s="0" t="str">
        <f aca="false">VLOOKUP($D366,metadata!$B$2:$Z$451,23,0)</f>
        <v/>
      </c>
      <c r="AA366" s="0" t="str">
        <f aca="false">VLOOKUP($D366,metadata!$B$2:$Z$451,24,0)</f>
        <v/>
      </c>
      <c r="AB366" s="0" t="str">
        <f aca="false">VLOOKUP($D366,metadata!$B$2:$Z$451,25,0)</f>
        <v/>
      </c>
      <c r="AF366" s="0" t="str">
        <f aca="false">IF(AE366="",V366,AE366)</f>
        <v/>
      </c>
      <c r="AH366" s="0" t="str">
        <f aca="false">IF(AD366&lt;1.1,"x","")</f>
        <v>x</v>
      </c>
    </row>
    <row r="367" customFormat="false" ht="13.8" hidden="true" customHeight="false" outlineLevel="0" collapsed="false">
      <c r="A367" s="0" t="n">
        <f aca="false">A366+metadata!J366</f>
        <v>2115</v>
      </c>
      <c r="B367" s="0" t="str">
        <f aca="false">metadata!B367</f>
        <v>53-Pelkosenniemi1</v>
      </c>
      <c r="C367" s="0" t="n">
        <v>366</v>
      </c>
      <c r="D367" s="3" t="str">
        <f aca="false">VLOOKUP(C367,$A$1:$B$451,2)</f>
        <v>2-</v>
      </c>
      <c r="E367" s="0" t="str">
        <f aca="false">VLOOKUP($D367,metadata!$B$2:$S$451,2,0)</f>
        <v>BRADSHAW, WE</v>
      </c>
      <c r="F367" s="0" t="str">
        <f aca="false">VLOOKUP($D367,metadata!$B$2:$S$451,3,0)</f>
        <v>GEOGRAPHY OF PHOTOPERIODIC RESPONSE IN DIAPAUSING MOSQUITO</v>
      </c>
      <c r="G367" s="0" t="str">
        <f aca="false">VLOOKUP($D367,metadata!$B$2:$S$451,4,0)</f>
        <v>10.1038/262384b0</v>
      </c>
      <c r="H367" s="0" t="str">
        <f aca="false">VLOOKUP($D367,metadata!$B$2:$S$451,5,0)</f>
        <v>y-askfordata</v>
      </c>
      <c r="I367" s="0" t="str">
        <f aca="false">VLOOKUP($D367,metadata!$B$2:$S$451,6,0)</f>
        <v>a</v>
      </c>
      <c r="J367" s="0" t="str">
        <f aca="false">VLOOKUP($D367,metadata!$B$2:$S$451,7,0)</f>
        <v>i</v>
      </c>
      <c r="K367" s="0" t="n">
        <f aca="false">VLOOKUP($D367,metadata!$B$2:$S$451,8,0)</f>
        <v>22</v>
      </c>
      <c r="L367" s="0" t="n">
        <f aca="false">VLOOKUP($D367,metadata!$B$2:$S$451,9,0)</f>
        <v>16</v>
      </c>
      <c r="M367" s="0" t="str">
        <f aca="false">VLOOKUP($D367,metadata!$B$2:$S$451,10,0)</f>
        <v/>
      </c>
      <c r="N367" s="0" t="str">
        <f aca="false">VLOOKUP($D367,metadata!$B$2:$S$451,11,0)</f>
        <v>Wyeomyia smithii</v>
      </c>
      <c r="O367" s="0" t="str">
        <f aca="false">VLOOKUP($D367,metadata!$B$2:$S$451,12,0)</f>
        <v>diptera</v>
      </c>
      <c r="P367" s="0" t="str">
        <f aca="false">VLOOKUP($D367,metadata!$B$2:$S$451,13,0)</f>
        <v/>
      </c>
      <c r="Q367" s="0" t="str">
        <f aca="false">VLOOKUP($D367,metadata!$B$2:$S$451,14,0)</f>
        <v/>
      </c>
      <c r="R367" s="0" t="str">
        <f aca="false">VLOOKUP($D367,metadata!$B$2:$S$451,15,0)</f>
        <v/>
      </c>
      <c r="S367" s="0" t="str">
        <f aca="false">VLOOKUP($D367,metadata!$B$2:$S$451,16,0)</f>
        <v/>
      </c>
      <c r="T367" s="0" t="str">
        <f aca="false">VLOOKUP($D367,metadata!$B$2:$S$451,17,0)</f>
        <v/>
      </c>
      <c r="U367" s="0" t="str">
        <f aca="false">VLOOKUP($D367,metadata!$B$2:$S$451,18,0)</f>
        <v/>
      </c>
      <c r="V367" s="0" t="str">
        <f aca="false">VLOOKUP($D367,metadata!$B$2:$Z$451,19,0)</f>
        <v/>
      </c>
      <c r="W367" s="0" t="str">
        <f aca="false">VLOOKUP($D367,metadata!$B$2:$Z$451,20,0)</f>
        <v/>
      </c>
      <c r="X367" s="0" t="str">
        <f aca="false">VLOOKUP($D367,metadata!$B$2:$Z$451,21,0)</f>
        <v/>
      </c>
      <c r="Y367" s="0" t="str">
        <f aca="false">VLOOKUP($D367,metadata!$B$2:$Z$451,22,0)</f>
        <v/>
      </c>
      <c r="Z367" s="0" t="str">
        <f aca="false">VLOOKUP($D367,metadata!$B$2:$Z$451,23,0)</f>
        <v/>
      </c>
      <c r="AA367" s="0" t="str">
        <f aca="false">VLOOKUP($D367,metadata!$B$2:$Z$451,24,0)</f>
        <v/>
      </c>
      <c r="AB367" s="0" t="str">
        <f aca="false">VLOOKUP($D367,metadata!$B$2:$Z$451,25,0)</f>
        <v/>
      </c>
      <c r="AF367" s="0" t="str">
        <f aca="false">IF(AE367="",V367,AE367)</f>
        <v/>
      </c>
      <c r="AH367" s="0" t="str">
        <f aca="false">IF(AD367&lt;1.1,"x","")</f>
        <v>x</v>
      </c>
    </row>
    <row r="368" customFormat="false" ht="13.8" hidden="true" customHeight="false" outlineLevel="0" collapsed="false">
      <c r="A368" s="0" t="n">
        <f aca="false">A367+metadata!J367</f>
        <v>2119</v>
      </c>
      <c r="B368" s="0" t="str">
        <f aca="false">metadata!B368</f>
        <v>53-Pelkosenniemi2</v>
      </c>
      <c r="C368" s="0" t="n">
        <v>367</v>
      </c>
      <c r="D368" s="3" t="str">
        <f aca="false">VLOOKUP(C368,$A$1:$B$451,2)</f>
        <v>2-</v>
      </c>
      <c r="E368" s="0" t="str">
        <f aca="false">VLOOKUP($D368,metadata!$B$2:$S$451,2,0)</f>
        <v>BRADSHAW, WE</v>
      </c>
      <c r="F368" s="0" t="str">
        <f aca="false">VLOOKUP($D368,metadata!$B$2:$S$451,3,0)</f>
        <v>GEOGRAPHY OF PHOTOPERIODIC RESPONSE IN DIAPAUSING MOSQUITO</v>
      </c>
      <c r="G368" s="0" t="str">
        <f aca="false">VLOOKUP($D368,metadata!$B$2:$S$451,4,0)</f>
        <v>10.1038/262384b0</v>
      </c>
      <c r="H368" s="0" t="str">
        <f aca="false">VLOOKUP($D368,metadata!$B$2:$S$451,5,0)</f>
        <v>y-askfordata</v>
      </c>
      <c r="I368" s="0" t="str">
        <f aca="false">VLOOKUP($D368,metadata!$B$2:$S$451,6,0)</f>
        <v>a</v>
      </c>
      <c r="J368" s="0" t="str">
        <f aca="false">VLOOKUP($D368,metadata!$B$2:$S$451,7,0)</f>
        <v>i</v>
      </c>
      <c r="K368" s="0" t="n">
        <f aca="false">VLOOKUP($D368,metadata!$B$2:$S$451,8,0)</f>
        <v>22</v>
      </c>
      <c r="L368" s="0" t="n">
        <f aca="false">VLOOKUP($D368,metadata!$B$2:$S$451,9,0)</f>
        <v>16</v>
      </c>
      <c r="M368" s="0" t="str">
        <f aca="false">VLOOKUP($D368,metadata!$B$2:$S$451,10,0)</f>
        <v/>
      </c>
      <c r="N368" s="0" t="str">
        <f aca="false">VLOOKUP($D368,metadata!$B$2:$S$451,11,0)</f>
        <v>Wyeomyia smithii</v>
      </c>
      <c r="O368" s="0" t="str">
        <f aca="false">VLOOKUP($D368,metadata!$B$2:$S$451,12,0)</f>
        <v>diptera</v>
      </c>
      <c r="P368" s="0" t="str">
        <f aca="false">VLOOKUP($D368,metadata!$B$2:$S$451,13,0)</f>
        <v/>
      </c>
      <c r="Q368" s="0" t="str">
        <f aca="false">VLOOKUP($D368,metadata!$B$2:$S$451,14,0)</f>
        <v/>
      </c>
      <c r="R368" s="0" t="str">
        <f aca="false">VLOOKUP($D368,metadata!$B$2:$S$451,15,0)</f>
        <v/>
      </c>
      <c r="S368" s="0" t="str">
        <f aca="false">VLOOKUP($D368,metadata!$B$2:$S$451,16,0)</f>
        <v/>
      </c>
      <c r="T368" s="0" t="str">
        <f aca="false">VLOOKUP($D368,metadata!$B$2:$S$451,17,0)</f>
        <v/>
      </c>
      <c r="U368" s="0" t="str">
        <f aca="false">VLOOKUP($D368,metadata!$B$2:$S$451,18,0)</f>
        <v/>
      </c>
      <c r="V368" s="0" t="str">
        <f aca="false">VLOOKUP($D368,metadata!$B$2:$Z$451,19,0)</f>
        <v/>
      </c>
      <c r="W368" s="0" t="str">
        <f aca="false">VLOOKUP($D368,metadata!$B$2:$Z$451,20,0)</f>
        <v/>
      </c>
      <c r="X368" s="0" t="str">
        <f aca="false">VLOOKUP($D368,metadata!$B$2:$Z$451,21,0)</f>
        <v/>
      </c>
      <c r="Y368" s="0" t="str">
        <f aca="false">VLOOKUP($D368,metadata!$B$2:$Z$451,22,0)</f>
        <v/>
      </c>
      <c r="Z368" s="0" t="str">
        <f aca="false">VLOOKUP($D368,metadata!$B$2:$Z$451,23,0)</f>
        <v/>
      </c>
      <c r="AA368" s="0" t="str">
        <f aca="false">VLOOKUP($D368,metadata!$B$2:$Z$451,24,0)</f>
        <v/>
      </c>
      <c r="AB368" s="0" t="str">
        <f aca="false">VLOOKUP($D368,metadata!$B$2:$Z$451,25,0)</f>
        <v/>
      </c>
      <c r="AF368" s="0" t="str">
        <f aca="false">IF(AE368="",V368,AE368)</f>
        <v/>
      </c>
      <c r="AH368" s="0" t="str">
        <f aca="false">IF(AD368&lt;1.1,"x","")</f>
        <v>x</v>
      </c>
    </row>
    <row r="369" customFormat="false" ht="13.8" hidden="false" customHeight="false" outlineLevel="0" collapsed="false">
      <c r="A369" s="0" t="n">
        <f aca="false">A368+metadata!J368</f>
        <v>2123</v>
      </c>
      <c r="B369" s="0" t="str">
        <f aca="false">metadata!B369</f>
        <v>53-Pelkosenniemi3</v>
      </c>
      <c r="C369" s="0" t="n">
        <v>368</v>
      </c>
      <c r="D369" s="3" t="str">
        <f aca="false">VLOOKUP(C369,$A$1:$B$451,2)</f>
        <v>3-valence</v>
      </c>
      <c r="E369" s="0" t="str">
        <f aca="false">VLOOKUP($D369,metadata!$B$2:$S$451,2,0)</f>
        <v>BUES, R; TOUBON, JF; POITOUT, HS</v>
      </c>
      <c r="F369" s="0" t="str">
        <f aca="false">VLOOKUP($D369,metadata!$B$2:$S$451,3,0)</f>
        <v>ECOPHYSIOLOGICAL AND ENZYMATIC VARIABILITY OF CYDIA-POMONELLA L ACCORDING TO GEOGRAPHICAL ORIGIN AND HOST-PLANT</v>
      </c>
      <c r="G369" s="0" t="str">
        <f aca="false">VLOOKUP($D369,metadata!$B$2:$S$451,4,0)</f>
        <v>10.1051/agro:19950306</v>
      </c>
      <c r="H369" s="0" t="str">
        <f aca="false">VLOOKUP($D369,metadata!$B$2:$S$451,5,0)</f>
        <v>y</v>
      </c>
      <c r="I369" s="0" t="str">
        <f aca="false">VLOOKUP($D369,metadata!$B$2:$S$451,6,0)</f>
        <v>a</v>
      </c>
      <c r="J369" s="0" t="str">
        <f aca="false">VLOOKUP($D369,metadata!$B$2:$S$451,7,0)</f>
        <v>i</v>
      </c>
      <c r="K369" s="0" t="n">
        <f aca="false">VLOOKUP($D369,metadata!$B$2:$S$451,8,0)</f>
        <v>7</v>
      </c>
      <c r="L369" s="0" t="n">
        <f aca="false">VLOOKUP($D369,metadata!$B$2:$S$451,9,0)</f>
        <v>3</v>
      </c>
      <c r="M369" s="0" t="str">
        <f aca="false">VLOOKUP($D369,metadata!$B$2:$S$451,10,0)</f>
        <v/>
      </c>
      <c r="N369" s="0" t="str">
        <f aca="false">VLOOKUP($D369,metadata!$B$2:$S$451,11,0)</f>
        <v>Cydia pomonella</v>
      </c>
      <c r="O369" s="0" t="str">
        <f aca="false">VLOOKUP($D369,metadata!$B$2:$S$451,12,0)</f>
        <v>lepidoptera</v>
      </c>
      <c r="P369" s="0" t="str">
        <f aca="false">VLOOKUP($D369,metadata!$B$2:$S$451,13,0)</f>
        <v>valence</v>
      </c>
      <c r="Q369" s="0" t="n">
        <f aca="false">VLOOKUP($D369,metadata!$B$2:$S$451,14,0)</f>
        <v>44.9325</v>
      </c>
      <c r="R369" s="0" t="n">
        <f aca="false">VLOOKUP($D369,metadata!$B$2:$S$451,15,0)</f>
        <v>4.891111</v>
      </c>
      <c r="S369" s="0" t="str">
        <f aca="false">VLOOKUP($D369,metadata!$B$2:$S$451,16,0)</f>
        <v>NA</v>
      </c>
      <c r="T369" s="0" t="str">
        <f aca="false">VLOOKUP($D369,metadata!$B$2:$S$451,17,0)</f>
        <v/>
      </c>
      <c r="U369" s="0" t="str">
        <f aca="false">VLOOKUP($D369,metadata!$B$2:$S$451,18,0)</f>
        <v/>
      </c>
      <c r="V369" s="0" t="n">
        <f aca="false">VLOOKUP($D369,metadata!$B$2:$Z$451,19,0)</f>
        <v>752</v>
      </c>
      <c r="W369" s="0" t="str">
        <f aca="false">VLOOKUP($D369,metadata!$B$2:$Z$451,20,0)</f>
        <v>acc</v>
      </c>
      <c r="X369" s="0" t="str">
        <f aca="false">VLOOKUP($D369,metadata!$B$2:$Z$451,21,0)</f>
        <v/>
      </c>
      <c r="Y369" s="0" t="str">
        <f aca="false">VLOOKUP($D369,metadata!$B$2:$Z$451,22,0)</f>
        <v>t3</v>
      </c>
      <c r="Z369" s="0" t="str">
        <f aca="false">VLOOKUP($D369,metadata!$B$2:$Z$451,23,0)</f>
        <v/>
      </c>
      <c r="AA369" s="0" t="str">
        <f aca="false">VLOOKUP($D369,metadata!$B$2:$Z$451,24,0)</f>
        <v/>
      </c>
      <c r="AB369" s="0" t="str">
        <f aca="false">VLOOKUP($D369,metadata!$B$2:$Z$451,25,0)</f>
        <v/>
      </c>
      <c r="AC369" s="0" t="n">
        <v>15</v>
      </c>
      <c r="AD369" s="0" t="n">
        <v>100</v>
      </c>
      <c r="AE369" s="0" t="n">
        <v>332</v>
      </c>
      <c r="AF369" s="0" t="n">
        <f aca="false">IF(AE369="",V369,AE369)</f>
        <v>332</v>
      </c>
      <c r="AG369" s="0" t="n">
        <v>15</v>
      </c>
      <c r="AH369" s="0" t="n">
        <v>1995</v>
      </c>
      <c r="AI369" s="0" t="s">
        <v>38</v>
      </c>
      <c r="AJ369" s="0" t="s">
        <v>38</v>
      </c>
    </row>
    <row r="370" customFormat="false" ht="13.8" hidden="false" customHeight="false" outlineLevel="0" collapsed="false">
      <c r="A370" s="0" t="n">
        <f aca="false">A369+metadata!J369</f>
        <v>2127</v>
      </c>
      <c r="B370" s="0" t="str">
        <f aca="false">metadata!B370</f>
        <v>53-Pelkosenniemi4</v>
      </c>
      <c r="C370" s="0" t="n">
        <v>369</v>
      </c>
      <c r="D370" s="3" t="str">
        <f aca="false">VLOOKUP(C370,$A$1:$B$451,2)</f>
        <v>3-valence</v>
      </c>
      <c r="E370" s="0" t="str">
        <f aca="false">VLOOKUP($D370,metadata!$B$2:$S$451,2,0)</f>
        <v>BUES, R; TOUBON, JF; POITOUT, HS</v>
      </c>
      <c r="F370" s="0" t="str">
        <f aca="false">VLOOKUP($D370,metadata!$B$2:$S$451,3,0)</f>
        <v>ECOPHYSIOLOGICAL AND ENZYMATIC VARIABILITY OF CYDIA-POMONELLA L ACCORDING TO GEOGRAPHICAL ORIGIN AND HOST-PLANT</v>
      </c>
      <c r="G370" s="0" t="str">
        <f aca="false">VLOOKUP($D370,metadata!$B$2:$S$451,4,0)</f>
        <v>10.1051/agro:19950306</v>
      </c>
      <c r="H370" s="0" t="str">
        <f aca="false">VLOOKUP($D370,metadata!$B$2:$S$451,5,0)</f>
        <v>y</v>
      </c>
      <c r="I370" s="0" t="str">
        <f aca="false">VLOOKUP($D370,metadata!$B$2:$S$451,6,0)</f>
        <v>a</v>
      </c>
      <c r="J370" s="0" t="str">
        <f aca="false">VLOOKUP($D370,metadata!$B$2:$S$451,7,0)</f>
        <v>i</v>
      </c>
      <c r="K370" s="0" t="n">
        <f aca="false">VLOOKUP($D370,metadata!$B$2:$S$451,8,0)</f>
        <v>7</v>
      </c>
      <c r="L370" s="0" t="n">
        <f aca="false">VLOOKUP($D370,metadata!$B$2:$S$451,9,0)</f>
        <v>3</v>
      </c>
      <c r="M370" s="0" t="str">
        <f aca="false">VLOOKUP($D370,metadata!$B$2:$S$451,10,0)</f>
        <v/>
      </c>
      <c r="N370" s="0" t="str">
        <f aca="false">VLOOKUP($D370,metadata!$B$2:$S$451,11,0)</f>
        <v>Cydia pomonella</v>
      </c>
      <c r="O370" s="0" t="str">
        <f aca="false">VLOOKUP($D370,metadata!$B$2:$S$451,12,0)</f>
        <v>lepidoptera</v>
      </c>
      <c r="P370" s="0" t="str">
        <f aca="false">VLOOKUP($D370,metadata!$B$2:$S$451,13,0)</f>
        <v>valence</v>
      </c>
      <c r="Q370" s="0" t="n">
        <f aca="false">VLOOKUP($D370,metadata!$B$2:$S$451,14,0)</f>
        <v>44.9325</v>
      </c>
      <c r="R370" s="0" t="n">
        <f aca="false">VLOOKUP($D370,metadata!$B$2:$S$451,15,0)</f>
        <v>4.891111</v>
      </c>
      <c r="S370" s="0" t="str">
        <f aca="false">VLOOKUP($D370,metadata!$B$2:$S$451,16,0)</f>
        <v>NA</v>
      </c>
      <c r="T370" s="0" t="str">
        <f aca="false">VLOOKUP($D370,metadata!$B$2:$S$451,17,0)</f>
        <v/>
      </c>
      <c r="U370" s="0" t="str">
        <f aca="false">VLOOKUP($D370,metadata!$B$2:$S$451,18,0)</f>
        <v/>
      </c>
      <c r="V370" s="0" t="n">
        <f aca="false">VLOOKUP($D370,metadata!$B$2:$Z$451,19,0)</f>
        <v>752</v>
      </c>
      <c r="W370" s="0" t="str">
        <f aca="false">VLOOKUP($D370,metadata!$B$2:$Z$451,20,0)</f>
        <v>acc</v>
      </c>
      <c r="X370" s="0" t="str">
        <f aca="false">VLOOKUP($D370,metadata!$B$2:$Z$451,21,0)</f>
        <v/>
      </c>
      <c r="Y370" s="0" t="str">
        <f aca="false">VLOOKUP($D370,metadata!$B$2:$Z$451,22,0)</f>
        <v>t3</v>
      </c>
      <c r="Z370" s="0" t="str">
        <f aca="false">VLOOKUP($D370,metadata!$B$2:$Z$451,23,0)</f>
        <v/>
      </c>
      <c r="AA370" s="0" t="str">
        <f aca="false">VLOOKUP($D370,metadata!$B$2:$Z$451,24,0)</f>
        <v/>
      </c>
      <c r="AB370" s="0" t="str">
        <f aca="false">VLOOKUP($D370,metadata!$B$2:$Z$451,25,0)</f>
        <v/>
      </c>
      <c r="AC370" s="0" t="n">
        <v>15.5</v>
      </c>
      <c r="AD370" s="0" t="n">
        <v>98</v>
      </c>
      <c r="AE370" s="0" t="n">
        <v>301</v>
      </c>
      <c r="AF370" s="0" t="n">
        <f aca="false">IF(AE370="",V370,AE370)</f>
        <v>301</v>
      </c>
      <c r="AG370" s="0" t="n">
        <v>15.5</v>
      </c>
      <c r="AH370" s="0" t="n">
        <v>1995</v>
      </c>
      <c r="AI370" s="0" t="s">
        <v>38</v>
      </c>
      <c r="AJ370" s="0" t="s">
        <v>38</v>
      </c>
    </row>
    <row r="371" customFormat="false" ht="13.8" hidden="false" customHeight="false" outlineLevel="0" collapsed="false">
      <c r="A371" s="0" t="n">
        <f aca="false">A370+metadata!J370</f>
        <v>2131</v>
      </c>
      <c r="B371" s="0" t="str">
        <f aca="false">metadata!B371</f>
        <v>53-Oulanka1</v>
      </c>
      <c r="C371" s="0" t="n">
        <v>370</v>
      </c>
      <c r="D371" s="3" t="str">
        <f aca="false">VLOOKUP(C371,$A$1:$B$451,2)</f>
        <v>3-valence</v>
      </c>
      <c r="E371" s="0" t="str">
        <f aca="false">VLOOKUP($D371,metadata!$B$2:$S$451,2,0)</f>
        <v>BUES, R; TOUBON, JF; POITOUT, HS</v>
      </c>
      <c r="F371" s="0" t="str">
        <f aca="false">VLOOKUP($D371,metadata!$B$2:$S$451,3,0)</f>
        <v>ECOPHYSIOLOGICAL AND ENZYMATIC VARIABILITY OF CYDIA-POMONELLA L ACCORDING TO GEOGRAPHICAL ORIGIN AND HOST-PLANT</v>
      </c>
      <c r="G371" s="0" t="str">
        <f aca="false">VLOOKUP($D371,metadata!$B$2:$S$451,4,0)</f>
        <v>10.1051/agro:19950306</v>
      </c>
      <c r="H371" s="0" t="str">
        <f aca="false">VLOOKUP($D371,metadata!$B$2:$S$451,5,0)</f>
        <v>y</v>
      </c>
      <c r="I371" s="0" t="str">
        <f aca="false">VLOOKUP($D371,metadata!$B$2:$S$451,6,0)</f>
        <v>a</v>
      </c>
      <c r="J371" s="0" t="str">
        <f aca="false">VLOOKUP($D371,metadata!$B$2:$S$451,7,0)</f>
        <v>i</v>
      </c>
      <c r="K371" s="0" t="n">
        <f aca="false">VLOOKUP($D371,metadata!$B$2:$S$451,8,0)</f>
        <v>7</v>
      </c>
      <c r="L371" s="0" t="n">
        <f aca="false">VLOOKUP($D371,metadata!$B$2:$S$451,9,0)</f>
        <v>3</v>
      </c>
      <c r="M371" s="0" t="str">
        <f aca="false">VLOOKUP($D371,metadata!$B$2:$S$451,10,0)</f>
        <v/>
      </c>
      <c r="N371" s="0" t="str">
        <f aca="false">VLOOKUP($D371,metadata!$B$2:$S$451,11,0)</f>
        <v>Cydia pomonella</v>
      </c>
      <c r="O371" s="0" t="str">
        <f aca="false">VLOOKUP($D371,metadata!$B$2:$S$451,12,0)</f>
        <v>lepidoptera</v>
      </c>
      <c r="P371" s="0" t="str">
        <f aca="false">VLOOKUP($D371,metadata!$B$2:$S$451,13,0)</f>
        <v>valence</v>
      </c>
      <c r="Q371" s="0" t="n">
        <f aca="false">VLOOKUP($D371,metadata!$B$2:$S$451,14,0)</f>
        <v>44.9325</v>
      </c>
      <c r="R371" s="0" t="n">
        <f aca="false">VLOOKUP($D371,metadata!$B$2:$S$451,15,0)</f>
        <v>4.891111</v>
      </c>
      <c r="S371" s="0" t="str">
        <f aca="false">VLOOKUP($D371,metadata!$B$2:$S$451,16,0)</f>
        <v>NA</v>
      </c>
      <c r="T371" s="0" t="str">
        <f aca="false">VLOOKUP($D371,metadata!$B$2:$S$451,17,0)</f>
        <v/>
      </c>
      <c r="U371" s="0" t="str">
        <f aca="false">VLOOKUP($D371,metadata!$B$2:$S$451,18,0)</f>
        <v/>
      </c>
      <c r="V371" s="0" t="n">
        <f aca="false">VLOOKUP($D371,metadata!$B$2:$Z$451,19,0)</f>
        <v>752</v>
      </c>
      <c r="W371" s="0" t="str">
        <f aca="false">VLOOKUP($D371,metadata!$B$2:$Z$451,20,0)</f>
        <v>acc</v>
      </c>
      <c r="X371" s="0" t="str">
        <f aca="false">VLOOKUP($D371,metadata!$B$2:$Z$451,21,0)</f>
        <v/>
      </c>
      <c r="Y371" s="0" t="str">
        <f aca="false">VLOOKUP($D371,metadata!$B$2:$Z$451,22,0)</f>
        <v>t3</v>
      </c>
      <c r="Z371" s="0" t="str">
        <f aca="false">VLOOKUP($D371,metadata!$B$2:$Z$451,23,0)</f>
        <v/>
      </c>
      <c r="AA371" s="0" t="str">
        <f aca="false">VLOOKUP($D371,metadata!$B$2:$Z$451,24,0)</f>
        <v/>
      </c>
      <c r="AB371" s="0" t="str">
        <f aca="false">VLOOKUP($D371,metadata!$B$2:$Z$451,25,0)</f>
        <v/>
      </c>
      <c r="AC371" s="0" t="n">
        <v>16</v>
      </c>
      <c r="AD371" s="0" t="n">
        <v>48.7</v>
      </c>
      <c r="AE371" s="0" t="n">
        <v>119</v>
      </c>
      <c r="AF371" s="0" t="n">
        <f aca="false">IF(AE371="",V371,AE371)</f>
        <v>119</v>
      </c>
      <c r="AG371" s="0" t="n">
        <v>16</v>
      </c>
      <c r="AH371" s="0" t="n">
        <v>1995</v>
      </c>
      <c r="AI371" s="0" t="s">
        <v>38</v>
      </c>
      <c r="AJ371" s="0" t="s">
        <v>38</v>
      </c>
    </row>
    <row r="372" customFormat="false" ht="13.8" hidden="false" customHeight="false" outlineLevel="0" collapsed="false">
      <c r="A372" s="0" t="n">
        <f aca="false">A371+metadata!J371</f>
        <v>2135</v>
      </c>
      <c r="B372" s="0" t="str">
        <f aca="false">metadata!B372</f>
        <v>53-Oulanka2</v>
      </c>
      <c r="C372" s="0" t="n">
        <v>371</v>
      </c>
      <c r="D372" s="3" t="str">
        <f aca="false">VLOOKUP(C372,$A$1:$B$451,2)</f>
        <v>3-Saint-marcellin</v>
      </c>
      <c r="E372" s="0" t="str">
        <f aca="false">VLOOKUP($D372,metadata!$B$2:$S$451,2,0)</f>
        <v>BUES, R; TOUBON, JF; POITOUT, HS</v>
      </c>
      <c r="F372" s="0" t="str">
        <f aca="false">VLOOKUP($D372,metadata!$B$2:$S$451,3,0)</f>
        <v>ECOPHYSIOLOGICAL AND ENZYMATIC VARIABILITY OF CYDIA-POMONELLA L ACCORDING TO GEOGRAPHICAL ORIGIN AND HOST-PLANT</v>
      </c>
      <c r="G372" s="0" t="str">
        <f aca="false">VLOOKUP($D372,metadata!$B$2:$S$451,4,0)</f>
        <v>10.1051/agro:19950306</v>
      </c>
      <c r="H372" s="0" t="str">
        <f aca="false">VLOOKUP($D372,metadata!$B$2:$S$451,5,0)</f>
        <v>y</v>
      </c>
      <c r="I372" s="0" t="str">
        <f aca="false">VLOOKUP($D372,metadata!$B$2:$S$451,6,0)</f>
        <v>a</v>
      </c>
      <c r="J372" s="0" t="str">
        <f aca="false">VLOOKUP($D372,metadata!$B$2:$S$451,7,0)</f>
        <v>i</v>
      </c>
      <c r="K372" s="0" t="n">
        <f aca="false">VLOOKUP($D372,metadata!$B$2:$S$451,8,0)</f>
        <v>7</v>
      </c>
      <c r="L372" s="0" t="n">
        <f aca="false">VLOOKUP($D372,metadata!$B$2:$S$451,9,0)</f>
        <v>3</v>
      </c>
      <c r="M372" s="0" t="str">
        <f aca="false">VLOOKUP($D372,metadata!$B$2:$S$451,10,0)</f>
        <v/>
      </c>
      <c r="N372" s="0" t="str">
        <f aca="false">VLOOKUP($D372,metadata!$B$2:$S$451,11,0)</f>
        <v>Cydia pomonella</v>
      </c>
      <c r="O372" s="0" t="str">
        <f aca="false">VLOOKUP($D372,metadata!$B$2:$S$451,12,0)</f>
        <v>lepidoptera</v>
      </c>
      <c r="P372" s="0" t="str">
        <f aca="false">VLOOKUP($D372,metadata!$B$2:$S$451,13,0)</f>
        <v>Saint-marcellin</v>
      </c>
      <c r="Q372" s="0" t="n">
        <f aca="false">VLOOKUP($D372,metadata!$B$2:$S$451,14,0)</f>
        <v>45.153889</v>
      </c>
      <c r="R372" s="0" t="n">
        <f aca="false">VLOOKUP($D372,metadata!$B$2:$S$451,15,0)</f>
        <v>5.320556</v>
      </c>
      <c r="S372" s="0" t="str">
        <f aca="false">VLOOKUP($D372,metadata!$B$2:$S$451,16,0)</f>
        <v>NA</v>
      </c>
      <c r="T372" s="0" t="str">
        <f aca="false">VLOOKUP($D372,metadata!$B$2:$S$451,17,0)</f>
        <v/>
      </c>
      <c r="U372" s="0" t="str">
        <f aca="false">VLOOKUP($D372,metadata!$B$2:$S$451,18,0)</f>
        <v/>
      </c>
      <c r="V372" s="0" t="n">
        <f aca="false">VLOOKUP($D372,metadata!$B$2:$Z$451,19,0)</f>
        <v>236</v>
      </c>
      <c r="W372" s="0" t="str">
        <f aca="false">VLOOKUP($D372,metadata!$B$2:$Z$451,20,0)</f>
        <v>acc</v>
      </c>
      <c r="X372" s="0" t="str">
        <f aca="false">VLOOKUP($D372,metadata!$B$2:$Z$451,21,0)</f>
        <v/>
      </c>
      <c r="Y372" s="0" t="str">
        <f aca="false">VLOOKUP($D372,metadata!$B$2:$Z$451,22,0)</f>
        <v>t3</v>
      </c>
      <c r="Z372" s="0" t="str">
        <f aca="false">VLOOKUP($D372,metadata!$B$2:$Z$451,23,0)</f>
        <v/>
      </c>
      <c r="AA372" s="0" t="str">
        <f aca="false">VLOOKUP($D372,metadata!$B$2:$Z$451,24,0)</f>
        <v/>
      </c>
      <c r="AB372" s="0" t="str">
        <f aca="false">VLOOKUP($D372,metadata!$B$2:$Z$451,25,0)</f>
        <v/>
      </c>
      <c r="AC372" s="0" t="n">
        <v>15</v>
      </c>
      <c r="AD372" s="0" t="n">
        <v>100</v>
      </c>
      <c r="AE372" s="0" t="n">
        <v>76</v>
      </c>
      <c r="AF372" s="0" t="n">
        <f aca="false">IF(AE372="",V372,AE372)</f>
        <v>76</v>
      </c>
      <c r="AG372" s="0" t="n">
        <v>15</v>
      </c>
      <c r="AH372" s="0" t="n">
        <v>1995</v>
      </c>
      <c r="AI372" s="0" t="s">
        <v>38</v>
      </c>
      <c r="AJ372" s="0" t="s">
        <v>38</v>
      </c>
    </row>
    <row r="373" customFormat="false" ht="13.8" hidden="false" customHeight="false" outlineLevel="0" collapsed="false">
      <c r="A373" s="0" t="n">
        <f aca="false">A372+metadata!J372</f>
        <v>2139</v>
      </c>
      <c r="B373" s="0" t="str">
        <f aca="false">metadata!B373</f>
        <v>53-Oulanka3</v>
      </c>
      <c r="C373" s="0" t="n">
        <v>372</v>
      </c>
      <c r="D373" s="3" t="str">
        <f aca="false">VLOOKUP(C373,$A$1:$B$451,2)</f>
        <v>3-Saint-marcellin</v>
      </c>
      <c r="E373" s="0" t="str">
        <f aca="false">VLOOKUP($D373,metadata!$B$2:$S$451,2,0)</f>
        <v>BUES, R; TOUBON, JF; POITOUT, HS</v>
      </c>
      <c r="F373" s="0" t="str">
        <f aca="false">VLOOKUP($D373,metadata!$B$2:$S$451,3,0)</f>
        <v>ECOPHYSIOLOGICAL AND ENZYMATIC VARIABILITY OF CYDIA-POMONELLA L ACCORDING TO GEOGRAPHICAL ORIGIN AND HOST-PLANT</v>
      </c>
      <c r="G373" s="0" t="str">
        <f aca="false">VLOOKUP($D373,metadata!$B$2:$S$451,4,0)</f>
        <v>10.1051/agro:19950306</v>
      </c>
      <c r="H373" s="0" t="str">
        <f aca="false">VLOOKUP($D373,metadata!$B$2:$S$451,5,0)</f>
        <v>y</v>
      </c>
      <c r="I373" s="0" t="str">
        <f aca="false">VLOOKUP($D373,metadata!$B$2:$S$451,6,0)</f>
        <v>a</v>
      </c>
      <c r="J373" s="0" t="str">
        <f aca="false">VLOOKUP($D373,metadata!$B$2:$S$451,7,0)</f>
        <v>i</v>
      </c>
      <c r="K373" s="0" t="n">
        <f aca="false">VLOOKUP($D373,metadata!$B$2:$S$451,8,0)</f>
        <v>7</v>
      </c>
      <c r="L373" s="0" t="n">
        <f aca="false">VLOOKUP($D373,metadata!$B$2:$S$451,9,0)</f>
        <v>3</v>
      </c>
      <c r="M373" s="0" t="str">
        <f aca="false">VLOOKUP($D373,metadata!$B$2:$S$451,10,0)</f>
        <v/>
      </c>
      <c r="N373" s="0" t="str">
        <f aca="false">VLOOKUP($D373,metadata!$B$2:$S$451,11,0)</f>
        <v>Cydia pomonella</v>
      </c>
      <c r="O373" s="0" t="str">
        <f aca="false">VLOOKUP($D373,metadata!$B$2:$S$451,12,0)</f>
        <v>lepidoptera</v>
      </c>
      <c r="P373" s="0" t="str">
        <f aca="false">VLOOKUP($D373,metadata!$B$2:$S$451,13,0)</f>
        <v>Saint-marcellin</v>
      </c>
      <c r="Q373" s="0" t="n">
        <f aca="false">VLOOKUP($D373,metadata!$B$2:$S$451,14,0)</f>
        <v>45.153889</v>
      </c>
      <c r="R373" s="0" t="n">
        <f aca="false">VLOOKUP($D373,metadata!$B$2:$S$451,15,0)</f>
        <v>5.320556</v>
      </c>
      <c r="S373" s="0" t="str">
        <f aca="false">VLOOKUP($D373,metadata!$B$2:$S$451,16,0)</f>
        <v>NA</v>
      </c>
      <c r="T373" s="0" t="str">
        <f aca="false">VLOOKUP($D373,metadata!$B$2:$S$451,17,0)</f>
        <v/>
      </c>
      <c r="U373" s="0" t="str">
        <f aca="false">VLOOKUP($D373,metadata!$B$2:$S$451,18,0)</f>
        <v/>
      </c>
      <c r="V373" s="0" t="n">
        <f aca="false">VLOOKUP($D373,metadata!$B$2:$Z$451,19,0)</f>
        <v>236</v>
      </c>
      <c r="W373" s="0" t="str">
        <f aca="false">VLOOKUP($D373,metadata!$B$2:$Z$451,20,0)</f>
        <v>acc</v>
      </c>
      <c r="X373" s="0" t="str">
        <f aca="false">VLOOKUP($D373,metadata!$B$2:$Z$451,21,0)</f>
        <v/>
      </c>
      <c r="Y373" s="0" t="str">
        <f aca="false">VLOOKUP($D373,metadata!$B$2:$Z$451,22,0)</f>
        <v>t3</v>
      </c>
      <c r="Z373" s="0" t="str">
        <f aca="false">VLOOKUP($D373,metadata!$B$2:$Z$451,23,0)</f>
        <v/>
      </c>
      <c r="AA373" s="0" t="str">
        <f aca="false">VLOOKUP($D373,metadata!$B$2:$Z$451,24,0)</f>
        <v/>
      </c>
      <c r="AB373" s="0" t="str">
        <f aca="false">VLOOKUP($D373,metadata!$B$2:$Z$451,25,0)</f>
        <v/>
      </c>
      <c r="AC373" s="0" t="n">
        <v>15.5</v>
      </c>
      <c r="AD373" s="0" t="n">
        <v>94.1</v>
      </c>
      <c r="AE373" s="0" t="n">
        <v>102</v>
      </c>
      <c r="AF373" s="0" t="n">
        <f aca="false">IF(AE373="",V373,AE373)</f>
        <v>102</v>
      </c>
      <c r="AG373" s="0" t="n">
        <v>15.5</v>
      </c>
      <c r="AH373" s="0" t="n">
        <v>1995</v>
      </c>
      <c r="AI373" s="0" t="s">
        <v>38</v>
      </c>
      <c r="AJ373" s="0" t="s">
        <v>38</v>
      </c>
    </row>
    <row r="374" customFormat="false" ht="13.8" hidden="false" customHeight="false" outlineLevel="0" collapsed="false">
      <c r="A374" s="0" t="n">
        <f aca="false">A373+metadata!J373</f>
        <v>2143</v>
      </c>
      <c r="B374" s="0" t="str">
        <f aca="false">metadata!B374</f>
        <v>53-Oulanka4</v>
      </c>
      <c r="C374" s="0" t="n">
        <v>373</v>
      </c>
      <c r="D374" s="3" t="str">
        <f aca="false">VLOOKUP(C374,$A$1:$B$451,2)</f>
        <v>3-Saint-marcellin</v>
      </c>
      <c r="E374" s="0" t="str">
        <f aca="false">VLOOKUP($D374,metadata!$B$2:$S$451,2,0)</f>
        <v>BUES, R; TOUBON, JF; POITOUT, HS</v>
      </c>
      <c r="F374" s="0" t="str">
        <f aca="false">VLOOKUP($D374,metadata!$B$2:$S$451,3,0)</f>
        <v>ECOPHYSIOLOGICAL AND ENZYMATIC VARIABILITY OF CYDIA-POMONELLA L ACCORDING TO GEOGRAPHICAL ORIGIN AND HOST-PLANT</v>
      </c>
      <c r="G374" s="0" t="str">
        <f aca="false">VLOOKUP($D374,metadata!$B$2:$S$451,4,0)</f>
        <v>10.1051/agro:19950306</v>
      </c>
      <c r="H374" s="0" t="str">
        <f aca="false">VLOOKUP($D374,metadata!$B$2:$S$451,5,0)</f>
        <v>y</v>
      </c>
      <c r="I374" s="0" t="str">
        <f aca="false">VLOOKUP($D374,metadata!$B$2:$S$451,6,0)</f>
        <v>a</v>
      </c>
      <c r="J374" s="0" t="str">
        <f aca="false">VLOOKUP($D374,metadata!$B$2:$S$451,7,0)</f>
        <v>i</v>
      </c>
      <c r="K374" s="0" t="n">
        <f aca="false">VLOOKUP($D374,metadata!$B$2:$S$451,8,0)</f>
        <v>7</v>
      </c>
      <c r="L374" s="0" t="n">
        <f aca="false">VLOOKUP($D374,metadata!$B$2:$S$451,9,0)</f>
        <v>3</v>
      </c>
      <c r="M374" s="0" t="str">
        <f aca="false">VLOOKUP($D374,metadata!$B$2:$S$451,10,0)</f>
        <v/>
      </c>
      <c r="N374" s="0" t="str">
        <f aca="false">VLOOKUP($D374,metadata!$B$2:$S$451,11,0)</f>
        <v>Cydia pomonella</v>
      </c>
      <c r="O374" s="0" t="str">
        <f aca="false">VLOOKUP($D374,metadata!$B$2:$S$451,12,0)</f>
        <v>lepidoptera</v>
      </c>
      <c r="P374" s="0" t="str">
        <f aca="false">VLOOKUP($D374,metadata!$B$2:$S$451,13,0)</f>
        <v>Saint-marcellin</v>
      </c>
      <c r="Q374" s="0" t="n">
        <f aca="false">VLOOKUP($D374,metadata!$B$2:$S$451,14,0)</f>
        <v>45.153889</v>
      </c>
      <c r="R374" s="0" t="n">
        <f aca="false">VLOOKUP($D374,metadata!$B$2:$S$451,15,0)</f>
        <v>5.320556</v>
      </c>
      <c r="S374" s="0" t="str">
        <f aca="false">VLOOKUP($D374,metadata!$B$2:$S$451,16,0)</f>
        <v>NA</v>
      </c>
      <c r="T374" s="0" t="str">
        <f aca="false">VLOOKUP($D374,metadata!$B$2:$S$451,17,0)</f>
        <v/>
      </c>
      <c r="U374" s="0" t="str">
        <f aca="false">VLOOKUP($D374,metadata!$B$2:$S$451,18,0)</f>
        <v/>
      </c>
      <c r="V374" s="0" t="n">
        <f aca="false">VLOOKUP($D374,metadata!$B$2:$Z$451,19,0)</f>
        <v>236</v>
      </c>
      <c r="W374" s="0" t="str">
        <f aca="false">VLOOKUP($D374,metadata!$B$2:$Z$451,20,0)</f>
        <v>acc</v>
      </c>
      <c r="X374" s="0" t="str">
        <f aca="false">VLOOKUP($D374,metadata!$B$2:$Z$451,21,0)</f>
        <v/>
      </c>
      <c r="Y374" s="0" t="str">
        <f aca="false">VLOOKUP($D374,metadata!$B$2:$Z$451,22,0)</f>
        <v>t3</v>
      </c>
      <c r="Z374" s="0" t="str">
        <f aca="false">VLOOKUP($D374,metadata!$B$2:$Z$451,23,0)</f>
        <v/>
      </c>
      <c r="AA374" s="0" t="str">
        <f aca="false">VLOOKUP($D374,metadata!$B$2:$Z$451,24,0)</f>
        <v/>
      </c>
      <c r="AB374" s="0" t="str">
        <f aca="false">VLOOKUP($D374,metadata!$B$2:$Z$451,25,0)</f>
        <v/>
      </c>
      <c r="AC374" s="0" t="n">
        <v>16</v>
      </c>
      <c r="AD374" s="0" t="n">
        <v>29.3</v>
      </c>
      <c r="AE374" s="0" t="n">
        <v>58</v>
      </c>
      <c r="AF374" s="0" t="n">
        <f aca="false">IF(AE374="",V374,AE374)</f>
        <v>58</v>
      </c>
      <c r="AG374" s="0" t="n">
        <v>16</v>
      </c>
      <c r="AH374" s="0" t="n">
        <v>1995</v>
      </c>
      <c r="AI374" s="0" t="s">
        <v>38</v>
      </c>
      <c r="AJ374" s="0" t="s">
        <v>38</v>
      </c>
    </row>
    <row r="375" customFormat="false" ht="13.8" hidden="false" customHeight="false" outlineLevel="0" collapsed="false">
      <c r="A375" s="0" t="n">
        <f aca="false">A374+metadata!J374</f>
        <v>2147</v>
      </c>
      <c r="B375" s="0" t="str">
        <f aca="false">metadata!B375</f>
        <v>53-Pudasjärvi1</v>
      </c>
      <c r="C375" s="0" t="n">
        <v>374</v>
      </c>
      <c r="D375" s="3" t="str">
        <f aca="false">VLOOKUP(C375,$A$1:$B$451,2)</f>
        <v>3-Avignon1</v>
      </c>
      <c r="E375" s="0" t="str">
        <f aca="false">VLOOKUP($D375,metadata!$B$2:$S$451,2,0)</f>
        <v>BUES, R; TOUBON, JF; POITOUT, HS</v>
      </c>
      <c r="F375" s="0" t="str">
        <f aca="false">VLOOKUP($D375,metadata!$B$2:$S$451,3,0)</f>
        <v>ECOPHYSIOLOGICAL AND ENZYMATIC VARIABILITY OF CYDIA-POMONELLA L ACCORDING TO GEOGRAPHICAL ORIGIN AND HOST-PLANT</v>
      </c>
      <c r="G375" s="0" t="str">
        <f aca="false">VLOOKUP($D375,metadata!$B$2:$S$451,4,0)</f>
        <v>10.1051/agro:19950306</v>
      </c>
      <c r="H375" s="0" t="str">
        <f aca="false">VLOOKUP($D375,metadata!$B$2:$S$451,5,0)</f>
        <v>y</v>
      </c>
      <c r="I375" s="0" t="str">
        <f aca="false">VLOOKUP($D375,metadata!$B$2:$S$451,6,0)</f>
        <v>a</v>
      </c>
      <c r="J375" s="0" t="str">
        <f aca="false">VLOOKUP($D375,metadata!$B$2:$S$451,7,0)</f>
        <v>i</v>
      </c>
      <c r="K375" s="0" t="n">
        <f aca="false">VLOOKUP($D375,metadata!$B$2:$S$451,8,0)</f>
        <v>7</v>
      </c>
      <c r="L375" s="0" t="n">
        <f aca="false">VLOOKUP($D375,metadata!$B$2:$S$451,9,0)</f>
        <v>3</v>
      </c>
      <c r="M375" s="0" t="str">
        <f aca="false">VLOOKUP($D375,metadata!$B$2:$S$451,10,0)</f>
        <v/>
      </c>
      <c r="N375" s="0" t="str">
        <f aca="false">VLOOKUP($D375,metadata!$B$2:$S$451,11,0)</f>
        <v>Cydia pomonella</v>
      </c>
      <c r="O375" s="0" t="str">
        <f aca="false">VLOOKUP($D375,metadata!$B$2:$S$451,12,0)</f>
        <v>lepidoptera</v>
      </c>
      <c r="P375" s="0" t="str">
        <f aca="false">VLOOKUP($D375,metadata!$B$2:$S$451,13,0)</f>
        <v>Avignon1</v>
      </c>
      <c r="Q375" s="0" t="n">
        <f aca="false">VLOOKUP($D375,metadata!$B$2:$S$451,14,0)</f>
        <v>43.948611</v>
      </c>
      <c r="R375" s="0" t="n">
        <f aca="false">VLOOKUP($D375,metadata!$B$2:$S$451,15,0)</f>
        <v>4.808333</v>
      </c>
      <c r="S375" s="0" t="str">
        <f aca="false">VLOOKUP($D375,metadata!$B$2:$S$451,16,0)</f>
        <v>NA</v>
      </c>
      <c r="T375" s="0" t="str">
        <f aca="false">VLOOKUP($D375,metadata!$B$2:$S$451,17,0)</f>
        <v/>
      </c>
      <c r="U375" s="0" t="str">
        <f aca="false">VLOOKUP($D375,metadata!$B$2:$S$451,18,0)</f>
        <v/>
      </c>
      <c r="V375" s="0" t="n">
        <f aca="false">VLOOKUP($D375,metadata!$B$2:$Z$451,19,0)</f>
        <v>265</v>
      </c>
      <c r="W375" s="0" t="str">
        <f aca="false">VLOOKUP($D375,metadata!$B$2:$Z$451,20,0)</f>
        <v>acc</v>
      </c>
      <c r="X375" s="0" t="str">
        <f aca="false">VLOOKUP($D375,metadata!$B$2:$Z$451,21,0)</f>
        <v/>
      </c>
      <c r="Y375" s="0" t="str">
        <f aca="false">VLOOKUP($D375,metadata!$B$2:$Z$451,22,0)</f>
        <v>t3</v>
      </c>
      <c r="Z375" s="0" t="str">
        <f aca="false">VLOOKUP($D375,metadata!$B$2:$Z$451,23,0)</f>
        <v/>
      </c>
      <c r="AA375" s="0" t="str">
        <f aca="false">VLOOKUP($D375,metadata!$B$2:$Z$451,24,0)</f>
        <v/>
      </c>
      <c r="AB375" s="0" t="str">
        <f aca="false">VLOOKUP($D375,metadata!$B$2:$Z$451,25,0)</f>
        <v/>
      </c>
      <c r="AC375" s="0" t="n">
        <v>15</v>
      </c>
      <c r="AD375" s="0" t="n">
        <v>100</v>
      </c>
      <c r="AE375" s="0" t="n">
        <v>81</v>
      </c>
      <c r="AF375" s="0" t="n">
        <f aca="false">IF(AE375="",V375,AE375)</f>
        <v>81</v>
      </c>
      <c r="AG375" s="0" t="n">
        <v>15</v>
      </c>
      <c r="AH375" s="0" t="n">
        <v>1995</v>
      </c>
      <c r="AI375" s="0" t="s">
        <v>38</v>
      </c>
      <c r="AJ375" s="0" t="s">
        <v>38</v>
      </c>
    </row>
    <row r="376" customFormat="false" ht="13.8" hidden="false" customHeight="false" outlineLevel="0" collapsed="false">
      <c r="A376" s="0" t="n">
        <f aca="false">A375+metadata!J375</f>
        <v>2151</v>
      </c>
      <c r="B376" s="0" t="str">
        <f aca="false">metadata!B376</f>
        <v>53-Pudasjärvi2</v>
      </c>
      <c r="C376" s="0" t="n">
        <v>375</v>
      </c>
      <c r="D376" s="3" t="str">
        <f aca="false">VLOOKUP(C376,$A$1:$B$451,2)</f>
        <v>3-Avignon1</v>
      </c>
      <c r="E376" s="0" t="str">
        <f aca="false">VLOOKUP($D376,metadata!$B$2:$S$451,2,0)</f>
        <v>BUES, R; TOUBON, JF; POITOUT, HS</v>
      </c>
      <c r="F376" s="0" t="str">
        <f aca="false">VLOOKUP($D376,metadata!$B$2:$S$451,3,0)</f>
        <v>ECOPHYSIOLOGICAL AND ENZYMATIC VARIABILITY OF CYDIA-POMONELLA L ACCORDING TO GEOGRAPHICAL ORIGIN AND HOST-PLANT</v>
      </c>
      <c r="G376" s="0" t="str">
        <f aca="false">VLOOKUP($D376,metadata!$B$2:$S$451,4,0)</f>
        <v>10.1051/agro:19950306</v>
      </c>
      <c r="H376" s="0" t="str">
        <f aca="false">VLOOKUP($D376,metadata!$B$2:$S$451,5,0)</f>
        <v>y</v>
      </c>
      <c r="I376" s="0" t="str">
        <f aca="false">VLOOKUP($D376,metadata!$B$2:$S$451,6,0)</f>
        <v>a</v>
      </c>
      <c r="J376" s="0" t="str">
        <f aca="false">VLOOKUP($D376,metadata!$B$2:$S$451,7,0)</f>
        <v>i</v>
      </c>
      <c r="K376" s="0" t="n">
        <f aca="false">VLOOKUP($D376,metadata!$B$2:$S$451,8,0)</f>
        <v>7</v>
      </c>
      <c r="L376" s="0" t="n">
        <f aca="false">VLOOKUP($D376,metadata!$B$2:$S$451,9,0)</f>
        <v>3</v>
      </c>
      <c r="M376" s="0" t="str">
        <f aca="false">VLOOKUP($D376,metadata!$B$2:$S$451,10,0)</f>
        <v/>
      </c>
      <c r="N376" s="0" t="str">
        <f aca="false">VLOOKUP($D376,metadata!$B$2:$S$451,11,0)</f>
        <v>Cydia pomonella</v>
      </c>
      <c r="O376" s="0" t="str">
        <f aca="false">VLOOKUP($D376,metadata!$B$2:$S$451,12,0)</f>
        <v>lepidoptera</v>
      </c>
      <c r="P376" s="0" t="str">
        <f aca="false">VLOOKUP($D376,metadata!$B$2:$S$451,13,0)</f>
        <v>Avignon1</v>
      </c>
      <c r="Q376" s="0" t="n">
        <f aca="false">VLOOKUP($D376,metadata!$B$2:$S$451,14,0)</f>
        <v>43.948611</v>
      </c>
      <c r="R376" s="0" t="n">
        <f aca="false">VLOOKUP($D376,metadata!$B$2:$S$451,15,0)</f>
        <v>4.808333</v>
      </c>
      <c r="S376" s="0" t="str">
        <f aca="false">VLOOKUP($D376,metadata!$B$2:$S$451,16,0)</f>
        <v>NA</v>
      </c>
      <c r="T376" s="0" t="str">
        <f aca="false">VLOOKUP($D376,metadata!$B$2:$S$451,17,0)</f>
        <v/>
      </c>
      <c r="U376" s="0" t="str">
        <f aca="false">VLOOKUP($D376,metadata!$B$2:$S$451,18,0)</f>
        <v/>
      </c>
      <c r="V376" s="0" t="n">
        <f aca="false">VLOOKUP($D376,metadata!$B$2:$Z$451,19,0)</f>
        <v>265</v>
      </c>
      <c r="W376" s="0" t="str">
        <f aca="false">VLOOKUP($D376,metadata!$B$2:$Z$451,20,0)</f>
        <v>acc</v>
      </c>
      <c r="X376" s="0" t="str">
        <f aca="false">VLOOKUP($D376,metadata!$B$2:$Z$451,21,0)</f>
        <v/>
      </c>
      <c r="Y376" s="0" t="str">
        <f aca="false">VLOOKUP($D376,metadata!$B$2:$Z$451,22,0)</f>
        <v>t3</v>
      </c>
      <c r="Z376" s="0" t="str">
        <f aca="false">VLOOKUP($D376,metadata!$B$2:$Z$451,23,0)</f>
        <v/>
      </c>
      <c r="AA376" s="0" t="str">
        <f aca="false">VLOOKUP($D376,metadata!$B$2:$Z$451,24,0)</f>
        <v/>
      </c>
      <c r="AB376" s="0" t="str">
        <f aca="false">VLOOKUP($D376,metadata!$B$2:$Z$451,25,0)</f>
        <v/>
      </c>
      <c r="AC376" s="0" t="n">
        <v>15.5</v>
      </c>
      <c r="AD376" s="0" t="n">
        <v>89.5</v>
      </c>
      <c r="AE376" s="0" t="n">
        <v>86</v>
      </c>
      <c r="AF376" s="0" t="n">
        <f aca="false">IF(AE376="",V376,AE376)</f>
        <v>86</v>
      </c>
      <c r="AG376" s="0" t="n">
        <v>15.5</v>
      </c>
      <c r="AH376" s="0" t="n">
        <v>1995</v>
      </c>
      <c r="AI376" s="0" t="s">
        <v>38</v>
      </c>
      <c r="AJ376" s="0" t="s">
        <v>38</v>
      </c>
    </row>
    <row r="377" customFormat="false" ht="13.8" hidden="false" customHeight="false" outlineLevel="0" collapsed="false">
      <c r="A377" s="0" t="n">
        <f aca="false">A376+metadata!J376</f>
        <v>2155</v>
      </c>
      <c r="B377" s="0" t="str">
        <f aca="false">metadata!B377</f>
        <v>53-Pudasjärvi3</v>
      </c>
      <c r="C377" s="0" t="n">
        <v>376</v>
      </c>
      <c r="D377" s="3" t="str">
        <f aca="false">VLOOKUP(C377,$A$1:$B$451,2)</f>
        <v>3-Avignon1</v>
      </c>
      <c r="E377" s="0" t="str">
        <f aca="false">VLOOKUP($D377,metadata!$B$2:$S$451,2,0)</f>
        <v>BUES, R; TOUBON, JF; POITOUT, HS</v>
      </c>
      <c r="F377" s="0" t="str">
        <f aca="false">VLOOKUP($D377,metadata!$B$2:$S$451,3,0)</f>
        <v>ECOPHYSIOLOGICAL AND ENZYMATIC VARIABILITY OF CYDIA-POMONELLA L ACCORDING TO GEOGRAPHICAL ORIGIN AND HOST-PLANT</v>
      </c>
      <c r="G377" s="0" t="str">
        <f aca="false">VLOOKUP($D377,metadata!$B$2:$S$451,4,0)</f>
        <v>10.1051/agro:19950306</v>
      </c>
      <c r="H377" s="0" t="str">
        <f aca="false">VLOOKUP($D377,metadata!$B$2:$S$451,5,0)</f>
        <v>y</v>
      </c>
      <c r="I377" s="0" t="str">
        <f aca="false">VLOOKUP($D377,metadata!$B$2:$S$451,6,0)</f>
        <v>a</v>
      </c>
      <c r="J377" s="0" t="str">
        <f aca="false">VLOOKUP($D377,metadata!$B$2:$S$451,7,0)</f>
        <v>i</v>
      </c>
      <c r="K377" s="0" t="n">
        <f aca="false">VLOOKUP($D377,metadata!$B$2:$S$451,8,0)</f>
        <v>7</v>
      </c>
      <c r="L377" s="0" t="n">
        <f aca="false">VLOOKUP($D377,metadata!$B$2:$S$451,9,0)</f>
        <v>3</v>
      </c>
      <c r="M377" s="0" t="str">
        <f aca="false">VLOOKUP($D377,metadata!$B$2:$S$451,10,0)</f>
        <v/>
      </c>
      <c r="N377" s="0" t="str">
        <f aca="false">VLOOKUP($D377,metadata!$B$2:$S$451,11,0)</f>
        <v>Cydia pomonella</v>
      </c>
      <c r="O377" s="0" t="str">
        <f aca="false">VLOOKUP($D377,metadata!$B$2:$S$451,12,0)</f>
        <v>lepidoptera</v>
      </c>
      <c r="P377" s="0" t="str">
        <f aca="false">VLOOKUP($D377,metadata!$B$2:$S$451,13,0)</f>
        <v>Avignon1</v>
      </c>
      <c r="Q377" s="0" t="n">
        <f aca="false">VLOOKUP($D377,metadata!$B$2:$S$451,14,0)</f>
        <v>43.948611</v>
      </c>
      <c r="R377" s="0" t="n">
        <f aca="false">VLOOKUP($D377,metadata!$B$2:$S$451,15,0)</f>
        <v>4.808333</v>
      </c>
      <c r="S377" s="0" t="str">
        <f aca="false">VLOOKUP($D377,metadata!$B$2:$S$451,16,0)</f>
        <v>NA</v>
      </c>
      <c r="T377" s="0" t="str">
        <f aca="false">VLOOKUP($D377,metadata!$B$2:$S$451,17,0)</f>
        <v/>
      </c>
      <c r="U377" s="0" t="str">
        <f aca="false">VLOOKUP($D377,metadata!$B$2:$S$451,18,0)</f>
        <v/>
      </c>
      <c r="V377" s="0" t="n">
        <f aca="false">VLOOKUP($D377,metadata!$B$2:$Z$451,19,0)</f>
        <v>265</v>
      </c>
      <c r="W377" s="0" t="str">
        <f aca="false">VLOOKUP($D377,metadata!$B$2:$Z$451,20,0)</f>
        <v>acc</v>
      </c>
      <c r="X377" s="0" t="str">
        <f aca="false">VLOOKUP($D377,metadata!$B$2:$Z$451,21,0)</f>
        <v/>
      </c>
      <c r="Y377" s="0" t="str">
        <f aca="false">VLOOKUP($D377,metadata!$B$2:$Z$451,22,0)</f>
        <v>t3</v>
      </c>
      <c r="Z377" s="0" t="str">
        <f aca="false">VLOOKUP($D377,metadata!$B$2:$Z$451,23,0)</f>
        <v/>
      </c>
      <c r="AA377" s="0" t="str">
        <f aca="false">VLOOKUP($D377,metadata!$B$2:$Z$451,24,0)</f>
        <v/>
      </c>
      <c r="AB377" s="0" t="str">
        <f aca="false">VLOOKUP($D377,metadata!$B$2:$Z$451,25,0)</f>
        <v/>
      </c>
      <c r="AC377" s="0" t="n">
        <v>16</v>
      </c>
      <c r="AD377" s="0" t="n">
        <v>34.7</v>
      </c>
      <c r="AE377" s="0" t="n">
        <v>98</v>
      </c>
      <c r="AF377" s="0" t="n">
        <f aca="false">IF(AE377="",V377,AE377)</f>
        <v>98</v>
      </c>
      <c r="AG377" s="0" t="n">
        <v>16</v>
      </c>
      <c r="AH377" s="0" t="n">
        <v>1995</v>
      </c>
      <c r="AI377" s="0" t="s">
        <v>38</v>
      </c>
      <c r="AJ377" s="0" t="s">
        <v>38</v>
      </c>
    </row>
    <row r="378" customFormat="false" ht="13.8" hidden="false" customHeight="false" outlineLevel="0" collapsed="false">
      <c r="A378" s="0" t="n">
        <f aca="false">A377+metadata!J377</f>
        <v>2159</v>
      </c>
      <c r="B378" s="0" t="str">
        <f aca="false">metadata!B378</f>
        <v>53-Pudasjärvi4</v>
      </c>
      <c r="C378" s="0" t="n">
        <v>377</v>
      </c>
      <c r="D378" s="3" t="str">
        <f aca="false">VLOOKUP(C378,$A$1:$B$451,2)</f>
        <v>3-Avignon2</v>
      </c>
      <c r="E378" s="0" t="str">
        <f aca="false">VLOOKUP($D378,metadata!$B$2:$S$451,2,0)</f>
        <v>BUES, R; TOUBON, JF; POITOUT, HS</v>
      </c>
      <c r="F378" s="0" t="str">
        <f aca="false">VLOOKUP($D378,metadata!$B$2:$S$451,3,0)</f>
        <v>ECOPHYSIOLOGICAL AND ENZYMATIC VARIABILITY OF CYDIA-POMONELLA L ACCORDING TO GEOGRAPHICAL ORIGIN AND HOST-PLANT</v>
      </c>
      <c r="G378" s="0" t="str">
        <f aca="false">VLOOKUP($D378,metadata!$B$2:$S$451,4,0)</f>
        <v>10.1051/agro:19950306</v>
      </c>
      <c r="H378" s="0" t="str">
        <f aca="false">VLOOKUP($D378,metadata!$B$2:$S$451,5,0)</f>
        <v>y</v>
      </c>
      <c r="I378" s="0" t="str">
        <f aca="false">VLOOKUP($D378,metadata!$B$2:$S$451,6,0)</f>
        <v>a</v>
      </c>
      <c r="J378" s="0" t="str">
        <f aca="false">VLOOKUP($D378,metadata!$B$2:$S$451,7,0)</f>
        <v>i</v>
      </c>
      <c r="K378" s="0" t="n">
        <f aca="false">VLOOKUP($D378,metadata!$B$2:$S$451,8,0)</f>
        <v>7</v>
      </c>
      <c r="L378" s="0" t="n">
        <f aca="false">VLOOKUP($D378,metadata!$B$2:$S$451,9,0)</f>
        <v>3</v>
      </c>
      <c r="M378" s="0" t="str">
        <f aca="false">VLOOKUP($D378,metadata!$B$2:$S$451,10,0)</f>
        <v/>
      </c>
      <c r="N378" s="0" t="str">
        <f aca="false">VLOOKUP($D378,metadata!$B$2:$S$451,11,0)</f>
        <v>Cydia pomonella</v>
      </c>
      <c r="O378" s="0" t="str">
        <f aca="false">VLOOKUP($D378,metadata!$B$2:$S$451,12,0)</f>
        <v>lepidoptera</v>
      </c>
      <c r="P378" s="0" t="str">
        <f aca="false">VLOOKUP($D378,metadata!$B$2:$S$451,13,0)</f>
        <v>Avignon2</v>
      </c>
      <c r="Q378" s="0" t="n">
        <f aca="false">VLOOKUP($D378,metadata!$B$2:$S$451,14,0)</f>
        <v>43.948611</v>
      </c>
      <c r="R378" s="0" t="n">
        <f aca="false">VLOOKUP($D378,metadata!$B$2:$S$451,15,0)</f>
        <v>4.808333</v>
      </c>
      <c r="S378" s="0" t="str">
        <f aca="false">VLOOKUP($D378,metadata!$B$2:$S$451,16,0)</f>
        <v>NA</v>
      </c>
      <c r="T378" s="0" t="str">
        <f aca="false">VLOOKUP($D378,metadata!$B$2:$S$451,17,0)</f>
        <v/>
      </c>
      <c r="U378" s="0" t="str">
        <f aca="false">VLOOKUP($D378,metadata!$B$2:$S$451,18,0)</f>
        <v/>
      </c>
      <c r="V378" s="0" t="n">
        <f aca="false">VLOOKUP($D378,metadata!$B$2:$Z$451,19,0)</f>
        <v>1380</v>
      </c>
      <c r="W378" s="0" t="str">
        <f aca="false">VLOOKUP($D378,metadata!$B$2:$Z$451,20,0)</f>
        <v>acc</v>
      </c>
      <c r="X378" s="0" t="str">
        <f aca="false">VLOOKUP($D378,metadata!$B$2:$Z$451,21,0)</f>
        <v/>
      </c>
      <c r="Y378" s="0" t="str">
        <f aca="false">VLOOKUP($D378,metadata!$B$2:$Z$451,22,0)</f>
        <v>t3</v>
      </c>
      <c r="Z378" s="0" t="str">
        <f aca="false">VLOOKUP($D378,metadata!$B$2:$Z$451,23,0)</f>
        <v/>
      </c>
      <c r="AA378" s="0" t="str">
        <f aca="false">VLOOKUP($D378,metadata!$B$2:$Z$451,24,0)</f>
        <v/>
      </c>
      <c r="AB378" s="0" t="str">
        <f aca="false">VLOOKUP($D378,metadata!$B$2:$Z$451,25,0)</f>
        <v/>
      </c>
      <c r="AC378" s="0" t="n">
        <v>15</v>
      </c>
      <c r="AD378" s="0" t="n">
        <v>99.5</v>
      </c>
      <c r="AE378" s="0" t="n">
        <v>380</v>
      </c>
      <c r="AF378" s="0" t="n">
        <f aca="false">IF(AE378="",V378,AE378)</f>
        <v>380</v>
      </c>
      <c r="AG378" s="0" t="n">
        <v>15</v>
      </c>
      <c r="AH378" s="0" t="n">
        <v>1995</v>
      </c>
      <c r="AI378" s="0" t="s">
        <v>38</v>
      </c>
      <c r="AJ378" s="0" t="s">
        <v>38</v>
      </c>
    </row>
    <row r="379" customFormat="false" ht="13.8" hidden="false" customHeight="false" outlineLevel="0" collapsed="false">
      <c r="A379" s="0" t="n">
        <f aca="false">A378+metadata!J378</f>
        <v>2163</v>
      </c>
      <c r="B379" s="0" t="str">
        <f aca="false">metadata!B379</f>
        <v>53-Paltamo1</v>
      </c>
      <c r="C379" s="0" t="n">
        <v>378</v>
      </c>
      <c r="D379" s="3" t="str">
        <f aca="false">VLOOKUP(C379,$A$1:$B$451,2)</f>
        <v>3-Avignon2</v>
      </c>
      <c r="E379" s="0" t="str">
        <f aca="false">VLOOKUP($D379,metadata!$B$2:$S$451,2,0)</f>
        <v>BUES, R; TOUBON, JF; POITOUT, HS</v>
      </c>
      <c r="F379" s="0" t="str">
        <f aca="false">VLOOKUP($D379,metadata!$B$2:$S$451,3,0)</f>
        <v>ECOPHYSIOLOGICAL AND ENZYMATIC VARIABILITY OF CYDIA-POMONELLA L ACCORDING TO GEOGRAPHICAL ORIGIN AND HOST-PLANT</v>
      </c>
      <c r="G379" s="0" t="str">
        <f aca="false">VLOOKUP($D379,metadata!$B$2:$S$451,4,0)</f>
        <v>10.1051/agro:19950306</v>
      </c>
      <c r="H379" s="0" t="str">
        <f aca="false">VLOOKUP($D379,metadata!$B$2:$S$451,5,0)</f>
        <v>y</v>
      </c>
      <c r="I379" s="0" t="str">
        <f aca="false">VLOOKUP($D379,metadata!$B$2:$S$451,6,0)</f>
        <v>a</v>
      </c>
      <c r="J379" s="0" t="str">
        <f aca="false">VLOOKUP($D379,metadata!$B$2:$S$451,7,0)</f>
        <v>i</v>
      </c>
      <c r="K379" s="0" t="n">
        <f aca="false">VLOOKUP($D379,metadata!$B$2:$S$451,8,0)</f>
        <v>7</v>
      </c>
      <c r="L379" s="0" t="n">
        <f aca="false">VLOOKUP($D379,metadata!$B$2:$S$451,9,0)</f>
        <v>3</v>
      </c>
      <c r="M379" s="0" t="str">
        <f aca="false">VLOOKUP($D379,metadata!$B$2:$S$451,10,0)</f>
        <v/>
      </c>
      <c r="N379" s="0" t="str">
        <f aca="false">VLOOKUP($D379,metadata!$B$2:$S$451,11,0)</f>
        <v>Cydia pomonella</v>
      </c>
      <c r="O379" s="0" t="str">
        <f aca="false">VLOOKUP($D379,metadata!$B$2:$S$451,12,0)</f>
        <v>lepidoptera</v>
      </c>
      <c r="P379" s="0" t="str">
        <f aca="false">VLOOKUP($D379,metadata!$B$2:$S$451,13,0)</f>
        <v>Avignon2</v>
      </c>
      <c r="Q379" s="0" t="n">
        <f aca="false">VLOOKUP($D379,metadata!$B$2:$S$451,14,0)</f>
        <v>43.948611</v>
      </c>
      <c r="R379" s="0" t="n">
        <f aca="false">VLOOKUP($D379,metadata!$B$2:$S$451,15,0)</f>
        <v>4.808333</v>
      </c>
      <c r="S379" s="0" t="str">
        <f aca="false">VLOOKUP($D379,metadata!$B$2:$S$451,16,0)</f>
        <v>NA</v>
      </c>
      <c r="T379" s="0" t="str">
        <f aca="false">VLOOKUP($D379,metadata!$B$2:$S$451,17,0)</f>
        <v/>
      </c>
      <c r="U379" s="0" t="str">
        <f aca="false">VLOOKUP($D379,metadata!$B$2:$S$451,18,0)</f>
        <v/>
      </c>
      <c r="V379" s="0" t="n">
        <f aca="false">VLOOKUP($D379,metadata!$B$2:$Z$451,19,0)</f>
        <v>1380</v>
      </c>
      <c r="W379" s="0" t="str">
        <f aca="false">VLOOKUP($D379,metadata!$B$2:$Z$451,20,0)</f>
        <v>acc</v>
      </c>
      <c r="X379" s="0" t="str">
        <f aca="false">VLOOKUP($D379,metadata!$B$2:$Z$451,21,0)</f>
        <v/>
      </c>
      <c r="Y379" s="0" t="str">
        <f aca="false">VLOOKUP($D379,metadata!$B$2:$Z$451,22,0)</f>
        <v>t3</v>
      </c>
      <c r="Z379" s="0" t="str">
        <f aca="false">VLOOKUP($D379,metadata!$B$2:$Z$451,23,0)</f>
        <v/>
      </c>
      <c r="AA379" s="0" t="str">
        <f aca="false">VLOOKUP($D379,metadata!$B$2:$Z$451,24,0)</f>
        <v/>
      </c>
      <c r="AB379" s="0" t="str">
        <f aca="false">VLOOKUP($D379,metadata!$B$2:$Z$451,25,0)</f>
        <v/>
      </c>
      <c r="AC379" s="0" t="n">
        <v>15.5</v>
      </c>
      <c r="AD379" s="0" t="n">
        <v>89.6</v>
      </c>
      <c r="AE379" s="0" t="n">
        <v>624</v>
      </c>
      <c r="AF379" s="0" t="n">
        <f aca="false">IF(AE379="",V379,AE379)</f>
        <v>624</v>
      </c>
      <c r="AG379" s="0" t="n">
        <v>15.5</v>
      </c>
      <c r="AH379" s="0" t="n">
        <v>1995</v>
      </c>
      <c r="AI379" s="0" t="s">
        <v>38</v>
      </c>
      <c r="AJ379" s="0" t="s">
        <v>38</v>
      </c>
    </row>
    <row r="380" customFormat="false" ht="13.8" hidden="false" customHeight="false" outlineLevel="0" collapsed="false">
      <c r="A380" s="0" t="n">
        <f aca="false">A379+metadata!J379</f>
        <v>2167</v>
      </c>
      <c r="B380" s="0" t="str">
        <f aca="false">metadata!B380</f>
        <v>53-Paltamo2</v>
      </c>
      <c r="C380" s="0" t="n">
        <v>379</v>
      </c>
      <c r="D380" s="3" t="str">
        <f aca="false">VLOOKUP(C380,$A$1:$B$451,2)</f>
        <v>3-Avignon2</v>
      </c>
      <c r="E380" s="0" t="str">
        <f aca="false">VLOOKUP($D380,metadata!$B$2:$S$451,2,0)</f>
        <v>BUES, R; TOUBON, JF; POITOUT, HS</v>
      </c>
      <c r="F380" s="0" t="str">
        <f aca="false">VLOOKUP($D380,metadata!$B$2:$S$451,3,0)</f>
        <v>ECOPHYSIOLOGICAL AND ENZYMATIC VARIABILITY OF CYDIA-POMONELLA L ACCORDING TO GEOGRAPHICAL ORIGIN AND HOST-PLANT</v>
      </c>
      <c r="G380" s="0" t="str">
        <f aca="false">VLOOKUP($D380,metadata!$B$2:$S$451,4,0)</f>
        <v>10.1051/agro:19950306</v>
      </c>
      <c r="H380" s="0" t="str">
        <f aca="false">VLOOKUP($D380,metadata!$B$2:$S$451,5,0)</f>
        <v>y</v>
      </c>
      <c r="I380" s="0" t="str">
        <f aca="false">VLOOKUP($D380,metadata!$B$2:$S$451,6,0)</f>
        <v>a</v>
      </c>
      <c r="J380" s="0" t="str">
        <f aca="false">VLOOKUP($D380,metadata!$B$2:$S$451,7,0)</f>
        <v>i</v>
      </c>
      <c r="K380" s="0" t="n">
        <f aca="false">VLOOKUP($D380,metadata!$B$2:$S$451,8,0)</f>
        <v>7</v>
      </c>
      <c r="L380" s="0" t="n">
        <f aca="false">VLOOKUP($D380,metadata!$B$2:$S$451,9,0)</f>
        <v>3</v>
      </c>
      <c r="M380" s="0" t="str">
        <f aca="false">VLOOKUP($D380,metadata!$B$2:$S$451,10,0)</f>
        <v/>
      </c>
      <c r="N380" s="0" t="str">
        <f aca="false">VLOOKUP($D380,metadata!$B$2:$S$451,11,0)</f>
        <v>Cydia pomonella</v>
      </c>
      <c r="O380" s="0" t="str">
        <f aca="false">VLOOKUP($D380,metadata!$B$2:$S$451,12,0)</f>
        <v>lepidoptera</v>
      </c>
      <c r="P380" s="0" t="str">
        <f aca="false">VLOOKUP($D380,metadata!$B$2:$S$451,13,0)</f>
        <v>Avignon2</v>
      </c>
      <c r="Q380" s="0" t="n">
        <f aca="false">VLOOKUP($D380,metadata!$B$2:$S$451,14,0)</f>
        <v>43.948611</v>
      </c>
      <c r="R380" s="0" t="n">
        <f aca="false">VLOOKUP($D380,metadata!$B$2:$S$451,15,0)</f>
        <v>4.808333</v>
      </c>
      <c r="S380" s="0" t="str">
        <f aca="false">VLOOKUP($D380,metadata!$B$2:$S$451,16,0)</f>
        <v>NA</v>
      </c>
      <c r="T380" s="0" t="str">
        <f aca="false">VLOOKUP($D380,metadata!$B$2:$S$451,17,0)</f>
        <v/>
      </c>
      <c r="U380" s="0" t="str">
        <f aca="false">VLOOKUP($D380,metadata!$B$2:$S$451,18,0)</f>
        <v/>
      </c>
      <c r="V380" s="0" t="n">
        <f aca="false">VLOOKUP($D380,metadata!$B$2:$Z$451,19,0)</f>
        <v>1380</v>
      </c>
      <c r="W380" s="0" t="str">
        <f aca="false">VLOOKUP($D380,metadata!$B$2:$Z$451,20,0)</f>
        <v>acc</v>
      </c>
      <c r="X380" s="0" t="str">
        <f aca="false">VLOOKUP($D380,metadata!$B$2:$Z$451,21,0)</f>
        <v/>
      </c>
      <c r="Y380" s="0" t="str">
        <f aca="false">VLOOKUP($D380,metadata!$B$2:$Z$451,22,0)</f>
        <v>t3</v>
      </c>
      <c r="Z380" s="0" t="str">
        <f aca="false">VLOOKUP($D380,metadata!$B$2:$Z$451,23,0)</f>
        <v/>
      </c>
      <c r="AA380" s="0" t="str">
        <f aca="false">VLOOKUP($D380,metadata!$B$2:$Z$451,24,0)</f>
        <v/>
      </c>
      <c r="AB380" s="0" t="str">
        <f aca="false">VLOOKUP($D380,metadata!$B$2:$Z$451,25,0)</f>
        <v/>
      </c>
      <c r="AC380" s="0" t="n">
        <v>16</v>
      </c>
      <c r="AD380" s="0" t="n">
        <v>30.9</v>
      </c>
      <c r="AE380" s="0" t="n">
        <v>376</v>
      </c>
      <c r="AF380" s="0" t="n">
        <f aca="false">IF(AE380="",V380,AE380)</f>
        <v>376</v>
      </c>
      <c r="AG380" s="0" t="n">
        <v>16</v>
      </c>
      <c r="AH380" s="0" t="n">
        <v>1995</v>
      </c>
      <c r="AI380" s="0" t="s">
        <v>38</v>
      </c>
      <c r="AJ380" s="0" t="s">
        <v>38</v>
      </c>
    </row>
    <row r="381" customFormat="false" ht="13.8" hidden="false" customHeight="false" outlineLevel="0" collapsed="false">
      <c r="A381" s="0" t="n">
        <f aca="false">A380+metadata!J380</f>
        <v>2171</v>
      </c>
      <c r="B381" s="0" t="str">
        <f aca="false">metadata!B381</f>
        <v>53-Paltamo3</v>
      </c>
      <c r="C381" s="0" t="n">
        <v>380</v>
      </c>
      <c r="D381" s="3" t="str">
        <f aca="false">VLOOKUP(C381,$A$1:$B$451,2)</f>
        <v>3-Manosque</v>
      </c>
      <c r="E381" s="0" t="str">
        <f aca="false">VLOOKUP($D381,metadata!$B$2:$S$451,2,0)</f>
        <v>BUES, R; TOUBON, JF; POITOUT, HS</v>
      </c>
      <c r="F381" s="0" t="str">
        <f aca="false">VLOOKUP($D381,metadata!$B$2:$S$451,3,0)</f>
        <v>ECOPHYSIOLOGICAL AND ENZYMATIC VARIABILITY OF CYDIA-POMONELLA L ACCORDING TO GEOGRAPHICAL ORIGIN AND HOST-PLANT</v>
      </c>
      <c r="G381" s="0" t="str">
        <f aca="false">VLOOKUP($D381,metadata!$B$2:$S$451,4,0)</f>
        <v>10.1051/agro:19950306</v>
      </c>
      <c r="H381" s="0" t="str">
        <f aca="false">VLOOKUP($D381,metadata!$B$2:$S$451,5,0)</f>
        <v>y</v>
      </c>
      <c r="I381" s="0" t="str">
        <f aca="false">VLOOKUP($D381,metadata!$B$2:$S$451,6,0)</f>
        <v>a</v>
      </c>
      <c r="J381" s="0" t="str">
        <f aca="false">VLOOKUP($D381,metadata!$B$2:$S$451,7,0)</f>
        <v>i</v>
      </c>
      <c r="K381" s="0" t="n">
        <f aca="false">VLOOKUP($D381,metadata!$B$2:$S$451,8,0)</f>
        <v>7</v>
      </c>
      <c r="L381" s="0" t="n">
        <f aca="false">VLOOKUP($D381,metadata!$B$2:$S$451,9,0)</f>
        <v>3</v>
      </c>
      <c r="M381" s="0" t="str">
        <f aca="false">VLOOKUP($D381,metadata!$B$2:$S$451,10,0)</f>
        <v/>
      </c>
      <c r="N381" s="0" t="str">
        <f aca="false">VLOOKUP($D381,metadata!$B$2:$S$451,11,0)</f>
        <v>Cydia pomonella</v>
      </c>
      <c r="O381" s="0" t="str">
        <f aca="false">VLOOKUP($D381,metadata!$B$2:$S$451,12,0)</f>
        <v>lepidoptera</v>
      </c>
      <c r="P381" s="0" t="str">
        <f aca="false">VLOOKUP($D381,metadata!$B$2:$S$451,13,0)</f>
        <v>Manosque</v>
      </c>
      <c r="Q381" s="0" t="n">
        <f aca="false">VLOOKUP($D381,metadata!$B$2:$S$451,14,0)</f>
        <v>43.833333</v>
      </c>
      <c r="R381" s="0" t="n">
        <f aca="false">VLOOKUP($D381,metadata!$B$2:$S$451,15,0)</f>
        <v>5.783056</v>
      </c>
      <c r="S381" s="0" t="str">
        <f aca="false">VLOOKUP($D381,metadata!$B$2:$S$451,16,0)</f>
        <v>NA</v>
      </c>
      <c r="T381" s="0" t="str">
        <f aca="false">VLOOKUP($D381,metadata!$B$2:$S$451,17,0)</f>
        <v/>
      </c>
      <c r="U381" s="0" t="str">
        <f aca="false">VLOOKUP($D381,metadata!$B$2:$S$451,18,0)</f>
        <v/>
      </c>
      <c r="V381" s="0" t="n">
        <f aca="false">VLOOKUP($D381,metadata!$B$2:$Z$451,19,0)</f>
        <v>286</v>
      </c>
      <c r="W381" s="0" t="str">
        <f aca="false">VLOOKUP($D381,metadata!$B$2:$Z$451,20,0)</f>
        <v>acc</v>
      </c>
      <c r="X381" s="0" t="str">
        <f aca="false">VLOOKUP($D381,metadata!$B$2:$Z$451,21,0)</f>
        <v/>
      </c>
      <c r="Y381" s="0" t="str">
        <f aca="false">VLOOKUP($D381,metadata!$B$2:$Z$451,22,0)</f>
        <v>t3</v>
      </c>
      <c r="Z381" s="0" t="str">
        <f aca="false">VLOOKUP($D381,metadata!$B$2:$Z$451,23,0)</f>
        <v/>
      </c>
      <c r="AA381" s="0" t="str">
        <f aca="false">VLOOKUP($D381,metadata!$B$2:$Z$451,24,0)</f>
        <v/>
      </c>
      <c r="AB381" s="0" t="str">
        <f aca="false">VLOOKUP($D381,metadata!$B$2:$Z$451,25,0)</f>
        <v/>
      </c>
      <c r="AC381" s="0" t="n">
        <v>15</v>
      </c>
      <c r="AD381" s="0" t="n">
        <v>98.8</v>
      </c>
      <c r="AE381" s="0" t="n">
        <v>84</v>
      </c>
      <c r="AF381" s="0" t="n">
        <f aca="false">IF(AE381="",V381,AE381)</f>
        <v>84</v>
      </c>
      <c r="AG381" s="0" t="n">
        <v>15</v>
      </c>
      <c r="AH381" s="0" t="n">
        <v>1995</v>
      </c>
      <c r="AI381" s="0" t="s">
        <v>38</v>
      </c>
      <c r="AJ381" s="0" t="s">
        <v>38</v>
      </c>
    </row>
    <row r="382" customFormat="false" ht="13.8" hidden="false" customHeight="false" outlineLevel="0" collapsed="false">
      <c r="A382" s="0" t="n">
        <f aca="false">A381+metadata!J381</f>
        <v>2175</v>
      </c>
      <c r="B382" s="0" t="str">
        <f aca="false">metadata!B382</f>
        <v>53-Paltamo4</v>
      </c>
      <c r="C382" s="0" t="n">
        <v>381</v>
      </c>
      <c r="D382" s="3" t="str">
        <f aca="false">VLOOKUP(C382,$A$1:$B$451,2)</f>
        <v>3-Manosque</v>
      </c>
      <c r="E382" s="0" t="str">
        <f aca="false">VLOOKUP($D382,metadata!$B$2:$S$451,2,0)</f>
        <v>BUES, R; TOUBON, JF; POITOUT, HS</v>
      </c>
      <c r="F382" s="0" t="str">
        <f aca="false">VLOOKUP($D382,metadata!$B$2:$S$451,3,0)</f>
        <v>ECOPHYSIOLOGICAL AND ENZYMATIC VARIABILITY OF CYDIA-POMONELLA L ACCORDING TO GEOGRAPHICAL ORIGIN AND HOST-PLANT</v>
      </c>
      <c r="G382" s="0" t="str">
        <f aca="false">VLOOKUP($D382,metadata!$B$2:$S$451,4,0)</f>
        <v>10.1051/agro:19950306</v>
      </c>
      <c r="H382" s="0" t="str">
        <f aca="false">VLOOKUP($D382,metadata!$B$2:$S$451,5,0)</f>
        <v>y</v>
      </c>
      <c r="I382" s="0" t="str">
        <f aca="false">VLOOKUP($D382,metadata!$B$2:$S$451,6,0)</f>
        <v>a</v>
      </c>
      <c r="J382" s="0" t="str">
        <f aca="false">VLOOKUP($D382,metadata!$B$2:$S$451,7,0)</f>
        <v>i</v>
      </c>
      <c r="K382" s="0" t="n">
        <f aca="false">VLOOKUP($D382,metadata!$B$2:$S$451,8,0)</f>
        <v>7</v>
      </c>
      <c r="L382" s="0" t="n">
        <f aca="false">VLOOKUP($D382,metadata!$B$2:$S$451,9,0)</f>
        <v>3</v>
      </c>
      <c r="M382" s="0" t="str">
        <f aca="false">VLOOKUP($D382,metadata!$B$2:$S$451,10,0)</f>
        <v/>
      </c>
      <c r="N382" s="0" t="str">
        <f aca="false">VLOOKUP($D382,metadata!$B$2:$S$451,11,0)</f>
        <v>Cydia pomonella</v>
      </c>
      <c r="O382" s="0" t="str">
        <f aca="false">VLOOKUP($D382,metadata!$B$2:$S$451,12,0)</f>
        <v>lepidoptera</v>
      </c>
      <c r="P382" s="0" t="str">
        <f aca="false">VLOOKUP($D382,metadata!$B$2:$S$451,13,0)</f>
        <v>Manosque</v>
      </c>
      <c r="Q382" s="0" t="n">
        <f aca="false">VLOOKUP($D382,metadata!$B$2:$S$451,14,0)</f>
        <v>43.833333</v>
      </c>
      <c r="R382" s="0" t="n">
        <f aca="false">VLOOKUP($D382,metadata!$B$2:$S$451,15,0)</f>
        <v>5.783056</v>
      </c>
      <c r="S382" s="0" t="str">
        <f aca="false">VLOOKUP($D382,metadata!$B$2:$S$451,16,0)</f>
        <v>NA</v>
      </c>
      <c r="T382" s="0" t="str">
        <f aca="false">VLOOKUP($D382,metadata!$B$2:$S$451,17,0)</f>
        <v/>
      </c>
      <c r="U382" s="0" t="str">
        <f aca="false">VLOOKUP($D382,metadata!$B$2:$S$451,18,0)</f>
        <v/>
      </c>
      <c r="V382" s="0" t="n">
        <f aca="false">VLOOKUP($D382,metadata!$B$2:$Z$451,19,0)</f>
        <v>286</v>
      </c>
      <c r="W382" s="0" t="str">
        <f aca="false">VLOOKUP($D382,metadata!$B$2:$Z$451,20,0)</f>
        <v>acc</v>
      </c>
      <c r="X382" s="0" t="str">
        <f aca="false">VLOOKUP($D382,metadata!$B$2:$Z$451,21,0)</f>
        <v/>
      </c>
      <c r="Y382" s="0" t="str">
        <f aca="false">VLOOKUP($D382,metadata!$B$2:$Z$451,22,0)</f>
        <v>t3</v>
      </c>
      <c r="Z382" s="0" t="str">
        <f aca="false">VLOOKUP($D382,metadata!$B$2:$Z$451,23,0)</f>
        <v/>
      </c>
      <c r="AA382" s="0" t="str">
        <f aca="false">VLOOKUP($D382,metadata!$B$2:$Z$451,24,0)</f>
        <v/>
      </c>
      <c r="AB382" s="0" t="str">
        <f aca="false">VLOOKUP($D382,metadata!$B$2:$Z$451,25,0)</f>
        <v/>
      </c>
      <c r="AC382" s="0" t="n">
        <v>15.5</v>
      </c>
      <c r="AD382" s="0" t="n">
        <v>88.4</v>
      </c>
      <c r="AE382" s="0" t="n">
        <v>112</v>
      </c>
      <c r="AF382" s="0" t="n">
        <f aca="false">IF(AE382="",V382,AE382)</f>
        <v>112</v>
      </c>
      <c r="AG382" s="0" t="n">
        <v>15.5</v>
      </c>
      <c r="AH382" s="0" t="n">
        <v>1995</v>
      </c>
      <c r="AI382" s="0" t="s">
        <v>38</v>
      </c>
      <c r="AJ382" s="0" t="s">
        <v>38</v>
      </c>
    </row>
    <row r="383" customFormat="false" ht="13.8" hidden="false" customHeight="false" outlineLevel="0" collapsed="false">
      <c r="A383" s="0" t="n">
        <f aca="false">A382+metadata!J382</f>
        <v>2179</v>
      </c>
      <c r="B383" s="0" t="str">
        <f aca="false">metadata!B383</f>
        <v>53-Jyväskylä1</v>
      </c>
      <c r="C383" s="0" t="n">
        <v>382</v>
      </c>
      <c r="D383" s="3" t="str">
        <f aca="false">VLOOKUP(C383,$A$1:$B$451,2)</f>
        <v>3-Manosque</v>
      </c>
      <c r="E383" s="0" t="str">
        <f aca="false">VLOOKUP($D383,metadata!$B$2:$S$451,2,0)</f>
        <v>BUES, R; TOUBON, JF; POITOUT, HS</v>
      </c>
      <c r="F383" s="0" t="str">
        <f aca="false">VLOOKUP($D383,metadata!$B$2:$S$451,3,0)</f>
        <v>ECOPHYSIOLOGICAL AND ENZYMATIC VARIABILITY OF CYDIA-POMONELLA L ACCORDING TO GEOGRAPHICAL ORIGIN AND HOST-PLANT</v>
      </c>
      <c r="G383" s="0" t="str">
        <f aca="false">VLOOKUP($D383,metadata!$B$2:$S$451,4,0)</f>
        <v>10.1051/agro:19950306</v>
      </c>
      <c r="H383" s="0" t="str">
        <f aca="false">VLOOKUP($D383,metadata!$B$2:$S$451,5,0)</f>
        <v>y</v>
      </c>
      <c r="I383" s="0" t="str">
        <f aca="false">VLOOKUP($D383,metadata!$B$2:$S$451,6,0)</f>
        <v>a</v>
      </c>
      <c r="J383" s="0" t="str">
        <f aca="false">VLOOKUP($D383,metadata!$B$2:$S$451,7,0)</f>
        <v>i</v>
      </c>
      <c r="K383" s="0" t="n">
        <f aca="false">VLOOKUP($D383,metadata!$B$2:$S$451,8,0)</f>
        <v>7</v>
      </c>
      <c r="L383" s="0" t="n">
        <f aca="false">VLOOKUP($D383,metadata!$B$2:$S$451,9,0)</f>
        <v>3</v>
      </c>
      <c r="M383" s="0" t="str">
        <f aca="false">VLOOKUP($D383,metadata!$B$2:$S$451,10,0)</f>
        <v/>
      </c>
      <c r="N383" s="0" t="str">
        <f aca="false">VLOOKUP($D383,metadata!$B$2:$S$451,11,0)</f>
        <v>Cydia pomonella</v>
      </c>
      <c r="O383" s="0" t="str">
        <f aca="false">VLOOKUP($D383,metadata!$B$2:$S$451,12,0)</f>
        <v>lepidoptera</v>
      </c>
      <c r="P383" s="0" t="str">
        <f aca="false">VLOOKUP($D383,metadata!$B$2:$S$451,13,0)</f>
        <v>Manosque</v>
      </c>
      <c r="Q383" s="0" t="n">
        <f aca="false">VLOOKUP($D383,metadata!$B$2:$S$451,14,0)</f>
        <v>43.833333</v>
      </c>
      <c r="R383" s="0" t="n">
        <f aca="false">VLOOKUP($D383,metadata!$B$2:$S$451,15,0)</f>
        <v>5.783056</v>
      </c>
      <c r="S383" s="0" t="str">
        <f aca="false">VLOOKUP($D383,metadata!$B$2:$S$451,16,0)</f>
        <v>NA</v>
      </c>
      <c r="T383" s="0" t="str">
        <f aca="false">VLOOKUP($D383,metadata!$B$2:$S$451,17,0)</f>
        <v/>
      </c>
      <c r="U383" s="0" t="str">
        <f aca="false">VLOOKUP($D383,metadata!$B$2:$S$451,18,0)</f>
        <v/>
      </c>
      <c r="V383" s="0" t="n">
        <f aca="false">VLOOKUP($D383,metadata!$B$2:$Z$451,19,0)</f>
        <v>286</v>
      </c>
      <c r="W383" s="0" t="str">
        <f aca="false">VLOOKUP($D383,metadata!$B$2:$Z$451,20,0)</f>
        <v>acc</v>
      </c>
      <c r="X383" s="0" t="str">
        <f aca="false">VLOOKUP($D383,metadata!$B$2:$Z$451,21,0)</f>
        <v/>
      </c>
      <c r="Y383" s="0" t="str">
        <f aca="false">VLOOKUP($D383,metadata!$B$2:$Z$451,22,0)</f>
        <v>t3</v>
      </c>
      <c r="Z383" s="0" t="str">
        <f aca="false">VLOOKUP($D383,metadata!$B$2:$Z$451,23,0)</f>
        <v/>
      </c>
      <c r="AA383" s="0" t="str">
        <f aca="false">VLOOKUP($D383,metadata!$B$2:$Z$451,24,0)</f>
        <v/>
      </c>
      <c r="AB383" s="0" t="str">
        <f aca="false">VLOOKUP($D383,metadata!$B$2:$Z$451,25,0)</f>
        <v/>
      </c>
      <c r="AC383" s="0" t="n">
        <v>16</v>
      </c>
      <c r="AD383" s="0" t="n">
        <v>24.4</v>
      </c>
      <c r="AE383" s="0" t="n">
        <v>90</v>
      </c>
      <c r="AF383" s="0" t="n">
        <f aca="false">IF(AE383="",V383,AE383)</f>
        <v>90</v>
      </c>
      <c r="AG383" s="0" t="n">
        <v>16</v>
      </c>
      <c r="AH383" s="0" t="n">
        <v>1995</v>
      </c>
      <c r="AI383" s="0" t="s">
        <v>38</v>
      </c>
      <c r="AJ383" s="0" t="s">
        <v>38</v>
      </c>
    </row>
    <row r="384" customFormat="false" ht="13.8" hidden="false" customHeight="false" outlineLevel="0" collapsed="false">
      <c r="A384" s="0" t="n">
        <f aca="false">A383+metadata!J383</f>
        <v>2183</v>
      </c>
      <c r="B384" s="0" t="str">
        <f aca="false">metadata!B384</f>
        <v>53-Jyväskylä2</v>
      </c>
      <c r="C384" s="0" t="n">
        <v>383</v>
      </c>
      <c r="D384" s="3" t="str">
        <f aca="false">VLOOKUP(C384,$A$1:$B$451,2)</f>
        <v>3-Rennes</v>
      </c>
      <c r="E384" s="0" t="str">
        <f aca="false">VLOOKUP($D384,metadata!$B$2:$S$451,2,0)</f>
        <v>BUES, R; TOUBON, JF; POITOUT, HS</v>
      </c>
      <c r="F384" s="0" t="str">
        <f aca="false">VLOOKUP($D384,metadata!$B$2:$S$451,3,0)</f>
        <v>ECOPHYSIOLOGICAL AND ENZYMATIC VARIABILITY OF CYDIA-POMONELLA L ACCORDING TO GEOGRAPHICAL ORIGIN AND HOST-PLANT</v>
      </c>
      <c r="G384" s="0" t="str">
        <f aca="false">VLOOKUP($D384,metadata!$B$2:$S$451,4,0)</f>
        <v>10.1051/agro:19950306</v>
      </c>
      <c r="H384" s="0" t="str">
        <f aca="false">VLOOKUP($D384,metadata!$B$2:$S$451,5,0)</f>
        <v>y</v>
      </c>
      <c r="I384" s="0" t="str">
        <f aca="false">VLOOKUP($D384,metadata!$B$2:$S$451,6,0)</f>
        <v>a</v>
      </c>
      <c r="J384" s="0" t="str">
        <f aca="false">VLOOKUP($D384,metadata!$B$2:$S$451,7,0)</f>
        <v>i</v>
      </c>
      <c r="K384" s="0" t="n">
        <f aca="false">VLOOKUP($D384,metadata!$B$2:$S$451,8,0)</f>
        <v>7</v>
      </c>
      <c r="L384" s="0" t="n">
        <f aca="false">VLOOKUP($D384,metadata!$B$2:$S$451,9,0)</f>
        <v>3</v>
      </c>
      <c r="M384" s="0" t="str">
        <f aca="false">VLOOKUP($D384,metadata!$B$2:$S$451,10,0)</f>
        <v/>
      </c>
      <c r="N384" s="0" t="str">
        <f aca="false">VLOOKUP($D384,metadata!$B$2:$S$451,11,0)</f>
        <v>Cydia pomonella</v>
      </c>
      <c r="O384" s="0" t="str">
        <f aca="false">VLOOKUP($D384,metadata!$B$2:$S$451,12,0)</f>
        <v>lepidoptera</v>
      </c>
      <c r="P384" s="0" t="str">
        <f aca="false">VLOOKUP($D384,metadata!$B$2:$S$451,13,0)</f>
        <v>Rennes</v>
      </c>
      <c r="Q384" s="0" t="n">
        <f aca="false">VLOOKUP($D384,metadata!$B$2:$S$451,14,0)</f>
        <v>48.114167</v>
      </c>
      <c r="R384" s="0" t="n">
        <f aca="false">VLOOKUP($D384,metadata!$B$2:$S$451,15,0)</f>
        <v>-1.680833</v>
      </c>
      <c r="S384" s="0" t="str">
        <f aca="false">VLOOKUP($D384,metadata!$B$2:$S$451,16,0)</f>
        <v>NA</v>
      </c>
      <c r="T384" s="0" t="str">
        <f aca="false">VLOOKUP($D384,metadata!$B$2:$S$451,17,0)</f>
        <v/>
      </c>
      <c r="U384" s="0" t="str">
        <f aca="false">VLOOKUP($D384,metadata!$B$2:$S$451,18,0)</f>
        <v/>
      </c>
      <c r="V384" s="0" t="n">
        <f aca="false">VLOOKUP($D384,metadata!$B$2:$Z$451,19,0)</f>
        <v>174</v>
      </c>
      <c r="W384" s="0" t="str">
        <f aca="false">VLOOKUP($D384,metadata!$B$2:$Z$451,20,0)</f>
        <v>acc</v>
      </c>
      <c r="X384" s="0" t="str">
        <f aca="false">VLOOKUP($D384,metadata!$B$2:$Z$451,21,0)</f>
        <v/>
      </c>
      <c r="Y384" s="0" t="str">
        <f aca="false">VLOOKUP($D384,metadata!$B$2:$Z$451,22,0)</f>
        <v>t3</v>
      </c>
      <c r="Z384" s="0" t="str">
        <f aca="false">VLOOKUP($D384,metadata!$B$2:$Z$451,23,0)</f>
        <v/>
      </c>
      <c r="AA384" s="0" t="str">
        <f aca="false">VLOOKUP($D384,metadata!$B$2:$Z$451,24,0)</f>
        <v/>
      </c>
      <c r="AB384" s="0" t="str">
        <f aca="false">VLOOKUP($D384,metadata!$B$2:$Z$451,25,0)</f>
        <v/>
      </c>
      <c r="AC384" s="0" t="n">
        <v>15</v>
      </c>
      <c r="AD384" s="0" t="n">
        <v>100</v>
      </c>
      <c r="AE384" s="0" t="n">
        <v>55</v>
      </c>
      <c r="AF384" s="0" t="n">
        <f aca="false">IF(AE384="",V384,AE384)</f>
        <v>55</v>
      </c>
      <c r="AG384" s="0" t="n">
        <v>15</v>
      </c>
      <c r="AH384" s="0" t="n">
        <v>1995</v>
      </c>
      <c r="AI384" s="0" t="s">
        <v>38</v>
      </c>
      <c r="AJ384" s="0" t="s">
        <v>38</v>
      </c>
    </row>
    <row r="385" customFormat="false" ht="13.8" hidden="false" customHeight="false" outlineLevel="0" collapsed="false">
      <c r="A385" s="0" t="n">
        <f aca="false">A384+metadata!J384</f>
        <v>2187</v>
      </c>
      <c r="B385" s="0" t="str">
        <f aca="false">metadata!B385</f>
        <v>53-Jyväskylä3</v>
      </c>
      <c r="C385" s="0" t="n">
        <v>384</v>
      </c>
      <c r="D385" s="3" t="str">
        <f aca="false">VLOOKUP(C385,$A$1:$B$451,2)</f>
        <v>3-Rennes</v>
      </c>
      <c r="E385" s="0" t="str">
        <f aca="false">VLOOKUP($D385,metadata!$B$2:$S$451,2,0)</f>
        <v>BUES, R; TOUBON, JF; POITOUT, HS</v>
      </c>
      <c r="F385" s="0" t="str">
        <f aca="false">VLOOKUP($D385,metadata!$B$2:$S$451,3,0)</f>
        <v>ECOPHYSIOLOGICAL AND ENZYMATIC VARIABILITY OF CYDIA-POMONELLA L ACCORDING TO GEOGRAPHICAL ORIGIN AND HOST-PLANT</v>
      </c>
      <c r="G385" s="0" t="str">
        <f aca="false">VLOOKUP($D385,metadata!$B$2:$S$451,4,0)</f>
        <v>10.1051/agro:19950306</v>
      </c>
      <c r="H385" s="0" t="str">
        <f aca="false">VLOOKUP($D385,metadata!$B$2:$S$451,5,0)</f>
        <v>y</v>
      </c>
      <c r="I385" s="0" t="str">
        <f aca="false">VLOOKUP($D385,metadata!$B$2:$S$451,6,0)</f>
        <v>a</v>
      </c>
      <c r="J385" s="0" t="str">
        <f aca="false">VLOOKUP($D385,metadata!$B$2:$S$451,7,0)</f>
        <v>i</v>
      </c>
      <c r="K385" s="0" t="n">
        <f aca="false">VLOOKUP($D385,metadata!$B$2:$S$451,8,0)</f>
        <v>7</v>
      </c>
      <c r="L385" s="0" t="n">
        <f aca="false">VLOOKUP($D385,metadata!$B$2:$S$451,9,0)</f>
        <v>3</v>
      </c>
      <c r="M385" s="0" t="str">
        <f aca="false">VLOOKUP($D385,metadata!$B$2:$S$451,10,0)</f>
        <v/>
      </c>
      <c r="N385" s="0" t="str">
        <f aca="false">VLOOKUP($D385,metadata!$B$2:$S$451,11,0)</f>
        <v>Cydia pomonella</v>
      </c>
      <c r="O385" s="0" t="str">
        <f aca="false">VLOOKUP($D385,metadata!$B$2:$S$451,12,0)</f>
        <v>lepidoptera</v>
      </c>
      <c r="P385" s="0" t="str">
        <f aca="false">VLOOKUP($D385,metadata!$B$2:$S$451,13,0)</f>
        <v>Rennes</v>
      </c>
      <c r="Q385" s="0" t="n">
        <f aca="false">VLOOKUP($D385,metadata!$B$2:$S$451,14,0)</f>
        <v>48.114167</v>
      </c>
      <c r="R385" s="0" t="n">
        <f aca="false">VLOOKUP($D385,metadata!$B$2:$S$451,15,0)</f>
        <v>-1.680833</v>
      </c>
      <c r="S385" s="0" t="str">
        <f aca="false">VLOOKUP($D385,metadata!$B$2:$S$451,16,0)</f>
        <v>NA</v>
      </c>
      <c r="T385" s="0" t="str">
        <f aca="false">VLOOKUP($D385,metadata!$B$2:$S$451,17,0)</f>
        <v/>
      </c>
      <c r="U385" s="0" t="str">
        <f aca="false">VLOOKUP($D385,metadata!$B$2:$S$451,18,0)</f>
        <v/>
      </c>
      <c r="V385" s="0" t="n">
        <f aca="false">VLOOKUP($D385,metadata!$B$2:$Z$451,19,0)</f>
        <v>174</v>
      </c>
      <c r="W385" s="0" t="str">
        <f aca="false">VLOOKUP($D385,metadata!$B$2:$Z$451,20,0)</f>
        <v>acc</v>
      </c>
      <c r="X385" s="0" t="str">
        <f aca="false">VLOOKUP($D385,metadata!$B$2:$Z$451,21,0)</f>
        <v/>
      </c>
      <c r="Y385" s="0" t="str">
        <f aca="false">VLOOKUP($D385,metadata!$B$2:$Z$451,22,0)</f>
        <v>t3</v>
      </c>
      <c r="Z385" s="0" t="str">
        <f aca="false">VLOOKUP($D385,metadata!$B$2:$Z$451,23,0)</f>
        <v/>
      </c>
      <c r="AA385" s="0" t="str">
        <f aca="false">VLOOKUP($D385,metadata!$B$2:$Z$451,24,0)</f>
        <v/>
      </c>
      <c r="AB385" s="0" t="str">
        <f aca="false">VLOOKUP($D385,metadata!$B$2:$Z$451,25,0)</f>
        <v/>
      </c>
      <c r="AC385" s="0" t="n">
        <v>15.5</v>
      </c>
      <c r="AD385" s="0" t="n">
        <v>96.6</v>
      </c>
      <c r="AE385" s="0" t="n">
        <v>58</v>
      </c>
      <c r="AF385" s="0" t="n">
        <f aca="false">IF(AE385="",V385,AE385)</f>
        <v>58</v>
      </c>
      <c r="AG385" s="0" t="n">
        <v>15.5</v>
      </c>
      <c r="AH385" s="0" t="n">
        <v>1995</v>
      </c>
      <c r="AI385" s="0" t="s">
        <v>38</v>
      </c>
      <c r="AJ385" s="0" t="s">
        <v>38</v>
      </c>
    </row>
    <row r="386" customFormat="false" ht="13.8" hidden="false" customHeight="false" outlineLevel="0" collapsed="false">
      <c r="A386" s="0" t="n">
        <f aca="false">A385+metadata!J385</f>
        <v>2191</v>
      </c>
      <c r="B386" s="0" t="str">
        <f aca="false">metadata!B386</f>
        <v>53-Jyväskylä4</v>
      </c>
      <c r="C386" s="0" t="n">
        <v>385</v>
      </c>
      <c r="D386" s="3" t="str">
        <f aca="false">VLOOKUP(C386,$A$1:$B$451,2)</f>
        <v>3-Rennes</v>
      </c>
      <c r="E386" s="0" t="str">
        <f aca="false">VLOOKUP($D386,metadata!$B$2:$S$451,2,0)</f>
        <v>BUES, R; TOUBON, JF; POITOUT, HS</v>
      </c>
      <c r="F386" s="0" t="str">
        <f aca="false">VLOOKUP($D386,metadata!$B$2:$S$451,3,0)</f>
        <v>ECOPHYSIOLOGICAL AND ENZYMATIC VARIABILITY OF CYDIA-POMONELLA L ACCORDING TO GEOGRAPHICAL ORIGIN AND HOST-PLANT</v>
      </c>
      <c r="G386" s="0" t="str">
        <f aca="false">VLOOKUP($D386,metadata!$B$2:$S$451,4,0)</f>
        <v>10.1051/agro:19950306</v>
      </c>
      <c r="H386" s="0" t="str">
        <f aca="false">VLOOKUP($D386,metadata!$B$2:$S$451,5,0)</f>
        <v>y</v>
      </c>
      <c r="I386" s="0" t="str">
        <f aca="false">VLOOKUP($D386,metadata!$B$2:$S$451,6,0)</f>
        <v>a</v>
      </c>
      <c r="J386" s="0" t="str">
        <f aca="false">VLOOKUP($D386,metadata!$B$2:$S$451,7,0)</f>
        <v>i</v>
      </c>
      <c r="K386" s="0" t="n">
        <f aca="false">VLOOKUP($D386,metadata!$B$2:$S$451,8,0)</f>
        <v>7</v>
      </c>
      <c r="L386" s="0" t="n">
        <f aca="false">VLOOKUP($D386,metadata!$B$2:$S$451,9,0)</f>
        <v>3</v>
      </c>
      <c r="M386" s="0" t="str">
        <f aca="false">VLOOKUP($D386,metadata!$B$2:$S$451,10,0)</f>
        <v/>
      </c>
      <c r="N386" s="0" t="str">
        <f aca="false">VLOOKUP($D386,metadata!$B$2:$S$451,11,0)</f>
        <v>Cydia pomonella</v>
      </c>
      <c r="O386" s="0" t="str">
        <f aca="false">VLOOKUP($D386,metadata!$B$2:$S$451,12,0)</f>
        <v>lepidoptera</v>
      </c>
      <c r="P386" s="0" t="str">
        <f aca="false">VLOOKUP($D386,metadata!$B$2:$S$451,13,0)</f>
        <v>Rennes</v>
      </c>
      <c r="Q386" s="0" t="n">
        <f aca="false">VLOOKUP($D386,metadata!$B$2:$S$451,14,0)</f>
        <v>48.114167</v>
      </c>
      <c r="R386" s="0" t="n">
        <f aca="false">VLOOKUP($D386,metadata!$B$2:$S$451,15,0)</f>
        <v>-1.680833</v>
      </c>
      <c r="S386" s="0" t="str">
        <f aca="false">VLOOKUP($D386,metadata!$B$2:$S$451,16,0)</f>
        <v>NA</v>
      </c>
      <c r="T386" s="0" t="str">
        <f aca="false">VLOOKUP($D386,metadata!$B$2:$S$451,17,0)</f>
        <v/>
      </c>
      <c r="U386" s="0" t="str">
        <f aca="false">VLOOKUP($D386,metadata!$B$2:$S$451,18,0)</f>
        <v/>
      </c>
      <c r="V386" s="0" t="n">
        <f aca="false">VLOOKUP($D386,metadata!$B$2:$Z$451,19,0)</f>
        <v>174</v>
      </c>
      <c r="W386" s="0" t="str">
        <f aca="false">VLOOKUP($D386,metadata!$B$2:$Z$451,20,0)</f>
        <v>acc</v>
      </c>
      <c r="X386" s="0" t="str">
        <f aca="false">VLOOKUP($D386,metadata!$B$2:$Z$451,21,0)</f>
        <v/>
      </c>
      <c r="Y386" s="0" t="str">
        <f aca="false">VLOOKUP($D386,metadata!$B$2:$Z$451,22,0)</f>
        <v>t3</v>
      </c>
      <c r="Z386" s="0" t="str">
        <f aca="false">VLOOKUP($D386,metadata!$B$2:$Z$451,23,0)</f>
        <v/>
      </c>
      <c r="AA386" s="0" t="str">
        <f aca="false">VLOOKUP($D386,metadata!$B$2:$Z$451,24,0)</f>
        <v/>
      </c>
      <c r="AB386" s="0" t="str">
        <f aca="false">VLOOKUP($D386,metadata!$B$2:$Z$451,25,0)</f>
        <v/>
      </c>
      <c r="AC386" s="0" t="n">
        <v>16</v>
      </c>
      <c r="AD386" s="0" t="n">
        <v>78.7</v>
      </c>
      <c r="AE386" s="0" t="n">
        <v>61</v>
      </c>
      <c r="AF386" s="0" t="n">
        <f aca="false">IF(AE386="",V386,AE386)</f>
        <v>61</v>
      </c>
      <c r="AG386" s="0" t="n">
        <v>16</v>
      </c>
      <c r="AH386" s="0" t="n">
        <v>1995</v>
      </c>
      <c r="AI386" s="0" t="s">
        <v>38</v>
      </c>
      <c r="AJ386" s="0" t="s">
        <v>38</v>
      </c>
    </row>
    <row r="387" customFormat="false" ht="13.8" hidden="false" customHeight="false" outlineLevel="0" collapsed="false">
      <c r="A387" s="0" t="n">
        <f aca="false">A386+metadata!J386</f>
        <v>2195</v>
      </c>
      <c r="B387" s="0" t="str">
        <f aca="false">metadata!B387</f>
        <v>53-Lahti1</v>
      </c>
      <c r="C387" s="0" t="n">
        <v>386</v>
      </c>
      <c r="D387" s="3" t="str">
        <f aca="false">VLOOKUP(C387,$A$1:$B$451,2)</f>
        <v>3-Chambery</v>
      </c>
      <c r="E387" s="0" t="str">
        <f aca="false">VLOOKUP($D387,metadata!$B$2:$S$451,2,0)</f>
        <v>BUES, R; TOUBON, JF; POITOUT, HS</v>
      </c>
      <c r="F387" s="0" t="str">
        <f aca="false">VLOOKUP($D387,metadata!$B$2:$S$451,3,0)</f>
        <v>ECOPHYSIOLOGICAL AND ENZYMATIC VARIABILITY OF CYDIA-POMONELLA L ACCORDING TO GEOGRAPHICAL ORIGIN AND HOST-PLANT</v>
      </c>
      <c r="G387" s="0" t="str">
        <f aca="false">VLOOKUP($D387,metadata!$B$2:$S$451,4,0)</f>
        <v>10.1051/agro:19950306</v>
      </c>
      <c r="H387" s="0" t="str">
        <f aca="false">VLOOKUP($D387,metadata!$B$2:$S$451,5,0)</f>
        <v>y</v>
      </c>
      <c r="I387" s="0" t="str">
        <f aca="false">VLOOKUP($D387,metadata!$B$2:$S$451,6,0)</f>
        <v>a</v>
      </c>
      <c r="J387" s="0" t="str">
        <f aca="false">VLOOKUP($D387,metadata!$B$2:$S$451,7,0)</f>
        <v>i</v>
      </c>
      <c r="K387" s="0" t="n">
        <f aca="false">VLOOKUP($D387,metadata!$B$2:$S$451,8,0)</f>
        <v>7</v>
      </c>
      <c r="L387" s="0" t="n">
        <f aca="false">VLOOKUP($D387,metadata!$B$2:$S$451,9,0)</f>
        <v>3</v>
      </c>
      <c r="M387" s="0" t="str">
        <f aca="false">VLOOKUP($D387,metadata!$B$2:$S$451,10,0)</f>
        <v/>
      </c>
      <c r="N387" s="0" t="str">
        <f aca="false">VLOOKUP($D387,metadata!$B$2:$S$451,11,0)</f>
        <v>Cydia pomonella</v>
      </c>
      <c r="O387" s="0" t="str">
        <f aca="false">VLOOKUP($D387,metadata!$B$2:$S$451,12,0)</f>
        <v>lepidoptera</v>
      </c>
      <c r="P387" s="0" t="str">
        <f aca="false">VLOOKUP($D387,metadata!$B$2:$S$451,13,0)</f>
        <v>Chambery</v>
      </c>
      <c r="Q387" s="0" t="n">
        <f aca="false">VLOOKUP($D387,metadata!$B$2:$S$451,14,0)</f>
        <v>45.566389</v>
      </c>
      <c r="R387" s="0" t="n">
        <f aca="false">VLOOKUP($D387,metadata!$B$2:$S$451,15,0)</f>
        <v>5.920833</v>
      </c>
      <c r="S387" s="0" t="str">
        <f aca="false">VLOOKUP($D387,metadata!$B$2:$S$451,16,0)</f>
        <v>NA</v>
      </c>
      <c r="T387" s="0" t="str">
        <f aca="false">VLOOKUP($D387,metadata!$B$2:$S$451,17,0)</f>
        <v/>
      </c>
      <c r="U387" s="0" t="str">
        <f aca="false">VLOOKUP($D387,metadata!$B$2:$S$451,18,0)</f>
        <v/>
      </c>
      <c r="V387" s="0" t="n">
        <f aca="false">VLOOKUP($D387,metadata!$B$2:$Z$451,19,0)</f>
        <v>213</v>
      </c>
      <c r="W387" s="0" t="str">
        <f aca="false">VLOOKUP($D387,metadata!$B$2:$Z$451,20,0)</f>
        <v>acc</v>
      </c>
      <c r="X387" s="0" t="str">
        <f aca="false">VLOOKUP($D387,metadata!$B$2:$Z$451,21,0)</f>
        <v/>
      </c>
      <c r="Y387" s="0" t="str">
        <f aca="false">VLOOKUP($D387,metadata!$B$2:$Z$451,22,0)</f>
        <v>t3</v>
      </c>
      <c r="Z387" s="0" t="str">
        <f aca="false">VLOOKUP($D387,metadata!$B$2:$Z$451,23,0)</f>
        <v/>
      </c>
      <c r="AA387" s="0" t="str">
        <f aca="false">VLOOKUP($D387,metadata!$B$2:$Z$451,24,0)</f>
        <v/>
      </c>
      <c r="AB387" s="0" t="str">
        <f aca="false">VLOOKUP($D387,metadata!$B$2:$Z$451,25,0)</f>
        <v/>
      </c>
      <c r="AC387" s="0" t="n">
        <v>15</v>
      </c>
      <c r="AD387" s="0" t="n">
        <v>100</v>
      </c>
      <c r="AE387" s="0" t="n">
        <v>65</v>
      </c>
      <c r="AF387" s="0" t="n">
        <f aca="false">IF(AE387="",V387,AE387)</f>
        <v>65</v>
      </c>
      <c r="AG387" s="0" t="n">
        <v>15</v>
      </c>
      <c r="AH387" s="0" t="n">
        <v>1995</v>
      </c>
      <c r="AI387" s="0" t="s">
        <v>38</v>
      </c>
      <c r="AJ387" s="0" t="s">
        <v>38</v>
      </c>
    </row>
    <row r="388" customFormat="false" ht="13.8" hidden="false" customHeight="false" outlineLevel="0" collapsed="false">
      <c r="A388" s="0" t="n">
        <f aca="false">A387+metadata!J387</f>
        <v>2200</v>
      </c>
      <c r="B388" s="0" t="str">
        <f aca="false">metadata!B388</f>
        <v>53-Lahti2</v>
      </c>
      <c r="C388" s="0" t="n">
        <v>387</v>
      </c>
      <c r="D388" s="3" t="str">
        <f aca="false">VLOOKUP(C388,$A$1:$B$451,2)</f>
        <v>3-Chambery</v>
      </c>
      <c r="E388" s="0" t="str">
        <f aca="false">VLOOKUP($D388,metadata!$B$2:$S$451,2,0)</f>
        <v>BUES, R; TOUBON, JF; POITOUT, HS</v>
      </c>
      <c r="F388" s="0" t="str">
        <f aca="false">VLOOKUP($D388,metadata!$B$2:$S$451,3,0)</f>
        <v>ECOPHYSIOLOGICAL AND ENZYMATIC VARIABILITY OF CYDIA-POMONELLA L ACCORDING TO GEOGRAPHICAL ORIGIN AND HOST-PLANT</v>
      </c>
      <c r="G388" s="0" t="str">
        <f aca="false">VLOOKUP($D388,metadata!$B$2:$S$451,4,0)</f>
        <v>10.1051/agro:19950306</v>
      </c>
      <c r="H388" s="0" t="str">
        <f aca="false">VLOOKUP($D388,metadata!$B$2:$S$451,5,0)</f>
        <v>y</v>
      </c>
      <c r="I388" s="0" t="str">
        <f aca="false">VLOOKUP($D388,metadata!$B$2:$S$451,6,0)</f>
        <v>a</v>
      </c>
      <c r="J388" s="0" t="str">
        <f aca="false">VLOOKUP($D388,metadata!$B$2:$S$451,7,0)</f>
        <v>i</v>
      </c>
      <c r="K388" s="0" t="n">
        <f aca="false">VLOOKUP($D388,metadata!$B$2:$S$451,8,0)</f>
        <v>7</v>
      </c>
      <c r="L388" s="0" t="n">
        <f aca="false">VLOOKUP($D388,metadata!$B$2:$S$451,9,0)</f>
        <v>3</v>
      </c>
      <c r="M388" s="0" t="str">
        <f aca="false">VLOOKUP($D388,metadata!$B$2:$S$451,10,0)</f>
        <v/>
      </c>
      <c r="N388" s="0" t="str">
        <f aca="false">VLOOKUP($D388,metadata!$B$2:$S$451,11,0)</f>
        <v>Cydia pomonella</v>
      </c>
      <c r="O388" s="0" t="str">
        <f aca="false">VLOOKUP($D388,metadata!$B$2:$S$451,12,0)</f>
        <v>lepidoptera</v>
      </c>
      <c r="P388" s="0" t="str">
        <f aca="false">VLOOKUP($D388,metadata!$B$2:$S$451,13,0)</f>
        <v>Chambery</v>
      </c>
      <c r="Q388" s="0" t="n">
        <f aca="false">VLOOKUP($D388,metadata!$B$2:$S$451,14,0)</f>
        <v>45.566389</v>
      </c>
      <c r="R388" s="0" t="n">
        <f aca="false">VLOOKUP($D388,metadata!$B$2:$S$451,15,0)</f>
        <v>5.920833</v>
      </c>
      <c r="S388" s="0" t="str">
        <f aca="false">VLOOKUP($D388,metadata!$B$2:$S$451,16,0)</f>
        <v>NA</v>
      </c>
      <c r="T388" s="0" t="str">
        <f aca="false">VLOOKUP($D388,metadata!$B$2:$S$451,17,0)</f>
        <v/>
      </c>
      <c r="U388" s="0" t="str">
        <f aca="false">VLOOKUP($D388,metadata!$B$2:$S$451,18,0)</f>
        <v/>
      </c>
      <c r="V388" s="0" t="n">
        <f aca="false">VLOOKUP($D388,metadata!$B$2:$Z$451,19,0)</f>
        <v>213</v>
      </c>
      <c r="W388" s="0" t="str">
        <f aca="false">VLOOKUP($D388,metadata!$B$2:$Z$451,20,0)</f>
        <v>acc</v>
      </c>
      <c r="X388" s="0" t="str">
        <f aca="false">VLOOKUP($D388,metadata!$B$2:$Z$451,21,0)</f>
        <v/>
      </c>
      <c r="Y388" s="0" t="str">
        <f aca="false">VLOOKUP($D388,metadata!$B$2:$Z$451,22,0)</f>
        <v>t3</v>
      </c>
      <c r="Z388" s="0" t="str">
        <f aca="false">VLOOKUP($D388,metadata!$B$2:$Z$451,23,0)</f>
        <v/>
      </c>
      <c r="AA388" s="0" t="str">
        <f aca="false">VLOOKUP($D388,metadata!$B$2:$Z$451,24,0)</f>
        <v/>
      </c>
      <c r="AB388" s="0" t="str">
        <f aca="false">VLOOKUP($D388,metadata!$B$2:$Z$451,25,0)</f>
        <v/>
      </c>
      <c r="AC388" s="0" t="n">
        <v>15.5</v>
      </c>
      <c r="AD388" s="0" t="n">
        <v>83.8</v>
      </c>
      <c r="AE388" s="0" t="n">
        <v>68</v>
      </c>
      <c r="AF388" s="0" t="n">
        <f aca="false">IF(AE388="",V388,AE388)</f>
        <v>68</v>
      </c>
      <c r="AG388" s="0" t="n">
        <v>15.5</v>
      </c>
      <c r="AH388" s="0" t="n">
        <v>1995</v>
      </c>
      <c r="AI388" s="0" t="s">
        <v>38</v>
      </c>
      <c r="AJ388" s="0" t="s">
        <v>38</v>
      </c>
    </row>
    <row r="389" customFormat="false" ht="13.8" hidden="false" customHeight="false" outlineLevel="0" collapsed="false">
      <c r="A389" s="0" t="n">
        <f aca="false">A388+metadata!J388</f>
        <v>2205</v>
      </c>
      <c r="B389" s="0" t="str">
        <f aca="false">metadata!B389</f>
        <v>53-Lahti3</v>
      </c>
      <c r="C389" s="0" t="n">
        <v>388</v>
      </c>
      <c r="D389" s="3" t="str">
        <f aca="false">VLOOKUP(C389,$A$1:$B$451,2)</f>
        <v>3-Chambery</v>
      </c>
      <c r="E389" s="0" t="str">
        <f aca="false">VLOOKUP($D389,metadata!$B$2:$S$451,2,0)</f>
        <v>BUES, R; TOUBON, JF; POITOUT, HS</v>
      </c>
      <c r="F389" s="0" t="str">
        <f aca="false">VLOOKUP($D389,metadata!$B$2:$S$451,3,0)</f>
        <v>ECOPHYSIOLOGICAL AND ENZYMATIC VARIABILITY OF CYDIA-POMONELLA L ACCORDING TO GEOGRAPHICAL ORIGIN AND HOST-PLANT</v>
      </c>
      <c r="G389" s="0" t="str">
        <f aca="false">VLOOKUP($D389,metadata!$B$2:$S$451,4,0)</f>
        <v>10.1051/agro:19950306</v>
      </c>
      <c r="H389" s="0" t="str">
        <f aca="false">VLOOKUP($D389,metadata!$B$2:$S$451,5,0)</f>
        <v>y</v>
      </c>
      <c r="I389" s="0" t="str">
        <f aca="false">VLOOKUP($D389,metadata!$B$2:$S$451,6,0)</f>
        <v>a</v>
      </c>
      <c r="J389" s="0" t="str">
        <f aca="false">VLOOKUP($D389,metadata!$B$2:$S$451,7,0)</f>
        <v>i</v>
      </c>
      <c r="K389" s="0" t="n">
        <f aca="false">VLOOKUP($D389,metadata!$B$2:$S$451,8,0)</f>
        <v>7</v>
      </c>
      <c r="L389" s="0" t="n">
        <f aca="false">VLOOKUP($D389,metadata!$B$2:$S$451,9,0)</f>
        <v>3</v>
      </c>
      <c r="M389" s="0" t="str">
        <f aca="false">VLOOKUP($D389,metadata!$B$2:$S$451,10,0)</f>
        <v/>
      </c>
      <c r="N389" s="0" t="str">
        <f aca="false">VLOOKUP($D389,metadata!$B$2:$S$451,11,0)</f>
        <v>Cydia pomonella</v>
      </c>
      <c r="O389" s="0" t="str">
        <f aca="false">VLOOKUP($D389,metadata!$B$2:$S$451,12,0)</f>
        <v>lepidoptera</v>
      </c>
      <c r="P389" s="0" t="str">
        <f aca="false">VLOOKUP($D389,metadata!$B$2:$S$451,13,0)</f>
        <v>Chambery</v>
      </c>
      <c r="Q389" s="0" t="n">
        <f aca="false">VLOOKUP($D389,metadata!$B$2:$S$451,14,0)</f>
        <v>45.566389</v>
      </c>
      <c r="R389" s="0" t="n">
        <f aca="false">VLOOKUP($D389,metadata!$B$2:$S$451,15,0)</f>
        <v>5.920833</v>
      </c>
      <c r="S389" s="0" t="str">
        <f aca="false">VLOOKUP($D389,metadata!$B$2:$S$451,16,0)</f>
        <v>NA</v>
      </c>
      <c r="T389" s="0" t="str">
        <f aca="false">VLOOKUP($D389,metadata!$B$2:$S$451,17,0)</f>
        <v/>
      </c>
      <c r="U389" s="0" t="str">
        <f aca="false">VLOOKUP($D389,metadata!$B$2:$S$451,18,0)</f>
        <v/>
      </c>
      <c r="V389" s="0" t="n">
        <f aca="false">VLOOKUP($D389,metadata!$B$2:$Z$451,19,0)</f>
        <v>213</v>
      </c>
      <c r="W389" s="0" t="str">
        <f aca="false">VLOOKUP($D389,metadata!$B$2:$Z$451,20,0)</f>
        <v>acc</v>
      </c>
      <c r="X389" s="0" t="str">
        <f aca="false">VLOOKUP($D389,metadata!$B$2:$Z$451,21,0)</f>
        <v/>
      </c>
      <c r="Y389" s="0" t="str">
        <f aca="false">VLOOKUP($D389,metadata!$B$2:$Z$451,22,0)</f>
        <v>t3</v>
      </c>
      <c r="Z389" s="0" t="str">
        <f aca="false">VLOOKUP($D389,metadata!$B$2:$Z$451,23,0)</f>
        <v/>
      </c>
      <c r="AA389" s="0" t="str">
        <f aca="false">VLOOKUP($D389,metadata!$B$2:$Z$451,24,0)</f>
        <v/>
      </c>
      <c r="AB389" s="0" t="str">
        <f aca="false">VLOOKUP($D389,metadata!$B$2:$Z$451,25,0)</f>
        <v/>
      </c>
      <c r="AC389" s="0" t="n">
        <v>16</v>
      </c>
      <c r="AD389" s="0" t="n">
        <v>62.5</v>
      </c>
      <c r="AE389" s="0" t="n">
        <v>80</v>
      </c>
      <c r="AF389" s="0" t="n">
        <f aca="false">IF(AE389="",V389,AE389)</f>
        <v>80</v>
      </c>
      <c r="AG389" s="0" t="n">
        <v>16</v>
      </c>
      <c r="AH389" s="0" t="n">
        <v>1995</v>
      </c>
      <c r="AI389" s="0" t="s">
        <v>38</v>
      </c>
      <c r="AJ389" s="0" t="s">
        <v>38</v>
      </c>
    </row>
    <row r="390" customFormat="false" ht="13.8" hidden="false" customHeight="false" outlineLevel="0" collapsed="false">
      <c r="A390" s="0" t="n">
        <f aca="false">A389+metadata!J389</f>
        <v>2209</v>
      </c>
      <c r="B390" s="0" t="str">
        <f aca="false">metadata!B390</f>
        <v>53-Lahti4</v>
      </c>
      <c r="C390" s="0" t="n">
        <v>389</v>
      </c>
      <c r="D390" s="3" t="str">
        <f aca="false">VLOOKUP(C390,$A$1:$B$451,2)</f>
        <v>5-Guangzhou</v>
      </c>
      <c r="E390" s="0" t="str">
        <f aca="false">VLOOKUP($D390,metadata!$B$2:$S$451,2,0)</f>
        <v>Chen, YS; Chen, C; He, HM; Xia, QW; Xue, FS</v>
      </c>
      <c r="F390" s="0" t="str">
        <f aca="false">VLOOKUP($D390,metadata!$B$2:$S$451,3,0)</f>
        <v>Geographic variation in diapause induction and termination of the cotton bollworm, Helicoverpa armigera Hubner (Lepidoptera: Noctuidae)</v>
      </c>
      <c r="G390" s="0" t="str">
        <f aca="false">VLOOKUP($D390,metadata!$B$2:$S$451,4,0)</f>
        <v>10.1016/j.jinsphys.2013.06.002</v>
      </c>
      <c r="H390" s="0" t="str">
        <f aca="false">VLOOKUP($D390,metadata!$B$2:$S$451,5,0)</f>
        <v>y</v>
      </c>
      <c r="I390" s="0" t="str">
        <f aca="false">VLOOKUP($D390,metadata!$B$2:$S$451,6,0)</f>
        <v>a</v>
      </c>
      <c r="J390" s="0" t="str">
        <f aca="false">VLOOKUP($D390,metadata!$B$2:$S$451,7,0)</f>
        <v>i</v>
      </c>
      <c r="K390" s="0" t="n">
        <f aca="false">VLOOKUP($D390,metadata!$B$2:$S$451,8,0)</f>
        <v>5</v>
      </c>
      <c r="L390" s="0" t="n">
        <f aca="false">VLOOKUP($D390,metadata!$B$2:$S$451,9,0)</f>
        <v>6</v>
      </c>
      <c r="M390" s="0" t="str">
        <f aca="false">VLOOKUP($D390,metadata!$B$2:$S$451,10,0)</f>
        <v/>
      </c>
      <c r="N390" s="0" t="str">
        <f aca="false">VLOOKUP($D390,metadata!$B$2:$S$451,11,0)</f>
        <v>Helicoverpa armigera</v>
      </c>
      <c r="O390" s="0" t="str">
        <f aca="false">VLOOKUP($D390,metadata!$B$2:$S$451,12,0)</f>
        <v>lepidoptera</v>
      </c>
      <c r="P390" s="0" t="str">
        <f aca="false">VLOOKUP($D390,metadata!$B$2:$S$451,13,0)</f>
        <v>Guangzhou</v>
      </c>
      <c r="Q390" s="0" t="n">
        <f aca="false">VLOOKUP($D390,metadata!$B$2:$S$451,14,0)</f>
        <v>23.08</v>
      </c>
      <c r="R390" s="0" t="n">
        <f aca="false">VLOOKUP($D390,metadata!$B$2:$S$451,15,0)</f>
        <v>113.14</v>
      </c>
      <c r="S390" s="0" t="n">
        <f aca="false">VLOOKUP($D390,metadata!$B$2:$S$451,16,0)</f>
        <v>0.01</v>
      </c>
      <c r="T390" s="0" t="str">
        <f aca="false">VLOOKUP($D390,metadata!$B$2:$S$451,17,0)</f>
        <v/>
      </c>
      <c r="U390" s="0" t="str">
        <f aca="false">VLOOKUP($D390,metadata!$B$2:$S$451,18,0)</f>
        <v/>
      </c>
      <c r="V390" s="0" t="n">
        <f aca="false">VLOOKUP($D390,metadata!$B$2:$Z$451,19,0)</f>
        <v>71.5</v>
      </c>
      <c r="W390" s="0" t="str">
        <f aca="false">VLOOKUP($D390,metadata!$B$2:$Z$451,20,0)</f>
        <v>global average</v>
      </c>
      <c r="X390" s="0" t="str">
        <f aca="false">VLOOKUP($D390,metadata!$B$2:$Z$451,21,0)</f>
        <v/>
      </c>
      <c r="Y390" s="0" t="n">
        <f aca="false">VLOOKUP($D390,metadata!$B$2:$Z$451,22,0)</f>
        <v>5</v>
      </c>
      <c r="Z390" s="0" t="str">
        <f aca="false">VLOOKUP($D390,metadata!$B$2:$Z$451,23,0)</f>
        <v/>
      </c>
      <c r="AA390" s="0" t="str">
        <f aca="false">VLOOKUP($D390,metadata!$B$2:$Z$451,24,0)</f>
        <v>pupal</v>
      </c>
      <c r="AB390" s="0" t="str">
        <f aca="false">VLOOKUP($D390,metadata!$B$2:$Z$451,25,0)</f>
        <v/>
      </c>
      <c r="AC390" s="0" t="n">
        <v>11</v>
      </c>
      <c r="AD390" s="0" t="n">
        <v>0.131232333595178</v>
      </c>
      <c r="AF390" s="0" t="n">
        <f aca="false">IF(AE390="",V390,AE390)</f>
        <v>71.5</v>
      </c>
      <c r="AG390" s="0" t="n">
        <v>11</v>
      </c>
      <c r="AH390" s="0" t="n">
        <v>2013</v>
      </c>
      <c r="AI390" s="0" t="s">
        <v>37</v>
      </c>
      <c r="AJ390" s="0" t="s">
        <v>37</v>
      </c>
    </row>
    <row r="391" customFormat="false" ht="13.8" hidden="false" customHeight="false" outlineLevel="0" collapsed="false">
      <c r="A391" s="0" t="n">
        <f aca="false">A390+metadata!J390</f>
        <v>2214</v>
      </c>
      <c r="B391" s="0" t="str">
        <f aca="false">metadata!B391</f>
        <v>54-Asahikawa</v>
      </c>
      <c r="C391" s="0" t="n">
        <v>390</v>
      </c>
      <c r="D391" s="3" t="str">
        <f aca="false">VLOOKUP(C391,$A$1:$B$451,2)</f>
        <v>5-Guangzhou</v>
      </c>
      <c r="E391" s="0" t="str">
        <f aca="false">VLOOKUP($D391,metadata!$B$2:$S$451,2,0)</f>
        <v>Chen, YS; Chen, C; He, HM; Xia, QW; Xue, FS</v>
      </c>
      <c r="F391" s="0" t="str">
        <f aca="false">VLOOKUP($D391,metadata!$B$2:$S$451,3,0)</f>
        <v>Geographic variation in diapause induction and termination of the cotton bollworm, Helicoverpa armigera Hubner (Lepidoptera: Noctuidae)</v>
      </c>
      <c r="G391" s="0" t="str">
        <f aca="false">VLOOKUP($D391,metadata!$B$2:$S$451,4,0)</f>
        <v>10.1016/j.jinsphys.2013.06.002</v>
      </c>
      <c r="H391" s="0" t="str">
        <f aca="false">VLOOKUP($D391,metadata!$B$2:$S$451,5,0)</f>
        <v>y</v>
      </c>
      <c r="I391" s="0" t="str">
        <f aca="false">VLOOKUP($D391,metadata!$B$2:$S$451,6,0)</f>
        <v>a</v>
      </c>
      <c r="J391" s="0" t="str">
        <f aca="false">VLOOKUP($D391,metadata!$B$2:$S$451,7,0)</f>
        <v>i</v>
      </c>
      <c r="K391" s="0" t="n">
        <f aca="false">VLOOKUP($D391,metadata!$B$2:$S$451,8,0)</f>
        <v>5</v>
      </c>
      <c r="L391" s="0" t="n">
        <f aca="false">VLOOKUP($D391,metadata!$B$2:$S$451,9,0)</f>
        <v>6</v>
      </c>
      <c r="M391" s="0" t="str">
        <f aca="false">VLOOKUP($D391,metadata!$B$2:$S$451,10,0)</f>
        <v/>
      </c>
      <c r="N391" s="0" t="str">
        <f aca="false">VLOOKUP($D391,metadata!$B$2:$S$451,11,0)</f>
        <v>Helicoverpa armigera</v>
      </c>
      <c r="O391" s="0" t="str">
        <f aca="false">VLOOKUP($D391,metadata!$B$2:$S$451,12,0)</f>
        <v>lepidoptera</v>
      </c>
      <c r="P391" s="0" t="str">
        <f aca="false">VLOOKUP($D391,metadata!$B$2:$S$451,13,0)</f>
        <v>Guangzhou</v>
      </c>
      <c r="Q391" s="0" t="n">
        <f aca="false">VLOOKUP($D391,metadata!$B$2:$S$451,14,0)</f>
        <v>23.08</v>
      </c>
      <c r="R391" s="0" t="n">
        <f aca="false">VLOOKUP($D391,metadata!$B$2:$S$451,15,0)</f>
        <v>113.14</v>
      </c>
      <c r="S391" s="0" t="n">
        <f aca="false">VLOOKUP($D391,metadata!$B$2:$S$451,16,0)</f>
        <v>0.01</v>
      </c>
      <c r="T391" s="0" t="str">
        <f aca="false">VLOOKUP($D391,metadata!$B$2:$S$451,17,0)</f>
        <v/>
      </c>
      <c r="U391" s="0" t="str">
        <f aca="false">VLOOKUP($D391,metadata!$B$2:$S$451,18,0)</f>
        <v/>
      </c>
      <c r="V391" s="0" t="n">
        <f aca="false">VLOOKUP($D391,metadata!$B$2:$Z$451,19,0)</f>
        <v>71.5</v>
      </c>
      <c r="W391" s="0" t="str">
        <f aca="false">VLOOKUP($D391,metadata!$B$2:$Z$451,20,0)</f>
        <v>global average</v>
      </c>
      <c r="X391" s="0" t="str">
        <f aca="false">VLOOKUP($D391,metadata!$B$2:$Z$451,21,0)</f>
        <v/>
      </c>
      <c r="Y391" s="0" t="n">
        <f aca="false">VLOOKUP($D391,metadata!$B$2:$Z$451,22,0)</f>
        <v>5</v>
      </c>
      <c r="Z391" s="0" t="str">
        <f aca="false">VLOOKUP($D391,metadata!$B$2:$Z$451,23,0)</f>
        <v/>
      </c>
      <c r="AA391" s="0" t="str">
        <f aca="false">VLOOKUP($D391,metadata!$B$2:$Z$451,24,0)</f>
        <v>pupal</v>
      </c>
      <c r="AB391" s="0" t="str">
        <f aca="false">VLOOKUP($D391,metadata!$B$2:$Z$451,25,0)</f>
        <v/>
      </c>
      <c r="AC391" s="0" t="n">
        <v>12</v>
      </c>
      <c r="AD391" s="0" t="n">
        <v>26.9549930803798</v>
      </c>
      <c r="AF391" s="0" t="n">
        <f aca="false">IF(AE391="",V391,AE391)</f>
        <v>71.5</v>
      </c>
      <c r="AG391" s="0" t="n">
        <v>12</v>
      </c>
      <c r="AH391" s="0" t="n">
        <v>2013</v>
      </c>
      <c r="AI391" s="0" t="s">
        <v>37</v>
      </c>
      <c r="AJ391" s="0" t="s">
        <v>37</v>
      </c>
    </row>
    <row r="392" customFormat="false" ht="13.8" hidden="false" customHeight="false" outlineLevel="0" collapsed="false">
      <c r="A392" s="0" t="n">
        <f aca="false">A391+metadata!J391</f>
        <v>2218</v>
      </c>
      <c r="B392" s="0" t="str">
        <f aca="false">metadata!B392</f>
        <v>54-Suzaka</v>
      </c>
      <c r="C392" s="0" t="n">
        <v>391</v>
      </c>
      <c r="D392" s="3" t="str">
        <f aca="false">VLOOKUP(C392,$A$1:$B$451,2)</f>
        <v>5-Guangzhou</v>
      </c>
      <c r="E392" s="0" t="str">
        <f aca="false">VLOOKUP($D392,metadata!$B$2:$S$451,2,0)</f>
        <v>Chen, YS; Chen, C; He, HM; Xia, QW; Xue, FS</v>
      </c>
      <c r="F392" s="0" t="str">
        <f aca="false">VLOOKUP($D392,metadata!$B$2:$S$451,3,0)</f>
        <v>Geographic variation in diapause induction and termination of the cotton bollworm, Helicoverpa armigera Hubner (Lepidoptera: Noctuidae)</v>
      </c>
      <c r="G392" s="0" t="str">
        <f aca="false">VLOOKUP($D392,metadata!$B$2:$S$451,4,0)</f>
        <v>10.1016/j.jinsphys.2013.06.002</v>
      </c>
      <c r="H392" s="0" t="str">
        <f aca="false">VLOOKUP($D392,metadata!$B$2:$S$451,5,0)</f>
        <v>y</v>
      </c>
      <c r="I392" s="0" t="str">
        <f aca="false">VLOOKUP($D392,metadata!$B$2:$S$451,6,0)</f>
        <v>a</v>
      </c>
      <c r="J392" s="0" t="str">
        <f aca="false">VLOOKUP($D392,metadata!$B$2:$S$451,7,0)</f>
        <v>i</v>
      </c>
      <c r="K392" s="0" t="n">
        <f aca="false">VLOOKUP($D392,metadata!$B$2:$S$451,8,0)</f>
        <v>5</v>
      </c>
      <c r="L392" s="0" t="n">
        <f aca="false">VLOOKUP($D392,metadata!$B$2:$S$451,9,0)</f>
        <v>6</v>
      </c>
      <c r="M392" s="0" t="str">
        <f aca="false">VLOOKUP($D392,metadata!$B$2:$S$451,10,0)</f>
        <v/>
      </c>
      <c r="N392" s="0" t="str">
        <f aca="false">VLOOKUP($D392,metadata!$B$2:$S$451,11,0)</f>
        <v>Helicoverpa armigera</v>
      </c>
      <c r="O392" s="0" t="str">
        <f aca="false">VLOOKUP($D392,metadata!$B$2:$S$451,12,0)</f>
        <v>lepidoptera</v>
      </c>
      <c r="P392" s="0" t="str">
        <f aca="false">VLOOKUP($D392,metadata!$B$2:$S$451,13,0)</f>
        <v>Guangzhou</v>
      </c>
      <c r="Q392" s="0" t="n">
        <f aca="false">VLOOKUP($D392,metadata!$B$2:$S$451,14,0)</f>
        <v>23.08</v>
      </c>
      <c r="R392" s="0" t="n">
        <f aca="false">VLOOKUP($D392,metadata!$B$2:$S$451,15,0)</f>
        <v>113.14</v>
      </c>
      <c r="S392" s="0" t="n">
        <f aca="false">VLOOKUP($D392,metadata!$B$2:$S$451,16,0)</f>
        <v>0.01</v>
      </c>
      <c r="T392" s="0" t="str">
        <f aca="false">VLOOKUP($D392,metadata!$B$2:$S$451,17,0)</f>
        <v/>
      </c>
      <c r="U392" s="0" t="str">
        <f aca="false">VLOOKUP($D392,metadata!$B$2:$S$451,18,0)</f>
        <v/>
      </c>
      <c r="V392" s="0" t="n">
        <f aca="false">VLOOKUP($D392,metadata!$B$2:$Z$451,19,0)</f>
        <v>71.5</v>
      </c>
      <c r="W392" s="0" t="str">
        <f aca="false">VLOOKUP($D392,metadata!$B$2:$Z$451,20,0)</f>
        <v>global average</v>
      </c>
      <c r="X392" s="0" t="str">
        <f aca="false">VLOOKUP($D392,metadata!$B$2:$Z$451,21,0)</f>
        <v/>
      </c>
      <c r="Y392" s="0" t="n">
        <f aca="false">VLOOKUP($D392,metadata!$B$2:$Z$451,22,0)</f>
        <v>5</v>
      </c>
      <c r="Z392" s="0" t="str">
        <f aca="false">VLOOKUP($D392,metadata!$B$2:$Z$451,23,0)</f>
        <v/>
      </c>
      <c r="AA392" s="0" t="str">
        <f aca="false">VLOOKUP($D392,metadata!$B$2:$Z$451,24,0)</f>
        <v>pupal</v>
      </c>
      <c r="AB392" s="0" t="str">
        <f aca="false">VLOOKUP($D392,metadata!$B$2:$Z$451,25,0)</f>
        <v/>
      </c>
      <c r="AC392" s="0" t="n">
        <v>13</v>
      </c>
      <c r="AD392" s="0" t="n">
        <v>21.233455695729</v>
      </c>
      <c r="AF392" s="0" t="n">
        <f aca="false">IF(AE392="",V392,AE392)</f>
        <v>71.5</v>
      </c>
      <c r="AG392" s="0" t="n">
        <v>13</v>
      </c>
      <c r="AH392" s="0" t="n">
        <v>2013</v>
      </c>
      <c r="AI392" s="0" t="s">
        <v>37</v>
      </c>
      <c r="AJ392" s="0" t="s">
        <v>37</v>
      </c>
    </row>
    <row r="393" customFormat="false" ht="13.8" hidden="false" customHeight="false" outlineLevel="0" collapsed="false">
      <c r="A393" s="0" t="n">
        <f aca="false">A392+metadata!J392</f>
        <v>2222</v>
      </c>
      <c r="B393" s="0" t="str">
        <f aca="false">metadata!B393</f>
        <v>54-Hamamatsu</v>
      </c>
      <c r="C393" s="0" t="n">
        <v>392</v>
      </c>
      <c r="D393" s="3" t="str">
        <f aca="false">VLOOKUP(C393,$A$1:$B$451,2)</f>
        <v>5-Guangzhou</v>
      </c>
      <c r="E393" s="0" t="str">
        <f aca="false">VLOOKUP($D393,metadata!$B$2:$S$451,2,0)</f>
        <v>Chen, YS; Chen, C; He, HM; Xia, QW; Xue, FS</v>
      </c>
      <c r="F393" s="0" t="str">
        <f aca="false">VLOOKUP($D393,metadata!$B$2:$S$451,3,0)</f>
        <v>Geographic variation in diapause induction and termination of the cotton bollworm, Helicoverpa armigera Hubner (Lepidoptera: Noctuidae)</v>
      </c>
      <c r="G393" s="0" t="str">
        <f aca="false">VLOOKUP($D393,metadata!$B$2:$S$451,4,0)</f>
        <v>10.1016/j.jinsphys.2013.06.002</v>
      </c>
      <c r="H393" s="0" t="str">
        <f aca="false">VLOOKUP($D393,metadata!$B$2:$S$451,5,0)</f>
        <v>y</v>
      </c>
      <c r="I393" s="0" t="str">
        <f aca="false">VLOOKUP($D393,metadata!$B$2:$S$451,6,0)</f>
        <v>a</v>
      </c>
      <c r="J393" s="0" t="str">
        <f aca="false">VLOOKUP($D393,metadata!$B$2:$S$451,7,0)</f>
        <v>i</v>
      </c>
      <c r="K393" s="0" t="n">
        <f aca="false">VLOOKUP($D393,metadata!$B$2:$S$451,8,0)</f>
        <v>5</v>
      </c>
      <c r="L393" s="0" t="n">
        <f aca="false">VLOOKUP($D393,metadata!$B$2:$S$451,9,0)</f>
        <v>6</v>
      </c>
      <c r="M393" s="0" t="str">
        <f aca="false">VLOOKUP($D393,metadata!$B$2:$S$451,10,0)</f>
        <v/>
      </c>
      <c r="N393" s="0" t="str">
        <f aca="false">VLOOKUP($D393,metadata!$B$2:$S$451,11,0)</f>
        <v>Helicoverpa armigera</v>
      </c>
      <c r="O393" s="0" t="str">
        <f aca="false">VLOOKUP($D393,metadata!$B$2:$S$451,12,0)</f>
        <v>lepidoptera</v>
      </c>
      <c r="P393" s="0" t="str">
        <f aca="false">VLOOKUP($D393,metadata!$B$2:$S$451,13,0)</f>
        <v>Guangzhou</v>
      </c>
      <c r="Q393" s="0" t="n">
        <f aca="false">VLOOKUP($D393,metadata!$B$2:$S$451,14,0)</f>
        <v>23.08</v>
      </c>
      <c r="R393" s="0" t="n">
        <f aca="false">VLOOKUP($D393,metadata!$B$2:$S$451,15,0)</f>
        <v>113.14</v>
      </c>
      <c r="S393" s="0" t="n">
        <f aca="false">VLOOKUP($D393,metadata!$B$2:$S$451,16,0)</f>
        <v>0.01</v>
      </c>
      <c r="T393" s="0" t="str">
        <f aca="false">VLOOKUP($D393,metadata!$B$2:$S$451,17,0)</f>
        <v/>
      </c>
      <c r="U393" s="0" t="str">
        <f aca="false">VLOOKUP($D393,metadata!$B$2:$S$451,18,0)</f>
        <v/>
      </c>
      <c r="V393" s="0" t="n">
        <f aca="false">VLOOKUP($D393,metadata!$B$2:$Z$451,19,0)</f>
        <v>71.5</v>
      </c>
      <c r="W393" s="0" t="str">
        <f aca="false">VLOOKUP($D393,metadata!$B$2:$Z$451,20,0)</f>
        <v>global average</v>
      </c>
      <c r="X393" s="0" t="str">
        <f aca="false">VLOOKUP($D393,metadata!$B$2:$Z$451,21,0)</f>
        <v/>
      </c>
      <c r="Y393" s="0" t="n">
        <f aca="false">VLOOKUP($D393,metadata!$B$2:$Z$451,22,0)</f>
        <v>5</v>
      </c>
      <c r="Z393" s="0" t="str">
        <f aca="false">VLOOKUP($D393,metadata!$B$2:$Z$451,23,0)</f>
        <v/>
      </c>
      <c r="AA393" s="0" t="str">
        <f aca="false">VLOOKUP($D393,metadata!$B$2:$Z$451,24,0)</f>
        <v>pupal</v>
      </c>
      <c r="AB393" s="0" t="str">
        <f aca="false">VLOOKUP($D393,metadata!$B$2:$Z$451,25,0)</f>
        <v/>
      </c>
      <c r="AC393" s="0" t="n">
        <v>14</v>
      </c>
      <c r="AD393" s="0" t="n">
        <v>0.289288214203665</v>
      </c>
      <c r="AF393" s="0" t="n">
        <f aca="false">IF(AE393="",V393,AE393)</f>
        <v>71.5</v>
      </c>
      <c r="AG393" s="0" t="n">
        <v>14</v>
      </c>
      <c r="AH393" s="0" t="n">
        <v>2013</v>
      </c>
      <c r="AI393" s="0" t="s">
        <v>37</v>
      </c>
      <c r="AJ393" s="0" t="s">
        <v>37</v>
      </c>
    </row>
    <row r="394" customFormat="false" ht="13.8" hidden="false" customHeight="false" outlineLevel="0" collapsed="false">
      <c r="A394" s="0" t="n">
        <f aca="false">A393+metadata!J393</f>
        <v>2226</v>
      </c>
      <c r="B394" s="0" t="str">
        <f aca="false">metadata!B394</f>
        <v>54-Nimi</v>
      </c>
      <c r="C394" s="0" t="n">
        <v>393</v>
      </c>
      <c r="D394" s="3" t="str">
        <f aca="false">VLOOKUP(C394,$A$1:$B$451,2)</f>
        <v>5-Guangzhou</v>
      </c>
      <c r="E394" s="0" t="str">
        <f aca="false">VLOOKUP($D394,metadata!$B$2:$S$451,2,0)</f>
        <v>Chen, YS; Chen, C; He, HM; Xia, QW; Xue, FS</v>
      </c>
      <c r="F394" s="0" t="str">
        <f aca="false">VLOOKUP($D394,metadata!$B$2:$S$451,3,0)</f>
        <v>Geographic variation in diapause induction and termination of the cotton bollworm, Helicoverpa armigera Hubner (Lepidoptera: Noctuidae)</v>
      </c>
      <c r="G394" s="0" t="str">
        <f aca="false">VLOOKUP($D394,metadata!$B$2:$S$451,4,0)</f>
        <v>10.1016/j.jinsphys.2013.06.002</v>
      </c>
      <c r="H394" s="0" t="str">
        <f aca="false">VLOOKUP($D394,metadata!$B$2:$S$451,5,0)</f>
        <v>y</v>
      </c>
      <c r="I394" s="0" t="str">
        <f aca="false">VLOOKUP($D394,metadata!$B$2:$S$451,6,0)</f>
        <v>a</v>
      </c>
      <c r="J394" s="0" t="str">
        <f aca="false">VLOOKUP($D394,metadata!$B$2:$S$451,7,0)</f>
        <v>i</v>
      </c>
      <c r="K394" s="0" t="n">
        <f aca="false">VLOOKUP($D394,metadata!$B$2:$S$451,8,0)</f>
        <v>5</v>
      </c>
      <c r="L394" s="0" t="n">
        <f aca="false">VLOOKUP($D394,metadata!$B$2:$S$451,9,0)</f>
        <v>6</v>
      </c>
      <c r="M394" s="0" t="str">
        <f aca="false">VLOOKUP($D394,metadata!$B$2:$S$451,10,0)</f>
        <v/>
      </c>
      <c r="N394" s="0" t="str">
        <f aca="false">VLOOKUP($D394,metadata!$B$2:$S$451,11,0)</f>
        <v>Helicoverpa armigera</v>
      </c>
      <c r="O394" s="0" t="str">
        <f aca="false">VLOOKUP($D394,metadata!$B$2:$S$451,12,0)</f>
        <v>lepidoptera</v>
      </c>
      <c r="P394" s="0" t="str">
        <f aca="false">VLOOKUP($D394,metadata!$B$2:$S$451,13,0)</f>
        <v>Guangzhou</v>
      </c>
      <c r="Q394" s="0" t="n">
        <f aca="false">VLOOKUP($D394,metadata!$B$2:$S$451,14,0)</f>
        <v>23.08</v>
      </c>
      <c r="R394" s="0" t="n">
        <f aca="false">VLOOKUP($D394,metadata!$B$2:$S$451,15,0)</f>
        <v>113.14</v>
      </c>
      <c r="S394" s="0" t="n">
        <f aca="false">VLOOKUP($D394,metadata!$B$2:$S$451,16,0)</f>
        <v>0.01</v>
      </c>
      <c r="T394" s="0" t="str">
        <f aca="false">VLOOKUP($D394,metadata!$B$2:$S$451,17,0)</f>
        <v/>
      </c>
      <c r="U394" s="0" t="str">
        <f aca="false">VLOOKUP($D394,metadata!$B$2:$S$451,18,0)</f>
        <v/>
      </c>
      <c r="V394" s="0" t="n">
        <f aca="false">VLOOKUP($D394,metadata!$B$2:$Z$451,19,0)</f>
        <v>71.5</v>
      </c>
      <c r="W394" s="0" t="str">
        <f aca="false">VLOOKUP($D394,metadata!$B$2:$Z$451,20,0)</f>
        <v>global average</v>
      </c>
      <c r="X394" s="0" t="str">
        <f aca="false">VLOOKUP($D394,metadata!$B$2:$Z$451,21,0)</f>
        <v/>
      </c>
      <c r="Y394" s="0" t="n">
        <f aca="false">VLOOKUP($D394,metadata!$B$2:$Z$451,22,0)</f>
        <v>5</v>
      </c>
      <c r="Z394" s="0" t="str">
        <f aca="false">VLOOKUP($D394,metadata!$B$2:$Z$451,23,0)</f>
        <v/>
      </c>
      <c r="AA394" s="0" t="str">
        <f aca="false">VLOOKUP($D394,metadata!$B$2:$Z$451,24,0)</f>
        <v>pupal</v>
      </c>
      <c r="AB394" s="0" t="str">
        <f aca="false">VLOOKUP($D394,metadata!$B$2:$Z$451,25,0)</f>
        <v/>
      </c>
      <c r="AC394" s="0" t="n">
        <v>15</v>
      </c>
      <c r="AD394" s="0" t="n">
        <v>0.0795088405495221</v>
      </c>
      <c r="AF394" s="0" t="n">
        <f aca="false">IF(AE394="",V394,AE394)</f>
        <v>71.5</v>
      </c>
      <c r="AG394" s="0" t="n">
        <v>15</v>
      </c>
      <c r="AH394" s="0" t="n">
        <v>2013</v>
      </c>
      <c r="AI394" s="0" t="s">
        <v>37</v>
      </c>
      <c r="AJ394" s="0" t="s">
        <v>37</v>
      </c>
    </row>
    <row r="395" customFormat="false" ht="13.8" hidden="false" customHeight="false" outlineLevel="0" collapsed="false">
      <c r="A395" s="0" t="n">
        <f aca="false">A394+metadata!J394</f>
        <v>2230</v>
      </c>
      <c r="B395" s="0" t="str">
        <f aca="false">metadata!B395</f>
        <v>54-Amagi</v>
      </c>
      <c r="C395" s="0" t="n">
        <v>394</v>
      </c>
      <c r="D395" s="3" t="str">
        <f aca="false">VLOOKUP(C395,$A$1:$B$451,2)</f>
        <v>5-Guangzhou</v>
      </c>
      <c r="E395" s="0" t="str">
        <f aca="false">VLOOKUP($D395,metadata!$B$2:$S$451,2,0)</f>
        <v>Chen, YS; Chen, C; He, HM; Xia, QW; Xue, FS</v>
      </c>
      <c r="F395" s="0" t="str">
        <f aca="false">VLOOKUP($D395,metadata!$B$2:$S$451,3,0)</f>
        <v>Geographic variation in diapause induction and termination of the cotton bollworm, Helicoverpa armigera Hubner (Lepidoptera: Noctuidae)</v>
      </c>
      <c r="G395" s="0" t="str">
        <f aca="false">VLOOKUP($D395,metadata!$B$2:$S$451,4,0)</f>
        <v>10.1016/j.jinsphys.2013.06.002</v>
      </c>
      <c r="H395" s="0" t="str">
        <f aca="false">VLOOKUP($D395,metadata!$B$2:$S$451,5,0)</f>
        <v>y</v>
      </c>
      <c r="I395" s="0" t="str">
        <f aca="false">VLOOKUP($D395,metadata!$B$2:$S$451,6,0)</f>
        <v>a</v>
      </c>
      <c r="J395" s="0" t="str">
        <f aca="false">VLOOKUP($D395,metadata!$B$2:$S$451,7,0)</f>
        <v>i</v>
      </c>
      <c r="K395" s="0" t="n">
        <f aca="false">VLOOKUP($D395,metadata!$B$2:$S$451,8,0)</f>
        <v>5</v>
      </c>
      <c r="L395" s="0" t="n">
        <f aca="false">VLOOKUP($D395,metadata!$B$2:$S$451,9,0)</f>
        <v>6</v>
      </c>
      <c r="M395" s="0" t="str">
        <f aca="false">VLOOKUP($D395,metadata!$B$2:$S$451,10,0)</f>
        <v/>
      </c>
      <c r="N395" s="0" t="str">
        <f aca="false">VLOOKUP($D395,metadata!$B$2:$S$451,11,0)</f>
        <v>Helicoverpa armigera</v>
      </c>
      <c r="O395" s="0" t="str">
        <f aca="false">VLOOKUP($D395,metadata!$B$2:$S$451,12,0)</f>
        <v>lepidoptera</v>
      </c>
      <c r="P395" s="0" t="str">
        <f aca="false">VLOOKUP($D395,metadata!$B$2:$S$451,13,0)</f>
        <v>Guangzhou</v>
      </c>
      <c r="Q395" s="0" t="n">
        <f aca="false">VLOOKUP($D395,metadata!$B$2:$S$451,14,0)</f>
        <v>23.08</v>
      </c>
      <c r="R395" s="0" t="n">
        <f aca="false">VLOOKUP($D395,metadata!$B$2:$S$451,15,0)</f>
        <v>113.14</v>
      </c>
      <c r="S395" s="0" t="n">
        <f aca="false">VLOOKUP($D395,metadata!$B$2:$S$451,16,0)</f>
        <v>0.01</v>
      </c>
      <c r="T395" s="0" t="str">
        <f aca="false">VLOOKUP($D395,metadata!$B$2:$S$451,17,0)</f>
        <v/>
      </c>
      <c r="U395" s="0" t="str">
        <f aca="false">VLOOKUP($D395,metadata!$B$2:$S$451,18,0)</f>
        <v/>
      </c>
      <c r="V395" s="0" t="n">
        <f aca="false">VLOOKUP($D395,metadata!$B$2:$Z$451,19,0)</f>
        <v>71.5</v>
      </c>
      <c r="W395" s="0" t="str">
        <f aca="false">VLOOKUP($D395,metadata!$B$2:$Z$451,20,0)</f>
        <v>global average</v>
      </c>
      <c r="X395" s="0" t="str">
        <f aca="false">VLOOKUP($D395,metadata!$B$2:$Z$451,21,0)</f>
        <v/>
      </c>
      <c r="Y395" s="0" t="n">
        <f aca="false">VLOOKUP($D395,metadata!$B$2:$Z$451,22,0)</f>
        <v>5</v>
      </c>
      <c r="Z395" s="0" t="str">
        <f aca="false">VLOOKUP($D395,metadata!$B$2:$Z$451,23,0)</f>
        <v/>
      </c>
      <c r="AA395" s="0" t="str">
        <f aca="false">VLOOKUP($D395,metadata!$B$2:$Z$451,24,0)</f>
        <v>pupal</v>
      </c>
      <c r="AB395" s="0" t="str">
        <f aca="false">VLOOKUP($D395,metadata!$B$2:$Z$451,25,0)</f>
        <v/>
      </c>
      <c r="AC395" s="0" t="n">
        <v>16</v>
      </c>
      <c r="AD395" s="0" t="n">
        <v>0.130270533104649</v>
      </c>
      <c r="AF395" s="0" t="n">
        <f aca="false">IF(AE395="",V395,AE395)</f>
        <v>71.5</v>
      </c>
      <c r="AG395" s="0" t="n">
        <v>16</v>
      </c>
      <c r="AH395" s="0" t="n">
        <v>2013</v>
      </c>
      <c r="AI395" s="0" t="s">
        <v>37</v>
      </c>
      <c r="AJ395" s="0" t="s">
        <v>37</v>
      </c>
    </row>
    <row r="396" customFormat="false" ht="13.8" hidden="false" customHeight="false" outlineLevel="0" collapsed="false">
      <c r="A396" s="0" t="n">
        <f aca="false">A395+metadata!J395</f>
        <v>2234</v>
      </c>
      <c r="B396" s="0" t="str">
        <f aca="false">metadata!B396</f>
        <v>55-BRU</v>
      </c>
      <c r="C396" s="0" t="n">
        <v>395</v>
      </c>
      <c r="D396" s="3" t="str">
        <f aca="false">VLOOKUP(C396,$A$1:$B$451,2)</f>
        <v>5-Yongxiu</v>
      </c>
      <c r="E396" s="0" t="str">
        <f aca="false">VLOOKUP($D396,metadata!$B$2:$S$451,2,0)</f>
        <v>Chen, YS; Chen, C; He, HM; Xia, QW; Xue, FS</v>
      </c>
      <c r="F396" s="0" t="str">
        <f aca="false">VLOOKUP($D396,metadata!$B$2:$S$451,3,0)</f>
        <v>Geographic variation in diapause induction and termination of the cotton bollworm, Helicoverpa armigera Hubner (Lepidoptera: Noctuidae)</v>
      </c>
      <c r="G396" s="0" t="str">
        <f aca="false">VLOOKUP($D396,metadata!$B$2:$S$451,4,0)</f>
        <v>10.1016/j.jinsphys.2013.06.002</v>
      </c>
      <c r="H396" s="0" t="str">
        <f aca="false">VLOOKUP($D396,metadata!$B$2:$S$451,5,0)</f>
        <v>y</v>
      </c>
      <c r="I396" s="0" t="str">
        <f aca="false">VLOOKUP($D396,metadata!$B$2:$S$451,6,0)</f>
        <v>a</v>
      </c>
      <c r="J396" s="0" t="str">
        <f aca="false">VLOOKUP($D396,metadata!$B$2:$S$451,7,0)</f>
        <v>i</v>
      </c>
      <c r="K396" s="0" t="n">
        <f aca="false">VLOOKUP($D396,metadata!$B$2:$S$451,8,0)</f>
        <v>5</v>
      </c>
      <c r="L396" s="0" t="n">
        <f aca="false">VLOOKUP($D396,metadata!$B$2:$S$451,9,0)</f>
        <v>6</v>
      </c>
      <c r="M396" s="0" t="str">
        <f aca="false">VLOOKUP($D396,metadata!$B$2:$S$451,10,0)</f>
        <v/>
      </c>
      <c r="N396" s="0" t="str">
        <f aca="false">VLOOKUP($D396,metadata!$B$2:$S$451,11,0)</f>
        <v>Helicoverpa armigera</v>
      </c>
      <c r="O396" s="0" t="str">
        <f aca="false">VLOOKUP($D396,metadata!$B$2:$S$451,12,0)</f>
        <v>lepidoptera</v>
      </c>
      <c r="P396" s="0" t="str">
        <f aca="false">VLOOKUP($D396,metadata!$B$2:$S$451,13,0)</f>
        <v>Yongxiu</v>
      </c>
      <c r="Q396" s="0" t="n">
        <f aca="false">VLOOKUP($D396,metadata!$B$2:$S$451,14,0)</f>
        <v>29.04</v>
      </c>
      <c r="R396" s="0" t="n">
        <f aca="false">VLOOKUP($D396,metadata!$B$2:$S$451,15,0)</f>
        <v>116.82</v>
      </c>
      <c r="S396" s="0" t="n">
        <f aca="false">VLOOKUP($D396,metadata!$B$2:$S$451,16,0)</f>
        <v>0.01</v>
      </c>
      <c r="T396" s="0" t="str">
        <f aca="false">VLOOKUP($D396,metadata!$B$2:$S$451,17,0)</f>
        <v/>
      </c>
      <c r="U396" s="0" t="str">
        <f aca="false">VLOOKUP($D396,metadata!$B$2:$S$451,18,0)</f>
        <v/>
      </c>
      <c r="V396" s="0" t="n">
        <f aca="false">VLOOKUP($D396,metadata!$B$2:$Z$451,19,0)</f>
        <v>71.5</v>
      </c>
      <c r="W396" s="0" t="str">
        <f aca="false">VLOOKUP($D396,metadata!$B$2:$Z$451,20,0)</f>
        <v>global average</v>
      </c>
      <c r="X396" s="0" t="str">
        <f aca="false">VLOOKUP($D396,metadata!$B$2:$Z$451,21,0)</f>
        <v/>
      </c>
      <c r="Y396" s="0" t="n">
        <f aca="false">VLOOKUP($D396,metadata!$B$2:$Z$451,22,0)</f>
        <v>5</v>
      </c>
      <c r="Z396" s="0" t="str">
        <f aca="false">VLOOKUP($D396,metadata!$B$2:$Z$451,23,0)</f>
        <v/>
      </c>
      <c r="AA396" s="0" t="str">
        <f aca="false">VLOOKUP($D396,metadata!$B$2:$Z$451,24,0)</f>
        <v>pupal</v>
      </c>
      <c r="AB396" s="0" t="str">
        <f aca="false">VLOOKUP($D396,metadata!$B$2:$Z$451,25,0)</f>
        <v/>
      </c>
      <c r="AC396" s="0" t="n">
        <v>11</v>
      </c>
      <c r="AD396" s="0" t="n">
        <v>72.44056874469</v>
      </c>
      <c r="AF396" s="0" t="n">
        <f aca="false">IF(AE396="",V396,AE396)</f>
        <v>71.5</v>
      </c>
      <c r="AG396" s="0" t="n">
        <v>11</v>
      </c>
      <c r="AH396" s="0" t="n">
        <v>2013</v>
      </c>
      <c r="AI396" s="0" t="s">
        <v>37</v>
      </c>
      <c r="AJ396" s="0" t="s">
        <v>37</v>
      </c>
    </row>
    <row r="397" customFormat="false" ht="13.8" hidden="false" customHeight="false" outlineLevel="0" collapsed="false">
      <c r="A397" s="0" t="n">
        <f aca="false">A396+metadata!J396</f>
        <v>2246</v>
      </c>
      <c r="B397" s="0" t="str">
        <f aca="false">metadata!B397</f>
        <v>55-HIR</v>
      </c>
      <c r="C397" s="0" t="n">
        <v>396</v>
      </c>
      <c r="D397" s="3" t="str">
        <f aca="false">VLOOKUP(C397,$A$1:$B$451,2)</f>
        <v>5-Yongxiu</v>
      </c>
      <c r="E397" s="0" t="str">
        <f aca="false">VLOOKUP($D397,metadata!$B$2:$S$451,2,0)</f>
        <v>Chen, YS; Chen, C; He, HM; Xia, QW; Xue, FS</v>
      </c>
      <c r="F397" s="0" t="str">
        <f aca="false">VLOOKUP($D397,metadata!$B$2:$S$451,3,0)</f>
        <v>Geographic variation in diapause induction and termination of the cotton bollworm, Helicoverpa armigera Hubner (Lepidoptera: Noctuidae)</v>
      </c>
      <c r="G397" s="0" t="str">
        <f aca="false">VLOOKUP($D397,metadata!$B$2:$S$451,4,0)</f>
        <v>10.1016/j.jinsphys.2013.06.002</v>
      </c>
      <c r="H397" s="0" t="str">
        <f aca="false">VLOOKUP($D397,metadata!$B$2:$S$451,5,0)</f>
        <v>y</v>
      </c>
      <c r="I397" s="0" t="str">
        <f aca="false">VLOOKUP($D397,metadata!$B$2:$S$451,6,0)</f>
        <v>a</v>
      </c>
      <c r="J397" s="0" t="str">
        <f aca="false">VLOOKUP($D397,metadata!$B$2:$S$451,7,0)</f>
        <v>i</v>
      </c>
      <c r="K397" s="0" t="n">
        <f aca="false">VLOOKUP($D397,metadata!$B$2:$S$451,8,0)</f>
        <v>5</v>
      </c>
      <c r="L397" s="0" t="n">
        <f aca="false">VLOOKUP($D397,metadata!$B$2:$S$451,9,0)</f>
        <v>6</v>
      </c>
      <c r="M397" s="0" t="str">
        <f aca="false">VLOOKUP($D397,metadata!$B$2:$S$451,10,0)</f>
        <v/>
      </c>
      <c r="N397" s="0" t="str">
        <f aca="false">VLOOKUP($D397,metadata!$B$2:$S$451,11,0)</f>
        <v>Helicoverpa armigera</v>
      </c>
      <c r="O397" s="0" t="str">
        <f aca="false">VLOOKUP($D397,metadata!$B$2:$S$451,12,0)</f>
        <v>lepidoptera</v>
      </c>
      <c r="P397" s="0" t="str">
        <f aca="false">VLOOKUP($D397,metadata!$B$2:$S$451,13,0)</f>
        <v>Yongxiu</v>
      </c>
      <c r="Q397" s="0" t="n">
        <f aca="false">VLOOKUP($D397,metadata!$B$2:$S$451,14,0)</f>
        <v>29.04</v>
      </c>
      <c r="R397" s="0" t="n">
        <f aca="false">VLOOKUP($D397,metadata!$B$2:$S$451,15,0)</f>
        <v>116.82</v>
      </c>
      <c r="S397" s="0" t="n">
        <f aca="false">VLOOKUP($D397,metadata!$B$2:$S$451,16,0)</f>
        <v>0.01</v>
      </c>
      <c r="T397" s="0" t="str">
        <f aca="false">VLOOKUP($D397,metadata!$B$2:$S$451,17,0)</f>
        <v/>
      </c>
      <c r="U397" s="0" t="str">
        <f aca="false">VLOOKUP($D397,metadata!$B$2:$S$451,18,0)</f>
        <v/>
      </c>
      <c r="V397" s="0" t="n">
        <f aca="false">VLOOKUP($D397,metadata!$B$2:$Z$451,19,0)</f>
        <v>71.5</v>
      </c>
      <c r="W397" s="0" t="str">
        <f aca="false">VLOOKUP($D397,metadata!$B$2:$Z$451,20,0)</f>
        <v>global average</v>
      </c>
      <c r="X397" s="0" t="str">
        <f aca="false">VLOOKUP($D397,metadata!$B$2:$Z$451,21,0)</f>
        <v/>
      </c>
      <c r="Y397" s="0" t="n">
        <f aca="false">VLOOKUP($D397,metadata!$B$2:$Z$451,22,0)</f>
        <v>5</v>
      </c>
      <c r="Z397" s="0" t="str">
        <f aca="false">VLOOKUP($D397,metadata!$B$2:$Z$451,23,0)</f>
        <v/>
      </c>
      <c r="AA397" s="0" t="str">
        <f aca="false">VLOOKUP($D397,metadata!$B$2:$Z$451,24,0)</f>
        <v>pupal</v>
      </c>
      <c r="AB397" s="0" t="str">
        <f aca="false">VLOOKUP($D397,metadata!$B$2:$Z$451,25,0)</f>
        <v/>
      </c>
      <c r="AC397" s="0" t="n">
        <v>12</v>
      </c>
      <c r="AD397" s="0" t="n">
        <v>43.4915495140235</v>
      </c>
      <c r="AF397" s="0" t="n">
        <f aca="false">IF(AE397="",V397,AE397)</f>
        <v>71.5</v>
      </c>
      <c r="AG397" s="0" t="n">
        <v>12</v>
      </c>
      <c r="AH397" s="0" t="n">
        <v>2013</v>
      </c>
      <c r="AI397" s="0" t="s">
        <v>37</v>
      </c>
      <c r="AJ397" s="0" t="s">
        <v>37</v>
      </c>
    </row>
    <row r="398" customFormat="false" ht="13.8" hidden="false" customHeight="false" outlineLevel="0" collapsed="false">
      <c r="A398" s="0" t="n">
        <f aca="false">A397+metadata!J397</f>
        <v>2258</v>
      </c>
      <c r="B398" s="0" t="str">
        <f aca="false">metadata!B398</f>
        <v>55-JACK</v>
      </c>
      <c r="C398" s="0" t="n">
        <v>397</v>
      </c>
      <c r="D398" s="3" t="str">
        <f aca="false">VLOOKUP(C398,$A$1:$B$451,2)</f>
        <v>5-Yongxiu</v>
      </c>
      <c r="E398" s="0" t="str">
        <f aca="false">VLOOKUP($D398,metadata!$B$2:$S$451,2,0)</f>
        <v>Chen, YS; Chen, C; He, HM; Xia, QW; Xue, FS</v>
      </c>
      <c r="F398" s="0" t="str">
        <f aca="false">VLOOKUP($D398,metadata!$B$2:$S$451,3,0)</f>
        <v>Geographic variation in diapause induction and termination of the cotton bollworm, Helicoverpa armigera Hubner (Lepidoptera: Noctuidae)</v>
      </c>
      <c r="G398" s="0" t="str">
        <f aca="false">VLOOKUP($D398,metadata!$B$2:$S$451,4,0)</f>
        <v>10.1016/j.jinsphys.2013.06.002</v>
      </c>
      <c r="H398" s="0" t="str">
        <f aca="false">VLOOKUP($D398,metadata!$B$2:$S$451,5,0)</f>
        <v>y</v>
      </c>
      <c r="I398" s="0" t="str">
        <f aca="false">VLOOKUP($D398,metadata!$B$2:$S$451,6,0)</f>
        <v>a</v>
      </c>
      <c r="J398" s="0" t="str">
        <f aca="false">VLOOKUP($D398,metadata!$B$2:$S$451,7,0)</f>
        <v>i</v>
      </c>
      <c r="K398" s="0" t="n">
        <f aca="false">VLOOKUP($D398,metadata!$B$2:$S$451,8,0)</f>
        <v>5</v>
      </c>
      <c r="L398" s="0" t="n">
        <f aca="false">VLOOKUP($D398,metadata!$B$2:$S$451,9,0)</f>
        <v>6</v>
      </c>
      <c r="M398" s="0" t="str">
        <f aca="false">VLOOKUP($D398,metadata!$B$2:$S$451,10,0)</f>
        <v/>
      </c>
      <c r="N398" s="0" t="str">
        <f aca="false">VLOOKUP($D398,metadata!$B$2:$S$451,11,0)</f>
        <v>Helicoverpa armigera</v>
      </c>
      <c r="O398" s="0" t="str">
        <f aca="false">VLOOKUP($D398,metadata!$B$2:$S$451,12,0)</f>
        <v>lepidoptera</v>
      </c>
      <c r="P398" s="0" t="str">
        <f aca="false">VLOOKUP($D398,metadata!$B$2:$S$451,13,0)</f>
        <v>Yongxiu</v>
      </c>
      <c r="Q398" s="0" t="n">
        <f aca="false">VLOOKUP($D398,metadata!$B$2:$S$451,14,0)</f>
        <v>29.04</v>
      </c>
      <c r="R398" s="0" t="n">
        <f aca="false">VLOOKUP($D398,metadata!$B$2:$S$451,15,0)</f>
        <v>116.82</v>
      </c>
      <c r="S398" s="0" t="n">
        <f aca="false">VLOOKUP($D398,metadata!$B$2:$S$451,16,0)</f>
        <v>0.01</v>
      </c>
      <c r="T398" s="0" t="str">
        <f aca="false">VLOOKUP($D398,metadata!$B$2:$S$451,17,0)</f>
        <v/>
      </c>
      <c r="U398" s="0" t="str">
        <f aca="false">VLOOKUP($D398,metadata!$B$2:$S$451,18,0)</f>
        <v/>
      </c>
      <c r="V398" s="0" t="n">
        <f aca="false">VLOOKUP($D398,metadata!$B$2:$Z$451,19,0)</f>
        <v>71.5</v>
      </c>
      <c r="W398" s="0" t="str">
        <f aca="false">VLOOKUP($D398,metadata!$B$2:$Z$451,20,0)</f>
        <v>global average</v>
      </c>
      <c r="X398" s="0" t="str">
        <f aca="false">VLOOKUP($D398,metadata!$B$2:$Z$451,21,0)</f>
        <v/>
      </c>
      <c r="Y398" s="0" t="n">
        <f aca="false">VLOOKUP($D398,metadata!$B$2:$Z$451,22,0)</f>
        <v>5</v>
      </c>
      <c r="Z398" s="0" t="str">
        <f aca="false">VLOOKUP($D398,metadata!$B$2:$Z$451,23,0)</f>
        <v/>
      </c>
      <c r="AA398" s="0" t="str">
        <f aca="false">VLOOKUP($D398,metadata!$B$2:$Z$451,24,0)</f>
        <v>pupal</v>
      </c>
      <c r="AB398" s="0" t="str">
        <f aca="false">VLOOKUP($D398,metadata!$B$2:$Z$451,25,0)</f>
        <v/>
      </c>
      <c r="AC398" s="0" t="n">
        <v>13</v>
      </c>
      <c r="AD398" s="0" t="n">
        <v>31.9938658502049</v>
      </c>
      <c r="AF398" s="0" t="n">
        <f aca="false">IF(AE398="",V398,AE398)</f>
        <v>71.5</v>
      </c>
      <c r="AG398" s="0" t="n">
        <v>13</v>
      </c>
      <c r="AH398" s="0" t="n">
        <v>2013</v>
      </c>
      <c r="AI398" s="0" t="s">
        <v>37</v>
      </c>
      <c r="AJ398" s="0" t="s">
        <v>37</v>
      </c>
    </row>
    <row r="399" customFormat="false" ht="13.8" hidden="false" customHeight="false" outlineLevel="0" collapsed="false">
      <c r="A399" s="0" t="n">
        <f aca="false">A398+metadata!J398</f>
        <v>2270</v>
      </c>
      <c r="B399" s="0" t="str">
        <f aca="false">metadata!B399</f>
        <v>55-KHO</v>
      </c>
      <c r="C399" s="0" t="n">
        <v>398</v>
      </c>
      <c r="D399" s="3" t="str">
        <f aca="false">VLOOKUP(C399,$A$1:$B$451,2)</f>
        <v>5-Yongxiu</v>
      </c>
      <c r="E399" s="0" t="str">
        <f aca="false">VLOOKUP($D399,metadata!$B$2:$S$451,2,0)</f>
        <v>Chen, YS; Chen, C; He, HM; Xia, QW; Xue, FS</v>
      </c>
      <c r="F399" s="0" t="str">
        <f aca="false">VLOOKUP($D399,metadata!$B$2:$S$451,3,0)</f>
        <v>Geographic variation in diapause induction and termination of the cotton bollworm, Helicoverpa armigera Hubner (Lepidoptera: Noctuidae)</v>
      </c>
      <c r="G399" s="0" t="str">
        <f aca="false">VLOOKUP($D399,metadata!$B$2:$S$451,4,0)</f>
        <v>10.1016/j.jinsphys.2013.06.002</v>
      </c>
      <c r="H399" s="0" t="str">
        <f aca="false">VLOOKUP($D399,metadata!$B$2:$S$451,5,0)</f>
        <v>y</v>
      </c>
      <c r="I399" s="0" t="str">
        <f aca="false">VLOOKUP($D399,metadata!$B$2:$S$451,6,0)</f>
        <v>a</v>
      </c>
      <c r="J399" s="0" t="str">
        <f aca="false">VLOOKUP($D399,metadata!$B$2:$S$451,7,0)</f>
        <v>i</v>
      </c>
      <c r="K399" s="0" t="n">
        <f aca="false">VLOOKUP($D399,metadata!$B$2:$S$451,8,0)</f>
        <v>5</v>
      </c>
      <c r="L399" s="0" t="n">
        <f aca="false">VLOOKUP($D399,metadata!$B$2:$S$451,9,0)</f>
        <v>6</v>
      </c>
      <c r="M399" s="0" t="str">
        <f aca="false">VLOOKUP($D399,metadata!$B$2:$S$451,10,0)</f>
        <v/>
      </c>
      <c r="N399" s="0" t="str">
        <f aca="false">VLOOKUP($D399,metadata!$B$2:$S$451,11,0)</f>
        <v>Helicoverpa armigera</v>
      </c>
      <c r="O399" s="0" t="str">
        <f aca="false">VLOOKUP($D399,metadata!$B$2:$S$451,12,0)</f>
        <v>lepidoptera</v>
      </c>
      <c r="P399" s="0" t="str">
        <f aca="false">VLOOKUP($D399,metadata!$B$2:$S$451,13,0)</f>
        <v>Yongxiu</v>
      </c>
      <c r="Q399" s="0" t="n">
        <f aca="false">VLOOKUP($D399,metadata!$B$2:$S$451,14,0)</f>
        <v>29.04</v>
      </c>
      <c r="R399" s="0" t="n">
        <f aca="false">VLOOKUP($D399,metadata!$B$2:$S$451,15,0)</f>
        <v>116.82</v>
      </c>
      <c r="S399" s="0" t="n">
        <f aca="false">VLOOKUP($D399,metadata!$B$2:$S$451,16,0)</f>
        <v>0.01</v>
      </c>
      <c r="T399" s="0" t="str">
        <f aca="false">VLOOKUP($D399,metadata!$B$2:$S$451,17,0)</f>
        <v/>
      </c>
      <c r="U399" s="0" t="str">
        <f aca="false">VLOOKUP($D399,metadata!$B$2:$S$451,18,0)</f>
        <v/>
      </c>
      <c r="V399" s="0" t="n">
        <f aca="false">VLOOKUP($D399,metadata!$B$2:$Z$451,19,0)</f>
        <v>71.5</v>
      </c>
      <c r="W399" s="0" t="str">
        <f aca="false">VLOOKUP($D399,metadata!$B$2:$Z$451,20,0)</f>
        <v>global average</v>
      </c>
      <c r="X399" s="0" t="str">
        <f aca="false">VLOOKUP($D399,metadata!$B$2:$Z$451,21,0)</f>
        <v/>
      </c>
      <c r="Y399" s="0" t="n">
        <f aca="false">VLOOKUP($D399,metadata!$B$2:$Z$451,22,0)</f>
        <v>5</v>
      </c>
      <c r="Z399" s="0" t="str">
        <f aca="false">VLOOKUP($D399,metadata!$B$2:$Z$451,23,0)</f>
        <v/>
      </c>
      <c r="AA399" s="0" t="str">
        <f aca="false">VLOOKUP($D399,metadata!$B$2:$Z$451,24,0)</f>
        <v>pupal</v>
      </c>
      <c r="AB399" s="0" t="str">
        <f aca="false">VLOOKUP($D399,metadata!$B$2:$Z$451,25,0)</f>
        <v/>
      </c>
      <c r="AC399" s="0" t="n">
        <v>14</v>
      </c>
      <c r="AD399" s="0" t="n">
        <v>5.66949329144159</v>
      </c>
      <c r="AF399" s="0" t="n">
        <f aca="false">IF(AE399="",V399,AE399)</f>
        <v>71.5</v>
      </c>
      <c r="AG399" s="0" t="n">
        <v>14</v>
      </c>
      <c r="AH399" s="0" t="n">
        <v>2013</v>
      </c>
      <c r="AI399" s="0" t="s">
        <v>37</v>
      </c>
      <c r="AJ399" s="0" t="s">
        <v>37</v>
      </c>
    </row>
    <row r="400" customFormat="false" ht="13.8" hidden="false" customHeight="false" outlineLevel="0" collapsed="false">
      <c r="A400" s="0" t="n">
        <f aca="false">A399+metadata!J399</f>
        <v>2282</v>
      </c>
      <c r="B400" s="0" t="str">
        <f aca="false">metadata!B400</f>
        <v>55-MAN</v>
      </c>
      <c r="C400" s="0" t="n">
        <v>399</v>
      </c>
      <c r="D400" s="3" t="str">
        <f aca="false">VLOOKUP(C400,$A$1:$B$451,2)</f>
        <v>5-Yongxiu</v>
      </c>
      <c r="E400" s="0" t="str">
        <f aca="false">VLOOKUP($D400,metadata!$B$2:$S$451,2,0)</f>
        <v>Chen, YS; Chen, C; He, HM; Xia, QW; Xue, FS</v>
      </c>
      <c r="F400" s="0" t="str">
        <f aca="false">VLOOKUP($D400,metadata!$B$2:$S$451,3,0)</f>
        <v>Geographic variation in diapause induction and termination of the cotton bollworm, Helicoverpa armigera Hubner (Lepidoptera: Noctuidae)</v>
      </c>
      <c r="G400" s="0" t="str">
        <f aca="false">VLOOKUP($D400,metadata!$B$2:$S$451,4,0)</f>
        <v>10.1016/j.jinsphys.2013.06.002</v>
      </c>
      <c r="H400" s="0" t="str">
        <f aca="false">VLOOKUP($D400,metadata!$B$2:$S$451,5,0)</f>
        <v>y</v>
      </c>
      <c r="I400" s="0" t="str">
        <f aca="false">VLOOKUP($D400,metadata!$B$2:$S$451,6,0)</f>
        <v>a</v>
      </c>
      <c r="J400" s="0" t="str">
        <f aca="false">VLOOKUP($D400,metadata!$B$2:$S$451,7,0)</f>
        <v>i</v>
      </c>
      <c r="K400" s="0" t="n">
        <f aca="false">VLOOKUP($D400,metadata!$B$2:$S$451,8,0)</f>
        <v>5</v>
      </c>
      <c r="L400" s="0" t="n">
        <f aca="false">VLOOKUP($D400,metadata!$B$2:$S$451,9,0)</f>
        <v>6</v>
      </c>
      <c r="M400" s="0" t="str">
        <f aca="false">VLOOKUP($D400,metadata!$B$2:$S$451,10,0)</f>
        <v/>
      </c>
      <c r="N400" s="0" t="str">
        <f aca="false">VLOOKUP($D400,metadata!$B$2:$S$451,11,0)</f>
        <v>Helicoverpa armigera</v>
      </c>
      <c r="O400" s="0" t="str">
        <f aca="false">VLOOKUP($D400,metadata!$B$2:$S$451,12,0)</f>
        <v>lepidoptera</v>
      </c>
      <c r="P400" s="0" t="str">
        <f aca="false">VLOOKUP($D400,metadata!$B$2:$S$451,13,0)</f>
        <v>Yongxiu</v>
      </c>
      <c r="Q400" s="0" t="n">
        <f aca="false">VLOOKUP($D400,metadata!$B$2:$S$451,14,0)</f>
        <v>29.04</v>
      </c>
      <c r="R400" s="0" t="n">
        <f aca="false">VLOOKUP($D400,metadata!$B$2:$S$451,15,0)</f>
        <v>116.82</v>
      </c>
      <c r="S400" s="0" t="n">
        <f aca="false">VLOOKUP($D400,metadata!$B$2:$S$451,16,0)</f>
        <v>0.01</v>
      </c>
      <c r="T400" s="0" t="str">
        <f aca="false">VLOOKUP($D400,metadata!$B$2:$S$451,17,0)</f>
        <v/>
      </c>
      <c r="U400" s="0" t="str">
        <f aca="false">VLOOKUP($D400,metadata!$B$2:$S$451,18,0)</f>
        <v/>
      </c>
      <c r="V400" s="0" t="n">
        <f aca="false">VLOOKUP($D400,metadata!$B$2:$Z$451,19,0)</f>
        <v>71.5</v>
      </c>
      <c r="W400" s="0" t="str">
        <f aca="false">VLOOKUP($D400,metadata!$B$2:$Z$451,20,0)</f>
        <v>global average</v>
      </c>
      <c r="X400" s="0" t="str">
        <f aca="false">VLOOKUP($D400,metadata!$B$2:$Z$451,21,0)</f>
        <v/>
      </c>
      <c r="Y400" s="0" t="n">
        <f aca="false">VLOOKUP($D400,metadata!$B$2:$Z$451,22,0)</f>
        <v>5</v>
      </c>
      <c r="Z400" s="0" t="str">
        <f aca="false">VLOOKUP($D400,metadata!$B$2:$Z$451,23,0)</f>
        <v/>
      </c>
      <c r="AA400" s="0" t="str">
        <f aca="false">VLOOKUP($D400,metadata!$B$2:$Z$451,24,0)</f>
        <v>pupal</v>
      </c>
      <c r="AB400" s="0" t="str">
        <f aca="false">VLOOKUP($D400,metadata!$B$2:$Z$451,25,0)</f>
        <v/>
      </c>
      <c r="AC400" s="0" t="n">
        <v>15</v>
      </c>
      <c r="AD400" s="0" t="n">
        <v>-0.183917627131293</v>
      </c>
      <c r="AF400" s="0" t="n">
        <f aca="false">IF(AE400="",V400,AE400)</f>
        <v>71.5</v>
      </c>
      <c r="AG400" s="0" t="n">
        <v>15</v>
      </c>
      <c r="AH400" s="0" t="n">
        <v>2013</v>
      </c>
      <c r="AI400" s="0" t="s">
        <v>37</v>
      </c>
      <c r="AJ400" s="0" t="s">
        <v>37</v>
      </c>
    </row>
    <row r="401" customFormat="false" ht="13.8" hidden="false" customHeight="false" outlineLevel="0" collapsed="false">
      <c r="A401" s="0" t="n">
        <f aca="false">A400+metadata!J400</f>
        <v>2294</v>
      </c>
      <c r="B401" s="0" t="str">
        <f aca="false">metadata!B401</f>
        <v>55-MEL</v>
      </c>
      <c r="C401" s="0" t="n">
        <v>400</v>
      </c>
      <c r="D401" s="3" t="str">
        <f aca="false">VLOOKUP(C401,$A$1:$B$451,2)</f>
        <v>5-Yongxiu</v>
      </c>
      <c r="E401" s="0" t="str">
        <f aca="false">VLOOKUP($D401,metadata!$B$2:$S$451,2,0)</f>
        <v>Chen, YS; Chen, C; He, HM; Xia, QW; Xue, FS</v>
      </c>
      <c r="F401" s="0" t="str">
        <f aca="false">VLOOKUP($D401,metadata!$B$2:$S$451,3,0)</f>
        <v>Geographic variation in diapause induction and termination of the cotton bollworm, Helicoverpa armigera Hubner (Lepidoptera: Noctuidae)</v>
      </c>
      <c r="G401" s="0" t="str">
        <f aca="false">VLOOKUP($D401,metadata!$B$2:$S$451,4,0)</f>
        <v>10.1016/j.jinsphys.2013.06.002</v>
      </c>
      <c r="H401" s="0" t="str">
        <f aca="false">VLOOKUP($D401,metadata!$B$2:$S$451,5,0)</f>
        <v>y</v>
      </c>
      <c r="I401" s="0" t="str">
        <f aca="false">VLOOKUP($D401,metadata!$B$2:$S$451,6,0)</f>
        <v>a</v>
      </c>
      <c r="J401" s="0" t="str">
        <f aca="false">VLOOKUP($D401,metadata!$B$2:$S$451,7,0)</f>
        <v>i</v>
      </c>
      <c r="K401" s="0" t="n">
        <f aca="false">VLOOKUP($D401,metadata!$B$2:$S$451,8,0)</f>
        <v>5</v>
      </c>
      <c r="L401" s="0" t="n">
        <f aca="false">VLOOKUP($D401,metadata!$B$2:$S$451,9,0)</f>
        <v>6</v>
      </c>
      <c r="M401" s="0" t="str">
        <f aca="false">VLOOKUP($D401,metadata!$B$2:$S$451,10,0)</f>
        <v/>
      </c>
      <c r="N401" s="0" t="str">
        <f aca="false">VLOOKUP($D401,metadata!$B$2:$S$451,11,0)</f>
        <v>Helicoverpa armigera</v>
      </c>
      <c r="O401" s="0" t="str">
        <f aca="false">VLOOKUP($D401,metadata!$B$2:$S$451,12,0)</f>
        <v>lepidoptera</v>
      </c>
      <c r="P401" s="0" t="str">
        <f aca="false">VLOOKUP($D401,metadata!$B$2:$S$451,13,0)</f>
        <v>Yongxiu</v>
      </c>
      <c r="Q401" s="0" t="n">
        <f aca="false">VLOOKUP($D401,metadata!$B$2:$S$451,14,0)</f>
        <v>29.04</v>
      </c>
      <c r="R401" s="0" t="n">
        <f aca="false">VLOOKUP($D401,metadata!$B$2:$S$451,15,0)</f>
        <v>116.82</v>
      </c>
      <c r="S401" s="0" t="n">
        <f aca="false">VLOOKUP($D401,metadata!$B$2:$S$451,16,0)</f>
        <v>0.01</v>
      </c>
      <c r="T401" s="0" t="str">
        <f aca="false">VLOOKUP($D401,metadata!$B$2:$S$451,17,0)</f>
        <v/>
      </c>
      <c r="U401" s="0" t="str">
        <f aca="false">VLOOKUP($D401,metadata!$B$2:$S$451,18,0)</f>
        <v/>
      </c>
      <c r="V401" s="0" t="n">
        <f aca="false">VLOOKUP($D401,metadata!$B$2:$Z$451,19,0)</f>
        <v>71.5</v>
      </c>
      <c r="W401" s="0" t="str">
        <f aca="false">VLOOKUP($D401,metadata!$B$2:$Z$451,20,0)</f>
        <v>global average</v>
      </c>
      <c r="X401" s="0" t="str">
        <f aca="false">VLOOKUP($D401,metadata!$B$2:$Z$451,21,0)</f>
        <v/>
      </c>
      <c r="Y401" s="0" t="n">
        <f aca="false">VLOOKUP($D401,metadata!$B$2:$Z$451,22,0)</f>
        <v>5</v>
      </c>
      <c r="Z401" s="0" t="str">
        <f aca="false">VLOOKUP($D401,metadata!$B$2:$Z$451,23,0)</f>
        <v/>
      </c>
      <c r="AA401" s="0" t="str">
        <f aca="false">VLOOKUP($D401,metadata!$B$2:$Z$451,24,0)</f>
        <v>pupal</v>
      </c>
      <c r="AB401" s="0" t="str">
        <f aca="false">VLOOKUP($D401,metadata!$B$2:$Z$451,25,0)</f>
        <v/>
      </c>
      <c r="AC401" s="0" t="n">
        <v>16</v>
      </c>
      <c r="AD401" s="0" t="n">
        <v>0.130270533104649</v>
      </c>
      <c r="AF401" s="0" t="n">
        <f aca="false">IF(AE401="",V401,AE401)</f>
        <v>71.5</v>
      </c>
      <c r="AG401" s="0" t="n">
        <v>16</v>
      </c>
      <c r="AH401" s="0" t="n">
        <v>2013</v>
      </c>
      <c r="AI401" s="0" t="s">
        <v>37</v>
      </c>
      <c r="AJ401" s="0" t="s">
        <v>37</v>
      </c>
    </row>
    <row r="402" customFormat="false" ht="13.8" hidden="false" customHeight="false" outlineLevel="0" collapsed="false">
      <c r="A402" s="0" t="n">
        <f aca="false">A401+metadata!J401</f>
        <v>2306</v>
      </c>
      <c r="B402" s="0" t="str">
        <f aca="false">metadata!B402</f>
        <v>55-NEW</v>
      </c>
      <c r="C402" s="0" t="n">
        <v>401</v>
      </c>
      <c r="D402" s="3" t="str">
        <f aca="false">VLOOKUP(C402,$A$1:$B$451,2)</f>
        <v>5-Taian</v>
      </c>
      <c r="E402" s="0" t="str">
        <f aca="false">VLOOKUP($D402,metadata!$B$2:$S$451,2,0)</f>
        <v>Chen, YS; Chen, C; He, HM; Xia, QW; Xue, FS</v>
      </c>
      <c r="F402" s="0" t="str">
        <f aca="false">VLOOKUP($D402,metadata!$B$2:$S$451,3,0)</f>
        <v>Geographic variation in diapause induction and termination of the cotton bollworm, Helicoverpa armigera Hubner (Lepidoptera: Noctuidae)</v>
      </c>
      <c r="G402" s="0" t="str">
        <f aca="false">VLOOKUP($D402,metadata!$B$2:$S$451,4,0)</f>
        <v>10.1016/j.jinsphys.2013.06.002</v>
      </c>
      <c r="H402" s="0" t="str">
        <f aca="false">VLOOKUP($D402,metadata!$B$2:$S$451,5,0)</f>
        <v>y</v>
      </c>
      <c r="I402" s="0" t="str">
        <f aca="false">VLOOKUP($D402,metadata!$B$2:$S$451,6,0)</f>
        <v>a</v>
      </c>
      <c r="J402" s="0" t="str">
        <f aca="false">VLOOKUP($D402,metadata!$B$2:$S$451,7,0)</f>
        <v>i</v>
      </c>
      <c r="K402" s="0" t="n">
        <f aca="false">VLOOKUP($D402,metadata!$B$2:$S$451,8,0)</f>
        <v>5</v>
      </c>
      <c r="L402" s="0" t="n">
        <f aca="false">VLOOKUP($D402,metadata!$B$2:$S$451,9,0)</f>
        <v>6</v>
      </c>
      <c r="M402" s="0" t="str">
        <f aca="false">VLOOKUP($D402,metadata!$B$2:$S$451,10,0)</f>
        <v/>
      </c>
      <c r="N402" s="0" t="str">
        <f aca="false">VLOOKUP($D402,metadata!$B$2:$S$451,11,0)</f>
        <v>Helicoverpa armigera</v>
      </c>
      <c r="O402" s="0" t="str">
        <f aca="false">VLOOKUP($D402,metadata!$B$2:$S$451,12,0)</f>
        <v>lepidoptera</v>
      </c>
      <c r="P402" s="0" t="str">
        <f aca="false">VLOOKUP($D402,metadata!$B$2:$S$451,13,0)</f>
        <v>Taian</v>
      </c>
      <c r="Q402" s="0" t="n">
        <f aca="false">VLOOKUP($D402,metadata!$B$2:$S$451,14,0)</f>
        <v>36.15</v>
      </c>
      <c r="R402" s="0" t="n">
        <f aca="false">VLOOKUP($D402,metadata!$B$2:$S$451,15,0)</f>
        <v>116.59</v>
      </c>
      <c r="S402" s="0" t="n">
        <f aca="false">VLOOKUP($D402,metadata!$B$2:$S$451,16,0)</f>
        <v>0.01</v>
      </c>
      <c r="T402" s="0" t="str">
        <f aca="false">VLOOKUP($D402,metadata!$B$2:$S$451,17,0)</f>
        <v/>
      </c>
      <c r="U402" s="0" t="str">
        <f aca="false">VLOOKUP($D402,metadata!$B$2:$S$451,18,0)</f>
        <v/>
      </c>
      <c r="V402" s="0" t="n">
        <f aca="false">VLOOKUP($D402,metadata!$B$2:$Z$451,19,0)</f>
        <v>71.5</v>
      </c>
      <c r="W402" s="0" t="str">
        <f aca="false">VLOOKUP($D402,metadata!$B$2:$Z$451,20,0)</f>
        <v>global average</v>
      </c>
      <c r="X402" s="0" t="str">
        <f aca="false">VLOOKUP($D402,metadata!$B$2:$Z$451,21,0)</f>
        <v/>
      </c>
      <c r="Y402" s="0" t="n">
        <f aca="false">VLOOKUP($D402,metadata!$B$2:$Z$451,22,0)</f>
        <v>5</v>
      </c>
      <c r="Z402" s="0" t="str">
        <f aca="false">VLOOKUP($D402,metadata!$B$2:$Z$451,23,0)</f>
        <v/>
      </c>
      <c r="AA402" s="0" t="str">
        <f aca="false">VLOOKUP($D402,metadata!$B$2:$Z$451,24,0)</f>
        <v>pupal</v>
      </c>
      <c r="AB402" s="0" t="str">
        <f aca="false">VLOOKUP($D402,metadata!$B$2:$Z$451,25,0)</f>
        <v/>
      </c>
      <c r="AC402" s="0" t="n">
        <v>11.0036227818476</v>
      </c>
      <c r="AD402" s="0" t="n">
        <v>96.4567269929307</v>
      </c>
      <c r="AF402" s="0" t="n">
        <f aca="false">IF(AE402="",V402,AE402)</f>
        <v>71.5</v>
      </c>
      <c r="AG402" s="0" t="n">
        <f aca="false">ROUND(AC402,1)</f>
        <v>11</v>
      </c>
      <c r="AH402" s="0" t="n">
        <v>2013</v>
      </c>
      <c r="AI402" s="0" t="s">
        <v>37</v>
      </c>
      <c r="AJ402" s="0" t="s">
        <v>37</v>
      </c>
    </row>
    <row r="403" customFormat="false" ht="13.8" hidden="false" customHeight="false" outlineLevel="0" collapsed="false">
      <c r="A403" s="0" t="n">
        <f aca="false">A402+metadata!J402</f>
        <v>2318</v>
      </c>
      <c r="B403" s="0" t="str">
        <f aca="false">metadata!B403</f>
        <v>55-NVA</v>
      </c>
      <c r="C403" s="0" t="n">
        <v>402</v>
      </c>
      <c r="D403" s="3" t="str">
        <f aca="false">VLOOKUP(C403,$A$1:$B$451,2)</f>
        <v>5-Taian</v>
      </c>
      <c r="E403" s="0" t="str">
        <f aca="false">VLOOKUP($D403,metadata!$B$2:$S$451,2,0)</f>
        <v>Chen, YS; Chen, C; He, HM; Xia, QW; Xue, FS</v>
      </c>
      <c r="F403" s="0" t="str">
        <f aca="false">VLOOKUP($D403,metadata!$B$2:$S$451,3,0)</f>
        <v>Geographic variation in diapause induction and termination of the cotton bollworm, Helicoverpa armigera Hubner (Lepidoptera: Noctuidae)</v>
      </c>
      <c r="G403" s="0" t="str">
        <f aca="false">VLOOKUP($D403,metadata!$B$2:$S$451,4,0)</f>
        <v>10.1016/j.jinsphys.2013.06.002</v>
      </c>
      <c r="H403" s="0" t="str">
        <f aca="false">VLOOKUP($D403,metadata!$B$2:$S$451,5,0)</f>
        <v>y</v>
      </c>
      <c r="I403" s="0" t="str">
        <f aca="false">VLOOKUP($D403,metadata!$B$2:$S$451,6,0)</f>
        <v>a</v>
      </c>
      <c r="J403" s="0" t="str">
        <f aca="false">VLOOKUP($D403,metadata!$B$2:$S$451,7,0)</f>
        <v>i</v>
      </c>
      <c r="K403" s="0" t="n">
        <f aca="false">VLOOKUP($D403,metadata!$B$2:$S$451,8,0)</f>
        <v>5</v>
      </c>
      <c r="L403" s="0" t="n">
        <f aca="false">VLOOKUP($D403,metadata!$B$2:$S$451,9,0)</f>
        <v>6</v>
      </c>
      <c r="M403" s="0" t="str">
        <f aca="false">VLOOKUP($D403,metadata!$B$2:$S$451,10,0)</f>
        <v/>
      </c>
      <c r="N403" s="0" t="str">
        <f aca="false">VLOOKUP($D403,metadata!$B$2:$S$451,11,0)</f>
        <v>Helicoverpa armigera</v>
      </c>
      <c r="O403" s="0" t="str">
        <f aca="false">VLOOKUP($D403,metadata!$B$2:$S$451,12,0)</f>
        <v>lepidoptera</v>
      </c>
      <c r="P403" s="0" t="str">
        <f aca="false">VLOOKUP($D403,metadata!$B$2:$S$451,13,0)</f>
        <v>Taian</v>
      </c>
      <c r="Q403" s="0" t="n">
        <f aca="false">VLOOKUP($D403,metadata!$B$2:$S$451,14,0)</f>
        <v>36.15</v>
      </c>
      <c r="R403" s="0" t="n">
        <f aca="false">VLOOKUP($D403,metadata!$B$2:$S$451,15,0)</f>
        <v>116.59</v>
      </c>
      <c r="S403" s="0" t="n">
        <f aca="false">VLOOKUP($D403,metadata!$B$2:$S$451,16,0)</f>
        <v>0.01</v>
      </c>
      <c r="T403" s="0" t="str">
        <f aca="false">VLOOKUP($D403,metadata!$B$2:$S$451,17,0)</f>
        <v/>
      </c>
      <c r="U403" s="0" t="str">
        <f aca="false">VLOOKUP($D403,metadata!$B$2:$S$451,18,0)</f>
        <v/>
      </c>
      <c r="V403" s="0" t="n">
        <f aca="false">VLOOKUP($D403,metadata!$B$2:$Z$451,19,0)</f>
        <v>71.5</v>
      </c>
      <c r="W403" s="0" t="str">
        <f aca="false">VLOOKUP($D403,metadata!$B$2:$Z$451,20,0)</f>
        <v>global average</v>
      </c>
      <c r="X403" s="0" t="str">
        <f aca="false">VLOOKUP($D403,metadata!$B$2:$Z$451,21,0)</f>
        <v/>
      </c>
      <c r="Y403" s="0" t="n">
        <f aca="false">VLOOKUP($D403,metadata!$B$2:$Z$451,22,0)</f>
        <v>5</v>
      </c>
      <c r="Z403" s="0" t="str">
        <f aca="false">VLOOKUP($D403,metadata!$B$2:$Z$451,23,0)</f>
        <v/>
      </c>
      <c r="AA403" s="0" t="str">
        <f aca="false">VLOOKUP($D403,metadata!$B$2:$Z$451,24,0)</f>
        <v>pupal</v>
      </c>
      <c r="AB403" s="0" t="str">
        <f aca="false">VLOOKUP($D403,metadata!$B$2:$Z$451,25,0)</f>
        <v/>
      </c>
      <c r="AC403" s="0" t="n">
        <v>12.0119744161069</v>
      </c>
      <c r="AD403" s="0" t="n">
        <v>84.8287727960074</v>
      </c>
      <c r="AF403" s="0" t="n">
        <f aca="false">IF(AE403="",V403,AE403)</f>
        <v>71.5</v>
      </c>
      <c r="AG403" s="0" t="n">
        <f aca="false">ROUND(AC403,1)</f>
        <v>12</v>
      </c>
      <c r="AH403" s="0" t="n">
        <v>2013</v>
      </c>
      <c r="AI403" s="0" t="s">
        <v>37</v>
      </c>
      <c r="AJ403" s="0" t="s">
        <v>37</v>
      </c>
    </row>
    <row r="404" customFormat="false" ht="13.8" hidden="false" customHeight="false" outlineLevel="0" collapsed="false">
      <c r="A404" s="0" t="n">
        <f aca="false">A403+metadata!J403</f>
        <v>2330</v>
      </c>
      <c r="B404" s="0" t="str">
        <f aca="false">metadata!B404</f>
        <v>55-OKI</v>
      </c>
      <c r="C404" s="0" t="n">
        <v>403</v>
      </c>
      <c r="D404" s="3" t="str">
        <f aca="false">VLOOKUP(C404,$A$1:$B$451,2)</f>
        <v>5-Taian</v>
      </c>
      <c r="E404" s="0" t="str">
        <f aca="false">VLOOKUP($D404,metadata!$B$2:$S$451,2,0)</f>
        <v>Chen, YS; Chen, C; He, HM; Xia, QW; Xue, FS</v>
      </c>
      <c r="F404" s="0" t="str">
        <f aca="false">VLOOKUP($D404,metadata!$B$2:$S$451,3,0)</f>
        <v>Geographic variation in diapause induction and termination of the cotton bollworm, Helicoverpa armigera Hubner (Lepidoptera: Noctuidae)</v>
      </c>
      <c r="G404" s="0" t="str">
        <f aca="false">VLOOKUP($D404,metadata!$B$2:$S$451,4,0)</f>
        <v>10.1016/j.jinsphys.2013.06.002</v>
      </c>
      <c r="H404" s="0" t="str">
        <f aca="false">VLOOKUP($D404,metadata!$B$2:$S$451,5,0)</f>
        <v>y</v>
      </c>
      <c r="I404" s="0" t="str">
        <f aca="false">VLOOKUP($D404,metadata!$B$2:$S$451,6,0)</f>
        <v>a</v>
      </c>
      <c r="J404" s="0" t="str">
        <f aca="false">VLOOKUP($D404,metadata!$B$2:$S$451,7,0)</f>
        <v>i</v>
      </c>
      <c r="K404" s="0" t="n">
        <f aca="false">VLOOKUP($D404,metadata!$B$2:$S$451,8,0)</f>
        <v>5</v>
      </c>
      <c r="L404" s="0" t="n">
        <f aca="false">VLOOKUP($D404,metadata!$B$2:$S$451,9,0)</f>
        <v>6</v>
      </c>
      <c r="M404" s="0" t="str">
        <f aca="false">VLOOKUP($D404,metadata!$B$2:$S$451,10,0)</f>
        <v/>
      </c>
      <c r="N404" s="0" t="str">
        <f aca="false">VLOOKUP($D404,metadata!$B$2:$S$451,11,0)</f>
        <v>Helicoverpa armigera</v>
      </c>
      <c r="O404" s="0" t="str">
        <f aca="false">VLOOKUP($D404,metadata!$B$2:$S$451,12,0)</f>
        <v>lepidoptera</v>
      </c>
      <c r="P404" s="0" t="str">
        <f aca="false">VLOOKUP($D404,metadata!$B$2:$S$451,13,0)</f>
        <v>Taian</v>
      </c>
      <c r="Q404" s="0" t="n">
        <f aca="false">VLOOKUP($D404,metadata!$B$2:$S$451,14,0)</f>
        <v>36.15</v>
      </c>
      <c r="R404" s="0" t="n">
        <f aca="false">VLOOKUP($D404,metadata!$B$2:$S$451,15,0)</f>
        <v>116.59</v>
      </c>
      <c r="S404" s="0" t="n">
        <f aca="false">VLOOKUP($D404,metadata!$B$2:$S$451,16,0)</f>
        <v>0.01</v>
      </c>
      <c r="T404" s="0" t="str">
        <f aca="false">VLOOKUP($D404,metadata!$B$2:$S$451,17,0)</f>
        <v/>
      </c>
      <c r="U404" s="0" t="str">
        <f aca="false">VLOOKUP($D404,metadata!$B$2:$S$451,18,0)</f>
        <v/>
      </c>
      <c r="V404" s="0" t="n">
        <f aca="false">VLOOKUP($D404,metadata!$B$2:$Z$451,19,0)</f>
        <v>71.5</v>
      </c>
      <c r="W404" s="0" t="str">
        <f aca="false">VLOOKUP($D404,metadata!$B$2:$Z$451,20,0)</f>
        <v>global average</v>
      </c>
      <c r="X404" s="0" t="str">
        <f aca="false">VLOOKUP($D404,metadata!$B$2:$Z$451,21,0)</f>
        <v/>
      </c>
      <c r="Y404" s="0" t="n">
        <f aca="false">VLOOKUP($D404,metadata!$B$2:$Z$451,22,0)</f>
        <v>5</v>
      </c>
      <c r="Z404" s="0" t="str">
        <f aca="false">VLOOKUP($D404,metadata!$B$2:$Z$451,23,0)</f>
        <v/>
      </c>
      <c r="AA404" s="0" t="str">
        <f aca="false">VLOOKUP($D404,metadata!$B$2:$Z$451,24,0)</f>
        <v>pupal</v>
      </c>
      <c r="AB404" s="0" t="str">
        <f aca="false">VLOOKUP($D404,metadata!$B$2:$Z$451,25,0)</f>
        <v/>
      </c>
      <c r="AC404" s="0" t="n">
        <v>13.0049532725261</v>
      </c>
      <c r="AD404" s="0" t="n">
        <v>80.6823440146621</v>
      </c>
      <c r="AF404" s="0" t="n">
        <f aca="false">IF(AE404="",V404,AE404)</f>
        <v>71.5</v>
      </c>
      <c r="AG404" s="0" t="n">
        <f aca="false">ROUND(AC404,1)</f>
        <v>13</v>
      </c>
      <c r="AH404" s="0" t="n">
        <v>2013</v>
      </c>
      <c r="AI404" s="0" t="s">
        <v>37</v>
      </c>
      <c r="AJ404" s="0" t="s">
        <v>37</v>
      </c>
    </row>
    <row r="405" customFormat="false" ht="13.8" hidden="false" customHeight="false" outlineLevel="0" collapsed="false">
      <c r="A405" s="0" t="n">
        <f aca="false">A404+metadata!J404</f>
        <v>2342</v>
      </c>
      <c r="B405" s="0" t="str">
        <f aca="false">metadata!B405</f>
        <v>55-SHI</v>
      </c>
      <c r="C405" s="0" t="n">
        <v>404</v>
      </c>
      <c r="D405" s="3" t="str">
        <f aca="false">VLOOKUP(C405,$A$1:$B$451,2)</f>
        <v>5-Taian</v>
      </c>
      <c r="E405" s="0" t="str">
        <f aca="false">VLOOKUP($D405,metadata!$B$2:$S$451,2,0)</f>
        <v>Chen, YS; Chen, C; He, HM; Xia, QW; Xue, FS</v>
      </c>
      <c r="F405" s="0" t="str">
        <f aca="false">VLOOKUP($D405,metadata!$B$2:$S$451,3,0)</f>
        <v>Geographic variation in diapause induction and termination of the cotton bollworm, Helicoverpa armigera Hubner (Lepidoptera: Noctuidae)</v>
      </c>
      <c r="G405" s="0" t="str">
        <f aca="false">VLOOKUP($D405,metadata!$B$2:$S$451,4,0)</f>
        <v>10.1016/j.jinsphys.2013.06.002</v>
      </c>
      <c r="H405" s="0" t="str">
        <f aca="false">VLOOKUP($D405,metadata!$B$2:$S$451,5,0)</f>
        <v>y</v>
      </c>
      <c r="I405" s="0" t="str">
        <f aca="false">VLOOKUP($D405,metadata!$B$2:$S$451,6,0)</f>
        <v>a</v>
      </c>
      <c r="J405" s="0" t="str">
        <f aca="false">VLOOKUP($D405,metadata!$B$2:$S$451,7,0)</f>
        <v>i</v>
      </c>
      <c r="K405" s="0" t="n">
        <f aca="false">VLOOKUP($D405,metadata!$B$2:$S$451,8,0)</f>
        <v>5</v>
      </c>
      <c r="L405" s="0" t="n">
        <f aca="false">VLOOKUP($D405,metadata!$B$2:$S$451,9,0)</f>
        <v>6</v>
      </c>
      <c r="M405" s="0" t="str">
        <f aca="false">VLOOKUP($D405,metadata!$B$2:$S$451,10,0)</f>
        <v/>
      </c>
      <c r="N405" s="0" t="str">
        <f aca="false">VLOOKUP($D405,metadata!$B$2:$S$451,11,0)</f>
        <v>Helicoverpa armigera</v>
      </c>
      <c r="O405" s="0" t="str">
        <f aca="false">VLOOKUP($D405,metadata!$B$2:$S$451,12,0)</f>
        <v>lepidoptera</v>
      </c>
      <c r="P405" s="0" t="str">
        <f aca="false">VLOOKUP($D405,metadata!$B$2:$S$451,13,0)</f>
        <v>Taian</v>
      </c>
      <c r="Q405" s="0" t="n">
        <f aca="false">VLOOKUP($D405,metadata!$B$2:$S$451,14,0)</f>
        <v>36.15</v>
      </c>
      <c r="R405" s="0" t="n">
        <f aca="false">VLOOKUP($D405,metadata!$B$2:$S$451,15,0)</f>
        <v>116.59</v>
      </c>
      <c r="S405" s="0" t="n">
        <f aca="false">VLOOKUP($D405,metadata!$B$2:$S$451,16,0)</f>
        <v>0.01</v>
      </c>
      <c r="T405" s="0" t="str">
        <f aca="false">VLOOKUP($D405,metadata!$B$2:$S$451,17,0)</f>
        <v/>
      </c>
      <c r="U405" s="0" t="str">
        <f aca="false">VLOOKUP($D405,metadata!$B$2:$S$451,18,0)</f>
        <v/>
      </c>
      <c r="V405" s="0" t="n">
        <f aca="false">VLOOKUP($D405,metadata!$B$2:$Z$451,19,0)</f>
        <v>71.5</v>
      </c>
      <c r="W405" s="0" t="str">
        <f aca="false">VLOOKUP($D405,metadata!$B$2:$Z$451,20,0)</f>
        <v>global average</v>
      </c>
      <c r="X405" s="0" t="str">
        <f aca="false">VLOOKUP($D405,metadata!$B$2:$Z$451,21,0)</f>
        <v/>
      </c>
      <c r="Y405" s="0" t="n">
        <f aca="false">VLOOKUP($D405,metadata!$B$2:$Z$451,22,0)</f>
        <v>5</v>
      </c>
      <c r="Z405" s="0" t="str">
        <f aca="false">VLOOKUP($D405,metadata!$B$2:$Z$451,23,0)</f>
        <v/>
      </c>
      <c r="AA405" s="0" t="str">
        <f aca="false">VLOOKUP($D405,metadata!$B$2:$Z$451,24,0)</f>
        <v>pupal</v>
      </c>
      <c r="AB405" s="0" t="str">
        <f aca="false">VLOOKUP($D405,metadata!$B$2:$Z$451,25,0)</f>
        <v/>
      </c>
      <c r="AC405" s="0" t="n">
        <v>14.0061875831556</v>
      </c>
      <c r="AD405" s="0" t="n">
        <v>10.7872337014892</v>
      </c>
      <c r="AF405" s="0" t="n">
        <f aca="false">IF(AE405="",V405,AE405)</f>
        <v>71.5</v>
      </c>
      <c r="AG405" s="0" t="n">
        <f aca="false">ROUND(AC405,1)</f>
        <v>14</v>
      </c>
      <c r="AH405" s="0" t="n">
        <v>2013</v>
      </c>
      <c r="AI405" s="0" t="s">
        <v>37</v>
      </c>
      <c r="AJ405" s="0" t="s">
        <v>37</v>
      </c>
    </row>
    <row r="406" customFormat="false" ht="13.8" hidden="false" customHeight="false" outlineLevel="0" collapsed="false">
      <c r="A406" s="0" t="n">
        <f aca="false">A405+metadata!J405</f>
        <v>2354</v>
      </c>
      <c r="B406" s="0" t="str">
        <f aca="false">metadata!B406</f>
        <v>55-UTS</v>
      </c>
      <c r="C406" s="0" t="n">
        <v>405</v>
      </c>
      <c r="D406" s="3" t="str">
        <f aca="false">VLOOKUP(C406,$A$1:$B$451,2)</f>
        <v>5-Taian</v>
      </c>
      <c r="E406" s="0" t="str">
        <f aca="false">VLOOKUP($D406,metadata!$B$2:$S$451,2,0)</f>
        <v>Chen, YS; Chen, C; He, HM; Xia, QW; Xue, FS</v>
      </c>
      <c r="F406" s="0" t="str">
        <f aca="false">VLOOKUP($D406,metadata!$B$2:$S$451,3,0)</f>
        <v>Geographic variation in diapause induction and termination of the cotton bollworm, Helicoverpa armigera Hubner (Lepidoptera: Noctuidae)</v>
      </c>
      <c r="G406" s="0" t="str">
        <f aca="false">VLOOKUP($D406,metadata!$B$2:$S$451,4,0)</f>
        <v>10.1016/j.jinsphys.2013.06.002</v>
      </c>
      <c r="H406" s="0" t="str">
        <f aca="false">VLOOKUP($D406,metadata!$B$2:$S$451,5,0)</f>
        <v>y</v>
      </c>
      <c r="I406" s="0" t="str">
        <f aca="false">VLOOKUP($D406,metadata!$B$2:$S$451,6,0)</f>
        <v>a</v>
      </c>
      <c r="J406" s="0" t="str">
        <f aca="false">VLOOKUP($D406,metadata!$B$2:$S$451,7,0)</f>
        <v>i</v>
      </c>
      <c r="K406" s="0" t="n">
        <f aca="false">VLOOKUP($D406,metadata!$B$2:$S$451,8,0)</f>
        <v>5</v>
      </c>
      <c r="L406" s="0" t="n">
        <f aca="false">VLOOKUP($D406,metadata!$B$2:$S$451,9,0)</f>
        <v>6</v>
      </c>
      <c r="M406" s="0" t="str">
        <f aca="false">VLOOKUP($D406,metadata!$B$2:$S$451,10,0)</f>
        <v/>
      </c>
      <c r="N406" s="0" t="str">
        <f aca="false">VLOOKUP($D406,metadata!$B$2:$S$451,11,0)</f>
        <v>Helicoverpa armigera</v>
      </c>
      <c r="O406" s="0" t="str">
        <f aca="false">VLOOKUP($D406,metadata!$B$2:$S$451,12,0)</f>
        <v>lepidoptera</v>
      </c>
      <c r="P406" s="0" t="str">
        <f aca="false">VLOOKUP($D406,metadata!$B$2:$S$451,13,0)</f>
        <v>Taian</v>
      </c>
      <c r="Q406" s="0" t="n">
        <f aca="false">VLOOKUP($D406,metadata!$B$2:$S$451,14,0)</f>
        <v>36.15</v>
      </c>
      <c r="R406" s="0" t="n">
        <f aca="false">VLOOKUP($D406,metadata!$B$2:$S$451,15,0)</f>
        <v>116.59</v>
      </c>
      <c r="S406" s="0" t="n">
        <f aca="false">VLOOKUP($D406,metadata!$B$2:$S$451,16,0)</f>
        <v>0.01</v>
      </c>
      <c r="T406" s="0" t="str">
        <f aca="false">VLOOKUP($D406,metadata!$B$2:$S$451,17,0)</f>
        <v/>
      </c>
      <c r="U406" s="0" t="str">
        <f aca="false">VLOOKUP($D406,metadata!$B$2:$S$451,18,0)</f>
        <v/>
      </c>
      <c r="V406" s="0" t="n">
        <f aca="false">VLOOKUP($D406,metadata!$B$2:$Z$451,19,0)</f>
        <v>71.5</v>
      </c>
      <c r="W406" s="0" t="str">
        <f aca="false">VLOOKUP($D406,metadata!$B$2:$Z$451,20,0)</f>
        <v>global average</v>
      </c>
      <c r="X406" s="0" t="str">
        <f aca="false">VLOOKUP($D406,metadata!$B$2:$Z$451,21,0)</f>
        <v/>
      </c>
      <c r="Y406" s="0" t="n">
        <f aca="false">VLOOKUP($D406,metadata!$B$2:$Z$451,22,0)</f>
        <v>5</v>
      </c>
      <c r="Z406" s="0" t="str">
        <f aca="false">VLOOKUP($D406,metadata!$B$2:$Z$451,23,0)</f>
        <v/>
      </c>
      <c r="AA406" s="0" t="str">
        <f aca="false">VLOOKUP($D406,metadata!$B$2:$Z$451,24,0)</f>
        <v>pupal</v>
      </c>
      <c r="AB406" s="0" t="str">
        <f aca="false">VLOOKUP($D406,metadata!$B$2:$Z$451,25,0)</f>
        <v/>
      </c>
      <c r="AC406" s="0" t="n">
        <v>14.9986214192969</v>
      </c>
      <c r="AD406" s="0" t="n">
        <v>2.17890557790853</v>
      </c>
      <c r="AF406" s="0" t="n">
        <f aca="false">IF(AE406="",V406,AE406)</f>
        <v>71.5</v>
      </c>
      <c r="AG406" s="0" t="n">
        <f aca="false">ROUND(AC406,1)</f>
        <v>15</v>
      </c>
      <c r="AH406" s="0" t="n">
        <v>2013</v>
      </c>
      <c r="AI406" s="0" t="s">
        <v>37</v>
      </c>
      <c r="AJ406" s="0" t="s">
        <v>37</v>
      </c>
    </row>
    <row r="407" customFormat="false" ht="13.8" hidden="false" customHeight="false" outlineLevel="0" collapsed="false">
      <c r="A407" s="0" t="n">
        <f aca="false">A406+metadata!J406</f>
        <v>2366</v>
      </c>
      <c r="B407" s="0" t="str">
        <f aca="false">metadata!B407</f>
        <v>55-AIZ</v>
      </c>
      <c r="C407" s="0" t="n">
        <v>406</v>
      </c>
      <c r="D407" s="3" t="str">
        <f aca="false">VLOOKUP(C407,$A$1:$B$451,2)</f>
        <v>5-Taian</v>
      </c>
      <c r="E407" s="0" t="str">
        <f aca="false">VLOOKUP($D407,metadata!$B$2:$S$451,2,0)</f>
        <v>Chen, YS; Chen, C; He, HM; Xia, QW; Xue, FS</v>
      </c>
      <c r="F407" s="0" t="str">
        <f aca="false">VLOOKUP($D407,metadata!$B$2:$S$451,3,0)</f>
        <v>Geographic variation in diapause induction and termination of the cotton bollworm, Helicoverpa armigera Hubner (Lepidoptera: Noctuidae)</v>
      </c>
      <c r="G407" s="0" t="str">
        <f aca="false">VLOOKUP($D407,metadata!$B$2:$S$451,4,0)</f>
        <v>10.1016/j.jinsphys.2013.06.002</v>
      </c>
      <c r="H407" s="0" t="str">
        <f aca="false">VLOOKUP($D407,metadata!$B$2:$S$451,5,0)</f>
        <v>y</v>
      </c>
      <c r="I407" s="0" t="str">
        <f aca="false">VLOOKUP($D407,metadata!$B$2:$S$451,6,0)</f>
        <v>a</v>
      </c>
      <c r="J407" s="0" t="str">
        <f aca="false">VLOOKUP($D407,metadata!$B$2:$S$451,7,0)</f>
        <v>i</v>
      </c>
      <c r="K407" s="0" t="n">
        <f aca="false">VLOOKUP($D407,metadata!$B$2:$S$451,8,0)</f>
        <v>5</v>
      </c>
      <c r="L407" s="0" t="n">
        <f aca="false">VLOOKUP($D407,metadata!$B$2:$S$451,9,0)</f>
        <v>6</v>
      </c>
      <c r="M407" s="0" t="str">
        <f aca="false">VLOOKUP($D407,metadata!$B$2:$S$451,10,0)</f>
        <v/>
      </c>
      <c r="N407" s="0" t="str">
        <f aca="false">VLOOKUP($D407,metadata!$B$2:$S$451,11,0)</f>
        <v>Helicoverpa armigera</v>
      </c>
      <c r="O407" s="0" t="str">
        <f aca="false">VLOOKUP($D407,metadata!$B$2:$S$451,12,0)</f>
        <v>lepidoptera</v>
      </c>
      <c r="P407" s="0" t="str">
        <f aca="false">VLOOKUP($D407,metadata!$B$2:$S$451,13,0)</f>
        <v>Taian</v>
      </c>
      <c r="Q407" s="0" t="n">
        <f aca="false">VLOOKUP($D407,metadata!$B$2:$S$451,14,0)</f>
        <v>36.15</v>
      </c>
      <c r="R407" s="0" t="n">
        <f aca="false">VLOOKUP($D407,metadata!$B$2:$S$451,15,0)</f>
        <v>116.59</v>
      </c>
      <c r="S407" s="0" t="n">
        <f aca="false">VLOOKUP($D407,metadata!$B$2:$S$451,16,0)</f>
        <v>0.01</v>
      </c>
      <c r="T407" s="0" t="str">
        <f aca="false">VLOOKUP($D407,metadata!$B$2:$S$451,17,0)</f>
        <v/>
      </c>
      <c r="U407" s="0" t="str">
        <f aca="false">VLOOKUP($D407,metadata!$B$2:$S$451,18,0)</f>
        <v/>
      </c>
      <c r="V407" s="0" t="n">
        <f aca="false">VLOOKUP($D407,metadata!$B$2:$Z$451,19,0)</f>
        <v>71.5</v>
      </c>
      <c r="W407" s="0" t="str">
        <f aca="false">VLOOKUP($D407,metadata!$B$2:$Z$451,20,0)</f>
        <v>global average</v>
      </c>
      <c r="X407" s="0" t="str">
        <f aca="false">VLOOKUP($D407,metadata!$B$2:$Z$451,21,0)</f>
        <v/>
      </c>
      <c r="Y407" s="0" t="n">
        <f aca="false">VLOOKUP($D407,metadata!$B$2:$Z$451,22,0)</f>
        <v>5</v>
      </c>
      <c r="Z407" s="0" t="str">
        <f aca="false">VLOOKUP($D407,metadata!$B$2:$Z$451,23,0)</f>
        <v/>
      </c>
      <c r="AA407" s="0" t="str">
        <f aca="false">VLOOKUP($D407,metadata!$B$2:$Z$451,24,0)</f>
        <v>pupal</v>
      </c>
      <c r="AB407" s="0" t="str">
        <f aca="false">VLOOKUP($D407,metadata!$B$2:$Z$451,25,0)</f>
        <v/>
      </c>
      <c r="AC407" s="0" t="n">
        <v>15.9919048458714</v>
      </c>
      <c r="AD407" s="0" t="n">
        <v>0.525891134871159</v>
      </c>
      <c r="AF407" s="0" t="n">
        <f aca="false">IF(AE407="",V407,AE407)</f>
        <v>71.5</v>
      </c>
      <c r="AG407" s="0" t="n">
        <f aca="false">ROUND(AC407,1)</f>
        <v>16</v>
      </c>
      <c r="AH407" s="0" t="n">
        <v>2013</v>
      </c>
      <c r="AI407" s="0" t="s">
        <v>37</v>
      </c>
      <c r="AJ407" s="0" t="s">
        <v>37</v>
      </c>
    </row>
    <row r="408" customFormat="false" ht="13.8" hidden="false" customHeight="false" outlineLevel="0" collapsed="false">
      <c r="A408" s="0" t="n">
        <f aca="false">A407+metadata!J407</f>
        <v>2378</v>
      </c>
      <c r="B408" s="0" t="str">
        <f aca="false">metadata!B408</f>
        <v>55-BER</v>
      </c>
      <c r="C408" s="0" t="n">
        <v>407</v>
      </c>
      <c r="D408" s="3" t="str">
        <f aca="false">VLOOKUP(C408,$A$1:$B$451,2)</f>
        <v>5-Langfang</v>
      </c>
      <c r="E408" s="0" t="str">
        <f aca="false">VLOOKUP($D408,metadata!$B$2:$S$451,2,0)</f>
        <v>Chen, YS; Chen, C; He, HM; Xia, QW; Xue, FS</v>
      </c>
      <c r="F408" s="0" t="str">
        <f aca="false">VLOOKUP($D408,metadata!$B$2:$S$451,3,0)</f>
        <v>Geographic variation in diapause induction and termination of the cotton bollworm, Helicoverpa armigera Hubner (Lepidoptera: Noctuidae)</v>
      </c>
      <c r="G408" s="0" t="str">
        <f aca="false">VLOOKUP($D408,metadata!$B$2:$S$451,4,0)</f>
        <v>10.1016/j.jinsphys.2013.06.002</v>
      </c>
      <c r="H408" s="0" t="str">
        <f aca="false">VLOOKUP($D408,metadata!$B$2:$S$451,5,0)</f>
        <v>y</v>
      </c>
      <c r="I408" s="0" t="str">
        <f aca="false">VLOOKUP($D408,metadata!$B$2:$S$451,6,0)</f>
        <v>a</v>
      </c>
      <c r="J408" s="0" t="str">
        <f aca="false">VLOOKUP($D408,metadata!$B$2:$S$451,7,0)</f>
        <v>i</v>
      </c>
      <c r="K408" s="0" t="n">
        <f aca="false">VLOOKUP($D408,metadata!$B$2:$S$451,8,0)</f>
        <v>5</v>
      </c>
      <c r="L408" s="0" t="n">
        <f aca="false">VLOOKUP($D408,metadata!$B$2:$S$451,9,0)</f>
        <v>6</v>
      </c>
      <c r="M408" s="0" t="str">
        <f aca="false">VLOOKUP($D408,metadata!$B$2:$S$451,10,0)</f>
        <v/>
      </c>
      <c r="N408" s="0" t="str">
        <f aca="false">VLOOKUP($D408,metadata!$B$2:$S$451,11,0)</f>
        <v>Helicoverpa armigera</v>
      </c>
      <c r="O408" s="0" t="str">
        <f aca="false">VLOOKUP($D408,metadata!$B$2:$S$451,12,0)</f>
        <v>lepidoptera</v>
      </c>
      <c r="P408" s="0" t="str">
        <f aca="false">VLOOKUP($D408,metadata!$B$2:$S$451,13,0)</f>
        <v>Langfang</v>
      </c>
      <c r="Q408" s="0" t="n">
        <f aca="false">VLOOKUP($D408,metadata!$B$2:$S$451,14,0)</f>
        <v>39.31</v>
      </c>
      <c r="R408" s="0" t="n">
        <f aca="false">VLOOKUP($D408,metadata!$B$2:$S$451,15,0)</f>
        <v>116.42</v>
      </c>
      <c r="S408" s="0" t="n">
        <f aca="false">VLOOKUP($D408,metadata!$B$2:$S$451,16,0)</f>
        <v>0.01</v>
      </c>
      <c r="T408" s="0" t="str">
        <f aca="false">VLOOKUP($D408,metadata!$B$2:$S$451,17,0)</f>
        <v/>
      </c>
      <c r="U408" s="0" t="str">
        <f aca="false">VLOOKUP($D408,metadata!$B$2:$S$451,18,0)</f>
        <v/>
      </c>
      <c r="V408" s="0" t="n">
        <f aca="false">VLOOKUP($D408,metadata!$B$2:$Z$451,19,0)</f>
        <v>71.5</v>
      </c>
      <c r="W408" s="0" t="str">
        <f aca="false">VLOOKUP($D408,metadata!$B$2:$Z$451,20,0)</f>
        <v>global average</v>
      </c>
      <c r="X408" s="0" t="str">
        <f aca="false">VLOOKUP($D408,metadata!$B$2:$Z$451,21,0)</f>
        <v/>
      </c>
      <c r="Y408" s="0" t="n">
        <f aca="false">VLOOKUP($D408,metadata!$B$2:$Z$451,22,0)</f>
        <v>5</v>
      </c>
      <c r="Z408" s="0" t="str">
        <f aca="false">VLOOKUP($D408,metadata!$B$2:$Z$451,23,0)</f>
        <v/>
      </c>
      <c r="AA408" s="0" t="str">
        <f aca="false">VLOOKUP($D408,metadata!$B$2:$Z$451,24,0)</f>
        <v>pupal</v>
      </c>
      <c r="AB408" s="0" t="str">
        <f aca="false">VLOOKUP($D408,metadata!$B$2:$Z$451,25,0)</f>
        <v/>
      </c>
      <c r="AC408" s="0" t="n">
        <v>11.0118141160252</v>
      </c>
      <c r="AD408" s="0" t="n">
        <v>96.8497827933892</v>
      </c>
      <c r="AF408" s="0" t="n">
        <f aca="false">IF(AE408="",V408,AE408)</f>
        <v>71.5</v>
      </c>
      <c r="AG408" s="0" t="n">
        <f aca="false">ROUND(AC408,1)</f>
        <v>11</v>
      </c>
      <c r="AH408" s="0" t="n">
        <v>2013</v>
      </c>
      <c r="AI408" s="0" t="s">
        <v>37</v>
      </c>
      <c r="AJ408" s="0" t="s">
        <v>37</v>
      </c>
    </row>
    <row r="409" customFormat="false" ht="13.8" hidden="false" customHeight="false" outlineLevel="0" collapsed="false">
      <c r="A409" s="0" t="n">
        <f aca="false">A408+metadata!J408</f>
        <v>2392</v>
      </c>
      <c r="B409" s="0" t="str">
        <f aca="false">metadata!B409</f>
        <v>55-FAY</v>
      </c>
      <c r="C409" s="0" t="n">
        <v>408</v>
      </c>
      <c r="D409" s="3" t="str">
        <f aca="false">VLOOKUP(C409,$A$1:$B$451,2)</f>
        <v>5-Langfang</v>
      </c>
      <c r="E409" s="0" t="str">
        <f aca="false">VLOOKUP($D409,metadata!$B$2:$S$451,2,0)</f>
        <v>Chen, YS; Chen, C; He, HM; Xia, QW; Xue, FS</v>
      </c>
      <c r="F409" s="0" t="str">
        <f aca="false">VLOOKUP($D409,metadata!$B$2:$S$451,3,0)</f>
        <v>Geographic variation in diapause induction and termination of the cotton bollworm, Helicoverpa armigera Hubner (Lepidoptera: Noctuidae)</v>
      </c>
      <c r="G409" s="0" t="str">
        <f aca="false">VLOOKUP($D409,metadata!$B$2:$S$451,4,0)</f>
        <v>10.1016/j.jinsphys.2013.06.002</v>
      </c>
      <c r="H409" s="0" t="str">
        <f aca="false">VLOOKUP($D409,metadata!$B$2:$S$451,5,0)</f>
        <v>y</v>
      </c>
      <c r="I409" s="0" t="str">
        <f aca="false">VLOOKUP($D409,metadata!$B$2:$S$451,6,0)</f>
        <v>a</v>
      </c>
      <c r="J409" s="0" t="str">
        <f aca="false">VLOOKUP($D409,metadata!$B$2:$S$451,7,0)</f>
        <v>i</v>
      </c>
      <c r="K409" s="0" t="n">
        <f aca="false">VLOOKUP($D409,metadata!$B$2:$S$451,8,0)</f>
        <v>5</v>
      </c>
      <c r="L409" s="0" t="n">
        <f aca="false">VLOOKUP($D409,metadata!$B$2:$S$451,9,0)</f>
        <v>6</v>
      </c>
      <c r="M409" s="0" t="str">
        <f aca="false">VLOOKUP($D409,metadata!$B$2:$S$451,10,0)</f>
        <v/>
      </c>
      <c r="N409" s="0" t="str">
        <f aca="false">VLOOKUP($D409,metadata!$B$2:$S$451,11,0)</f>
        <v>Helicoverpa armigera</v>
      </c>
      <c r="O409" s="0" t="str">
        <f aca="false">VLOOKUP($D409,metadata!$B$2:$S$451,12,0)</f>
        <v>lepidoptera</v>
      </c>
      <c r="P409" s="0" t="str">
        <f aca="false">VLOOKUP($D409,metadata!$B$2:$S$451,13,0)</f>
        <v>Langfang</v>
      </c>
      <c r="Q409" s="0" t="n">
        <f aca="false">VLOOKUP($D409,metadata!$B$2:$S$451,14,0)</f>
        <v>39.31</v>
      </c>
      <c r="R409" s="0" t="n">
        <f aca="false">VLOOKUP($D409,metadata!$B$2:$S$451,15,0)</f>
        <v>116.42</v>
      </c>
      <c r="S409" s="0" t="n">
        <f aca="false">VLOOKUP($D409,metadata!$B$2:$S$451,16,0)</f>
        <v>0.01</v>
      </c>
      <c r="T409" s="0" t="str">
        <f aca="false">VLOOKUP($D409,metadata!$B$2:$S$451,17,0)</f>
        <v/>
      </c>
      <c r="U409" s="0" t="str">
        <f aca="false">VLOOKUP($D409,metadata!$B$2:$S$451,18,0)</f>
        <v/>
      </c>
      <c r="V409" s="0" t="n">
        <f aca="false">VLOOKUP($D409,metadata!$B$2:$Z$451,19,0)</f>
        <v>71.5</v>
      </c>
      <c r="W409" s="0" t="str">
        <f aca="false">VLOOKUP($D409,metadata!$B$2:$Z$451,20,0)</f>
        <v>global average</v>
      </c>
      <c r="X409" s="0" t="str">
        <f aca="false">VLOOKUP($D409,metadata!$B$2:$Z$451,21,0)</f>
        <v/>
      </c>
      <c r="Y409" s="0" t="n">
        <f aca="false">VLOOKUP($D409,metadata!$B$2:$Z$451,22,0)</f>
        <v>5</v>
      </c>
      <c r="Z409" s="0" t="str">
        <f aca="false">VLOOKUP($D409,metadata!$B$2:$Z$451,23,0)</f>
        <v/>
      </c>
      <c r="AA409" s="0" t="str">
        <f aca="false">VLOOKUP($D409,metadata!$B$2:$Z$451,24,0)</f>
        <v>pupal</v>
      </c>
      <c r="AB409" s="0" t="str">
        <f aca="false">VLOOKUP($D409,metadata!$B$2:$Z$451,25,0)</f>
        <v/>
      </c>
      <c r="AC409" s="0" t="n">
        <v>12.0093454947662</v>
      </c>
      <c r="AD409" s="0" t="n">
        <v>96.640003419735</v>
      </c>
      <c r="AF409" s="0" t="n">
        <f aca="false">IF(AE409="",V409,AE409)</f>
        <v>71.5</v>
      </c>
      <c r="AG409" s="0" t="n">
        <f aca="false">ROUND(AC409,1)</f>
        <v>12</v>
      </c>
      <c r="AH409" s="0" t="n">
        <v>2013</v>
      </c>
      <c r="AI409" s="0" t="s">
        <v>37</v>
      </c>
      <c r="AJ409" s="0" t="s">
        <v>37</v>
      </c>
    </row>
    <row r="410" customFormat="false" ht="13.8" hidden="false" customHeight="false" outlineLevel="0" collapsed="false">
      <c r="A410" s="0" t="n">
        <f aca="false">A409+metadata!J409</f>
        <v>2404</v>
      </c>
      <c r="B410" s="0" t="str">
        <f aca="false">metadata!B410</f>
        <v>55-KAG</v>
      </c>
      <c r="C410" s="0" t="n">
        <v>409</v>
      </c>
      <c r="D410" s="3" t="str">
        <f aca="false">VLOOKUP(C410,$A$1:$B$451,2)</f>
        <v>5-Langfang</v>
      </c>
      <c r="E410" s="0" t="str">
        <f aca="false">VLOOKUP($D410,metadata!$B$2:$S$451,2,0)</f>
        <v>Chen, YS; Chen, C; He, HM; Xia, QW; Xue, FS</v>
      </c>
      <c r="F410" s="0" t="str">
        <f aca="false">VLOOKUP($D410,metadata!$B$2:$S$451,3,0)</f>
        <v>Geographic variation in diapause induction and termination of the cotton bollworm, Helicoverpa armigera Hubner (Lepidoptera: Noctuidae)</v>
      </c>
      <c r="G410" s="0" t="str">
        <f aca="false">VLOOKUP($D410,metadata!$B$2:$S$451,4,0)</f>
        <v>10.1016/j.jinsphys.2013.06.002</v>
      </c>
      <c r="H410" s="0" t="str">
        <f aca="false">VLOOKUP($D410,metadata!$B$2:$S$451,5,0)</f>
        <v>y</v>
      </c>
      <c r="I410" s="0" t="str">
        <f aca="false">VLOOKUP($D410,metadata!$B$2:$S$451,6,0)</f>
        <v>a</v>
      </c>
      <c r="J410" s="0" t="str">
        <f aca="false">VLOOKUP($D410,metadata!$B$2:$S$451,7,0)</f>
        <v>i</v>
      </c>
      <c r="K410" s="0" t="n">
        <f aca="false">VLOOKUP($D410,metadata!$B$2:$S$451,8,0)</f>
        <v>5</v>
      </c>
      <c r="L410" s="0" t="n">
        <f aca="false">VLOOKUP($D410,metadata!$B$2:$S$451,9,0)</f>
        <v>6</v>
      </c>
      <c r="M410" s="0" t="str">
        <f aca="false">VLOOKUP($D410,metadata!$B$2:$S$451,10,0)</f>
        <v/>
      </c>
      <c r="N410" s="0" t="str">
        <f aca="false">VLOOKUP($D410,metadata!$B$2:$S$451,11,0)</f>
        <v>Helicoverpa armigera</v>
      </c>
      <c r="O410" s="0" t="str">
        <f aca="false">VLOOKUP($D410,metadata!$B$2:$S$451,12,0)</f>
        <v>lepidoptera</v>
      </c>
      <c r="P410" s="0" t="str">
        <f aca="false">VLOOKUP($D410,metadata!$B$2:$S$451,13,0)</f>
        <v>Langfang</v>
      </c>
      <c r="Q410" s="0" t="n">
        <f aca="false">VLOOKUP($D410,metadata!$B$2:$S$451,14,0)</f>
        <v>39.31</v>
      </c>
      <c r="R410" s="0" t="n">
        <f aca="false">VLOOKUP($D410,metadata!$B$2:$S$451,15,0)</f>
        <v>116.42</v>
      </c>
      <c r="S410" s="0" t="n">
        <f aca="false">VLOOKUP($D410,metadata!$B$2:$S$451,16,0)</f>
        <v>0.01</v>
      </c>
      <c r="T410" s="0" t="str">
        <f aca="false">VLOOKUP($D410,metadata!$B$2:$S$451,17,0)</f>
        <v/>
      </c>
      <c r="U410" s="0" t="str">
        <f aca="false">VLOOKUP($D410,metadata!$B$2:$S$451,18,0)</f>
        <v/>
      </c>
      <c r="V410" s="0" t="n">
        <f aca="false">VLOOKUP($D410,metadata!$B$2:$Z$451,19,0)</f>
        <v>71.5</v>
      </c>
      <c r="W410" s="0" t="str">
        <f aca="false">VLOOKUP($D410,metadata!$B$2:$Z$451,20,0)</f>
        <v>global average</v>
      </c>
      <c r="X410" s="0" t="str">
        <f aca="false">VLOOKUP($D410,metadata!$B$2:$Z$451,21,0)</f>
        <v/>
      </c>
      <c r="Y410" s="0" t="n">
        <f aca="false">VLOOKUP($D410,metadata!$B$2:$Z$451,22,0)</f>
        <v>5</v>
      </c>
      <c r="Z410" s="0" t="str">
        <f aca="false">VLOOKUP($D410,metadata!$B$2:$Z$451,23,0)</f>
        <v/>
      </c>
      <c r="AA410" s="0" t="str">
        <f aca="false">VLOOKUP($D410,metadata!$B$2:$Z$451,24,0)</f>
        <v>pupal</v>
      </c>
      <c r="AB410" s="0" t="str">
        <f aca="false">VLOOKUP($D410,metadata!$B$2:$Z$451,25,0)</f>
        <v/>
      </c>
      <c r="AC410" s="0" t="n">
        <v>13.0231954218296</v>
      </c>
      <c r="AD410" s="0" t="n">
        <v>96.6914063126172</v>
      </c>
      <c r="AF410" s="0" t="n">
        <f aca="false">IF(AE410="",V410,AE410)</f>
        <v>71.5</v>
      </c>
      <c r="AG410" s="0" t="n">
        <f aca="false">ROUND(AC410,1)</f>
        <v>13</v>
      </c>
      <c r="AH410" s="0" t="n">
        <v>2013</v>
      </c>
      <c r="AI410" s="0" t="s">
        <v>37</v>
      </c>
      <c r="AJ410" s="0" t="s">
        <v>37</v>
      </c>
    </row>
    <row r="411" customFormat="false" ht="13.8" hidden="false" customHeight="false" outlineLevel="0" collapsed="false">
      <c r="A411" s="0" t="n">
        <f aca="false">A410+metadata!J410</f>
        <v>2416</v>
      </c>
      <c r="B411" s="0" t="str">
        <f aca="false">metadata!B411</f>
        <v>55-OAK</v>
      </c>
      <c r="C411" s="0" t="n">
        <v>410</v>
      </c>
      <c r="D411" s="3" t="str">
        <f aca="false">VLOOKUP(C411,$A$1:$B$451,2)</f>
        <v>5-Langfang</v>
      </c>
      <c r="E411" s="0" t="str">
        <f aca="false">VLOOKUP($D411,metadata!$B$2:$S$451,2,0)</f>
        <v>Chen, YS; Chen, C; He, HM; Xia, QW; Xue, FS</v>
      </c>
      <c r="F411" s="0" t="str">
        <f aca="false">VLOOKUP($D411,metadata!$B$2:$S$451,3,0)</f>
        <v>Geographic variation in diapause induction and termination of the cotton bollworm, Helicoverpa armigera Hubner (Lepidoptera: Noctuidae)</v>
      </c>
      <c r="G411" s="0" t="str">
        <f aca="false">VLOOKUP($D411,metadata!$B$2:$S$451,4,0)</f>
        <v>10.1016/j.jinsphys.2013.06.002</v>
      </c>
      <c r="H411" s="0" t="str">
        <f aca="false">VLOOKUP($D411,metadata!$B$2:$S$451,5,0)</f>
        <v>y</v>
      </c>
      <c r="I411" s="0" t="str">
        <f aca="false">VLOOKUP($D411,metadata!$B$2:$S$451,6,0)</f>
        <v>a</v>
      </c>
      <c r="J411" s="0" t="str">
        <f aca="false">VLOOKUP($D411,metadata!$B$2:$S$451,7,0)</f>
        <v>i</v>
      </c>
      <c r="K411" s="0" t="n">
        <f aca="false">VLOOKUP($D411,metadata!$B$2:$S$451,8,0)</f>
        <v>5</v>
      </c>
      <c r="L411" s="0" t="n">
        <f aca="false">VLOOKUP($D411,metadata!$B$2:$S$451,9,0)</f>
        <v>6</v>
      </c>
      <c r="M411" s="0" t="str">
        <f aca="false">VLOOKUP($D411,metadata!$B$2:$S$451,10,0)</f>
        <v/>
      </c>
      <c r="N411" s="0" t="str">
        <f aca="false">VLOOKUP($D411,metadata!$B$2:$S$451,11,0)</f>
        <v>Helicoverpa armigera</v>
      </c>
      <c r="O411" s="0" t="str">
        <f aca="false">VLOOKUP($D411,metadata!$B$2:$S$451,12,0)</f>
        <v>lepidoptera</v>
      </c>
      <c r="P411" s="0" t="str">
        <f aca="false">VLOOKUP($D411,metadata!$B$2:$S$451,13,0)</f>
        <v>Langfang</v>
      </c>
      <c r="Q411" s="0" t="n">
        <f aca="false">VLOOKUP($D411,metadata!$B$2:$S$451,14,0)</f>
        <v>39.31</v>
      </c>
      <c r="R411" s="0" t="n">
        <f aca="false">VLOOKUP($D411,metadata!$B$2:$S$451,15,0)</f>
        <v>116.42</v>
      </c>
      <c r="S411" s="0" t="n">
        <f aca="false">VLOOKUP($D411,metadata!$B$2:$S$451,16,0)</f>
        <v>0.01</v>
      </c>
      <c r="T411" s="0" t="str">
        <f aca="false">VLOOKUP($D411,metadata!$B$2:$S$451,17,0)</f>
        <v/>
      </c>
      <c r="U411" s="0" t="str">
        <f aca="false">VLOOKUP($D411,metadata!$B$2:$S$451,18,0)</f>
        <v/>
      </c>
      <c r="V411" s="0" t="n">
        <f aca="false">VLOOKUP($D411,metadata!$B$2:$Z$451,19,0)</f>
        <v>71.5</v>
      </c>
      <c r="W411" s="0" t="str">
        <f aca="false">VLOOKUP($D411,metadata!$B$2:$Z$451,20,0)</f>
        <v>global average</v>
      </c>
      <c r="X411" s="0" t="str">
        <f aca="false">VLOOKUP($D411,metadata!$B$2:$Z$451,21,0)</f>
        <v/>
      </c>
      <c r="Y411" s="0" t="n">
        <f aca="false">VLOOKUP($D411,metadata!$B$2:$Z$451,22,0)</f>
        <v>5</v>
      </c>
      <c r="Z411" s="0" t="str">
        <f aca="false">VLOOKUP($D411,metadata!$B$2:$Z$451,23,0)</f>
        <v/>
      </c>
      <c r="AA411" s="0" t="str">
        <f aca="false">VLOOKUP($D411,metadata!$B$2:$Z$451,24,0)</f>
        <v>pupal</v>
      </c>
      <c r="AB411" s="0" t="str">
        <f aca="false">VLOOKUP($D411,metadata!$B$2:$Z$451,25,0)</f>
        <v/>
      </c>
      <c r="AC411" s="0" t="n">
        <v>14.0169757786576</v>
      </c>
      <c r="AD411" s="0" t="n">
        <v>65.7732608776963</v>
      </c>
      <c r="AF411" s="0" t="n">
        <f aca="false">IF(AE411="",V411,AE411)</f>
        <v>71.5</v>
      </c>
      <c r="AG411" s="0" t="n">
        <f aca="false">ROUND(AC411,1)</f>
        <v>14</v>
      </c>
      <c r="AH411" s="0" t="n">
        <v>2013</v>
      </c>
      <c r="AI411" s="0" t="s">
        <v>37</v>
      </c>
      <c r="AJ411" s="0" t="s">
        <v>37</v>
      </c>
    </row>
    <row r="412" customFormat="false" ht="13.8" hidden="false" customHeight="false" outlineLevel="0" collapsed="false">
      <c r="A412" s="0" t="n">
        <f aca="false">A411+metadata!J411</f>
        <v>2428</v>
      </c>
      <c r="B412" s="0" t="str">
        <f aca="false">metadata!B412</f>
        <v>55-SAK</v>
      </c>
      <c r="C412" s="0" t="n">
        <v>411</v>
      </c>
      <c r="D412" s="3" t="str">
        <f aca="false">VLOOKUP(C412,$A$1:$B$451,2)</f>
        <v>5-Langfang</v>
      </c>
      <c r="E412" s="0" t="str">
        <f aca="false">VLOOKUP($D412,metadata!$B$2:$S$451,2,0)</f>
        <v>Chen, YS; Chen, C; He, HM; Xia, QW; Xue, FS</v>
      </c>
      <c r="F412" s="0" t="str">
        <f aca="false">VLOOKUP($D412,metadata!$B$2:$S$451,3,0)</f>
        <v>Geographic variation in diapause induction and termination of the cotton bollworm, Helicoverpa armigera Hubner (Lepidoptera: Noctuidae)</v>
      </c>
      <c r="G412" s="0" t="str">
        <f aca="false">VLOOKUP($D412,metadata!$B$2:$S$451,4,0)</f>
        <v>10.1016/j.jinsphys.2013.06.002</v>
      </c>
      <c r="H412" s="0" t="str">
        <f aca="false">VLOOKUP($D412,metadata!$B$2:$S$451,5,0)</f>
        <v>y</v>
      </c>
      <c r="I412" s="0" t="str">
        <f aca="false">VLOOKUP($D412,metadata!$B$2:$S$451,6,0)</f>
        <v>a</v>
      </c>
      <c r="J412" s="0" t="str">
        <f aca="false">VLOOKUP($D412,metadata!$B$2:$S$451,7,0)</f>
        <v>i</v>
      </c>
      <c r="K412" s="0" t="n">
        <f aca="false">VLOOKUP($D412,metadata!$B$2:$S$451,8,0)</f>
        <v>5</v>
      </c>
      <c r="L412" s="0" t="n">
        <f aca="false">VLOOKUP($D412,metadata!$B$2:$S$451,9,0)</f>
        <v>6</v>
      </c>
      <c r="M412" s="0" t="str">
        <f aca="false">VLOOKUP($D412,metadata!$B$2:$S$451,10,0)</f>
        <v/>
      </c>
      <c r="N412" s="0" t="str">
        <f aca="false">VLOOKUP($D412,metadata!$B$2:$S$451,11,0)</f>
        <v>Helicoverpa armigera</v>
      </c>
      <c r="O412" s="0" t="str">
        <f aca="false">VLOOKUP($D412,metadata!$B$2:$S$451,12,0)</f>
        <v>lepidoptera</v>
      </c>
      <c r="P412" s="0" t="str">
        <f aca="false">VLOOKUP($D412,metadata!$B$2:$S$451,13,0)</f>
        <v>Langfang</v>
      </c>
      <c r="Q412" s="0" t="n">
        <f aca="false">VLOOKUP($D412,metadata!$B$2:$S$451,14,0)</f>
        <v>39.31</v>
      </c>
      <c r="R412" s="0" t="n">
        <f aca="false">VLOOKUP($D412,metadata!$B$2:$S$451,15,0)</f>
        <v>116.42</v>
      </c>
      <c r="S412" s="0" t="n">
        <f aca="false">VLOOKUP($D412,metadata!$B$2:$S$451,16,0)</f>
        <v>0.01</v>
      </c>
      <c r="T412" s="0" t="str">
        <f aca="false">VLOOKUP($D412,metadata!$B$2:$S$451,17,0)</f>
        <v/>
      </c>
      <c r="U412" s="0" t="str">
        <f aca="false">VLOOKUP($D412,metadata!$B$2:$S$451,18,0)</f>
        <v/>
      </c>
      <c r="V412" s="0" t="n">
        <f aca="false">VLOOKUP($D412,metadata!$B$2:$Z$451,19,0)</f>
        <v>71.5</v>
      </c>
      <c r="W412" s="0" t="str">
        <f aca="false">VLOOKUP($D412,metadata!$B$2:$Z$451,20,0)</f>
        <v>global average</v>
      </c>
      <c r="X412" s="0" t="str">
        <f aca="false">VLOOKUP($D412,metadata!$B$2:$Z$451,21,0)</f>
        <v/>
      </c>
      <c r="Y412" s="0" t="n">
        <f aca="false">VLOOKUP($D412,metadata!$B$2:$Z$451,22,0)</f>
        <v>5</v>
      </c>
      <c r="Z412" s="0" t="str">
        <f aca="false">VLOOKUP($D412,metadata!$B$2:$Z$451,23,0)</f>
        <v/>
      </c>
      <c r="AA412" s="0" t="str">
        <f aca="false">VLOOKUP($D412,metadata!$B$2:$Z$451,24,0)</f>
        <v>pupal</v>
      </c>
      <c r="AB412" s="0" t="str">
        <f aca="false">VLOOKUP($D412,metadata!$B$2:$Z$451,25,0)</f>
        <v/>
      </c>
      <c r="AC412" s="0" t="n">
        <v>14.9995992497956</v>
      </c>
      <c r="AD412" s="0" t="n">
        <v>10.184077927213</v>
      </c>
      <c r="AF412" s="0" t="n">
        <f aca="false">IF(AE412="",V412,AE412)</f>
        <v>71.5</v>
      </c>
      <c r="AG412" s="0" t="n">
        <f aca="false">ROUND(AC412,1)</f>
        <v>15</v>
      </c>
      <c r="AH412" s="0" t="n">
        <v>2013</v>
      </c>
      <c r="AI412" s="0" t="s">
        <v>37</v>
      </c>
      <c r="AJ412" s="0" t="s">
        <v>37</v>
      </c>
    </row>
    <row r="413" customFormat="false" ht="13.8" hidden="false" customHeight="false" outlineLevel="0" collapsed="false">
      <c r="A413" s="0" t="n">
        <f aca="false">A412+metadata!J412</f>
        <v>2440</v>
      </c>
      <c r="B413" s="0" t="str">
        <f aca="false">metadata!B413</f>
        <v>55-TAN</v>
      </c>
      <c r="C413" s="0" t="n">
        <v>412</v>
      </c>
      <c r="D413" s="3" t="str">
        <f aca="false">VLOOKUP(C413,$A$1:$B$451,2)</f>
        <v>5-Langfang</v>
      </c>
      <c r="E413" s="0" t="str">
        <f aca="false">VLOOKUP($D413,metadata!$B$2:$S$451,2,0)</f>
        <v>Chen, YS; Chen, C; He, HM; Xia, QW; Xue, FS</v>
      </c>
      <c r="F413" s="0" t="str">
        <f aca="false">VLOOKUP($D413,metadata!$B$2:$S$451,3,0)</f>
        <v>Geographic variation in diapause induction and termination of the cotton bollworm, Helicoverpa armigera Hubner (Lepidoptera: Noctuidae)</v>
      </c>
      <c r="G413" s="0" t="str">
        <f aca="false">VLOOKUP($D413,metadata!$B$2:$S$451,4,0)</f>
        <v>10.1016/j.jinsphys.2013.06.002</v>
      </c>
      <c r="H413" s="0" t="str">
        <f aca="false">VLOOKUP($D413,metadata!$B$2:$S$451,5,0)</f>
        <v>y</v>
      </c>
      <c r="I413" s="0" t="str">
        <f aca="false">VLOOKUP($D413,metadata!$B$2:$S$451,6,0)</f>
        <v>a</v>
      </c>
      <c r="J413" s="0" t="str">
        <f aca="false">VLOOKUP($D413,metadata!$B$2:$S$451,7,0)</f>
        <v>i</v>
      </c>
      <c r="K413" s="0" t="n">
        <f aca="false">VLOOKUP($D413,metadata!$B$2:$S$451,8,0)</f>
        <v>5</v>
      </c>
      <c r="L413" s="0" t="n">
        <f aca="false">VLOOKUP($D413,metadata!$B$2:$S$451,9,0)</f>
        <v>6</v>
      </c>
      <c r="M413" s="0" t="str">
        <f aca="false">VLOOKUP($D413,metadata!$B$2:$S$451,10,0)</f>
        <v/>
      </c>
      <c r="N413" s="0" t="str">
        <f aca="false">VLOOKUP($D413,metadata!$B$2:$S$451,11,0)</f>
        <v>Helicoverpa armigera</v>
      </c>
      <c r="O413" s="0" t="str">
        <f aca="false">VLOOKUP($D413,metadata!$B$2:$S$451,12,0)</f>
        <v>lepidoptera</v>
      </c>
      <c r="P413" s="0" t="str">
        <f aca="false">VLOOKUP($D413,metadata!$B$2:$S$451,13,0)</f>
        <v>Langfang</v>
      </c>
      <c r="Q413" s="0" t="n">
        <f aca="false">VLOOKUP($D413,metadata!$B$2:$S$451,14,0)</f>
        <v>39.31</v>
      </c>
      <c r="R413" s="0" t="n">
        <f aca="false">VLOOKUP($D413,metadata!$B$2:$S$451,15,0)</f>
        <v>116.42</v>
      </c>
      <c r="S413" s="0" t="n">
        <f aca="false">VLOOKUP($D413,metadata!$B$2:$S$451,16,0)</f>
        <v>0.01</v>
      </c>
      <c r="T413" s="0" t="str">
        <f aca="false">VLOOKUP($D413,metadata!$B$2:$S$451,17,0)</f>
        <v/>
      </c>
      <c r="U413" s="0" t="str">
        <f aca="false">VLOOKUP($D413,metadata!$B$2:$S$451,18,0)</f>
        <v/>
      </c>
      <c r="V413" s="0" t="n">
        <f aca="false">VLOOKUP($D413,metadata!$B$2:$Z$451,19,0)</f>
        <v>71.5</v>
      </c>
      <c r="W413" s="0" t="str">
        <f aca="false">VLOOKUP($D413,metadata!$B$2:$Z$451,20,0)</f>
        <v>global average</v>
      </c>
      <c r="X413" s="0" t="str">
        <f aca="false">VLOOKUP($D413,metadata!$B$2:$Z$451,21,0)</f>
        <v/>
      </c>
      <c r="Y413" s="0" t="n">
        <f aca="false">VLOOKUP($D413,metadata!$B$2:$Z$451,22,0)</f>
        <v>5</v>
      </c>
      <c r="Z413" s="0" t="str">
        <f aca="false">VLOOKUP($D413,metadata!$B$2:$Z$451,23,0)</f>
        <v/>
      </c>
      <c r="AA413" s="0" t="str">
        <f aca="false">VLOOKUP($D413,metadata!$B$2:$Z$451,24,0)</f>
        <v>pupal</v>
      </c>
      <c r="AB413" s="0" t="str">
        <f aca="false">VLOOKUP($D413,metadata!$B$2:$Z$451,25,0)</f>
        <v/>
      </c>
      <c r="AC413" s="0" t="n">
        <v>16.0122148662295</v>
      </c>
      <c r="AD413" s="0" t="n">
        <v>0.130591133268154</v>
      </c>
      <c r="AF413" s="0" t="n">
        <f aca="false">IF(AE413="",V413,AE413)</f>
        <v>71.5</v>
      </c>
      <c r="AG413" s="0" t="n">
        <f aca="false">ROUND(AC413,1)</f>
        <v>16</v>
      </c>
      <c r="AH413" s="0" t="n">
        <v>2013</v>
      </c>
      <c r="AI413" s="0" t="s">
        <v>37</v>
      </c>
      <c r="AJ413" s="0" t="s">
        <v>37</v>
      </c>
    </row>
    <row r="414" customFormat="false" ht="13.8" hidden="false" customHeight="false" outlineLevel="0" collapsed="false">
      <c r="A414" s="0" t="n">
        <f aca="false">A413+metadata!J413</f>
        <v>2452</v>
      </c>
      <c r="B414" s="0" t="str">
        <f aca="false">metadata!B414</f>
        <v>55-TOK</v>
      </c>
      <c r="C414" s="0" t="n">
        <v>413</v>
      </c>
      <c r="D414" s="3" t="str">
        <f aca="false">VLOOKUP(C414,$A$1:$B$451,2)</f>
        <v>5-Kazuo</v>
      </c>
      <c r="E414" s="0" t="str">
        <f aca="false">VLOOKUP($D414,metadata!$B$2:$S$451,2,0)</f>
        <v>Chen, YS; Chen, C; He, HM; Xia, QW; Xue, FS</v>
      </c>
      <c r="F414" s="0" t="str">
        <f aca="false">VLOOKUP($D414,metadata!$B$2:$S$451,3,0)</f>
        <v>Geographic variation in diapause induction and termination of the cotton bollworm, Helicoverpa armigera Hubner (Lepidoptera: Noctuidae)</v>
      </c>
      <c r="G414" s="0" t="str">
        <f aca="false">VLOOKUP($D414,metadata!$B$2:$S$451,4,0)</f>
        <v>10.1016/j.jinsphys.2013.06.002</v>
      </c>
      <c r="H414" s="0" t="str">
        <f aca="false">VLOOKUP($D414,metadata!$B$2:$S$451,5,0)</f>
        <v>y</v>
      </c>
      <c r="I414" s="0" t="str">
        <f aca="false">VLOOKUP($D414,metadata!$B$2:$S$451,6,0)</f>
        <v>a</v>
      </c>
      <c r="J414" s="0" t="str">
        <f aca="false">VLOOKUP($D414,metadata!$B$2:$S$451,7,0)</f>
        <v>i</v>
      </c>
      <c r="K414" s="0" t="n">
        <f aca="false">VLOOKUP($D414,metadata!$B$2:$S$451,8,0)</f>
        <v>5</v>
      </c>
      <c r="L414" s="0" t="n">
        <f aca="false">VLOOKUP($D414,metadata!$B$2:$S$451,9,0)</f>
        <v>6</v>
      </c>
      <c r="M414" s="0" t="str">
        <f aca="false">VLOOKUP($D414,metadata!$B$2:$S$451,10,0)</f>
        <v/>
      </c>
      <c r="N414" s="0" t="str">
        <f aca="false">VLOOKUP($D414,metadata!$B$2:$S$451,11,0)</f>
        <v>Helicoverpa armigera</v>
      </c>
      <c r="O414" s="0" t="str">
        <f aca="false">VLOOKUP($D414,metadata!$B$2:$S$451,12,0)</f>
        <v>lepidoptera</v>
      </c>
      <c r="P414" s="0" t="str">
        <f aca="false">VLOOKUP($D414,metadata!$B$2:$S$451,13,0)</f>
        <v>Kazuo</v>
      </c>
      <c r="Q414" s="0" t="n">
        <f aca="false">VLOOKUP($D414,metadata!$B$2:$S$451,14,0)</f>
        <v>41.34</v>
      </c>
      <c r="R414" s="0" t="n">
        <f aca="false">VLOOKUP($D414,metadata!$B$2:$S$451,15,0)</f>
        <v>120.27</v>
      </c>
      <c r="S414" s="0" t="n">
        <f aca="false">VLOOKUP($D414,metadata!$B$2:$S$451,16,0)</f>
        <v>0.01</v>
      </c>
      <c r="T414" s="0" t="str">
        <f aca="false">VLOOKUP($D414,metadata!$B$2:$S$451,17,0)</f>
        <v/>
      </c>
      <c r="U414" s="0" t="str">
        <f aca="false">VLOOKUP($D414,metadata!$B$2:$S$451,18,0)</f>
        <v/>
      </c>
      <c r="V414" s="0" t="n">
        <f aca="false">VLOOKUP($D414,metadata!$B$2:$Z$451,19,0)</f>
        <v>71.5</v>
      </c>
      <c r="W414" s="0" t="str">
        <f aca="false">VLOOKUP($D414,metadata!$B$2:$Z$451,20,0)</f>
        <v>global average</v>
      </c>
      <c r="X414" s="0" t="str">
        <f aca="false">VLOOKUP($D414,metadata!$B$2:$Z$451,21,0)</f>
        <v/>
      </c>
      <c r="Y414" s="0" t="n">
        <f aca="false">VLOOKUP($D414,metadata!$B$2:$Z$451,22,0)</f>
        <v>5</v>
      </c>
      <c r="Z414" s="0" t="str">
        <f aca="false">VLOOKUP($D414,metadata!$B$2:$Z$451,23,0)</f>
        <v/>
      </c>
      <c r="AA414" s="0" t="str">
        <f aca="false">VLOOKUP($D414,metadata!$B$2:$Z$451,24,0)</f>
        <v>pupal</v>
      </c>
      <c r="AB414" s="0" t="str">
        <f aca="false">VLOOKUP($D414,metadata!$B$2:$Z$451,25,0)</f>
        <v/>
      </c>
      <c r="AC414" s="0" t="n">
        <v>11.0160460381834</v>
      </c>
      <c r="AD414" s="0" t="n">
        <v>98.1617855291772</v>
      </c>
      <c r="AF414" s="0" t="n">
        <f aca="false">IF(AE414="",V414,AE414)</f>
        <v>71.5</v>
      </c>
      <c r="AG414" s="0" t="n">
        <f aca="false">ROUND(AC414,1)</f>
        <v>11</v>
      </c>
      <c r="AH414" s="0" t="n">
        <v>2013</v>
      </c>
      <c r="AI414" s="0" t="s">
        <v>37</v>
      </c>
      <c r="AJ414" s="0" t="s">
        <v>38</v>
      </c>
    </row>
    <row r="415" customFormat="false" ht="13.8" hidden="false" customHeight="false" outlineLevel="0" collapsed="false">
      <c r="A415" s="0" t="n">
        <f aca="false">A414+metadata!J414</f>
        <v>2464</v>
      </c>
      <c r="B415" s="0" t="str">
        <f aca="false">metadata!B415</f>
        <v>55-WAV</v>
      </c>
      <c r="C415" s="0" t="n">
        <v>414</v>
      </c>
      <c r="D415" s="3" t="str">
        <f aca="false">VLOOKUP(C415,$A$1:$B$451,2)</f>
        <v>5-Kazuo</v>
      </c>
      <c r="E415" s="0" t="str">
        <f aca="false">VLOOKUP($D415,metadata!$B$2:$S$451,2,0)</f>
        <v>Chen, YS; Chen, C; He, HM; Xia, QW; Xue, FS</v>
      </c>
      <c r="F415" s="0" t="str">
        <f aca="false">VLOOKUP($D415,metadata!$B$2:$S$451,3,0)</f>
        <v>Geographic variation in diapause induction and termination of the cotton bollworm, Helicoverpa armigera Hubner (Lepidoptera: Noctuidae)</v>
      </c>
      <c r="G415" s="0" t="str">
        <f aca="false">VLOOKUP($D415,metadata!$B$2:$S$451,4,0)</f>
        <v>10.1016/j.jinsphys.2013.06.002</v>
      </c>
      <c r="H415" s="0" t="str">
        <f aca="false">VLOOKUP($D415,metadata!$B$2:$S$451,5,0)</f>
        <v>y</v>
      </c>
      <c r="I415" s="0" t="str">
        <f aca="false">VLOOKUP($D415,metadata!$B$2:$S$451,6,0)</f>
        <v>a</v>
      </c>
      <c r="J415" s="0" t="str">
        <f aca="false">VLOOKUP($D415,metadata!$B$2:$S$451,7,0)</f>
        <v>i</v>
      </c>
      <c r="K415" s="0" t="n">
        <f aca="false">VLOOKUP($D415,metadata!$B$2:$S$451,8,0)</f>
        <v>5</v>
      </c>
      <c r="L415" s="0" t="n">
        <f aca="false">VLOOKUP($D415,metadata!$B$2:$S$451,9,0)</f>
        <v>6</v>
      </c>
      <c r="M415" s="0" t="str">
        <f aca="false">VLOOKUP($D415,metadata!$B$2:$S$451,10,0)</f>
        <v/>
      </c>
      <c r="N415" s="0" t="str">
        <f aca="false">VLOOKUP($D415,metadata!$B$2:$S$451,11,0)</f>
        <v>Helicoverpa armigera</v>
      </c>
      <c r="O415" s="0" t="str">
        <f aca="false">VLOOKUP($D415,metadata!$B$2:$S$451,12,0)</f>
        <v>lepidoptera</v>
      </c>
      <c r="P415" s="0" t="str">
        <f aca="false">VLOOKUP($D415,metadata!$B$2:$S$451,13,0)</f>
        <v>Kazuo</v>
      </c>
      <c r="Q415" s="0" t="n">
        <f aca="false">VLOOKUP($D415,metadata!$B$2:$S$451,14,0)</f>
        <v>41.34</v>
      </c>
      <c r="R415" s="0" t="n">
        <f aca="false">VLOOKUP($D415,metadata!$B$2:$S$451,15,0)</f>
        <v>120.27</v>
      </c>
      <c r="S415" s="0" t="n">
        <f aca="false">VLOOKUP($D415,metadata!$B$2:$S$451,16,0)</f>
        <v>0.01</v>
      </c>
      <c r="T415" s="0" t="str">
        <f aca="false">VLOOKUP($D415,metadata!$B$2:$S$451,17,0)</f>
        <v/>
      </c>
      <c r="U415" s="0" t="str">
        <f aca="false">VLOOKUP($D415,metadata!$B$2:$S$451,18,0)</f>
        <v/>
      </c>
      <c r="V415" s="0" t="n">
        <f aca="false">VLOOKUP($D415,metadata!$B$2:$Z$451,19,0)</f>
        <v>71.5</v>
      </c>
      <c r="W415" s="0" t="str">
        <f aca="false">VLOOKUP($D415,metadata!$B$2:$Z$451,20,0)</f>
        <v>global average</v>
      </c>
      <c r="X415" s="0" t="str">
        <f aca="false">VLOOKUP($D415,metadata!$B$2:$Z$451,21,0)</f>
        <v/>
      </c>
      <c r="Y415" s="0" t="n">
        <f aca="false">VLOOKUP($D415,metadata!$B$2:$Z$451,22,0)</f>
        <v>5</v>
      </c>
      <c r="Z415" s="0" t="str">
        <f aca="false">VLOOKUP($D415,metadata!$B$2:$Z$451,23,0)</f>
        <v/>
      </c>
      <c r="AA415" s="0" t="str">
        <f aca="false">VLOOKUP($D415,metadata!$B$2:$Z$451,24,0)</f>
        <v>pupal</v>
      </c>
      <c r="AB415" s="0" t="str">
        <f aca="false">VLOOKUP($D415,metadata!$B$2:$Z$451,25,0)</f>
        <v/>
      </c>
      <c r="AC415" s="0" t="n">
        <v>12.0055463828286</v>
      </c>
      <c r="AD415" s="0" t="n">
        <v>98.8712736910162</v>
      </c>
      <c r="AF415" s="0" t="n">
        <f aca="false">IF(AE415="",V415,AE415)</f>
        <v>71.5</v>
      </c>
      <c r="AG415" s="0" t="n">
        <f aca="false">ROUND(AC415,1)</f>
        <v>12</v>
      </c>
      <c r="AH415" s="0" t="n">
        <v>2013</v>
      </c>
      <c r="AI415" s="0" t="s">
        <v>37</v>
      </c>
      <c r="AJ415" s="0" t="s">
        <v>38</v>
      </c>
    </row>
    <row r="416" customFormat="false" ht="13.8" hidden="false" customHeight="false" outlineLevel="0" collapsed="false">
      <c r="A416" s="0" t="n">
        <f aca="false">A415+metadata!J415</f>
        <v>2476</v>
      </c>
      <c r="B416" s="0" t="str">
        <f aca="false">metadata!B416</f>
        <v>55-ZIO</v>
      </c>
      <c r="C416" s="0" t="n">
        <v>415</v>
      </c>
      <c r="D416" s="3" t="str">
        <f aca="false">VLOOKUP(C416,$A$1:$B$451,2)</f>
        <v>5-Kazuo</v>
      </c>
      <c r="E416" s="0" t="str">
        <f aca="false">VLOOKUP($D416,metadata!$B$2:$S$451,2,0)</f>
        <v>Chen, YS; Chen, C; He, HM; Xia, QW; Xue, FS</v>
      </c>
      <c r="F416" s="0" t="str">
        <f aca="false">VLOOKUP($D416,metadata!$B$2:$S$451,3,0)</f>
        <v>Geographic variation in diapause induction and termination of the cotton bollworm, Helicoverpa armigera Hubner (Lepidoptera: Noctuidae)</v>
      </c>
      <c r="G416" s="0" t="str">
        <f aca="false">VLOOKUP($D416,metadata!$B$2:$S$451,4,0)</f>
        <v>10.1016/j.jinsphys.2013.06.002</v>
      </c>
      <c r="H416" s="0" t="str">
        <f aca="false">VLOOKUP($D416,metadata!$B$2:$S$451,5,0)</f>
        <v>y</v>
      </c>
      <c r="I416" s="0" t="str">
        <f aca="false">VLOOKUP($D416,metadata!$B$2:$S$451,6,0)</f>
        <v>a</v>
      </c>
      <c r="J416" s="0" t="str">
        <f aca="false">VLOOKUP($D416,metadata!$B$2:$S$451,7,0)</f>
        <v>i</v>
      </c>
      <c r="K416" s="0" t="n">
        <f aca="false">VLOOKUP($D416,metadata!$B$2:$S$451,8,0)</f>
        <v>5</v>
      </c>
      <c r="L416" s="0" t="n">
        <f aca="false">VLOOKUP($D416,metadata!$B$2:$S$451,9,0)</f>
        <v>6</v>
      </c>
      <c r="M416" s="0" t="str">
        <f aca="false">VLOOKUP($D416,metadata!$B$2:$S$451,10,0)</f>
        <v/>
      </c>
      <c r="N416" s="0" t="str">
        <f aca="false">VLOOKUP($D416,metadata!$B$2:$S$451,11,0)</f>
        <v>Helicoverpa armigera</v>
      </c>
      <c r="O416" s="0" t="str">
        <f aca="false">VLOOKUP($D416,metadata!$B$2:$S$451,12,0)</f>
        <v>lepidoptera</v>
      </c>
      <c r="P416" s="0" t="str">
        <f aca="false">VLOOKUP($D416,metadata!$B$2:$S$451,13,0)</f>
        <v>Kazuo</v>
      </c>
      <c r="Q416" s="0" t="n">
        <f aca="false">VLOOKUP($D416,metadata!$B$2:$S$451,14,0)</f>
        <v>41.34</v>
      </c>
      <c r="R416" s="0" t="n">
        <f aca="false">VLOOKUP($D416,metadata!$B$2:$S$451,15,0)</f>
        <v>120.27</v>
      </c>
      <c r="S416" s="0" t="n">
        <f aca="false">VLOOKUP($D416,metadata!$B$2:$S$451,16,0)</f>
        <v>0.01</v>
      </c>
      <c r="T416" s="0" t="str">
        <f aca="false">VLOOKUP($D416,metadata!$B$2:$S$451,17,0)</f>
        <v/>
      </c>
      <c r="U416" s="0" t="str">
        <f aca="false">VLOOKUP($D416,metadata!$B$2:$S$451,18,0)</f>
        <v/>
      </c>
      <c r="V416" s="0" t="n">
        <f aca="false">VLOOKUP($D416,metadata!$B$2:$Z$451,19,0)</f>
        <v>71.5</v>
      </c>
      <c r="W416" s="0" t="str">
        <f aca="false">VLOOKUP($D416,metadata!$B$2:$Z$451,20,0)</f>
        <v>global average</v>
      </c>
      <c r="X416" s="0" t="str">
        <f aca="false">VLOOKUP($D416,metadata!$B$2:$Z$451,21,0)</f>
        <v/>
      </c>
      <c r="Y416" s="0" t="n">
        <f aca="false">VLOOKUP($D416,metadata!$B$2:$Z$451,22,0)</f>
        <v>5</v>
      </c>
      <c r="Z416" s="0" t="str">
        <f aca="false">VLOOKUP($D416,metadata!$B$2:$Z$451,23,0)</f>
        <v/>
      </c>
      <c r="AA416" s="0" t="str">
        <f aca="false">VLOOKUP($D416,metadata!$B$2:$Z$451,24,0)</f>
        <v>pupal</v>
      </c>
      <c r="AB416" s="0" t="str">
        <f aca="false">VLOOKUP($D416,metadata!$B$2:$Z$451,25,0)</f>
        <v/>
      </c>
      <c r="AC416" s="0" t="n">
        <v>13.0152124777583</v>
      </c>
      <c r="AD416" s="0" t="n">
        <v>98.0043708488957</v>
      </c>
      <c r="AF416" s="0" t="n">
        <f aca="false">IF(AE416="",V416,AE416)</f>
        <v>71.5</v>
      </c>
      <c r="AG416" s="0" t="n">
        <f aca="false">ROUND(AC416,1)</f>
        <v>13</v>
      </c>
      <c r="AH416" s="0" t="n">
        <v>2013</v>
      </c>
      <c r="AI416" s="0" t="s">
        <v>37</v>
      </c>
      <c r="AJ416" s="0" t="s">
        <v>38</v>
      </c>
    </row>
    <row r="417" customFormat="false" ht="13.8" hidden="false" customHeight="false" outlineLevel="0" collapsed="false">
      <c r="A417" s="0" t="n">
        <f aca="false">A416+metadata!J416</f>
        <v>2488</v>
      </c>
      <c r="B417" s="0" t="str">
        <f aca="false">metadata!B417</f>
        <v>56-L</v>
      </c>
      <c r="C417" s="0" t="n">
        <v>416</v>
      </c>
      <c r="D417" s="3" t="str">
        <f aca="false">VLOOKUP(C417,$A$1:$B$451,2)</f>
        <v>5-Kazuo</v>
      </c>
      <c r="E417" s="0" t="str">
        <f aca="false">VLOOKUP($D417,metadata!$B$2:$S$451,2,0)</f>
        <v>Chen, YS; Chen, C; He, HM; Xia, QW; Xue, FS</v>
      </c>
      <c r="F417" s="0" t="str">
        <f aca="false">VLOOKUP($D417,metadata!$B$2:$S$451,3,0)</f>
        <v>Geographic variation in diapause induction and termination of the cotton bollworm, Helicoverpa armigera Hubner (Lepidoptera: Noctuidae)</v>
      </c>
      <c r="G417" s="0" t="str">
        <f aca="false">VLOOKUP($D417,metadata!$B$2:$S$451,4,0)</f>
        <v>10.1016/j.jinsphys.2013.06.002</v>
      </c>
      <c r="H417" s="0" t="str">
        <f aca="false">VLOOKUP($D417,metadata!$B$2:$S$451,5,0)</f>
        <v>y</v>
      </c>
      <c r="I417" s="0" t="str">
        <f aca="false">VLOOKUP($D417,metadata!$B$2:$S$451,6,0)</f>
        <v>a</v>
      </c>
      <c r="J417" s="0" t="str">
        <f aca="false">VLOOKUP($D417,metadata!$B$2:$S$451,7,0)</f>
        <v>i</v>
      </c>
      <c r="K417" s="0" t="n">
        <f aca="false">VLOOKUP($D417,metadata!$B$2:$S$451,8,0)</f>
        <v>5</v>
      </c>
      <c r="L417" s="0" t="n">
        <f aca="false">VLOOKUP($D417,metadata!$B$2:$S$451,9,0)</f>
        <v>6</v>
      </c>
      <c r="M417" s="0" t="str">
        <f aca="false">VLOOKUP($D417,metadata!$B$2:$S$451,10,0)</f>
        <v/>
      </c>
      <c r="N417" s="0" t="str">
        <f aca="false">VLOOKUP($D417,metadata!$B$2:$S$451,11,0)</f>
        <v>Helicoverpa armigera</v>
      </c>
      <c r="O417" s="0" t="str">
        <f aca="false">VLOOKUP($D417,metadata!$B$2:$S$451,12,0)</f>
        <v>lepidoptera</v>
      </c>
      <c r="P417" s="0" t="str">
        <f aca="false">VLOOKUP($D417,metadata!$B$2:$S$451,13,0)</f>
        <v>Kazuo</v>
      </c>
      <c r="Q417" s="0" t="n">
        <f aca="false">VLOOKUP($D417,metadata!$B$2:$S$451,14,0)</f>
        <v>41.34</v>
      </c>
      <c r="R417" s="0" t="n">
        <f aca="false">VLOOKUP($D417,metadata!$B$2:$S$451,15,0)</f>
        <v>120.27</v>
      </c>
      <c r="S417" s="0" t="n">
        <f aca="false">VLOOKUP($D417,metadata!$B$2:$S$451,16,0)</f>
        <v>0.01</v>
      </c>
      <c r="T417" s="0" t="str">
        <f aca="false">VLOOKUP($D417,metadata!$B$2:$S$451,17,0)</f>
        <v/>
      </c>
      <c r="U417" s="0" t="str">
        <f aca="false">VLOOKUP($D417,metadata!$B$2:$S$451,18,0)</f>
        <v/>
      </c>
      <c r="V417" s="0" t="n">
        <f aca="false">VLOOKUP($D417,metadata!$B$2:$Z$451,19,0)</f>
        <v>71.5</v>
      </c>
      <c r="W417" s="0" t="str">
        <f aca="false">VLOOKUP($D417,metadata!$B$2:$Z$451,20,0)</f>
        <v>global average</v>
      </c>
      <c r="X417" s="0" t="str">
        <f aca="false">VLOOKUP($D417,metadata!$B$2:$Z$451,21,0)</f>
        <v/>
      </c>
      <c r="Y417" s="0" t="n">
        <f aca="false">VLOOKUP($D417,metadata!$B$2:$Z$451,22,0)</f>
        <v>5</v>
      </c>
      <c r="Z417" s="0" t="str">
        <f aca="false">VLOOKUP($D417,metadata!$B$2:$Z$451,23,0)</f>
        <v/>
      </c>
      <c r="AA417" s="0" t="str">
        <f aca="false">VLOOKUP($D417,metadata!$B$2:$Z$451,24,0)</f>
        <v>pupal</v>
      </c>
      <c r="AB417" s="0" t="str">
        <f aca="false">VLOOKUP($D417,metadata!$B$2:$Z$451,25,0)</f>
        <v/>
      </c>
      <c r="AC417" s="0" t="n">
        <v>14.00219611112</v>
      </c>
      <c r="AD417" s="0" t="n">
        <v>44.7770493029618</v>
      </c>
      <c r="AF417" s="0" t="n">
        <f aca="false">IF(AE417="",V417,AE417)</f>
        <v>71.5</v>
      </c>
      <c r="AG417" s="0" t="n">
        <f aca="false">ROUND(AC417,1)</f>
        <v>14</v>
      </c>
      <c r="AH417" s="0" t="n">
        <v>2013</v>
      </c>
      <c r="AI417" s="0" t="s">
        <v>37</v>
      </c>
      <c r="AJ417" s="0" t="s">
        <v>38</v>
      </c>
    </row>
    <row r="418" customFormat="false" ht="13.8" hidden="false" customHeight="false" outlineLevel="0" collapsed="false">
      <c r="A418" s="0" t="n">
        <f aca="false">A417+metadata!J417</f>
        <v>2497</v>
      </c>
      <c r="B418" s="0" t="str">
        <f aca="false">metadata!B418</f>
        <v>56-W</v>
      </c>
      <c r="C418" s="0" t="n">
        <v>417</v>
      </c>
      <c r="D418" s="3" t="str">
        <f aca="false">VLOOKUP(C418,$A$1:$B$451,2)</f>
        <v>5-Kazuo</v>
      </c>
      <c r="E418" s="0" t="str">
        <f aca="false">VLOOKUP($D418,metadata!$B$2:$S$451,2,0)</f>
        <v>Chen, YS; Chen, C; He, HM; Xia, QW; Xue, FS</v>
      </c>
      <c r="F418" s="0" t="str">
        <f aca="false">VLOOKUP($D418,metadata!$B$2:$S$451,3,0)</f>
        <v>Geographic variation in diapause induction and termination of the cotton bollworm, Helicoverpa armigera Hubner (Lepidoptera: Noctuidae)</v>
      </c>
      <c r="G418" s="0" t="str">
        <f aca="false">VLOOKUP($D418,metadata!$B$2:$S$451,4,0)</f>
        <v>10.1016/j.jinsphys.2013.06.002</v>
      </c>
      <c r="H418" s="0" t="str">
        <f aca="false">VLOOKUP($D418,metadata!$B$2:$S$451,5,0)</f>
        <v>y</v>
      </c>
      <c r="I418" s="0" t="str">
        <f aca="false">VLOOKUP($D418,metadata!$B$2:$S$451,6,0)</f>
        <v>a</v>
      </c>
      <c r="J418" s="0" t="str">
        <f aca="false">VLOOKUP($D418,metadata!$B$2:$S$451,7,0)</f>
        <v>i</v>
      </c>
      <c r="K418" s="0" t="n">
        <f aca="false">VLOOKUP($D418,metadata!$B$2:$S$451,8,0)</f>
        <v>5</v>
      </c>
      <c r="L418" s="0" t="n">
        <f aca="false">VLOOKUP($D418,metadata!$B$2:$S$451,9,0)</f>
        <v>6</v>
      </c>
      <c r="M418" s="0" t="str">
        <f aca="false">VLOOKUP($D418,metadata!$B$2:$S$451,10,0)</f>
        <v/>
      </c>
      <c r="N418" s="0" t="str">
        <f aca="false">VLOOKUP($D418,metadata!$B$2:$S$451,11,0)</f>
        <v>Helicoverpa armigera</v>
      </c>
      <c r="O418" s="0" t="str">
        <f aca="false">VLOOKUP($D418,metadata!$B$2:$S$451,12,0)</f>
        <v>lepidoptera</v>
      </c>
      <c r="P418" s="0" t="str">
        <f aca="false">VLOOKUP($D418,metadata!$B$2:$S$451,13,0)</f>
        <v>Kazuo</v>
      </c>
      <c r="Q418" s="0" t="n">
        <f aca="false">VLOOKUP($D418,metadata!$B$2:$S$451,14,0)</f>
        <v>41.34</v>
      </c>
      <c r="R418" s="0" t="n">
        <f aca="false">VLOOKUP($D418,metadata!$B$2:$S$451,15,0)</f>
        <v>120.27</v>
      </c>
      <c r="S418" s="0" t="n">
        <f aca="false">VLOOKUP($D418,metadata!$B$2:$S$451,16,0)</f>
        <v>0.01</v>
      </c>
      <c r="T418" s="0" t="str">
        <f aca="false">VLOOKUP($D418,metadata!$B$2:$S$451,17,0)</f>
        <v/>
      </c>
      <c r="U418" s="0" t="str">
        <f aca="false">VLOOKUP($D418,metadata!$B$2:$S$451,18,0)</f>
        <v/>
      </c>
      <c r="V418" s="0" t="n">
        <f aca="false">VLOOKUP($D418,metadata!$B$2:$Z$451,19,0)</f>
        <v>71.5</v>
      </c>
      <c r="W418" s="0" t="str">
        <f aca="false">VLOOKUP($D418,metadata!$B$2:$Z$451,20,0)</f>
        <v>global average</v>
      </c>
      <c r="X418" s="0" t="str">
        <f aca="false">VLOOKUP($D418,metadata!$B$2:$Z$451,21,0)</f>
        <v/>
      </c>
      <c r="Y418" s="0" t="n">
        <f aca="false">VLOOKUP($D418,metadata!$B$2:$Z$451,22,0)</f>
        <v>5</v>
      </c>
      <c r="Z418" s="0" t="str">
        <f aca="false">VLOOKUP($D418,metadata!$B$2:$Z$451,23,0)</f>
        <v/>
      </c>
      <c r="AA418" s="0" t="str">
        <f aca="false">VLOOKUP($D418,metadata!$B$2:$Z$451,24,0)</f>
        <v>pupal</v>
      </c>
      <c r="AB418" s="0" t="str">
        <f aca="false">VLOOKUP($D418,metadata!$B$2:$Z$451,25,0)</f>
        <v/>
      </c>
      <c r="AC418" s="0" t="n">
        <v>14.9942772870814</v>
      </c>
      <c r="AD418" s="0" t="n">
        <v>-0.0517234930456282</v>
      </c>
      <c r="AF418" s="0" t="n">
        <f aca="false">IF(AE418="",V418,AE418)</f>
        <v>71.5</v>
      </c>
      <c r="AG418" s="0" t="n">
        <f aca="false">ROUND(AC418,1)</f>
        <v>15</v>
      </c>
      <c r="AH418" s="0" t="n">
        <v>2013</v>
      </c>
      <c r="AI418" s="0" t="s">
        <v>37</v>
      </c>
      <c r="AJ418" s="0" t="s">
        <v>38</v>
      </c>
    </row>
    <row r="419" customFormat="false" ht="13.8" hidden="false" customHeight="false" outlineLevel="0" collapsed="false">
      <c r="A419" s="0" t="n">
        <f aca="false">A418+metadata!J418</f>
        <v>2505</v>
      </c>
      <c r="B419" s="0" t="str">
        <f aca="false">metadata!B419</f>
        <v>56-V</v>
      </c>
      <c r="C419" s="0" t="n">
        <v>418</v>
      </c>
      <c r="D419" s="3" t="str">
        <f aca="false">VLOOKUP(C419,$A$1:$B$451,2)</f>
        <v>5-Kazuo</v>
      </c>
      <c r="E419" s="0" t="str">
        <f aca="false">VLOOKUP($D419,metadata!$B$2:$S$451,2,0)</f>
        <v>Chen, YS; Chen, C; He, HM; Xia, QW; Xue, FS</v>
      </c>
      <c r="F419" s="0" t="str">
        <f aca="false">VLOOKUP($D419,metadata!$B$2:$S$451,3,0)</f>
        <v>Geographic variation in diapause induction and termination of the cotton bollworm, Helicoverpa armigera Hubner (Lepidoptera: Noctuidae)</v>
      </c>
      <c r="G419" s="0" t="str">
        <f aca="false">VLOOKUP($D419,metadata!$B$2:$S$451,4,0)</f>
        <v>10.1016/j.jinsphys.2013.06.002</v>
      </c>
      <c r="H419" s="0" t="str">
        <f aca="false">VLOOKUP($D419,metadata!$B$2:$S$451,5,0)</f>
        <v>y</v>
      </c>
      <c r="I419" s="0" t="str">
        <f aca="false">VLOOKUP($D419,metadata!$B$2:$S$451,6,0)</f>
        <v>a</v>
      </c>
      <c r="J419" s="0" t="str">
        <f aca="false">VLOOKUP($D419,metadata!$B$2:$S$451,7,0)</f>
        <v>i</v>
      </c>
      <c r="K419" s="0" t="n">
        <f aca="false">VLOOKUP($D419,metadata!$B$2:$S$451,8,0)</f>
        <v>5</v>
      </c>
      <c r="L419" s="0" t="n">
        <f aca="false">VLOOKUP($D419,metadata!$B$2:$S$451,9,0)</f>
        <v>6</v>
      </c>
      <c r="M419" s="0" t="str">
        <f aca="false">VLOOKUP($D419,metadata!$B$2:$S$451,10,0)</f>
        <v/>
      </c>
      <c r="N419" s="0" t="str">
        <f aca="false">VLOOKUP($D419,metadata!$B$2:$S$451,11,0)</f>
        <v>Helicoverpa armigera</v>
      </c>
      <c r="O419" s="0" t="str">
        <f aca="false">VLOOKUP($D419,metadata!$B$2:$S$451,12,0)</f>
        <v>lepidoptera</v>
      </c>
      <c r="P419" s="0" t="str">
        <f aca="false">VLOOKUP($D419,metadata!$B$2:$S$451,13,0)</f>
        <v>Kazuo</v>
      </c>
      <c r="Q419" s="0" t="n">
        <f aca="false">VLOOKUP($D419,metadata!$B$2:$S$451,14,0)</f>
        <v>41.34</v>
      </c>
      <c r="R419" s="0" t="n">
        <f aca="false">VLOOKUP($D419,metadata!$B$2:$S$451,15,0)</f>
        <v>120.27</v>
      </c>
      <c r="S419" s="0" t="n">
        <f aca="false">VLOOKUP($D419,metadata!$B$2:$S$451,16,0)</f>
        <v>0.01</v>
      </c>
      <c r="T419" s="0" t="str">
        <f aca="false">VLOOKUP($D419,metadata!$B$2:$S$451,17,0)</f>
        <v/>
      </c>
      <c r="U419" s="0" t="str">
        <f aca="false">VLOOKUP($D419,metadata!$B$2:$S$451,18,0)</f>
        <v/>
      </c>
      <c r="V419" s="0" t="n">
        <f aca="false">VLOOKUP($D419,metadata!$B$2:$Z$451,19,0)</f>
        <v>71.5</v>
      </c>
      <c r="W419" s="0" t="str">
        <f aca="false">VLOOKUP($D419,metadata!$B$2:$Z$451,20,0)</f>
        <v>global average</v>
      </c>
      <c r="X419" s="0" t="str">
        <f aca="false">VLOOKUP($D419,metadata!$B$2:$Z$451,21,0)</f>
        <v/>
      </c>
      <c r="Y419" s="0" t="n">
        <f aca="false">VLOOKUP($D419,metadata!$B$2:$Z$451,22,0)</f>
        <v>5</v>
      </c>
      <c r="Z419" s="0" t="str">
        <f aca="false">VLOOKUP($D419,metadata!$B$2:$Z$451,23,0)</f>
        <v/>
      </c>
      <c r="AA419" s="0" t="str">
        <f aca="false">VLOOKUP($D419,metadata!$B$2:$Z$451,24,0)</f>
        <v>pupal</v>
      </c>
      <c r="AB419" s="0" t="str">
        <f aca="false">VLOOKUP($D419,metadata!$B$2:$Z$451,25,0)</f>
        <v/>
      </c>
      <c r="AC419" s="0" t="n">
        <v>16.0122308962377</v>
      </c>
      <c r="AD419" s="0" t="n">
        <v>0.261823466863319</v>
      </c>
      <c r="AF419" s="0" t="n">
        <f aca="false">IF(AE419="",V419,AE419)</f>
        <v>71.5</v>
      </c>
      <c r="AG419" s="0" t="n">
        <f aca="false">ROUND(AC419,1)</f>
        <v>16</v>
      </c>
      <c r="AH419" s="0" t="n">
        <v>2013</v>
      </c>
      <c r="AI419" s="0" t="s">
        <v>37</v>
      </c>
      <c r="AJ419" s="0" t="s">
        <v>38</v>
      </c>
    </row>
    <row r="420" customFormat="false" ht="13.8" hidden="false" customHeight="false" outlineLevel="0" collapsed="false">
      <c r="A420" s="0" t="n">
        <f aca="false">A419+metadata!J419</f>
        <v>2514</v>
      </c>
      <c r="B420" s="0" t="str">
        <f aca="false">metadata!B420</f>
        <v>56-K</v>
      </c>
      <c r="C420" s="0" t="n">
        <v>419</v>
      </c>
      <c r="D420" s="3" t="str">
        <f aca="false">VLOOKUP(C420,$A$1:$B$451,2)</f>
        <v>6-KO</v>
      </c>
      <c r="E420" s="0" t="str">
        <f aca="false">VLOOKUP($D420,metadata!$B$2:$S$451,2,0)</f>
        <v>KIMURA, MT</v>
      </c>
      <c r="F420" s="0" t="str">
        <f aca="false">VLOOKUP($D420,metadata!$B$2:$S$451,3,0)</f>
        <v>Geographic variation of reproductive diapause in the Drosophila auraria complex (Diptera: Drosophilidae)</v>
      </c>
      <c r="G420" s="0" t="str">
        <f aca="false">VLOOKUP($D420,metadata!$B$2:$S$451,4,0)</f>
        <v>10.1111/j.1365-3032.1984.tb00784.x</v>
      </c>
      <c r="H420" s="0" t="str">
        <f aca="false">VLOOKUP($D420,metadata!$B$2:$S$451,5,0)</f>
        <v>y</v>
      </c>
      <c r="I420" s="0" t="str">
        <f aca="false">VLOOKUP($D420,metadata!$B$2:$S$451,6,0)</f>
        <v>a</v>
      </c>
      <c r="J420" s="0" t="str">
        <f aca="false">VLOOKUP($D420,metadata!$B$2:$S$451,7,0)</f>
        <v>i</v>
      </c>
      <c r="K420" s="0" t="n">
        <f aca="false">VLOOKUP($D420,metadata!$B$2:$S$451,8,0)</f>
        <v>10</v>
      </c>
      <c r="L420" s="0" t="n">
        <f aca="false">VLOOKUP($D420,metadata!$B$2:$S$451,9,0)</f>
        <v>7</v>
      </c>
      <c r="M420" s="0" t="str">
        <f aca="false">VLOOKUP($D420,metadata!$B$2:$S$451,10,0)</f>
        <v>n</v>
      </c>
      <c r="N420" s="0" t="str">
        <f aca="false">VLOOKUP($D420,metadata!$B$2:$S$451,11,0)</f>
        <v>Drosophila auraria</v>
      </c>
      <c r="O420" s="0" t="str">
        <f aca="false">VLOOKUP($D420,metadata!$B$2:$S$451,12,0)</f>
        <v>diptera</v>
      </c>
      <c r="P420" s="0" t="str">
        <f aca="false">VLOOKUP($D420,metadata!$B$2:$S$451,13,0)</f>
        <v>KO</v>
      </c>
      <c r="Q420" s="0" t="n">
        <f aca="false">VLOOKUP($D420,metadata!$B$2:$S$451,14,0)</f>
        <v>44.774361</v>
      </c>
      <c r="R420" s="0" t="n">
        <f aca="false">VLOOKUP($D420,metadata!$B$2:$S$451,15,0)</f>
        <v>142.254389</v>
      </c>
      <c r="S420" s="0" t="n">
        <f aca="false">VLOOKUP($D420,metadata!$B$2:$S$451,16,0)</f>
        <v>0.1</v>
      </c>
      <c r="T420" s="0" t="str">
        <f aca="false">VLOOKUP($D420,metadata!$B$2:$S$451,17,0)</f>
        <v/>
      </c>
      <c r="U420" s="0" t="str">
        <f aca="false">VLOOKUP($D420,metadata!$B$2:$S$451,18,0)</f>
        <v/>
      </c>
      <c r="V420" s="0" t="n">
        <f aca="false">VLOOKUP($D420,metadata!$B$2:$Z$451,19,0)</f>
        <v>110</v>
      </c>
      <c r="W420" s="0" t="str">
        <f aca="false">VLOOKUP($D420,metadata!$B$2:$Z$451,20,0)</f>
        <v>global average</v>
      </c>
      <c r="X420" s="0" t="str">
        <f aca="false">VLOOKUP($D420,metadata!$B$2:$Z$451,21,0)</f>
        <v/>
      </c>
      <c r="Y420" s="0" t="n">
        <f aca="false">VLOOKUP($D420,metadata!$B$2:$Z$451,22,0)</f>
        <v>6</v>
      </c>
      <c r="Z420" s="0" t="str">
        <f aca="false">VLOOKUP($D420,metadata!$B$2:$Z$451,23,0)</f>
        <v/>
      </c>
      <c r="AA420" s="0" t="str">
        <f aca="false">VLOOKUP($D420,metadata!$B$2:$Z$451,24,0)</f>
        <v/>
      </c>
      <c r="AB420" s="0" t="str">
        <f aca="false">VLOOKUP($D420,metadata!$B$2:$Z$451,25,0)</f>
        <v/>
      </c>
      <c r="AC420" s="0" t="n">
        <v>16.016806722689</v>
      </c>
      <c r="AD420" s="0" t="n">
        <v>-1.34416182580415</v>
      </c>
      <c r="AF420" s="0" t="n">
        <f aca="false">IF(AE420="",V420,AE420)</f>
        <v>110</v>
      </c>
      <c r="AG420" s="0" t="n">
        <f aca="false">ROUND(AC420,1)</f>
        <v>16</v>
      </c>
      <c r="AH420" s="0" t="n">
        <v>1984</v>
      </c>
      <c r="AI420" s="0" t="s">
        <v>37</v>
      </c>
      <c r="AJ420" s="0" t="s">
        <v>37</v>
      </c>
    </row>
    <row r="421" customFormat="false" ht="13.8" hidden="false" customHeight="false" outlineLevel="0" collapsed="false">
      <c r="A421" s="0" t="n">
        <f aca="false">A420+metadata!J420</f>
        <v>2521</v>
      </c>
      <c r="B421" s="0" t="str">
        <f aca="false">metadata!B421</f>
        <v>56-S1</v>
      </c>
      <c r="C421" s="0" t="n">
        <v>420</v>
      </c>
      <c r="D421" s="3" t="str">
        <f aca="false">VLOOKUP(C421,$A$1:$B$451,2)</f>
        <v>6-KO</v>
      </c>
      <c r="E421" s="0" t="str">
        <f aca="false">VLOOKUP($D421,metadata!$B$2:$S$451,2,0)</f>
        <v>KIMURA, MT</v>
      </c>
      <c r="F421" s="0" t="str">
        <f aca="false">VLOOKUP($D421,metadata!$B$2:$S$451,3,0)</f>
        <v>Geographic variation of reproductive diapause in the Drosophila auraria complex (Diptera: Drosophilidae)</v>
      </c>
      <c r="G421" s="0" t="str">
        <f aca="false">VLOOKUP($D421,metadata!$B$2:$S$451,4,0)</f>
        <v>10.1111/j.1365-3032.1984.tb00784.x</v>
      </c>
      <c r="H421" s="0" t="str">
        <f aca="false">VLOOKUP($D421,metadata!$B$2:$S$451,5,0)</f>
        <v>y</v>
      </c>
      <c r="I421" s="0" t="str">
        <f aca="false">VLOOKUP($D421,metadata!$B$2:$S$451,6,0)</f>
        <v>a</v>
      </c>
      <c r="J421" s="0" t="str">
        <f aca="false">VLOOKUP($D421,metadata!$B$2:$S$451,7,0)</f>
        <v>i</v>
      </c>
      <c r="K421" s="0" t="n">
        <f aca="false">VLOOKUP($D421,metadata!$B$2:$S$451,8,0)</f>
        <v>10</v>
      </c>
      <c r="L421" s="0" t="n">
        <f aca="false">VLOOKUP($D421,metadata!$B$2:$S$451,9,0)</f>
        <v>7</v>
      </c>
      <c r="M421" s="0" t="str">
        <f aca="false">VLOOKUP($D421,metadata!$B$2:$S$451,10,0)</f>
        <v>n</v>
      </c>
      <c r="N421" s="0" t="str">
        <f aca="false">VLOOKUP($D421,metadata!$B$2:$S$451,11,0)</f>
        <v>Drosophila auraria</v>
      </c>
      <c r="O421" s="0" t="str">
        <f aca="false">VLOOKUP($D421,metadata!$B$2:$S$451,12,0)</f>
        <v>diptera</v>
      </c>
      <c r="P421" s="0" t="str">
        <f aca="false">VLOOKUP($D421,metadata!$B$2:$S$451,13,0)</f>
        <v>KO</v>
      </c>
      <c r="Q421" s="0" t="n">
        <f aca="false">VLOOKUP($D421,metadata!$B$2:$S$451,14,0)</f>
        <v>44.774361</v>
      </c>
      <c r="R421" s="0" t="n">
        <f aca="false">VLOOKUP($D421,metadata!$B$2:$S$451,15,0)</f>
        <v>142.254389</v>
      </c>
      <c r="S421" s="0" t="n">
        <f aca="false">VLOOKUP($D421,metadata!$B$2:$S$451,16,0)</f>
        <v>0.1</v>
      </c>
      <c r="T421" s="0" t="str">
        <f aca="false">VLOOKUP($D421,metadata!$B$2:$S$451,17,0)</f>
        <v/>
      </c>
      <c r="U421" s="0" t="str">
        <f aca="false">VLOOKUP($D421,metadata!$B$2:$S$451,18,0)</f>
        <v/>
      </c>
      <c r="V421" s="0" t="n">
        <f aca="false">VLOOKUP($D421,metadata!$B$2:$Z$451,19,0)</f>
        <v>110</v>
      </c>
      <c r="W421" s="0" t="str">
        <f aca="false">VLOOKUP($D421,metadata!$B$2:$Z$451,20,0)</f>
        <v>global average</v>
      </c>
      <c r="X421" s="0" t="str">
        <f aca="false">VLOOKUP($D421,metadata!$B$2:$Z$451,21,0)</f>
        <v/>
      </c>
      <c r="Y421" s="0" t="n">
        <f aca="false">VLOOKUP($D421,metadata!$B$2:$Z$451,22,0)</f>
        <v>6</v>
      </c>
      <c r="Z421" s="0" t="str">
        <f aca="false">VLOOKUP($D421,metadata!$B$2:$Z$451,23,0)</f>
        <v/>
      </c>
      <c r="AA421" s="0" t="str">
        <f aca="false">VLOOKUP($D421,metadata!$B$2:$Z$451,24,0)</f>
        <v/>
      </c>
      <c r="AB421" s="0" t="str">
        <f aca="false">VLOOKUP($D421,metadata!$B$2:$Z$451,25,0)</f>
        <v/>
      </c>
      <c r="AC421" s="0" t="n">
        <v>14.0336134453781</v>
      </c>
      <c r="AD421" s="0" t="n">
        <v>-1.45789859567987</v>
      </c>
      <c r="AF421" s="0" t="n">
        <f aca="false">IF(AE421="",V421,AE421)</f>
        <v>110</v>
      </c>
      <c r="AG421" s="0" t="n">
        <f aca="false">ROUND(AC421,1)</f>
        <v>14</v>
      </c>
      <c r="AH421" s="0" t="n">
        <v>1984</v>
      </c>
      <c r="AI421" s="0" t="s">
        <v>37</v>
      </c>
      <c r="AJ421" s="0" t="s">
        <v>37</v>
      </c>
    </row>
    <row r="422" customFormat="false" ht="13.8" hidden="false" customHeight="false" outlineLevel="0" collapsed="false">
      <c r="A422" s="0" t="n">
        <f aca="false">A421+metadata!J421</f>
        <v>2528</v>
      </c>
      <c r="B422" s="0" t="str">
        <f aca="false">metadata!B422</f>
        <v>56-S2</v>
      </c>
      <c r="C422" s="0" t="n">
        <v>421</v>
      </c>
      <c r="D422" s="3" t="str">
        <f aca="false">VLOOKUP(C422,$A$1:$B$451,2)</f>
        <v>6-KO</v>
      </c>
      <c r="E422" s="0" t="str">
        <f aca="false">VLOOKUP($D422,metadata!$B$2:$S$451,2,0)</f>
        <v>KIMURA, MT</v>
      </c>
      <c r="F422" s="0" t="str">
        <f aca="false">VLOOKUP($D422,metadata!$B$2:$S$451,3,0)</f>
        <v>Geographic variation of reproductive diapause in the Drosophila auraria complex (Diptera: Drosophilidae)</v>
      </c>
      <c r="G422" s="0" t="str">
        <f aca="false">VLOOKUP($D422,metadata!$B$2:$S$451,4,0)</f>
        <v>10.1111/j.1365-3032.1984.tb00784.x</v>
      </c>
      <c r="H422" s="0" t="str">
        <f aca="false">VLOOKUP($D422,metadata!$B$2:$S$451,5,0)</f>
        <v>y</v>
      </c>
      <c r="I422" s="0" t="str">
        <f aca="false">VLOOKUP($D422,metadata!$B$2:$S$451,6,0)</f>
        <v>a</v>
      </c>
      <c r="J422" s="0" t="str">
        <f aca="false">VLOOKUP($D422,metadata!$B$2:$S$451,7,0)</f>
        <v>i</v>
      </c>
      <c r="K422" s="0" t="n">
        <f aca="false">VLOOKUP($D422,metadata!$B$2:$S$451,8,0)</f>
        <v>10</v>
      </c>
      <c r="L422" s="0" t="n">
        <f aca="false">VLOOKUP($D422,metadata!$B$2:$S$451,9,0)</f>
        <v>7</v>
      </c>
      <c r="M422" s="0" t="str">
        <f aca="false">VLOOKUP($D422,metadata!$B$2:$S$451,10,0)</f>
        <v>n</v>
      </c>
      <c r="N422" s="0" t="str">
        <f aca="false">VLOOKUP($D422,metadata!$B$2:$S$451,11,0)</f>
        <v>Drosophila auraria</v>
      </c>
      <c r="O422" s="0" t="str">
        <f aca="false">VLOOKUP($D422,metadata!$B$2:$S$451,12,0)</f>
        <v>diptera</v>
      </c>
      <c r="P422" s="0" t="str">
        <f aca="false">VLOOKUP($D422,metadata!$B$2:$S$451,13,0)</f>
        <v>KO</v>
      </c>
      <c r="Q422" s="0" t="n">
        <f aca="false">VLOOKUP($D422,metadata!$B$2:$S$451,14,0)</f>
        <v>44.774361</v>
      </c>
      <c r="R422" s="0" t="n">
        <f aca="false">VLOOKUP($D422,metadata!$B$2:$S$451,15,0)</f>
        <v>142.254389</v>
      </c>
      <c r="S422" s="0" t="n">
        <f aca="false">VLOOKUP($D422,metadata!$B$2:$S$451,16,0)</f>
        <v>0.1</v>
      </c>
      <c r="T422" s="0" t="str">
        <f aca="false">VLOOKUP($D422,metadata!$B$2:$S$451,17,0)</f>
        <v/>
      </c>
      <c r="U422" s="0" t="str">
        <f aca="false">VLOOKUP($D422,metadata!$B$2:$S$451,18,0)</f>
        <v/>
      </c>
      <c r="V422" s="0" t="n">
        <f aca="false">VLOOKUP($D422,metadata!$B$2:$Z$451,19,0)</f>
        <v>110</v>
      </c>
      <c r="W422" s="0" t="str">
        <f aca="false">VLOOKUP($D422,metadata!$B$2:$Z$451,20,0)</f>
        <v>global average</v>
      </c>
      <c r="X422" s="0" t="str">
        <f aca="false">VLOOKUP($D422,metadata!$B$2:$Z$451,21,0)</f>
        <v/>
      </c>
      <c r="Y422" s="0" t="n">
        <f aca="false">VLOOKUP($D422,metadata!$B$2:$Z$451,22,0)</f>
        <v>6</v>
      </c>
      <c r="Z422" s="0" t="str">
        <f aca="false">VLOOKUP($D422,metadata!$B$2:$Z$451,23,0)</f>
        <v/>
      </c>
      <c r="AA422" s="0" t="str">
        <f aca="false">VLOOKUP($D422,metadata!$B$2:$Z$451,24,0)</f>
        <v/>
      </c>
      <c r="AB422" s="0" t="str">
        <f aca="false">VLOOKUP($D422,metadata!$B$2:$Z$451,25,0)</f>
        <v/>
      </c>
      <c r="AC422" s="0" t="n">
        <v>13.563025210084</v>
      </c>
      <c r="AD422" s="0" t="n">
        <v>11.3464177617355</v>
      </c>
      <c r="AF422" s="0" t="n">
        <f aca="false">IF(AE422="",V422,AE422)</f>
        <v>110</v>
      </c>
      <c r="AG422" s="0" t="n">
        <v>13.5</v>
      </c>
      <c r="AH422" s="0" t="n">
        <v>1984</v>
      </c>
      <c r="AI422" s="0" t="s">
        <v>37</v>
      </c>
      <c r="AJ422" s="0" t="s">
        <v>37</v>
      </c>
    </row>
    <row r="423" customFormat="false" ht="13.8" hidden="false" customHeight="false" outlineLevel="0" collapsed="false">
      <c r="A423" s="0" t="n">
        <f aca="false">A422+metadata!J422</f>
        <v>2535</v>
      </c>
      <c r="B423" s="0" t="str">
        <f aca="false">metadata!B423</f>
        <v>56-P</v>
      </c>
      <c r="C423" s="0" t="n">
        <v>422</v>
      </c>
      <c r="D423" s="3" t="str">
        <f aca="false">VLOOKUP(C423,$A$1:$B$451,2)</f>
        <v>6-KO</v>
      </c>
      <c r="E423" s="0" t="str">
        <f aca="false">VLOOKUP($D423,metadata!$B$2:$S$451,2,0)</f>
        <v>KIMURA, MT</v>
      </c>
      <c r="F423" s="0" t="str">
        <f aca="false">VLOOKUP($D423,metadata!$B$2:$S$451,3,0)</f>
        <v>Geographic variation of reproductive diapause in the Drosophila auraria complex (Diptera: Drosophilidae)</v>
      </c>
      <c r="G423" s="0" t="str">
        <f aca="false">VLOOKUP($D423,metadata!$B$2:$S$451,4,0)</f>
        <v>10.1111/j.1365-3032.1984.tb00784.x</v>
      </c>
      <c r="H423" s="0" t="str">
        <f aca="false">VLOOKUP($D423,metadata!$B$2:$S$451,5,0)</f>
        <v>y</v>
      </c>
      <c r="I423" s="0" t="str">
        <f aca="false">VLOOKUP($D423,metadata!$B$2:$S$451,6,0)</f>
        <v>a</v>
      </c>
      <c r="J423" s="0" t="str">
        <f aca="false">VLOOKUP($D423,metadata!$B$2:$S$451,7,0)</f>
        <v>i</v>
      </c>
      <c r="K423" s="0" t="n">
        <f aca="false">VLOOKUP($D423,metadata!$B$2:$S$451,8,0)</f>
        <v>10</v>
      </c>
      <c r="L423" s="0" t="n">
        <f aca="false">VLOOKUP($D423,metadata!$B$2:$S$451,9,0)</f>
        <v>7</v>
      </c>
      <c r="M423" s="0" t="str">
        <f aca="false">VLOOKUP($D423,metadata!$B$2:$S$451,10,0)</f>
        <v>n</v>
      </c>
      <c r="N423" s="0" t="str">
        <f aca="false">VLOOKUP($D423,metadata!$B$2:$S$451,11,0)</f>
        <v>Drosophila auraria</v>
      </c>
      <c r="O423" s="0" t="str">
        <f aca="false">VLOOKUP($D423,metadata!$B$2:$S$451,12,0)</f>
        <v>diptera</v>
      </c>
      <c r="P423" s="0" t="str">
        <f aca="false">VLOOKUP($D423,metadata!$B$2:$S$451,13,0)</f>
        <v>KO</v>
      </c>
      <c r="Q423" s="0" t="n">
        <f aca="false">VLOOKUP($D423,metadata!$B$2:$S$451,14,0)</f>
        <v>44.774361</v>
      </c>
      <c r="R423" s="0" t="n">
        <f aca="false">VLOOKUP($D423,metadata!$B$2:$S$451,15,0)</f>
        <v>142.254389</v>
      </c>
      <c r="S423" s="0" t="n">
        <f aca="false">VLOOKUP($D423,metadata!$B$2:$S$451,16,0)</f>
        <v>0.1</v>
      </c>
      <c r="T423" s="0" t="str">
        <f aca="false">VLOOKUP($D423,metadata!$B$2:$S$451,17,0)</f>
        <v/>
      </c>
      <c r="U423" s="0" t="str">
        <f aca="false">VLOOKUP($D423,metadata!$B$2:$S$451,18,0)</f>
        <v/>
      </c>
      <c r="V423" s="0" t="n">
        <f aca="false">VLOOKUP($D423,metadata!$B$2:$Z$451,19,0)</f>
        <v>110</v>
      </c>
      <c r="W423" s="0" t="str">
        <f aca="false">VLOOKUP($D423,metadata!$B$2:$Z$451,20,0)</f>
        <v>global average</v>
      </c>
      <c r="X423" s="0" t="str">
        <f aca="false">VLOOKUP($D423,metadata!$B$2:$Z$451,21,0)</f>
        <v/>
      </c>
      <c r="Y423" s="0" t="n">
        <f aca="false">VLOOKUP($D423,metadata!$B$2:$Z$451,22,0)</f>
        <v>6</v>
      </c>
      <c r="Z423" s="0" t="str">
        <f aca="false">VLOOKUP($D423,metadata!$B$2:$Z$451,23,0)</f>
        <v/>
      </c>
      <c r="AA423" s="0" t="str">
        <f aca="false">VLOOKUP($D423,metadata!$B$2:$Z$451,24,0)</f>
        <v/>
      </c>
      <c r="AB423" s="0" t="str">
        <f aca="false">VLOOKUP($D423,metadata!$B$2:$Z$451,25,0)</f>
        <v/>
      </c>
      <c r="AC423" s="0" t="n">
        <v>13.0252100840336</v>
      </c>
      <c r="AD423" s="0" t="n">
        <v>33.2186565901528</v>
      </c>
      <c r="AF423" s="0" t="n">
        <f aca="false">IF(AE423="",V423,AE423)</f>
        <v>110</v>
      </c>
      <c r="AG423" s="0" t="n">
        <f aca="false">ROUND(AC423,1)</f>
        <v>13</v>
      </c>
      <c r="AH423" s="0" t="n">
        <v>1984</v>
      </c>
      <c r="AI423" s="0" t="s">
        <v>37</v>
      </c>
      <c r="AJ423" s="0" t="s">
        <v>37</v>
      </c>
    </row>
    <row r="424" customFormat="false" ht="13.8" hidden="false" customHeight="false" outlineLevel="0" collapsed="false">
      <c r="A424" s="0" t="n">
        <f aca="false">A423+metadata!J423</f>
        <v>2543</v>
      </c>
      <c r="B424" s="0" t="str">
        <f aca="false">metadata!B424</f>
        <v>56-A</v>
      </c>
      <c r="C424" s="0" t="n">
        <v>423</v>
      </c>
      <c r="D424" s="3" t="str">
        <f aca="false">VLOOKUP(C424,$A$1:$B$451,2)</f>
        <v>6-KO</v>
      </c>
      <c r="E424" s="0" t="str">
        <f aca="false">VLOOKUP($D424,metadata!$B$2:$S$451,2,0)</f>
        <v>KIMURA, MT</v>
      </c>
      <c r="F424" s="0" t="str">
        <f aca="false">VLOOKUP($D424,metadata!$B$2:$S$451,3,0)</f>
        <v>Geographic variation of reproductive diapause in the Drosophila auraria complex (Diptera: Drosophilidae)</v>
      </c>
      <c r="G424" s="0" t="str">
        <f aca="false">VLOOKUP($D424,metadata!$B$2:$S$451,4,0)</f>
        <v>10.1111/j.1365-3032.1984.tb00784.x</v>
      </c>
      <c r="H424" s="0" t="str">
        <f aca="false">VLOOKUP($D424,metadata!$B$2:$S$451,5,0)</f>
        <v>y</v>
      </c>
      <c r="I424" s="0" t="str">
        <f aca="false">VLOOKUP($D424,metadata!$B$2:$S$451,6,0)</f>
        <v>a</v>
      </c>
      <c r="J424" s="0" t="str">
        <f aca="false">VLOOKUP($D424,metadata!$B$2:$S$451,7,0)</f>
        <v>i</v>
      </c>
      <c r="K424" s="0" t="n">
        <f aca="false">VLOOKUP($D424,metadata!$B$2:$S$451,8,0)</f>
        <v>10</v>
      </c>
      <c r="L424" s="0" t="n">
        <f aca="false">VLOOKUP($D424,metadata!$B$2:$S$451,9,0)</f>
        <v>7</v>
      </c>
      <c r="M424" s="0" t="str">
        <f aca="false">VLOOKUP($D424,metadata!$B$2:$S$451,10,0)</f>
        <v>n</v>
      </c>
      <c r="N424" s="0" t="str">
        <f aca="false">VLOOKUP($D424,metadata!$B$2:$S$451,11,0)</f>
        <v>Drosophila auraria</v>
      </c>
      <c r="O424" s="0" t="str">
        <f aca="false">VLOOKUP($D424,metadata!$B$2:$S$451,12,0)</f>
        <v>diptera</v>
      </c>
      <c r="P424" s="0" t="str">
        <f aca="false">VLOOKUP($D424,metadata!$B$2:$S$451,13,0)</f>
        <v>KO</v>
      </c>
      <c r="Q424" s="0" t="n">
        <f aca="false">VLOOKUP($D424,metadata!$B$2:$S$451,14,0)</f>
        <v>44.774361</v>
      </c>
      <c r="R424" s="0" t="n">
        <f aca="false">VLOOKUP($D424,metadata!$B$2:$S$451,15,0)</f>
        <v>142.254389</v>
      </c>
      <c r="S424" s="0" t="n">
        <f aca="false">VLOOKUP($D424,metadata!$B$2:$S$451,16,0)</f>
        <v>0.1</v>
      </c>
      <c r="T424" s="0" t="str">
        <f aca="false">VLOOKUP($D424,metadata!$B$2:$S$451,17,0)</f>
        <v/>
      </c>
      <c r="U424" s="0" t="str">
        <f aca="false">VLOOKUP($D424,metadata!$B$2:$S$451,18,0)</f>
        <v/>
      </c>
      <c r="V424" s="0" t="n">
        <f aca="false">VLOOKUP($D424,metadata!$B$2:$Z$451,19,0)</f>
        <v>110</v>
      </c>
      <c r="W424" s="0" t="str">
        <f aca="false">VLOOKUP($D424,metadata!$B$2:$Z$451,20,0)</f>
        <v>global average</v>
      </c>
      <c r="X424" s="0" t="str">
        <f aca="false">VLOOKUP($D424,metadata!$B$2:$Z$451,21,0)</f>
        <v/>
      </c>
      <c r="Y424" s="0" t="n">
        <f aca="false">VLOOKUP($D424,metadata!$B$2:$Z$451,22,0)</f>
        <v>6</v>
      </c>
      <c r="Z424" s="0" t="str">
        <f aca="false">VLOOKUP($D424,metadata!$B$2:$Z$451,23,0)</f>
        <v/>
      </c>
      <c r="AA424" s="0" t="str">
        <f aca="false">VLOOKUP($D424,metadata!$B$2:$Z$451,24,0)</f>
        <v/>
      </c>
      <c r="AB424" s="0" t="str">
        <f aca="false">VLOOKUP($D424,metadata!$B$2:$Z$451,25,0)</f>
        <v/>
      </c>
      <c r="AC424" s="0" t="n">
        <v>12.5882352941176</v>
      </c>
      <c r="AD424" s="0" t="n">
        <v>44.0057902355573</v>
      </c>
      <c r="AF424" s="0" t="n">
        <f aca="false">IF(AE424="",V424,AE424)</f>
        <v>110</v>
      </c>
      <c r="AG424" s="0" t="n">
        <v>12.5</v>
      </c>
      <c r="AH424" s="0" t="n">
        <v>1984</v>
      </c>
      <c r="AI424" s="0" t="s">
        <v>37</v>
      </c>
      <c r="AJ424" s="0" t="s">
        <v>37</v>
      </c>
    </row>
    <row r="425" customFormat="false" ht="13.8" hidden="false" customHeight="false" outlineLevel="0" collapsed="false">
      <c r="A425" s="0" t="n">
        <f aca="false">A424+metadata!J424</f>
        <v>2552</v>
      </c>
      <c r="B425" s="0" t="str">
        <f aca="false">metadata!B425</f>
        <v>56-T1</v>
      </c>
      <c r="C425" s="0" t="n">
        <v>424</v>
      </c>
      <c r="D425" s="3" t="str">
        <f aca="false">VLOOKUP(C425,$A$1:$B$451,2)</f>
        <v>6-KO</v>
      </c>
      <c r="E425" s="0" t="str">
        <f aca="false">VLOOKUP($D425,metadata!$B$2:$S$451,2,0)</f>
        <v>KIMURA, MT</v>
      </c>
      <c r="F425" s="0" t="str">
        <f aca="false">VLOOKUP($D425,metadata!$B$2:$S$451,3,0)</f>
        <v>Geographic variation of reproductive diapause in the Drosophila auraria complex (Diptera: Drosophilidae)</v>
      </c>
      <c r="G425" s="0" t="str">
        <f aca="false">VLOOKUP($D425,metadata!$B$2:$S$451,4,0)</f>
        <v>10.1111/j.1365-3032.1984.tb00784.x</v>
      </c>
      <c r="H425" s="0" t="str">
        <f aca="false">VLOOKUP($D425,metadata!$B$2:$S$451,5,0)</f>
        <v>y</v>
      </c>
      <c r="I425" s="0" t="str">
        <f aca="false">VLOOKUP($D425,metadata!$B$2:$S$451,6,0)</f>
        <v>a</v>
      </c>
      <c r="J425" s="0" t="str">
        <f aca="false">VLOOKUP($D425,metadata!$B$2:$S$451,7,0)</f>
        <v>i</v>
      </c>
      <c r="K425" s="0" t="n">
        <f aca="false">VLOOKUP($D425,metadata!$B$2:$S$451,8,0)</f>
        <v>10</v>
      </c>
      <c r="L425" s="0" t="n">
        <f aca="false">VLOOKUP($D425,metadata!$B$2:$S$451,9,0)</f>
        <v>7</v>
      </c>
      <c r="M425" s="0" t="str">
        <f aca="false">VLOOKUP($D425,metadata!$B$2:$S$451,10,0)</f>
        <v>n</v>
      </c>
      <c r="N425" s="0" t="str">
        <f aca="false">VLOOKUP($D425,metadata!$B$2:$S$451,11,0)</f>
        <v>Drosophila auraria</v>
      </c>
      <c r="O425" s="0" t="str">
        <f aca="false">VLOOKUP($D425,metadata!$B$2:$S$451,12,0)</f>
        <v>diptera</v>
      </c>
      <c r="P425" s="0" t="str">
        <f aca="false">VLOOKUP($D425,metadata!$B$2:$S$451,13,0)</f>
        <v>KO</v>
      </c>
      <c r="Q425" s="0" t="n">
        <f aca="false">VLOOKUP($D425,metadata!$B$2:$S$451,14,0)</f>
        <v>44.774361</v>
      </c>
      <c r="R425" s="0" t="n">
        <f aca="false">VLOOKUP($D425,metadata!$B$2:$S$451,15,0)</f>
        <v>142.254389</v>
      </c>
      <c r="S425" s="0" t="n">
        <f aca="false">VLOOKUP($D425,metadata!$B$2:$S$451,16,0)</f>
        <v>0.1</v>
      </c>
      <c r="T425" s="0" t="str">
        <f aca="false">VLOOKUP($D425,metadata!$B$2:$S$451,17,0)</f>
        <v/>
      </c>
      <c r="U425" s="0" t="str">
        <f aca="false">VLOOKUP($D425,metadata!$B$2:$S$451,18,0)</f>
        <v/>
      </c>
      <c r="V425" s="0" t="n">
        <f aca="false">VLOOKUP($D425,metadata!$B$2:$Z$451,19,0)</f>
        <v>110</v>
      </c>
      <c r="W425" s="0" t="str">
        <f aca="false">VLOOKUP($D425,metadata!$B$2:$Z$451,20,0)</f>
        <v>global average</v>
      </c>
      <c r="X425" s="0" t="str">
        <f aca="false">VLOOKUP($D425,metadata!$B$2:$Z$451,21,0)</f>
        <v/>
      </c>
      <c r="Y425" s="0" t="n">
        <f aca="false">VLOOKUP($D425,metadata!$B$2:$Z$451,22,0)</f>
        <v>6</v>
      </c>
      <c r="Z425" s="0" t="str">
        <f aca="false">VLOOKUP($D425,metadata!$B$2:$Z$451,23,0)</f>
        <v/>
      </c>
      <c r="AA425" s="0" t="str">
        <f aca="false">VLOOKUP($D425,metadata!$B$2:$Z$451,24,0)</f>
        <v/>
      </c>
      <c r="AB425" s="0" t="str">
        <f aca="false">VLOOKUP($D425,metadata!$B$2:$Z$451,25,0)</f>
        <v/>
      </c>
      <c r="AC425" s="0" t="n">
        <v>12.0504201680672</v>
      </c>
      <c r="AD425" s="0" t="n">
        <v>46.0793713458537</v>
      </c>
      <c r="AF425" s="0" t="n">
        <f aca="false">IF(AE425="",V425,AE425)</f>
        <v>110</v>
      </c>
      <c r="AG425" s="0" t="n">
        <v>12</v>
      </c>
      <c r="AH425" s="0" t="n">
        <v>1984</v>
      </c>
      <c r="AI425" s="0" t="s">
        <v>37</v>
      </c>
      <c r="AJ425" s="0" t="s">
        <v>37</v>
      </c>
    </row>
    <row r="426" customFormat="false" ht="13.8" hidden="false" customHeight="false" outlineLevel="0" collapsed="false">
      <c r="A426" s="0" t="n">
        <f aca="false">A425+metadata!J425</f>
        <v>2560</v>
      </c>
      <c r="B426" s="0" t="str">
        <f aca="false">metadata!B426</f>
        <v>56-T2</v>
      </c>
      <c r="C426" s="0" t="n">
        <v>425</v>
      </c>
      <c r="D426" s="3" t="str">
        <f aca="false">VLOOKUP(C426,$A$1:$B$451,2)</f>
        <v>6-KO</v>
      </c>
      <c r="E426" s="0" t="str">
        <f aca="false">VLOOKUP($D426,metadata!$B$2:$S$451,2,0)</f>
        <v>KIMURA, MT</v>
      </c>
      <c r="F426" s="0" t="str">
        <f aca="false">VLOOKUP($D426,metadata!$B$2:$S$451,3,0)</f>
        <v>Geographic variation of reproductive diapause in the Drosophila auraria complex (Diptera: Drosophilidae)</v>
      </c>
      <c r="G426" s="0" t="str">
        <f aca="false">VLOOKUP($D426,metadata!$B$2:$S$451,4,0)</f>
        <v>10.1111/j.1365-3032.1984.tb00784.x</v>
      </c>
      <c r="H426" s="0" t="str">
        <f aca="false">VLOOKUP($D426,metadata!$B$2:$S$451,5,0)</f>
        <v>y</v>
      </c>
      <c r="I426" s="0" t="str">
        <f aca="false">VLOOKUP($D426,metadata!$B$2:$S$451,6,0)</f>
        <v>a</v>
      </c>
      <c r="J426" s="0" t="str">
        <f aca="false">VLOOKUP($D426,metadata!$B$2:$S$451,7,0)</f>
        <v>i</v>
      </c>
      <c r="K426" s="0" t="n">
        <f aca="false">VLOOKUP($D426,metadata!$B$2:$S$451,8,0)</f>
        <v>10</v>
      </c>
      <c r="L426" s="0" t="n">
        <f aca="false">VLOOKUP($D426,metadata!$B$2:$S$451,9,0)</f>
        <v>7</v>
      </c>
      <c r="M426" s="0" t="str">
        <f aca="false">VLOOKUP($D426,metadata!$B$2:$S$451,10,0)</f>
        <v>n</v>
      </c>
      <c r="N426" s="0" t="str">
        <f aca="false">VLOOKUP($D426,metadata!$B$2:$S$451,11,0)</f>
        <v>Drosophila auraria</v>
      </c>
      <c r="O426" s="0" t="str">
        <f aca="false">VLOOKUP($D426,metadata!$B$2:$S$451,12,0)</f>
        <v>diptera</v>
      </c>
      <c r="P426" s="0" t="str">
        <f aca="false">VLOOKUP($D426,metadata!$B$2:$S$451,13,0)</f>
        <v>KO</v>
      </c>
      <c r="Q426" s="0" t="n">
        <f aca="false">VLOOKUP($D426,metadata!$B$2:$S$451,14,0)</f>
        <v>44.774361</v>
      </c>
      <c r="R426" s="0" t="n">
        <f aca="false">VLOOKUP($D426,metadata!$B$2:$S$451,15,0)</f>
        <v>142.254389</v>
      </c>
      <c r="S426" s="0" t="n">
        <f aca="false">VLOOKUP($D426,metadata!$B$2:$S$451,16,0)</f>
        <v>0.1</v>
      </c>
      <c r="T426" s="0" t="str">
        <f aca="false">VLOOKUP($D426,metadata!$B$2:$S$451,17,0)</f>
        <v/>
      </c>
      <c r="U426" s="0" t="str">
        <f aca="false">VLOOKUP($D426,metadata!$B$2:$S$451,18,0)</f>
        <v/>
      </c>
      <c r="V426" s="0" t="n">
        <f aca="false">VLOOKUP($D426,metadata!$B$2:$Z$451,19,0)</f>
        <v>110</v>
      </c>
      <c r="W426" s="0" t="str">
        <f aca="false">VLOOKUP($D426,metadata!$B$2:$Z$451,20,0)</f>
        <v>global average</v>
      </c>
      <c r="X426" s="0" t="str">
        <f aca="false">VLOOKUP($D426,metadata!$B$2:$Z$451,21,0)</f>
        <v/>
      </c>
      <c r="Y426" s="0" t="n">
        <f aca="false">VLOOKUP($D426,metadata!$B$2:$Z$451,22,0)</f>
        <v>6</v>
      </c>
      <c r="Z426" s="0" t="str">
        <f aca="false">VLOOKUP($D426,metadata!$B$2:$Z$451,23,0)</f>
        <v/>
      </c>
      <c r="AA426" s="0" t="str">
        <f aca="false">VLOOKUP($D426,metadata!$B$2:$Z$451,24,0)</f>
        <v/>
      </c>
      <c r="AB426" s="0" t="str">
        <f aca="false">VLOOKUP($D426,metadata!$B$2:$Z$451,25,0)</f>
        <v/>
      </c>
      <c r="AC426" s="0" t="n">
        <v>10.016806722689</v>
      </c>
      <c r="AD426" s="0" t="n">
        <v>51.6759724023837</v>
      </c>
      <c r="AF426" s="0" t="n">
        <f aca="false">IF(AE426="",V426,AE426)</f>
        <v>110</v>
      </c>
      <c r="AG426" s="0" t="n">
        <f aca="false">ROUND(AC426,1)</f>
        <v>10</v>
      </c>
      <c r="AH426" s="0" t="n">
        <v>1984</v>
      </c>
      <c r="AI426" s="0" t="s">
        <v>37</v>
      </c>
      <c r="AJ426" s="0" t="s">
        <v>37</v>
      </c>
    </row>
    <row r="427" customFormat="false" ht="13.8" hidden="false" customHeight="false" outlineLevel="0" collapsed="false">
      <c r="A427" s="0" t="n">
        <f aca="false">A426+metadata!J426</f>
        <v>2567</v>
      </c>
      <c r="B427" s="0" t="str">
        <f aca="false">metadata!B427</f>
        <v>57- JMS</v>
      </c>
      <c r="C427" s="0" t="n">
        <v>426</v>
      </c>
      <c r="D427" s="3" t="str">
        <f aca="false">VLOOKUP(C427,$A$1:$B$451,2)</f>
        <v>6-SP</v>
      </c>
      <c r="E427" s="0" t="str">
        <f aca="false">VLOOKUP($D427,metadata!$B$2:$S$451,2,0)</f>
        <v>KIMURA, MT</v>
      </c>
      <c r="F427" s="0" t="str">
        <f aca="false">VLOOKUP($D427,metadata!$B$2:$S$451,3,0)</f>
        <v>Geographic variation of reproductive diapause in the Drosophila auraria complex (Diptera: Drosophilidae)</v>
      </c>
      <c r="G427" s="0" t="str">
        <f aca="false">VLOOKUP($D427,metadata!$B$2:$S$451,4,0)</f>
        <v>10.1111/j.1365-3032.1984.tb00784.x</v>
      </c>
      <c r="H427" s="0" t="str">
        <f aca="false">VLOOKUP($D427,metadata!$B$2:$S$451,5,0)</f>
        <v>y</v>
      </c>
      <c r="I427" s="0" t="str">
        <f aca="false">VLOOKUP($D427,metadata!$B$2:$S$451,6,0)</f>
        <v>a</v>
      </c>
      <c r="J427" s="0" t="str">
        <f aca="false">VLOOKUP($D427,metadata!$B$2:$S$451,7,0)</f>
        <v>i</v>
      </c>
      <c r="K427" s="0" t="n">
        <f aca="false">VLOOKUP($D427,metadata!$B$2:$S$451,8,0)</f>
        <v>10</v>
      </c>
      <c r="L427" s="0" t="n">
        <f aca="false">VLOOKUP($D427,metadata!$B$2:$S$451,9,0)</f>
        <v>5</v>
      </c>
      <c r="M427" s="0" t="str">
        <f aca="false">VLOOKUP($D427,metadata!$B$2:$S$451,10,0)</f>
        <v>n</v>
      </c>
      <c r="N427" s="0" t="str">
        <f aca="false">VLOOKUP($D427,metadata!$B$2:$S$451,11,0)</f>
        <v>Drosophila auraria</v>
      </c>
      <c r="O427" s="0" t="str">
        <f aca="false">VLOOKUP($D427,metadata!$B$2:$S$451,12,0)</f>
        <v>diptera</v>
      </c>
      <c r="P427" s="0" t="str">
        <f aca="false">VLOOKUP($D427,metadata!$B$2:$S$451,13,0)</f>
        <v>SP</v>
      </c>
      <c r="Q427" s="0" t="n">
        <f aca="false">VLOOKUP($D427,metadata!$B$2:$S$451,14,0)</f>
        <v>43.06861</v>
      </c>
      <c r="R427" s="0" t="n">
        <f aca="false">VLOOKUP($D427,metadata!$B$2:$S$451,15,0)</f>
        <v>141.35078</v>
      </c>
      <c r="S427" s="0" t="n">
        <f aca="false">VLOOKUP($D427,metadata!$B$2:$S$451,16,0)</f>
        <v>0.1</v>
      </c>
      <c r="T427" s="0" t="str">
        <f aca="false">VLOOKUP($D427,metadata!$B$2:$S$451,17,0)</f>
        <v/>
      </c>
      <c r="U427" s="0" t="str">
        <f aca="false">VLOOKUP($D427,metadata!$B$2:$S$451,18,0)</f>
        <v/>
      </c>
      <c r="V427" s="0" t="n">
        <f aca="false">VLOOKUP($D427,metadata!$B$2:$Z$451,19,0)</f>
        <v>110</v>
      </c>
      <c r="W427" s="0" t="str">
        <f aca="false">VLOOKUP($D427,metadata!$B$2:$Z$451,20,0)</f>
        <v>global average</v>
      </c>
      <c r="X427" s="0" t="str">
        <f aca="false">VLOOKUP($D427,metadata!$B$2:$Z$451,21,0)</f>
        <v/>
      </c>
      <c r="Y427" s="0" t="n">
        <f aca="false">VLOOKUP($D427,metadata!$B$2:$Z$451,22,0)</f>
        <v>6</v>
      </c>
      <c r="Z427" s="0" t="str">
        <f aca="false">VLOOKUP($D427,metadata!$B$2:$Z$451,23,0)</f>
        <v/>
      </c>
      <c r="AA427" s="0" t="str">
        <f aca="false">VLOOKUP($D427,metadata!$B$2:$Z$451,24,0)</f>
        <v/>
      </c>
      <c r="AB427" s="0" t="str">
        <f aca="false">VLOOKUP($D427,metadata!$B$2:$Z$451,25,0)</f>
        <v/>
      </c>
      <c r="AC427" s="0" t="n">
        <v>16.016806722689</v>
      </c>
      <c r="AD427" s="0" t="n">
        <v>-1.34416182580415</v>
      </c>
      <c r="AF427" s="0" t="n">
        <f aca="false">IF(AE427="",V427,AE427)</f>
        <v>110</v>
      </c>
      <c r="AG427" s="0" t="n">
        <f aca="false">ROUND(AC427,1)</f>
        <v>16</v>
      </c>
      <c r="AH427" s="0" t="n">
        <v>1984</v>
      </c>
      <c r="AI427" s="0" t="s">
        <v>37</v>
      </c>
      <c r="AJ427" s="0" t="s">
        <v>37</v>
      </c>
    </row>
    <row r="428" customFormat="false" ht="13.8" hidden="false" customHeight="false" outlineLevel="0" collapsed="false">
      <c r="A428" s="0" t="n">
        <f aca="false">A427+metadata!J427</f>
        <v>2574</v>
      </c>
      <c r="B428" s="0" t="str">
        <f aca="false">metadata!B428</f>
        <v>57-BJ</v>
      </c>
      <c r="C428" s="0" t="n">
        <v>427</v>
      </c>
      <c r="D428" s="3" t="str">
        <f aca="false">VLOOKUP(C428,$A$1:$B$451,2)</f>
        <v>6-SP</v>
      </c>
      <c r="E428" s="0" t="str">
        <f aca="false">VLOOKUP($D428,metadata!$B$2:$S$451,2,0)</f>
        <v>KIMURA, MT</v>
      </c>
      <c r="F428" s="0" t="str">
        <f aca="false">VLOOKUP($D428,metadata!$B$2:$S$451,3,0)</f>
        <v>Geographic variation of reproductive diapause in the Drosophila auraria complex (Diptera: Drosophilidae)</v>
      </c>
      <c r="G428" s="0" t="str">
        <f aca="false">VLOOKUP($D428,metadata!$B$2:$S$451,4,0)</f>
        <v>10.1111/j.1365-3032.1984.tb00784.x</v>
      </c>
      <c r="H428" s="0" t="str">
        <f aca="false">VLOOKUP($D428,metadata!$B$2:$S$451,5,0)</f>
        <v>y</v>
      </c>
      <c r="I428" s="0" t="str">
        <f aca="false">VLOOKUP($D428,metadata!$B$2:$S$451,6,0)</f>
        <v>a</v>
      </c>
      <c r="J428" s="0" t="str">
        <f aca="false">VLOOKUP($D428,metadata!$B$2:$S$451,7,0)</f>
        <v>i</v>
      </c>
      <c r="K428" s="0" t="n">
        <f aca="false">VLOOKUP($D428,metadata!$B$2:$S$451,8,0)</f>
        <v>10</v>
      </c>
      <c r="L428" s="0" t="n">
        <f aca="false">VLOOKUP($D428,metadata!$B$2:$S$451,9,0)</f>
        <v>5</v>
      </c>
      <c r="M428" s="0" t="str">
        <f aca="false">VLOOKUP($D428,metadata!$B$2:$S$451,10,0)</f>
        <v>n</v>
      </c>
      <c r="N428" s="0" t="str">
        <f aca="false">VLOOKUP($D428,metadata!$B$2:$S$451,11,0)</f>
        <v>Drosophila auraria</v>
      </c>
      <c r="O428" s="0" t="str">
        <f aca="false">VLOOKUP($D428,metadata!$B$2:$S$451,12,0)</f>
        <v>diptera</v>
      </c>
      <c r="P428" s="0" t="str">
        <f aca="false">VLOOKUP($D428,metadata!$B$2:$S$451,13,0)</f>
        <v>SP</v>
      </c>
      <c r="Q428" s="0" t="n">
        <f aca="false">VLOOKUP($D428,metadata!$B$2:$S$451,14,0)</f>
        <v>43.06861</v>
      </c>
      <c r="R428" s="0" t="n">
        <f aca="false">VLOOKUP($D428,metadata!$B$2:$S$451,15,0)</f>
        <v>141.35078</v>
      </c>
      <c r="S428" s="0" t="n">
        <f aca="false">VLOOKUP($D428,metadata!$B$2:$S$451,16,0)</f>
        <v>0.1</v>
      </c>
      <c r="T428" s="0" t="str">
        <f aca="false">VLOOKUP($D428,metadata!$B$2:$S$451,17,0)</f>
        <v/>
      </c>
      <c r="U428" s="0" t="str">
        <f aca="false">VLOOKUP($D428,metadata!$B$2:$S$451,18,0)</f>
        <v/>
      </c>
      <c r="V428" s="0" t="n">
        <f aca="false">VLOOKUP($D428,metadata!$B$2:$Z$451,19,0)</f>
        <v>110</v>
      </c>
      <c r="W428" s="0" t="str">
        <f aca="false">VLOOKUP($D428,metadata!$B$2:$Z$451,20,0)</f>
        <v>global average</v>
      </c>
      <c r="X428" s="0" t="str">
        <f aca="false">VLOOKUP($D428,metadata!$B$2:$Z$451,21,0)</f>
        <v/>
      </c>
      <c r="Y428" s="0" t="n">
        <f aca="false">VLOOKUP($D428,metadata!$B$2:$Z$451,22,0)</f>
        <v>6</v>
      </c>
      <c r="Z428" s="0" t="str">
        <f aca="false">VLOOKUP($D428,metadata!$B$2:$Z$451,23,0)</f>
        <v/>
      </c>
      <c r="AA428" s="0" t="str">
        <f aca="false">VLOOKUP($D428,metadata!$B$2:$Z$451,24,0)</f>
        <v/>
      </c>
      <c r="AB428" s="0" t="str">
        <f aca="false">VLOOKUP($D428,metadata!$B$2:$Z$451,25,0)</f>
        <v/>
      </c>
      <c r="AC428" s="0" t="n">
        <v>14.0336134453781</v>
      </c>
      <c r="AD428" s="0" t="n">
        <v>-1.45789859567987</v>
      </c>
      <c r="AF428" s="0" t="n">
        <f aca="false">IF(AE428="",V428,AE428)</f>
        <v>110</v>
      </c>
      <c r="AG428" s="0" t="n">
        <f aca="false">ROUND(AC428,1)</f>
        <v>14</v>
      </c>
      <c r="AH428" s="0" t="n">
        <v>1984</v>
      </c>
      <c r="AI428" s="0" t="s">
        <v>37</v>
      </c>
      <c r="AJ428" s="0" t="s">
        <v>37</v>
      </c>
    </row>
    <row r="429" customFormat="false" ht="13.8" hidden="false" customHeight="false" outlineLevel="0" collapsed="false">
      <c r="A429" s="0" t="n">
        <f aca="false">A428+metadata!J428</f>
        <v>2582</v>
      </c>
      <c r="B429" s="0" t="str">
        <f aca="false">metadata!B429</f>
        <v>57-ZB</v>
      </c>
      <c r="C429" s="0" t="n">
        <v>428</v>
      </c>
      <c r="D429" s="3" t="str">
        <f aca="false">VLOOKUP(C429,$A$1:$B$451,2)</f>
        <v>6-SP</v>
      </c>
      <c r="E429" s="0" t="str">
        <f aca="false">VLOOKUP($D429,metadata!$B$2:$S$451,2,0)</f>
        <v>KIMURA, MT</v>
      </c>
      <c r="F429" s="0" t="str">
        <f aca="false">VLOOKUP($D429,metadata!$B$2:$S$451,3,0)</f>
        <v>Geographic variation of reproductive diapause in the Drosophila auraria complex (Diptera: Drosophilidae)</v>
      </c>
      <c r="G429" s="0" t="str">
        <f aca="false">VLOOKUP($D429,metadata!$B$2:$S$451,4,0)</f>
        <v>10.1111/j.1365-3032.1984.tb00784.x</v>
      </c>
      <c r="H429" s="0" t="str">
        <f aca="false">VLOOKUP($D429,metadata!$B$2:$S$451,5,0)</f>
        <v>y</v>
      </c>
      <c r="I429" s="0" t="str">
        <f aca="false">VLOOKUP($D429,metadata!$B$2:$S$451,6,0)</f>
        <v>a</v>
      </c>
      <c r="J429" s="0" t="str">
        <f aca="false">VLOOKUP($D429,metadata!$B$2:$S$451,7,0)</f>
        <v>i</v>
      </c>
      <c r="K429" s="0" t="n">
        <f aca="false">VLOOKUP($D429,metadata!$B$2:$S$451,8,0)</f>
        <v>10</v>
      </c>
      <c r="L429" s="0" t="n">
        <f aca="false">VLOOKUP($D429,metadata!$B$2:$S$451,9,0)</f>
        <v>5</v>
      </c>
      <c r="M429" s="0" t="str">
        <f aca="false">VLOOKUP($D429,metadata!$B$2:$S$451,10,0)</f>
        <v>n</v>
      </c>
      <c r="N429" s="0" t="str">
        <f aca="false">VLOOKUP($D429,metadata!$B$2:$S$451,11,0)</f>
        <v>Drosophila auraria</v>
      </c>
      <c r="O429" s="0" t="str">
        <f aca="false">VLOOKUP($D429,metadata!$B$2:$S$451,12,0)</f>
        <v>diptera</v>
      </c>
      <c r="P429" s="0" t="str">
        <f aca="false">VLOOKUP($D429,metadata!$B$2:$S$451,13,0)</f>
        <v>SP</v>
      </c>
      <c r="Q429" s="0" t="n">
        <f aca="false">VLOOKUP($D429,metadata!$B$2:$S$451,14,0)</f>
        <v>43.06861</v>
      </c>
      <c r="R429" s="0" t="n">
        <f aca="false">VLOOKUP($D429,metadata!$B$2:$S$451,15,0)</f>
        <v>141.35078</v>
      </c>
      <c r="S429" s="0" t="n">
        <f aca="false">VLOOKUP($D429,metadata!$B$2:$S$451,16,0)</f>
        <v>0.1</v>
      </c>
      <c r="T429" s="0" t="str">
        <f aca="false">VLOOKUP($D429,metadata!$B$2:$S$451,17,0)</f>
        <v/>
      </c>
      <c r="U429" s="0" t="str">
        <f aca="false">VLOOKUP($D429,metadata!$B$2:$S$451,18,0)</f>
        <v/>
      </c>
      <c r="V429" s="0" t="n">
        <f aca="false">VLOOKUP($D429,metadata!$B$2:$Z$451,19,0)</f>
        <v>110</v>
      </c>
      <c r="W429" s="0" t="str">
        <f aca="false">VLOOKUP($D429,metadata!$B$2:$Z$451,20,0)</f>
        <v>global average</v>
      </c>
      <c r="X429" s="0" t="str">
        <f aca="false">VLOOKUP($D429,metadata!$B$2:$Z$451,21,0)</f>
        <v/>
      </c>
      <c r="Y429" s="0" t="n">
        <f aca="false">VLOOKUP($D429,metadata!$B$2:$Z$451,22,0)</f>
        <v>6</v>
      </c>
      <c r="Z429" s="0" t="str">
        <f aca="false">VLOOKUP($D429,metadata!$B$2:$Z$451,23,0)</f>
        <v/>
      </c>
      <c r="AA429" s="0" t="str">
        <f aca="false">VLOOKUP($D429,metadata!$B$2:$Z$451,24,0)</f>
        <v/>
      </c>
      <c r="AB429" s="0" t="str">
        <f aca="false">VLOOKUP($D429,metadata!$B$2:$Z$451,25,0)</f>
        <v/>
      </c>
      <c r="AC429" s="0" t="n">
        <v>13.563025210084</v>
      </c>
      <c r="AD429" s="0" t="n">
        <v>11.3464177617355</v>
      </c>
      <c r="AF429" s="0" t="n">
        <f aca="false">IF(AE429="",V429,AE429)</f>
        <v>110</v>
      </c>
      <c r="AG429" s="0" t="n">
        <v>13.5</v>
      </c>
      <c r="AH429" s="0" t="n">
        <v>1984</v>
      </c>
      <c r="AI429" s="0" t="s">
        <v>37</v>
      </c>
      <c r="AJ429" s="0" t="s">
        <v>37</v>
      </c>
    </row>
    <row r="430" customFormat="false" ht="13.8" hidden="false" customHeight="false" outlineLevel="0" collapsed="false">
      <c r="A430" s="0" t="n">
        <f aca="false">A429+metadata!J429</f>
        <v>2590</v>
      </c>
      <c r="B430" s="0" t="str">
        <f aca="false">metadata!B430</f>
        <v>57-FX</v>
      </c>
      <c r="C430" s="0" t="n">
        <v>429</v>
      </c>
      <c r="D430" s="3" t="str">
        <f aca="false">VLOOKUP(C430,$A$1:$B$451,2)</f>
        <v>6-SP</v>
      </c>
      <c r="E430" s="0" t="str">
        <f aca="false">VLOOKUP($D430,metadata!$B$2:$S$451,2,0)</f>
        <v>KIMURA, MT</v>
      </c>
      <c r="F430" s="0" t="str">
        <f aca="false">VLOOKUP($D430,metadata!$B$2:$S$451,3,0)</f>
        <v>Geographic variation of reproductive diapause in the Drosophila auraria complex (Diptera: Drosophilidae)</v>
      </c>
      <c r="G430" s="0" t="str">
        <f aca="false">VLOOKUP($D430,metadata!$B$2:$S$451,4,0)</f>
        <v>10.1111/j.1365-3032.1984.tb00784.x</v>
      </c>
      <c r="H430" s="0" t="str">
        <f aca="false">VLOOKUP($D430,metadata!$B$2:$S$451,5,0)</f>
        <v>y</v>
      </c>
      <c r="I430" s="0" t="str">
        <f aca="false">VLOOKUP($D430,metadata!$B$2:$S$451,6,0)</f>
        <v>a</v>
      </c>
      <c r="J430" s="0" t="str">
        <f aca="false">VLOOKUP($D430,metadata!$B$2:$S$451,7,0)</f>
        <v>i</v>
      </c>
      <c r="K430" s="0" t="n">
        <f aca="false">VLOOKUP($D430,metadata!$B$2:$S$451,8,0)</f>
        <v>10</v>
      </c>
      <c r="L430" s="0" t="n">
        <f aca="false">VLOOKUP($D430,metadata!$B$2:$S$451,9,0)</f>
        <v>5</v>
      </c>
      <c r="M430" s="0" t="str">
        <f aca="false">VLOOKUP($D430,metadata!$B$2:$S$451,10,0)</f>
        <v>n</v>
      </c>
      <c r="N430" s="0" t="str">
        <f aca="false">VLOOKUP($D430,metadata!$B$2:$S$451,11,0)</f>
        <v>Drosophila auraria</v>
      </c>
      <c r="O430" s="0" t="str">
        <f aca="false">VLOOKUP($D430,metadata!$B$2:$S$451,12,0)</f>
        <v>diptera</v>
      </c>
      <c r="P430" s="0" t="str">
        <f aca="false">VLOOKUP($D430,metadata!$B$2:$S$451,13,0)</f>
        <v>SP</v>
      </c>
      <c r="Q430" s="0" t="n">
        <f aca="false">VLOOKUP($D430,metadata!$B$2:$S$451,14,0)</f>
        <v>43.06861</v>
      </c>
      <c r="R430" s="0" t="n">
        <f aca="false">VLOOKUP($D430,metadata!$B$2:$S$451,15,0)</f>
        <v>141.35078</v>
      </c>
      <c r="S430" s="0" t="n">
        <f aca="false">VLOOKUP($D430,metadata!$B$2:$S$451,16,0)</f>
        <v>0.1</v>
      </c>
      <c r="T430" s="0" t="str">
        <f aca="false">VLOOKUP($D430,metadata!$B$2:$S$451,17,0)</f>
        <v/>
      </c>
      <c r="U430" s="0" t="str">
        <f aca="false">VLOOKUP($D430,metadata!$B$2:$S$451,18,0)</f>
        <v/>
      </c>
      <c r="V430" s="0" t="n">
        <f aca="false">VLOOKUP($D430,metadata!$B$2:$Z$451,19,0)</f>
        <v>110</v>
      </c>
      <c r="W430" s="0" t="str">
        <f aca="false">VLOOKUP($D430,metadata!$B$2:$Z$451,20,0)</f>
        <v>global average</v>
      </c>
      <c r="X430" s="0" t="str">
        <f aca="false">VLOOKUP($D430,metadata!$B$2:$Z$451,21,0)</f>
        <v/>
      </c>
      <c r="Y430" s="0" t="n">
        <f aca="false">VLOOKUP($D430,metadata!$B$2:$Z$451,22,0)</f>
        <v>6</v>
      </c>
      <c r="Z430" s="0" t="str">
        <f aca="false">VLOOKUP($D430,metadata!$B$2:$Z$451,23,0)</f>
        <v/>
      </c>
      <c r="AA430" s="0" t="str">
        <f aca="false">VLOOKUP($D430,metadata!$B$2:$Z$451,24,0)</f>
        <v/>
      </c>
      <c r="AB430" s="0" t="str">
        <f aca="false">VLOOKUP($D430,metadata!$B$2:$Z$451,25,0)</f>
        <v/>
      </c>
      <c r="AC430" s="0" t="n">
        <v>12.0336134453781</v>
      </c>
      <c r="AD430" s="0" t="n">
        <v>49.4369559904498</v>
      </c>
      <c r="AF430" s="0" t="n">
        <f aca="false">IF(AE430="",V430,AE430)</f>
        <v>110</v>
      </c>
      <c r="AG430" s="0" t="n">
        <f aca="false">ROUND(AC430,1)</f>
        <v>12</v>
      </c>
      <c r="AH430" s="0" t="n">
        <v>1984</v>
      </c>
      <c r="AI430" s="0" t="s">
        <v>37</v>
      </c>
      <c r="AJ430" s="0" t="s">
        <v>37</v>
      </c>
    </row>
    <row r="431" customFormat="false" ht="13.8" hidden="false" customHeight="false" outlineLevel="0" collapsed="false">
      <c r="A431" s="0" t="n">
        <f aca="false">A430+metadata!J430</f>
        <v>2597</v>
      </c>
      <c r="B431" s="0" t="str">
        <f aca="false">metadata!B431</f>
        <v>57-WH</v>
      </c>
      <c r="C431" s="0" t="n">
        <v>430</v>
      </c>
      <c r="D431" s="3" t="str">
        <f aca="false">VLOOKUP(C431,$A$1:$B$451,2)</f>
        <v>6-SP</v>
      </c>
      <c r="E431" s="0" t="str">
        <f aca="false">VLOOKUP($D431,metadata!$B$2:$S$451,2,0)</f>
        <v>KIMURA, MT</v>
      </c>
      <c r="F431" s="0" t="str">
        <f aca="false">VLOOKUP($D431,metadata!$B$2:$S$451,3,0)</f>
        <v>Geographic variation of reproductive diapause in the Drosophila auraria complex (Diptera: Drosophilidae)</v>
      </c>
      <c r="G431" s="0" t="str">
        <f aca="false">VLOOKUP($D431,metadata!$B$2:$S$451,4,0)</f>
        <v>10.1111/j.1365-3032.1984.tb00784.x</v>
      </c>
      <c r="H431" s="0" t="str">
        <f aca="false">VLOOKUP($D431,metadata!$B$2:$S$451,5,0)</f>
        <v>y</v>
      </c>
      <c r="I431" s="0" t="str">
        <f aca="false">VLOOKUP($D431,metadata!$B$2:$S$451,6,0)</f>
        <v>a</v>
      </c>
      <c r="J431" s="0" t="str">
        <f aca="false">VLOOKUP($D431,metadata!$B$2:$S$451,7,0)</f>
        <v>i</v>
      </c>
      <c r="K431" s="0" t="n">
        <f aca="false">VLOOKUP($D431,metadata!$B$2:$S$451,8,0)</f>
        <v>10</v>
      </c>
      <c r="L431" s="0" t="n">
        <f aca="false">VLOOKUP($D431,metadata!$B$2:$S$451,9,0)</f>
        <v>5</v>
      </c>
      <c r="M431" s="0" t="str">
        <f aca="false">VLOOKUP($D431,metadata!$B$2:$S$451,10,0)</f>
        <v>n</v>
      </c>
      <c r="N431" s="0" t="str">
        <f aca="false">VLOOKUP($D431,metadata!$B$2:$S$451,11,0)</f>
        <v>Drosophila auraria</v>
      </c>
      <c r="O431" s="0" t="str">
        <f aca="false">VLOOKUP($D431,metadata!$B$2:$S$451,12,0)</f>
        <v>diptera</v>
      </c>
      <c r="P431" s="0" t="str">
        <f aca="false">VLOOKUP($D431,metadata!$B$2:$S$451,13,0)</f>
        <v>SP</v>
      </c>
      <c r="Q431" s="0" t="n">
        <f aca="false">VLOOKUP($D431,metadata!$B$2:$S$451,14,0)</f>
        <v>43.06861</v>
      </c>
      <c r="R431" s="0" t="n">
        <f aca="false">VLOOKUP($D431,metadata!$B$2:$S$451,15,0)</f>
        <v>141.35078</v>
      </c>
      <c r="S431" s="0" t="n">
        <f aca="false">VLOOKUP($D431,metadata!$B$2:$S$451,16,0)</f>
        <v>0.1</v>
      </c>
      <c r="T431" s="0" t="str">
        <f aca="false">VLOOKUP($D431,metadata!$B$2:$S$451,17,0)</f>
        <v/>
      </c>
      <c r="U431" s="0" t="str">
        <f aca="false">VLOOKUP($D431,metadata!$B$2:$S$451,18,0)</f>
        <v/>
      </c>
      <c r="V431" s="0" t="n">
        <f aca="false">VLOOKUP($D431,metadata!$B$2:$Z$451,19,0)</f>
        <v>110</v>
      </c>
      <c r="W431" s="0" t="str">
        <f aca="false">VLOOKUP($D431,metadata!$B$2:$Z$451,20,0)</f>
        <v>global average</v>
      </c>
      <c r="X431" s="0" t="str">
        <f aca="false">VLOOKUP($D431,metadata!$B$2:$Z$451,21,0)</f>
        <v/>
      </c>
      <c r="Y431" s="0" t="n">
        <f aca="false">VLOOKUP($D431,metadata!$B$2:$Z$451,22,0)</f>
        <v>6</v>
      </c>
      <c r="Z431" s="0" t="str">
        <f aca="false">VLOOKUP($D431,metadata!$B$2:$Z$451,23,0)</f>
        <v/>
      </c>
      <c r="AA431" s="0" t="str">
        <f aca="false">VLOOKUP($D431,metadata!$B$2:$Z$451,24,0)</f>
        <v/>
      </c>
      <c r="AB431" s="0" t="str">
        <f aca="false">VLOOKUP($D431,metadata!$B$2:$Z$451,25,0)</f>
        <v/>
      </c>
      <c r="AC431" s="0" t="n">
        <v>10</v>
      </c>
      <c r="AD431" s="0" t="n">
        <v>61.4093959731543</v>
      </c>
      <c r="AF431" s="0" t="n">
        <f aca="false">IF(AE431="",V431,AE431)</f>
        <v>110</v>
      </c>
      <c r="AG431" s="0" t="n">
        <f aca="false">ROUND(AC431,1)</f>
        <v>10</v>
      </c>
      <c r="AH431" s="0" t="n">
        <v>1984</v>
      </c>
      <c r="AI431" s="0" t="s">
        <v>37</v>
      </c>
      <c r="AJ431" s="0" t="s">
        <v>37</v>
      </c>
    </row>
    <row r="432" customFormat="false" ht="13.8" hidden="false" customHeight="false" outlineLevel="0" collapsed="false">
      <c r="A432" s="0" t="n">
        <f aca="false">A431+metadata!J431</f>
        <v>2604</v>
      </c>
      <c r="B432" s="0" t="str">
        <f aca="false">metadata!B432</f>
        <v>57-HH</v>
      </c>
      <c r="C432" s="0" t="n">
        <v>431</v>
      </c>
      <c r="D432" s="3" t="str">
        <f aca="false">VLOOKUP(C432,$A$1:$B$451,2)</f>
        <v>6-ON</v>
      </c>
      <c r="E432" s="0" t="str">
        <f aca="false">VLOOKUP($D432,metadata!$B$2:$S$451,2,0)</f>
        <v>KIMURA, MT</v>
      </c>
      <c r="F432" s="0" t="str">
        <f aca="false">VLOOKUP($D432,metadata!$B$2:$S$451,3,0)</f>
        <v>Geographic variation of reproductive diapause in the Drosophila auraria complex (Diptera: Drosophilidae)</v>
      </c>
      <c r="G432" s="0" t="str">
        <f aca="false">VLOOKUP($D432,metadata!$B$2:$S$451,4,0)</f>
        <v>10.1111/j.1365-3032.1984.tb00784.x</v>
      </c>
      <c r="H432" s="0" t="str">
        <f aca="false">VLOOKUP($D432,metadata!$B$2:$S$451,5,0)</f>
        <v>y</v>
      </c>
      <c r="I432" s="0" t="str">
        <f aca="false">VLOOKUP($D432,metadata!$B$2:$S$451,6,0)</f>
        <v>a</v>
      </c>
      <c r="J432" s="0" t="str">
        <f aca="false">VLOOKUP($D432,metadata!$B$2:$S$451,7,0)</f>
        <v>i</v>
      </c>
      <c r="K432" s="0" t="n">
        <f aca="false">VLOOKUP($D432,metadata!$B$2:$S$451,8,0)</f>
        <v>10</v>
      </c>
      <c r="L432" s="0" t="n">
        <f aca="false">VLOOKUP($D432,metadata!$B$2:$S$451,9,0)</f>
        <v>7</v>
      </c>
      <c r="M432" s="0" t="str">
        <f aca="false">VLOOKUP($D432,metadata!$B$2:$S$451,10,0)</f>
        <v>n</v>
      </c>
      <c r="N432" s="0" t="str">
        <f aca="false">VLOOKUP($D432,metadata!$B$2:$S$451,11,0)</f>
        <v>Drosophila auraria</v>
      </c>
      <c r="O432" s="0" t="str">
        <f aca="false">VLOOKUP($D432,metadata!$B$2:$S$451,12,0)</f>
        <v>diptera</v>
      </c>
      <c r="P432" s="0" t="str">
        <f aca="false">VLOOKUP($D432,metadata!$B$2:$S$451,13,0)</f>
        <v>ON</v>
      </c>
      <c r="Q432" s="0" t="n">
        <f aca="false">VLOOKUP($D432,metadata!$B$2:$S$451,14,0)</f>
        <v>41.972</v>
      </c>
      <c r="R432" s="0" t="n">
        <f aca="false">VLOOKUP($D432,metadata!$B$2:$S$451,15,0)</f>
        <v>140.6691</v>
      </c>
      <c r="S432" s="0" t="n">
        <f aca="false">VLOOKUP($D432,metadata!$B$2:$S$451,16,0)</f>
        <v>0.1</v>
      </c>
      <c r="T432" s="0" t="str">
        <f aca="false">VLOOKUP($D432,metadata!$B$2:$S$451,17,0)</f>
        <v/>
      </c>
      <c r="U432" s="0" t="str">
        <f aca="false">VLOOKUP($D432,metadata!$B$2:$S$451,18,0)</f>
        <v/>
      </c>
      <c r="V432" s="0" t="n">
        <f aca="false">VLOOKUP($D432,metadata!$B$2:$Z$451,19,0)</f>
        <v>110</v>
      </c>
      <c r="W432" s="0" t="str">
        <f aca="false">VLOOKUP($D432,metadata!$B$2:$Z$451,20,0)</f>
        <v>global average</v>
      </c>
      <c r="X432" s="0" t="str">
        <f aca="false">VLOOKUP($D432,metadata!$B$2:$Z$451,21,0)</f>
        <v/>
      </c>
      <c r="Y432" s="0" t="n">
        <f aca="false">VLOOKUP($D432,metadata!$B$2:$Z$451,22,0)</f>
        <v>6</v>
      </c>
      <c r="Z432" s="0" t="str">
        <f aca="false">VLOOKUP($D432,metadata!$B$2:$Z$451,23,0)</f>
        <v/>
      </c>
      <c r="AA432" s="0" t="str">
        <f aca="false">VLOOKUP($D432,metadata!$B$2:$Z$451,24,0)</f>
        <v/>
      </c>
      <c r="AB432" s="0" t="str">
        <f aca="false">VLOOKUP($D432,metadata!$B$2:$Z$451,25,0)</f>
        <v/>
      </c>
      <c r="AC432" s="0" t="n">
        <v>16</v>
      </c>
      <c r="AD432" s="0" t="n">
        <v>-1.00671140939597</v>
      </c>
      <c r="AF432" s="0" t="n">
        <f aca="false">IF(AE432="",V432,AE432)</f>
        <v>110</v>
      </c>
      <c r="AG432" s="0" t="n">
        <f aca="false">ROUND(AC432,1)</f>
        <v>16</v>
      </c>
      <c r="AH432" s="0" t="n">
        <v>1984</v>
      </c>
      <c r="AI432" s="0" t="s">
        <v>37</v>
      </c>
      <c r="AJ432" s="0" t="s">
        <v>37</v>
      </c>
    </row>
    <row r="433" customFormat="false" ht="13.8" hidden="false" customHeight="false" outlineLevel="0" collapsed="false">
      <c r="A433" s="0" t="n">
        <f aca="false">A432+metadata!J432</f>
        <v>2611</v>
      </c>
      <c r="B433" s="0" t="str">
        <f aca="false">metadata!B433</f>
        <v>58-</v>
      </c>
      <c r="C433" s="0" t="n">
        <v>432</v>
      </c>
      <c r="D433" s="3" t="str">
        <f aca="false">VLOOKUP(C433,$A$1:$B$451,2)</f>
        <v>6-ON</v>
      </c>
      <c r="E433" s="0" t="str">
        <f aca="false">VLOOKUP($D433,metadata!$B$2:$S$451,2,0)</f>
        <v>KIMURA, MT</v>
      </c>
      <c r="F433" s="0" t="str">
        <f aca="false">VLOOKUP($D433,metadata!$B$2:$S$451,3,0)</f>
        <v>Geographic variation of reproductive diapause in the Drosophila auraria complex (Diptera: Drosophilidae)</v>
      </c>
      <c r="G433" s="0" t="str">
        <f aca="false">VLOOKUP($D433,metadata!$B$2:$S$451,4,0)</f>
        <v>10.1111/j.1365-3032.1984.tb00784.x</v>
      </c>
      <c r="H433" s="0" t="str">
        <f aca="false">VLOOKUP($D433,metadata!$B$2:$S$451,5,0)</f>
        <v>y</v>
      </c>
      <c r="I433" s="0" t="str">
        <f aca="false">VLOOKUP($D433,metadata!$B$2:$S$451,6,0)</f>
        <v>a</v>
      </c>
      <c r="J433" s="0" t="str">
        <f aca="false">VLOOKUP($D433,metadata!$B$2:$S$451,7,0)</f>
        <v>i</v>
      </c>
      <c r="K433" s="0" t="n">
        <f aca="false">VLOOKUP($D433,metadata!$B$2:$S$451,8,0)</f>
        <v>10</v>
      </c>
      <c r="L433" s="0" t="n">
        <f aca="false">VLOOKUP($D433,metadata!$B$2:$S$451,9,0)</f>
        <v>7</v>
      </c>
      <c r="M433" s="0" t="str">
        <f aca="false">VLOOKUP($D433,metadata!$B$2:$S$451,10,0)</f>
        <v>n</v>
      </c>
      <c r="N433" s="0" t="str">
        <f aca="false">VLOOKUP($D433,metadata!$B$2:$S$451,11,0)</f>
        <v>Drosophila auraria</v>
      </c>
      <c r="O433" s="0" t="str">
        <f aca="false">VLOOKUP($D433,metadata!$B$2:$S$451,12,0)</f>
        <v>diptera</v>
      </c>
      <c r="P433" s="0" t="str">
        <f aca="false">VLOOKUP($D433,metadata!$B$2:$S$451,13,0)</f>
        <v>ON</v>
      </c>
      <c r="Q433" s="0" t="n">
        <f aca="false">VLOOKUP($D433,metadata!$B$2:$S$451,14,0)</f>
        <v>41.972</v>
      </c>
      <c r="R433" s="0" t="n">
        <f aca="false">VLOOKUP($D433,metadata!$B$2:$S$451,15,0)</f>
        <v>140.6691</v>
      </c>
      <c r="S433" s="0" t="n">
        <f aca="false">VLOOKUP($D433,metadata!$B$2:$S$451,16,0)</f>
        <v>0.1</v>
      </c>
      <c r="T433" s="0" t="str">
        <f aca="false">VLOOKUP($D433,metadata!$B$2:$S$451,17,0)</f>
        <v/>
      </c>
      <c r="U433" s="0" t="str">
        <f aca="false">VLOOKUP($D433,metadata!$B$2:$S$451,18,0)</f>
        <v/>
      </c>
      <c r="V433" s="0" t="n">
        <f aca="false">VLOOKUP($D433,metadata!$B$2:$Z$451,19,0)</f>
        <v>110</v>
      </c>
      <c r="W433" s="0" t="str">
        <f aca="false">VLOOKUP($D433,metadata!$B$2:$Z$451,20,0)</f>
        <v>global average</v>
      </c>
      <c r="X433" s="0" t="str">
        <f aca="false">VLOOKUP($D433,metadata!$B$2:$Z$451,21,0)</f>
        <v/>
      </c>
      <c r="Y433" s="0" t="n">
        <f aca="false">VLOOKUP($D433,metadata!$B$2:$Z$451,22,0)</f>
        <v>6</v>
      </c>
      <c r="Z433" s="0" t="str">
        <f aca="false">VLOOKUP($D433,metadata!$B$2:$Z$451,23,0)</f>
        <v/>
      </c>
      <c r="AA433" s="0" t="str">
        <f aca="false">VLOOKUP($D433,metadata!$B$2:$Z$451,24,0)</f>
        <v/>
      </c>
      <c r="AB433" s="0" t="str">
        <f aca="false">VLOOKUP($D433,metadata!$B$2:$Z$451,25,0)</f>
        <v/>
      </c>
      <c r="AC433" s="0" t="n">
        <v>14.0336134453781</v>
      </c>
      <c r="AD433" s="0" t="n">
        <v>-1.45789859567987</v>
      </c>
      <c r="AF433" s="0" t="n">
        <f aca="false">IF(AE433="",V433,AE433)</f>
        <v>110</v>
      </c>
      <c r="AG433" s="0" t="n">
        <f aca="false">ROUND(AC433,1)</f>
        <v>14</v>
      </c>
      <c r="AH433" s="0" t="n">
        <v>1984</v>
      </c>
      <c r="AI433" s="0" t="s">
        <v>37</v>
      </c>
      <c r="AJ433" s="0" t="s">
        <v>37</v>
      </c>
    </row>
    <row r="434" customFormat="false" ht="13.8" hidden="false" customHeight="false" outlineLevel="0" collapsed="false">
      <c r="A434" s="0" t="n">
        <f aca="false">A433+metadata!J433</f>
        <v>2611</v>
      </c>
      <c r="B434" s="0" t="str">
        <f aca="false">metadata!B434</f>
        <v>59-</v>
      </c>
      <c r="C434" s="0" t="n">
        <v>433</v>
      </c>
      <c r="D434" s="3" t="str">
        <f aca="false">VLOOKUP(C434,$A$1:$B$451,2)</f>
        <v>6-ON</v>
      </c>
      <c r="E434" s="0" t="str">
        <f aca="false">VLOOKUP($D434,metadata!$B$2:$S$451,2,0)</f>
        <v>KIMURA, MT</v>
      </c>
      <c r="F434" s="0" t="str">
        <f aca="false">VLOOKUP($D434,metadata!$B$2:$S$451,3,0)</f>
        <v>Geographic variation of reproductive diapause in the Drosophila auraria complex (Diptera: Drosophilidae)</v>
      </c>
      <c r="G434" s="0" t="str">
        <f aca="false">VLOOKUP($D434,metadata!$B$2:$S$451,4,0)</f>
        <v>10.1111/j.1365-3032.1984.tb00784.x</v>
      </c>
      <c r="H434" s="0" t="str">
        <f aca="false">VLOOKUP($D434,metadata!$B$2:$S$451,5,0)</f>
        <v>y</v>
      </c>
      <c r="I434" s="0" t="str">
        <f aca="false">VLOOKUP($D434,metadata!$B$2:$S$451,6,0)</f>
        <v>a</v>
      </c>
      <c r="J434" s="0" t="str">
        <f aca="false">VLOOKUP($D434,metadata!$B$2:$S$451,7,0)</f>
        <v>i</v>
      </c>
      <c r="K434" s="0" t="n">
        <f aca="false">VLOOKUP($D434,metadata!$B$2:$S$451,8,0)</f>
        <v>10</v>
      </c>
      <c r="L434" s="0" t="n">
        <f aca="false">VLOOKUP($D434,metadata!$B$2:$S$451,9,0)</f>
        <v>7</v>
      </c>
      <c r="M434" s="0" t="str">
        <f aca="false">VLOOKUP($D434,metadata!$B$2:$S$451,10,0)</f>
        <v>n</v>
      </c>
      <c r="N434" s="0" t="str">
        <f aca="false">VLOOKUP($D434,metadata!$B$2:$S$451,11,0)</f>
        <v>Drosophila auraria</v>
      </c>
      <c r="O434" s="0" t="str">
        <f aca="false">VLOOKUP($D434,metadata!$B$2:$S$451,12,0)</f>
        <v>diptera</v>
      </c>
      <c r="P434" s="0" t="str">
        <f aca="false">VLOOKUP($D434,metadata!$B$2:$S$451,13,0)</f>
        <v>ON</v>
      </c>
      <c r="Q434" s="0" t="n">
        <f aca="false">VLOOKUP($D434,metadata!$B$2:$S$451,14,0)</f>
        <v>41.972</v>
      </c>
      <c r="R434" s="0" t="n">
        <f aca="false">VLOOKUP($D434,metadata!$B$2:$S$451,15,0)</f>
        <v>140.6691</v>
      </c>
      <c r="S434" s="0" t="n">
        <f aca="false">VLOOKUP($D434,metadata!$B$2:$S$451,16,0)</f>
        <v>0.1</v>
      </c>
      <c r="T434" s="0" t="str">
        <f aca="false">VLOOKUP($D434,metadata!$B$2:$S$451,17,0)</f>
        <v/>
      </c>
      <c r="U434" s="0" t="str">
        <f aca="false">VLOOKUP($D434,metadata!$B$2:$S$451,18,0)</f>
        <v/>
      </c>
      <c r="V434" s="0" t="n">
        <f aca="false">VLOOKUP($D434,metadata!$B$2:$Z$451,19,0)</f>
        <v>110</v>
      </c>
      <c r="W434" s="0" t="str">
        <f aca="false">VLOOKUP($D434,metadata!$B$2:$Z$451,20,0)</f>
        <v>global average</v>
      </c>
      <c r="X434" s="0" t="str">
        <f aca="false">VLOOKUP($D434,metadata!$B$2:$Z$451,21,0)</f>
        <v/>
      </c>
      <c r="Y434" s="0" t="n">
        <f aca="false">VLOOKUP($D434,metadata!$B$2:$Z$451,22,0)</f>
        <v>6</v>
      </c>
      <c r="Z434" s="0" t="str">
        <f aca="false">VLOOKUP($D434,metadata!$B$2:$Z$451,23,0)</f>
        <v/>
      </c>
      <c r="AA434" s="0" t="str">
        <f aca="false">VLOOKUP($D434,metadata!$B$2:$Z$451,24,0)</f>
        <v/>
      </c>
      <c r="AB434" s="0" t="str">
        <f aca="false">VLOOKUP($D434,metadata!$B$2:$Z$451,25,0)</f>
        <v/>
      </c>
      <c r="AC434" s="0" t="n">
        <v>13.5462184873949</v>
      </c>
      <c r="AD434" s="0" t="n">
        <v>2.62346549357998</v>
      </c>
      <c r="AF434" s="0" t="n">
        <f aca="false">IF(AE434="",V434,AE434)</f>
        <v>110</v>
      </c>
      <c r="AG434" s="0" t="n">
        <f aca="false">ROUND(AC434,1)</f>
        <v>13.5</v>
      </c>
      <c r="AH434" s="0" t="n">
        <v>1984</v>
      </c>
      <c r="AI434" s="0" t="s">
        <v>37</v>
      </c>
      <c r="AJ434" s="0" t="s">
        <v>37</v>
      </c>
    </row>
    <row r="435" customFormat="false" ht="13.8" hidden="false" customHeight="false" outlineLevel="0" collapsed="false">
      <c r="A435" s="0" t="n">
        <f aca="false">A434+metadata!J434</f>
        <v>2611</v>
      </c>
      <c r="B435" s="0" t="str">
        <f aca="false">metadata!B435</f>
        <v>60-onuma</v>
      </c>
      <c r="C435" s="0" t="n">
        <v>434</v>
      </c>
      <c r="D435" s="3" t="str">
        <f aca="false">VLOOKUP(C435,$A$1:$B$451,2)</f>
        <v>6-ON</v>
      </c>
      <c r="E435" s="0" t="str">
        <f aca="false">VLOOKUP($D435,metadata!$B$2:$S$451,2,0)</f>
        <v>KIMURA, MT</v>
      </c>
      <c r="F435" s="0" t="str">
        <f aca="false">VLOOKUP($D435,metadata!$B$2:$S$451,3,0)</f>
        <v>Geographic variation of reproductive diapause in the Drosophila auraria complex (Diptera: Drosophilidae)</v>
      </c>
      <c r="G435" s="0" t="str">
        <f aca="false">VLOOKUP($D435,metadata!$B$2:$S$451,4,0)</f>
        <v>10.1111/j.1365-3032.1984.tb00784.x</v>
      </c>
      <c r="H435" s="0" t="str">
        <f aca="false">VLOOKUP($D435,metadata!$B$2:$S$451,5,0)</f>
        <v>y</v>
      </c>
      <c r="I435" s="0" t="str">
        <f aca="false">VLOOKUP($D435,metadata!$B$2:$S$451,6,0)</f>
        <v>a</v>
      </c>
      <c r="J435" s="0" t="str">
        <f aca="false">VLOOKUP($D435,metadata!$B$2:$S$451,7,0)</f>
        <v>i</v>
      </c>
      <c r="K435" s="0" t="n">
        <f aca="false">VLOOKUP($D435,metadata!$B$2:$S$451,8,0)</f>
        <v>10</v>
      </c>
      <c r="L435" s="0" t="n">
        <f aca="false">VLOOKUP($D435,metadata!$B$2:$S$451,9,0)</f>
        <v>7</v>
      </c>
      <c r="M435" s="0" t="str">
        <f aca="false">VLOOKUP($D435,metadata!$B$2:$S$451,10,0)</f>
        <v>n</v>
      </c>
      <c r="N435" s="0" t="str">
        <f aca="false">VLOOKUP($D435,metadata!$B$2:$S$451,11,0)</f>
        <v>Drosophila auraria</v>
      </c>
      <c r="O435" s="0" t="str">
        <f aca="false">VLOOKUP($D435,metadata!$B$2:$S$451,12,0)</f>
        <v>diptera</v>
      </c>
      <c r="P435" s="0" t="str">
        <f aca="false">VLOOKUP($D435,metadata!$B$2:$S$451,13,0)</f>
        <v>ON</v>
      </c>
      <c r="Q435" s="0" t="n">
        <f aca="false">VLOOKUP($D435,metadata!$B$2:$S$451,14,0)</f>
        <v>41.972</v>
      </c>
      <c r="R435" s="0" t="n">
        <f aca="false">VLOOKUP($D435,metadata!$B$2:$S$451,15,0)</f>
        <v>140.6691</v>
      </c>
      <c r="S435" s="0" t="n">
        <f aca="false">VLOOKUP($D435,metadata!$B$2:$S$451,16,0)</f>
        <v>0.1</v>
      </c>
      <c r="T435" s="0" t="str">
        <f aca="false">VLOOKUP($D435,metadata!$B$2:$S$451,17,0)</f>
        <v/>
      </c>
      <c r="U435" s="0" t="str">
        <f aca="false">VLOOKUP($D435,metadata!$B$2:$S$451,18,0)</f>
        <v/>
      </c>
      <c r="V435" s="0" t="n">
        <f aca="false">VLOOKUP($D435,metadata!$B$2:$Z$451,19,0)</f>
        <v>110</v>
      </c>
      <c r="W435" s="0" t="str">
        <f aca="false">VLOOKUP($D435,metadata!$B$2:$Z$451,20,0)</f>
        <v>global average</v>
      </c>
      <c r="X435" s="0" t="str">
        <f aca="false">VLOOKUP($D435,metadata!$B$2:$Z$451,21,0)</f>
        <v/>
      </c>
      <c r="Y435" s="0" t="n">
        <f aca="false">VLOOKUP($D435,metadata!$B$2:$Z$451,22,0)</f>
        <v>6</v>
      </c>
      <c r="Z435" s="0" t="str">
        <f aca="false">VLOOKUP($D435,metadata!$B$2:$Z$451,23,0)</f>
        <v/>
      </c>
      <c r="AA435" s="0" t="str">
        <f aca="false">VLOOKUP($D435,metadata!$B$2:$Z$451,24,0)</f>
        <v/>
      </c>
      <c r="AB435" s="0" t="str">
        <f aca="false">VLOOKUP($D435,metadata!$B$2:$Z$451,25,0)</f>
        <v/>
      </c>
      <c r="AC435" s="0" t="n">
        <v>13.0588235294117</v>
      </c>
      <c r="AD435" s="0" t="n">
        <v>11.7383866298197</v>
      </c>
      <c r="AF435" s="0" t="n">
        <f aca="false">IF(AE435="",V435,AE435)</f>
        <v>110</v>
      </c>
      <c r="AG435" s="0" t="n">
        <v>13</v>
      </c>
      <c r="AH435" s="0" t="n">
        <v>1984</v>
      </c>
      <c r="AI435" s="0" t="s">
        <v>37</v>
      </c>
      <c r="AJ435" s="0" t="s">
        <v>37</v>
      </c>
    </row>
    <row r="436" customFormat="false" ht="13.8" hidden="false" customHeight="false" outlineLevel="0" collapsed="false">
      <c r="A436" s="0" t="n">
        <f aca="false">A435+metadata!J435</f>
        <v>2622</v>
      </c>
      <c r="B436" s="0" t="str">
        <f aca="false">metadata!B436</f>
        <v>60-oita</v>
      </c>
      <c r="C436" s="0" t="n">
        <v>435</v>
      </c>
      <c r="D436" s="3" t="str">
        <f aca="false">VLOOKUP(C436,$A$1:$B$451,2)</f>
        <v>6-ON</v>
      </c>
      <c r="E436" s="0" t="str">
        <f aca="false">VLOOKUP($D436,metadata!$B$2:$S$451,2,0)</f>
        <v>KIMURA, MT</v>
      </c>
      <c r="F436" s="0" t="str">
        <f aca="false">VLOOKUP($D436,metadata!$B$2:$S$451,3,0)</f>
        <v>Geographic variation of reproductive diapause in the Drosophila auraria complex (Diptera: Drosophilidae)</v>
      </c>
      <c r="G436" s="0" t="str">
        <f aca="false">VLOOKUP($D436,metadata!$B$2:$S$451,4,0)</f>
        <v>10.1111/j.1365-3032.1984.tb00784.x</v>
      </c>
      <c r="H436" s="0" t="str">
        <f aca="false">VLOOKUP($D436,metadata!$B$2:$S$451,5,0)</f>
        <v>y</v>
      </c>
      <c r="I436" s="0" t="str">
        <f aca="false">VLOOKUP($D436,metadata!$B$2:$S$451,6,0)</f>
        <v>a</v>
      </c>
      <c r="J436" s="0" t="str">
        <f aca="false">VLOOKUP($D436,metadata!$B$2:$S$451,7,0)</f>
        <v>i</v>
      </c>
      <c r="K436" s="0" t="n">
        <f aca="false">VLOOKUP($D436,metadata!$B$2:$S$451,8,0)</f>
        <v>10</v>
      </c>
      <c r="L436" s="0" t="n">
        <f aca="false">VLOOKUP($D436,metadata!$B$2:$S$451,9,0)</f>
        <v>7</v>
      </c>
      <c r="M436" s="0" t="str">
        <f aca="false">VLOOKUP($D436,metadata!$B$2:$S$451,10,0)</f>
        <v>n</v>
      </c>
      <c r="N436" s="0" t="str">
        <f aca="false">VLOOKUP($D436,metadata!$B$2:$S$451,11,0)</f>
        <v>Drosophila auraria</v>
      </c>
      <c r="O436" s="0" t="str">
        <f aca="false">VLOOKUP($D436,metadata!$B$2:$S$451,12,0)</f>
        <v>diptera</v>
      </c>
      <c r="P436" s="0" t="str">
        <f aca="false">VLOOKUP($D436,metadata!$B$2:$S$451,13,0)</f>
        <v>ON</v>
      </c>
      <c r="Q436" s="0" t="n">
        <f aca="false">VLOOKUP($D436,metadata!$B$2:$S$451,14,0)</f>
        <v>41.972</v>
      </c>
      <c r="R436" s="0" t="n">
        <f aca="false">VLOOKUP($D436,metadata!$B$2:$S$451,15,0)</f>
        <v>140.6691</v>
      </c>
      <c r="S436" s="0" t="n">
        <f aca="false">VLOOKUP($D436,metadata!$B$2:$S$451,16,0)</f>
        <v>0.1</v>
      </c>
      <c r="T436" s="0" t="str">
        <f aca="false">VLOOKUP($D436,metadata!$B$2:$S$451,17,0)</f>
        <v/>
      </c>
      <c r="U436" s="0" t="str">
        <f aca="false">VLOOKUP($D436,metadata!$B$2:$S$451,18,0)</f>
        <v/>
      </c>
      <c r="V436" s="0" t="n">
        <f aca="false">VLOOKUP($D436,metadata!$B$2:$Z$451,19,0)</f>
        <v>110</v>
      </c>
      <c r="W436" s="0" t="str">
        <f aca="false">VLOOKUP($D436,metadata!$B$2:$Z$451,20,0)</f>
        <v>global average</v>
      </c>
      <c r="X436" s="0" t="str">
        <f aca="false">VLOOKUP($D436,metadata!$B$2:$Z$451,21,0)</f>
        <v/>
      </c>
      <c r="Y436" s="0" t="n">
        <f aca="false">VLOOKUP($D436,metadata!$B$2:$Z$451,22,0)</f>
        <v>6</v>
      </c>
      <c r="Z436" s="0" t="str">
        <f aca="false">VLOOKUP($D436,metadata!$B$2:$Z$451,23,0)</f>
        <v/>
      </c>
      <c r="AA436" s="0" t="str">
        <f aca="false">VLOOKUP($D436,metadata!$B$2:$Z$451,24,0)</f>
        <v/>
      </c>
      <c r="AB436" s="0" t="str">
        <f aca="false">VLOOKUP($D436,metadata!$B$2:$Z$451,25,0)</f>
        <v/>
      </c>
      <c r="AC436" s="0" t="n">
        <v>12.5882352941176</v>
      </c>
      <c r="AD436" s="0" t="n">
        <v>33.2675352020002</v>
      </c>
      <c r="AF436" s="0" t="n">
        <f aca="false">IF(AE436="",V436,AE436)</f>
        <v>110</v>
      </c>
      <c r="AG436" s="0" t="n">
        <v>12.5</v>
      </c>
      <c r="AH436" s="0" t="n">
        <v>1984</v>
      </c>
      <c r="AI436" s="0" t="s">
        <v>37</v>
      </c>
      <c r="AJ436" s="0" t="s">
        <v>37</v>
      </c>
    </row>
    <row r="437" customFormat="false" ht="13.8" hidden="false" customHeight="false" outlineLevel="0" collapsed="false">
      <c r="A437" s="0" t="n">
        <f aca="false">A436+metadata!J436</f>
        <v>2629</v>
      </c>
      <c r="B437" s="0" t="str">
        <f aca="false">metadata!B437</f>
        <v>60-yakushima</v>
      </c>
      <c r="C437" s="0" t="n">
        <v>436</v>
      </c>
      <c r="D437" s="3" t="str">
        <f aca="false">VLOOKUP(C437,$A$1:$B$451,2)</f>
        <v>6-ON</v>
      </c>
      <c r="E437" s="0" t="str">
        <f aca="false">VLOOKUP($D437,metadata!$B$2:$S$451,2,0)</f>
        <v>KIMURA, MT</v>
      </c>
      <c r="F437" s="0" t="str">
        <f aca="false">VLOOKUP($D437,metadata!$B$2:$S$451,3,0)</f>
        <v>Geographic variation of reproductive diapause in the Drosophila auraria complex (Diptera: Drosophilidae)</v>
      </c>
      <c r="G437" s="0" t="str">
        <f aca="false">VLOOKUP($D437,metadata!$B$2:$S$451,4,0)</f>
        <v>10.1111/j.1365-3032.1984.tb00784.x</v>
      </c>
      <c r="H437" s="0" t="str">
        <f aca="false">VLOOKUP($D437,metadata!$B$2:$S$451,5,0)</f>
        <v>y</v>
      </c>
      <c r="I437" s="0" t="str">
        <f aca="false">VLOOKUP($D437,metadata!$B$2:$S$451,6,0)</f>
        <v>a</v>
      </c>
      <c r="J437" s="0" t="str">
        <f aca="false">VLOOKUP($D437,metadata!$B$2:$S$451,7,0)</f>
        <v>i</v>
      </c>
      <c r="K437" s="0" t="n">
        <f aca="false">VLOOKUP($D437,metadata!$B$2:$S$451,8,0)</f>
        <v>10</v>
      </c>
      <c r="L437" s="0" t="n">
        <f aca="false">VLOOKUP($D437,metadata!$B$2:$S$451,9,0)</f>
        <v>7</v>
      </c>
      <c r="M437" s="0" t="str">
        <f aca="false">VLOOKUP($D437,metadata!$B$2:$S$451,10,0)</f>
        <v>n</v>
      </c>
      <c r="N437" s="0" t="str">
        <f aca="false">VLOOKUP($D437,metadata!$B$2:$S$451,11,0)</f>
        <v>Drosophila auraria</v>
      </c>
      <c r="O437" s="0" t="str">
        <f aca="false">VLOOKUP($D437,metadata!$B$2:$S$451,12,0)</f>
        <v>diptera</v>
      </c>
      <c r="P437" s="0" t="str">
        <f aca="false">VLOOKUP($D437,metadata!$B$2:$S$451,13,0)</f>
        <v>ON</v>
      </c>
      <c r="Q437" s="0" t="n">
        <f aca="false">VLOOKUP($D437,metadata!$B$2:$S$451,14,0)</f>
        <v>41.972</v>
      </c>
      <c r="R437" s="0" t="n">
        <f aca="false">VLOOKUP($D437,metadata!$B$2:$S$451,15,0)</f>
        <v>140.6691</v>
      </c>
      <c r="S437" s="0" t="n">
        <f aca="false">VLOOKUP($D437,metadata!$B$2:$S$451,16,0)</f>
        <v>0.1</v>
      </c>
      <c r="T437" s="0" t="str">
        <f aca="false">VLOOKUP($D437,metadata!$B$2:$S$451,17,0)</f>
        <v/>
      </c>
      <c r="U437" s="0" t="str">
        <f aca="false">VLOOKUP($D437,metadata!$B$2:$S$451,18,0)</f>
        <v/>
      </c>
      <c r="V437" s="0" t="n">
        <f aca="false">VLOOKUP($D437,metadata!$B$2:$Z$451,19,0)</f>
        <v>110</v>
      </c>
      <c r="W437" s="0" t="str">
        <f aca="false">VLOOKUP($D437,metadata!$B$2:$Z$451,20,0)</f>
        <v>global average</v>
      </c>
      <c r="X437" s="0" t="str">
        <f aca="false">VLOOKUP($D437,metadata!$B$2:$Z$451,21,0)</f>
        <v/>
      </c>
      <c r="Y437" s="0" t="n">
        <f aca="false">VLOOKUP($D437,metadata!$B$2:$Z$451,22,0)</f>
        <v>6</v>
      </c>
      <c r="Z437" s="0" t="str">
        <f aca="false">VLOOKUP($D437,metadata!$B$2:$Z$451,23,0)</f>
        <v/>
      </c>
      <c r="AA437" s="0" t="str">
        <f aca="false">VLOOKUP($D437,metadata!$B$2:$Z$451,24,0)</f>
        <v/>
      </c>
      <c r="AB437" s="0" t="str">
        <f aca="false">VLOOKUP($D437,metadata!$B$2:$Z$451,25,0)</f>
        <v/>
      </c>
      <c r="AC437" s="0" t="n">
        <v>12.0336134453781</v>
      </c>
      <c r="AD437" s="0" t="n">
        <v>69.2356137085706</v>
      </c>
      <c r="AF437" s="0" t="n">
        <f aca="false">IF(AE437="",V437,AE437)</f>
        <v>110</v>
      </c>
      <c r="AG437" s="0" t="n">
        <f aca="false">ROUND(AC437,1)</f>
        <v>12</v>
      </c>
      <c r="AH437" s="0" t="n">
        <v>1984</v>
      </c>
      <c r="AI437" s="0" t="s">
        <v>37</v>
      </c>
      <c r="AJ437" s="0" t="s">
        <v>37</v>
      </c>
    </row>
    <row r="438" customFormat="false" ht="13.8" hidden="false" customHeight="false" outlineLevel="0" collapsed="false">
      <c r="A438" s="0" t="n">
        <f aca="false">A437+metadata!J437</f>
        <v>2638</v>
      </c>
      <c r="B438" s="0" t="str">
        <f aca="false">metadata!B438</f>
        <v>61-wakkanai</v>
      </c>
      <c r="C438" s="0" t="n">
        <v>437</v>
      </c>
      <c r="D438" s="3" t="str">
        <f aca="false">VLOOKUP(C438,$A$1:$B$451,2)</f>
        <v>6-ON</v>
      </c>
      <c r="E438" s="0" t="str">
        <f aca="false">VLOOKUP($D438,metadata!$B$2:$S$451,2,0)</f>
        <v>KIMURA, MT</v>
      </c>
      <c r="F438" s="0" t="str">
        <f aca="false">VLOOKUP($D438,metadata!$B$2:$S$451,3,0)</f>
        <v>Geographic variation of reproductive diapause in the Drosophila auraria complex (Diptera: Drosophilidae)</v>
      </c>
      <c r="G438" s="0" t="str">
        <f aca="false">VLOOKUP($D438,metadata!$B$2:$S$451,4,0)</f>
        <v>10.1111/j.1365-3032.1984.tb00784.x</v>
      </c>
      <c r="H438" s="0" t="str">
        <f aca="false">VLOOKUP($D438,metadata!$B$2:$S$451,5,0)</f>
        <v>y</v>
      </c>
      <c r="I438" s="0" t="str">
        <f aca="false">VLOOKUP($D438,metadata!$B$2:$S$451,6,0)</f>
        <v>a</v>
      </c>
      <c r="J438" s="0" t="str">
        <f aca="false">VLOOKUP($D438,metadata!$B$2:$S$451,7,0)</f>
        <v>i</v>
      </c>
      <c r="K438" s="0" t="n">
        <f aca="false">VLOOKUP($D438,metadata!$B$2:$S$451,8,0)</f>
        <v>10</v>
      </c>
      <c r="L438" s="0" t="n">
        <f aca="false">VLOOKUP($D438,metadata!$B$2:$S$451,9,0)</f>
        <v>7</v>
      </c>
      <c r="M438" s="0" t="str">
        <f aca="false">VLOOKUP($D438,metadata!$B$2:$S$451,10,0)</f>
        <v>n</v>
      </c>
      <c r="N438" s="0" t="str">
        <f aca="false">VLOOKUP($D438,metadata!$B$2:$S$451,11,0)</f>
        <v>Drosophila auraria</v>
      </c>
      <c r="O438" s="0" t="str">
        <f aca="false">VLOOKUP($D438,metadata!$B$2:$S$451,12,0)</f>
        <v>diptera</v>
      </c>
      <c r="P438" s="0" t="str">
        <f aca="false">VLOOKUP($D438,metadata!$B$2:$S$451,13,0)</f>
        <v>ON</v>
      </c>
      <c r="Q438" s="0" t="n">
        <f aca="false">VLOOKUP($D438,metadata!$B$2:$S$451,14,0)</f>
        <v>41.972</v>
      </c>
      <c r="R438" s="0" t="n">
        <f aca="false">VLOOKUP($D438,metadata!$B$2:$S$451,15,0)</f>
        <v>140.6691</v>
      </c>
      <c r="S438" s="0" t="n">
        <f aca="false">VLOOKUP($D438,metadata!$B$2:$S$451,16,0)</f>
        <v>0.1</v>
      </c>
      <c r="T438" s="0" t="str">
        <f aca="false">VLOOKUP($D438,metadata!$B$2:$S$451,17,0)</f>
        <v/>
      </c>
      <c r="U438" s="0" t="str">
        <f aca="false">VLOOKUP($D438,metadata!$B$2:$S$451,18,0)</f>
        <v/>
      </c>
      <c r="V438" s="0" t="n">
        <f aca="false">VLOOKUP($D438,metadata!$B$2:$Z$451,19,0)</f>
        <v>110</v>
      </c>
      <c r="W438" s="0" t="str">
        <f aca="false">VLOOKUP($D438,metadata!$B$2:$Z$451,20,0)</f>
        <v>global average</v>
      </c>
      <c r="X438" s="0" t="str">
        <f aca="false">VLOOKUP($D438,metadata!$B$2:$Z$451,21,0)</f>
        <v/>
      </c>
      <c r="Y438" s="0" t="n">
        <f aca="false">VLOOKUP($D438,metadata!$B$2:$Z$451,22,0)</f>
        <v>6</v>
      </c>
      <c r="Z438" s="0" t="str">
        <f aca="false">VLOOKUP($D438,metadata!$B$2:$Z$451,23,0)</f>
        <v/>
      </c>
      <c r="AA438" s="0" t="str">
        <f aca="false">VLOOKUP($D438,metadata!$B$2:$Z$451,24,0)</f>
        <v/>
      </c>
      <c r="AB438" s="0" t="str">
        <f aca="false">VLOOKUP($D438,metadata!$B$2:$Z$451,25,0)</f>
        <v/>
      </c>
      <c r="AC438" s="0" t="n">
        <v>10.016806722689</v>
      </c>
      <c r="AD438" s="0" t="n">
        <v>77.5148985768804</v>
      </c>
      <c r="AF438" s="0" t="n">
        <f aca="false">IF(AE438="",V438,AE438)</f>
        <v>110</v>
      </c>
      <c r="AG438" s="0" t="n">
        <f aca="false">ROUND(AC438,1)</f>
        <v>10</v>
      </c>
      <c r="AH438" s="0" t="n">
        <v>1984</v>
      </c>
      <c r="AI438" s="0" t="s">
        <v>37</v>
      </c>
      <c r="AJ438" s="0" t="s">
        <v>37</v>
      </c>
    </row>
    <row r="439" customFormat="false" ht="13.8" hidden="false" customHeight="false" outlineLevel="0" collapsed="false">
      <c r="A439" s="0" t="n">
        <f aca="false">A438+metadata!J438</f>
        <v>2645</v>
      </c>
      <c r="B439" s="0" t="str">
        <f aca="false">metadata!B439</f>
        <v>61-onishica</v>
      </c>
      <c r="C439" s="0" t="n">
        <v>438</v>
      </c>
      <c r="D439" s="3" t="str">
        <f aca="false">VLOOKUP(C439,$A$1:$B$451,2)</f>
        <v>6-SM</v>
      </c>
      <c r="E439" s="0" t="str">
        <f aca="false">VLOOKUP($D439,metadata!$B$2:$S$451,2,0)</f>
        <v>KIMURA, MT</v>
      </c>
      <c r="F439" s="0" t="str">
        <f aca="false">VLOOKUP($D439,metadata!$B$2:$S$451,3,0)</f>
        <v>Geographic variation of reproductive diapause in the Drosophila auraria complex (Diptera: Drosophilidae)</v>
      </c>
      <c r="G439" s="0" t="str">
        <f aca="false">VLOOKUP($D439,metadata!$B$2:$S$451,4,0)</f>
        <v>10.1111/j.1365-3032.1984.tb00784.x</v>
      </c>
      <c r="H439" s="0" t="str">
        <f aca="false">VLOOKUP($D439,metadata!$B$2:$S$451,5,0)</f>
        <v>y</v>
      </c>
      <c r="I439" s="0" t="str">
        <f aca="false">VLOOKUP($D439,metadata!$B$2:$S$451,6,0)</f>
        <v>a</v>
      </c>
      <c r="J439" s="0" t="str">
        <f aca="false">VLOOKUP($D439,metadata!$B$2:$S$451,7,0)</f>
        <v>i</v>
      </c>
      <c r="K439" s="0" t="n">
        <f aca="false">VLOOKUP($D439,metadata!$B$2:$S$451,8,0)</f>
        <v>10</v>
      </c>
      <c r="L439" s="0" t="n">
        <f aca="false">VLOOKUP($D439,metadata!$B$2:$S$451,9,0)</f>
        <v>5</v>
      </c>
      <c r="M439" s="0" t="str">
        <f aca="false">VLOOKUP($D439,metadata!$B$2:$S$451,10,0)</f>
        <v>n</v>
      </c>
      <c r="N439" s="0" t="str">
        <f aca="false">VLOOKUP($D439,metadata!$B$2:$S$451,11,0)</f>
        <v>Drosophila auraria</v>
      </c>
      <c r="O439" s="0" t="str">
        <f aca="false">VLOOKUP($D439,metadata!$B$2:$S$451,12,0)</f>
        <v>diptera</v>
      </c>
      <c r="P439" s="0" t="str">
        <f aca="false">VLOOKUP($D439,metadata!$B$2:$S$451,13,0)</f>
        <v>SM</v>
      </c>
      <c r="Q439" s="0" t="n">
        <f aca="false">VLOOKUP($D439,metadata!$B$2:$S$451,14,0)</f>
        <v>40.599028</v>
      </c>
      <c r="R439" s="0" t="n">
        <f aca="false">VLOOKUP($D439,metadata!$B$2:$S$451,15,0)</f>
        <v>141.397611</v>
      </c>
      <c r="S439" s="0" t="n">
        <f aca="false">VLOOKUP($D439,metadata!$B$2:$S$451,16,0)</f>
        <v>0.1</v>
      </c>
      <c r="T439" s="0" t="str">
        <f aca="false">VLOOKUP($D439,metadata!$B$2:$S$451,17,0)</f>
        <v/>
      </c>
      <c r="U439" s="0" t="str">
        <f aca="false">VLOOKUP($D439,metadata!$B$2:$S$451,18,0)</f>
        <v/>
      </c>
      <c r="V439" s="0" t="n">
        <f aca="false">VLOOKUP($D439,metadata!$B$2:$Z$451,19,0)</f>
        <v>110</v>
      </c>
      <c r="W439" s="0" t="str">
        <f aca="false">VLOOKUP($D439,metadata!$B$2:$Z$451,20,0)</f>
        <v>global average</v>
      </c>
      <c r="X439" s="0" t="str">
        <f aca="false">VLOOKUP($D439,metadata!$B$2:$Z$451,21,0)</f>
        <v/>
      </c>
      <c r="Y439" s="0" t="n">
        <f aca="false">VLOOKUP($D439,metadata!$B$2:$Z$451,22,0)</f>
        <v>6</v>
      </c>
      <c r="Z439" s="0" t="str">
        <f aca="false">VLOOKUP($D439,metadata!$B$2:$Z$451,23,0)</f>
        <v/>
      </c>
      <c r="AA439" s="0" t="str">
        <f aca="false">VLOOKUP($D439,metadata!$B$2:$Z$451,24,0)</f>
        <v/>
      </c>
      <c r="AB439" s="0" t="str">
        <f aca="false">VLOOKUP($D439,metadata!$B$2:$Z$451,25,0)</f>
        <v/>
      </c>
      <c r="AC439" s="0" t="n">
        <v>16.016806722689</v>
      </c>
      <c r="AD439" s="0" t="n">
        <v>-1.6797322956028</v>
      </c>
      <c r="AF439" s="0" t="n">
        <f aca="false">IF(AE439="",V439,AE439)</f>
        <v>110</v>
      </c>
      <c r="AG439" s="0" t="n">
        <f aca="false">ROUND(AC439,1)</f>
        <v>16</v>
      </c>
      <c r="AH439" s="0" t="n">
        <v>1984</v>
      </c>
      <c r="AI439" s="0" t="s">
        <v>37</v>
      </c>
      <c r="AJ439" s="0" t="s">
        <v>38</v>
      </c>
    </row>
    <row r="440" customFormat="false" ht="13.8" hidden="false" customHeight="false" outlineLevel="0" collapsed="false">
      <c r="A440" s="0" t="n">
        <f aca="false">A439+metadata!J439</f>
        <v>2652</v>
      </c>
      <c r="B440" s="0" t="str">
        <f aca="false">metadata!B440</f>
        <v>61-sapporo</v>
      </c>
      <c r="C440" s="0" t="n">
        <v>439</v>
      </c>
      <c r="D440" s="3" t="str">
        <f aca="false">VLOOKUP(C440,$A$1:$B$451,2)</f>
        <v>6-SM</v>
      </c>
      <c r="E440" s="0" t="str">
        <f aca="false">VLOOKUP($D440,metadata!$B$2:$S$451,2,0)</f>
        <v>KIMURA, MT</v>
      </c>
      <c r="F440" s="0" t="str">
        <f aca="false">VLOOKUP($D440,metadata!$B$2:$S$451,3,0)</f>
        <v>Geographic variation of reproductive diapause in the Drosophila auraria complex (Diptera: Drosophilidae)</v>
      </c>
      <c r="G440" s="0" t="str">
        <f aca="false">VLOOKUP($D440,metadata!$B$2:$S$451,4,0)</f>
        <v>10.1111/j.1365-3032.1984.tb00784.x</v>
      </c>
      <c r="H440" s="0" t="str">
        <f aca="false">VLOOKUP($D440,metadata!$B$2:$S$451,5,0)</f>
        <v>y</v>
      </c>
      <c r="I440" s="0" t="str">
        <f aca="false">VLOOKUP($D440,metadata!$B$2:$S$451,6,0)</f>
        <v>a</v>
      </c>
      <c r="J440" s="0" t="str">
        <f aca="false">VLOOKUP($D440,metadata!$B$2:$S$451,7,0)</f>
        <v>i</v>
      </c>
      <c r="K440" s="0" t="n">
        <f aca="false">VLOOKUP($D440,metadata!$B$2:$S$451,8,0)</f>
        <v>10</v>
      </c>
      <c r="L440" s="0" t="n">
        <f aca="false">VLOOKUP($D440,metadata!$B$2:$S$451,9,0)</f>
        <v>5</v>
      </c>
      <c r="M440" s="0" t="str">
        <f aca="false">VLOOKUP($D440,metadata!$B$2:$S$451,10,0)</f>
        <v>n</v>
      </c>
      <c r="N440" s="0" t="str">
        <f aca="false">VLOOKUP($D440,metadata!$B$2:$S$451,11,0)</f>
        <v>Drosophila auraria</v>
      </c>
      <c r="O440" s="0" t="str">
        <f aca="false">VLOOKUP($D440,metadata!$B$2:$S$451,12,0)</f>
        <v>diptera</v>
      </c>
      <c r="P440" s="0" t="str">
        <f aca="false">VLOOKUP($D440,metadata!$B$2:$S$451,13,0)</f>
        <v>SM</v>
      </c>
      <c r="Q440" s="0" t="n">
        <f aca="false">VLOOKUP($D440,metadata!$B$2:$S$451,14,0)</f>
        <v>40.599028</v>
      </c>
      <c r="R440" s="0" t="n">
        <f aca="false">VLOOKUP($D440,metadata!$B$2:$S$451,15,0)</f>
        <v>141.397611</v>
      </c>
      <c r="S440" s="0" t="n">
        <f aca="false">VLOOKUP($D440,metadata!$B$2:$S$451,16,0)</f>
        <v>0.1</v>
      </c>
      <c r="T440" s="0" t="str">
        <f aca="false">VLOOKUP($D440,metadata!$B$2:$S$451,17,0)</f>
        <v/>
      </c>
      <c r="U440" s="0" t="str">
        <f aca="false">VLOOKUP($D440,metadata!$B$2:$S$451,18,0)</f>
        <v/>
      </c>
      <c r="V440" s="0" t="n">
        <f aca="false">VLOOKUP($D440,metadata!$B$2:$Z$451,19,0)</f>
        <v>110</v>
      </c>
      <c r="W440" s="0" t="str">
        <f aca="false">VLOOKUP($D440,metadata!$B$2:$Z$451,20,0)</f>
        <v>global average</v>
      </c>
      <c r="X440" s="0" t="str">
        <f aca="false">VLOOKUP($D440,metadata!$B$2:$Z$451,21,0)</f>
        <v/>
      </c>
      <c r="Y440" s="0" t="n">
        <f aca="false">VLOOKUP($D440,metadata!$B$2:$Z$451,22,0)</f>
        <v>6</v>
      </c>
      <c r="Z440" s="0" t="str">
        <f aca="false">VLOOKUP($D440,metadata!$B$2:$Z$451,23,0)</f>
        <v/>
      </c>
      <c r="AA440" s="0" t="str">
        <f aca="false">VLOOKUP($D440,metadata!$B$2:$Z$451,24,0)</f>
        <v/>
      </c>
      <c r="AB440" s="0" t="str">
        <f aca="false">VLOOKUP($D440,metadata!$B$2:$Z$451,25,0)</f>
        <v/>
      </c>
      <c r="AC440" s="0" t="n">
        <v>14.0336134453781</v>
      </c>
      <c r="AD440" s="0" t="n">
        <v>-1.45789859567987</v>
      </c>
      <c r="AF440" s="0" t="n">
        <f aca="false">IF(AE440="",V440,AE440)</f>
        <v>110</v>
      </c>
      <c r="AG440" s="0" t="n">
        <f aca="false">ROUND(AC440,1)</f>
        <v>14</v>
      </c>
      <c r="AH440" s="0" t="n">
        <v>1984</v>
      </c>
      <c r="AI440" s="0" t="s">
        <v>37</v>
      </c>
      <c r="AJ440" s="0" t="s">
        <v>38</v>
      </c>
    </row>
    <row r="441" customFormat="false" ht="13.8" hidden="false" customHeight="false" outlineLevel="0" collapsed="false">
      <c r="A441" s="0" t="n">
        <f aca="false">A440+metadata!J440</f>
        <v>2659</v>
      </c>
      <c r="B441" s="0" t="str">
        <f aca="false">metadata!B441</f>
        <v>61-yakumo</v>
      </c>
      <c r="C441" s="0" t="n">
        <v>440</v>
      </c>
      <c r="D441" s="3" t="str">
        <f aca="false">VLOOKUP(C441,$A$1:$B$451,2)</f>
        <v>6-SM</v>
      </c>
      <c r="E441" s="0" t="str">
        <f aca="false">VLOOKUP($D441,metadata!$B$2:$S$451,2,0)</f>
        <v>KIMURA, MT</v>
      </c>
      <c r="F441" s="0" t="str">
        <f aca="false">VLOOKUP($D441,metadata!$B$2:$S$451,3,0)</f>
        <v>Geographic variation of reproductive diapause in the Drosophila auraria complex (Diptera: Drosophilidae)</v>
      </c>
      <c r="G441" s="0" t="str">
        <f aca="false">VLOOKUP($D441,metadata!$B$2:$S$451,4,0)</f>
        <v>10.1111/j.1365-3032.1984.tb00784.x</v>
      </c>
      <c r="H441" s="0" t="str">
        <f aca="false">VLOOKUP($D441,metadata!$B$2:$S$451,5,0)</f>
        <v>y</v>
      </c>
      <c r="I441" s="0" t="str">
        <f aca="false">VLOOKUP($D441,metadata!$B$2:$S$451,6,0)</f>
        <v>a</v>
      </c>
      <c r="J441" s="0" t="str">
        <f aca="false">VLOOKUP($D441,metadata!$B$2:$S$451,7,0)</f>
        <v>i</v>
      </c>
      <c r="K441" s="0" t="n">
        <f aca="false">VLOOKUP($D441,metadata!$B$2:$S$451,8,0)</f>
        <v>10</v>
      </c>
      <c r="L441" s="0" t="n">
        <f aca="false">VLOOKUP($D441,metadata!$B$2:$S$451,9,0)</f>
        <v>5</v>
      </c>
      <c r="M441" s="0" t="str">
        <f aca="false">VLOOKUP($D441,metadata!$B$2:$S$451,10,0)</f>
        <v>n</v>
      </c>
      <c r="N441" s="0" t="str">
        <f aca="false">VLOOKUP($D441,metadata!$B$2:$S$451,11,0)</f>
        <v>Drosophila auraria</v>
      </c>
      <c r="O441" s="0" t="str">
        <f aca="false">VLOOKUP($D441,metadata!$B$2:$S$451,12,0)</f>
        <v>diptera</v>
      </c>
      <c r="P441" s="0" t="str">
        <f aca="false">VLOOKUP($D441,metadata!$B$2:$S$451,13,0)</f>
        <v>SM</v>
      </c>
      <c r="Q441" s="0" t="n">
        <f aca="false">VLOOKUP($D441,metadata!$B$2:$S$451,14,0)</f>
        <v>40.599028</v>
      </c>
      <c r="R441" s="0" t="n">
        <f aca="false">VLOOKUP($D441,metadata!$B$2:$S$451,15,0)</f>
        <v>141.397611</v>
      </c>
      <c r="S441" s="0" t="n">
        <f aca="false">VLOOKUP($D441,metadata!$B$2:$S$451,16,0)</f>
        <v>0.1</v>
      </c>
      <c r="T441" s="0" t="str">
        <f aca="false">VLOOKUP($D441,metadata!$B$2:$S$451,17,0)</f>
        <v/>
      </c>
      <c r="U441" s="0" t="str">
        <f aca="false">VLOOKUP($D441,metadata!$B$2:$S$451,18,0)</f>
        <v/>
      </c>
      <c r="V441" s="0" t="n">
        <f aca="false">VLOOKUP($D441,metadata!$B$2:$Z$451,19,0)</f>
        <v>110</v>
      </c>
      <c r="W441" s="0" t="str">
        <f aca="false">VLOOKUP($D441,metadata!$B$2:$Z$451,20,0)</f>
        <v>global average</v>
      </c>
      <c r="X441" s="0" t="str">
        <f aca="false">VLOOKUP($D441,metadata!$B$2:$Z$451,21,0)</f>
        <v/>
      </c>
      <c r="Y441" s="0" t="n">
        <f aca="false">VLOOKUP($D441,metadata!$B$2:$Z$451,22,0)</f>
        <v>6</v>
      </c>
      <c r="Z441" s="0" t="str">
        <f aca="false">VLOOKUP($D441,metadata!$B$2:$Z$451,23,0)</f>
        <v/>
      </c>
      <c r="AA441" s="0" t="str">
        <f aca="false">VLOOKUP($D441,metadata!$B$2:$Z$451,24,0)</f>
        <v/>
      </c>
      <c r="AB441" s="0" t="str">
        <f aca="false">VLOOKUP($D441,metadata!$B$2:$Z$451,25,0)</f>
        <v/>
      </c>
      <c r="AC441" s="0" t="n">
        <v>12.5210084033613</v>
      </c>
      <c r="AD441" s="0" t="n">
        <v>-1.62427387062206</v>
      </c>
      <c r="AF441" s="0" t="n">
        <f aca="false">IF(AE441="",V441,AE441)</f>
        <v>110</v>
      </c>
      <c r="AG441" s="0" t="n">
        <f aca="false">ROUND(AC441,1)</f>
        <v>12.5</v>
      </c>
      <c r="AH441" s="0" t="n">
        <v>1984</v>
      </c>
      <c r="AI441" s="0" t="s">
        <v>37</v>
      </c>
      <c r="AJ441" s="0" t="s">
        <v>38</v>
      </c>
    </row>
    <row r="442" customFormat="false" ht="13.8" hidden="false" customHeight="false" outlineLevel="0" collapsed="false">
      <c r="A442" s="0" t="n">
        <f aca="false">A441+metadata!J441</f>
        <v>2666</v>
      </c>
      <c r="B442" s="0" t="str">
        <f aca="false">metadata!B442</f>
        <v>61-hakodate</v>
      </c>
      <c r="C442" s="0" t="n">
        <v>441</v>
      </c>
      <c r="D442" s="3" t="str">
        <f aca="false">VLOOKUP(C442,$A$1:$B$451,2)</f>
        <v>6-SM</v>
      </c>
      <c r="E442" s="0" t="str">
        <f aca="false">VLOOKUP($D442,metadata!$B$2:$S$451,2,0)</f>
        <v>KIMURA, MT</v>
      </c>
      <c r="F442" s="0" t="str">
        <f aca="false">VLOOKUP($D442,metadata!$B$2:$S$451,3,0)</f>
        <v>Geographic variation of reproductive diapause in the Drosophila auraria complex (Diptera: Drosophilidae)</v>
      </c>
      <c r="G442" s="0" t="str">
        <f aca="false">VLOOKUP($D442,metadata!$B$2:$S$451,4,0)</f>
        <v>10.1111/j.1365-3032.1984.tb00784.x</v>
      </c>
      <c r="H442" s="0" t="str">
        <f aca="false">VLOOKUP($D442,metadata!$B$2:$S$451,5,0)</f>
        <v>y</v>
      </c>
      <c r="I442" s="0" t="str">
        <f aca="false">VLOOKUP($D442,metadata!$B$2:$S$451,6,0)</f>
        <v>a</v>
      </c>
      <c r="J442" s="0" t="str">
        <f aca="false">VLOOKUP($D442,metadata!$B$2:$S$451,7,0)</f>
        <v>i</v>
      </c>
      <c r="K442" s="0" t="n">
        <f aca="false">VLOOKUP($D442,metadata!$B$2:$S$451,8,0)</f>
        <v>10</v>
      </c>
      <c r="L442" s="0" t="n">
        <f aca="false">VLOOKUP($D442,metadata!$B$2:$S$451,9,0)</f>
        <v>5</v>
      </c>
      <c r="M442" s="0" t="str">
        <f aca="false">VLOOKUP($D442,metadata!$B$2:$S$451,10,0)</f>
        <v>n</v>
      </c>
      <c r="N442" s="0" t="str">
        <f aca="false">VLOOKUP($D442,metadata!$B$2:$S$451,11,0)</f>
        <v>Drosophila auraria</v>
      </c>
      <c r="O442" s="0" t="str">
        <f aca="false">VLOOKUP($D442,metadata!$B$2:$S$451,12,0)</f>
        <v>diptera</v>
      </c>
      <c r="P442" s="0" t="str">
        <f aca="false">VLOOKUP($D442,metadata!$B$2:$S$451,13,0)</f>
        <v>SM</v>
      </c>
      <c r="Q442" s="0" t="n">
        <f aca="false">VLOOKUP($D442,metadata!$B$2:$S$451,14,0)</f>
        <v>40.599028</v>
      </c>
      <c r="R442" s="0" t="n">
        <f aca="false">VLOOKUP($D442,metadata!$B$2:$S$451,15,0)</f>
        <v>141.397611</v>
      </c>
      <c r="S442" s="0" t="n">
        <f aca="false">VLOOKUP($D442,metadata!$B$2:$S$451,16,0)</f>
        <v>0.1</v>
      </c>
      <c r="T442" s="0" t="str">
        <f aca="false">VLOOKUP($D442,metadata!$B$2:$S$451,17,0)</f>
        <v/>
      </c>
      <c r="U442" s="0" t="str">
        <f aca="false">VLOOKUP($D442,metadata!$B$2:$S$451,18,0)</f>
        <v/>
      </c>
      <c r="V442" s="0" t="n">
        <f aca="false">VLOOKUP($D442,metadata!$B$2:$Z$451,19,0)</f>
        <v>110</v>
      </c>
      <c r="W442" s="0" t="str">
        <f aca="false">VLOOKUP($D442,metadata!$B$2:$Z$451,20,0)</f>
        <v>global average</v>
      </c>
      <c r="X442" s="0" t="str">
        <f aca="false">VLOOKUP($D442,metadata!$B$2:$Z$451,21,0)</f>
        <v/>
      </c>
      <c r="Y442" s="0" t="n">
        <f aca="false">VLOOKUP($D442,metadata!$B$2:$Z$451,22,0)</f>
        <v>6</v>
      </c>
      <c r="Z442" s="0" t="str">
        <f aca="false">VLOOKUP($D442,metadata!$B$2:$Z$451,23,0)</f>
        <v/>
      </c>
      <c r="AA442" s="0" t="str">
        <f aca="false">VLOOKUP($D442,metadata!$B$2:$Z$451,24,0)</f>
        <v/>
      </c>
      <c r="AB442" s="0" t="str">
        <f aca="false">VLOOKUP($D442,metadata!$B$2:$Z$451,25,0)</f>
        <v/>
      </c>
      <c r="AC442" s="0" t="n">
        <v>12.0336134453781</v>
      </c>
      <c r="AD442" s="0" t="n">
        <v>25.9470231045438</v>
      </c>
      <c r="AF442" s="0" t="n">
        <f aca="false">IF(AE442="",V442,AE442)</f>
        <v>110</v>
      </c>
      <c r="AG442" s="0" t="n">
        <f aca="false">ROUND(AC442,1)</f>
        <v>12</v>
      </c>
      <c r="AH442" s="0" t="n">
        <v>1984</v>
      </c>
      <c r="AI442" s="0" t="s">
        <v>37</v>
      </c>
      <c r="AJ442" s="0" t="s">
        <v>38</v>
      </c>
    </row>
    <row r="443" customFormat="false" ht="13.8" hidden="false" customHeight="false" outlineLevel="0" collapsed="false">
      <c r="A443" s="0" t="n">
        <f aca="false">A442+metadata!J442</f>
        <v>2673</v>
      </c>
      <c r="B443" s="0" t="str">
        <f aca="false">metadata!B443</f>
        <v>61-kikonai</v>
      </c>
      <c r="C443" s="0" t="n">
        <v>442</v>
      </c>
      <c r="D443" s="3" t="str">
        <f aca="false">VLOOKUP(C443,$A$1:$B$451,2)</f>
        <v>6-SM</v>
      </c>
      <c r="E443" s="0" t="str">
        <f aca="false">VLOOKUP($D443,metadata!$B$2:$S$451,2,0)</f>
        <v>KIMURA, MT</v>
      </c>
      <c r="F443" s="0" t="str">
        <f aca="false">VLOOKUP($D443,metadata!$B$2:$S$451,3,0)</f>
        <v>Geographic variation of reproductive diapause in the Drosophila auraria complex (Diptera: Drosophilidae)</v>
      </c>
      <c r="G443" s="0" t="str">
        <f aca="false">VLOOKUP($D443,metadata!$B$2:$S$451,4,0)</f>
        <v>10.1111/j.1365-3032.1984.tb00784.x</v>
      </c>
      <c r="H443" s="0" t="str">
        <f aca="false">VLOOKUP($D443,metadata!$B$2:$S$451,5,0)</f>
        <v>y</v>
      </c>
      <c r="I443" s="0" t="str">
        <f aca="false">VLOOKUP($D443,metadata!$B$2:$S$451,6,0)</f>
        <v>a</v>
      </c>
      <c r="J443" s="0" t="str">
        <f aca="false">VLOOKUP($D443,metadata!$B$2:$S$451,7,0)</f>
        <v>i</v>
      </c>
      <c r="K443" s="0" t="n">
        <f aca="false">VLOOKUP($D443,metadata!$B$2:$S$451,8,0)</f>
        <v>10</v>
      </c>
      <c r="L443" s="0" t="n">
        <f aca="false">VLOOKUP($D443,metadata!$B$2:$S$451,9,0)</f>
        <v>5</v>
      </c>
      <c r="M443" s="0" t="str">
        <f aca="false">VLOOKUP($D443,metadata!$B$2:$S$451,10,0)</f>
        <v>n</v>
      </c>
      <c r="N443" s="0" t="str">
        <f aca="false">VLOOKUP($D443,metadata!$B$2:$S$451,11,0)</f>
        <v>Drosophila auraria</v>
      </c>
      <c r="O443" s="0" t="str">
        <f aca="false">VLOOKUP($D443,metadata!$B$2:$S$451,12,0)</f>
        <v>diptera</v>
      </c>
      <c r="P443" s="0" t="str">
        <f aca="false">VLOOKUP($D443,metadata!$B$2:$S$451,13,0)</f>
        <v>SM</v>
      </c>
      <c r="Q443" s="0" t="n">
        <f aca="false">VLOOKUP($D443,metadata!$B$2:$S$451,14,0)</f>
        <v>40.599028</v>
      </c>
      <c r="R443" s="0" t="n">
        <f aca="false">VLOOKUP($D443,metadata!$B$2:$S$451,15,0)</f>
        <v>141.397611</v>
      </c>
      <c r="S443" s="0" t="n">
        <f aca="false">VLOOKUP($D443,metadata!$B$2:$S$451,16,0)</f>
        <v>0.1</v>
      </c>
      <c r="T443" s="0" t="str">
        <f aca="false">VLOOKUP($D443,metadata!$B$2:$S$451,17,0)</f>
        <v/>
      </c>
      <c r="U443" s="0" t="str">
        <f aca="false">VLOOKUP($D443,metadata!$B$2:$S$451,18,0)</f>
        <v/>
      </c>
      <c r="V443" s="0" t="n">
        <f aca="false">VLOOKUP($D443,metadata!$B$2:$Z$451,19,0)</f>
        <v>110</v>
      </c>
      <c r="W443" s="0" t="str">
        <f aca="false">VLOOKUP($D443,metadata!$B$2:$Z$451,20,0)</f>
        <v>global average</v>
      </c>
      <c r="X443" s="0" t="str">
        <f aca="false">VLOOKUP($D443,metadata!$B$2:$Z$451,21,0)</f>
        <v/>
      </c>
      <c r="Y443" s="0" t="n">
        <f aca="false">VLOOKUP($D443,metadata!$B$2:$Z$451,22,0)</f>
        <v>6</v>
      </c>
      <c r="Z443" s="0" t="str">
        <f aca="false">VLOOKUP($D443,metadata!$B$2:$Z$451,23,0)</f>
        <v/>
      </c>
      <c r="AA443" s="0" t="str">
        <f aca="false">VLOOKUP($D443,metadata!$B$2:$Z$451,24,0)</f>
        <v/>
      </c>
      <c r="AB443" s="0" t="str">
        <f aca="false">VLOOKUP($D443,metadata!$B$2:$Z$451,25,0)</f>
        <v/>
      </c>
      <c r="AC443" s="0" t="n">
        <v>10</v>
      </c>
      <c r="AD443" s="0" t="n">
        <v>63.7583892617449</v>
      </c>
      <c r="AF443" s="0" t="n">
        <f aca="false">IF(AE443="",V443,AE443)</f>
        <v>110</v>
      </c>
      <c r="AG443" s="0" t="n">
        <f aca="false">ROUND(AC443,1)</f>
        <v>10</v>
      </c>
      <c r="AH443" s="0" t="n">
        <v>1984</v>
      </c>
      <c r="AI443" s="0" t="s">
        <v>37</v>
      </c>
      <c r="AJ443" s="0" t="s">
        <v>38</v>
      </c>
    </row>
    <row r="444" customFormat="false" ht="13.8" hidden="false" customHeight="false" outlineLevel="0" collapsed="false">
      <c r="A444" s="0" t="n">
        <f aca="false">A443+metadata!J443</f>
        <v>2680</v>
      </c>
      <c r="B444" s="0" t="str">
        <f aca="false">metadata!B444</f>
        <v>61-matsumae</v>
      </c>
      <c r="C444" s="0" t="n">
        <v>443</v>
      </c>
      <c r="D444" s="3" t="str">
        <f aca="false">VLOOKUP(C444,$A$1:$B$451,2)</f>
        <v>6-KT</v>
      </c>
      <c r="E444" s="0" t="str">
        <f aca="false">VLOOKUP($D444,metadata!$B$2:$S$451,2,0)</f>
        <v>KIMURA, MT</v>
      </c>
      <c r="F444" s="0" t="str">
        <f aca="false">VLOOKUP($D444,metadata!$B$2:$S$451,3,0)</f>
        <v>Geographic variation of reproductive diapause in the Drosophila auraria complex (Diptera: Drosophilidae)</v>
      </c>
      <c r="G444" s="0" t="str">
        <f aca="false">VLOOKUP($D444,metadata!$B$2:$S$451,4,0)</f>
        <v>10.1111/j.1365-3032.1984.tb00784.x</v>
      </c>
      <c r="H444" s="0" t="str">
        <f aca="false">VLOOKUP($D444,metadata!$B$2:$S$451,5,0)</f>
        <v>y</v>
      </c>
      <c r="I444" s="0" t="str">
        <f aca="false">VLOOKUP($D444,metadata!$B$2:$S$451,6,0)</f>
        <v>a</v>
      </c>
      <c r="J444" s="0" t="str">
        <f aca="false">VLOOKUP($D444,metadata!$B$2:$S$451,7,0)</f>
        <v>i</v>
      </c>
      <c r="K444" s="0" t="n">
        <f aca="false">VLOOKUP($D444,metadata!$B$2:$S$451,8,0)</f>
        <v>10</v>
      </c>
      <c r="L444" s="0" t="n">
        <f aca="false">VLOOKUP($D444,metadata!$B$2:$S$451,9,0)</f>
        <v>4</v>
      </c>
      <c r="M444" s="0" t="str">
        <f aca="false">VLOOKUP($D444,metadata!$B$2:$S$451,10,0)</f>
        <v>n</v>
      </c>
      <c r="N444" s="0" t="str">
        <f aca="false">VLOOKUP($D444,metadata!$B$2:$S$451,11,0)</f>
        <v>Drosophila auraria</v>
      </c>
      <c r="O444" s="0" t="str">
        <f aca="false">VLOOKUP($D444,metadata!$B$2:$S$451,12,0)</f>
        <v>diptera</v>
      </c>
      <c r="P444" s="0" t="str">
        <f aca="false">VLOOKUP($D444,metadata!$B$2:$S$451,13,0)</f>
        <v>KT</v>
      </c>
      <c r="Q444" s="0" t="n">
        <f aca="false">VLOOKUP($D444,metadata!$B$2:$S$451,14,0)</f>
        <v>39.28675</v>
      </c>
      <c r="R444" s="0" t="n">
        <f aca="false">VLOOKUP($D444,metadata!$B$2:$S$451,15,0)</f>
        <v>141.113222</v>
      </c>
      <c r="S444" s="0" t="n">
        <f aca="false">VLOOKUP($D444,metadata!$B$2:$S$451,16,0)</f>
        <v>0.1</v>
      </c>
      <c r="T444" s="0" t="str">
        <f aca="false">VLOOKUP($D444,metadata!$B$2:$S$451,17,0)</f>
        <v/>
      </c>
      <c r="U444" s="0" t="str">
        <f aca="false">VLOOKUP($D444,metadata!$B$2:$S$451,18,0)</f>
        <v/>
      </c>
      <c r="V444" s="0" t="n">
        <f aca="false">VLOOKUP($D444,metadata!$B$2:$Z$451,19,0)</f>
        <v>110</v>
      </c>
      <c r="W444" s="0" t="str">
        <f aca="false">VLOOKUP($D444,metadata!$B$2:$Z$451,20,0)</f>
        <v>global average</v>
      </c>
      <c r="X444" s="0" t="str">
        <f aca="false">VLOOKUP($D444,metadata!$B$2:$Z$451,21,0)</f>
        <v/>
      </c>
      <c r="Y444" s="0" t="n">
        <f aca="false">VLOOKUP($D444,metadata!$B$2:$Z$451,22,0)</f>
        <v>6</v>
      </c>
      <c r="Z444" s="0" t="str">
        <f aca="false">VLOOKUP($D444,metadata!$B$2:$Z$451,23,0)</f>
        <v/>
      </c>
      <c r="AA444" s="0" t="str">
        <f aca="false">VLOOKUP($D444,metadata!$B$2:$Z$451,24,0)</f>
        <v/>
      </c>
      <c r="AB444" s="0" t="str">
        <f aca="false">VLOOKUP($D444,metadata!$B$2:$Z$451,25,0)</f>
        <v/>
      </c>
      <c r="AC444" s="0" t="n">
        <v>16.016806722689</v>
      </c>
      <c r="AD444" s="0" t="n">
        <v>-1.34416182580415</v>
      </c>
      <c r="AF444" s="0" t="n">
        <f aca="false">IF(AE444="",V444,AE444)</f>
        <v>110</v>
      </c>
      <c r="AG444" s="0" t="n">
        <f aca="false">ROUND(AC444,1)</f>
        <v>16</v>
      </c>
      <c r="AH444" s="0" t="n">
        <v>1984</v>
      </c>
      <c r="AI444" s="0" t="s">
        <v>37</v>
      </c>
      <c r="AJ444" s="0" t="s">
        <v>38</v>
      </c>
    </row>
    <row r="445" customFormat="false" ht="13.8" hidden="false" customHeight="false" outlineLevel="0" collapsed="false">
      <c r="A445" s="0" t="n">
        <f aca="false">A444+metadata!J444</f>
        <v>2687</v>
      </c>
      <c r="B445" s="0" t="str">
        <f aca="false">metadata!B445</f>
        <v>61-Oma</v>
      </c>
      <c r="C445" s="0" t="n">
        <v>444</v>
      </c>
      <c r="D445" s="3" t="str">
        <f aca="false">VLOOKUP(C445,$A$1:$B$451,2)</f>
        <v>6-KT</v>
      </c>
      <c r="E445" s="0" t="str">
        <f aca="false">VLOOKUP($D445,metadata!$B$2:$S$451,2,0)</f>
        <v>KIMURA, MT</v>
      </c>
      <c r="F445" s="0" t="str">
        <f aca="false">VLOOKUP($D445,metadata!$B$2:$S$451,3,0)</f>
        <v>Geographic variation of reproductive diapause in the Drosophila auraria complex (Diptera: Drosophilidae)</v>
      </c>
      <c r="G445" s="0" t="str">
        <f aca="false">VLOOKUP($D445,metadata!$B$2:$S$451,4,0)</f>
        <v>10.1111/j.1365-3032.1984.tb00784.x</v>
      </c>
      <c r="H445" s="0" t="str">
        <f aca="false">VLOOKUP($D445,metadata!$B$2:$S$451,5,0)</f>
        <v>y</v>
      </c>
      <c r="I445" s="0" t="str">
        <f aca="false">VLOOKUP($D445,metadata!$B$2:$S$451,6,0)</f>
        <v>a</v>
      </c>
      <c r="J445" s="0" t="str">
        <f aca="false">VLOOKUP($D445,metadata!$B$2:$S$451,7,0)</f>
        <v>i</v>
      </c>
      <c r="K445" s="0" t="n">
        <f aca="false">VLOOKUP($D445,metadata!$B$2:$S$451,8,0)</f>
        <v>10</v>
      </c>
      <c r="L445" s="0" t="n">
        <f aca="false">VLOOKUP($D445,metadata!$B$2:$S$451,9,0)</f>
        <v>4</v>
      </c>
      <c r="M445" s="0" t="str">
        <f aca="false">VLOOKUP($D445,metadata!$B$2:$S$451,10,0)</f>
        <v>n</v>
      </c>
      <c r="N445" s="0" t="str">
        <f aca="false">VLOOKUP($D445,metadata!$B$2:$S$451,11,0)</f>
        <v>Drosophila auraria</v>
      </c>
      <c r="O445" s="0" t="str">
        <f aca="false">VLOOKUP($D445,metadata!$B$2:$S$451,12,0)</f>
        <v>diptera</v>
      </c>
      <c r="P445" s="0" t="str">
        <f aca="false">VLOOKUP($D445,metadata!$B$2:$S$451,13,0)</f>
        <v>KT</v>
      </c>
      <c r="Q445" s="0" t="n">
        <f aca="false">VLOOKUP($D445,metadata!$B$2:$S$451,14,0)</f>
        <v>39.28675</v>
      </c>
      <c r="R445" s="0" t="n">
        <f aca="false">VLOOKUP($D445,metadata!$B$2:$S$451,15,0)</f>
        <v>141.113222</v>
      </c>
      <c r="S445" s="0" t="n">
        <f aca="false">VLOOKUP($D445,metadata!$B$2:$S$451,16,0)</f>
        <v>0.1</v>
      </c>
      <c r="T445" s="0" t="str">
        <f aca="false">VLOOKUP($D445,metadata!$B$2:$S$451,17,0)</f>
        <v/>
      </c>
      <c r="U445" s="0" t="str">
        <f aca="false">VLOOKUP($D445,metadata!$B$2:$S$451,18,0)</f>
        <v/>
      </c>
      <c r="V445" s="0" t="n">
        <f aca="false">VLOOKUP($D445,metadata!$B$2:$Z$451,19,0)</f>
        <v>110</v>
      </c>
      <c r="W445" s="0" t="str">
        <f aca="false">VLOOKUP($D445,metadata!$B$2:$Z$451,20,0)</f>
        <v>global average</v>
      </c>
      <c r="X445" s="0" t="str">
        <f aca="false">VLOOKUP($D445,metadata!$B$2:$Z$451,21,0)</f>
        <v/>
      </c>
      <c r="Y445" s="0" t="n">
        <f aca="false">VLOOKUP($D445,metadata!$B$2:$Z$451,22,0)</f>
        <v>6</v>
      </c>
      <c r="Z445" s="0" t="str">
        <f aca="false">VLOOKUP($D445,metadata!$B$2:$Z$451,23,0)</f>
        <v/>
      </c>
      <c r="AA445" s="0" t="str">
        <f aca="false">VLOOKUP($D445,metadata!$B$2:$Z$451,24,0)</f>
        <v/>
      </c>
      <c r="AB445" s="0" t="str">
        <f aca="false">VLOOKUP($D445,metadata!$B$2:$Z$451,25,0)</f>
        <v/>
      </c>
      <c r="AC445" s="0" t="n">
        <v>14.0336134453781</v>
      </c>
      <c r="AD445" s="0" t="n">
        <v>-1.45789859567987</v>
      </c>
      <c r="AF445" s="0" t="n">
        <f aca="false">IF(AE445="",V445,AE445)</f>
        <v>110</v>
      </c>
      <c r="AG445" s="0" t="n">
        <f aca="false">ROUND(AC445,1)</f>
        <v>14</v>
      </c>
      <c r="AH445" s="0" t="n">
        <v>1984</v>
      </c>
      <c r="AI445" s="0" t="s">
        <v>37</v>
      </c>
      <c r="AJ445" s="0" t="s">
        <v>38</v>
      </c>
    </row>
    <row r="446" customFormat="false" ht="13.8" hidden="false" customHeight="false" outlineLevel="0" collapsed="false">
      <c r="A446" s="0" t="n">
        <f aca="false">A445+metadata!J445</f>
        <v>2694</v>
      </c>
      <c r="B446" s="0" t="str">
        <f aca="false">metadata!B446</f>
        <v>61-Minmaya</v>
      </c>
      <c r="C446" s="0" t="n">
        <v>445</v>
      </c>
      <c r="D446" s="3" t="str">
        <f aca="false">VLOOKUP(C446,$A$1:$B$451,2)</f>
        <v>6-KT</v>
      </c>
      <c r="E446" s="0" t="str">
        <f aca="false">VLOOKUP($D446,metadata!$B$2:$S$451,2,0)</f>
        <v>KIMURA, MT</v>
      </c>
      <c r="F446" s="0" t="str">
        <f aca="false">VLOOKUP($D446,metadata!$B$2:$S$451,3,0)</f>
        <v>Geographic variation of reproductive diapause in the Drosophila auraria complex (Diptera: Drosophilidae)</v>
      </c>
      <c r="G446" s="0" t="str">
        <f aca="false">VLOOKUP($D446,metadata!$B$2:$S$451,4,0)</f>
        <v>10.1111/j.1365-3032.1984.tb00784.x</v>
      </c>
      <c r="H446" s="0" t="str">
        <f aca="false">VLOOKUP($D446,metadata!$B$2:$S$451,5,0)</f>
        <v>y</v>
      </c>
      <c r="I446" s="0" t="str">
        <f aca="false">VLOOKUP($D446,metadata!$B$2:$S$451,6,0)</f>
        <v>a</v>
      </c>
      <c r="J446" s="0" t="str">
        <f aca="false">VLOOKUP($D446,metadata!$B$2:$S$451,7,0)</f>
        <v>i</v>
      </c>
      <c r="K446" s="0" t="n">
        <f aca="false">VLOOKUP($D446,metadata!$B$2:$S$451,8,0)</f>
        <v>10</v>
      </c>
      <c r="L446" s="0" t="n">
        <f aca="false">VLOOKUP($D446,metadata!$B$2:$S$451,9,0)</f>
        <v>4</v>
      </c>
      <c r="M446" s="0" t="str">
        <f aca="false">VLOOKUP($D446,metadata!$B$2:$S$451,10,0)</f>
        <v>n</v>
      </c>
      <c r="N446" s="0" t="str">
        <f aca="false">VLOOKUP($D446,metadata!$B$2:$S$451,11,0)</f>
        <v>Drosophila auraria</v>
      </c>
      <c r="O446" s="0" t="str">
        <f aca="false">VLOOKUP($D446,metadata!$B$2:$S$451,12,0)</f>
        <v>diptera</v>
      </c>
      <c r="P446" s="0" t="str">
        <f aca="false">VLOOKUP($D446,metadata!$B$2:$S$451,13,0)</f>
        <v>KT</v>
      </c>
      <c r="Q446" s="0" t="n">
        <f aca="false">VLOOKUP($D446,metadata!$B$2:$S$451,14,0)</f>
        <v>39.28675</v>
      </c>
      <c r="R446" s="0" t="n">
        <f aca="false">VLOOKUP($D446,metadata!$B$2:$S$451,15,0)</f>
        <v>141.113222</v>
      </c>
      <c r="S446" s="0" t="n">
        <f aca="false">VLOOKUP($D446,metadata!$B$2:$S$451,16,0)</f>
        <v>0.1</v>
      </c>
      <c r="T446" s="0" t="str">
        <f aca="false">VLOOKUP($D446,metadata!$B$2:$S$451,17,0)</f>
        <v/>
      </c>
      <c r="U446" s="0" t="str">
        <f aca="false">VLOOKUP($D446,metadata!$B$2:$S$451,18,0)</f>
        <v/>
      </c>
      <c r="V446" s="0" t="n">
        <f aca="false">VLOOKUP($D446,metadata!$B$2:$Z$451,19,0)</f>
        <v>110</v>
      </c>
      <c r="W446" s="0" t="str">
        <f aca="false">VLOOKUP($D446,metadata!$B$2:$Z$451,20,0)</f>
        <v>global average</v>
      </c>
      <c r="X446" s="0" t="str">
        <f aca="false">VLOOKUP($D446,metadata!$B$2:$Z$451,21,0)</f>
        <v/>
      </c>
      <c r="Y446" s="0" t="n">
        <f aca="false">VLOOKUP($D446,metadata!$B$2:$Z$451,22,0)</f>
        <v>6</v>
      </c>
      <c r="Z446" s="0" t="str">
        <f aca="false">VLOOKUP($D446,metadata!$B$2:$Z$451,23,0)</f>
        <v/>
      </c>
      <c r="AA446" s="0" t="str">
        <f aca="false">VLOOKUP($D446,metadata!$B$2:$Z$451,24,0)</f>
        <v/>
      </c>
      <c r="AB446" s="0" t="str">
        <f aca="false">VLOOKUP($D446,metadata!$B$2:$Z$451,25,0)</f>
        <v/>
      </c>
      <c r="AC446" s="0" t="n">
        <v>12.1680672268907</v>
      </c>
      <c r="AD446" s="0" t="n">
        <v>48.7507754779764</v>
      </c>
      <c r="AF446" s="0" t="n">
        <f aca="false">IF(AE446="",V446,AE446)</f>
        <v>110</v>
      </c>
      <c r="AG446" s="0" t="n">
        <v>12</v>
      </c>
      <c r="AH446" s="0" t="n">
        <v>1984</v>
      </c>
      <c r="AI446" s="0" t="s">
        <v>37</v>
      </c>
      <c r="AJ446" s="0" t="s">
        <v>38</v>
      </c>
    </row>
    <row r="447" customFormat="false" ht="13.8" hidden="false" customHeight="false" outlineLevel="0" collapsed="false">
      <c r="A447" s="0" t="n">
        <f aca="false">A446+metadata!J446</f>
        <v>2701</v>
      </c>
      <c r="B447" s="0" t="str">
        <f aca="false">metadata!B447</f>
        <v>61-rikuchunakano</v>
      </c>
      <c r="C447" s="0" t="n">
        <v>446</v>
      </c>
      <c r="D447" s="3" t="str">
        <f aca="false">VLOOKUP(C447,$A$1:$B$451,2)</f>
        <v>6-KT</v>
      </c>
      <c r="E447" s="0" t="str">
        <f aca="false">VLOOKUP($D447,metadata!$B$2:$S$451,2,0)</f>
        <v>KIMURA, MT</v>
      </c>
      <c r="F447" s="0" t="str">
        <f aca="false">VLOOKUP($D447,metadata!$B$2:$S$451,3,0)</f>
        <v>Geographic variation of reproductive diapause in the Drosophila auraria complex (Diptera: Drosophilidae)</v>
      </c>
      <c r="G447" s="0" t="str">
        <f aca="false">VLOOKUP($D447,metadata!$B$2:$S$451,4,0)</f>
        <v>10.1111/j.1365-3032.1984.tb00784.x</v>
      </c>
      <c r="H447" s="0" t="str">
        <f aca="false">VLOOKUP($D447,metadata!$B$2:$S$451,5,0)</f>
        <v>y</v>
      </c>
      <c r="I447" s="0" t="str">
        <f aca="false">VLOOKUP($D447,metadata!$B$2:$S$451,6,0)</f>
        <v>a</v>
      </c>
      <c r="J447" s="0" t="str">
        <f aca="false">VLOOKUP($D447,metadata!$B$2:$S$451,7,0)</f>
        <v>i</v>
      </c>
      <c r="K447" s="0" t="n">
        <f aca="false">VLOOKUP($D447,metadata!$B$2:$S$451,8,0)</f>
        <v>10</v>
      </c>
      <c r="L447" s="0" t="n">
        <f aca="false">VLOOKUP($D447,metadata!$B$2:$S$451,9,0)</f>
        <v>4</v>
      </c>
      <c r="M447" s="0" t="str">
        <f aca="false">VLOOKUP($D447,metadata!$B$2:$S$451,10,0)</f>
        <v>n</v>
      </c>
      <c r="N447" s="0" t="str">
        <f aca="false">VLOOKUP($D447,metadata!$B$2:$S$451,11,0)</f>
        <v>Drosophila auraria</v>
      </c>
      <c r="O447" s="0" t="str">
        <f aca="false">VLOOKUP($D447,metadata!$B$2:$S$451,12,0)</f>
        <v>diptera</v>
      </c>
      <c r="P447" s="0" t="str">
        <f aca="false">VLOOKUP($D447,metadata!$B$2:$S$451,13,0)</f>
        <v>KT</v>
      </c>
      <c r="Q447" s="0" t="n">
        <f aca="false">VLOOKUP($D447,metadata!$B$2:$S$451,14,0)</f>
        <v>39.28675</v>
      </c>
      <c r="R447" s="0" t="n">
        <f aca="false">VLOOKUP($D447,metadata!$B$2:$S$451,15,0)</f>
        <v>141.113222</v>
      </c>
      <c r="S447" s="0" t="n">
        <f aca="false">VLOOKUP($D447,metadata!$B$2:$S$451,16,0)</f>
        <v>0.1</v>
      </c>
      <c r="T447" s="0" t="str">
        <f aca="false">VLOOKUP($D447,metadata!$B$2:$S$451,17,0)</f>
        <v/>
      </c>
      <c r="U447" s="0" t="str">
        <f aca="false">VLOOKUP($D447,metadata!$B$2:$S$451,18,0)</f>
        <v/>
      </c>
      <c r="V447" s="0" t="n">
        <f aca="false">VLOOKUP($D447,metadata!$B$2:$Z$451,19,0)</f>
        <v>110</v>
      </c>
      <c r="W447" s="0" t="str">
        <f aca="false">VLOOKUP($D447,metadata!$B$2:$Z$451,20,0)</f>
        <v>global average</v>
      </c>
      <c r="X447" s="0" t="str">
        <f aca="false">VLOOKUP($D447,metadata!$B$2:$Z$451,21,0)</f>
        <v/>
      </c>
      <c r="Y447" s="0" t="n">
        <f aca="false">VLOOKUP($D447,metadata!$B$2:$Z$451,22,0)</f>
        <v>6</v>
      </c>
      <c r="Z447" s="0" t="str">
        <f aca="false">VLOOKUP($D447,metadata!$B$2:$Z$451,23,0)</f>
        <v/>
      </c>
      <c r="AA447" s="0" t="str">
        <f aca="false">VLOOKUP($D447,metadata!$B$2:$Z$451,24,0)</f>
        <v/>
      </c>
      <c r="AB447" s="0" t="str">
        <f aca="false">VLOOKUP($D447,metadata!$B$2:$Z$451,25,0)</f>
        <v/>
      </c>
      <c r="AC447" s="0" t="n">
        <v>10.1512605042016</v>
      </c>
      <c r="AD447" s="0" t="n">
        <v>62.063617393266</v>
      </c>
      <c r="AF447" s="0" t="n">
        <f aca="false">IF(AE447="",V447,AE447)</f>
        <v>110</v>
      </c>
      <c r="AG447" s="0" t="n">
        <v>10</v>
      </c>
      <c r="AH447" s="0" t="n">
        <v>1984</v>
      </c>
      <c r="AI447" s="0" t="s">
        <v>37</v>
      </c>
      <c r="AJ447" s="0" t="s">
        <v>38</v>
      </c>
    </row>
    <row r="448" customFormat="false" ht="13.8" hidden="false" customHeight="false" outlineLevel="0" collapsed="false">
      <c r="A448" s="0" t="n">
        <f aca="false">A447+metadata!J447</f>
        <v>2708</v>
      </c>
      <c r="B448" s="0" t="str">
        <f aca="false">metadata!B448</f>
        <v>61-miyako</v>
      </c>
      <c r="C448" s="0" t="n">
        <v>447</v>
      </c>
      <c r="D448" s="3" t="str">
        <f aca="false">VLOOKUP(C448,$A$1:$B$451,2)</f>
        <v>6-IW</v>
      </c>
      <c r="E448" s="0" t="str">
        <f aca="false">VLOOKUP($D448,metadata!$B$2:$S$451,2,0)</f>
        <v>KIMURA, MT</v>
      </c>
      <c r="F448" s="0" t="str">
        <f aca="false">VLOOKUP($D448,metadata!$B$2:$S$451,3,0)</f>
        <v>Geographic variation of reproductive diapause in the Drosophila auraria complex (Diptera: Drosophilidae)</v>
      </c>
      <c r="G448" s="0" t="str">
        <f aca="false">VLOOKUP($D448,metadata!$B$2:$S$451,4,0)</f>
        <v>10.1111/j.1365-3032.1984.tb00784.x</v>
      </c>
      <c r="H448" s="0" t="str">
        <f aca="false">VLOOKUP($D448,metadata!$B$2:$S$451,5,0)</f>
        <v>y</v>
      </c>
      <c r="I448" s="0" t="str">
        <f aca="false">VLOOKUP($D448,metadata!$B$2:$S$451,6,0)</f>
        <v>a</v>
      </c>
      <c r="J448" s="0" t="str">
        <f aca="false">VLOOKUP($D448,metadata!$B$2:$S$451,7,0)</f>
        <v>i</v>
      </c>
      <c r="K448" s="0" t="n">
        <f aca="false">VLOOKUP($D448,metadata!$B$2:$S$451,8,0)</f>
        <v>10</v>
      </c>
      <c r="L448" s="0" t="n">
        <f aca="false">VLOOKUP($D448,metadata!$B$2:$S$451,9,0)</f>
        <v>8</v>
      </c>
      <c r="M448" s="0" t="str">
        <f aca="false">VLOOKUP($D448,metadata!$B$2:$S$451,10,0)</f>
        <v>n</v>
      </c>
      <c r="N448" s="0" t="str">
        <f aca="false">VLOOKUP($D448,metadata!$B$2:$S$451,11,0)</f>
        <v>Drosophila auraria</v>
      </c>
      <c r="O448" s="0" t="str">
        <f aca="false">VLOOKUP($D448,metadata!$B$2:$S$451,12,0)</f>
        <v>diptera</v>
      </c>
      <c r="P448" s="0" t="str">
        <f aca="false">VLOOKUP($D448,metadata!$B$2:$S$451,13,0)</f>
        <v>IW</v>
      </c>
      <c r="Q448" s="0" t="n">
        <f aca="false">VLOOKUP($D448,metadata!$B$2:$S$451,14,0)</f>
        <v>38.104278</v>
      </c>
      <c r="R448" s="0" t="n">
        <f aca="false">VLOOKUP($D448,metadata!$B$2:$S$451,15,0)</f>
        <v>140.87016</v>
      </c>
      <c r="S448" s="0" t="n">
        <f aca="false">VLOOKUP($D448,metadata!$B$2:$S$451,16,0)</f>
        <v>0.1</v>
      </c>
      <c r="T448" s="0" t="str">
        <f aca="false">VLOOKUP($D448,metadata!$B$2:$S$451,17,0)</f>
        <v/>
      </c>
      <c r="U448" s="0" t="str">
        <f aca="false">VLOOKUP($D448,metadata!$B$2:$S$451,18,0)</f>
        <v/>
      </c>
      <c r="V448" s="0" t="n">
        <f aca="false">VLOOKUP($D448,metadata!$B$2:$Z$451,19,0)</f>
        <v>110</v>
      </c>
      <c r="W448" s="0" t="str">
        <f aca="false">VLOOKUP($D448,metadata!$B$2:$Z$451,20,0)</f>
        <v>global average</v>
      </c>
      <c r="X448" s="0" t="str">
        <f aca="false">VLOOKUP($D448,metadata!$B$2:$Z$451,21,0)</f>
        <v/>
      </c>
      <c r="Y448" s="0" t="n">
        <f aca="false">VLOOKUP($D448,metadata!$B$2:$Z$451,22,0)</f>
        <v>6</v>
      </c>
      <c r="Z448" s="0" t="str">
        <f aca="false">VLOOKUP($D448,metadata!$B$2:$Z$451,23,0)</f>
        <v/>
      </c>
      <c r="AA448" s="0" t="str">
        <f aca="false">VLOOKUP($D448,metadata!$B$2:$Z$451,24,0)</f>
        <v/>
      </c>
      <c r="AB448" s="0" t="str">
        <f aca="false">VLOOKUP($D448,metadata!$B$2:$Z$451,25,0)</f>
        <v/>
      </c>
      <c r="AC448" s="0" t="n">
        <v>16.016806722689</v>
      </c>
      <c r="AD448" s="0" t="n">
        <v>-1.6797322956028</v>
      </c>
      <c r="AF448" s="0" t="n">
        <f aca="false">IF(AE448="",V448,AE448)</f>
        <v>110</v>
      </c>
      <c r="AG448" s="0" t="n">
        <f aca="false">ROUND(AC448,1)</f>
        <v>16</v>
      </c>
      <c r="AH448" s="0" t="n">
        <v>1984</v>
      </c>
      <c r="AI448" s="0" t="s">
        <v>37</v>
      </c>
      <c r="AJ448" s="0" t="s">
        <v>37</v>
      </c>
    </row>
    <row r="449" customFormat="false" ht="13.8" hidden="false" customHeight="false" outlineLevel="0" collapsed="false">
      <c r="A449" s="0" t="n">
        <f aca="false">A448+metadata!J448</f>
        <v>2715</v>
      </c>
      <c r="B449" s="0" t="str">
        <f aca="false">metadata!B449</f>
        <v>61-togatta</v>
      </c>
      <c r="C449" s="0" t="n">
        <v>448</v>
      </c>
      <c r="D449" s="3" t="str">
        <f aca="false">VLOOKUP(C449,$A$1:$B$451,2)</f>
        <v>6-IW</v>
      </c>
      <c r="E449" s="0" t="str">
        <f aca="false">VLOOKUP($D449,metadata!$B$2:$S$451,2,0)</f>
        <v>KIMURA, MT</v>
      </c>
      <c r="F449" s="0" t="str">
        <f aca="false">VLOOKUP($D449,metadata!$B$2:$S$451,3,0)</f>
        <v>Geographic variation of reproductive diapause in the Drosophila auraria complex (Diptera: Drosophilidae)</v>
      </c>
      <c r="G449" s="0" t="str">
        <f aca="false">VLOOKUP($D449,metadata!$B$2:$S$451,4,0)</f>
        <v>10.1111/j.1365-3032.1984.tb00784.x</v>
      </c>
      <c r="H449" s="0" t="str">
        <f aca="false">VLOOKUP($D449,metadata!$B$2:$S$451,5,0)</f>
        <v>y</v>
      </c>
      <c r="I449" s="0" t="str">
        <f aca="false">VLOOKUP($D449,metadata!$B$2:$S$451,6,0)</f>
        <v>a</v>
      </c>
      <c r="J449" s="0" t="str">
        <f aca="false">VLOOKUP($D449,metadata!$B$2:$S$451,7,0)</f>
        <v>i</v>
      </c>
      <c r="K449" s="0" t="n">
        <f aca="false">VLOOKUP($D449,metadata!$B$2:$S$451,8,0)</f>
        <v>10</v>
      </c>
      <c r="L449" s="0" t="n">
        <f aca="false">VLOOKUP($D449,metadata!$B$2:$S$451,9,0)</f>
        <v>8</v>
      </c>
      <c r="M449" s="0" t="str">
        <f aca="false">VLOOKUP($D449,metadata!$B$2:$S$451,10,0)</f>
        <v>n</v>
      </c>
      <c r="N449" s="0" t="str">
        <f aca="false">VLOOKUP($D449,metadata!$B$2:$S$451,11,0)</f>
        <v>Drosophila auraria</v>
      </c>
      <c r="O449" s="0" t="str">
        <f aca="false">VLOOKUP($D449,metadata!$B$2:$S$451,12,0)</f>
        <v>diptera</v>
      </c>
      <c r="P449" s="0" t="str">
        <f aca="false">VLOOKUP($D449,metadata!$B$2:$S$451,13,0)</f>
        <v>IW</v>
      </c>
      <c r="Q449" s="0" t="n">
        <f aca="false">VLOOKUP($D449,metadata!$B$2:$S$451,14,0)</f>
        <v>38.104278</v>
      </c>
      <c r="R449" s="0" t="n">
        <f aca="false">VLOOKUP($D449,metadata!$B$2:$S$451,15,0)</f>
        <v>140.87016</v>
      </c>
      <c r="S449" s="0" t="n">
        <f aca="false">VLOOKUP($D449,metadata!$B$2:$S$451,16,0)</f>
        <v>0.1</v>
      </c>
      <c r="T449" s="0" t="str">
        <f aca="false">VLOOKUP($D449,metadata!$B$2:$S$451,17,0)</f>
        <v/>
      </c>
      <c r="U449" s="0" t="str">
        <f aca="false">VLOOKUP($D449,metadata!$B$2:$S$451,18,0)</f>
        <v/>
      </c>
      <c r="V449" s="0" t="n">
        <f aca="false">VLOOKUP($D449,metadata!$B$2:$Z$451,19,0)</f>
        <v>110</v>
      </c>
      <c r="W449" s="0" t="str">
        <f aca="false">VLOOKUP($D449,metadata!$B$2:$Z$451,20,0)</f>
        <v>global average</v>
      </c>
      <c r="X449" s="0" t="str">
        <f aca="false">VLOOKUP($D449,metadata!$B$2:$Z$451,21,0)</f>
        <v/>
      </c>
      <c r="Y449" s="0" t="n">
        <f aca="false">VLOOKUP($D449,metadata!$B$2:$Z$451,22,0)</f>
        <v>6</v>
      </c>
      <c r="Z449" s="0" t="str">
        <f aca="false">VLOOKUP($D449,metadata!$B$2:$Z$451,23,0)</f>
        <v/>
      </c>
      <c r="AA449" s="0" t="str">
        <f aca="false">VLOOKUP($D449,metadata!$B$2:$Z$451,24,0)</f>
        <v/>
      </c>
      <c r="AB449" s="0" t="str">
        <f aca="false">VLOOKUP($D449,metadata!$B$2:$Z$451,25,0)</f>
        <v/>
      </c>
      <c r="AC449" s="0" t="n">
        <v>14.0336134453781</v>
      </c>
      <c r="AD449" s="0" t="n">
        <v>-1.45789859567987</v>
      </c>
      <c r="AF449" s="0" t="n">
        <f aca="false">IF(AE449="",V449,AE449)</f>
        <v>110</v>
      </c>
      <c r="AG449" s="0" t="n">
        <f aca="false">ROUND(AC449,1)</f>
        <v>14</v>
      </c>
      <c r="AH449" s="0" t="n">
        <v>1984</v>
      </c>
      <c r="AI449" s="0" t="s">
        <v>37</v>
      </c>
      <c r="AJ449" s="0" t="s">
        <v>37</v>
      </c>
    </row>
    <row r="450" customFormat="false" ht="13.8" hidden="false" customHeight="false" outlineLevel="0" collapsed="false">
      <c r="A450" s="0" t="n">
        <f aca="false">A449+metadata!J449</f>
        <v>2722</v>
      </c>
      <c r="B450" s="0" t="str">
        <f aca="false">metadata!B450</f>
        <v>61-yugashima</v>
      </c>
      <c r="C450" s="0" t="n">
        <v>449</v>
      </c>
      <c r="D450" s="3" t="str">
        <f aca="false">VLOOKUP(C450,$A$1:$B$451,2)</f>
        <v>6-IW</v>
      </c>
      <c r="E450" s="0" t="str">
        <f aca="false">VLOOKUP($D450,metadata!$B$2:$S$451,2,0)</f>
        <v>KIMURA, MT</v>
      </c>
      <c r="F450" s="0" t="str">
        <f aca="false">VLOOKUP($D450,metadata!$B$2:$S$451,3,0)</f>
        <v>Geographic variation of reproductive diapause in the Drosophila auraria complex (Diptera: Drosophilidae)</v>
      </c>
      <c r="G450" s="0" t="str">
        <f aca="false">VLOOKUP($D450,metadata!$B$2:$S$451,4,0)</f>
        <v>10.1111/j.1365-3032.1984.tb00784.x</v>
      </c>
      <c r="H450" s="0" t="str">
        <f aca="false">VLOOKUP($D450,metadata!$B$2:$S$451,5,0)</f>
        <v>y</v>
      </c>
      <c r="I450" s="0" t="str">
        <f aca="false">VLOOKUP($D450,metadata!$B$2:$S$451,6,0)</f>
        <v>a</v>
      </c>
      <c r="J450" s="0" t="str">
        <f aca="false">VLOOKUP($D450,metadata!$B$2:$S$451,7,0)</f>
        <v>i</v>
      </c>
      <c r="K450" s="0" t="n">
        <f aca="false">VLOOKUP($D450,metadata!$B$2:$S$451,8,0)</f>
        <v>10</v>
      </c>
      <c r="L450" s="0" t="n">
        <f aca="false">VLOOKUP($D450,metadata!$B$2:$S$451,9,0)</f>
        <v>8</v>
      </c>
      <c r="M450" s="0" t="str">
        <f aca="false">VLOOKUP($D450,metadata!$B$2:$S$451,10,0)</f>
        <v>n</v>
      </c>
      <c r="N450" s="0" t="str">
        <f aca="false">VLOOKUP($D450,metadata!$B$2:$S$451,11,0)</f>
        <v>Drosophila auraria</v>
      </c>
      <c r="O450" s="0" t="str">
        <f aca="false">VLOOKUP($D450,metadata!$B$2:$S$451,12,0)</f>
        <v>diptera</v>
      </c>
      <c r="P450" s="0" t="str">
        <f aca="false">VLOOKUP($D450,metadata!$B$2:$S$451,13,0)</f>
        <v>IW</v>
      </c>
      <c r="Q450" s="0" t="n">
        <f aca="false">VLOOKUP($D450,metadata!$B$2:$S$451,14,0)</f>
        <v>38.104278</v>
      </c>
      <c r="R450" s="0" t="n">
        <f aca="false">VLOOKUP($D450,metadata!$B$2:$S$451,15,0)</f>
        <v>140.87016</v>
      </c>
      <c r="S450" s="0" t="n">
        <f aca="false">VLOOKUP($D450,metadata!$B$2:$S$451,16,0)</f>
        <v>0.1</v>
      </c>
      <c r="T450" s="0" t="str">
        <f aca="false">VLOOKUP($D450,metadata!$B$2:$S$451,17,0)</f>
        <v/>
      </c>
      <c r="U450" s="0" t="str">
        <f aca="false">VLOOKUP($D450,metadata!$B$2:$S$451,18,0)</f>
        <v/>
      </c>
      <c r="V450" s="0" t="n">
        <f aca="false">VLOOKUP($D450,metadata!$B$2:$Z$451,19,0)</f>
        <v>110</v>
      </c>
      <c r="W450" s="0" t="str">
        <f aca="false">VLOOKUP($D450,metadata!$B$2:$Z$451,20,0)</f>
        <v>global average</v>
      </c>
      <c r="X450" s="0" t="str">
        <f aca="false">VLOOKUP($D450,metadata!$B$2:$Z$451,21,0)</f>
        <v/>
      </c>
      <c r="Y450" s="0" t="n">
        <f aca="false">VLOOKUP($D450,metadata!$B$2:$Z$451,22,0)</f>
        <v>6</v>
      </c>
      <c r="Z450" s="0" t="str">
        <f aca="false">VLOOKUP($D450,metadata!$B$2:$Z$451,23,0)</f>
        <v/>
      </c>
      <c r="AA450" s="0" t="str">
        <f aca="false">VLOOKUP($D450,metadata!$B$2:$Z$451,24,0)</f>
        <v/>
      </c>
      <c r="AB450" s="0" t="str">
        <f aca="false">VLOOKUP($D450,metadata!$B$2:$Z$451,25,0)</f>
        <v/>
      </c>
      <c r="AC450" s="0" t="n">
        <v>13.5294117647058</v>
      </c>
      <c r="AD450" s="0" t="n">
        <v>-1.40150019739438</v>
      </c>
      <c r="AF450" s="0" t="n">
        <f aca="false">IF(AE450="",V450,AE450)</f>
        <v>110</v>
      </c>
      <c r="AG450" s="0" t="n">
        <f aca="false">ROUND(AC450,1)</f>
        <v>13.5</v>
      </c>
      <c r="AH450" s="0" t="n">
        <v>1984</v>
      </c>
      <c r="AI450" s="0" t="s">
        <v>37</v>
      </c>
      <c r="AJ450" s="0" t="s">
        <v>37</v>
      </c>
    </row>
    <row r="451" customFormat="false" ht="13.8" hidden="false" customHeight="false" outlineLevel="0" collapsed="false">
      <c r="A451" s="0" t="n">
        <f aca="false">A450+metadata!J450</f>
        <v>2729</v>
      </c>
      <c r="B451" s="0" t="str">
        <f aca="false">metadata!B451</f>
        <v>62-Ste_anne</v>
      </c>
      <c r="C451" s="0" t="n">
        <v>450</v>
      </c>
      <c r="D451" s="3" t="str">
        <f aca="false">VLOOKUP(C451,$A$1:$B$451,2)</f>
        <v>6-IW</v>
      </c>
      <c r="E451" s="0" t="str">
        <f aca="false">VLOOKUP($D451,metadata!$B$2:$S$451,2,0)</f>
        <v>KIMURA, MT</v>
      </c>
      <c r="F451" s="0" t="str">
        <f aca="false">VLOOKUP($D451,metadata!$B$2:$S$451,3,0)</f>
        <v>Geographic variation of reproductive diapause in the Drosophila auraria complex (Diptera: Drosophilidae)</v>
      </c>
      <c r="G451" s="0" t="str">
        <f aca="false">VLOOKUP($D451,metadata!$B$2:$S$451,4,0)</f>
        <v>10.1111/j.1365-3032.1984.tb00784.x</v>
      </c>
      <c r="H451" s="0" t="str">
        <f aca="false">VLOOKUP($D451,metadata!$B$2:$S$451,5,0)</f>
        <v>y</v>
      </c>
      <c r="I451" s="0" t="str">
        <f aca="false">VLOOKUP($D451,metadata!$B$2:$S$451,6,0)</f>
        <v>a</v>
      </c>
      <c r="J451" s="0" t="str">
        <f aca="false">VLOOKUP($D451,metadata!$B$2:$S$451,7,0)</f>
        <v>i</v>
      </c>
      <c r="K451" s="0" t="n">
        <f aca="false">VLOOKUP($D451,metadata!$B$2:$S$451,8,0)</f>
        <v>10</v>
      </c>
      <c r="L451" s="0" t="n">
        <f aca="false">VLOOKUP($D451,metadata!$B$2:$S$451,9,0)</f>
        <v>8</v>
      </c>
      <c r="M451" s="0" t="str">
        <f aca="false">VLOOKUP($D451,metadata!$B$2:$S$451,10,0)</f>
        <v>n</v>
      </c>
      <c r="N451" s="0" t="str">
        <f aca="false">VLOOKUP($D451,metadata!$B$2:$S$451,11,0)</f>
        <v>Drosophila auraria</v>
      </c>
      <c r="O451" s="0" t="str">
        <f aca="false">VLOOKUP($D451,metadata!$B$2:$S$451,12,0)</f>
        <v>diptera</v>
      </c>
      <c r="P451" s="0" t="str">
        <f aca="false">VLOOKUP($D451,metadata!$B$2:$S$451,13,0)</f>
        <v>IW</v>
      </c>
      <c r="Q451" s="0" t="n">
        <f aca="false">VLOOKUP($D451,metadata!$B$2:$S$451,14,0)</f>
        <v>38.104278</v>
      </c>
      <c r="R451" s="0" t="n">
        <f aca="false">VLOOKUP($D451,metadata!$B$2:$S$451,15,0)</f>
        <v>140.87016</v>
      </c>
      <c r="S451" s="0" t="n">
        <f aca="false">VLOOKUP($D451,metadata!$B$2:$S$451,16,0)</f>
        <v>0.1</v>
      </c>
      <c r="T451" s="0" t="str">
        <f aca="false">VLOOKUP($D451,metadata!$B$2:$S$451,17,0)</f>
        <v/>
      </c>
      <c r="U451" s="0" t="str">
        <f aca="false">VLOOKUP($D451,metadata!$B$2:$S$451,18,0)</f>
        <v/>
      </c>
      <c r="V451" s="0" t="n">
        <f aca="false">VLOOKUP($D451,metadata!$B$2:$Z$451,19,0)</f>
        <v>110</v>
      </c>
      <c r="W451" s="0" t="str">
        <f aca="false">VLOOKUP($D451,metadata!$B$2:$Z$451,20,0)</f>
        <v>global average</v>
      </c>
      <c r="X451" s="0" t="str">
        <f aca="false">VLOOKUP($D451,metadata!$B$2:$Z$451,21,0)</f>
        <v/>
      </c>
      <c r="Y451" s="0" t="n">
        <f aca="false">VLOOKUP($D451,metadata!$B$2:$Z$451,22,0)</f>
        <v>6</v>
      </c>
      <c r="Z451" s="0" t="str">
        <f aca="false">VLOOKUP($D451,metadata!$B$2:$Z$451,23,0)</f>
        <v/>
      </c>
      <c r="AA451" s="0" t="str">
        <f aca="false">VLOOKUP($D451,metadata!$B$2:$Z$451,24,0)</f>
        <v/>
      </c>
      <c r="AB451" s="0" t="str">
        <f aca="false">VLOOKUP($D451,metadata!$B$2:$Z$451,25,0)</f>
        <v/>
      </c>
      <c r="AC451" s="0" t="n">
        <v>13.0252100840336</v>
      </c>
      <c r="AD451" s="0" t="n">
        <v>1.33946195928035</v>
      </c>
      <c r="AF451" s="0" t="n">
        <f aca="false">IF(AE451="",V451,AE451)</f>
        <v>110</v>
      </c>
      <c r="AG451" s="0" t="n">
        <f aca="false">ROUND(AC451,1)</f>
        <v>13</v>
      </c>
      <c r="AH451" s="0" t="n">
        <v>1984</v>
      </c>
      <c r="AI451" s="0" t="s">
        <v>37</v>
      </c>
      <c r="AJ451" s="0" t="s">
        <v>37</v>
      </c>
    </row>
    <row r="452" customFormat="false" ht="13.8" hidden="false" customHeight="false" outlineLevel="0" collapsed="false">
      <c r="A452" s="0" t="n">
        <f aca="false">A451+metadata!J451</f>
        <v>2741</v>
      </c>
      <c r="B452" s="0" t="str">
        <f aca="false">metadata!B452</f>
        <v>62-FundayPk</v>
      </c>
      <c r="C452" s="0" t="n">
        <v>451</v>
      </c>
      <c r="D452" s="3" t="str">
        <f aca="false">VLOOKUP(C452,$A$1:$B$451,2)</f>
        <v>6-IW</v>
      </c>
      <c r="E452" s="0" t="str">
        <f aca="false">VLOOKUP($D452,metadata!$B$2:$S$451,2,0)</f>
        <v>KIMURA, MT</v>
      </c>
      <c r="F452" s="0" t="str">
        <f aca="false">VLOOKUP($D452,metadata!$B$2:$S$451,3,0)</f>
        <v>Geographic variation of reproductive diapause in the Drosophila auraria complex (Diptera: Drosophilidae)</v>
      </c>
      <c r="G452" s="0" t="str">
        <f aca="false">VLOOKUP($D452,metadata!$B$2:$S$451,4,0)</f>
        <v>10.1111/j.1365-3032.1984.tb00784.x</v>
      </c>
      <c r="H452" s="0" t="str">
        <f aca="false">VLOOKUP($D452,metadata!$B$2:$S$451,5,0)</f>
        <v>y</v>
      </c>
      <c r="I452" s="0" t="str">
        <f aca="false">VLOOKUP($D452,metadata!$B$2:$S$451,6,0)</f>
        <v>a</v>
      </c>
      <c r="J452" s="0" t="str">
        <f aca="false">VLOOKUP($D452,metadata!$B$2:$S$451,7,0)</f>
        <v>i</v>
      </c>
      <c r="K452" s="0" t="n">
        <f aca="false">VLOOKUP($D452,metadata!$B$2:$S$451,8,0)</f>
        <v>10</v>
      </c>
      <c r="L452" s="0" t="n">
        <f aca="false">VLOOKUP($D452,metadata!$B$2:$S$451,9,0)</f>
        <v>8</v>
      </c>
      <c r="M452" s="0" t="str">
        <f aca="false">VLOOKUP($D452,metadata!$B$2:$S$451,10,0)</f>
        <v>n</v>
      </c>
      <c r="N452" s="0" t="str">
        <f aca="false">VLOOKUP($D452,metadata!$B$2:$S$451,11,0)</f>
        <v>Drosophila auraria</v>
      </c>
      <c r="O452" s="0" t="str">
        <f aca="false">VLOOKUP($D452,metadata!$B$2:$S$451,12,0)</f>
        <v>diptera</v>
      </c>
      <c r="P452" s="0" t="str">
        <f aca="false">VLOOKUP($D452,metadata!$B$2:$S$451,13,0)</f>
        <v>IW</v>
      </c>
      <c r="Q452" s="0" t="n">
        <f aca="false">VLOOKUP($D452,metadata!$B$2:$S$451,14,0)</f>
        <v>38.104278</v>
      </c>
      <c r="R452" s="0" t="n">
        <f aca="false">VLOOKUP($D452,metadata!$B$2:$S$451,15,0)</f>
        <v>140.87016</v>
      </c>
      <c r="S452" s="0" t="n">
        <f aca="false">VLOOKUP($D452,metadata!$B$2:$S$451,16,0)</f>
        <v>0.1</v>
      </c>
      <c r="T452" s="0" t="str">
        <f aca="false">VLOOKUP($D452,metadata!$B$2:$S$451,17,0)</f>
        <v/>
      </c>
      <c r="U452" s="0" t="str">
        <f aca="false">VLOOKUP($D452,metadata!$B$2:$S$451,18,0)</f>
        <v/>
      </c>
      <c r="V452" s="0" t="n">
        <f aca="false">VLOOKUP($D452,metadata!$B$2:$Z$451,19,0)</f>
        <v>110</v>
      </c>
      <c r="W452" s="0" t="str">
        <f aca="false">VLOOKUP($D452,metadata!$B$2:$Z$451,20,0)</f>
        <v>global average</v>
      </c>
      <c r="X452" s="0" t="str">
        <f aca="false">VLOOKUP($D452,metadata!$B$2:$Z$451,21,0)</f>
        <v/>
      </c>
      <c r="Y452" s="0" t="n">
        <f aca="false">VLOOKUP($D452,metadata!$B$2:$Z$451,22,0)</f>
        <v>6</v>
      </c>
      <c r="Z452" s="0" t="str">
        <f aca="false">VLOOKUP($D452,metadata!$B$2:$Z$451,23,0)</f>
        <v/>
      </c>
      <c r="AA452" s="0" t="str">
        <f aca="false">VLOOKUP($D452,metadata!$B$2:$Z$451,24,0)</f>
        <v/>
      </c>
      <c r="AB452" s="0" t="str">
        <f aca="false">VLOOKUP($D452,metadata!$B$2:$Z$451,25,0)</f>
        <v/>
      </c>
      <c r="AC452" s="0" t="n">
        <v>12.5210084033613</v>
      </c>
      <c r="AD452" s="0" t="n">
        <v>-1.62427387062206</v>
      </c>
      <c r="AF452" s="0" t="n">
        <f aca="false">IF(AE452="",V452,AE452)</f>
        <v>110</v>
      </c>
      <c r="AG452" s="0" t="n">
        <f aca="false">ROUND(AC452,1)</f>
        <v>12.5</v>
      </c>
      <c r="AH452" s="0" t="n">
        <v>1984</v>
      </c>
      <c r="AI452" s="0" t="s">
        <v>37</v>
      </c>
      <c r="AJ452" s="0" t="s">
        <v>37</v>
      </c>
    </row>
    <row r="453" customFormat="false" ht="13.8" hidden="false" customHeight="false" outlineLevel="0" collapsed="false">
      <c r="A453" s="0" t="n">
        <f aca="false">A452+metadata!J452</f>
        <v>2753</v>
      </c>
      <c r="B453" s="0" t="str">
        <f aca="false">metadata!B453</f>
        <v>62-Milltown</v>
      </c>
      <c r="C453" s="0" t="n">
        <v>452</v>
      </c>
      <c r="D453" s="3" t="str">
        <f aca="false">VLOOKUP(C453,$A$1:$B$451,2)</f>
        <v>6-IW</v>
      </c>
      <c r="E453" s="0" t="str">
        <f aca="false">VLOOKUP($D453,metadata!$B$2:$S$451,2,0)</f>
        <v>KIMURA, MT</v>
      </c>
      <c r="F453" s="0" t="str">
        <f aca="false">VLOOKUP($D453,metadata!$B$2:$S$451,3,0)</f>
        <v>Geographic variation of reproductive diapause in the Drosophila auraria complex (Diptera: Drosophilidae)</v>
      </c>
      <c r="G453" s="0" t="str">
        <f aca="false">VLOOKUP($D453,metadata!$B$2:$S$451,4,0)</f>
        <v>10.1111/j.1365-3032.1984.tb00784.x</v>
      </c>
      <c r="H453" s="0" t="str">
        <f aca="false">VLOOKUP($D453,metadata!$B$2:$S$451,5,0)</f>
        <v>y</v>
      </c>
      <c r="I453" s="0" t="str">
        <f aca="false">VLOOKUP($D453,metadata!$B$2:$S$451,6,0)</f>
        <v>a</v>
      </c>
      <c r="J453" s="0" t="str">
        <f aca="false">VLOOKUP($D453,metadata!$B$2:$S$451,7,0)</f>
        <v>i</v>
      </c>
      <c r="K453" s="0" t="n">
        <f aca="false">VLOOKUP($D453,metadata!$B$2:$S$451,8,0)</f>
        <v>10</v>
      </c>
      <c r="L453" s="0" t="n">
        <f aca="false">VLOOKUP($D453,metadata!$B$2:$S$451,9,0)</f>
        <v>8</v>
      </c>
      <c r="M453" s="0" t="str">
        <f aca="false">VLOOKUP($D453,metadata!$B$2:$S$451,10,0)</f>
        <v>n</v>
      </c>
      <c r="N453" s="0" t="str">
        <f aca="false">VLOOKUP($D453,metadata!$B$2:$S$451,11,0)</f>
        <v>Drosophila auraria</v>
      </c>
      <c r="O453" s="0" t="str">
        <f aca="false">VLOOKUP($D453,metadata!$B$2:$S$451,12,0)</f>
        <v>diptera</v>
      </c>
      <c r="P453" s="0" t="str">
        <f aca="false">VLOOKUP($D453,metadata!$B$2:$S$451,13,0)</f>
        <v>IW</v>
      </c>
      <c r="Q453" s="0" t="n">
        <f aca="false">VLOOKUP($D453,metadata!$B$2:$S$451,14,0)</f>
        <v>38.104278</v>
      </c>
      <c r="R453" s="0" t="n">
        <f aca="false">VLOOKUP($D453,metadata!$B$2:$S$451,15,0)</f>
        <v>140.87016</v>
      </c>
      <c r="S453" s="0" t="n">
        <f aca="false">VLOOKUP($D453,metadata!$B$2:$S$451,16,0)</f>
        <v>0.1</v>
      </c>
      <c r="T453" s="0" t="str">
        <f aca="false">VLOOKUP($D453,metadata!$B$2:$S$451,17,0)</f>
        <v/>
      </c>
      <c r="U453" s="0" t="str">
        <f aca="false">VLOOKUP($D453,metadata!$B$2:$S$451,18,0)</f>
        <v/>
      </c>
      <c r="V453" s="0" t="n">
        <f aca="false">VLOOKUP($D453,metadata!$B$2:$Z$451,19,0)</f>
        <v>110</v>
      </c>
      <c r="W453" s="0" t="str">
        <f aca="false">VLOOKUP($D453,metadata!$B$2:$Z$451,20,0)</f>
        <v>global average</v>
      </c>
      <c r="X453" s="0" t="str">
        <f aca="false">VLOOKUP($D453,metadata!$B$2:$Z$451,21,0)</f>
        <v/>
      </c>
      <c r="Y453" s="0" t="n">
        <f aca="false">VLOOKUP($D453,metadata!$B$2:$Z$451,22,0)</f>
        <v>6</v>
      </c>
      <c r="Z453" s="0" t="str">
        <f aca="false">VLOOKUP($D453,metadata!$B$2:$Z$451,23,0)</f>
        <v/>
      </c>
      <c r="AA453" s="0" t="str">
        <f aca="false">VLOOKUP($D453,metadata!$B$2:$Z$451,24,0)</f>
        <v/>
      </c>
      <c r="AB453" s="0" t="str">
        <f aca="false">VLOOKUP($D453,metadata!$B$2:$Z$451,25,0)</f>
        <v/>
      </c>
      <c r="AC453" s="0" t="n">
        <v>12.016806722689</v>
      </c>
      <c r="AD453" s="0" t="n">
        <v>18.5663527155828</v>
      </c>
      <c r="AF453" s="0" t="n">
        <f aca="false">IF(AE453="",V453,AE453)</f>
        <v>110</v>
      </c>
      <c r="AG453" s="0" t="n">
        <f aca="false">ROUND(AC453,1)</f>
        <v>12</v>
      </c>
      <c r="AH453" s="0" t="n">
        <v>1984</v>
      </c>
      <c r="AI453" s="0" t="s">
        <v>37</v>
      </c>
      <c r="AJ453" s="0" t="s">
        <v>37</v>
      </c>
    </row>
    <row r="454" customFormat="false" ht="13.8" hidden="false" customHeight="false" outlineLevel="0" collapsed="false">
      <c r="A454" s="0" t="n">
        <f aca="false">A453+metadata!J453</f>
        <v>2765</v>
      </c>
      <c r="B454" s="0" t="str">
        <f aca="false">metadata!B454</f>
        <v>62-Gouldsborough</v>
      </c>
      <c r="C454" s="0" t="n">
        <v>453</v>
      </c>
      <c r="D454" s="3" t="str">
        <f aca="false">VLOOKUP(C454,$A$1:$B$451,2)</f>
        <v>6-IW</v>
      </c>
      <c r="E454" s="0" t="str">
        <f aca="false">VLOOKUP($D454,metadata!$B$2:$S$451,2,0)</f>
        <v>KIMURA, MT</v>
      </c>
      <c r="F454" s="0" t="str">
        <f aca="false">VLOOKUP($D454,metadata!$B$2:$S$451,3,0)</f>
        <v>Geographic variation of reproductive diapause in the Drosophila auraria complex (Diptera: Drosophilidae)</v>
      </c>
      <c r="G454" s="0" t="str">
        <f aca="false">VLOOKUP($D454,metadata!$B$2:$S$451,4,0)</f>
        <v>10.1111/j.1365-3032.1984.tb00784.x</v>
      </c>
      <c r="H454" s="0" t="str">
        <f aca="false">VLOOKUP($D454,metadata!$B$2:$S$451,5,0)</f>
        <v>y</v>
      </c>
      <c r="I454" s="0" t="str">
        <f aca="false">VLOOKUP($D454,metadata!$B$2:$S$451,6,0)</f>
        <v>a</v>
      </c>
      <c r="J454" s="0" t="str">
        <f aca="false">VLOOKUP($D454,metadata!$B$2:$S$451,7,0)</f>
        <v>i</v>
      </c>
      <c r="K454" s="0" t="n">
        <f aca="false">VLOOKUP($D454,metadata!$B$2:$S$451,8,0)</f>
        <v>10</v>
      </c>
      <c r="L454" s="0" t="n">
        <f aca="false">VLOOKUP($D454,metadata!$B$2:$S$451,9,0)</f>
        <v>8</v>
      </c>
      <c r="M454" s="0" t="str">
        <f aca="false">VLOOKUP($D454,metadata!$B$2:$S$451,10,0)</f>
        <v>n</v>
      </c>
      <c r="N454" s="0" t="str">
        <f aca="false">VLOOKUP($D454,metadata!$B$2:$S$451,11,0)</f>
        <v>Drosophila auraria</v>
      </c>
      <c r="O454" s="0" t="str">
        <f aca="false">VLOOKUP($D454,metadata!$B$2:$S$451,12,0)</f>
        <v>diptera</v>
      </c>
      <c r="P454" s="0" t="str">
        <f aca="false">VLOOKUP($D454,metadata!$B$2:$S$451,13,0)</f>
        <v>IW</v>
      </c>
      <c r="Q454" s="0" t="n">
        <f aca="false">VLOOKUP($D454,metadata!$B$2:$S$451,14,0)</f>
        <v>38.104278</v>
      </c>
      <c r="R454" s="0" t="n">
        <f aca="false">VLOOKUP($D454,metadata!$B$2:$S$451,15,0)</f>
        <v>140.87016</v>
      </c>
      <c r="S454" s="0" t="n">
        <f aca="false">VLOOKUP($D454,metadata!$B$2:$S$451,16,0)</f>
        <v>0.1</v>
      </c>
      <c r="T454" s="0" t="str">
        <f aca="false">VLOOKUP($D454,metadata!$B$2:$S$451,17,0)</f>
        <v/>
      </c>
      <c r="U454" s="0" t="str">
        <f aca="false">VLOOKUP($D454,metadata!$B$2:$S$451,18,0)</f>
        <v/>
      </c>
      <c r="V454" s="0" t="n">
        <f aca="false">VLOOKUP($D454,metadata!$B$2:$Z$451,19,0)</f>
        <v>110</v>
      </c>
      <c r="W454" s="0" t="str">
        <f aca="false">VLOOKUP($D454,metadata!$B$2:$Z$451,20,0)</f>
        <v>global average</v>
      </c>
      <c r="X454" s="0" t="str">
        <f aca="false">VLOOKUP($D454,metadata!$B$2:$Z$451,21,0)</f>
        <v/>
      </c>
      <c r="Y454" s="0" t="n">
        <f aca="false">VLOOKUP($D454,metadata!$B$2:$Z$451,22,0)</f>
        <v>6</v>
      </c>
      <c r="Z454" s="0" t="str">
        <f aca="false">VLOOKUP($D454,metadata!$B$2:$Z$451,23,0)</f>
        <v/>
      </c>
      <c r="AA454" s="0" t="str">
        <f aca="false">VLOOKUP($D454,metadata!$B$2:$Z$451,24,0)</f>
        <v/>
      </c>
      <c r="AB454" s="0" t="str">
        <f aca="false">VLOOKUP($D454,metadata!$B$2:$Z$451,25,0)</f>
        <v/>
      </c>
      <c r="AC454" s="0" t="n">
        <v>11.5126050420168</v>
      </c>
      <c r="AD454" s="0" t="n">
        <v>31.709999436016</v>
      </c>
      <c r="AF454" s="0" t="n">
        <f aca="false">IF(AE454="",V454,AE454)</f>
        <v>110</v>
      </c>
      <c r="AG454" s="0" t="n">
        <f aca="false">ROUND(AC454,1)</f>
        <v>11.5</v>
      </c>
      <c r="AH454" s="0" t="n">
        <v>1984</v>
      </c>
      <c r="AI454" s="0" t="s">
        <v>37</v>
      </c>
      <c r="AJ454" s="0" t="s">
        <v>37</v>
      </c>
    </row>
    <row r="455" customFormat="false" ht="13.8" hidden="false" customHeight="false" outlineLevel="0" collapsed="false">
      <c r="A455" s="0" t="n">
        <f aca="false">A454+metadata!J454</f>
        <v>2777</v>
      </c>
      <c r="B455" s="0" t="str">
        <f aca="false">metadata!B455</f>
        <v>62-Ellsworth</v>
      </c>
      <c r="C455" s="0" t="n">
        <v>454</v>
      </c>
      <c r="D455" s="3" t="str">
        <f aca="false">VLOOKUP(C455,$A$1:$B$451,2)</f>
        <v>6-IW</v>
      </c>
      <c r="E455" s="0" t="str">
        <f aca="false">VLOOKUP($D455,metadata!$B$2:$S$451,2,0)</f>
        <v>KIMURA, MT</v>
      </c>
      <c r="F455" s="0" t="str">
        <f aca="false">VLOOKUP($D455,metadata!$B$2:$S$451,3,0)</f>
        <v>Geographic variation of reproductive diapause in the Drosophila auraria complex (Diptera: Drosophilidae)</v>
      </c>
      <c r="G455" s="0" t="str">
        <f aca="false">VLOOKUP($D455,metadata!$B$2:$S$451,4,0)</f>
        <v>10.1111/j.1365-3032.1984.tb00784.x</v>
      </c>
      <c r="H455" s="0" t="str">
        <f aca="false">VLOOKUP($D455,metadata!$B$2:$S$451,5,0)</f>
        <v>y</v>
      </c>
      <c r="I455" s="0" t="str">
        <f aca="false">VLOOKUP($D455,metadata!$B$2:$S$451,6,0)</f>
        <v>a</v>
      </c>
      <c r="J455" s="0" t="str">
        <f aca="false">VLOOKUP($D455,metadata!$B$2:$S$451,7,0)</f>
        <v>i</v>
      </c>
      <c r="K455" s="0" t="n">
        <f aca="false">VLOOKUP($D455,metadata!$B$2:$S$451,8,0)</f>
        <v>10</v>
      </c>
      <c r="L455" s="0" t="n">
        <f aca="false">VLOOKUP($D455,metadata!$B$2:$S$451,9,0)</f>
        <v>8</v>
      </c>
      <c r="M455" s="0" t="str">
        <f aca="false">VLOOKUP($D455,metadata!$B$2:$S$451,10,0)</f>
        <v>n</v>
      </c>
      <c r="N455" s="0" t="str">
        <f aca="false">VLOOKUP($D455,metadata!$B$2:$S$451,11,0)</f>
        <v>Drosophila auraria</v>
      </c>
      <c r="O455" s="0" t="str">
        <f aca="false">VLOOKUP($D455,metadata!$B$2:$S$451,12,0)</f>
        <v>diptera</v>
      </c>
      <c r="P455" s="0" t="str">
        <f aca="false">VLOOKUP($D455,metadata!$B$2:$S$451,13,0)</f>
        <v>IW</v>
      </c>
      <c r="Q455" s="0" t="n">
        <f aca="false">VLOOKUP($D455,metadata!$B$2:$S$451,14,0)</f>
        <v>38.104278</v>
      </c>
      <c r="R455" s="0" t="n">
        <f aca="false">VLOOKUP($D455,metadata!$B$2:$S$451,15,0)</f>
        <v>140.87016</v>
      </c>
      <c r="S455" s="0" t="n">
        <f aca="false">VLOOKUP($D455,metadata!$B$2:$S$451,16,0)</f>
        <v>0.1</v>
      </c>
      <c r="T455" s="0" t="str">
        <f aca="false">VLOOKUP($D455,metadata!$B$2:$S$451,17,0)</f>
        <v/>
      </c>
      <c r="U455" s="0" t="str">
        <f aca="false">VLOOKUP($D455,metadata!$B$2:$S$451,18,0)</f>
        <v/>
      </c>
      <c r="V455" s="0" t="n">
        <f aca="false">VLOOKUP($D455,metadata!$B$2:$Z$451,19,0)</f>
        <v>110</v>
      </c>
      <c r="W455" s="0" t="str">
        <f aca="false">VLOOKUP($D455,metadata!$B$2:$Z$451,20,0)</f>
        <v>global average</v>
      </c>
      <c r="X455" s="0" t="str">
        <f aca="false">VLOOKUP($D455,metadata!$B$2:$Z$451,21,0)</f>
        <v/>
      </c>
      <c r="Y455" s="0" t="n">
        <f aca="false">VLOOKUP($D455,metadata!$B$2:$Z$451,22,0)</f>
        <v>6</v>
      </c>
      <c r="Z455" s="0" t="str">
        <f aca="false">VLOOKUP($D455,metadata!$B$2:$Z$451,23,0)</f>
        <v/>
      </c>
      <c r="AA455" s="0" t="str">
        <f aca="false">VLOOKUP($D455,metadata!$B$2:$Z$451,24,0)</f>
        <v/>
      </c>
      <c r="AB455" s="0" t="str">
        <f aca="false">VLOOKUP($D455,metadata!$B$2:$Z$451,25,0)</f>
        <v/>
      </c>
      <c r="AC455" s="0" t="n">
        <v>10.016806722689</v>
      </c>
      <c r="AD455" s="0" t="n">
        <v>54.360536160773</v>
      </c>
      <c r="AF455" s="0" t="n">
        <f aca="false">IF(AE455="",V455,AE455)</f>
        <v>110</v>
      </c>
      <c r="AG455" s="0" t="n">
        <f aca="false">ROUND(AC455,1)</f>
        <v>10</v>
      </c>
      <c r="AH455" s="0" t="n">
        <v>1984</v>
      </c>
      <c r="AI455" s="0" t="s">
        <v>37</v>
      </c>
      <c r="AJ455" s="0" t="s">
        <v>37</v>
      </c>
    </row>
    <row r="456" customFormat="false" ht="13.8" hidden="false" customHeight="false" outlineLevel="0" collapsed="false">
      <c r="A456" s="0" t="n">
        <f aca="false">A455+metadata!J455</f>
        <v>2789</v>
      </c>
      <c r="B456" s="0" t="str">
        <f aca="false">metadata!B456</f>
        <v>62-Warren</v>
      </c>
      <c r="C456" s="0" t="n">
        <v>455</v>
      </c>
      <c r="D456" s="3" t="str">
        <f aca="false">VLOOKUP(C456,$A$1:$B$451,2)</f>
        <v>6-TS</v>
      </c>
      <c r="E456" s="0" t="str">
        <f aca="false">VLOOKUP($D456,metadata!$B$2:$S$451,2,0)</f>
        <v>KIMURA, MT</v>
      </c>
      <c r="F456" s="0" t="str">
        <f aca="false">VLOOKUP($D456,metadata!$B$2:$S$451,3,0)</f>
        <v>Geographic variation of reproductive diapause in the Drosophila auraria complex (Diptera: Drosophilidae)</v>
      </c>
      <c r="G456" s="0" t="str">
        <f aca="false">VLOOKUP($D456,metadata!$B$2:$S$451,4,0)</f>
        <v>10.1111/j.1365-3032.1984.tb00784.x</v>
      </c>
      <c r="H456" s="0" t="str">
        <f aca="false">VLOOKUP($D456,metadata!$B$2:$S$451,5,0)</f>
        <v>y</v>
      </c>
      <c r="I456" s="0" t="str">
        <f aca="false">VLOOKUP($D456,metadata!$B$2:$S$451,6,0)</f>
        <v>a</v>
      </c>
      <c r="J456" s="0" t="str">
        <f aca="false">VLOOKUP($D456,metadata!$B$2:$S$451,7,0)</f>
        <v>i</v>
      </c>
      <c r="K456" s="0" t="n">
        <f aca="false">VLOOKUP($D456,metadata!$B$2:$S$451,8,0)</f>
        <v>10</v>
      </c>
      <c r="L456" s="0" t="n">
        <f aca="false">VLOOKUP($D456,metadata!$B$2:$S$451,9,0)</f>
        <v>8</v>
      </c>
      <c r="M456" s="0" t="str">
        <f aca="false">VLOOKUP($D456,metadata!$B$2:$S$451,10,0)</f>
        <v>n</v>
      </c>
      <c r="N456" s="0" t="str">
        <f aca="false">VLOOKUP($D456,metadata!$B$2:$S$451,11,0)</f>
        <v>Drosophila auraria</v>
      </c>
      <c r="O456" s="0" t="str">
        <f aca="false">VLOOKUP($D456,metadata!$B$2:$S$451,12,0)</f>
        <v>diptera</v>
      </c>
      <c r="P456" s="0" t="str">
        <f aca="false">VLOOKUP($D456,metadata!$B$2:$S$451,13,0)</f>
        <v>TS</v>
      </c>
      <c r="Q456" s="0" t="n">
        <f aca="false">VLOOKUP($D456,metadata!$B$2:$S$451,14,0)</f>
        <v>36.321889</v>
      </c>
      <c r="R456" s="0" t="n">
        <f aca="false">VLOOKUP($D456,metadata!$B$2:$S$451,15,0)</f>
        <v>139.003278</v>
      </c>
      <c r="S456" s="0" t="n">
        <f aca="false">VLOOKUP($D456,metadata!$B$2:$S$451,16,0)</f>
        <v>0.1</v>
      </c>
      <c r="T456" s="0" t="str">
        <f aca="false">VLOOKUP($D456,metadata!$B$2:$S$451,17,0)</f>
        <v/>
      </c>
      <c r="U456" s="0" t="str">
        <f aca="false">VLOOKUP($D456,metadata!$B$2:$S$451,18,0)</f>
        <v/>
      </c>
      <c r="V456" s="0" t="n">
        <f aca="false">VLOOKUP($D456,metadata!$B$2:$Z$451,19,0)</f>
        <v>110</v>
      </c>
      <c r="W456" s="0" t="str">
        <f aca="false">VLOOKUP($D456,metadata!$B$2:$Z$451,20,0)</f>
        <v>global average</v>
      </c>
      <c r="X456" s="0" t="str">
        <f aca="false">VLOOKUP($D456,metadata!$B$2:$Z$451,21,0)</f>
        <v/>
      </c>
      <c r="Y456" s="0" t="n">
        <f aca="false">VLOOKUP($D456,metadata!$B$2:$Z$451,22,0)</f>
        <v>6</v>
      </c>
      <c r="Z456" s="0" t="str">
        <f aca="false">VLOOKUP($D456,metadata!$B$2:$Z$451,23,0)</f>
        <v/>
      </c>
      <c r="AA456" s="0" t="str">
        <f aca="false">VLOOKUP($D456,metadata!$B$2:$Z$451,24,0)</f>
        <v/>
      </c>
      <c r="AB456" s="0" t="str">
        <f aca="false">VLOOKUP($D456,metadata!$B$2:$Z$451,25,0)</f>
        <v/>
      </c>
      <c r="AC456" s="0" t="n">
        <v>16</v>
      </c>
      <c r="AD456" s="0" t="n">
        <v>-1.00671140939597</v>
      </c>
      <c r="AF456" s="0" t="n">
        <f aca="false">IF(AE456="",V456,AE456)</f>
        <v>110</v>
      </c>
      <c r="AG456" s="0" t="n">
        <f aca="false">ROUND(AC456,1)</f>
        <v>16</v>
      </c>
      <c r="AH456" s="0" t="n">
        <v>1984</v>
      </c>
      <c r="AI456" s="0" t="s">
        <v>37</v>
      </c>
      <c r="AJ456" s="0" t="s">
        <v>37</v>
      </c>
    </row>
    <row r="457" customFormat="false" ht="13.8" hidden="false" customHeight="false" outlineLevel="0" collapsed="false">
      <c r="A457" s="0" t="n">
        <f aca="false">A456+metadata!J456</f>
        <v>2801</v>
      </c>
      <c r="B457" s="0" t="str">
        <f aca="false">metadata!B457</f>
        <v>62-Brandon</v>
      </c>
      <c r="C457" s="0" t="n">
        <v>456</v>
      </c>
      <c r="D457" s="3" t="str">
        <f aca="false">VLOOKUP(C457,$A$1:$B$451,2)</f>
        <v>6-TS</v>
      </c>
      <c r="E457" s="0" t="str">
        <f aca="false">VLOOKUP($D457,metadata!$B$2:$S$451,2,0)</f>
        <v>KIMURA, MT</v>
      </c>
      <c r="F457" s="0" t="str">
        <f aca="false">VLOOKUP($D457,metadata!$B$2:$S$451,3,0)</f>
        <v>Geographic variation of reproductive diapause in the Drosophila auraria complex (Diptera: Drosophilidae)</v>
      </c>
      <c r="G457" s="0" t="str">
        <f aca="false">VLOOKUP($D457,metadata!$B$2:$S$451,4,0)</f>
        <v>10.1111/j.1365-3032.1984.tb00784.x</v>
      </c>
      <c r="H457" s="0" t="str">
        <f aca="false">VLOOKUP($D457,metadata!$B$2:$S$451,5,0)</f>
        <v>y</v>
      </c>
      <c r="I457" s="0" t="str">
        <f aca="false">VLOOKUP($D457,metadata!$B$2:$S$451,6,0)</f>
        <v>a</v>
      </c>
      <c r="J457" s="0" t="str">
        <f aca="false">VLOOKUP($D457,metadata!$B$2:$S$451,7,0)</f>
        <v>i</v>
      </c>
      <c r="K457" s="0" t="n">
        <f aca="false">VLOOKUP($D457,metadata!$B$2:$S$451,8,0)</f>
        <v>10</v>
      </c>
      <c r="L457" s="0" t="n">
        <f aca="false">VLOOKUP($D457,metadata!$B$2:$S$451,9,0)</f>
        <v>8</v>
      </c>
      <c r="M457" s="0" t="str">
        <f aca="false">VLOOKUP($D457,metadata!$B$2:$S$451,10,0)</f>
        <v>n</v>
      </c>
      <c r="N457" s="0" t="str">
        <f aca="false">VLOOKUP($D457,metadata!$B$2:$S$451,11,0)</f>
        <v>Drosophila auraria</v>
      </c>
      <c r="O457" s="0" t="str">
        <f aca="false">VLOOKUP($D457,metadata!$B$2:$S$451,12,0)</f>
        <v>diptera</v>
      </c>
      <c r="P457" s="0" t="str">
        <f aca="false">VLOOKUP($D457,metadata!$B$2:$S$451,13,0)</f>
        <v>TS</v>
      </c>
      <c r="Q457" s="0" t="n">
        <f aca="false">VLOOKUP($D457,metadata!$B$2:$S$451,14,0)</f>
        <v>36.321889</v>
      </c>
      <c r="R457" s="0" t="n">
        <f aca="false">VLOOKUP($D457,metadata!$B$2:$S$451,15,0)</f>
        <v>139.003278</v>
      </c>
      <c r="S457" s="0" t="n">
        <f aca="false">VLOOKUP($D457,metadata!$B$2:$S$451,16,0)</f>
        <v>0.1</v>
      </c>
      <c r="T457" s="0" t="str">
        <f aca="false">VLOOKUP($D457,metadata!$B$2:$S$451,17,0)</f>
        <v/>
      </c>
      <c r="U457" s="0" t="str">
        <f aca="false">VLOOKUP($D457,metadata!$B$2:$S$451,18,0)</f>
        <v/>
      </c>
      <c r="V457" s="0" t="n">
        <f aca="false">VLOOKUP($D457,metadata!$B$2:$Z$451,19,0)</f>
        <v>110</v>
      </c>
      <c r="W457" s="0" t="str">
        <f aca="false">VLOOKUP($D457,metadata!$B$2:$Z$451,20,0)</f>
        <v>global average</v>
      </c>
      <c r="X457" s="0" t="str">
        <f aca="false">VLOOKUP($D457,metadata!$B$2:$Z$451,21,0)</f>
        <v/>
      </c>
      <c r="Y457" s="0" t="n">
        <f aca="false">VLOOKUP($D457,metadata!$B$2:$Z$451,22,0)</f>
        <v>6</v>
      </c>
      <c r="Z457" s="0" t="str">
        <f aca="false">VLOOKUP($D457,metadata!$B$2:$Z$451,23,0)</f>
        <v/>
      </c>
      <c r="AA457" s="0" t="str">
        <f aca="false">VLOOKUP($D457,metadata!$B$2:$Z$451,24,0)</f>
        <v/>
      </c>
      <c r="AB457" s="0" t="str">
        <f aca="false">VLOOKUP($D457,metadata!$B$2:$Z$451,25,0)</f>
        <v/>
      </c>
      <c r="AC457" s="0" t="n">
        <v>14.0336134453781</v>
      </c>
      <c r="AD457" s="0" t="n">
        <v>-1.79346906547853</v>
      </c>
      <c r="AF457" s="0" t="n">
        <f aca="false">IF(AE457="",V457,AE457)</f>
        <v>110</v>
      </c>
      <c r="AG457" s="0" t="n">
        <f aca="false">ROUND(AC457,1)</f>
        <v>14</v>
      </c>
      <c r="AH457" s="0" t="n">
        <v>1984</v>
      </c>
      <c r="AI457" s="0" t="s">
        <v>37</v>
      </c>
      <c r="AJ457" s="0" t="s">
        <v>37</v>
      </c>
    </row>
    <row r="458" customFormat="false" ht="13.8" hidden="false" customHeight="false" outlineLevel="0" collapsed="false">
      <c r="A458" s="0" t="n">
        <f aca="false">A457+metadata!J457</f>
        <v>2813</v>
      </c>
      <c r="B458" s="0" t="str">
        <f aca="false">metadata!B458</f>
        <v>62-Weverton</v>
      </c>
      <c r="C458" s="0" t="n">
        <v>457</v>
      </c>
      <c r="D458" s="3" t="str">
        <f aca="false">VLOOKUP(C458,$A$1:$B$451,2)</f>
        <v>6-TS</v>
      </c>
      <c r="E458" s="0" t="str">
        <f aca="false">VLOOKUP($D458,metadata!$B$2:$S$451,2,0)</f>
        <v>KIMURA, MT</v>
      </c>
      <c r="F458" s="0" t="str">
        <f aca="false">VLOOKUP($D458,metadata!$B$2:$S$451,3,0)</f>
        <v>Geographic variation of reproductive diapause in the Drosophila auraria complex (Diptera: Drosophilidae)</v>
      </c>
      <c r="G458" s="0" t="str">
        <f aca="false">VLOOKUP($D458,metadata!$B$2:$S$451,4,0)</f>
        <v>10.1111/j.1365-3032.1984.tb00784.x</v>
      </c>
      <c r="H458" s="0" t="str">
        <f aca="false">VLOOKUP($D458,metadata!$B$2:$S$451,5,0)</f>
        <v>y</v>
      </c>
      <c r="I458" s="0" t="str">
        <f aca="false">VLOOKUP($D458,metadata!$B$2:$S$451,6,0)</f>
        <v>a</v>
      </c>
      <c r="J458" s="0" t="str">
        <f aca="false">VLOOKUP($D458,metadata!$B$2:$S$451,7,0)</f>
        <v>i</v>
      </c>
      <c r="K458" s="0" t="n">
        <f aca="false">VLOOKUP($D458,metadata!$B$2:$S$451,8,0)</f>
        <v>10</v>
      </c>
      <c r="L458" s="0" t="n">
        <f aca="false">VLOOKUP($D458,metadata!$B$2:$S$451,9,0)</f>
        <v>8</v>
      </c>
      <c r="M458" s="0" t="str">
        <f aca="false">VLOOKUP($D458,metadata!$B$2:$S$451,10,0)</f>
        <v>n</v>
      </c>
      <c r="N458" s="0" t="str">
        <f aca="false">VLOOKUP($D458,metadata!$B$2:$S$451,11,0)</f>
        <v>Drosophila auraria</v>
      </c>
      <c r="O458" s="0" t="str">
        <f aca="false">VLOOKUP($D458,metadata!$B$2:$S$451,12,0)</f>
        <v>diptera</v>
      </c>
      <c r="P458" s="0" t="str">
        <f aca="false">VLOOKUP($D458,metadata!$B$2:$S$451,13,0)</f>
        <v>TS</v>
      </c>
      <c r="Q458" s="0" t="n">
        <f aca="false">VLOOKUP($D458,metadata!$B$2:$S$451,14,0)</f>
        <v>36.321889</v>
      </c>
      <c r="R458" s="0" t="n">
        <f aca="false">VLOOKUP($D458,metadata!$B$2:$S$451,15,0)</f>
        <v>139.003278</v>
      </c>
      <c r="S458" s="0" t="n">
        <f aca="false">VLOOKUP($D458,metadata!$B$2:$S$451,16,0)</f>
        <v>0.1</v>
      </c>
      <c r="T458" s="0" t="str">
        <f aca="false">VLOOKUP($D458,metadata!$B$2:$S$451,17,0)</f>
        <v/>
      </c>
      <c r="U458" s="0" t="str">
        <f aca="false">VLOOKUP($D458,metadata!$B$2:$S$451,18,0)</f>
        <v/>
      </c>
      <c r="V458" s="0" t="n">
        <f aca="false">VLOOKUP($D458,metadata!$B$2:$Z$451,19,0)</f>
        <v>110</v>
      </c>
      <c r="W458" s="0" t="str">
        <f aca="false">VLOOKUP($D458,metadata!$B$2:$Z$451,20,0)</f>
        <v>global average</v>
      </c>
      <c r="X458" s="0" t="str">
        <f aca="false">VLOOKUP($D458,metadata!$B$2:$Z$451,21,0)</f>
        <v/>
      </c>
      <c r="Y458" s="0" t="n">
        <f aca="false">VLOOKUP($D458,metadata!$B$2:$Z$451,22,0)</f>
        <v>6</v>
      </c>
      <c r="Z458" s="0" t="str">
        <f aca="false">VLOOKUP($D458,metadata!$B$2:$Z$451,23,0)</f>
        <v/>
      </c>
      <c r="AA458" s="0" t="str">
        <f aca="false">VLOOKUP($D458,metadata!$B$2:$Z$451,24,0)</f>
        <v/>
      </c>
      <c r="AB458" s="0" t="str">
        <f aca="false">VLOOKUP($D458,metadata!$B$2:$Z$451,25,0)</f>
        <v/>
      </c>
      <c r="AC458" s="0" t="n">
        <v>13.6302521008403</v>
      </c>
      <c r="AD458" s="0" t="n">
        <v>-1.07720940725282</v>
      </c>
      <c r="AF458" s="0" t="n">
        <f aca="false">IF(AE458="",V458,AE458)</f>
        <v>110</v>
      </c>
      <c r="AG458" s="0" t="n">
        <v>13.5</v>
      </c>
      <c r="AH458" s="0" t="n">
        <v>1984</v>
      </c>
      <c r="AI458" s="0" t="s">
        <v>37</v>
      </c>
      <c r="AJ458" s="0" t="s">
        <v>37</v>
      </c>
    </row>
    <row r="459" customFormat="false" ht="13.8" hidden="false" customHeight="false" outlineLevel="0" collapsed="false">
      <c r="A459" s="0" t="n">
        <f aca="false">A458+metadata!J458</f>
        <v>2825</v>
      </c>
      <c r="B459" s="0" t="str">
        <f aca="false">metadata!B459</f>
        <v>62-Forest_city</v>
      </c>
      <c r="C459" s="0" t="n">
        <v>458</v>
      </c>
      <c r="D459" s="3" t="str">
        <f aca="false">VLOOKUP(C459,$A$1:$B$451,2)</f>
        <v>6-TS</v>
      </c>
      <c r="E459" s="0" t="str">
        <f aca="false">VLOOKUP($D459,metadata!$B$2:$S$451,2,0)</f>
        <v>KIMURA, MT</v>
      </c>
      <c r="F459" s="0" t="str">
        <f aca="false">VLOOKUP($D459,metadata!$B$2:$S$451,3,0)</f>
        <v>Geographic variation of reproductive diapause in the Drosophila auraria complex (Diptera: Drosophilidae)</v>
      </c>
      <c r="G459" s="0" t="str">
        <f aca="false">VLOOKUP($D459,metadata!$B$2:$S$451,4,0)</f>
        <v>10.1111/j.1365-3032.1984.tb00784.x</v>
      </c>
      <c r="H459" s="0" t="str">
        <f aca="false">VLOOKUP($D459,metadata!$B$2:$S$451,5,0)</f>
        <v>y</v>
      </c>
      <c r="I459" s="0" t="str">
        <f aca="false">VLOOKUP($D459,metadata!$B$2:$S$451,6,0)</f>
        <v>a</v>
      </c>
      <c r="J459" s="0" t="str">
        <f aca="false">VLOOKUP($D459,metadata!$B$2:$S$451,7,0)</f>
        <v>i</v>
      </c>
      <c r="K459" s="0" t="n">
        <f aca="false">VLOOKUP($D459,metadata!$B$2:$S$451,8,0)</f>
        <v>10</v>
      </c>
      <c r="L459" s="0" t="n">
        <f aca="false">VLOOKUP($D459,metadata!$B$2:$S$451,9,0)</f>
        <v>8</v>
      </c>
      <c r="M459" s="0" t="str">
        <f aca="false">VLOOKUP($D459,metadata!$B$2:$S$451,10,0)</f>
        <v>n</v>
      </c>
      <c r="N459" s="0" t="str">
        <f aca="false">VLOOKUP($D459,metadata!$B$2:$S$451,11,0)</f>
        <v>Drosophila auraria</v>
      </c>
      <c r="O459" s="0" t="str">
        <f aca="false">VLOOKUP($D459,metadata!$B$2:$S$451,12,0)</f>
        <v>diptera</v>
      </c>
      <c r="P459" s="0" t="str">
        <f aca="false">VLOOKUP($D459,metadata!$B$2:$S$451,13,0)</f>
        <v>TS</v>
      </c>
      <c r="Q459" s="0" t="n">
        <f aca="false">VLOOKUP($D459,metadata!$B$2:$S$451,14,0)</f>
        <v>36.321889</v>
      </c>
      <c r="R459" s="0" t="n">
        <f aca="false">VLOOKUP($D459,metadata!$B$2:$S$451,15,0)</f>
        <v>139.003278</v>
      </c>
      <c r="S459" s="0" t="n">
        <f aca="false">VLOOKUP($D459,metadata!$B$2:$S$451,16,0)</f>
        <v>0.1</v>
      </c>
      <c r="T459" s="0" t="str">
        <f aca="false">VLOOKUP($D459,metadata!$B$2:$S$451,17,0)</f>
        <v/>
      </c>
      <c r="U459" s="0" t="str">
        <f aca="false">VLOOKUP($D459,metadata!$B$2:$S$451,18,0)</f>
        <v/>
      </c>
      <c r="V459" s="0" t="n">
        <f aca="false">VLOOKUP($D459,metadata!$B$2:$Z$451,19,0)</f>
        <v>110</v>
      </c>
      <c r="W459" s="0" t="str">
        <f aca="false">VLOOKUP($D459,metadata!$B$2:$Z$451,20,0)</f>
        <v>global average</v>
      </c>
      <c r="X459" s="0" t="str">
        <f aca="false">VLOOKUP($D459,metadata!$B$2:$Z$451,21,0)</f>
        <v/>
      </c>
      <c r="Y459" s="0" t="n">
        <f aca="false">VLOOKUP($D459,metadata!$B$2:$Z$451,22,0)</f>
        <v>6</v>
      </c>
      <c r="Z459" s="0" t="str">
        <f aca="false">VLOOKUP($D459,metadata!$B$2:$Z$451,23,0)</f>
        <v/>
      </c>
      <c r="AA459" s="0" t="str">
        <f aca="false">VLOOKUP($D459,metadata!$B$2:$Z$451,24,0)</f>
        <v/>
      </c>
      <c r="AB459" s="0" t="str">
        <f aca="false">VLOOKUP($D459,metadata!$B$2:$Z$451,25,0)</f>
        <v/>
      </c>
      <c r="AC459" s="0" t="n">
        <v>13.0252100840336</v>
      </c>
      <c r="AD459" s="0" t="n">
        <v>-1.00953132931023</v>
      </c>
      <c r="AF459" s="0" t="n">
        <f aca="false">IF(AE459="",V459,AE459)</f>
        <v>110</v>
      </c>
      <c r="AG459" s="0" t="n">
        <f aca="false">ROUND(AC459,1)</f>
        <v>13</v>
      </c>
      <c r="AH459" s="0" t="n">
        <v>1984</v>
      </c>
      <c r="AI459" s="0" t="s">
        <v>37</v>
      </c>
      <c r="AJ459" s="0" t="s">
        <v>37</v>
      </c>
    </row>
    <row r="460" customFormat="false" ht="13.8" hidden="false" customHeight="false" outlineLevel="0" collapsed="false">
      <c r="A460" s="0" t="n">
        <f aca="false">A459+metadata!J459</f>
        <v>2837</v>
      </c>
      <c r="B460" s="0" t="str">
        <f aca="false">metadata!B460</f>
        <v>62-Ware</v>
      </c>
      <c r="C460" s="0" t="n">
        <v>459</v>
      </c>
      <c r="D460" s="3" t="str">
        <f aca="false">VLOOKUP(C460,$A$1:$B$451,2)</f>
        <v>6-TS</v>
      </c>
      <c r="E460" s="0" t="str">
        <f aca="false">VLOOKUP($D460,metadata!$B$2:$S$451,2,0)</f>
        <v>KIMURA, MT</v>
      </c>
      <c r="F460" s="0" t="str">
        <f aca="false">VLOOKUP($D460,metadata!$B$2:$S$451,3,0)</f>
        <v>Geographic variation of reproductive diapause in the Drosophila auraria complex (Diptera: Drosophilidae)</v>
      </c>
      <c r="G460" s="0" t="str">
        <f aca="false">VLOOKUP($D460,metadata!$B$2:$S$451,4,0)</f>
        <v>10.1111/j.1365-3032.1984.tb00784.x</v>
      </c>
      <c r="H460" s="0" t="str">
        <f aca="false">VLOOKUP($D460,metadata!$B$2:$S$451,5,0)</f>
        <v>y</v>
      </c>
      <c r="I460" s="0" t="str">
        <f aca="false">VLOOKUP($D460,metadata!$B$2:$S$451,6,0)</f>
        <v>a</v>
      </c>
      <c r="J460" s="0" t="str">
        <f aca="false">VLOOKUP($D460,metadata!$B$2:$S$451,7,0)</f>
        <v>i</v>
      </c>
      <c r="K460" s="0" t="n">
        <f aca="false">VLOOKUP($D460,metadata!$B$2:$S$451,8,0)</f>
        <v>10</v>
      </c>
      <c r="L460" s="0" t="n">
        <f aca="false">VLOOKUP($D460,metadata!$B$2:$S$451,9,0)</f>
        <v>8</v>
      </c>
      <c r="M460" s="0" t="str">
        <f aca="false">VLOOKUP($D460,metadata!$B$2:$S$451,10,0)</f>
        <v>n</v>
      </c>
      <c r="N460" s="0" t="str">
        <f aca="false">VLOOKUP($D460,metadata!$B$2:$S$451,11,0)</f>
        <v>Drosophila auraria</v>
      </c>
      <c r="O460" s="0" t="str">
        <f aca="false">VLOOKUP($D460,metadata!$B$2:$S$451,12,0)</f>
        <v>diptera</v>
      </c>
      <c r="P460" s="0" t="str">
        <f aca="false">VLOOKUP($D460,metadata!$B$2:$S$451,13,0)</f>
        <v>TS</v>
      </c>
      <c r="Q460" s="0" t="n">
        <f aca="false">VLOOKUP($D460,metadata!$B$2:$S$451,14,0)</f>
        <v>36.321889</v>
      </c>
      <c r="R460" s="0" t="n">
        <f aca="false">VLOOKUP($D460,metadata!$B$2:$S$451,15,0)</f>
        <v>139.003278</v>
      </c>
      <c r="S460" s="0" t="n">
        <f aca="false">VLOOKUP($D460,metadata!$B$2:$S$451,16,0)</f>
        <v>0.1</v>
      </c>
      <c r="T460" s="0" t="str">
        <f aca="false">VLOOKUP($D460,metadata!$B$2:$S$451,17,0)</f>
        <v/>
      </c>
      <c r="U460" s="0" t="str">
        <f aca="false">VLOOKUP($D460,metadata!$B$2:$S$451,18,0)</f>
        <v/>
      </c>
      <c r="V460" s="0" t="n">
        <f aca="false">VLOOKUP($D460,metadata!$B$2:$Z$451,19,0)</f>
        <v>110</v>
      </c>
      <c r="W460" s="0" t="str">
        <f aca="false">VLOOKUP($D460,metadata!$B$2:$Z$451,20,0)</f>
        <v>global average</v>
      </c>
      <c r="X460" s="0" t="str">
        <f aca="false">VLOOKUP($D460,metadata!$B$2:$Z$451,21,0)</f>
        <v/>
      </c>
      <c r="Y460" s="0" t="n">
        <f aca="false">VLOOKUP($D460,metadata!$B$2:$Z$451,22,0)</f>
        <v>6</v>
      </c>
      <c r="Z460" s="0" t="str">
        <f aca="false">VLOOKUP($D460,metadata!$B$2:$Z$451,23,0)</f>
        <v/>
      </c>
      <c r="AA460" s="0" t="str">
        <f aca="false">VLOOKUP($D460,metadata!$B$2:$Z$451,24,0)</f>
        <v/>
      </c>
      <c r="AB460" s="0" t="str">
        <f aca="false">VLOOKUP($D460,metadata!$B$2:$Z$451,25,0)</f>
        <v/>
      </c>
      <c r="AC460" s="0" t="n">
        <v>12.6050420168067</v>
      </c>
      <c r="AD460" s="0" t="n">
        <v>-1.29810313387098</v>
      </c>
      <c r="AF460" s="0" t="n">
        <f aca="false">IF(AE460="",V460,AE460)</f>
        <v>110</v>
      </c>
      <c r="AG460" s="0" t="n">
        <v>12.5</v>
      </c>
      <c r="AH460" s="0" t="n">
        <v>1984</v>
      </c>
      <c r="AI460" s="0" t="s">
        <v>37</v>
      </c>
      <c r="AJ460" s="0" t="s">
        <v>37</v>
      </c>
    </row>
    <row r="461" customFormat="false" ht="13.8" hidden="false" customHeight="false" outlineLevel="0" collapsed="false">
      <c r="A461" s="0" t="n">
        <f aca="false">A460+metadata!J460</f>
        <v>2849</v>
      </c>
      <c r="B461" s="0" t="str">
        <f aca="false">metadata!B461</f>
        <v>62-Holly_springs</v>
      </c>
      <c r="C461" s="0" t="n">
        <v>460</v>
      </c>
      <c r="D461" s="3" t="str">
        <f aca="false">VLOOKUP(C461,$A$1:$B$451,2)</f>
        <v>6-TS</v>
      </c>
      <c r="E461" s="0" t="str">
        <f aca="false">VLOOKUP($D461,metadata!$B$2:$S$451,2,0)</f>
        <v>KIMURA, MT</v>
      </c>
      <c r="F461" s="0" t="str">
        <f aca="false">VLOOKUP($D461,metadata!$B$2:$S$451,3,0)</f>
        <v>Geographic variation of reproductive diapause in the Drosophila auraria complex (Diptera: Drosophilidae)</v>
      </c>
      <c r="G461" s="0" t="str">
        <f aca="false">VLOOKUP($D461,metadata!$B$2:$S$451,4,0)</f>
        <v>10.1111/j.1365-3032.1984.tb00784.x</v>
      </c>
      <c r="H461" s="0" t="str">
        <f aca="false">VLOOKUP($D461,metadata!$B$2:$S$451,5,0)</f>
        <v>y</v>
      </c>
      <c r="I461" s="0" t="str">
        <f aca="false">VLOOKUP($D461,metadata!$B$2:$S$451,6,0)</f>
        <v>a</v>
      </c>
      <c r="J461" s="0" t="str">
        <f aca="false">VLOOKUP($D461,metadata!$B$2:$S$451,7,0)</f>
        <v>i</v>
      </c>
      <c r="K461" s="0" t="n">
        <f aca="false">VLOOKUP($D461,metadata!$B$2:$S$451,8,0)</f>
        <v>10</v>
      </c>
      <c r="L461" s="0" t="n">
        <f aca="false">VLOOKUP($D461,metadata!$B$2:$S$451,9,0)</f>
        <v>8</v>
      </c>
      <c r="M461" s="0" t="str">
        <f aca="false">VLOOKUP($D461,metadata!$B$2:$S$451,10,0)</f>
        <v>n</v>
      </c>
      <c r="N461" s="0" t="str">
        <f aca="false">VLOOKUP($D461,metadata!$B$2:$S$451,11,0)</f>
        <v>Drosophila auraria</v>
      </c>
      <c r="O461" s="0" t="str">
        <f aca="false">VLOOKUP($D461,metadata!$B$2:$S$451,12,0)</f>
        <v>diptera</v>
      </c>
      <c r="P461" s="0" t="str">
        <f aca="false">VLOOKUP($D461,metadata!$B$2:$S$451,13,0)</f>
        <v>TS</v>
      </c>
      <c r="Q461" s="0" t="n">
        <f aca="false">VLOOKUP($D461,metadata!$B$2:$S$451,14,0)</f>
        <v>36.321889</v>
      </c>
      <c r="R461" s="0" t="n">
        <f aca="false">VLOOKUP($D461,metadata!$B$2:$S$451,15,0)</f>
        <v>139.003278</v>
      </c>
      <c r="S461" s="0" t="n">
        <f aca="false">VLOOKUP($D461,metadata!$B$2:$S$451,16,0)</f>
        <v>0.1</v>
      </c>
      <c r="T461" s="0" t="str">
        <f aca="false">VLOOKUP($D461,metadata!$B$2:$S$451,17,0)</f>
        <v/>
      </c>
      <c r="U461" s="0" t="str">
        <f aca="false">VLOOKUP($D461,metadata!$B$2:$S$451,18,0)</f>
        <v/>
      </c>
      <c r="V461" s="0" t="n">
        <f aca="false">VLOOKUP($D461,metadata!$B$2:$Z$451,19,0)</f>
        <v>110</v>
      </c>
      <c r="W461" s="0" t="str">
        <f aca="false">VLOOKUP($D461,metadata!$B$2:$Z$451,20,0)</f>
        <v>global average</v>
      </c>
      <c r="X461" s="0" t="str">
        <f aca="false">VLOOKUP($D461,metadata!$B$2:$Z$451,21,0)</f>
        <v/>
      </c>
      <c r="Y461" s="0" t="n">
        <f aca="false">VLOOKUP($D461,metadata!$B$2:$Z$451,22,0)</f>
        <v>6</v>
      </c>
      <c r="Z461" s="0" t="str">
        <f aca="false">VLOOKUP($D461,metadata!$B$2:$Z$451,23,0)</f>
        <v/>
      </c>
      <c r="AA461" s="0" t="str">
        <f aca="false">VLOOKUP($D461,metadata!$B$2:$Z$451,24,0)</f>
        <v/>
      </c>
      <c r="AB461" s="0" t="str">
        <f aca="false">VLOOKUP($D461,metadata!$B$2:$Z$451,25,0)</f>
        <v/>
      </c>
      <c r="AC461" s="0" t="n">
        <v>12</v>
      </c>
      <c r="AD461" s="0" t="n">
        <v>9.17225950782999</v>
      </c>
      <c r="AF461" s="0" t="n">
        <f aca="false">IF(AE461="",V461,AE461)</f>
        <v>110</v>
      </c>
      <c r="AG461" s="0" t="n">
        <f aca="false">ROUND(AC461,1)</f>
        <v>12</v>
      </c>
      <c r="AH461" s="0" t="n">
        <v>1984</v>
      </c>
      <c r="AI461" s="0" t="s">
        <v>37</v>
      </c>
      <c r="AJ461" s="0" t="s">
        <v>37</v>
      </c>
    </row>
    <row r="462" customFormat="false" ht="13.8" hidden="false" customHeight="false" outlineLevel="0" collapsed="false">
      <c r="A462" s="0" t="n">
        <f aca="false">A461+metadata!J461</f>
        <v>2861</v>
      </c>
      <c r="B462" s="0" t="str">
        <f aca="false">metadata!B462</f>
        <v>62-Ellijay</v>
      </c>
      <c r="C462" s="0" t="n">
        <v>461</v>
      </c>
      <c r="D462" s="3" t="str">
        <f aca="false">VLOOKUP(C462,$A$1:$B$451,2)</f>
        <v>6-TS</v>
      </c>
      <c r="E462" s="0" t="str">
        <f aca="false">VLOOKUP($D462,metadata!$B$2:$S$451,2,0)</f>
        <v>KIMURA, MT</v>
      </c>
      <c r="F462" s="0" t="str">
        <f aca="false">VLOOKUP($D462,metadata!$B$2:$S$451,3,0)</f>
        <v>Geographic variation of reproductive diapause in the Drosophila auraria complex (Diptera: Drosophilidae)</v>
      </c>
      <c r="G462" s="0" t="str">
        <f aca="false">VLOOKUP($D462,metadata!$B$2:$S$451,4,0)</f>
        <v>10.1111/j.1365-3032.1984.tb00784.x</v>
      </c>
      <c r="H462" s="0" t="str">
        <f aca="false">VLOOKUP($D462,metadata!$B$2:$S$451,5,0)</f>
        <v>y</v>
      </c>
      <c r="I462" s="0" t="str">
        <f aca="false">VLOOKUP($D462,metadata!$B$2:$S$451,6,0)</f>
        <v>a</v>
      </c>
      <c r="J462" s="0" t="str">
        <f aca="false">VLOOKUP($D462,metadata!$B$2:$S$451,7,0)</f>
        <v>i</v>
      </c>
      <c r="K462" s="0" t="n">
        <f aca="false">VLOOKUP($D462,metadata!$B$2:$S$451,8,0)</f>
        <v>10</v>
      </c>
      <c r="L462" s="0" t="n">
        <f aca="false">VLOOKUP($D462,metadata!$B$2:$S$451,9,0)</f>
        <v>8</v>
      </c>
      <c r="M462" s="0" t="str">
        <f aca="false">VLOOKUP($D462,metadata!$B$2:$S$451,10,0)</f>
        <v>n</v>
      </c>
      <c r="N462" s="0" t="str">
        <f aca="false">VLOOKUP($D462,metadata!$B$2:$S$451,11,0)</f>
        <v>Drosophila auraria</v>
      </c>
      <c r="O462" s="0" t="str">
        <f aca="false">VLOOKUP($D462,metadata!$B$2:$S$451,12,0)</f>
        <v>diptera</v>
      </c>
      <c r="P462" s="0" t="str">
        <f aca="false">VLOOKUP($D462,metadata!$B$2:$S$451,13,0)</f>
        <v>TS</v>
      </c>
      <c r="Q462" s="0" t="n">
        <f aca="false">VLOOKUP($D462,metadata!$B$2:$S$451,14,0)</f>
        <v>36.321889</v>
      </c>
      <c r="R462" s="0" t="n">
        <f aca="false">VLOOKUP($D462,metadata!$B$2:$S$451,15,0)</f>
        <v>139.003278</v>
      </c>
      <c r="S462" s="0" t="n">
        <f aca="false">VLOOKUP($D462,metadata!$B$2:$S$451,16,0)</f>
        <v>0.1</v>
      </c>
      <c r="T462" s="0" t="str">
        <f aca="false">VLOOKUP($D462,metadata!$B$2:$S$451,17,0)</f>
        <v/>
      </c>
      <c r="U462" s="0" t="str">
        <f aca="false">VLOOKUP($D462,metadata!$B$2:$S$451,18,0)</f>
        <v/>
      </c>
      <c r="V462" s="0" t="n">
        <f aca="false">VLOOKUP($D462,metadata!$B$2:$Z$451,19,0)</f>
        <v>110</v>
      </c>
      <c r="W462" s="0" t="str">
        <f aca="false">VLOOKUP($D462,metadata!$B$2:$Z$451,20,0)</f>
        <v>global average</v>
      </c>
      <c r="X462" s="0" t="str">
        <f aca="false">VLOOKUP($D462,metadata!$B$2:$Z$451,21,0)</f>
        <v/>
      </c>
      <c r="Y462" s="0" t="n">
        <f aca="false">VLOOKUP($D462,metadata!$B$2:$Z$451,22,0)</f>
        <v>6</v>
      </c>
      <c r="Z462" s="0" t="str">
        <f aca="false">VLOOKUP($D462,metadata!$B$2:$Z$451,23,0)</f>
        <v/>
      </c>
      <c r="AA462" s="0" t="str">
        <f aca="false">VLOOKUP($D462,metadata!$B$2:$Z$451,24,0)</f>
        <v/>
      </c>
      <c r="AB462" s="0" t="str">
        <f aca="false">VLOOKUP($D462,metadata!$B$2:$Z$451,25,0)</f>
        <v/>
      </c>
      <c r="AC462" s="0" t="n">
        <v>11.4957983193277</v>
      </c>
      <c r="AD462" s="0" t="n">
        <v>17.2823491812832</v>
      </c>
      <c r="AF462" s="0" t="n">
        <f aca="false">IF(AE462="",V462,AE462)</f>
        <v>110</v>
      </c>
      <c r="AG462" s="0" t="n">
        <f aca="false">ROUND(AC462,1)</f>
        <v>11.5</v>
      </c>
      <c r="AH462" s="0" t="n">
        <v>1984</v>
      </c>
      <c r="AI462" s="0" t="s">
        <v>37</v>
      </c>
      <c r="AJ462" s="0" t="s">
        <v>37</v>
      </c>
    </row>
    <row r="463" customFormat="false" ht="13.8" hidden="false" customHeight="false" outlineLevel="0" collapsed="false">
      <c r="A463" s="0" t="n">
        <f aca="false">A462+metadata!J462</f>
        <v>2873</v>
      </c>
      <c r="B463" s="0" t="str">
        <f aca="false">metadata!B463</f>
        <v>62-Korsciusko</v>
      </c>
      <c r="C463" s="0" t="n">
        <v>462</v>
      </c>
      <c r="D463" s="3" t="str">
        <f aca="false">VLOOKUP(C463,$A$1:$B$451,2)</f>
        <v>6-TS</v>
      </c>
      <c r="E463" s="0" t="str">
        <f aca="false">VLOOKUP($D463,metadata!$B$2:$S$451,2,0)</f>
        <v>KIMURA, MT</v>
      </c>
      <c r="F463" s="0" t="str">
        <f aca="false">VLOOKUP($D463,metadata!$B$2:$S$451,3,0)</f>
        <v>Geographic variation of reproductive diapause in the Drosophila auraria complex (Diptera: Drosophilidae)</v>
      </c>
      <c r="G463" s="0" t="str">
        <f aca="false">VLOOKUP($D463,metadata!$B$2:$S$451,4,0)</f>
        <v>10.1111/j.1365-3032.1984.tb00784.x</v>
      </c>
      <c r="H463" s="0" t="str">
        <f aca="false">VLOOKUP($D463,metadata!$B$2:$S$451,5,0)</f>
        <v>y</v>
      </c>
      <c r="I463" s="0" t="str">
        <f aca="false">VLOOKUP($D463,metadata!$B$2:$S$451,6,0)</f>
        <v>a</v>
      </c>
      <c r="J463" s="0" t="str">
        <f aca="false">VLOOKUP($D463,metadata!$B$2:$S$451,7,0)</f>
        <v>i</v>
      </c>
      <c r="K463" s="0" t="n">
        <f aca="false">VLOOKUP($D463,metadata!$B$2:$S$451,8,0)</f>
        <v>10</v>
      </c>
      <c r="L463" s="0" t="n">
        <f aca="false">VLOOKUP($D463,metadata!$B$2:$S$451,9,0)</f>
        <v>8</v>
      </c>
      <c r="M463" s="0" t="str">
        <f aca="false">VLOOKUP($D463,metadata!$B$2:$S$451,10,0)</f>
        <v>n</v>
      </c>
      <c r="N463" s="0" t="str">
        <f aca="false">VLOOKUP($D463,metadata!$B$2:$S$451,11,0)</f>
        <v>Drosophila auraria</v>
      </c>
      <c r="O463" s="0" t="str">
        <f aca="false">VLOOKUP($D463,metadata!$B$2:$S$451,12,0)</f>
        <v>diptera</v>
      </c>
      <c r="P463" s="0" t="str">
        <f aca="false">VLOOKUP($D463,metadata!$B$2:$S$451,13,0)</f>
        <v>TS</v>
      </c>
      <c r="Q463" s="0" t="n">
        <f aca="false">VLOOKUP($D463,metadata!$B$2:$S$451,14,0)</f>
        <v>36.321889</v>
      </c>
      <c r="R463" s="0" t="n">
        <f aca="false">VLOOKUP($D463,metadata!$B$2:$S$451,15,0)</f>
        <v>139.003278</v>
      </c>
      <c r="S463" s="0" t="n">
        <f aca="false">VLOOKUP($D463,metadata!$B$2:$S$451,16,0)</f>
        <v>0.1</v>
      </c>
      <c r="T463" s="0" t="str">
        <f aca="false">VLOOKUP($D463,metadata!$B$2:$S$451,17,0)</f>
        <v/>
      </c>
      <c r="U463" s="0" t="str">
        <f aca="false">VLOOKUP($D463,metadata!$B$2:$S$451,18,0)</f>
        <v/>
      </c>
      <c r="V463" s="0" t="n">
        <f aca="false">VLOOKUP($D463,metadata!$B$2:$Z$451,19,0)</f>
        <v>110</v>
      </c>
      <c r="W463" s="0" t="str">
        <f aca="false">VLOOKUP($D463,metadata!$B$2:$Z$451,20,0)</f>
        <v>global average</v>
      </c>
      <c r="X463" s="0" t="str">
        <f aca="false">VLOOKUP($D463,metadata!$B$2:$Z$451,21,0)</f>
        <v/>
      </c>
      <c r="Y463" s="0" t="n">
        <f aca="false">VLOOKUP($D463,metadata!$B$2:$Z$451,22,0)</f>
        <v>6</v>
      </c>
      <c r="Z463" s="0" t="str">
        <f aca="false">VLOOKUP($D463,metadata!$B$2:$Z$451,23,0)</f>
        <v/>
      </c>
      <c r="AA463" s="0" t="str">
        <f aca="false">VLOOKUP($D463,metadata!$B$2:$Z$451,24,0)</f>
        <v/>
      </c>
      <c r="AB463" s="0" t="str">
        <f aca="false">VLOOKUP($D463,metadata!$B$2:$Z$451,25,0)</f>
        <v/>
      </c>
      <c r="AC463" s="0" t="n">
        <v>9.96638655462184</v>
      </c>
      <c r="AD463" s="0" t="n">
        <v>41.6144981482525</v>
      </c>
      <c r="AF463" s="0" t="n">
        <f aca="false">IF(AE463="",V463,AE463)</f>
        <v>110</v>
      </c>
      <c r="AG463" s="0" t="n">
        <f aca="false">ROUND(AC463,1)</f>
        <v>10</v>
      </c>
      <c r="AH463" s="0" t="n">
        <v>1984</v>
      </c>
      <c r="AI463" s="0" t="s">
        <v>37</v>
      </c>
      <c r="AJ463" s="0" t="s">
        <v>37</v>
      </c>
    </row>
    <row r="464" customFormat="false" ht="13.8" hidden="false" customHeight="false" outlineLevel="0" collapsed="false">
      <c r="A464" s="0" t="n">
        <f aca="false">A463+metadata!J463</f>
        <v>2885</v>
      </c>
      <c r="B464" s="0" t="str">
        <f aca="false">metadata!B464</f>
        <v>62-Forest</v>
      </c>
      <c r="C464" s="0" t="n">
        <v>463</v>
      </c>
      <c r="D464" s="3" t="str">
        <f aca="false">VLOOKUP(C464,$A$1:$B$451,2)</f>
        <v>6-TK</v>
      </c>
      <c r="E464" s="0" t="str">
        <f aca="false">VLOOKUP($D464,metadata!$B$2:$S$451,2,0)</f>
        <v>KIMURA, MT</v>
      </c>
      <c r="F464" s="0" t="str">
        <f aca="false">VLOOKUP($D464,metadata!$B$2:$S$451,3,0)</f>
        <v>Geographic variation of reproductive diapause in the Drosophila auraria complex (Diptera: Drosophilidae)</v>
      </c>
      <c r="G464" s="0" t="str">
        <f aca="false">VLOOKUP($D464,metadata!$B$2:$S$451,4,0)</f>
        <v>10.1111/j.1365-3032.1984.tb00784.x</v>
      </c>
      <c r="H464" s="0" t="str">
        <f aca="false">VLOOKUP($D464,metadata!$B$2:$S$451,5,0)</f>
        <v>y</v>
      </c>
      <c r="I464" s="0" t="str">
        <f aca="false">VLOOKUP($D464,metadata!$B$2:$S$451,6,0)</f>
        <v>a</v>
      </c>
      <c r="J464" s="0" t="str">
        <f aca="false">VLOOKUP($D464,metadata!$B$2:$S$451,7,0)</f>
        <v>i</v>
      </c>
      <c r="K464" s="0" t="n">
        <f aca="false">VLOOKUP($D464,metadata!$B$2:$S$451,8,0)</f>
        <v>10</v>
      </c>
      <c r="L464" s="0" t="n">
        <f aca="false">VLOOKUP($D464,metadata!$B$2:$S$451,9,0)</f>
        <v>5</v>
      </c>
      <c r="M464" s="0" t="str">
        <f aca="false">VLOOKUP($D464,metadata!$B$2:$S$451,10,0)</f>
        <v>n</v>
      </c>
      <c r="N464" s="0" t="str">
        <f aca="false">VLOOKUP($D464,metadata!$B$2:$S$451,11,0)</f>
        <v>Drosophila auraria</v>
      </c>
      <c r="O464" s="0" t="str">
        <f aca="false">VLOOKUP($D464,metadata!$B$2:$S$451,12,0)</f>
        <v>diptera</v>
      </c>
      <c r="P464" s="0" t="str">
        <f aca="false">VLOOKUP($D464,metadata!$B$2:$S$451,13,0)</f>
        <v>TK</v>
      </c>
      <c r="Q464" s="0" t="n">
        <f aca="false">VLOOKUP($D464,metadata!$B$2:$S$451,14,0)</f>
        <v>34.35</v>
      </c>
      <c r="R464" s="0" t="n">
        <f aca="false">VLOOKUP($D464,metadata!$B$2:$S$451,15,0)</f>
        <v>134.05</v>
      </c>
      <c r="S464" s="0" t="n">
        <f aca="false">VLOOKUP($D464,metadata!$B$2:$S$451,16,0)</f>
        <v>0.1</v>
      </c>
      <c r="T464" s="0" t="str">
        <f aca="false">VLOOKUP($D464,metadata!$B$2:$S$451,17,0)</f>
        <v/>
      </c>
      <c r="U464" s="0" t="str">
        <f aca="false">VLOOKUP($D464,metadata!$B$2:$S$451,18,0)</f>
        <v/>
      </c>
      <c r="V464" s="0" t="n">
        <f aca="false">VLOOKUP($D464,metadata!$B$2:$Z$451,19,0)</f>
        <v>110</v>
      </c>
      <c r="W464" s="0" t="str">
        <f aca="false">VLOOKUP($D464,metadata!$B$2:$Z$451,20,0)</f>
        <v>global average</v>
      </c>
      <c r="X464" s="0" t="str">
        <f aca="false">VLOOKUP($D464,metadata!$B$2:$Z$451,21,0)</f>
        <v/>
      </c>
      <c r="Y464" s="0" t="n">
        <f aca="false">VLOOKUP($D464,metadata!$B$2:$Z$451,22,0)</f>
        <v>6</v>
      </c>
      <c r="Z464" s="0" t="str">
        <f aca="false">VLOOKUP($D464,metadata!$B$2:$Z$451,23,0)</f>
        <v/>
      </c>
      <c r="AA464" s="0" t="str">
        <f aca="false">VLOOKUP($D464,metadata!$B$2:$Z$451,24,0)</f>
        <v/>
      </c>
      <c r="AB464" s="0" t="str">
        <f aca="false">VLOOKUP($D464,metadata!$B$2:$Z$451,25,0)</f>
        <v/>
      </c>
      <c r="AC464" s="0" t="n">
        <v>14.0504201680672</v>
      </c>
      <c r="AD464" s="0" t="n">
        <v>-1.45977854228938</v>
      </c>
      <c r="AF464" s="0" t="n">
        <f aca="false">IF(AE464="",V464,AE464)</f>
        <v>110</v>
      </c>
      <c r="AG464" s="0" t="n">
        <v>14</v>
      </c>
      <c r="AH464" s="0" t="n">
        <v>1984</v>
      </c>
      <c r="AI464" s="0" t="s">
        <v>37</v>
      </c>
      <c r="AJ464" s="0" t="s">
        <v>38</v>
      </c>
    </row>
    <row r="465" customFormat="false" ht="13.8" hidden="false" customHeight="false" outlineLevel="0" collapsed="false">
      <c r="A465" s="0" t="n">
        <f aca="false">A464+metadata!J464</f>
        <v>2897</v>
      </c>
      <c r="B465" s="0" t="str">
        <f aca="false">metadata!B465</f>
        <v>62-Grove_hill</v>
      </c>
      <c r="C465" s="0" t="n">
        <v>464</v>
      </c>
      <c r="D465" s="3" t="str">
        <f aca="false">VLOOKUP(C465,$A$1:$B$451,2)</f>
        <v>6-TK</v>
      </c>
      <c r="E465" s="0" t="str">
        <f aca="false">VLOOKUP($D465,metadata!$B$2:$S$451,2,0)</f>
        <v>KIMURA, MT</v>
      </c>
      <c r="F465" s="0" t="str">
        <f aca="false">VLOOKUP($D465,metadata!$B$2:$S$451,3,0)</f>
        <v>Geographic variation of reproductive diapause in the Drosophila auraria complex (Diptera: Drosophilidae)</v>
      </c>
      <c r="G465" s="0" t="str">
        <f aca="false">VLOOKUP($D465,metadata!$B$2:$S$451,4,0)</f>
        <v>10.1111/j.1365-3032.1984.tb00784.x</v>
      </c>
      <c r="H465" s="0" t="str">
        <f aca="false">VLOOKUP($D465,metadata!$B$2:$S$451,5,0)</f>
        <v>y</v>
      </c>
      <c r="I465" s="0" t="str">
        <f aca="false">VLOOKUP($D465,metadata!$B$2:$S$451,6,0)</f>
        <v>a</v>
      </c>
      <c r="J465" s="0" t="str">
        <f aca="false">VLOOKUP($D465,metadata!$B$2:$S$451,7,0)</f>
        <v>i</v>
      </c>
      <c r="K465" s="0" t="n">
        <f aca="false">VLOOKUP($D465,metadata!$B$2:$S$451,8,0)</f>
        <v>10</v>
      </c>
      <c r="L465" s="0" t="n">
        <f aca="false">VLOOKUP($D465,metadata!$B$2:$S$451,9,0)</f>
        <v>5</v>
      </c>
      <c r="M465" s="0" t="str">
        <f aca="false">VLOOKUP($D465,metadata!$B$2:$S$451,10,0)</f>
        <v>n</v>
      </c>
      <c r="N465" s="0" t="str">
        <f aca="false">VLOOKUP($D465,metadata!$B$2:$S$451,11,0)</f>
        <v>Drosophila auraria</v>
      </c>
      <c r="O465" s="0" t="str">
        <f aca="false">VLOOKUP($D465,metadata!$B$2:$S$451,12,0)</f>
        <v>diptera</v>
      </c>
      <c r="P465" s="0" t="str">
        <f aca="false">VLOOKUP($D465,metadata!$B$2:$S$451,13,0)</f>
        <v>TK</v>
      </c>
      <c r="Q465" s="0" t="n">
        <f aca="false">VLOOKUP($D465,metadata!$B$2:$S$451,14,0)</f>
        <v>34.35</v>
      </c>
      <c r="R465" s="0" t="n">
        <f aca="false">VLOOKUP($D465,metadata!$B$2:$S$451,15,0)</f>
        <v>134.05</v>
      </c>
      <c r="S465" s="0" t="n">
        <f aca="false">VLOOKUP($D465,metadata!$B$2:$S$451,16,0)</f>
        <v>0.1</v>
      </c>
      <c r="T465" s="0" t="str">
        <f aca="false">VLOOKUP($D465,metadata!$B$2:$S$451,17,0)</f>
        <v/>
      </c>
      <c r="U465" s="0" t="str">
        <f aca="false">VLOOKUP($D465,metadata!$B$2:$S$451,18,0)</f>
        <v/>
      </c>
      <c r="V465" s="0" t="n">
        <f aca="false">VLOOKUP($D465,metadata!$B$2:$Z$451,19,0)</f>
        <v>110</v>
      </c>
      <c r="W465" s="0" t="str">
        <f aca="false">VLOOKUP($D465,metadata!$B$2:$Z$451,20,0)</f>
        <v>global average</v>
      </c>
      <c r="X465" s="0" t="str">
        <f aca="false">VLOOKUP($D465,metadata!$B$2:$Z$451,21,0)</f>
        <v/>
      </c>
      <c r="Y465" s="0" t="n">
        <f aca="false">VLOOKUP($D465,metadata!$B$2:$Z$451,22,0)</f>
        <v>6</v>
      </c>
      <c r="Z465" s="0" t="str">
        <f aca="false">VLOOKUP($D465,metadata!$B$2:$Z$451,23,0)</f>
        <v/>
      </c>
      <c r="AA465" s="0" t="str">
        <f aca="false">VLOOKUP($D465,metadata!$B$2:$Z$451,24,0)</f>
        <v/>
      </c>
      <c r="AB465" s="0" t="str">
        <f aca="false">VLOOKUP($D465,metadata!$B$2:$Z$451,25,0)</f>
        <v/>
      </c>
      <c r="AC465" s="0" t="n">
        <v>16</v>
      </c>
      <c r="AD465" s="0" t="n">
        <v>-1.67785234899328</v>
      </c>
      <c r="AF465" s="0" t="n">
        <f aca="false">IF(AE465="",V465,AE465)</f>
        <v>110</v>
      </c>
      <c r="AG465" s="0" t="n">
        <f aca="false">ROUND(AC465,1)</f>
        <v>16</v>
      </c>
      <c r="AH465" s="0" t="n">
        <v>1984</v>
      </c>
      <c r="AI465" s="0" t="s">
        <v>37</v>
      </c>
      <c r="AJ465" s="0" t="s">
        <v>38</v>
      </c>
    </row>
    <row r="466" customFormat="false" ht="13.8" hidden="false" customHeight="false" outlineLevel="0" collapsed="false">
      <c r="A466" s="0" t="n">
        <f aca="false">A465+metadata!J465</f>
        <v>2909</v>
      </c>
      <c r="B466" s="0" t="str">
        <f aca="false">metadata!B466</f>
        <v>63-SUN</v>
      </c>
      <c r="C466" s="0" t="n">
        <v>465</v>
      </c>
      <c r="D466" s="3" t="str">
        <f aca="false">VLOOKUP(C466,$A$1:$B$451,2)</f>
        <v>6-TK</v>
      </c>
      <c r="E466" s="0" t="str">
        <f aca="false">VLOOKUP($D466,metadata!$B$2:$S$451,2,0)</f>
        <v>KIMURA, MT</v>
      </c>
      <c r="F466" s="0" t="str">
        <f aca="false">VLOOKUP($D466,metadata!$B$2:$S$451,3,0)</f>
        <v>Geographic variation of reproductive diapause in the Drosophila auraria complex (Diptera: Drosophilidae)</v>
      </c>
      <c r="G466" s="0" t="str">
        <f aca="false">VLOOKUP($D466,metadata!$B$2:$S$451,4,0)</f>
        <v>10.1111/j.1365-3032.1984.tb00784.x</v>
      </c>
      <c r="H466" s="0" t="str">
        <f aca="false">VLOOKUP($D466,metadata!$B$2:$S$451,5,0)</f>
        <v>y</v>
      </c>
      <c r="I466" s="0" t="str">
        <f aca="false">VLOOKUP($D466,metadata!$B$2:$S$451,6,0)</f>
        <v>a</v>
      </c>
      <c r="J466" s="0" t="str">
        <f aca="false">VLOOKUP($D466,metadata!$B$2:$S$451,7,0)</f>
        <v>i</v>
      </c>
      <c r="K466" s="0" t="n">
        <f aca="false">VLOOKUP($D466,metadata!$B$2:$S$451,8,0)</f>
        <v>10</v>
      </c>
      <c r="L466" s="0" t="n">
        <f aca="false">VLOOKUP($D466,metadata!$B$2:$S$451,9,0)</f>
        <v>5</v>
      </c>
      <c r="M466" s="0" t="str">
        <f aca="false">VLOOKUP($D466,metadata!$B$2:$S$451,10,0)</f>
        <v>n</v>
      </c>
      <c r="N466" s="0" t="str">
        <f aca="false">VLOOKUP($D466,metadata!$B$2:$S$451,11,0)</f>
        <v>Drosophila auraria</v>
      </c>
      <c r="O466" s="0" t="str">
        <f aca="false">VLOOKUP($D466,metadata!$B$2:$S$451,12,0)</f>
        <v>diptera</v>
      </c>
      <c r="P466" s="0" t="str">
        <f aca="false">VLOOKUP($D466,metadata!$B$2:$S$451,13,0)</f>
        <v>TK</v>
      </c>
      <c r="Q466" s="0" t="n">
        <f aca="false">VLOOKUP($D466,metadata!$B$2:$S$451,14,0)</f>
        <v>34.35</v>
      </c>
      <c r="R466" s="0" t="n">
        <f aca="false">VLOOKUP($D466,metadata!$B$2:$S$451,15,0)</f>
        <v>134.05</v>
      </c>
      <c r="S466" s="0" t="n">
        <f aca="false">VLOOKUP($D466,metadata!$B$2:$S$451,16,0)</f>
        <v>0.1</v>
      </c>
      <c r="T466" s="0" t="str">
        <f aca="false">VLOOKUP($D466,metadata!$B$2:$S$451,17,0)</f>
        <v/>
      </c>
      <c r="U466" s="0" t="str">
        <f aca="false">VLOOKUP($D466,metadata!$B$2:$S$451,18,0)</f>
        <v/>
      </c>
      <c r="V466" s="0" t="n">
        <f aca="false">VLOOKUP($D466,metadata!$B$2:$Z$451,19,0)</f>
        <v>110</v>
      </c>
      <c r="W466" s="0" t="str">
        <f aca="false">VLOOKUP($D466,metadata!$B$2:$Z$451,20,0)</f>
        <v>global average</v>
      </c>
      <c r="X466" s="0" t="str">
        <f aca="false">VLOOKUP($D466,metadata!$B$2:$Z$451,21,0)</f>
        <v/>
      </c>
      <c r="Y466" s="0" t="n">
        <f aca="false">VLOOKUP($D466,metadata!$B$2:$Z$451,22,0)</f>
        <v>6</v>
      </c>
      <c r="Z466" s="0" t="str">
        <f aca="false">VLOOKUP($D466,metadata!$B$2:$Z$451,23,0)</f>
        <v/>
      </c>
      <c r="AA466" s="0" t="str">
        <f aca="false">VLOOKUP($D466,metadata!$B$2:$Z$451,24,0)</f>
        <v/>
      </c>
      <c r="AB466" s="0" t="str">
        <f aca="false">VLOOKUP($D466,metadata!$B$2:$Z$451,25,0)</f>
        <v/>
      </c>
      <c r="AC466" s="0" t="n">
        <v>13.563025210084</v>
      </c>
      <c r="AD466" s="0" t="n">
        <v>1.27930366777582</v>
      </c>
      <c r="AF466" s="0" t="n">
        <f aca="false">IF(AE466="",V466,AE466)</f>
        <v>110</v>
      </c>
      <c r="AG466" s="0" t="n">
        <v>13.5</v>
      </c>
      <c r="AH466" s="0" t="n">
        <v>1984</v>
      </c>
      <c r="AI466" s="0" t="s">
        <v>37</v>
      </c>
      <c r="AJ466" s="0" t="s">
        <v>38</v>
      </c>
    </row>
    <row r="467" customFormat="false" ht="13.8" hidden="false" customHeight="false" outlineLevel="0" collapsed="false">
      <c r="A467" s="0" t="n">
        <f aca="false">A466+metadata!J466</f>
        <v>2913</v>
      </c>
      <c r="B467" s="0" t="str">
        <f aca="false">metadata!B467</f>
        <v>63-STO</v>
      </c>
      <c r="C467" s="0" t="n">
        <v>466</v>
      </c>
      <c r="D467" s="3" t="str">
        <f aca="false">VLOOKUP(C467,$A$1:$B$451,2)</f>
        <v>6-TK</v>
      </c>
      <c r="E467" s="0" t="str">
        <f aca="false">VLOOKUP($D467,metadata!$B$2:$S$451,2,0)</f>
        <v>KIMURA, MT</v>
      </c>
      <c r="F467" s="0" t="str">
        <f aca="false">VLOOKUP($D467,metadata!$B$2:$S$451,3,0)</f>
        <v>Geographic variation of reproductive diapause in the Drosophila auraria complex (Diptera: Drosophilidae)</v>
      </c>
      <c r="G467" s="0" t="str">
        <f aca="false">VLOOKUP($D467,metadata!$B$2:$S$451,4,0)</f>
        <v>10.1111/j.1365-3032.1984.tb00784.x</v>
      </c>
      <c r="H467" s="0" t="str">
        <f aca="false">VLOOKUP($D467,metadata!$B$2:$S$451,5,0)</f>
        <v>y</v>
      </c>
      <c r="I467" s="0" t="str">
        <f aca="false">VLOOKUP($D467,metadata!$B$2:$S$451,6,0)</f>
        <v>a</v>
      </c>
      <c r="J467" s="0" t="str">
        <f aca="false">VLOOKUP($D467,metadata!$B$2:$S$451,7,0)</f>
        <v>i</v>
      </c>
      <c r="K467" s="0" t="n">
        <f aca="false">VLOOKUP($D467,metadata!$B$2:$S$451,8,0)</f>
        <v>10</v>
      </c>
      <c r="L467" s="0" t="n">
        <f aca="false">VLOOKUP($D467,metadata!$B$2:$S$451,9,0)</f>
        <v>5</v>
      </c>
      <c r="M467" s="0" t="str">
        <f aca="false">VLOOKUP($D467,metadata!$B$2:$S$451,10,0)</f>
        <v>n</v>
      </c>
      <c r="N467" s="0" t="str">
        <f aca="false">VLOOKUP($D467,metadata!$B$2:$S$451,11,0)</f>
        <v>Drosophila auraria</v>
      </c>
      <c r="O467" s="0" t="str">
        <f aca="false">VLOOKUP($D467,metadata!$B$2:$S$451,12,0)</f>
        <v>diptera</v>
      </c>
      <c r="P467" s="0" t="str">
        <f aca="false">VLOOKUP($D467,metadata!$B$2:$S$451,13,0)</f>
        <v>TK</v>
      </c>
      <c r="Q467" s="0" t="n">
        <f aca="false">VLOOKUP($D467,metadata!$B$2:$S$451,14,0)</f>
        <v>34.35</v>
      </c>
      <c r="R467" s="0" t="n">
        <f aca="false">VLOOKUP($D467,metadata!$B$2:$S$451,15,0)</f>
        <v>134.05</v>
      </c>
      <c r="S467" s="0" t="n">
        <f aca="false">VLOOKUP($D467,metadata!$B$2:$S$451,16,0)</f>
        <v>0.1</v>
      </c>
      <c r="T467" s="0" t="str">
        <f aca="false">VLOOKUP($D467,metadata!$B$2:$S$451,17,0)</f>
        <v/>
      </c>
      <c r="U467" s="0" t="str">
        <f aca="false">VLOOKUP($D467,metadata!$B$2:$S$451,18,0)</f>
        <v/>
      </c>
      <c r="V467" s="0" t="n">
        <f aca="false">VLOOKUP($D467,metadata!$B$2:$Z$451,19,0)</f>
        <v>110</v>
      </c>
      <c r="W467" s="0" t="str">
        <f aca="false">VLOOKUP($D467,metadata!$B$2:$Z$451,20,0)</f>
        <v>global average</v>
      </c>
      <c r="X467" s="0" t="str">
        <f aca="false">VLOOKUP($D467,metadata!$B$2:$Z$451,21,0)</f>
        <v/>
      </c>
      <c r="Y467" s="0" t="n">
        <f aca="false">VLOOKUP($D467,metadata!$B$2:$Z$451,22,0)</f>
        <v>6</v>
      </c>
      <c r="Z467" s="0" t="str">
        <f aca="false">VLOOKUP($D467,metadata!$B$2:$Z$451,23,0)</f>
        <v/>
      </c>
      <c r="AA467" s="0" t="str">
        <f aca="false">VLOOKUP($D467,metadata!$B$2:$Z$451,24,0)</f>
        <v/>
      </c>
      <c r="AB467" s="0" t="str">
        <f aca="false">VLOOKUP($D467,metadata!$B$2:$Z$451,25,0)</f>
        <v/>
      </c>
      <c r="AC467" s="0" t="n">
        <v>12</v>
      </c>
      <c r="AD467" s="0" t="n">
        <v>9.17225950782999</v>
      </c>
      <c r="AF467" s="0" t="n">
        <f aca="false">IF(AE467="",V467,AE467)</f>
        <v>110</v>
      </c>
      <c r="AG467" s="0" t="n">
        <f aca="false">ROUND(AC467,1)</f>
        <v>12</v>
      </c>
      <c r="AH467" s="0" t="n">
        <v>1984</v>
      </c>
      <c r="AI467" s="0" t="s">
        <v>37</v>
      </c>
      <c r="AJ467" s="0" t="s">
        <v>38</v>
      </c>
    </row>
    <row r="468" customFormat="false" ht="13.8" hidden="false" customHeight="false" outlineLevel="0" collapsed="false">
      <c r="A468" s="0" t="n">
        <f aca="false">A467+metadata!J467</f>
        <v>2917</v>
      </c>
      <c r="B468" s="0" t="str">
        <f aca="false">metadata!B468</f>
        <v>63-GOT</v>
      </c>
      <c r="C468" s="0" t="n">
        <v>467</v>
      </c>
      <c r="D468" s="3" t="str">
        <f aca="false">VLOOKUP(C468,$A$1:$B$451,2)</f>
        <v>6-TK</v>
      </c>
      <c r="E468" s="0" t="str">
        <f aca="false">VLOOKUP($D468,metadata!$B$2:$S$451,2,0)</f>
        <v>KIMURA, MT</v>
      </c>
      <c r="F468" s="0" t="str">
        <f aca="false">VLOOKUP($D468,metadata!$B$2:$S$451,3,0)</f>
        <v>Geographic variation of reproductive diapause in the Drosophila auraria complex (Diptera: Drosophilidae)</v>
      </c>
      <c r="G468" s="0" t="str">
        <f aca="false">VLOOKUP($D468,metadata!$B$2:$S$451,4,0)</f>
        <v>10.1111/j.1365-3032.1984.tb00784.x</v>
      </c>
      <c r="H468" s="0" t="str">
        <f aca="false">VLOOKUP($D468,metadata!$B$2:$S$451,5,0)</f>
        <v>y</v>
      </c>
      <c r="I468" s="0" t="str">
        <f aca="false">VLOOKUP($D468,metadata!$B$2:$S$451,6,0)</f>
        <v>a</v>
      </c>
      <c r="J468" s="0" t="str">
        <f aca="false">VLOOKUP($D468,metadata!$B$2:$S$451,7,0)</f>
        <v>i</v>
      </c>
      <c r="K468" s="0" t="n">
        <f aca="false">VLOOKUP($D468,metadata!$B$2:$S$451,8,0)</f>
        <v>10</v>
      </c>
      <c r="L468" s="0" t="n">
        <f aca="false">VLOOKUP($D468,metadata!$B$2:$S$451,9,0)</f>
        <v>5</v>
      </c>
      <c r="M468" s="0" t="str">
        <f aca="false">VLOOKUP($D468,metadata!$B$2:$S$451,10,0)</f>
        <v>n</v>
      </c>
      <c r="N468" s="0" t="str">
        <f aca="false">VLOOKUP($D468,metadata!$B$2:$S$451,11,0)</f>
        <v>Drosophila auraria</v>
      </c>
      <c r="O468" s="0" t="str">
        <f aca="false">VLOOKUP($D468,metadata!$B$2:$S$451,12,0)</f>
        <v>diptera</v>
      </c>
      <c r="P468" s="0" t="str">
        <f aca="false">VLOOKUP($D468,metadata!$B$2:$S$451,13,0)</f>
        <v>TK</v>
      </c>
      <c r="Q468" s="0" t="n">
        <f aca="false">VLOOKUP($D468,metadata!$B$2:$S$451,14,0)</f>
        <v>34.35</v>
      </c>
      <c r="R468" s="0" t="n">
        <f aca="false">VLOOKUP($D468,metadata!$B$2:$S$451,15,0)</f>
        <v>134.05</v>
      </c>
      <c r="S468" s="0" t="n">
        <f aca="false">VLOOKUP($D468,metadata!$B$2:$S$451,16,0)</f>
        <v>0.1</v>
      </c>
      <c r="T468" s="0" t="str">
        <f aca="false">VLOOKUP($D468,metadata!$B$2:$S$451,17,0)</f>
        <v/>
      </c>
      <c r="U468" s="0" t="str">
        <f aca="false">VLOOKUP($D468,metadata!$B$2:$S$451,18,0)</f>
        <v/>
      </c>
      <c r="V468" s="0" t="n">
        <f aca="false">VLOOKUP($D468,metadata!$B$2:$Z$451,19,0)</f>
        <v>110</v>
      </c>
      <c r="W468" s="0" t="str">
        <f aca="false">VLOOKUP($D468,metadata!$B$2:$Z$451,20,0)</f>
        <v>global average</v>
      </c>
      <c r="X468" s="0" t="str">
        <f aca="false">VLOOKUP($D468,metadata!$B$2:$Z$451,21,0)</f>
        <v/>
      </c>
      <c r="Y468" s="0" t="n">
        <f aca="false">VLOOKUP($D468,metadata!$B$2:$Z$451,22,0)</f>
        <v>6</v>
      </c>
      <c r="Z468" s="0" t="str">
        <f aca="false">VLOOKUP($D468,metadata!$B$2:$Z$451,23,0)</f>
        <v/>
      </c>
      <c r="AA468" s="0" t="str">
        <f aca="false">VLOOKUP($D468,metadata!$B$2:$Z$451,24,0)</f>
        <v/>
      </c>
      <c r="AB468" s="0" t="str">
        <f aca="false">VLOOKUP($D468,metadata!$B$2:$Z$451,25,0)</f>
        <v/>
      </c>
      <c r="AC468" s="0" t="n">
        <v>10.1344537815126</v>
      </c>
      <c r="AD468" s="0" t="n">
        <v>54.3473765345064</v>
      </c>
      <c r="AF468" s="0" t="n">
        <f aca="false">IF(AE468="",V468,AE468)</f>
        <v>110</v>
      </c>
      <c r="AG468" s="0" t="n">
        <v>10</v>
      </c>
      <c r="AH468" s="0" t="n">
        <v>1984</v>
      </c>
      <c r="AI468" s="0" t="s">
        <v>37</v>
      </c>
      <c r="AJ468" s="0" t="s">
        <v>38</v>
      </c>
    </row>
    <row r="469" customFormat="false" ht="13.8" hidden="false" customHeight="false" outlineLevel="0" collapsed="false">
      <c r="A469" s="0" t="n">
        <f aca="false">A468+metadata!J468</f>
        <v>2921</v>
      </c>
      <c r="B469" s="0" t="str">
        <f aca="false">metadata!B469</f>
        <v>63-OLA</v>
      </c>
      <c r="C469" s="0" t="n">
        <v>468</v>
      </c>
      <c r="D469" s="3" t="str">
        <f aca="false">VLOOKUP(C469,$A$1:$B$451,2)</f>
        <v>6-OI</v>
      </c>
      <c r="E469" s="0" t="str">
        <f aca="false">VLOOKUP($D469,metadata!$B$2:$S$451,2,0)</f>
        <v>KIMURA, MT</v>
      </c>
      <c r="F469" s="0" t="str">
        <f aca="false">VLOOKUP($D469,metadata!$B$2:$S$451,3,0)</f>
        <v>Geographic variation of reproductive diapause in the Drosophila auraria complex (Diptera: Drosophilidae)</v>
      </c>
      <c r="G469" s="0" t="str">
        <f aca="false">VLOOKUP($D469,metadata!$B$2:$S$451,4,0)</f>
        <v>10.1111/j.1365-3032.1984.tb00784.x</v>
      </c>
      <c r="H469" s="0" t="str">
        <f aca="false">VLOOKUP($D469,metadata!$B$2:$S$451,5,0)</f>
        <v>y</v>
      </c>
      <c r="I469" s="0" t="str">
        <f aca="false">VLOOKUP($D469,metadata!$B$2:$S$451,6,0)</f>
        <v>a</v>
      </c>
      <c r="J469" s="0" t="str">
        <f aca="false">VLOOKUP($D469,metadata!$B$2:$S$451,7,0)</f>
        <v>i</v>
      </c>
      <c r="K469" s="0" t="n">
        <f aca="false">VLOOKUP($D469,metadata!$B$2:$S$451,8,0)</f>
        <v>10</v>
      </c>
      <c r="L469" s="0" t="n">
        <f aca="false">VLOOKUP($D469,metadata!$B$2:$S$451,9,0)</f>
        <v>7</v>
      </c>
      <c r="M469" s="0" t="str">
        <f aca="false">VLOOKUP($D469,metadata!$B$2:$S$451,10,0)</f>
        <v>n</v>
      </c>
      <c r="N469" s="0" t="str">
        <f aca="false">VLOOKUP($D469,metadata!$B$2:$S$451,11,0)</f>
        <v>Drosophila auraria</v>
      </c>
      <c r="O469" s="0" t="str">
        <f aca="false">VLOOKUP($D469,metadata!$B$2:$S$451,12,0)</f>
        <v>diptera</v>
      </c>
      <c r="P469" s="0" t="str">
        <f aca="false">VLOOKUP($D469,metadata!$B$2:$S$451,13,0)</f>
        <v>OI</v>
      </c>
      <c r="Q469" s="0" t="n">
        <f aca="false">VLOOKUP($D469,metadata!$B$2:$S$451,14,0)</f>
        <v>33.233333</v>
      </c>
      <c r="R469" s="0" t="n">
        <f aca="false">VLOOKUP($D469,metadata!$B$2:$S$451,15,0)</f>
        <v>131.606667</v>
      </c>
      <c r="S469" s="0" t="n">
        <f aca="false">VLOOKUP($D469,metadata!$B$2:$S$451,16,0)</f>
        <v>0.1</v>
      </c>
      <c r="T469" s="0" t="str">
        <f aca="false">VLOOKUP($D469,metadata!$B$2:$S$451,17,0)</f>
        <v/>
      </c>
      <c r="U469" s="0" t="str">
        <f aca="false">VLOOKUP($D469,metadata!$B$2:$S$451,18,0)</f>
        <v/>
      </c>
      <c r="V469" s="0" t="n">
        <f aca="false">VLOOKUP($D469,metadata!$B$2:$Z$451,19,0)</f>
        <v>110</v>
      </c>
      <c r="W469" s="0" t="str">
        <f aca="false">VLOOKUP($D469,metadata!$B$2:$Z$451,20,0)</f>
        <v>global average</v>
      </c>
      <c r="X469" s="0" t="str">
        <f aca="false">VLOOKUP($D469,metadata!$B$2:$Z$451,21,0)</f>
        <v/>
      </c>
      <c r="Y469" s="0" t="n">
        <f aca="false">VLOOKUP($D469,metadata!$B$2:$Z$451,22,0)</f>
        <v>6</v>
      </c>
      <c r="Z469" s="0" t="str">
        <f aca="false">VLOOKUP($D469,metadata!$B$2:$Z$451,23,0)</f>
        <v/>
      </c>
      <c r="AA469" s="0" t="str">
        <f aca="false">VLOOKUP($D469,metadata!$B$2:$Z$451,24,0)</f>
        <v/>
      </c>
      <c r="AB469" s="0" t="str">
        <f aca="false">VLOOKUP($D469,metadata!$B$2:$Z$451,25,0)</f>
        <v/>
      </c>
      <c r="AC469" s="0" t="n">
        <v>16.016806722689</v>
      </c>
      <c r="AD469" s="0" t="n">
        <v>-1.6797322956028</v>
      </c>
      <c r="AF469" s="0" t="n">
        <f aca="false">IF(AE469="",V469,AE469)</f>
        <v>110</v>
      </c>
      <c r="AG469" s="0" t="n">
        <f aca="false">ROUND(AC469,1)</f>
        <v>16</v>
      </c>
      <c r="AH469" s="0" t="n">
        <v>1984</v>
      </c>
      <c r="AI469" s="0" t="s">
        <v>37</v>
      </c>
      <c r="AJ469" s="0" t="s">
        <v>38</v>
      </c>
    </row>
    <row r="470" customFormat="false" ht="13.8" hidden="false" customHeight="false" outlineLevel="0" collapsed="false">
      <c r="A470" s="0" t="n">
        <f aca="false">A469+metadata!J469</f>
        <v>2925</v>
      </c>
      <c r="B470" s="0" t="str">
        <f aca="false">metadata!B470</f>
        <v>63-SKA</v>
      </c>
      <c r="C470" s="0" t="n">
        <v>469</v>
      </c>
      <c r="D470" s="3" t="str">
        <f aca="false">VLOOKUP(C470,$A$1:$B$451,2)</f>
        <v>6-OI</v>
      </c>
      <c r="E470" s="0" t="str">
        <f aca="false">VLOOKUP($D470,metadata!$B$2:$S$451,2,0)</f>
        <v>KIMURA, MT</v>
      </c>
      <c r="F470" s="0" t="str">
        <f aca="false">VLOOKUP($D470,metadata!$B$2:$S$451,3,0)</f>
        <v>Geographic variation of reproductive diapause in the Drosophila auraria complex (Diptera: Drosophilidae)</v>
      </c>
      <c r="G470" s="0" t="str">
        <f aca="false">VLOOKUP($D470,metadata!$B$2:$S$451,4,0)</f>
        <v>10.1111/j.1365-3032.1984.tb00784.x</v>
      </c>
      <c r="H470" s="0" t="str">
        <f aca="false">VLOOKUP($D470,metadata!$B$2:$S$451,5,0)</f>
        <v>y</v>
      </c>
      <c r="I470" s="0" t="str">
        <f aca="false">VLOOKUP($D470,metadata!$B$2:$S$451,6,0)</f>
        <v>a</v>
      </c>
      <c r="J470" s="0" t="str">
        <f aca="false">VLOOKUP($D470,metadata!$B$2:$S$451,7,0)</f>
        <v>i</v>
      </c>
      <c r="K470" s="0" t="n">
        <f aca="false">VLOOKUP($D470,metadata!$B$2:$S$451,8,0)</f>
        <v>10</v>
      </c>
      <c r="L470" s="0" t="n">
        <f aca="false">VLOOKUP($D470,metadata!$B$2:$S$451,9,0)</f>
        <v>7</v>
      </c>
      <c r="M470" s="0" t="str">
        <f aca="false">VLOOKUP($D470,metadata!$B$2:$S$451,10,0)</f>
        <v>n</v>
      </c>
      <c r="N470" s="0" t="str">
        <f aca="false">VLOOKUP($D470,metadata!$B$2:$S$451,11,0)</f>
        <v>Drosophila auraria</v>
      </c>
      <c r="O470" s="0" t="str">
        <f aca="false">VLOOKUP($D470,metadata!$B$2:$S$451,12,0)</f>
        <v>diptera</v>
      </c>
      <c r="P470" s="0" t="str">
        <f aca="false">VLOOKUP($D470,metadata!$B$2:$S$451,13,0)</f>
        <v>OI</v>
      </c>
      <c r="Q470" s="0" t="n">
        <f aca="false">VLOOKUP($D470,metadata!$B$2:$S$451,14,0)</f>
        <v>33.233333</v>
      </c>
      <c r="R470" s="0" t="n">
        <f aca="false">VLOOKUP($D470,metadata!$B$2:$S$451,15,0)</f>
        <v>131.606667</v>
      </c>
      <c r="S470" s="0" t="n">
        <f aca="false">VLOOKUP($D470,metadata!$B$2:$S$451,16,0)</f>
        <v>0.1</v>
      </c>
      <c r="T470" s="0" t="str">
        <f aca="false">VLOOKUP($D470,metadata!$B$2:$S$451,17,0)</f>
        <v/>
      </c>
      <c r="U470" s="0" t="str">
        <f aca="false">VLOOKUP($D470,metadata!$B$2:$S$451,18,0)</f>
        <v/>
      </c>
      <c r="V470" s="0" t="n">
        <f aca="false">VLOOKUP($D470,metadata!$B$2:$Z$451,19,0)</f>
        <v>110</v>
      </c>
      <c r="W470" s="0" t="str">
        <f aca="false">VLOOKUP($D470,metadata!$B$2:$Z$451,20,0)</f>
        <v>global average</v>
      </c>
      <c r="X470" s="0" t="str">
        <f aca="false">VLOOKUP($D470,metadata!$B$2:$Z$451,21,0)</f>
        <v/>
      </c>
      <c r="Y470" s="0" t="n">
        <f aca="false">VLOOKUP($D470,metadata!$B$2:$Z$451,22,0)</f>
        <v>6</v>
      </c>
      <c r="Z470" s="0" t="str">
        <f aca="false">VLOOKUP($D470,metadata!$B$2:$Z$451,23,0)</f>
        <v/>
      </c>
      <c r="AA470" s="0" t="str">
        <f aca="false">VLOOKUP($D470,metadata!$B$2:$Z$451,24,0)</f>
        <v/>
      </c>
      <c r="AB470" s="0" t="str">
        <f aca="false">VLOOKUP($D470,metadata!$B$2:$Z$451,25,0)</f>
        <v/>
      </c>
      <c r="AC470" s="0" t="n">
        <v>14.0336134453781</v>
      </c>
      <c r="AD470" s="0" t="n">
        <v>-1.45789859567987</v>
      </c>
      <c r="AF470" s="0" t="n">
        <f aca="false">IF(AE470="",V470,AE470)</f>
        <v>110</v>
      </c>
      <c r="AG470" s="0" t="n">
        <f aca="false">ROUND(AC470,1)</f>
        <v>14</v>
      </c>
      <c r="AH470" s="0" t="n">
        <v>1984</v>
      </c>
      <c r="AI470" s="0" t="s">
        <v>37</v>
      </c>
      <c r="AJ470" s="0" t="s">
        <v>38</v>
      </c>
    </row>
    <row r="471" customFormat="false" ht="13.8" hidden="false" customHeight="false" outlineLevel="0" collapsed="false">
      <c r="A471" s="0" t="n">
        <f aca="false">A470+metadata!J470</f>
        <v>2929</v>
      </c>
      <c r="B471" s="0" t="str">
        <f aca="false">metadata!B471</f>
        <v>64-Omiya</v>
      </c>
      <c r="C471" s="0" t="n">
        <v>470</v>
      </c>
      <c r="D471" s="3" t="str">
        <f aca="false">VLOOKUP(C471,$A$1:$B$451,2)</f>
        <v>6-OI</v>
      </c>
      <c r="E471" s="0" t="str">
        <f aca="false">VLOOKUP($D471,metadata!$B$2:$S$451,2,0)</f>
        <v>KIMURA, MT</v>
      </c>
      <c r="F471" s="0" t="str">
        <f aca="false">VLOOKUP($D471,metadata!$B$2:$S$451,3,0)</f>
        <v>Geographic variation of reproductive diapause in the Drosophila auraria complex (Diptera: Drosophilidae)</v>
      </c>
      <c r="G471" s="0" t="str">
        <f aca="false">VLOOKUP($D471,metadata!$B$2:$S$451,4,0)</f>
        <v>10.1111/j.1365-3032.1984.tb00784.x</v>
      </c>
      <c r="H471" s="0" t="str">
        <f aca="false">VLOOKUP($D471,metadata!$B$2:$S$451,5,0)</f>
        <v>y</v>
      </c>
      <c r="I471" s="0" t="str">
        <f aca="false">VLOOKUP($D471,metadata!$B$2:$S$451,6,0)</f>
        <v>a</v>
      </c>
      <c r="J471" s="0" t="str">
        <f aca="false">VLOOKUP($D471,metadata!$B$2:$S$451,7,0)</f>
        <v>i</v>
      </c>
      <c r="K471" s="0" t="n">
        <f aca="false">VLOOKUP($D471,metadata!$B$2:$S$451,8,0)</f>
        <v>10</v>
      </c>
      <c r="L471" s="0" t="n">
        <f aca="false">VLOOKUP($D471,metadata!$B$2:$S$451,9,0)</f>
        <v>7</v>
      </c>
      <c r="M471" s="0" t="str">
        <f aca="false">VLOOKUP($D471,metadata!$B$2:$S$451,10,0)</f>
        <v>n</v>
      </c>
      <c r="N471" s="0" t="str">
        <f aca="false">VLOOKUP($D471,metadata!$B$2:$S$451,11,0)</f>
        <v>Drosophila auraria</v>
      </c>
      <c r="O471" s="0" t="str">
        <f aca="false">VLOOKUP($D471,metadata!$B$2:$S$451,12,0)</f>
        <v>diptera</v>
      </c>
      <c r="P471" s="0" t="str">
        <f aca="false">VLOOKUP($D471,metadata!$B$2:$S$451,13,0)</f>
        <v>OI</v>
      </c>
      <c r="Q471" s="0" t="n">
        <f aca="false">VLOOKUP($D471,metadata!$B$2:$S$451,14,0)</f>
        <v>33.233333</v>
      </c>
      <c r="R471" s="0" t="n">
        <f aca="false">VLOOKUP($D471,metadata!$B$2:$S$451,15,0)</f>
        <v>131.606667</v>
      </c>
      <c r="S471" s="0" t="n">
        <f aca="false">VLOOKUP($D471,metadata!$B$2:$S$451,16,0)</f>
        <v>0.1</v>
      </c>
      <c r="T471" s="0" t="str">
        <f aca="false">VLOOKUP($D471,metadata!$B$2:$S$451,17,0)</f>
        <v/>
      </c>
      <c r="U471" s="0" t="str">
        <f aca="false">VLOOKUP($D471,metadata!$B$2:$S$451,18,0)</f>
        <v/>
      </c>
      <c r="V471" s="0" t="n">
        <f aca="false">VLOOKUP($D471,metadata!$B$2:$Z$451,19,0)</f>
        <v>110</v>
      </c>
      <c r="W471" s="0" t="str">
        <f aca="false">VLOOKUP($D471,metadata!$B$2:$Z$451,20,0)</f>
        <v>global average</v>
      </c>
      <c r="X471" s="0" t="str">
        <f aca="false">VLOOKUP($D471,metadata!$B$2:$Z$451,21,0)</f>
        <v/>
      </c>
      <c r="Y471" s="0" t="n">
        <f aca="false">VLOOKUP($D471,metadata!$B$2:$Z$451,22,0)</f>
        <v>6</v>
      </c>
      <c r="Z471" s="0" t="str">
        <f aca="false">VLOOKUP($D471,metadata!$B$2:$Z$451,23,0)</f>
        <v/>
      </c>
      <c r="AA471" s="0" t="str">
        <f aca="false">VLOOKUP($D471,metadata!$B$2:$Z$451,24,0)</f>
        <v/>
      </c>
      <c r="AB471" s="0" t="str">
        <f aca="false">VLOOKUP($D471,metadata!$B$2:$Z$451,25,0)</f>
        <v/>
      </c>
      <c r="AC471" s="0" t="n">
        <v>13.0252100840336</v>
      </c>
      <c r="AD471" s="0" t="n">
        <v>-1.00953132931023</v>
      </c>
      <c r="AF471" s="0" t="n">
        <f aca="false">IF(AE471="",V471,AE471)</f>
        <v>110</v>
      </c>
      <c r="AG471" s="0" t="n">
        <f aca="false">ROUND(AC471,1)</f>
        <v>13</v>
      </c>
      <c r="AH471" s="0" t="n">
        <v>1984</v>
      </c>
      <c r="AI471" s="0" t="s">
        <v>37</v>
      </c>
      <c r="AJ471" s="0" t="s">
        <v>38</v>
      </c>
    </row>
    <row r="472" customFormat="false" ht="13.8" hidden="false" customHeight="false" outlineLevel="0" collapsed="false">
      <c r="A472" s="0" t="n">
        <f aca="false">A471+metadata!J471</f>
        <v>2937</v>
      </c>
      <c r="B472" s="0" t="str">
        <f aca="false">metadata!B472</f>
        <v>64-Nagasaki</v>
      </c>
      <c r="C472" s="0" t="n">
        <v>471</v>
      </c>
      <c r="D472" s="3" t="str">
        <f aca="false">VLOOKUP(C472,$A$1:$B$451,2)</f>
        <v>6-OI</v>
      </c>
      <c r="E472" s="0" t="str">
        <f aca="false">VLOOKUP($D472,metadata!$B$2:$S$451,2,0)</f>
        <v>KIMURA, MT</v>
      </c>
      <c r="F472" s="0" t="str">
        <f aca="false">VLOOKUP($D472,metadata!$B$2:$S$451,3,0)</f>
        <v>Geographic variation of reproductive diapause in the Drosophila auraria complex (Diptera: Drosophilidae)</v>
      </c>
      <c r="G472" s="0" t="str">
        <f aca="false">VLOOKUP($D472,metadata!$B$2:$S$451,4,0)</f>
        <v>10.1111/j.1365-3032.1984.tb00784.x</v>
      </c>
      <c r="H472" s="0" t="str">
        <f aca="false">VLOOKUP($D472,metadata!$B$2:$S$451,5,0)</f>
        <v>y</v>
      </c>
      <c r="I472" s="0" t="str">
        <f aca="false">VLOOKUP($D472,metadata!$B$2:$S$451,6,0)</f>
        <v>a</v>
      </c>
      <c r="J472" s="0" t="str">
        <f aca="false">VLOOKUP($D472,metadata!$B$2:$S$451,7,0)</f>
        <v>i</v>
      </c>
      <c r="K472" s="0" t="n">
        <f aca="false">VLOOKUP($D472,metadata!$B$2:$S$451,8,0)</f>
        <v>10</v>
      </c>
      <c r="L472" s="0" t="n">
        <f aca="false">VLOOKUP($D472,metadata!$B$2:$S$451,9,0)</f>
        <v>7</v>
      </c>
      <c r="M472" s="0" t="str">
        <f aca="false">VLOOKUP($D472,metadata!$B$2:$S$451,10,0)</f>
        <v>n</v>
      </c>
      <c r="N472" s="0" t="str">
        <f aca="false">VLOOKUP($D472,metadata!$B$2:$S$451,11,0)</f>
        <v>Drosophila auraria</v>
      </c>
      <c r="O472" s="0" t="str">
        <f aca="false">VLOOKUP($D472,metadata!$B$2:$S$451,12,0)</f>
        <v>diptera</v>
      </c>
      <c r="P472" s="0" t="str">
        <f aca="false">VLOOKUP($D472,metadata!$B$2:$S$451,13,0)</f>
        <v>OI</v>
      </c>
      <c r="Q472" s="0" t="n">
        <f aca="false">VLOOKUP($D472,metadata!$B$2:$S$451,14,0)</f>
        <v>33.233333</v>
      </c>
      <c r="R472" s="0" t="n">
        <f aca="false">VLOOKUP($D472,metadata!$B$2:$S$451,15,0)</f>
        <v>131.606667</v>
      </c>
      <c r="S472" s="0" t="n">
        <f aca="false">VLOOKUP($D472,metadata!$B$2:$S$451,16,0)</f>
        <v>0.1</v>
      </c>
      <c r="T472" s="0" t="str">
        <f aca="false">VLOOKUP($D472,metadata!$B$2:$S$451,17,0)</f>
        <v/>
      </c>
      <c r="U472" s="0" t="str">
        <f aca="false">VLOOKUP($D472,metadata!$B$2:$S$451,18,0)</f>
        <v/>
      </c>
      <c r="V472" s="0" t="n">
        <f aca="false">VLOOKUP($D472,metadata!$B$2:$Z$451,19,0)</f>
        <v>110</v>
      </c>
      <c r="W472" s="0" t="str">
        <f aca="false">VLOOKUP($D472,metadata!$B$2:$Z$451,20,0)</f>
        <v>global average</v>
      </c>
      <c r="X472" s="0" t="str">
        <f aca="false">VLOOKUP($D472,metadata!$B$2:$Z$451,21,0)</f>
        <v/>
      </c>
      <c r="Y472" s="0" t="n">
        <f aca="false">VLOOKUP($D472,metadata!$B$2:$Z$451,22,0)</f>
        <v>6</v>
      </c>
      <c r="Z472" s="0" t="str">
        <f aca="false">VLOOKUP($D472,metadata!$B$2:$Z$451,23,0)</f>
        <v/>
      </c>
      <c r="AA472" s="0" t="str">
        <f aca="false">VLOOKUP($D472,metadata!$B$2:$Z$451,24,0)</f>
        <v/>
      </c>
      <c r="AB472" s="0" t="str">
        <f aca="false">VLOOKUP($D472,metadata!$B$2:$Z$451,25,0)</f>
        <v/>
      </c>
      <c r="AC472" s="0" t="n">
        <v>12.6386554621848</v>
      </c>
      <c r="AD472" s="0" t="n">
        <v>-1.30186302709002</v>
      </c>
      <c r="AF472" s="0" t="n">
        <f aca="false">IF(AE472="",V472,AE472)</f>
        <v>110</v>
      </c>
      <c r="AG472" s="0" t="n">
        <v>12.5</v>
      </c>
      <c r="AH472" s="0" t="n">
        <v>1984</v>
      </c>
      <c r="AI472" s="0" t="s">
        <v>37</v>
      </c>
      <c r="AJ472" s="0" t="s">
        <v>38</v>
      </c>
    </row>
    <row r="473" customFormat="false" ht="13.8" hidden="false" customHeight="false" outlineLevel="0" collapsed="false">
      <c r="A473" s="0" t="n">
        <f aca="false">A472+metadata!J472</f>
        <v>2946</v>
      </c>
      <c r="B473" s="0" t="str">
        <f aca="false">metadata!B473</f>
        <v>64-Hachijo</v>
      </c>
      <c r="C473" s="0" t="n">
        <v>472</v>
      </c>
      <c r="D473" s="3" t="str">
        <f aca="false">VLOOKUP(C473,$A$1:$B$451,2)</f>
        <v>6-OI</v>
      </c>
      <c r="E473" s="0" t="str">
        <f aca="false">VLOOKUP($D473,metadata!$B$2:$S$451,2,0)</f>
        <v>KIMURA, MT</v>
      </c>
      <c r="F473" s="0" t="str">
        <f aca="false">VLOOKUP($D473,metadata!$B$2:$S$451,3,0)</f>
        <v>Geographic variation of reproductive diapause in the Drosophila auraria complex (Diptera: Drosophilidae)</v>
      </c>
      <c r="G473" s="0" t="str">
        <f aca="false">VLOOKUP($D473,metadata!$B$2:$S$451,4,0)</f>
        <v>10.1111/j.1365-3032.1984.tb00784.x</v>
      </c>
      <c r="H473" s="0" t="str">
        <f aca="false">VLOOKUP($D473,metadata!$B$2:$S$451,5,0)</f>
        <v>y</v>
      </c>
      <c r="I473" s="0" t="str">
        <f aca="false">VLOOKUP($D473,metadata!$B$2:$S$451,6,0)</f>
        <v>a</v>
      </c>
      <c r="J473" s="0" t="str">
        <f aca="false">VLOOKUP($D473,metadata!$B$2:$S$451,7,0)</f>
        <v>i</v>
      </c>
      <c r="K473" s="0" t="n">
        <f aca="false">VLOOKUP($D473,metadata!$B$2:$S$451,8,0)</f>
        <v>10</v>
      </c>
      <c r="L473" s="0" t="n">
        <f aca="false">VLOOKUP($D473,metadata!$B$2:$S$451,9,0)</f>
        <v>7</v>
      </c>
      <c r="M473" s="0" t="str">
        <f aca="false">VLOOKUP($D473,metadata!$B$2:$S$451,10,0)</f>
        <v>n</v>
      </c>
      <c r="N473" s="0" t="str">
        <f aca="false">VLOOKUP($D473,metadata!$B$2:$S$451,11,0)</f>
        <v>Drosophila auraria</v>
      </c>
      <c r="O473" s="0" t="str">
        <f aca="false">VLOOKUP($D473,metadata!$B$2:$S$451,12,0)</f>
        <v>diptera</v>
      </c>
      <c r="P473" s="0" t="str">
        <f aca="false">VLOOKUP($D473,metadata!$B$2:$S$451,13,0)</f>
        <v>OI</v>
      </c>
      <c r="Q473" s="0" t="n">
        <f aca="false">VLOOKUP($D473,metadata!$B$2:$S$451,14,0)</f>
        <v>33.233333</v>
      </c>
      <c r="R473" s="0" t="n">
        <f aca="false">VLOOKUP($D473,metadata!$B$2:$S$451,15,0)</f>
        <v>131.606667</v>
      </c>
      <c r="S473" s="0" t="n">
        <f aca="false">VLOOKUP($D473,metadata!$B$2:$S$451,16,0)</f>
        <v>0.1</v>
      </c>
      <c r="T473" s="0" t="str">
        <f aca="false">VLOOKUP($D473,metadata!$B$2:$S$451,17,0)</f>
        <v/>
      </c>
      <c r="U473" s="0" t="str">
        <f aca="false">VLOOKUP($D473,metadata!$B$2:$S$451,18,0)</f>
        <v/>
      </c>
      <c r="V473" s="0" t="n">
        <f aca="false">VLOOKUP($D473,metadata!$B$2:$Z$451,19,0)</f>
        <v>110</v>
      </c>
      <c r="W473" s="0" t="str">
        <f aca="false">VLOOKUP($D473,metadata!$B$2:$Z$451,20,0)</f>
        <v>global average</v>
      </c>
      <c r="X473" s="0" t="str">
        <f aca="false">VLOOKUP($D473,metadata!$B$2:$Z$451,21,0)</f>
        <v/>
      </c>
      <c r="Y473" s="0" t="n">
        <f aca="false">VLOOKUP($D473,metadata!$B$2:$Z$451,22,0)</f>
        <v>6</v>
      </c>
      <c r="Z473" s="0" t="str">
        <f aca="false">VLOOKUP($D473,metadata!$B$2:$Z$451,23,0)</f>
        <v/>
      </c>
      <c r="AA473" s="0" t="str">
        <f aca="false">VLOOKUP($D473,metadata!$B$2:$Z$451,24,0)</f>
        <v/>
      </c>
      <c r="AB473" s="0" t="str">
        <f aca="false">VLOOKUP($D473,metadata!$B$2:$Z$451,25,0)</f>
        <v/>
      </c>
      <c r="AC473" s="0" t="n">
        <v>12.016806722689</v>
      </c>
      <c r="AD473" s="0" t="n">
        <v>2.4589701652473</v>
      </c>
      <c r="AF473" s="0" t="n">
        <f aca="false">IF(AE473="",V473,AE473)</f>
        <v>110</v>
      </c>
      <c r="AG473" s="0" t="n">
        <f aca="false">ROUND(AC473,1)</f>
        <v>12</v>
      </c>
      <c r="AH473" s="0" t="n">
        <v>1984</v>
      </c>
      <c r="AI473" s="0" t="s">
        <v>37</v>
      </c>
      <c r="AJ473" s="0" t="s">
        <v>37</v>
      </c>
    </row>
    <row r="474" customFormat="false" ht="13.8" hidden="false" customHeight="false" outlineLevel="0" collapsed="false">
      <c r="A474" s="0" t="n">
        <f aca="false">A473+metadata!J473</f>
        <v>2954</v>
      </c>
      <c r="B474" s="0" t="str">
        <f aca="false">metadata!B474</f>
        <v>64-Tokunoshima</v>
      </c>
      <c r="C474" s="0" t="n">
        <v>473</v>
      </c>
      <c r="D474" s="3" t="str">
        <f aca="false">VLOOKUP(C474,$A$1:$B$451,2)</f>
        <v>6-OI</v>
      </c>
      <c r="E474" s="0" t="str">
        <f aca="false">VLOOKUP($D474,metadata!$B$2:$S$451,2,0)</f>
        <v>KIMURA, MT</v>
      </c>
      <c r="F474" s="0" t="str">
        <f aca="false">VLOOKUP($D474,metadata!$B$2:$S$451,3,0)</f>
        <v>Geographic variation of reproductive diapause in the Drosophila auraria complex (Diptera: Drosophilidae)</v>
      </c>
      <c r="G474" s="0" t="str">
        <f aca="false">VLOOKUP($D474,metadata!$B$2:$S$451,4,0)</f>
        <v>10.1111/j.1365-3032.1984.tb00784.x</v>
      </c>
      <c r="H474" s="0" t="str">
        <f aca="false">VLOOKUP($D474,metadata!$B$2:$S$451,5,0)</f>
        <v>y</v>
      </c>
      <c r="I474" s="0" t="str">
        <f aca="false">VLOOKUP($D474,metadata!$B$2:$S$451,6,0)</f>
        <v>a</v>
      </c>
      <c r="J474" s="0" t="str">
        <f aca="false">VLOOKUP($D474,metadata!$B$2:$S$451,7,0)</f>
        <v>i</v>
      </c>
      <c r="K474" s="0" t="n">
        <f aca="false">VLOOKUP($D474,metadata!$B$2:$S$451,8,0)</f>
        <v>10</v>
      </c>
      <c r="L474" s="0" t="n">
        <f aca="false">VLOOKUP($D474,metadata!$B$2:$S$451,9,0)</f>
        <v>7</v>
      </c>
      <c r="M474" s="0" t="str">
        <f aca="false">VLOOKUP($D474,metadata!$B$2:$S$451,10,0)</f>
        <v>n</v>
      </c>
      <c r="N474" s="0" t="str">
        <f aca="false">VLOOKUP($D474,metadata!$B$2:$S$451,11,0)</f>
        <v>Drosophila auraria</v>
      </c>
      <c r="O474" s="0" t="str">
        <f aca="false">VLOOKUP($D474,metadata!$B$2:$S$451,12,0)</f>
        <v>diptera</v>
      </c>
      <c r="P474" s="0" t="str">
        <f aca="false">VLOOKUP($D474,metadata!$B$2:$S$451,13,0)</f>
        <v>OI</v>
      </c>
      <c r="Q474" s="0" t="n">
        <f aca="false">VLOOKUP($D474,metadata!$B$2:$S$451,14,0)</f>
        <v>33.233333</v>
      </c>
      <c r="R474" s="0" t="n">
        <f aca="false">VLOOKUP($D474,metadata!$B$2:$S$451,15,0)</f>
        <v>131.606667</v>
      </c>
      <c r="S474" s="0" t="n">
        <f aca="false">VLOOKUP($D474,metadata!$B$2:$S$451,16,0)</f>
        <v>0.1</v>
      </c>
      <c r="T474" s="0" t="str">
        <f aca="false">VLOOKUP($D474,metadata!$B$2:$S$451,17,0)</f>
        <v/>
      </c>
      <c r="U474" s="0" t="str">
        <f aca="false">VLOOKUP($D474,metadata!$B$2:$S$451,18,0)</f>
        <v/>
      </c>
      <c r="V474" s="0" t="n">
        <f aca="false">VLOOKUP($D474,metadata!$B$2:$Z$451,19,0)</f>
        <v>110</v>
      </c>
      <c r="W474" s="0" t="str">
        <f aca="false">VLOOKUP($D474,metadata!$B$2:$Z$451,20,0)</f>
        <v>global average</v>
      </c>
      <c r="X474" s="0" t="str">
        <f aca="false">VLOOKUP($D474,metadata!$B$2:$Z$451,21,0)</f>
        <v/>
      </c>
      <c r="Y474" s="0" t="n">
        <f aca="false">VLOOKUP($D474,metadata!$B$2:$Z$451,22,0)</f>
        <v>6</v>
      </c>
      <c r="Z474" s="0" t="str">
        <f aca="false">VLOOKUP($D474,metadata!$B$2:$Z$451,23,0)</f>
        <v/>
      </c>
      <c r="AA474" s="0" t="str">
        <f aca="false">VLOOKUP($D474,metadata!$B$2:$Z$451,24,0)</f>
        <v/>
      </c>
      <c r="AB474" s="0" t="str">
        <f aca="false">VLOOKUP($D474,metadata!$B$2:$Z$451,25,0)</f>
        <v/>
      </c>
      <c r="AC474" s="0" t="n">
        <v>11.4957983193277</v>
      </c>
      <c r="AD474" s="0" t="n">
        <v>12.584362604102</v>
      </c>
      <c r="AF474" s="0" t="n">
        <f aca="false">IF(AE474="",V474,AE474)</f>
        <v>110</v>
      </c>
      <c r="AG474" s="0" t="n">
        <f aca="false">ROUND(AC474,1)</f>
        <v>11.5</v>
      </c>
      <c r="AH474" s="0" t="n">
        <v>1984</v>
      </c>
      <c r="AI474" s="0" t="s">
        <v>37</v>
      </c>
      <c r="AJ474" s="0" t="s">
        <v>37</v>
      </c>
    </row>
    <row r="475" customFormat="false" ht="13.8" hidden="false" customHeight="false" outlineLevel="0" collapsed="false">
      <c r="A475" s="0" t="n">
        <f aca="false">A474+metadata!J474</f>
        <v>2960</v>
      </c>
      <c r="B475" s="0" t="str">
        <f aca="false">metadata!B475</f>
        <v>65-grandbeachlake</v>
      </c>
      <c r="C475" s="0" t="n">
        <v>474</v>
      </c>
      <c r="D475" s="3" t="str">
        <f aca="false">VLOOKUP(C475,$A$1:$B$451,2)</f>
        <v>6-OI</v>
      </c>
      <c r="E475" s="0" t="str">
        <f aca="false">VLOOKUP($D475,metadata!$B$2:$S$451,2,0)</f>
        <v>KIMURA, MT</v>
      </c>
      <c r="F475" s="0" t="str">
        <f aca="false">VLOOKUP($D475,metadata!$B$2:$S$451,3,0)</f>
        <v>Geographic variation of reproductive diapause in the Drosophila auraria complex (Diptera: Drosophilidae)</v>
      </c>
      <c r="G475" s="0" t="str">
        <f aca="false">VLOOKUP($D475,metadata!$B$2:$S$451,4,0)</f>
        <v>10.1111/j.1365-3032.1984.tb00784.x</v>
      </c>
      <c r="H475" s="0" t="str">
        <f aca="false">VLOOKUP($D475,metadata!$B$2:$S$451,5,0)</f>
        <v>y</v>
      </c>
      <c r="I475" s="0" t="str">
        <f aca="false">VLOOKUP($D475,metadata!$B$2:$S$451,6,0)</f>
        <v>a</v>
      </c>
      <c r="J475" s="0" t="str">
        <f aca="false">VLOOKUP($D475,metadata!$B$2:$S$451,7,0)</f>
        <v>i</v>
      </c>
      <c r="K475" s="0" t="n">
        <f aca="false">VLOOKUP($D475,metadata!$B$2:$S$451,8,0)</f>
        <v>10</v>
      </c>
      <c r="L475" s="0" t="n">
        <f aca="false">VLOOKUP($D475,metadata!$B$2:$S$451,9,0)</f>
        <v>7</v>
      </c>
      <c r="M475" s="0" t="str">
        <f aca="false">VLOOKUP($D475,metadata!$B$2:$S$451,10,0)</f>
        <v>n</v>
      </c>
      <c r="N475" s="0" t="str">
        <f aca="false">VLOOKUP($D475,metadata!$B$2:$S$451,11,0)</f>
        <v>Drosophila auraria</v>
      </c>
      <c r="O475" s="0" t="str">
        <f aca="false">VLOOKUP($D475,metadata!$B$2:$S$451,12,0)</f>
        <v>diptera</v>
      </c>
      <c r="P475" s="0" t="str">
        <f aca="false">VLOOKUP($D475,metadata!$B$2:$S$451,13,0)</f>
        <v>OI</v>
      </c>
      <c r="Q475" s="0" t="n">
        <f aca="false">VLOOKUP($D475,metadata!$B$2:$S$451,14,0)</f>
        <v>33.233333</v>
      </c>
      <c r="R475" s="0" t="n">
        <f aca="false">VLOOKUP($D475,metadata!$B$2:$S$451,15,0)</f>
        <v>131.606667</v>
      </c>
      <c r="S475" s="0" t="n">
        <f aca="false">VLOOKUP($D475,metadata!$B$2:$S$451,16,0)</f>
        <v>0.1</v>
      </c>
      <c r="T475" s="0" t="str">
        <f aca="false">VLOOKUP($D475,metadata!$B$2:$S$451,17,0)</f>
        <v/>
      </c>
      <c r="U475" s="0" t="str">
        <f aca="false">VLOOKUP($D475,metadata!$B$2:$S$451,18,0)</f>
        <v/>
      </c>
      <c r="V475" s="0" t="n">
        <f aca="false">VLOOKUP($D475,metadata!$B$2:$Z$451,19,0)</f>
        <v>110</v>
      </c>
      <c r="W475" s="0" t="str">
        <f aca="false">VLOOKUP($D475,metadata!$B$2:$Z$451,20,0)</f>
        <v>global average</v>
      </c>
      <c r="X475" s="0" t="str">
        <f aca="false">VLOOKUP($D475,metadata!$B$2:$Z$451,21,0)</f>
        <v/>
      </c>
      <c r="Y475" s="0" t="n">
        <f aca="false">VLOOKUP($D475,metadata!$B$2:$Z$451,22,0)</f>
        <v>6</v>
      </c>
      <c r="Z475" s="0" t="str">
        <f aca="false">VLOOKUP($D475,metadata!$B$2:$Z$451,23,0)</f>
        <v/>
      </c>
      <c r="AA475" s="0" t="str">
        <f aca="false">VLOOKUP($D475,metadata!$B$2:$Z$451,24,0)</f>
        <v/>
      </c>
      <c r="AB475" s="0" t="str">
        <f aca="false">VLOOKUP($D475,metadata!$B$2:$Z$451,25,0)</f>
        <v/>
      </c>
      <c r="AC475" s="0" t="n">
        <v>10</v>
      </c>
      <c r="AD475" s="0" t="n">
        <v>19.1275167785234</v>
      </c>
      <c r="AF475" s="0" t="n">
        <f aca="false">IF(AE475="",V475,AE475)</f>
        <v>110</v>
      </c>
      <c r="AG475" s="0" t="n">
        <f aca="false">ROUND(AC475,1)</f>
        <v>10</v>
      </c>
      <c r="AH475" s="0" t="n">
        <v>1984</v>
      </c>
      <c r="AI475" s="0" t="s">
        <v>37</v>
      </c>
      <c r="AJ475" s="0" t="s">
        <v>37</v>
      </c>
    </row>
    <row r="476" customFormat="false" ht="13.8" hidden="false" customHeight="false" outlineLevel="0" collapsed="false">
      <c r="A476" s="0" t="n">
        <f aca="false">A475+metadata!J475</f>
        <v>2964</v>
      </c>
      <c r="B476" s="0" t="str">
        <f aca="false">metadata!B476</f>
        <v>65-Brownstown</v>
      </c>
      <c r="C476" s="0" t="n">
        <v>475</v>
      </c>
      <c r="D476" s="3" t="str">
        <f aca="false">VLOOKUP(C476,$A$1:$B$451,2)</f>
        <v>6-MY</v>
      </c>
      <c r="E476" s="0" t="str">
        <f aca="false">VLOOKUP($D476,metadata!$B$2:$S$451,2,0)</f>
        <v>KIMURA, MT</v>
      </c>
      <c r="F476" s="0" t="str">
        <f aca="false">VLOOKUP($D476,metadata!$B$2:$S$451,3,0)</f>
        <v>Geographic variation of reproductive diapause in the Drosophila auraria complex (Diptera: Drosophilidae)</v>
      </c>
      <c r="G476" s="0" t="str">
        <f aca="false">VLOOKUP($D476,metadata!$B$2:$S$451,4,0)</f>
        <v>10.1111/j.1365-3032.1984.tb00784.x</v>
      </c>
      <c r="H476" s="0" t="str">
        <f aca="false">VLOOKUP($D476,metadata!$B$2:$S$451,5,0)</f>
        <v>y</v>
      </c>
      <c r="I476" s="0" t="str">
        <f aca="false">VLOOKUP($D476,metadata!$B$2:$S$451,6,0)</f>
        <v>a</v>
      </c>
      <c r="J476" s="0" t="str">
        <f aca="false">VLOOKUP($D476,metadata!$B$2:$S$451,7,0)</f>
        <v>i</v>
      </c>
      <c r="K476" s="0" t="n">
        <f aca="false">VLOOKUP($D476,metadata!$B$2:$S$451,8,0)</f>
        <v>10</v>
      </c>
      <c r="L476" s="0" t="n">
        <f aca="false">VLOOKUP($D476,metadata!$B$2:$S$451,9,0)</f>
        <v>7</v>
      </c>
      <c r="M476" s="0" t="str">
        <f aca="false">VLOOKUP($D476,metadata!$B$2:$S$451,10,0)</f>
        <v>n</v>
      </c>
      <c r="N476" s="0" t="str">
        <f aca="false">VLOOKUP($D476,metadata!$B$2:$S$451,11,0)</f>
        <v>Drosophila auraria</v>
      </c>
      <c r="O476" s="0" t="str">
        <f aca="false">VLOOKUP($D476,metadata!$B$2:$S$451,12,0)</f>
        <v>diptera</v>
      </c>
      <c r="P476" s="0" t="str">
        <f aca="false">VLOOKUP($D476,metadata!$B$2:$S$451,13,0)</f>
        <v>MY</v>
      </c>
      <c r="Q476" s="0" t="n">
        <f aca="false">VLOOKUP($D476,metadata!$B$2:$S$451,14,0)</f>
        <v>31.916667</v>
      </c>
      <c r="R476" s="0" t="n">
        <f aca="false">VLOOKUP($D476,metadata!$B$2:$S$451,15,0)</f>
        <v>131.416667</v>
      </c>
      <c r="S476" s="0" t="n">
        <f aca="false">VLOOKUP($D476,metadata!$B$2:$S$451,16,0)</f>
        <v>0.1</v>
      </c>
      <c r="T476" s="0" t="str">
        <f aca="false">VLOOKUP($D476,metadata!$B$2:$S$451,17,0)</f>
        <v/>
      </c>
      <c r="U476" s="0" t="str">
        <f aca="false">VLOOKUP($D476,metadata!$B$2:$S$451,18,0)</f>
        <v/>
      </c>
      <c r="V476" s="0" t="n">
        <f aca="false">VLOOKUP($D476,metadata!$B$2:$Z$451,19,0)</f>
        <v>110</v>
      </c>
      <c r="W476" s="0" t="str">
        <f aca="false">VLOOKUP($D476,metadata!$B$2:$Z$451,20,0)</f>
        <v>global average</v>
      </c>
      <c r="X476" s="0" t="str">
        <f aca="false">VLOOKUP($D476,metadata!$B$2:$Z$451,21,0)</f>
        <v/>
      </c>
      <c r="Y476" s="0" t="n">
        <f aca="false">VLOOKUP($D476,metadata!$B$2:$Z$451,22,0)</f>
        <v>6</v>
      </c>
      <c r="Z476" s="0" t="str">
        <f aca="false">VLOOKUP($D476,metadata!$B$2:$Z$451,23,0)</f>
        <v/>
      </c>
      <c r="AA476" s="0" t="str">
        <f aca="false">VLOOKUP($D476,metadata!$B$2:$Z$451,24,0)</f>
        <v/>
      </c>
      <c r="AB476" s="0" t="str">
        <f aca="false">VLOOKUP($D476,metadata!$B$2:$Z$451,25,0)</f>
        <v/>
      </c>
      <c r="AC476" s="0" t="n">
        <v>16</v>
      </c>
      <c r="AD476" s="0" t="n">
        <v>-1.34228187919462</v>
      </c>
      <c r="AF476" s="0" t="n">
        <f aca="false">IF(AE476="",V476,AE476)</f>
        <v>110</v>
      </c>
      <c r="AG476" s="0" t="n">
        <f aca="false">ROUND(AC476,1)</f>
        <v>16</v>
      </c>
      <c r="AH476" s="0" t="n">
        <v>1984</v>
      </c>
      <c r="AI476" s="0" t="s">
        <v>37</v>
      </c>
      <c r="AJ476" s="0" t="s">
        <v>38</v>
      </c>
    </row>
    <row r="477" customFormat="false" ht="13.8" hidden="false" customHeight="false" outlineLevel="0" collapsed="false">
      <c r="A477" s="0" t="n">
        <f aca="false">A476+metadata!J476</f>
        <v>2969</v>
      </c>
      <c r="B477" s="0" t="str">
        <f aca="false">metadata!B477</f>
        <v>65-Ithaca</v>
      </c>
      <c r="C477" s="0" t="n">
        <v>476</v>
      </c>
      <c r="D477" s="3" t="str">
        <f aca="false">VLOOKUP(C477,$A$1:$B$451,2)</f>
        <v>6-MY</v>
      </c>
      <c r="E477" s="0" t="str">
        <f aca="false">VLOOKUP($D477,metadata!$B$2:$S$451,2,0)</f>
        <v>KIMURA, MT</v>
      </c>
      <c r="F477" s="0" t="str">
        <f aca="false">VLOOKUP($D477,metadata!$B$2:$S$451,3,0)</f>
        <v>Geographic variation of reproductive diapause in the Drosophila auraria complex (Diptera: Drosophilidae)</v>
      </c>
      <c r="G477" s="0" t="str">
        <f aca="false">VLOOKUP($D477,metadata!$B$2:$S$451,4,0)</f>
        <v>10.1111/j.1365-3032.1984.tb00784.x</v>
      </c>
      <c r="H477" s="0" t="str">
        <f aca="false">VLOOKUP($D477,metadata!$B$2:$S$451,5,0)</f>
        <v>y</v>
      </c>
      <c r="I477" s="0" t="str">
        <f aca="false">VLOOKUP($D477,metadata!$B$2:$S$451,6,0)</f>
        <v>a</v>
      </c>
      <c r="J477" s="0" t="str">
        <f aca="false">VLOOKUP($D477,metadata!$B$2:$S$451,7,0)</f>
        <v>i</v>
      </c>
      <c r="K477" s="0" t="n">
        <f aca="false">VLOOKUP($D477,metadata!$B$2:$S$451,8,0)</f>
        <v>10</v>
      </c>
      <c r="L477" s="0" t="n">
        <f aca="false">VLOOKUP($D477,metadata!$B$2:$S$451,9,0)</f>
        <v>7</v>
      </c>
      <c r="M477" s="0" t="str">
        <f aca="false">VLOOKUP($D477,metadata!$B$2:$S$451,10,0)</f>
        <v>n</v>
      </c>
      <c r="N477" s="0" t="str">
        <f aca="false">VLOOKUP($D477,metadata!$B$2:$S$451,11,0)</f>
        <v>Drosophila auraria</v>
      </c>
      <c r="O477" s="0" t="str">
        <f aca="false">VLOOKUP($D477,metadata!$B$2:$S$451,12,0)</f>
        <v>diptera</v>
      </c>
      <c r="P477" s="0" t="str">
        <f aca="false">VLOOKUP($D477,metadata!$B$2:$S$451,13,0)</f>
        <v>MY</v>
      </c>
      <c r="Q477" s="0" t="n">
        <f aca="false">VLOOKUP($D477,metadata!$B$2:$S$451,14,0)</f>
        <v>31.916667</v>
      </c>
      <c r="R477" s="0" t="n">
        <f aca="false">VLOOKUP($D477,metadata!$B$2:$S$451,15,0)</f>
        <v>131.416667</v>
      </c>
      <c r="S477" s="0" t="n">
        <f aca="false">VLOOKUP($D477,metadata!$B$2:$S$451,16,0)</f>
        <v>0.1</v>
      </c>
      <c r="T477" s="0" t="str">
        <f aca="false">VLOOKUP($D477,metadata!$B$2:$S$451,17,0)</f>
        <v/>
      </c>
      <c r="U477" s="0" t="str">
        <f aca="false">VLOOKUP($D477,metadata!$B$2:$S$451,18,0)</f>
        <v/>
      </c>
      <c r="V477" s="0" t="n">
        <f aca="false">VLOOKUP($D477,metadata!$B$2:$Z$451,19,0)</f>
        <v>110</v>
      </c>
      <c r="W477" s="0" t="str">
        <f aca="false">VLOOKUP($D477,metadata!$B$2:$Z$451,20,0)</f>
        <v>global average</v>
      </c>
      <c r="X477" s="0" t="str">
        <f aca="false">VLOOKUP($D477,metadata!$B$2:$Z$451,21,0)</f>
        <v/>
      </c>
      <c r="Y477" s="0" t="n">
        <f aca="false">VLOOKUP($D477,metadata!$B$2:$Z$451,22,0)</f>
        <v>6</v>
      </c>
      <c r="Z477" s="0" t="str">
        <f aca="false">VLOOKUP($D477,metadata!$B$2:$Z$451,23,0)</f>
        <v/>
      </c>
      <c r="AA477" s="0" t="str">
        <f aca="false">VLOOKUP($D477,metadata!$B$2:$Z$451,24,0)</f>
        <v/>
      </c>
      <c r="AB477" s="0" t="str">
        <f aca="false">VLOOKUP($D477,metadata!$B$2:$Z$451,25,0)</f>
        <v/>
      </c>
      <c r="AC477" s="0" t="n">
        <v>14.016806722689</v>
      </c>
      <c r="AD477" s="0" t="n">
        <v>-1.1204481792717</v>
      </c>
      <c r="AF477" s="0" t="n">
        <f aca="false">IF(AE477="",V477,AE477)</f>
        <v>110</v>
      </c>
      <c r="AG477" s="0" t="n">
        <f aca="false">ROUND(AC477,1)</f>
        <v>14</v>
      </c>
      <c r="AH477" s="0" t="n">
        <v>1984</v>
      </c>
      <c r="AI477" s="0" t="s">
        <v>37</v>
      </c>
      <c r="AJ477" s="0" t="s">
        <v>38</v>
      </c>
    </row>
    <row r="478" customFormat="false" ht="13.8" hidden="false" customHeight="false" outlineLevel="0" collapsed="false">
      <c r="A478" s="0" t="n">
        <f aca="false">A477+metadata!J477</f>
        <v>2975</v>
      </c>
      <c r="B478" s="0" t="str">
        <f aca="false">metadata!B478</f>
        <v>65-dinosaur_monument</v>
      </c>
      <c r="C478" s="0" t="n">
        <v>477</v>
      </c>
      <c r="D478" s="3" t="str">
        <f aca="false">VLOOKUP(C478,$A$1:$B$451,2)</f>
        <v>6-MY</v>
      </c>
      <c r="E478" s="0" t="str">
        <f aca="false">VLOOKUP($D478,metadata!$B$2:$S$451,2,0)</f>
        <v>KIMURA, MT</v>
      </c>
      <c r="F478" s="0" t="str">
        <f aca="false">VLOOKUP($D478,metadata!$B$2:$S$451,3,0)</f>
        <v>Geographic variation of reproductive diapause in the Drosophila auraria complex (Diptera: Drosophilidae)</v>
      </c>
      <c r="G478" s="0" t="str">
        <f aca="false">VLOOKUP($D478,metadata!$B$2:$S$451,4,0)</f>
        <v>10.1111/j.1365-3032.1984.tb00784.x</v>
      </c>
      <c r="H478" s="0" t="str">
        <f aca="false">VLOOKUP($D478,metadata!$B$2:$S$451,5,0)</f>
        <v>y</v>
      </c>
      <c r="I478" s="0" t="str">
        <f aca="false">VLOOKUP($D478,metadata!$B$2:$S$451,6,0)</f>
        <v>a</v>
      </c>
      <c r="J478" s="0" t="str">
        <f aca="false">VLOOKUP($D478,metadata!$B$2:$S$451,7,0)</f>
        <v>i</v>
      </c>
      <c r="K478" s="0" t="n">
        <f aca="false">VLOOKUP($D478,metadata!$B$2:$S$451,8,0)</f>
        <v>10</v>
      </c>
      <c r="L478" s="0" t="n">
        <f aca="false">VLOOKUP($D478,metadata!$B$2:$S$451,9,0)</f>
        <v>7</v>
      </c>
      <c r="M478" s="0" t="str">
        <f aca="false">VLOOKUP($D478,metadata!$B$2:$S$451,10,0)</f>
        <v>n</v>
      </c>
      <c r="N478" s="0" t="str">
        <f aca="false">VLOOKUP($D478,metadata!$B$2:$S$451,11,0)</f>
        <v>Drosophila auraria</v>
      </c>
      <c r="O478" s="0" t="str">
        <f aca="false">VLOOKUP($D478,metadata!$B$2:$S$451,12,0)</f>
        <v>diptera</v>
      </c>
      <c r="P478" s="0" t="str">
        <f aca="false">VLOOKUP($D478,metadata!$B$2:$S$451,13,0)</f>
        <v>MY</v>
      </c>
      <c r="Q478" s="0" t="n">
        <f aca="false">VLOOKUP($D478,metadata!$B$2:$S$451,14,0)</f>
        <v>31.916667</v>
      </c>
      <c r="R478" s="0" t="n">
        <f aca="false">VLOOKUP($D478,metadata!$B$2:$S$451,15,0)</f>
        <v>131.416667</v>
      </c>
      <c r="S478" s="0" t="n">
        <f aca="false">VLOOKUP($D478,metadata!$B$2:$S$451,16,0)</f>
        <v>0.1</v>
      </c>
      <c r="T478" s="0" t="str">
        <f aca="false">VLOOKUP($D478,metadata!$B$2:$S$451,17,0)</f>
        <v/>
      </c>
      <c r="U478" s="0" t="str">
        <f aca="false">VLOOKUP($D478,metadata!$B$2:$S$451,18,0)</f>
        <v/>
      </c>
      <c r="V478" s="0" t="n">
        <f aca="false">VLOOKUP($D478,metadata!$B$2:$Z$451,19,0)</f>
        <v>110</v>
      </c>
      <c r="W478" s="0" t="str">
        <f aca="false">VLOOKUP($D478,metadata!$B$2:$Z$451,20,0)</f>
        <v>global average</v>
      </c>
      <c r="X478" s="0" t="str">
        <f aca="false">VLOOKUP($D478,metadata!$B$2:$Z$451,21,0)</f>
        <v/>
      </c>
      <c r="Y478" s="0" t="n">
        <f aca="false">VLOOKUP($D478,metadata!$B$2:$Z$451,22,0)</f>
        <v>6</v>
      </c>
      <c r="Z478" s="0" t="str">
        <f aca="false">VLOOKUP($D478,metadata!$B$2:$Z$451,23,0)</f>
        <v/>
      </c>
      <c r="AA478" s="0" t="str">
        <f aca="false">VLOOKUP($D478,metadata!$B$2:$Z$451,24,0)</f>
        <v/>
      </c>
      <c r="AB478" s="0" t="str">
        <f aca="false">VLOOKUP($D478,metadata!$B$2:$Z$451,25,0)</f>
        <v/>
      </c>
      <c r="AC478" s="0" t="n">
        <v>13.0924369747899</v>
      </c>
      <c r="AD478" s="0" t="n">
        <v>-1.0170511157483</v>
      </c>
      <c r="AF478" s="0" t="n">
        <f aca="false">IF(AE478="",V478,AE478)</f>
        <v>110</v>
      </c>
      <c r="AG478" s="0" t="n">
        <v>13</v>
      </c>
      <c r="AH478" s="0" t="n">
        <v>1984</v>
      </c>
      <c r="AI478" s="0" t="s">
        <v>37</v>
      </c>
      <c r="AJ478" s="0" t="s">
        <v>38</v>
      </c>
    </row>
    <row r="479" customFormat="false" ht="13.8" hidden="false" customHeight="false" outlineLevel="0" collapsed="false">
      <c r="A479" s="0" t="n">
        <f aca="false">A478+metadata!J478</f>
        <v>2980</v>
      </c>
      <c r="B479" s="0" t="str">
        <f aca="false">metadata!B479</f>
        <v>65-loveland</v>
      </c>
      <c r="C479" s="0" t="n">
        <v>478</v>
      </c>
      <c r="D479" s="3" t="str">
        <f aca="false">VLOOKUP(C479,$A$1:$B$451,2)</f>
        <v>6-MY</v>
      </c>
      <c r="E479" s="0" t="str">
        <f aca="false">VLOOKUP($D479,metadata!$B$2:$S$451,2,0)</f>
        <v>KIMURA, MT</v>
      </c>
      <c r="F479" s="0" t="str">
        <f aca="false">VLOOKUP($D479,metadata!$B$2:$S$451,3,0)</f>
        <v>Geographic variation of reproductive diapause in the Drosophila auraria complex (Diptera: Drosophilidae)</v>
      </c>
      <c r="G479" s="0" t="str">
        <f aca="false">VLOOKUP($D479,metadata!$B$2:$S$451,4,0)</f>
        <v>10.1111/j.1365-3032.1984.tb00784.x</v>
      </c>
      <c r="H479" s="0" t="str">
        <f aca="false">VLOOKUP($D479,metadata!$B$2:$S$451,5,0)</f>
        <v>y</v>
      </c>
      <c r="I479" s="0" t="str">
        <f aca="false">VLOOKUP($D479,metadata!$B$2:$S$451,6,0)</f>
        <v>a</v>
      </c>
      <c r="J479" s="0" t="str">
        <f aca="false">VLOOKUP($D479,metadata!$B$2:$S$451,7,0)</f>
        <v>i</v>
      </c>
      <c r="K479" s="0" t="n">
        <f aca="false">VLOOKUP($D479,metadata!$B$2:$S$451,8,0)</f>
        <v>10</v>
      </c>
      <c r="L479" s="0" t="n">
        <f aca="false">VLOOKUP($D479,metadata!$B$2:$S$451,9,0)</f>
        <v>7</v>
      </c>
      <c r="M479" s="0" t="str">
        <f aca="false">VLOOKUP($D479,metadata!$B$2:$S$451,10,0)</f>
        <v>n</v>
      </c>
      <c r="N479" s="0" t="str">
        <f aca="false">VLOOKUP($D479,metadata!$B$2:$S$451,11,0)</f>
        <v>Drosophila auraria</v>
      </c>
      <c r="O479" s="0" t="str">
        <f aca="false">VLOOKUP($D479,metadata!$B$2:$S$451,12,0)</f>
        <v>diptera</v>
      </c>
      <c r="P479" s="0" t="str">
        <f aca="false">VLOOKUP($D479,metadata!$B$2:$S$451,13,0)</f>
        <v>MY</v>
      </c>
      <c r="Q479" s="0" t="n">
        <f aca="false">VLOOKUP($D479,metadata!$B$2:$S$451,14,0)</f>
        <v>31.916667</v>
      </c>
      <c r="R479" s="0" t="n">
        <f aca="false">VLOOKUP($D479,metadata!$B$2:$S$451,15,0)</f>
        <v>131.416667</v>
      </c>
      <c r="S479" s="0" t="n">
        <f aca="false">VLOOKUP($D479,metadata!$B$2:$S$451,16,0)</f>
        <v>0.1</v>
      </c>
      <c r="T479" s="0" t="str">
        <f aca="false">VLOOKUP($D479,metadata!$B$2:$S$451,17,0)</f>
        <v/>
      </c>
      <c r="U479" s="0" t="str">
        <f aca="false">VLOOKUP($D479,metadata!$B$2:$S$451,18,0)</f>
        <v/>
      </c>
      <c r="V479" s="0" t="n">
        <f aca="false">VLOOKUP($D479,metadata!$B$2:$Z$451,19,0)</f>
        <v>110</v>
      </c>
      <c r="W479" s="0" t="str">
        <f aca="false">VLOOKUP($D479,metadata!$B$2:$Z$451,20,0)</f>
        <v>global average</v>
      </c>
      <c r="X479" s="0" t="str">
        <f aca="false">VLOOKUP($D479,metadata!$B$2:$Z$451,21,0)</f>
        <v/>
      </c>
      <c r="Y479" s="0" t="n">
        <f aca="false">VLOOKUP($D479,metadata!$B$2:$Z$451,22,0)</f>
        <v>6</v>
      </c>
      <c r="Z479" s="0" t="str">
        <f aca="false">VLOOKUP($D479,metadata!$B$2:$Z$451,23,0)</f>
        <v/>
      </c>
      <c r="AA479" s="0" t="str">
        <f aca="false">VLOOKUP($D479,metadata!$B$2:$Z$451,24,0)</f>
        <v/>
      </c>
      <c r="AB479" s="0" t="str">
        <f aca="false">VLOOKUP($D479,metadata!$B$2:$Z$451,25,0)</f>
        <v/>
      </c>
      <c r="AC479" s="0" t="n">
        <v>12.6050420168067</v>
      </c>
      <c r="AD479" s="0" t="n">
        <v>-1.29810313387098</v>
      </c>
      <c r="AF479" s="0" t="n">
        <f aca="false">IF(AE479="",V479,AE479)</f>
        <v>110</v>
      </c>
      <c r="AG479" s="0" t="n">
        <v>12.5</v>
      </c>
      <c r="AH479" s="0" t="n">
        <v>1984</v>
      </c>
      <c r="AI479" s="0" t="s">
        <v>37</v>
      </c>
      <c r="AJ479" s="0" t="s">
        <v>38</v>
      </c>
    </row>
    <row r="480" customFormat="false" ht="13.8" hidden="false" customHeight="false" outlineLevel="0" collapsed="false">
      <c r="A480" s="0" t="n">
        <f aca="false">A479+metadata!J479</f>
        <v>2986</v>
      </c>
      <c r="B480" s="0" t="str">
        <f aca="false">metadata!B480</f>
        <v>65-manhattan</v>
      </c>
      <c r="C480" s="0" t="n">
        <v>479</v>
      </c>
      <c r="D480" s="3" t="str">
        <f aca="false">VLOOKUP(C480,$A$1:$B$451,2)</f>
        <v>6-MY</v>
      </c>
      <c r="E480" s="0" t="str">
        <f aca="false">VLOOKUP($D480,metadata!$B$2:$S$451,2,0)</f>
        <v>KIMURA, MT</v>
      </c>
      <c r="F480" s="0" t="str">
        <f aca="false">VLOOKUP($D480,metadata!$B$2:$S$451,3,0)</f>
        <v>Geographic variation of reproductive diapause in the Drosophila auraria complex (Diptera: Drosophilidae)</v>
      </c>
      <c r="G480" s="0" t="str">
        <f aca="false">VLOOKUP($D480,metadata!$B$2:$S$451,4,0)</f>
        <v>10.1111/j.1365-3032.1984.tb00784.x</v>
      </c>
      <c r="H480" s="0" t="str">
        <f aca="false">VLOOKUP($D480,metadata!$B$2:$S$451,5,0)</f>
        <v>y</v>
      </c>
      <c r="I480" s="0" t="str">
        <f aca="false">VLOOKUP($D480,metadata!$B$2:$S$451,6,0)</f>
        <v>a</v>
      </c>
      <c r="J480" s="0" t="str">
        <f aca="false">VLOOKUP($D480,metadata!$B$2:$S$451,7,0)</f>
        <v>i</v>
      </c>
      <c r="K480" s="0" t="n">
        <f aca="false">VLOOKUP($D480,metadata!$B$2:$S$451,8,0)</f>
        <v>10</v>
      </c>
      <c r="L480" s="0" t="n">
        <f aca="false">VLOOKUP($D480,metadata!$B$2:$S$451,9,0)</f>
        <v>7</v>
      </c>
      <c r="M480" s="0" t="str">
        <f aca="false">VLOOKUP($D480,metadata!$B$2:$S$451,10,0)</f>
        <v>n</v>
      </c>
      <c r="N480" s="0" t="str">
        <f aca="false">VLOOKUP($D480,metadata!$B$2:$S$451,11,0)</f>
        <v>Drosophila auraria</v>
      </c>
      <c r="O480" s="0" t="str">
        <f aca="false">VLOOKUP($D480,metadata!$B$2:$S$451,12,0)</f>
        <v>diptera</v>
      </c>
      <c r="P480" s="0" t="str">
        <f aca="false">VLOOKUP($D480,metadata!$B$2:$S$451,13,0)</f>
        <v>MY</v>
      </c>
      <c r="Q480" s="0" t="n">
        <f aca="false">VLOOKUP($D480,metadata!$B$2:$S$451,14,0)</f>
        <v>31.916667</v>
      </c>
      <c r="R480" s="0" t="n">
        <f aca="false">VLOOKUP($D480,metadata!$B$2:$S$451,15,0)</f>
        <v>131.416667</v>
      </c>
      <c r="S480" s="0" t="n">
        <f aca="false">VLOOKUP($D480,metadata!$B$2:$S$451,16,0)</f>
        <v>0.1</v>
      </c>
      <c r="T480" s="0" t="str">
        <f aca="false">VLOOKUP($D480,metadata!$B$2:$S$451,17,0)</f>
        <v/>
      </c>
      <c r="U480" s="0" t="str">
        <f aca="false">VLOOKUP($D480,metadata!$B$2:$S$451,18,0)</f>
        <v/>
      </c>
      <c r="V480" s="0" t="n">
        <f aca="false">VLOOKUP($D480,metadata!$B$2:$Z$451,19,0)</f>
        <v>110</v>
      </c>
      <c r="W480" s="0" t="str">
        <f aca="false">VLOOKUP($D480,metadata!$B$2:$Z$451,20,0)</f>
        <v>global average</v>
      </c>
      <c r="X480" s="0" t="str">
        <f aca="false">VLOOKUP($D480,metadata!$B$2:$Z$451,21,0)</f>
        <v/>
      </c>
      <c r="Y480" s="0" t="n">
        <f aca="false">VLOOKUP($D480,metadata!$B$2:$Z$451,22,0)</f>
        <v>6</v>
      </c>
      <c r="Z480" s="0" t="str">
        <f aca="false">VLOOKUP($D480,metadata!$B$2:$Z$451,23,0)</f>
        <v/>
      </c>
      <c r="AA480" s="0" t="str">
        <f aca="false">VLOOKUP($D480,metadata!$B$2:$Z$451,24,0)</f>
        <v/>
      </c>
      <c r="AB480" s="0" t="str">
        <f aca="false">VLOOKUP($D480,metadata!$B$2:$Z$451,25,0)</f>
        <v/>
      </c>
      <c r="AC480" s="0" t="n">
        <v>12.016806722689</v>
      </c>
      <c r="AD480" s="0" t="n">
        <v>-0.896734532739259</v>
      </c>
      <c r="AF480" s="0" t="n">
        <f aca="false">IF(AE480="",V480,AE480)</f>
        <v>110</v>
      </c>
      <c r="AG480" s="0" t="n">
        <f aca="false">ROUND(AC480,1)</f>
        <v>12</v>
      </c>
      <c r="AH480" s="0" t="n">
        <v>1984</v>
      </c>
      <c r="AI480" s="0" t="s">
        <v>37</v>
      </c>
      <c r="AJ480" s="0" t="s">
        <v>38</v>
      </c>
    </row>
    <row r="481" customFormat="false" ht="13.8" hidden="false" customHeight="false" outlineLevel="0" collapsed="false">
      <c r="A481" s="0" t="n">
        <f aca="false">A480+metadata!J480</f>
        <v>2992</v>
      </c>
      <c r="B481" s="0" t="str">
        <f aca="false">metadata!B481</f>
        <v>65-lubbock</v>
      </c>
      <c r="C481" s="0" t="n">
        <v>480</v>
      </c>
      <c r="D481" s="3" t="str">
        <f aca="false">VLOOKUP(C481,$A$1:$B$451,2)</f>
        <v>6-MY</v>
      </c>
      <c r="E481" s="0" t="str">
        <f aca="false">VLOOKUP($D481,metadata!$B$2:$S$451,2,0)</f>
        <v>KIMURA, MT</v>
      </c>
      <c r="F481" s="0" t="str">
        <f aca="false">VLOOKUP($D481,metadata!$B$2:$S$451,3,0)</f>
        <v>Geographic variation of reproductive diapause in the Drosophila auraria complex (Diptera: Drosophilidae)</v>
      </c>
      <c r="G481" s="0" t="str">
        <f aca="false">VLOOKUP($D481,metadata!$B$2:$S$451,4,0)</f>
        <v>10.1111/j.1365-3032.1984.tb00784.x</v>
      </c>
      <c r="H481" s="0" t="str">
        <f aca="false">VLOOKUP($D481,metadata!$B$2:$S$451,5,0)</f>
        <v>y</v>
      </c>
      <c r="I481" s="0" t="str">
        <f aca="false">VLOOKUP($D481,metadata!$B$2:$S$451,6,0)</f>
        <v>a</v>
      </c>
      <c r="J481" s="0" t="str">
        <f aca="false">VLOOKUP($D481,metadata!$B$2:$S$451,7,0)</f>
        <v>i</v>
      </c>
      <c r="K481" s="0" t="n">
        <f aca="false">VLOOKUP($D481,metadata!$B$2:$S$451,8,0)</f>
        <v>10</v>
      </c>
      <c r="L481" s="0" t="n">
        <f aca="false">VLOOKUP($D481,metadata!$B$2:$S$451,9,0)</f>
        <v>7</v>
      </c>
      <c r="M481" s="0" t="str">
        <f aca="false">VLOOKUP($D481,metadata!$B$2:$S$451,10,0)</f>
        <v>n</v>
      </c>
      <c r="N481" s="0" t="str">
        <f aca="false">VLOOKUP($D481,metadata!$B$2:$S$451,11,0)</f>
        <v>Drosophila auraria</v>
      </c>
      <c r="O481" s="0" t="str">
        <f aca="false">VLOOKUP($D481,metadata!$B$2:$S$451,12,0)</f>
        <v>diptera</v>
      </c>
      <c r="P481" s="0" t="str">
        <f aca="false">VLOOKUP($D481,metadata!$B$2:$S$451,13,0)</f>
        <v>MY</v>
      </c>
      <c r="Q481" s="0" t="n">
        <f aca="false">VLOOKUP($D481,metadata!$B$2:$S$451,14,0)</f>
        <v>31.916667</v>
      </c>
      <c r="R481" s="0" t="n">
        <f aca="false">VLOOKUP($D481,metadata!$B$2:$S$451,15,0)</f>
        <v>131.416667</v>
      </c>
      <c r="S481" s="0" t="n">
        <f aca="false">VLOOKUP($D481,metadata!$B$2:$S$451,16,0)</f>
        <v>0.1</v>
      </c>
      <c r="T481" s="0" t="str">
        <f aca="false">VLOOKUP($D481,metadata!$B$2:$S$451,17,0)</f>
        <v/>
      </c>
      <c r="U481" s="0" t="str">
        <f aca="false">VLOOKUP($D481,metadata!$B$2:$S$451,18,0)</f>
        <v/>
      </c>
      <c r="V481" s="0" t="n">
        <f aca="false">VLOOKUP($D481,metadata!$B$2:$Z$451,19,0)</f>
        <v>110</v>
      </c>
      <c r="W481" s="0" t="str">
        <f aca="false">VLOOKUP($D481,metadata!$B$2:$Z$451,20,0)</f>
        <v>global average</v>
      </c>
      <c r="X481" s="0" t="str">
        <f aca="false">VLOOKUP($D481,metadata!$B$2:$Z$451,21,0)</f>
        <v/>
      </c>
      <c r="Y481" s="0" t="n">
        <f aca="false">VLOOKUP($D481,metadata!$B$2:$Z$451,22,0)</f>
        <v>6</v>
      </c>
      <c r="Z481" s="0" t="str">
        <f aca="false">VLOOKUP($D481,metadata!$B$2:$Z$451,23,0)</f>
        <v/>
      </c>
      <c r="AA481" s="0" t="str">
        <f aca="false">VLOOKUP($D481,metadata!$B$2:$Z$451,24,0)</f>
        <v/>
      </c>
      <c r="AB481" s="0" t="str">
        <f aca="false">VLOOKUP($D481,metadata!$B$2:$Z$451,25,0)</f>
        <v/>
      </c>
      <c r="AC481" s="0" t="n">
        <v>11.4621848739495</v>
      </c>
      <c r="AD481" s="0" t="n">
        <v>2.52100840336135</v>
      </c>
      <c r="AF481" s="0" t="n">
        <f aca="false">IF(AE481="",V481,AE481)</f>
        <v>110</v>
      </c>
      <c r="AG481" s="0" t="n">
        <f aca="false">ROUND(AC481,1)</f>
        <v>11.5</v>
      </c>
      <c r="AH481" s="0" t="n">
        <v>1984</v>
      </c>
      <c r="AI481" s="0" t="s">
        <v>37</v>
      </c>
      <c r="AJ481" s="0" t="s">
        <v>38</v>
      </c>
    </row>
    <row r="482" customFormat="false" ht="13.8" hidden="false" customHeight="false" outlineLevel="0" collapsed="false">
      <c r="A482" s="0" t="n">
        <f aca="false">A481+metadata!J481</f>
        <v>2995</v>
      </c>
      <c r="B482" s="0" t="str">
        <f aca="false">metadata!B482</f>
        <v>65-college_station</v>
      </c>
      <c r="C482" s="0" t="n">
        <v>481</v>
      </c>
      <c r="D482" s="3" t="str">
        <f aca="false">VLOOKUP(C482,$A$1:$B$451,2)</f>
        <v>6-MY</v>
      </c>
      <c r="E482" s="0" t="str">
        <f aca="false">VLOOKUP($D482,metadata!$B$2:$S$451,2,0)</f>
        <v>KIMURA, MT</v>
      </c>
      <c r="F482" s="0" t="str">
        <f aca="false">VLOOKUP($D482,metadata!$B$2:$S$451,3,0)</f>
        <v>Geographic variation of reproductive diapause in the Drosophila auraria complex (Diptera: Drosophilidae)</v>
      </c>
      <c r="G482" s="0" t="str">
        <f aca="false">VLOOKUP($D482,metadata!$B$2:$S$451,4,0)</f>
        <v>10.1111/j.1365-3032.1984.tb00784.x</v>
      </c>
      <c r="H482" s="0" t="str">
        <f aca="false">VLOOKUP($D482,metadata!$B$2:$S$451,5,0)</f>
        <v>y</v>
      </c>
      <c r="I482" s="0" t="str">
        <f aca="false">VLOOKUP($D482,metadata!$B$2:$S$451,6,0)</f>
        <v>a</v>
      </c>
      <c r="J482" s="0" t="str">
        <f aca="false">VLOOKUP($D482,metadata!$B$2:$S$451,7,0)</f>
        <v>i</v>
      </c>
      <c r="K482" s="0" t="n">
        <f aca="false">VLOOKUP($D482,metadata!$B$2:$S$451,8,0)</f>
        <v>10</v>
      </c>
      <c r="L482" s="0" t="n">
        <f aca="false">VLOOKUP($D482,metadata!$B$2:$S$451,9,0)</f>
        <v>7</v>
      </c>
      <c r="M482" s="0" t="str">
        <f aca="false">VLOOKUP($D482,metadata!$B$2:$S$451,10,0)</f>
        <v>n</v>
      </c>
      <c r="N482" s="0" t="str">
        <f aca="false">VLOOKUP($D482,metadata!$B$2:$S$451,11,0)</f>
        <v>Drosophila auraria</v>
      </c>
      <c r="O482" s="0" t="str">
        <f aca="false">VLOOKUP($D482,metadata!$B$2:$S$451,12,0)</f>
        <v>diptera</v>
      </c>
      <c r="P482" s="0" t="str">
        <f aca="false">VLOOKUP($D482,metadata!$B$2:$S$451,13,0)</f>
        <v>MY</v>
      </c>
      <c r="Q482" s="0" t="n">
        <f aca="false">VLOOKUP($D482,metadata!$B$2:$S$451,14,0)</f>
        <v>31.916667</v>
      </c>
      <c r="R482" s="0" t="n">
        <f aca="false">VLOOKUP($D482,metadata!$B$2:$S$451,15,0)</f>
        <v>131.416667</v>
      </c>
      <c r="S482" s="0" t="n">
        <f aca="false">VLOOKUP($D482,metadata!$B$2:$S$451,16,0)</f>
        <v>0.1</v>
      </c>
      <c r="T482" s="0" t="str">
        <f aca="false">VLOOKUP($D482,metadata!$B$2:$S$451,17,0)</f>
        <v/>
      </c>
      <c r="U482" s="0" t="str">
        <f aca="false">VLOOKUP($D482,metadata!$B$2:$S$451,18,0)</f>
        <v/>
      </c>
      <c r="V482" s="0" t="n">
        <f aca="false">VLOOKUP($D482,metadata!$B$2:$Z$451,19,0)</f>
        <v>110</v>
      </c>
      <c r="W482" s="0" t="str">
        <f aca="false">VLOOKUP($D482,metadata!$B$2:$Z$451,20,0)</f>
        <v>global average</v>
      </c>
      <c r="X482" s="0" t="str">
        <f aca="false">VLOOKUP($D482,metadata!$B$2:$Z$451,21,0)</f>
        <v/>
      </c>
      <c r="Y482" s="0" t="n">
        <f aca="false">VLOOKUP($D482,metadata!$B$2:$Z$451,22,0)</f>
        <v>6</v>
      </c>
      <c r="Z482" s="0" t="str">
        <f aca="false">VLOOKUP($D482,metadata!$B$2:$Z$451,23,0)</f>
        <v/>
      </c>
      <c r="AA482" s="0" t="str">
        <f aca="false">VLOOKUP($D482,metadata!$B$2:$Z$451,24,0)</f>
        <v/>
      </c>
      <c r="AB482" s="0" t="str">
        <f aca="false">VLOOKUP($D482,metadata!$B$2:$Z$451,25,0)</f>
        <v/>
      </c>
      <c r="AC482" s="0" t="n">
        <v>9.98319327731092</v>
      </c>
      <c r="AD482" s="0" t="n">
        <v>29.86765175869</v>
      </c>
      <c r="AF482" s="0" t="n">
        <f aca="false">IF(AE482="",V482,AE482)</f>
        <v>110</v>
      </c>
      <c r="AG482" s="0" t="n">
        <f aca="false">ROUND(AC482,1)</f>
        <v>10</v>
      </c>
      <c r="AH482" s="0" t="n">
        <v>1984</v>
      </c>
      <c r="AI482" s="0" t="s">
        <v>37</v>
      </c>
      <c r="AJ482" s="0" t="s">
        <v>38</v>
      </c>
    </row>
    <row r="483" customFormat="false" ht="13.8" hidden="false" customHeight="false" outlineLevel="0" collapsed="false">
      <c r="A483" s="0" t="n">
        <f aca="false">A482+metadata!J482</f>
        <v>3001</v>
      </c>
      <c r="B483" s="0" t="str">
        <f aca="false">metadata!B483</f>
        <v>65-quincy</v>
      </c>
      <c r="C483" s="0" t="n">
        <v>482</v>
      </c>
      <c r="D483" s="3" t="str">
        <f aca="false">VLOOKUP(C483,$A$1:$B$451,2)</f>
        <v>6b-ON</v>
      </c>
      <c r="E483" s="0" t="str">
        <f aca="false">VLOOKUP($D483,metadata!$B$2:$S$451,2,0)</f>
        <v>KIMURA, MT</v>
      </c>
      <c r="F483" s="0" t="str">
        <f aca="false">VLOOKUP($D483,metadata!$B$2:$S$451,3,0)</f>
        <v>Geographic variation of reproductive diapause in the Drosophila auraria complex (Diptera: Drosophilidae)</v>
      </c>
      <c r="G483" s="0" t="str">
        <f aca="false">VLOOKUP($D483,metadata!$B$2:$S$451,4,0)</f>
        <v>10.1111/j.1365-3032.1984.tb00784.x</v>
      </c>
      <c r="H483" s="0" t="str">
        <f aca="false">VLOOKUP($D483,metadata!$B$2:$S$451,5,0)</f>
        <v>y</v>
      </c>
      <c r="I483" s="0" t="str">
        <f aca="false">VLOOKUP($D483,metadata!$B$2:$S$451,6,0)</f>
        <v>a</v>
      </c>
      <c r="J483" s="0" t="str">
        <f aca="false">VLOOKUP($D483,metadata!$B$2:$S$451,7,0)</f>
        <v>i</v>
      </c>
      <c r="K483" s="0" t="n">
        <f aca="false">VLOOKUP($D483,metadata!$B$2:$S$451,8,0)</f>
        <v>7</v>
      </c>
      <c r="L483" s="0" t="n">
        <f aca="false">VLOOKUP($D483,metadata!$B$2:$S$451,9,0)</f>
        <v>6</v>
      </c>
      <c r="M483" s="0" t="str">
        <f aca="false">VLOOKUP($D483,metadata!$B$2:$S$451,10,0)</f>
        <v>n</v>
      </c>
      <c r="N483" s="0" t="str">
        <f aca="false">VLOOKUP($D483,metadata!$B$2:$S$451,11,0)</f>
        <v>Drosophila triauraria</v>
      </c>
      <c r="O483" s="0" t="str">
        <f aca="false">VLOOKUP($D483,metadata!$B$2:$S$451,12,0)</f>
        <v>diptera</v>
      </c>
      <c r="P483" s="0" t="str">
        <f aca="false">VLOOKUP($D483,metadata!$B$2:$S$451,13,0)</f>
        <v>ON</v>
      </c>
      <c r="Q483" s="0" t="n">
        <f aca="false">VLOOKUP($D483,metadata!$B$2:$S$451,14,0)</f>
        <v>41.972</v>
      </c>
      <c r="R483" s="0" t="n">
        <f aca="false">VLOOKUP($D483,metadata!$B$2:$S$451,15,0)</f>
        <v>140.6691</v>
      </c>
      <c r="S483" s="0" t="n">
        <f aca="false">VLOOKUP($D483,metadata!$B$2:$S$451,16,0)</f>
        <v>0.1</v>
      </c>
      <c r="T483" s="0" t="str">
        <f aca="false">VLOOKUP($D483,metadata!$B$2:$S$451,17,0)</f>
        <v/>
      </c>
      <c r="U483" s="0" t="str">
        <f aca="false">VLOOKUP($D483,metadata!$B$2:$S$451,18,0)</f>
        <v/>
      </c>
      <c r="V483" s="0" t="n">
        <f aca="false">VLOOKUP($D483,metadata!$B$2:$Z$451,19,0)</f>
        <v>110</v>
      </c>
      <c r="W483" s="0" t="str">
        <f aca="false">VLOOKUP($D483,metadata!$B$2:$Z$451,20,0)</f>
        <v>global average</v>
      </c>
      <c r="X483" s="0" t="str">
        <f aca="false">VLOOKUP($D483,metadata!$B$2:$Z$451,21,0)</f>
        <v/>
      </c>
      <c r="Y483" s="0" t="n">
        <f aca="false">VLOOKUP($D483,metadata!$B$2:$Z$451,22,0)</f>
        <v>6</v>
      </c>
      <c r="Z483" s="0" t="str">
        <f aca="false">VLOOKUP($D483,metadata!$B$2:$Z$451,23,0)</f>
        <v/>
      </c>
      <c r="AA483" s="0" t="str">
        <f aca="false">VLOOKUP($D483,metadata!$B$2:$Z$451,24,0)</f>
        <v/>
      </c>
      <c r="AB483" s="0" t="str">
        <f aca="false">VLOOKUP($D483,metadata!$B$2:$Z$451,25,0)</f>
        <v/>
      </c>
      <c r="AC483" s="0" t="n">
        <v>15.9832869080779</v>
      </c>
      <c r="AD483" s="0" t="n">
        <v>2.58064516129032</v>
      </c>
      <c r="AF483" s="0" t="n">
        <f aca="false">IF(AE483="",V483,AE483)</f>
        <v>110</v>
      </c>
      <c r="AG483" s="0" t="n">
        <f aca="false">ROUND(AC483,1)</f>
        <v>16</v>
      </c>
      <c r="AH483" s="0" t="n">
        <v>1984</v>
      </c>
      <c r="AI483" s="0" t="s">
        <v>37</v>
      </c>
      <c r="AJ483" s="0" t="s">
        <v>37</v>
      </c>
    </row>
    <row r="484" customFormat="false" ht="13.8" hidden="false" customHeight="false" outlineLevel="0" collapsed="false">
      <c r="A484" s="0" t="n">
        <f aca="false">A483+metadata!J483</f>
        <v>3006</v>
      </c>
      <c r="B484" s="0" t="str">
        <f aca="false">metadata!B484</f>
        <v>65-saltillo</v>
      </c>
      <c r="C484" s="0" t="n">
        <v>483</v>
      </c>
      <c r="D484" s="3" t="str">
        <f aca="false">VLOOKUP(C484,$A$1:$B$451,2)</f>
        <v>6b-ON</v>
      </c>
      <c r="E484" s="0" t="str">
        <f aca="false">VLOOKUP($D484,metadata!$B$2:$S$451,2,0)</f>
        <v>KIMURA, MT</v>
      </c>
      <c r="F484" s="0" t="str">
        <f aca="false">VLOOKUP($D484,metadata!$B$2:$S$451,3,0)</f>
        <v>Geographic variation of reproductive diapause in the Drosophila auraria complex (Diptera: Drosophilidae)</v>
      </c>
      <c r="G484" s="0" t="str">
        <f aca="false">VLOOKUP($D484,metadata!$B$2:$S$451,4,0)</f>
        <v>10.1111/j.1365-3032.1984.tb00784.x</v>
      </c>
      <c r="H484" s="0" t="str">
        <f aca="false">VLOOKUP($D484,metadata!$B$2:$S$451,5,0)</f>
        <v>y</v>
      </c>
      <c r="I484" s="0" t="str">
        <f aca="false">VLOOKUP($D484,metadata!$B$2:$S$451,6,0)</f>
        <v>a</v>
      </c>
      <c r="J484" s="0" t="str">
        <f aca="false">VLOOKUP($D484,metadata!$B$2:$S$451,7,0)</f>
        <v>i</v>
      </c>
      <c r="K484" s="0" t="n">
        <f aca="false">VLOOKUP($D484,metadata!$B$2:$S$451,8,0)</f>
        <v>7</v>
      </c>
      <c r="L484" s="0" t="n">
        <f aca="false">VLOOKUP($D484,metadata!$B$2:$S$451,9,0)</f>
        <v>6</v>
      </c>
      <c r="M484" s="0" t="str">
        <f aca="false">VLOOKUP($D484,metadata!$B$2:$S$451,10,0)</f>
        <v>n</v>
      </c>
      <c r="N484" s="0" t="str">
        <f aca="false">VLOOKUP($D484,metadata!$B$2:$S$451,11,0)</f>
        <v>Drosophila triauraria</v>
      </c>
      <c r="O484" s="0" t="str">
        <f aca="false">VLOOKUP($D484,metadata!$B$2:$S$451,12,0)</f>
        <v>diptera</v>
      </c>
      <c r="P484" s="0" t="str">
        <f aca="false">VLOOKUP($D484,metadata!$B$2:$S$451,13,0)</f>
        <v>ON</v>
      </c>
      <c r="Q484" s="0" t="n">
        <f aca="false">VLOOKUP($D484,metadata!$B$2:$S$451,14,0)</f>
        <v>41.972</v>
      </c>
      <c r="R484" s="0" t="n">
        <f aca="false">VLOOKUP($D484,metadata!$B$2:$S$451,15,0)</f>
        <v>140.6691</v>
      </c>
      <c r="S484" s="0" t="n">
        <f aca="false">VLOOKUP($D484,metadata!$B$2:$S$451,16,0)</f>
        <v>0.1</v>
      </c>
      <c r="T484" s="0" t="str">
        <f aca="false">VLOOKUP($D484,metadata!$B$2:$S$451,17,0)</f>
        <v/>
      </c>
      <c r="U484" s="0" t="str">
        <f aca="false">VLOOKUP($D484,metadata!$B$2:$S$451,18,0)</f>
        <v/>
      </c>
      <c r="V484" s="0" t="n">
        <f aca="false">VLOOKUP($D484,metadata!$B$2:$Z$451,19,0)</f>
        <v>110</v>
      </c>
      <c r="W484" s="0" t="str">
        <f aca="false">VLOOKUP($D484,metadata!$B$2:$Z$451,20,0)</f>
        <v>global average</v>
      </c>
      <c r="X484" s="0" t="str">
        <f aca="false">VLOOKUP($D484,metadata!$B$2:$Z$451,21,0)</f>
        <v/>
      </c>
      <c r="Y484" s="0" t="n">
        <f aca="false">VLOOKUP($D484,metadata!$B$2:$Z$451,22,0)</f>
        <v>6</v>
      </c>
      <c r="Z484" s="0" t="str">
        <f aca="false">VLOOKUP($D484,metadata!$B$2:$Z$451,23,0)</f>
        <v/>
      </c>
      <c r="AA484" s="0" t="str">
        <f aca="false">VLOOKUP($D484,metadata!$B$2:$Z$451,24,0)</f>
        <v/>
      </c>
      <c r="AB484" s="0" t="str">
        <f aca="false">VLOOKUP($D484,metadata!$B$2:$Z$451,25,0)</f>
        <v/>
      </c>
      <c r="AC484" s="0" t="n">
        <v>13.9944289693593</v>
      </c>
      <c r="AD484" s="0" t="n">
        <v>1.61290322580646</v>
      </c>
      <c r="AF484" s="0" t="n">
        <f aca="false">IF(AE484="",V484,AE484)</f>
        <v>110</v>
      </c>
      <c r="AG484" s="0" t="n">
        <f aca="false">ROUND(AC484,1)</f>
        <v>14</v>
      </c>
      <c r="AH484" s="0" t="n">
        <v>1984</v>
      </c>
      <c r="AI484" s="0" t="s">
        <v>37</v>
      </c>
      <c r="AJ484" s="0" t="s">
        <v>37</v>
      </c>
    </row>
    <row r="485" customFormat="false" ht="13.8" hidden="false" customHeight="false" outlineLevel="0" collapsed="false">
      <c r="A485" s="0" t="n">
        <f aca="false">A484+metadata!J484</f>
        <v>3011</v>
      </c>
      <c r="B485" s="0" t="str">
        <f aca="false">metadata!B485</f>
        <v>66-oxford</v>
      </c>
      <c r="C485" s="0" t="n">
        <v>484</v>
      </c>
      <c r="D485" s="3" t="str">
        <f aca="false">VLOOKUP(C485,$A$1:$B$451,2)</f>
        <v>6b-ON</v>
      </c>
      <c r="E485" s="0" t="str">
        <f aca="false">VLOOKUP($D485,metadata!$B$2:$S$451,2,0)</f>
        <v>KIMURA, MT</v>
      </c>
      <c r="F485" s="0" t="str">
        <f aca="false">VLOOKUP($D485,metadata!$B$2:$S$451,3,0)</f>
        <v>Geographic variation of reproductive diapause in the Drosophila auraria complex (Diptera: Drosophilidae)</v>
      </c>
      <c r="G485" s="0" t="str">
        <f aca="false">VLOOKUP($D485,metadata!$B$2:$S$451,4,0)</f>
        <v>10.1111/j.1365-3032.1984.tb00784.x</v>
      </c>
      <c r="H485" s="0" t="str">
        <f aca="false">VLOOKUP($D485,metadata!$B$2:$S$451,5,0)</f>
        <v>y</v>
      </c>
      <c r="I485" s="0" t="str">
        <f aca="false">VLOOKUP($D485,metadata!$B$2:$S$451,6,0)</f>
        <v>a</v>
      </c>
      <c r="J485" s="0" t="str">
        <f aca="false">VLOOKUP($D485,metadata!$B$2:$S$451,7,0)</f>
        <v>i</v>
      </c>
      <c r="K485" s="0" t="n">
        <f aca="false">VLOOKUP($D485,metadata!$B$2:$S$451,8,0)</f>
        <v>7</v>
      </c>
      <c r="L485" s="0" t="n">
        <f aca="false">VLOOKUP($D485,metadata!$B$2:$S$451,9,0)</f>
        <v>6</v>
      </c>
      <c r="M485" s="0" t="str">
        <f aca="false">VLOOKUP($D485,metadata!$B$2:$S$451,10,0)</f>
        <v>n</v>
      </c>
      <c r="N485" s="0" t="str">
        <f aca="false">VLOOKUP($D485,metadata!$B$2:$S$451,11,0)</f>
        <v>Drosophila triauraria</v>
      </c>
      <c r="O485" s="0" t="str">
        <f aca="false">VLOOKUP($D485,metadata!$B$2:$S$451,12,0)</f>
        <v>diptera</v>
      </c>
      <c r="P485" s="0" t="str">
        <f aca="false">VLOOKUP($D485,metadata!$B$2:$S$451,13,0)</f>
        <v>ON</v>
      </c>
      <c r="Q485" s="0" t="n">
        <f aca="false">VLOOKUP($D485,metadata!$B$2:$S$451,14,0)</f>
        <v>41.972</v>
      </c>
      <c r="R485" s="0" t="n">
        <f aca="false">VLOOKUP($D485,metadata!$B$2:$S$451,15,0)</f>
        <v>140.6691</v>
      </c>
      <c r="S485" s="0" t="n">
        <f aca="false">VLOOKUP($D485,metadata!$B$2:$S$451,16,0)</f>
        <v>0.1</v>
      </c>
      <c r="T485" s="0" t="str">
        <f aca="false">VLOOKUP($D485,metadata!$B$2:$S$451,17,0)</f>
        <v/>
      </c>
      <c r="U485" s="0" t="str">
        <f aca="false">VLOOKUP($D485,metadata!$B$2:$S$451,18,0)</f>
        <v/>
      </c>
      <c r="V485" s="0" t="n">
        <f aca="false">VLOOKUP($D485,metadata!$B$2:$Z$451,19,0)</f>
        <v>110</v>
      </c>
      <c r="W485" s="0" t="str">
        <f aca="false">VLOOKUP($D485,metadata!$B$2:$Z$451,20,0)</f>
        <v>global average</v>
      </c>
      <c r="X485" s="0" t="str">
        <f aca="false">VLOOKUP($D485,metadata!$B$2:$Z$451,21,0)</f>
        <v/>
      </c>
      <c r="Y485" s="0" t="n">
        <f aca="false">VLOOKUP($D485,metadata!$B$2:$Z$451,22,0)</f>
        <v>6</v>
      </c>
      <c r="Z485" s="0" t="str">
        <f aca="false">VLOOKUP($D485,metadata!$B$2:$Z$451,23,0)</f>
        <v/>
      </c>
      <c r="AA485" s="0" t="str">
        <f aca="false">VLOOKUP($D485,metadata!$B$2:$Z$451,24,0)</f>
        <v/>
      </c>
      <c r="AB485" s="0" t="str">
        <f aca="false">VLOOKUP($D485,metadata!$B$2:$Z$451,25,0)</f>
        <v/>
      </c>
      <c r="AC485" s="0" t="n">
        <v>13.4930362116991</v>
      </c>
      <c r="AD485" s="0" t="n">
        <v>11.2903225806451</v>
      </c>
      <c r="AF485" s="0" t="n">
        <f aca="false">IF(AE485="",V485,AE485)</f>
        <v>110</v>
      </c>
      <c r="AG485" s="0" t="n">
        <f aca="false">ROUND(AC485,1)</f>
        <v>13.5</v>
      </c>
      <c r="AH485" s="0" t="n">
        <v>1984</v>
      </c>
      <c r="AI485" s="0" t="s">
        <v>37</v>
      </c>
      <c r="AJ485" s="0" t="s">
        <v>37</v>
      </c>
    </row>
    <row r="486" customFormat="false" ht="13.8" hidden="false" customHeight="false" outlineLevel="0" collapsed="false">
      <c r="A486" s="0" t="n">
        <f aca="false">A485+metadata!J485</f>
        <v>3020</v>
      </c>
      <c r="B486" s="0" t="str">
        <f aca="false">metadata!B486</f>
        <v>66-southampton</v>
      </c>
      <c r="C486" s="0" t="n">
        <v>485</v>
      </c>
      <c r="D486" s="3" t="str">
        <f aca="false">VLOOKUP(C486,$A$1:$B$451,2)</f>
        <v>6b-ON</v>
      </c>
      <c r="E486" s="0" t="str">
        <f aca="false">VLOOKUP($D486,metadata!$B$2:$S$451,2,0)</f>
        <v>KIMURA, MT</v>
      </c>
      <c r="F486" s="0" t="str">
        <f aca="false">VLOOKUP($D486,metadata!$B$2:$S$451,3,0)</f>
        <v>Geographic variation of reproductive diapause in the Drosophila auraria complex (Diptera: Drosophilidae)</v>
      </c>
      <c r="G486" s="0" t="str">
        <f aca="false">VLOOKUP($D486,metadata!$B$2:$S$451,4,0)</f>
        <v>10.1111/j.1365-3032.1984.tb00784.x</v>
      </c>
      <c r="H486" s="0" t="str">
        <f aca="false">VLOOKUP($D486,metadata!$B$2:$S$451,5,0)</f>
        <v>y</v>
      </c>
      <c r="I486" s="0" t="str">
        <f aca="false">VLOOKUP($D486,metadata!$B$2:$S$451,6,0)</f>
        <v>a</v>
      </c>
      <c r="J486" s="0" t="str">
        <f aca="false">VLOOKUP($D486,metadata!$B$2:$S$451,7,0)</f>
        <v>i</v>
      </c>
      <c r="K486" s="0" t="n">
        <f aca="false">VLOOKUP($D486,metadata!$B$2:$S$451,8,0)</f>
        <v>7</v>
      </c>
      <c r="L486" s="0" t="n">
        <f aca="false">VLOOKUP($D486,metadata!$B$2:$S$451,9,0)</f>
        <v>6</v>
      </c>
      <c r="M486" s="0" t="str">
        <f aca="false">VLOOKUP($D486,metadata!$B$2:$S$451,10,0)</f>
        <v>n</v>
      </c>
      <c r="N486" s="0" t="str">
        <f aca="false">VLOOKUP($D486,metadata!$B$2:$S$451,11,0)</f>
        <v>Drosophila triauraria</v>
      </c>
      <c r="O486" s="0" t="str">
        <f aca="false">VLOOKUP($D486,metadata!$B$2:$S$451,12,0)</f>
        <v>diptera</v>
      </c>
      <c r="P486" s="0" t="str">
        <f aca="false">VLOOKUP($D486,metadata!$B$2:$S$451,13,0)</f>
        <v>ON</v>
      </c>
      <c r="Q486" s="0" t="n">
        <f aca="false">VLOOKUP($D486,metadata!$B$2:$S$451,14,0)</f>
        <v>41.972</v>
      </c>
      <c r="R486" s="0" t="n">
        <f aca="false">VLOOKUP($D486,metadata!$B$2:$S$451,15,0)</f>
        <v>140.6691</v>
      </c>
      <c r="S486" s="0" t="n">
        <f aca="false">VLOOKUP($D486,metadata!$B$2:$S$451,16,0)</f>
        <v>0.1</v>
      </c>
      <c r="T486" s="0" t="str">
        <f aca="false">VLOOKUP($D486,metadata!$B$2:$S$451,17,0)</f>
        <v/>
      </c>
      <c r="U486" s="0" t="str">
        <f aca="false">VLOOKUP($D486,metadata!$B$2:$S$451,18,0)</f>
        <v/>
      </c>
      <c r="V486" s="0" t="n">
        <f aca="false">VLOOKUP($D486,metadata!$B$2:$Z$451,19,0)</f>
        <v>110</v>
      </c>
      <c r="W486" s="0" t="str">
        <f aca="false">VLOOKUP($D486,metadata!$B$2:$Z$451,20,0)</f>
        <v>global average</v>
      </c>
      <c r="X486" s="0" t="str">
        <f aca="false">VLOOKUP($D486,metadata!$B$2:$Z$451,21,0)</f>
        <v/>
      </c>
      <c r="Y486" s="0" t="n">
        <f aca="false">VLOOKUP($D486,metadata!$B$2:$Z$451,22,0)</f>
        <v>6</v>
      </c>
      <c r="Z486" s="0" t="str">
        <f aca="false">VLOOKUP($D486,metadata!$B$2:$Z$451,23,0)</f>
        <v/>
      </c>
      <c r="AA486" s="0" t="str">
        <f aca="false">VLOOKUP($D486,metadata!$B$2:$Z$451,24,0)</f>
        <v/>
      </c>
      <c r="AB486" s="0" t="str">
        <f aca="false">VLOOKUP($D486,metadata!$B$2:$Z$451,25,0)</f>
        <v/>
      </c>
      <c r="AC486" s="0" t="n">
        <v>13.025069637883</v>
      </c>
      <c r="AD486" s="0" t="n">
        <v>18.0645161290322</v>
      </c>
      <c r="AF486" s="0" t="n">
        <f aca="false">IF(AE486="",V486,AE486)</f>
        <v>110</v>
      </c>
      <c r="AG486" s="0" t="n">
        <f aca="false">ROUND(AC486,1)</f>
        <v>13</v>
      </c>
      <c r="AH486" s="0" t="n">
        <v>1984</v>
      </c>
      <c r="AI486" s="0" t="s">
        <v>37</v>
      </c>
      <c r="AJ486" s="0" t="s">
        <v>37</v>
      </c>
    </row>
    <row r="487" customFormat="false" ht="13.8" hidden="false" customHeight="false" outlineLevel="0" collapsed="false">
      <c r="A487" s="0" t="n">
        <f aca="false">A486+metadata!J486</f>
        <v>3029</v>
      </c>
      <c r="B487" s="0" t="str">
        <f aca="false">metadata!B487</f>
        <v>66-obernai</v>
      </c>
      <c r="C487" s="0" t="n">
        <v>486</v>
      </c>
      <c r="D487" s="3" t="str">
        <f aca="false">VLOOKUP(C487,$A$1:$B$451,2)</f>
        <v>6b-ON</v>
      </c>
      <c r="E487" s="0" t="str">
        <f aca="false">VLOOKUP($D487,metadata!$B$2:$S$451,2,0)</f>
        <v>KIMURA, MT</v>
      </c>
      <c r="F487" s="0" t="str">
        <f aca="false">VLOOKUP($D487,metadata!$B$2:$S$451,3,0)</f>
        <v>Geographic variation of reproductive diapause in the Drosophila auraria complex (Diptera: Drosophilidae)</v>
      </c>
      <c r="G487" s="0" t="str">
        <f aca="false">VLOOKUP($D487,metadata!$B$2:$S$451,4,0)</f>
        <v>10.1111/j.1365-3032.1984.tb00784.x</v>
      </c>
      <c r="H487" s="0" t="str">
        <f aca="false">VLOOKUP($D487,metadata!$B$2:$S$451,5,0)</f>
        <v>y</v>
      </c>
      <c r="I487" s="0" t="str">
        <f aca="false">VLOOKUP($D487,metadata!$B$2:$S$451,6,0)</f>
        <v>a</v>
      </c>
      <c r="J487" s="0" t="str">
        <f aca="false">VLOOKUP($D487,metadata!$B$2:$S$451,7,0)</f>
        <v>i</v>
      </c>
      <c r="K487" s="0" t="n">
        <f aca="false">VLOOKUP($D487,metadata!$B$2:$S$451,8,0)</f>
        <v>7</v>
      </c>
      <c r="L487" s="0" t="n">
        <f aca="false">VLOOKUP($D487,metadata!$B$2:$S$451,9,0)</f>
        <v>6</v>
      </c>
      <c r="M487" s="0" t="str">
        <f aca="false">VLOOKUP($D487,metadata!$B$2:$S$451,10,0)</f>
        <v>n</v>
      </c>
      <c r="N487" s="0" t="str">
        <f aca="false">VLOOKUP($D487,metadata!$B$2:$S$451,11,0)</f>
        <v>Drosophila triauraria</v>
      </c>
      <c r="O487" s="0" t="str">
        <f aca="false">VLOOKUP($D487,metadata!$B$2:$S$451,12,0)</f>
        <v>diptera</v>
      </c>
      <c r="P487" s="0" t="str">
        <f aca="false">VLOOKUP($D487,metadata!$B$2:$S$451,13,0)</f>
        <v>ON</v>
      </c>
      <c r="Q487" s="0" t="n">
        <f aca="false">VLOOKUP($D487,metadata!$B$2:$S$451,14,0)</f>
        <v>41.972</v>
      </c>
      <c r="R487" s="0" t="n">
        <f aca="false">VLOOKUP($D487,metadata!$B$2:$S$451,15,0)</f>
        <v>140.6691</v>
      </c>
      <c r="S487" s="0" t="n">
        <f aca="false">VLOOKUP($D487,metadata!$B$2:$S$451,16,0)</f>
        <v>0.1</v>
      </c>
      <c r="T487" s="0" t="str">
        <f aca="false">VLOOKUP($D487,metadata!$B$2:$S$451,17,0)</f>
        <v/>
      </c>
      <c r="U487" s="0" t="str">
        <f aca="false">VLOOKUP($D487,metadata!$B$2:$S$451,18,0)</f>
        <v/>
      </c>
      <c r="V487" s="0" t="n">
        <f aca="false">VLOOKUP($D487,metadata!$B$2:$Z$451,19,0)</f>
        <v>110</v>
      </c>
      <c r="W487" s="0" t="str">
        <f aca="false">VLOOKUP($D487,metadata!$B$2:$Z$451,20,0)</f>
        <v>global average</v>
      </c>
      <c r="X487" s="0" t="str">
        <f aca="false">VLOOKUP($D487,metadata!$B$2:$Z$451,21,0)</f>
        <v/>
      </c>
      <c r="Y487" s="0" t="n">
        <f aca="false">VLOOKUP($D487,metadata!$B$2:$Z$451,22,0)</f>
        <v>6</v>
      </c>
      <c r="Z487" s="0" t="str">
        <f aca="false">VLOOKUP($D487,metadata!$B$2:$Z$451,23,0)</f>
        <v/>
      </c>
      <c r="AA487" s="0" t="str">
        <f aca="false">VLOOKUP($D487,metadata!$B$2:$Z$451,24,0)</f>
        <v/>
      </c>
      <c r="AB487" s="0" t="str">
        <f aca="false">VLOOKUP($D487,metadata!$B$2:$Z$451,25,0)</f>
        <v/>
      </c>
      <c r="AC487" s="0" t="n">
        <v>12.0222841225626</v>
      </c>
      <c r="AD487" s="0" t="n">
        <v>97.4193548387096</v>
      </c>
      <c r="AF487" s="0" t="n">
        <f aca="false">IF(AE487="",V487,AE487)</f>
        <v>110</v>
      </c>
      <c r="AG487" s="0" t="n">
        <f aca="false">ROUND(AC487,1)</f>
        <v>12</v>
      </c>
      <c r="AH487" s="0" t="n">
        <v>1984</v>
      </c>
      <c r="AI487" s="0" t="s">
        <v>37</v>
      </c>
      <c r="AJ487" s="0" t="s">
        <v>37</v>
      </c>
    </row>
    <row r="488" customFormat="false" ht="13.8" hidden="false" customHeight="false" outlineLevel="0" collapsed="false">
      <c r="A488" s="0" t="n">
        <f aca="false">A487+metadata!J487</f>
        <v>3038</v>
      </c>
      <c r="B488" s="0" t="str">
        <f aca="false">metadata!B488</f>
        <v>67-kagoshima</v>
      </c>
      <c r="C488" s="0" t="n">
        <v>487</v>
      </c>
      <c r="D488" s="3" t="str">
        <f aca="false">VLOOKUP(C488,$A$1:$B$451,2)</f>
        <v>6b-ON</v>
      </c>
      <c r="E488" s="0" t="str">
        <f aca="false">VLOOKUP($D488,metadata!$B$2:$S$451,2,0)</f>
        <v>KIMURA, MT</v>
      </c>
      <c r="F488" s="0" t="str">
        <f aca="false">VLOOKUP($D488,metadata!$B$2:$S$451,3,0)</f>
        <v>Geographic variation of reproductive diapause in the Drosophila auraria complex (Diptera: Drosophilidae)</v>
      </c>
      <c r="G488" s="0" t="str">
        <f aca="false">VLOOKUP($D488,metadata!$B$2:$S$451,4,0)</f>
        <v>10.1111/j.1365-3032.1984.tb00784.x</v>
      </c>
      <c r="H488" s="0" t="str">
        <f aca="false">VLOOKUP($D488,metadata!$B$2:$S$451,5,0)</f>
        <v>y</v>
      </c>
      <c r="I488" s="0" t="str">
        <f aca="false">VLOOKUP($D488,metadata!$B$2:$S$451,6,0)</f>
        <v>a</v>
      </c>
      <c r="J488" s="0" t="str">
        <f aca="false">VLOOKUP($D488,metadata!$B$2:$S$451,7,0)</f>
        <v>i</v>
      </c>
      <c r="K488" s="0" t="n">
        <f aca="false">VLOOKUP($D488,metadata!$B$2:$S$451,8,0)</f>
        <v>7</v>
      </c>
      <c r="L488" s="0" t="n">
        <f aca="false">VLOOKUP($D488,metadata!$B$2:$S$451,9,0)</f>
        <v>6</v>
      </c>
      <c r="M488" s="0" t="str">
        <f aca="false">VLOOKUP($D488,metadata!$B$2:$S$451,10,0)</f>
        <v>n</v>
      </c>
      <c r="N488" s="0" t="str">
        <f aca="false">VLOOKUP($D488,metadata!$B$2:$S$451,11,0)</f>
        <v>Drosophila triauraria</v>
      </c>
      <c r="O488" s="0" t="str">
        <f aca="false">VLOOKUP($D488,metadata!$B$2:$S$451,12,0)</f>
        <v>diptera</v>
      </c>
      <c r="P488" s="0" t="str">
        <f aca="false">VLOOKUP($D488,metadata!$B$2:$S$451,13,0)</f>
        <v>ON</v>
      </c>
      <c r="Q488" s="0" t="n">
        <f aca="false">VLOOKUP($D488,metadata!$B$2:$S$451,14,0)</f>
        <v>41.972</v>
      </c>
      <c r="R488" s="0" t="n">
        <f aca="false">VLOOKUP($D488,metadata!$B$2:$S$451,15,0)</f>
        <v>140.6691</v>
      </c>
      <c r="S488" s="0" t="n">
        <f aca="false">VLOOKUP($D488,metadata!$B$2:$S$451,16,0)</f>
        <v>0.1</v>
      </c>
      <c r="T488" s="0" t="str">
        <f aca="false">VLOOKUP($D488,metadata!$B$2:$S$451,17,0)</f>
        <v/>
      </c>
      <c r="U488" s="0" t="str">
        <f aca="false">VLOOKUP($D488,metadata!$B$2:$S$451,18,0)</f>
        <v/>
      </c>
      <c r="V488" s="0" t="n">
        <f aca="false">VLOOKUP($D488,metadata!$B$2:$Z$451,19,0)</f>
        <v>110</v>
      </c>
      <c r="W488" s="0" t="str">
        <f aca="false">VLOOKUP($D488,metadata!$B$2:$Z$451,20,0)</f>
        <v>global average</v>
      </c>
      <c r="X488" s="0" t="str">
        <f aca="false">VLOOKUP($D488,metadata!$B$2:$Z$451,21,0)</f>
        <v/>
      </c>
      <c r="Y488" s="0" t="n">
        <f aca="false">VLOOKUP($D488,metadata!$B$2:$Z$451,22,0)</f>
        <v>6</v>
      </c>
      <c r="Z488" s="0" t="str">
        <f aca="false">VLOOKUP($D488,metadata!$B$2:$Z$451,23,0)</f>
        <v/>
      </c>
      <c r="AA488" s="0" t="str">
        <f aca="false">VLOOKUP($D488,metadata!$B$2:$Z$451,24,0)</f>
        <v/>
      </c>
      <c r="AB488" s="0" t="str">
        <f aca="false">VLOOKUP($D488,metadata!$B$2:$Z$451,25,0)</f>
        <v/>
      </c>
      <c r="AC488" s="0" t="n">
        <v>10.050139275766</v>
      </c>
      <c r="AD488" s="0" t="n">
        <v>75.4838709677419</v>
      </c>
      <c r="AF488" s="0" t="n">
        <f aca="false">IF(AE488="",V488,AE488)</f>
        <v>110</v>
      </c>
      <c r="AG488" s="0" t="n">
        <v>10</v>
      </c>
      <c r="AH488" s="0" t="n">
        <v>1984</v>
      </c>
      <c r="AI488" s="0" t="s">
        <v>37</v>
      </c>
      <c r="AJ488" s="0" t="s">
        <v>37</v>
      </c>
    </row>
    <row r="489" customFormat="false" ht="13.8" hidden="false" customHeight="false" outlineLevel="0" collapsed="false">
      <c r="A489" s="0" t="n">
        <f aca="false">A488+metadata!J488</f>
        <v>3043</v>
      </c>
      <c r="B489" s="0" t="str">
        <f aca="false">metadata!B489</f>
        <v>67-okayama</v>
      </c>
      <c r="C489" s="0" t="n">
        <v>488</v>
      </c>
      <c r="D489" s="3" t="str">
        <f aca="false">VLOOKUP(C489,$A$1:$B$451,2)</f>
        <v>6b-KT</v>
      </c>
      <c r="E489" s="0" t="str">
        <f aca="false">VLOOKUP($D489,metadata!$B$2:$S$451,2,0)</f>
        <v>KIMURA, MT</v>
      </c>
      <c r="F489" s="0" t="str">
        <f aca="false">VLOOKUP($D489,metadata!$B$2:$S$451,3,0)</f>
        <v>Geographic variation of reproductive diapause in the Drosophila auraria complex (Diptera: Drosophilidae)</v>
      </c>
      <c r="G489" s="0" t="str">
        <f aca="false">VLOOKUP($D489,metadata!$B$2:$S$451,4,0)</f>
        <v>10.1111/j.1365-3032.1984.tb00784.x</v>
      </c>
      <c r="H489" s="0" t="str">
        <f aca="false">VLOOKUP($D489,metadata!$B$2:$S$451,5,0)</f>
        <v>y</v>
      </c>
      <c r="I489" s="0" t="str">
        <f aca="false">VLOOKUP($D489,metadata!$B$2:$S$451,6,0)</f>
        <v>a</v>
      </c>
      <c r="J489" s="0" t="str">
        <f aca="false">VLOOKUP($D489,metadata!$B$2:$S$451,7,0)</f>
        <v>i</v>
      </c>
      <c r="K489" s="0" t="n">
        <f aca="false">VLOOKUP($D489,metadata!$B$2:$S$451,8,0)</f>
        <v>7</v>
      </c>
      <c r="L489" s="0" t="n">
        <f aca="false">VLOOKUP($D489,metadata!$B$2:$S$451,9,0)</f>
        <v>4</v>
      </c>
      <c r="M489" s="0" t="str">
        <f aca="false">VLOOKUP($D489,metadata!$B$2:$S$451,10,0)</f>
        <v>n</v>
      </c>
      <c r="N489" s="0" t="str">
        <f aca="false">VLOOKUP($D489,metadata!$B$2:$S$451,11,0)</f>
        <v>Drosophila triauraria</v>
      </c>
      <c r="O489" s="0" t="str">
        <f aca="false">VLOOKUP($D489,metadata!$B$2:$S$451,12,0)</f>
        <v>diptera</v>
      </c>
      <c r="P489" s="0" t="str">
        <f aca="false">VLOOKUP($D489,metadata!$B$2:$S$451,13,0)</f>
        <v>KT</v>
      </c>
      <c r="Q489" s="0" t="n">
        <f aca="false">VLOOKUP($D489,metadata!$B$2:$S$451,14,0)</f>
        <v>39.28675</v>
      </c>
      <c r="R489" s="0" t="n">
        <f aca="false">VLOOKUP($D489,metadata!$B$2:$S$451,15,0)</f>
        <v>141.113222</v>
      </c>
      <c r="S489" s="0" t="n">
        <f aca="false">VLOOKUP($D489,metadata!$B$2:$S$451,16,0)</f>
        <v>0.1</v>
      </c>
      <c r="T489" s="0" t="str">
        <f aca="false">VLOOKUP($D489,metadata!$B$2:$S$451,17,0)</f>
        <v/>
      </c>
      <c r="U489" s="0" t="str">
        <f aca="false">VLOOKUP($D489,metadata!$B$2:$S$451,18,0)</f>
        <v/>
      </c>
      <c r="V489" s="0" t="n">
        <f aca="false">VLOOKUP($D489,metadata!$B$2:$Z$451,19,0)</f>
        <v>110</v>
      </c>
      <c r="W489" s="0" t="str">
        <f aca="false">VLOOKUP($D489,metadata!$B$2:$Z$451,20,0)</f>
        <v>global average</v>
      </c>
      <c r="X489" s="0" t="str">
        <f aca="false">VLOOKUP($D489,metadata!$B$2:$Z$451,21,0)</f>
        <v/>
      </c>
      <c r="Y489" s="0" t="n">
        <f aca="false">VLOOKUP($D489,metadata!$B$2:$Z$451,22,0)</f>
        <v>6</v>
      </c>
      <c r="Z489" s="0" t="str">
        <f aca="false">VLOOKUP($D489,metadata!$B$2:$Z$451,23,0)</f>
        <v/>
      </c>
      <c r="AA489" s="0" t="str">
        <f aca="false">VLOOKUP($D489,metadata!$B$2:$Z$451,24,0)</f>
        <v/>
      </c>
      <c r="AB489" s="0" t="str">
        <f aca="false">VLOOKUP($D489,metadata!$B$2:$Z$451,25,0)</f>
        <v/>
      </c>
      <c r="AC489" s="0" t="n">
        <v>15.9832869080779</v>
      </c>
      <c r="AD489" s="0" t="n">
        <v>2.58064516129032</v>
      </c>
      <c r="AF489" s="0" t="n">
        <f aca="false">IF(AE489="",V489,AE489)</f>
        <v>110</v>
      </c>
      <c r="AG489" s="0" t="n">
        <f aca="false">ROUND(AC489,1)</f>
        <v>16</v>
      </c>
      <c r="AH489" s="0" t="n">
        <v>1984</v>
      </c>
      <c r="AI489" s="0" t="s">
        <v>37</v>
      </c>
      <c r="AJ489" s="0" t="s">
        <v>38</v>
      </c>
    </row>
    <row r="490" customFormat="false" ht="13.8" hidden="false" customHeight="false" outlineLevel="0" collapsed="false">
      <c r="A490" s="0" t="n">
        <f aca="false">A489+metadata!J489</f>
        <v>3048</v>
      </c>
      <c r="B490" s="0" t="str">
        <f aca="false">metadata!B490</f>
        <v>67-ishikawa</v>
      </c>
      <c r="C490" s="0" t="n">
        <v>489</v>
      </c>
      <c r="D490" s="3" t="str">
        <f aca="false">VLOOKUP(C490,$A$1:$B$451,2)</f>
        <v>6b-KT</v>
      </c>
      <c r="E490" s="0" t="str">
        <f aca="false">VLOOKUP($D490,metadata!$B$2:$S$451,2,0)</f>
        <v>KIMURA, MT</v>
      </c>
      <c r="F490" s="0" t="str">
        <f aca="false">VLOOKUP($D490,metadata!$B$2:$S$451,3,0)</f>
        <v>Geographic variation of reproductive diapause in the Drosophila auraria complex (Diptera: Drosophilidae)</v>
      </c>
      <c r="G490" s="0" t="str">
        <f aca="false">VLOOKUP($D490,metadata!$B$2:$S$451,4,0)</f>
        <v>10.1111/j.1365-3032.1984.tb00784.x</v>
      </c>
      <c r="H490" s="0" t="str">
        <f aca="false">VLOOKUP($D490,metadata!$B$2:$S$451,5,0)</f>
        <v>y</v>
      </c>
      <c r="I490" s="0" t="str">
        <f aca="false">VLOOKUP($D490,metadata!$B$2:$S$451,6,0)</f>
        <v>a</v>
      </c>
      <c r="J490" s="0" t="str">
        <f aca="false">VLOOKUP($D490,metadata!$B$2:$S$451,7,0)</f>
        <v>i</v>
      </c>
      <c r="K490" s="0" t="n">
        <f aca="false">VLOOKUP($D490,metadata!$B$2:$S$451,8,0)</f>
        <v>7</v>
      </c>
      <c r="L490" s="0" t="n">
        <f aca="false">VLOOKUP($D490,metadata!$B$2:$S$451,9,0)</f>
        <v>4</v>
      </c>
      <c r="M490" s="0" t="str">
        <f aca="false">VLOOKUP($D490,metadata!$B$2:$S$451,10,0)</f>
        <v>n</v>
      </c>
      <c r="N490" s="0" t="str">
        <f aca="false">VLOOKUP($D490,metadata!$B$2:$S$451,11,0)</f>
        <v>Drosophila triauraria</v>
      </c>
      <c r="O490" s="0" t="str">
        <f aca="false">VLOOKUP($D490,metadata!$B$2:$S$451,12,0)</f>
        <v>diptera</v>
      </c>
      <c r="P490" s="0" t="str">
        <f aca="false">VLOOKUP($D490,metadata!$B$2:$S$451,13,0)</f>
        <v>KT</v>
      </c>
      <c r="Q490" s="0" t="n">
        <f aca="false">VLOOKUP($D490,metadata!$B$2:$S$451,14,0)</f>
        <v>39.28675</v>
      </c>
      <c r="R490" s="0" t="n">
        <f aca="false">VLOOKUP($D490,metadata!$B$2:$S$451,15,0)</f>
        <v>141.113222</v>
      </c>
      <c r="S490" s="0" t="n">
        <f aca="false">VLOOKUP($D490,metadata!$B$2:$S$451,16,0)</f>
        <v>0.1</v>
      </c>
      <c r="T490" s="0" t="str">
        <f aca="false">VLOOKUP($D490,metadata!$B$2:$S$451,17,0)</f>
        <v/>
      </c>
      <c r="U490" s="0" t="str">
        <f aca="false">VLOOKUP($D490,metadata!$B$2:$S$451,18,0)</f>
        <v/>
      </c>
      <c r="V490" s="0" t="n">
        <f aca="false">VLOOKUP($D490,metadata!$B$2:$Z$451,19,0)</f>
        <v>110</v>
      </c>
      <c r="W490" s="0" t="str">
        <f aca="false">VLOOKUP($D490,metadata!$B$2:$Z$451,20,0)</f>
        <v>global average</v>
      </c>
      <c r="X490" s="0" t="str">
        <f aca="false">VLOOKUP($D490,metadata!$B$2:$Z$451,21,0)</f>
        <v/>
      </c>
      <c r="Y490" s="0" t="n">
        <f aca="false">VLOOKUP($D490,metadata!$B$2:$Z$451,22,0)</f>
        <v>6</v>
      </c>
      <c r="Z490" s="0" t="str">
        <f aca="false">VLOOKUP($D490,metadata!$B$2:$Z$451,23,0)</f>
        <v/>
      </c>
      <c r="AA490" s="0" t="str">
        <f aca="false">VLOOKUP($D490,metadata!$B$2:$Z$451,24,0)</f>
        <v/>
      </c>
      <c r="AB490" s="0" t="str">
        <f aca="false">VLOOKUP($D490,metadata!$B$2:$Z$451,25,0)</f>
        <v/>
      </c>
      <c r="AC490" s="0" t="n">
        <v>13.9944289693593</v>
      </c>
      <c r="AD490" s="0" t="n">
        <v>1.29032258064516</v>
      </c>
      <c r="AF490" s="0" t="n">
        <f aca="false">IF(AE490="",V490,AE490)</f>
        <v>110</v>
      </c>
      <c r="AG490" s="0" t="n">
        <f aca="false">ROUND(AC490,1)</f>
        <v>14</v>
      </c>
      <c r="AH490" s="0" t="n">
        <v>1984</v>
      </c>
      <c r="AI490" s="0" t="s">
        <v>37</v>
      </c>
      <c r="AJ490" s="0" t="s">
        <v>38</v>
      </c>
    </row>
    <row r="491" customFormat="false" ht="13.8" hidden="false" customHeight="false" outlineLevel="0" collapsed="false">
      <c r="A491" s="0" t="n">
        <f aca="false">A490+metadata!J490</f>
        <v>3053</v>
      </c>
      <c r="B491" s="0" t="str">
        <f aca="false">metadata!B491</f>
        <v>68-niigata_1</v>
      </c>
      <c r="C491" s="0" t="n">
        <v>490</v>
      </c>
      <c r="D491" s="3" t="str">
        <f aca="false">VLOOKUP(C491,$A$1:$B$451,2)</f>
        <v>6b-KT</v>
      </c>
      <c r="E491" s="0" t="str">
        <f aca="false">VLOOKUP($D491,metadata!$B$2:$S$451,2,0)</f>
        <v>KIMURA, MT</v>
      </c>
      <c r="F491" s="0" t="str">
        <f aca="false">VLOOKUP($D491,metadata!$B$2:$S$451,3,0)</f>
        <v>Geographic variation of reproductive diapause in the Drosophila auraria complex (Diptera: Drosophilidae)</v>
      </c>
      <c r="G491" s="0" t="str">
        <f aca="false">VLOOKUP($D491,metadata!$B$2:$S$451,4,0)</f>
        <v>10.1111/j.1365-3032.1984.tb00784.x</v>
      </c>
      <c r="H491" s="0" t="str">
        <f aca="false">VLOOKUP($D491,metadata!$B$2:$S$451,5,0)</f>
        <v>y</v>
      </c>
      <c r="I491" s="0" t="str">
        <f aca="false">VLOOKUP($D491,metadata!$B$2:$S$451,6,0)</f>
        <v>a</v>
      </c>
      <c r="J491" s="0" t="str">
        <f aca="false">VLOOKUP($D491,metadata!$B$2:$S$451,7,0)</f>
        <v>i</v>
      </c>
      <c r="K491" s="0" t="n">
        <f aca="false">VLOOKUP($D491,metadata!$B$2:$S$451,8,0)</f>
        <v>7</v>
      </c>
      <c r="L491" s="0" t="n">
        <f aca="false">VLOOKUP($D491,metadata!$B$2:$S$451,9,0)</f>
        <v>4</v>
      </c>
      <c r="M491" s="0" t="str">
        <f aca="false">VLOOKUP($D491,metadata!$B$2:$S$451,10,0)</f>
        <v>n</v>
      </c>
      <c r="N491" s="0" t="str">
        <f aca="false">VLOOKUP($D491,metadata!$B$2:$S$451,11,0)</f>
        <v>Drosophila triauraria</v>
      </c>
      <c r="O491" s="0" t="str">
        <f aca="false">VLOOKUP($D491,metadata!$B$2:$S$451,12,0)</f>
        <v>diptera</v>
      </c>
      <c r="P491" s="0" t="str">
        <f aca="false">VLOOKUP($D491,metadata!$B$2:$S$451,13,0)</f>
        <v>KT</v>
      </c>
      <c r="Q491" s="0" t="n">
        <f aca="false">VLOOKUP($D491,metadata!$B$2:$S$451,14,0)</f>
        <v>39.28675</v>
      </c>
      <c r="R491" s="0" t="n">
        <f aca="false">VLOOKUP($D491,metadata!$B$2:$S$451,15,0)</f>
        <v>141.113222</v>
      </c>
      <c r="S491" s="0" t="n">
        <f aca="false">VLOOKUP($D491,metadata!$B$2:$S$451,16,0)</f>
        <v>0.1</v>
      </c>
      <c r="T491" s="0" t="str">
        <f aca="false">VLOOKUP($D491,metadata!$B$2:$S$451,17,0)</f>
        <v/>
      </c>
      <c r="U491" s="0" t="str">
        <f aca="false">VLOOKUP($D491,metadata!$B$2:$S$451,18,0)</f>
        <v/>
      </c>
      <c r="V491" s="0" t="n">
        <f aca="false">VLOOKUP($D491,metadata!$B$2:$Z$451,19,0)</f>
        <v>110</v>
      </c>
      <c r="W491" s="0" t="str">
        <f aca="false">VLOOKUP($D491,metadata!$B$2:$Z$451,20,0)</f>
        <v>global average</v>
      </c>
      <c r="X491" s="0" t="str">
        <f aca="false">VLOOKUP($D491,metadata!$B$2:$Z$451,21,0)</f>
        <v/>
      </c>
      <c r="Y491" s="0" t="n">
        <f aca="false">VLOOKUP($D491,metadata!$B$2:$Z$451,22,0)</f>
        <v>6</v>
      </c>
      <c r="Z491" s="0" t="str">
        <f aca="false">VLOOKUP($D491,metadata!$B$2:$Z$451,23,0)</f>
        <v/>
      </c>
      <c r="AA491" s="0" t="str">
        <f aca="false">VLOOKUP($D491,metadata!$B$2:$Z$451,24,0)</f>
        <v/>
      </c>
      <c r="AB491" s="0" t="str">
        <f aca="false">VLOOKUP($D491,metadata!$B$2:$Z$451,25,0)</f>
        <v/>
      </c>
      <c r="AC491" s="0" t="n">
        <v>11.9888579387186</v>
      </c>
      <c r="AD491" s="0" t="n">
        <v>54.1935483870967</v>
      </c>
      <c r="AF491" s="0" t="n">
        <f aca="false">IF(AE491="",V491,AE491)</f>
        <v>110</v>
      </c>
      <c r="AG491" s="0" t="n">
        <f aca="false">ROUND(AC491,1)</f>
        <v>12</v>
      </c>
      <c r="AH491" s="0" t="n">
        <v>1984</v>
      </c>
      <c r="AI491" s="0" t="s">
        <v>37</v>
      </c>
      <c r="AJ491" s="0" t="s">
        <v>38</v>
      </c>
    </row>
    <row r="492" customFormat="false" ht="13.8" hidden="false" customHeight="false" outlineLevel="0" collapsed="false">
      <c r="A492" s="0" t="n">
        <f aca="false">A491+metadata!J491</f>
        <v>3057</v>
      </c>
      <c r="B492" s="0" t="str">
        <f aca="false">metadata!B492</f>
        <v>68-Mie_4</v>
      </c>
      <c r="C492" s="0" t="n">
        <v>491</v>
      </c>
      <c r="D492" s="3" t="str">
        <f aca="false">VLOOKUP(C492,$A$1:$B$451,2)</f>
        <v>6b-KT</v>
      </c>
      <c r="E492" s="0" t="str">
        <f aca="false">VLOOKUP($D492,metadata!$B$2:$S$451,2,0)</f>
        <v>KIMURA, MT</v>
      </c>
      <c r="F492" s="0" t="str">
        <f aca="false">VLOOKUP($D492,metadata!$B$2:$S$451,3,0)</f>
        <v>Geographic variation of reproductive diapause in the Drosophila auraria complex (Diptera: Drosophilidae)</v>
      </c>
      <c r="G492" s="0" t="str">
        <f aca="false">VLOOKUP($D492,metadata!$B$2:$S$451,4,0)</f>
        <v>10.1111/j.1365-3032.1984.tb00784.x</v>
      </c>
      <c r="H492" s="0" t="str">
        <f aca="false">VLOOKUP($D492,metadata!$B$2:$S$451,5,0)</f>
        <v>y</v>
      </c>
      <c r="I492" s="0" t="str">
        <f aca="false">VLOOKUP($D492,metadata!$B$2:$S$451,6,0)</f>
        <v>a</v>
      </c>
      <c r="J492" s="0" t="str">
        <f aca="false">VLOOKUP($D492,metadata!$B$2:$S$451,7,0)</f>
        <v>i</v>
      </c>
      <c r="K492" s="0" t="n">
        <f aca="false">VLOOKUP($D492,metadata!$B$2:$S$451,8,0)</f>
        <v>7</v>
      </c>
      <c r="L492" s="0" t="n">
        <f aca="false">VLOOKUP($D492,metadata!$B$2:$S$451,9,0)</f>
        <v>4</v>
      </c>
      <c r="M492" s="0" t="str">
        <f aca="false">VLOOKUP($D492,metadata!$B$2:$S$451,10,0)</f>
        <v>n</v>
      </c>
      <c r="N492" s="0" t="str">
        <f aca="false">VLOOKUP($D492,metadata!$B$2:$S$451,11,0)</f>
        <v>Drosophila triauraria</v>
      </c>
      <c r="O492" s="0" t="str">
        <f aca="false">VLOOKUP($D492,metadata!$B$2:$S$451,12,0)</f>
        <v>diptera</v>
      </c>
      <c r="P492" s="0" t="str">
        <f aca="false">VLOOKUP($D492,metadata!$B$2:$S$451,13,0)</f>
        <v>KT</v>
      </c>
      <c r="Q492" s="0" t="n">
        <f aca="false">VLOOKUP($D492,metadata!$B$2:$S$451,14,0)</f>
        <v>39.28675</v>
      </c>
      <c r="R492" s="0" t="n">
        <f aca="false">VLOOKUP($D492,metadata!$B$2:$S$451,15,0)</f>
        <v>141.113222</v>
      </c>
      <c r="S492" s="0" t="n">
        <f aca="false">VLOOKUP($D492,metadata!$B$2:$S$451,16,0)</f>
        <v>0.1</v>
      </c>
      <c r="T492" s="0" t="str">
        <f aca="false">VLOOKUP($D492,metadata!$B$2:$S$451,17,0)</f>
        <v/>
      </c>
      <c r="U492" s="0" t="str">
        <f aca="false">VLOOKUP($D492,metadata!$B$2:$S$451,18,0)</f>
        <v/>
      </c>
      <c r="V492" s="0" t="n">
        <f aca="false">VLOOKUP($D492,metadata!$B$2:$Z$451,19,0)</f>
        <v>110</v>
      </c>
      <c r="W492" s="0" t="str">
        <f aca="false">VLOOKUP($D492,metadata!$B$2:$Z$451,20,0)</f>
        <v>global average</v>
      </c>
      <c r="X492" s="0" t="str">
        <f aca="false">VLOOKUP($D492,metadata!$B$2:$Z$451,21,0)</f>
        <v/>
      </c>
      <c r="Y492" s="0" t="n">
        <f aca="false">VLOOKUP($D492,metadata!$B$2:$Z$451,22,0)</f>
        <v>6</v>
      </c>
      <c r="Z492" s="0" t="str">
        <f aca="false">VLOOKUP($D492,metadata!$B$2:$Z$451,23,0)</f>
        <v/>
      </c>
      <c r="AA492" s="0" t="str">
        <f aca="false">VLOOKUP($D492,metadata!$B$2:$Z$451,24,0)</f>
        <v/>
      </c>
      <c r="AB492" s="0" t="str">
        <f aca="false">VLOOKUP($D492,metadata!$B$2:$Z$451,25,0)</f>
        <v/>
      </c>
      <c r="AC492" s="0" t="n">
        <v>10.033426183844</v>
      </c>
      <c r="AD492" s="0" t="n">
        <v>66.1290322580645</v>
      </c>
      <c r="AF492" s="0" t="n">
        <f aca="false">IF(AE492="",V492,AE492)</f>
        <v>110</v>
      </c>
      <c r="AG492" s="0" t="n">
        <f aca="false">ROUND(AC492,1)</f>
        <v>10</v>
      </c>
      <c r="AH492" s="0" t="n">
        <v>1984</v>
      </c>
      <c r="AI492" s="0" t="s">
        <v>37</v>
      </c>
      <c r="AJ492" s="0" t="s">
        <v>38</v>
      </c>
    </row>
    <row r="493" customFormat="false" ht="13.8" hidden="false" customHeight="false" outlineLevel="0" collapsed="false">
      <c r="A493" s="0" t="n">
        <f aca="false">A492+metadata!J492</f>
        <v>3062</v>
      </c>
      <c r="B493" s="0" t="str">
        <f aca="false">metadata!B493</f>
        <v>68-okinawa_9</v>
      </c>
      <c r="C493" s="0" t="n">
        <v>492</v>
      </c>
      <c r="D493" s="3" t="str">
        <f aca="false">VLOOKUP(C493,$A$1:$B$451,2)</f>
        <v>6b-IW</v>
      </c>
      <c r="E493" s="0" t="str">
        <f aca="false">VLOOKUP($D493,metadata!$B$2:$S$451,2,0)</f>
        <v>KIMURA, MT</v>
      </c>
      <c r="F493" s="0" t="str">
        <f aca="false">VLOOKUP($D493,metadata!$B$2:$S$451,3,0)</f>
        <v>Geographic variation of reproductive diapause in the Drosophila auraria complex (Diptera: Drosophilidae)</v>
      </c>
      <c r="G493" s="0" t="str">
        <f aca="false">VLOOKUP($D493,metadata!$B$2:$S$451,4,0)</f>
        <v>10.1111/j.1365-3032.1984.tb00784.x</v>
      </c>
      <c r="H493" s="0" t="str">
        <f aca="false">VLOOKUP($D493,metadata!$B$2:$S$451,5,0)</f>
        <v>y</v>
      </c>
      <c r="I493" s="0" t="str">
        <f aca="false">VLOOKUP($D493,metadata!$B$2:$S$451,6,0)</f>
        <v>a</v>
      </c>
      <c r="J493" s="0" t="str">
        <f aca="false">VLOOKUP($D493,metadata!$B$2:$S$451,7,0)</f>
        <v>i</v>
      </c>
      <c r="K493" s="0" t="n">
        <f aca="false">VLOOKUP($D493,metadata!$B$2:$S$451,8,0)</f>
        <v>7</v>
      </c>
      <c r="L493" s="0" t="n">
        <f aca="false">VLOOKUP($D493,metadata!$B$2:$S$451,9,0)</f>
        <v>7</v>
      </c>
      <c r="M493" s="0" t="str">
        <f aca="false">VLOOKUP($D493,metadata!$B$2:$S$451,10,0)</f>
        <v>n</v>
      </c>
      <c r="N493" s="0" t="str">
        <f aca="false">VLOOKUP($D493,metadata!$B$2:$S$451,11,0)</f>
        <v>Drosophila triauraria</v>
      </c>
      <c r="O493" s="0" t="str">
        <f aca="false">VLOOKUP($D493,metadata!$B$2:$S$451,12,0)</f>
        <v>diptera</v>
      </c>
      <c r="P493" s="0" t="str">
        <f aca="false">VLOOKUP($D493,metadata!$B$2:$S$451,13,0)</f>
        <v>IW</v>
      </c>
      <c r="Q493" s="0" t="n">
        <f aca="false">VLOOKUP($D493,metadata!$B$2:$S$451,14,0)</f>
        <v>38.104278</v>
      </c>
      <c r="R493" s="0" t="n">
        <f aca="false">VLOOKUP($D493,metadata!$B$2:$S$451,15,0)</f>
        <v>140.87016</v>
      </c>
      <c r="S493" s="0" t="n">
        <f aca="false">VLOOKUP($D493,metadata!$B$2:$S$451,16,0)</f>
        <v>0.1</v>
      </c>
      <c r="T493" s="0" t="str">
        <f aca="false">VLOOKUP($D493,metadata!$B$2:$S$451,17,0)</f>
        <v/>
      </c>
      <c r="U493" s="0" t="str">
        <f aca="false">VLOOKUP($D493,metadata!$B$2:$S$451,18,0)</f>
        <v/>
      </c>
      <c r="V493" s="0" t="n">
        <f aca="false">VLOOKUP($D493,metadata!$B$2:$Z$451,19,0)</f>
        <v>110</v>
      </c>
      <c r="W493" s="0" t="str">
        <f aca="false">VLOOKUP($D493,metadata!$B$2:$Z$451,20,0)</f>
        <v>global average</v>
      </c>
      <c r="X493" s="0" t="str">
        <f aca="false">VLOOKUP($D493,metadata!$B$2:$Z$451,21,0)</f>
        <v/>
      </c>
      <c r="Y493" s="0" t="n">
        <f aca="false">VLOOKUP($D493,metadata!$B$2:$Z$451,22,0)</f>
        <v>6</v>
      </c>
      <c r="Z493" s="0" t="str">
        <f aca="false">VLOOKUP($D493,metadata!$B$2:$Z$451,23,0)</f>
        <v/>
      </c>
      <c r="AA493" s="0" t="str">
        <f aca="false">VLOOKUP($D493,metadata!$B$2:$Z$451,24,0)</f>
        <v/>
      </c>
      <c r="AB493" s="0" t="str">
        <f aca="false">VLOOKUP($D493,metadata!$B$2:$Z$451,25,0)</f>
        <v/>
      </c>
      <c r="AC493" s="0" t="n">
        <v>15.9999999999999</v>
      </c>
      <c r="AD493" s="0" t="n">
        <v>2.25806451612902</v>
      </c>
      <c r="AF493" s="0" t="n">
        <f aca="false">IF(AE493="",V493,AE493)</f>
        <v>110</v>
      </c>
      <c r="AG493" s="0" t="n">
        <f aca="false">ROUND(AC493,1)</f>
        <v>16</v>
      </c>
      <c r="AH493" s="0" t="n">
        <v>1984</v>
      </c>
      <c r="AI493" s="0" t="s">
        <v>37</v>
      </c>
      <c r="AJ493" s="0" t="s">
        <v>37</v>
      </c>
    </row>
    <row r="494" customFormat="false" ht="13.8" hidden="false" customHeight="false" outlineLevel="0" collapsed="false">
      <c r="A494" s="0" t="n">
        <f aca="false">A493+metadata!J493</f>
        <v>3066</v>
      </c>
      <c r="B494" s="0" t="str">
        <f aca="false">metadata!B494</f>
        <v/>
      </c>
      <c r="C494" s="0" t="n">
        <v>493</v>
      </c>
      <c r="D494" s="3" t="str">
        <f aca="false">VLOOKUP(C494,$A$1:$B$451,2)</f>
        <v>6b-IW</v>
      </c>
      <c r="E494" s="0" t="str">
        <f aca="false">VLOOKUP($D494,metadata!$B$2:$S$451,2,0)</f>
        <v>KIMURA, MT</v>
      </c>
      <c r="F494" s="0" t="str">
        <f aca="false">VLOOKUP($D494,metadata!$B$2:$S$451,3,0)</f>
        <v>Geographic variation of reproductive diapause in the Drosophila auraria complex (Diptera: Drosophilidae)</v>
      </c>
      <c r="G494" s="0" t="str">
        <f aca="false">VLOOKUP($D494,metadata!$B$2:$S$451,4,0)</f>
        <v>10.1111/j.1365-3032.1984.tb00784.x</v>
      </c>
      <c r="H494" s="0" t="str">
        <f aca="false">VLOOKUP($D494,metadata!$B$2:$S$451,5,0)</f>
        <v>y</v>
      </c>
      <c r="I494" s="0" t="str">
        <f aca="false">VLOOKUP($D494,metadata!$B$2:$S$451,6,0)</f>
        <v>a</v>
      </c>
      <c r="J494" s="0" t="str">
        <f aca="false">VLOOKUP($D494,metadata!$B$2:$S$451,7,0)</f>
        <v>i</v>
      </c>
      <c r="K494" s="0" t="n">
        <f aca="false">VLOOKUP($D494,metadata!$B$2:$S$451,8,0)</f>
        <v>7</v>
      </c>
      <c r="L494" s="0" t="n">
        <f aca="false">VLOOKUP($D494,metadata!$B$2:$S$451,9,0)</f>
        <v>7</v>
      </c>
      <c r="M494" s="0" t="str">
        <f aca="false">VLOOKUP($D494,metadata!$B$2:$S$451,10,0)</f>
        <v>n</v>
      </c>
      <c r="N494" s="0" t="str">
        <f aca="false">VLOOKUP($D494,metadata!$B$2:$S$451,11,0)</f>
        <v>Drosophila triauraria</v>
      </c>
      <c r="O494" s="0" t="str">
        <f aca="false">VLOOKUP($D494,metadata!$B$2:$S$451,12,0)</f>
        <v>diptera</v>
      </c>
      <c r="P494" s="0" t="str">
        <f aca="false">VLOOKUP($D494,metadata!$B$2:$S$451,13,0)</f>
        <v>IW</v>
      </c>
      <c r="Q494" s="0" t="n">
        <f aca="false">VLOOKUP($D494,metadata!$B$2:$S$451,14,0)</f>
        <v>38.104278</v>
      </c>
      <c r="R494" s="0" t="n">
        <f aca="false">VLOOKUP($D494,metadata!$B$2:$S$451,15,0)</f>
        <v>140.87016</v>
      </c>
      <c r="S494" s="0" t="n">
        <f aca="false">VLOOKUP($D494,metadata!$B$2:$S$451,16,0)</f>
        <v>0.1</v>
      </c>
      <c r="T494" s="0" t="str">
        <f aca="false">VLOOKUP($D494,metadata!$B$2:$S$451,17,0)</f>
        <v/>
      </c>
      <c r="U494" s="0" t="str">
        <f aca="false">VLOOKUP($D494,metadata!$B$2:$S$451,18,0)</f>
        <v/>
      </c>
      <c r="V494" s="0" t="n">
        <f aca="false">VLOOKUP($D494,metadata!$B$2:$Z$451,19,0)</f>
        <v>110</v>
      </c>
      <c r="W494" s="0" t="str">
        <f aca="false">VLOOKUP($D494,metadata!$B$2:$Z$451,20,0)</f>
        <v>global average</v>
      </c>
      <c r="X494" s="0" t="str">
        <f aca="false">VLOOKUP($D494,metadata!$B$2:$Z$451,21,0)</f>
        <v/>
      </c>
      <c r="Y494" s="0" t="n">
        <f aca="false">VLOOKUP($D494,metadata!$B$2:$Z$451,22,0)</f>
        <v>6</v>
      </c>
      <c r="Z494" s="0" t="str">
        <f aca="false">VLOOKUP($D494,metadata!$B$2:$Z$451,23,0)</f>
        <v/>
      </c>
      <c r="AA494" s="0" t="str">
        <f aca="false">VLOOKUP($D494,metadata!$B$2:$Z$451,24,0)</f>
        <v/>
      </c>
      <c r="AB494" s="0" t="str">
        <f aca="false">VLOOKUP($D494,metadata!$B$2:$Z$451,25,0)</f>
        <v/>
      </c>
      <c r="AC494" s="0" t="n">
        <v>13.9777158774373</v>
      </c>
      <c r="AD494" s="0" t="n">
        <v>2.25806451612902</v>
      </c>
      <c r="AF494" s="0" t="n">
        <f aca="false">IF(AE494="",V494,AE494)</f>
        <v>110</v>
      </c>
      <c r="AG494" s="0" t="n">
        <f aca="false">ROUND(AC494,1)</f>
        <v>14</v>
      </c>
      <c r="AH494" s="0" t="n">
        <v>1984</v>
      </c>
      <c r="AI494" s="0" t="s">
        <v>37</v>
      </c>
      <c r="AJ494" s="0" t="s">
        <v>37</v>
      </c>
    </row>
    <row r="495" customFormat="false" ht="13.8" hidden="false" customHeight="false" outlineLevel="0" collapsed="false">
      <c r="A495" s="0" t="n">
        <f aca="false">A494+metadata!J494</f>
        <v>3069</v>
      </c>
      <c r="B495" s="0" t="str">
        <f aca="false">metadata!B495</f>
        <v>70-portageville</v>
      </c>
      <c r="C495" s="0" t="n">
        <v>494</v>
      </c>
      <c r="D495" s="3" t="str">
        <f aca="false">VLOOKUP(C495,$A$1:$B$451,2)</f>
        <v>6b-IW</v>
      </c>
      <c r="E495" s="0" t="str">
        <f aca="false">VLOOKUP($D495,metadata!$B$2:$S$451,2,0)</f>
        <v>KIMURA, MT</v>
      </c>
      <c r="F495" s="0" t="str">
        <f aca="false">VLOOKUP($D495,metadata!$B$2:$S$451,3,0)</f>
        <v>Geographic variation of reproductive diapause in the Drosophila auraria complex (Diptera: Drosophilidae)</v>
      </c>
      <c r="G495" s="0" t="str">
        <f aca="false">VLOOKUP($D495,metadata!$B$2:$S$451,4,0)</f>
        <v>10.1111/j.1365-3032.1984.tb00784.x</v>
      </c>
      <c r="H495" s="0" t="str">
        <f aca="false">VLOOKUP($D495,metadata!$B$2:$S$451,5,0)</f>
        <v>y</v>
      </c>
      <c r="I495" s="0" t="str">
        <f aca="false">VLOOKUP($D495,metadata!$B$2:$S$451,6,0)</f>
        <v>a</v>
      </c>
      <c r="J495" s="0" t="str">
        <f aca="false">VLOOKUP($D495,metadata!$B$2:$S$451,7,0)</f>
        <v>i</v>
      </c>
      <c r="K495" s="0" t="n">
        <f aca="false">VLOOKUP($D495,metadata!$B$2:$S$451,8,0)</f>
        <v>7</v>
      </c>
      <c r="L495" s="0" t="n">
        <f aca="false">VLOOKUP($D495,metadata!$B$2:$S$451,9,0)</f>
        <v>7</v>
      </c>
      <c r="M495" s="0" t="str">
        <f aca="false">VLOOKUP($D495,metadata!$B$2:$S$451,10,0)</f>
        <v>n</v>
      </c>
      <c r="N495" s="0" t="str">
        <f aca="false">VLOOKUP($D495,metadata!$B$2:$S$451,11,0)</f>
        <v>Drosophila triauraria</v>
      </c>
      <c r="O495" s="0" t="str">
        <f aca="false">VLOOKUP($D495,metadata!$B$2:$S$451,12,0)</f>
        <v>diptera</v>
      </c>
      <c r="P495" s="0" t="str">
        <f aca="false">VLOOKUP($D495,metadata!$B$2:$S$451,13,0)</f>
        <v>IW</v>
      </c>
      <c r="Q495" s="0" t="n">
        <f aca="false">VLOOKUP($D495,metadata!$B$2:$S$451,14,0)</f>
        <v>38.104278</v>
      </c>
      <c r="R495" s="0" t="n">
        <f aca="false">VLOOKUP($D495,metadata!$B$2:$S$451,15,0)</f>
        <v>140.87016</v>
      </c>
      <c r="S495" s="0" t="n">
        <f aca="false">VLOOKUP($D495,metadata!$B$2:$S$451,16,0)</f>
        <v>0.1</v>
      </c>
      <c r="T495" s="0" t="str">
        <f aca="false">VLOOKUP($D495,metadata!$B$2:$S$451,17,0)</f>
        <v/>
      </c>
      <c r="U495" s="0" t="str">
        <f aca="false">VLOOKUP($D495,metadata!$B$2:$S$451,18,0)</f>
        <v/>
      </c>
      <c r="V495" s="0" t="n">
        <f aca="false">VLOOKUP($D495,metadata!$B$2:$Z$451,19,0)</f>
        <v>110</v>
      </c>
      <c r="W495" s="0" t="str">
        <f aca="false">VLOOKUP($D495,metadata!$B$2:$Z$451,20,0)</f>
        <v>global average</v>
      </c>
      <c r="X495" s="0" t="str">
        <f aca="false">VLOOKUP($D495,metadata!$B$2:$Z$451,21,0)</f>
        <v/>
      </c>
      <c r="Y495" s="0" t="n">
        <f aca="false">VLOOKUP($D495,metadata!$B$2:$Z$451,22,0)</f>
        <v>6</v>
      </c>
      <c r="Z495" s="0" t="str">
        <f aca="false">VLOOKUP($D495,metadata!$B$2:$Z$451,23,0)</f>
        <v/>
      </c>
      <c r="AA495" s="0" t="str">
        <f aca="false">VLOOKUP($D495,metadata!$B$2:$Z$451,24,0)</f>
        <v/>
      </c>
      <c r="AB495" s="0" t="str">
        <f aca="false">VLOOKUP($D495,metadata!$B$2:$Z$451,25,0)</f>
        <v/>
      </c>
      <c r="AC495" s="0" t="n">
        <v>13.4930362116991</v>
      </c>
      <c r="AD495" s="0" t="n">
        <v>7.74193548387096</v>
      </c>
      <c r="AF495" s="0" t="n">
        <f aca="false">IF(AE495="",V495,AE495)</f>
        <v>110</v>
      </c>
      <c r="AG495" s="0" t="n">
        <f aca="false">ROUND(AC495,1)</f>
        <v>13.5</v>
      </c>
      <c r="AH495" s="0" t="n">
        <v>1984</v>
      </c>
      <c r="AI495" s="0" t="s">
        <v>37</v>
      </c>
      <c r="AJ495" s="0" t="s">
        <v>37</v>
      </c>
    </row>
    <row r="496" customFormat="false" ht="13.8" hidden="false" customHeight="false" outlineLevel="0" collapsed="false">
      <c r="A496" s="0" t="n">
        <f aca="false">A495+metadata!J495</f>
        <v>3075</v>
      </c>
      <c r="B496" s="0" t="str">
        <f aca="false">metadata!B496</f>
        <v>70-starksville</v>
      </c>
      <c r="C496" s="0" t="n">
        <v>495</v>
      </c>
      <c r="D496" s="3" t="str">
        <f aca="false">VLOOKUP(C496,$A$1:$B$451,2)</f>
        <v>6b-IW</v>
      </c>
      <c r="E496" s="0" t="str">
        <f aca="false">VLOOKUP($D496,metadata!$B$2:$S$451,2,0)</f>
        <v>KIMURA, MT</v>
      </c>
      <c r="F496" s="0" t="str">
        <f aca="false">VLOOKUP($D496,metadata!$B$2:$S$451,3,0)</f>
        <v>Geographic variation of reproductive diapause in the Drosophila auraria complex (Diptera: Drosophilidae)</v>
      </c>
      <c r="G496" s="0" t="str">
        <f aca="false">VLOOKUP($D496,metadata!$B$2:$S$451,4,0)</f>
        <v>10.1111/j.1365-3032.1984.tb00784.x</v>
      </c>
      <c r="H496" s="0" t="str">
        <f aca="false">VLOOKUP($D496,metadata!$B$2:$S$451,5,0)</f>
        <v>y</v>
      </c>
      <c r="I496" s="0" t="str">
        <f aca="false">VLOOKUP($D496,metadata!$B$2:$S$451,6,0)</f>
        <v>a</v>
      </c>
      <c r="J496" s="0" t="str">
        <f aca="false">VLOOKUP($D496,metadata!$B$2:$S$451,7,0)</f>
        <v>i</v>
      </c>
      <c r="K496" s="0" t="n">
        <f aca="false">VLOOKUP($D496,metadata!$B$2:$S$451,8,0)</f>
        <v>7</v>
      </c>
      <c r="L496" s="0" t="n">
        <f aca="false">VLOOKUP($D496,metadata!$B$2:$S$451,9,0)</f>
        <v>7</v>
      </c>
      <c r="M496" s="0" t="str">
        <f aca="false">VLOOKUP($D496,metadata!$B$2:$S$451,10,0)</f>
        <v>n</v>
      </c>
      <c r="N496" s="0" t="str">
        <f aca="false">VLOOKUP($D496,metadata!$B$2:$S$451,11,0)</f>
        <v>Drosophila triauraria</v>
      </c>
      <c r="O496" s="0" t="str">
        <f aca="false">VLOOKUP($D496,metadata!$B$2:$S$451,12,0)</f>
        <v>diptera</v>
      </c>
      <c r="P496" s="0" t="str">
        <f aca="false">VLOOKUP($D496,metadata!$B$2:$S$451,13,0)</f>
        <v>IW</v>
      </c>
      <c r="Q496" s="0" t="n">
        <f aca="false">VLOOKUP($D496,metadata!$B$2:$S$451,14,0)</f>
        <v>38.104278</v>
      </c>
      <c r="R496" s="0" t="n">
        <f aca="false">VLOOKUP($D496,metadata!$B$2:$S$451,15,0)</f>
        <v>140.87016</v>
      </c>
      <c r="S496" s="0" t="n">
        <f aca="false">VLOOKUP($D496,metadata!$B$2:$S$451,16,0)</f>
        <v>0.1</v>
      </c>
      <c r="T496" s="0" t="str">
        <f aca="false">VLOOKUP($D496,metadata!$B$2:$S$451,17,0)</f>
        <v/>
      </c>
      <c r="U496" s="0" t="str">
        <f aca="false">VLOOKUP($D496,metadata!$B$2:$S$451,18,0)</f>
        <v/>
      </c>
      <c r="V496" s="0" t="n">
        <f aca="false">VLOOKUP($D496,metadata!$B$2:$Z$451,19,0)</f>
        <v>110</v>
      </c>
      <c r="W496" s="0" t="str">
        <f aca="false">VLOOKUP($D496,metadata!$B$2:$Z$451,20,0)</f>
        <v>global average</v>
      </c>
      <c r="X496" s="0" t="str">
        <f aca="false">VLOOKUP($D496,metadata!$B$2:$Z$451,21,0)</f>
        <v/>
      </c>
      <c r="Y496" s="0" t="n">
        <f aca="false">VLOOKUP($D496,metadata!$B$2:$Z$451,22,0)</f>
        <v>6</v>
      </c>
      <c r="Z496" s="0" t="str">
        <f aca="false">VLOOKUP($D496,metadata!$B$2:$Z$451,23,0)</f>
        <v/>
      </c>
      <c r="AA496" s="0" t="str">
        <f aca="false">VLOOKUP($D496,metadata!$B$2:$Z$451,24,0)</f>
        <v/>
      </c>
      <c r="AB496" s="0" t="str">
        <f aca="false">VLOOKUP($D496,metadata!$B$2:$Z$451,25,0)</f>
        <v/>
      </c>
      <c r="AC496" s="0" t="n">
        <v>12.9916434540389</v>
      </c>
      <c r="AD496" s="0" t="n">
        <v>2.58064516129032</v>
      </c>
      <c r="AF496" s="0" t="n">
        <f aca="false">IF(AE496="",V496,AE496)</f>
        <v>110</v>
      </c>
      <c r="AG496" s="0" t="n">
        <f aca="false">ROUND(AC496,1)</f>
        <v>13</v>
      </c>
      <c r="AH496" s="0" t="n">
        <v>1984</v>
      </c>
      <c r="AI496" s="0" t="s">
        <v>37</v>
      </c>
      <c r="AJ496" s="0" t="s">
        <v>37</v>
      </c>
    </row>
    <row r="497" customFormat="false" ht="13.8" hidden="false" customHeight="false" outlineLevel="0" collapsed="false">
      <c r="A497" s="0" t="n">
        <f aca="false">A496+metadata!J496</f>
        <v>3081</v>
      </c>
      <c r="B497" s="0" t="str">
        <f aca="false">metadata!B497</f>
        <v>70-stjohn</v>
      </c>
      <c r="C497" s="0" t="n">
        <v>496</v>
      </c>
      <c r="D497" s="3" t="str">
        <f aca="false">VLOOKUP(C497,$A$1:$B$451,2)</f>
        <v>6b-IW</v>
      </c>
      <c r="E497" s="0" t="str">
        <f aca="false">VLOOKUP($D497,metadata!$B$2:$S$451,2,0)</f>
        <v>KIMURA, MT</v>
      </c>
      <c r="F497" s="0" t="str">
        <f aca="false">VLOOKUP($D497,metadata!$B$2:$S$451,3,0)</f>
        <v>Geographic variation of reproductive diapause in the Drosophila auraria complex (Diptera: Drosophilidae)</v>
      </c>
      <c r="G497" s="0" t="str">
        <f aca="false">VLOOKUP($D497,metadata!$B$2:$S$451,4,0)</f>
        <v>10.1111/j.1365-3032.1984.tb00784.x</v>
      </c>
      <c r="H497" s="0" t="str">
        <f aca="false">VLOOKUP($D497,metadata!$B$2:$S$451,5,0)</f>
        <v>y</v>
      </c>
      <c r="I497" s="0" t="str">
        <f aca="false">VLOOKUP($D497,metadata!$B$2:$S$451,6,0)</f>
        <v>a</v>
      </c>
      <c r="J497" s="0" t="str">
        <f aca="false">VLOOKUP($D497,metadata!$B$2:$S$451,7,0)</f>
        <v>i</v>
      </c>
      <c r="K497" s="0" t="n">
        <f aca="false">VLOOKUP($D497,metadata!$B$2:$S$451,8,0)</f>
        <v>7</v>
      </c>
      <c r="L497" s="0" t="n">
        <f aca="false">VLOOKUP($D497,metadata!$B$2:$S$451,9,0)</f>
        <v>7</v>
      </c>
      <c r="M497" s="0" t="str">
        <f aca="false">VLOOKUP($D497,metadata!$B$2:$S$451,10,0)</f>
        <v>n</v>
      </c>
      <c r="N497" s="0" t="str">
        <f aca="false">VLOOKUP($D497,metadata!$B$2:$S$451,11,0)</f>
        <v>Drosophila triauraria</v>
      </c>
      <c r="O497" s="0" t="str">
        <f aca="false">VLOOKUP($D497,metadata!$B$2:$S$451,12,0)</f>
        <v>diptera</v>
      </c>
      <c r="P497" s="0" t="str">
        <f aca="false">VLOOKUP($D497,metadata!$B$2:$S$451,13,0)</f>
        <v>IW</v>
      </c>
      <c r="Q497" s="0" t="n">
        <f aca="false">VLOOKUP($D497,metadata!$B$2:$S$451,14,0)</f>
        <v>38.104278</v>
      </c>
      <c r="R497" s="0" t="n">
        <f aca="false">VLOOKUP($D497,metadata!$B$2:$S$451,15,0)</f>
        <v>140.87016</v>
      </c>
      <c r="S497" s="0" t="n">
        <f aca="false">VLOOKUP($D497,metadata!$B$2:$S$451,16,0)</f>
        <v>0.1</v>
      </c>
      <c r="T497" s="0" t="str">
        <f aca="false">VLOOKUP($D497,metadata!$B$2:$S$451,17,0)</f>
        <v/>
      </c>
      <c r="U497" s="0" t="str">
        <f aca="false">VLOOKUP($D497,metadata!$B$2:$S$451,18,0)</f>
        <v/>
      </c>
      <c r="V497" s="0" t="n">
        <f aca="false">VLOOKUP($D497,metadata!$B$2:$Z$451,19,0)</f>
        <v>110</v>
      </c>
      <c r="W497" s="0" t="str">
        <f aca="false">VLOOKUP($D497,metadata!$B$2:$Z$451,20,0)</f>
        <v>global average</v>
      </c>
      <c r="X497" s="0" t="str">
        <f aca="false">VLOOKUP($D497,metadata!$B$2:$Z$451,21,0)</f>
        <v/>
      </c>
      <c r="Y497" s="0" t="n">
        <f aca="false">VLOOKUP($D497,metadata!$B$2:$Z$451,22,0)</f>
        <v>6</v>
      </c>
      <c r="Z497" s="0" t="str">
        <f aca="false">VLOOKUP($D497,metadata!$B$2:$Z$451,23,0)</f>
        <v/>
      </c>
      <c r="AA497" s="0" t="str">
        <f aca="false">VLOOKUP($D497,metadata!$B$2:$Z$451,24,0)</f>
        <v/>
      </c>
      <c r="AB497" s="0" t="str">
        <f aca="false">VLOOKUP($D497,metadata!$B$2:$Z$451,25,0)</f>
        <v/>
      </c>
      <c r="AC497" s="0" t="n">
        <v>12.5069637883008</v>
      </c>
      <c r="AD497" s="0" t="n">
        <v>14.1935483870967</v>
      </c>
      <c r="AF497" s="0" t="n">
        <f aca="false">IF(AE497="",V497,AE497)</f>
        <v>110</v>
      </c>
      <c r="AG497" s="0" t="n">
        <f aca="false">ROUND(AC497,1)</f>
        <v>12.5</v>
      </c>
      <c r="AH497" s="0" t="n">
        <v>1984</v>
      </c>
      <c r="AI497" s="0" t="s">
        <v>37</v>
      </c>
      <c r="AJ497" s="0" t="s">
        <v>37</v>
      </c>
    </row>
    <row r="498" customFormat="false" ht="13.8" hidden="false" customHeight="false" outlineLevel="0" collapsed="false">
      <c r="A498" s="0" t="n">
        <f aca="false">A497+metadata!J497</f>
        <v>3087</v>
      </c>
      <c r="B498" s="0" t="str">
        <f aca="false">metadata!B498</f>
        <v>71-</v>
      </c>
      <c r="C498" s="0" t="n">
        <v>497</v>
      </c>
      <c r="D498" s="3" t="str">
        <f aca="false">VLOOKUP(C498,$A$1:$B$451,2)</f>
        <v>6b-IW</v>
      </c>
      <c r="E498" s="0" t="str">
        <f aca="false">VLOOKUP($D498,metadata!$B$2:$S$451,2,0)</f>
        <v>KIMURA, MT</v>
      </c>
      <c r="F498" s="0" t="str">
        <f aca="false">VLOOKUP($D498,metadata!$B$2:$S$451,3,0)</f>
        <v>Geographic variation of reproductive diapause in the Drosophila auraria complex (Diptera: Drosophilidae)</v>
      </c>
      <c r="G498" s="0" t="str">
        <f aca="false">VLOOKUP($D498,metadata!$B$2:$S$451,4,0)</f>
        <v>10.1111/j.1365-3032.1984.tb00784.x</v>
      </c>
      <c r="H498" s="0" t="str">
        <f aca="false">VLOOKUP($D498,metadata!$B$2:$S$451,5,0)</f>
        <v>y</v>
      </c>
      <c r="I498" s="0" t="str">
        <f aca="false">VLOOKUP($D498,metadata!$B$2:$S$451,6,0)</f>
        <v>a</v>
      </c>
      <c r="J498" s="0" t="str">
        <f aca="false">VLOOKUP($D498,metadata!$B$2:$S$451,7,0)</f>
        <v>i</v>
      </c>
      <c r="K498" s="0" t="n">
        <f aca="false">VLOOKUP($D498,metadata!$B$2:$S$451,8,0)</f>
        <v>7</v>
      </c>
      <c r="L498" s="0" t="n">
        <f aca="false">VLOOKUP($D498,metadata!$B$2:$S$451,9,0)</f>
        <v>7</v>
      </c>
      <c r="M498" s="0" t="str">
        <f aca="false">VLOOKUP($D498,metadata!$B$2:$S$451,10,0)</f>
        <v>n</v>
      </c>
      <c r="N498" s="0" t="str">
        <f aca="false">VLOOKUP($D498,metadata!$B$2:$S$451,11,0)</f>
        <v>Drosophila triauraria</v>
      </c>
      <c r="O498" s="0" t="str">
        <f aca="false">VLOOKUP($D498,metadata!$B$2:$S$451,12,0)</f>
        <v>diptera</v>
      </c>
      <c r="P498" s="0" t="str">
        <f aca="false">VLOOKUP($D498,metadata!$B$2:$S$451,13,0)</f>
        <v>IW</v>
      </c>
      <c r="Q498" s="0" t="n">
        <f aca="false">VLOOKUP($D498,metadata!$B$2:$S$451,14,0)</f>
        <v>38.104278</v>
      </c>
      <c r="R498" s="0" t="n">
        <f aca="false">VLOOKUP($D498,metadata!$B$2:$S$451,15,0)</f>
        <v>140.87016</v>
      </c>
      <c r="S498" s="0" t="n">
        <f aca="false">VLOOKUP($D498,metadata!$B$2:$S$451,16,0)</f>
        <v>0.1</v>
      </c>
      <c r="T498" s="0" t="str">
        <f aca="false">VLOOKUP($D498,metadata!$B$2:$S$451,17,0)</f>
        <v/>
      </c>
      <c r="U498" s="0" t="str">
        <f aca="false">VLOOKUP($D498,metadata!$B$2:$S$451,18,0)</f>
        <v/>
      </c>
      <c r="V498" s="0" t="n">
        <f aca="false">VLOOKUP($D498,metadata!$B$2:$Z$451,19,0)</f>
        <v>110</v>
      </c>
      <c r="W498" s="0" t="str">
        <f aca="false">VLOOKUP($D498,metadata!$B$2:$Z$451,20,0)</f>
        <v>global average</v>
      </c>
      <c r="X498" s="0" t="str">
        <f aca="false">VLOOKUP($D498,metadata!$B$2:$Z$451,21,0)</f>
        <v/>
      </c>
      <c r="Y498" s="0" t="n">
        <f aca="false">VLOOKUP($D498,metadata!$B$2:$Z$451,22,0)</f>
        <v>6</v>
      </c>
      <c r="Z498" s="0" t="str">
        <f aca="false">VLOOKUP($D498,metadata!$B$2:$Z$451,23,0)</f>
        <v/>
      </c>
      <c r="AA498" s="0" t="str">
        <f aca="false">VLOOKUP($D498,metadata!$B$2:$Z$451,24,0)</f>
        <v/>
      </c>
      <c r="AB498" s="0" t="str">
        <f aca="false">VLOOKUP($D498,metadata!$B$2:$Z$451,25,0)</f>
        <v/>
      </c>
      <c r="AC498" s="0" t="n">
        <v>12.1058495821727</v>
      </c>
      <c r="AD498" s="0" t="n">
        <v>55.4838709677419</v>
      </c>
      <c r="AF498" s="0" t="n">
        <f aca="false">IF(AE498="",V498,AE498)</f>
        <v>110</v>
      </c>
      <c r="AG498" s="0" t="n">
        <v>12</v>
      </c>
      <c r="AH498" s="0" t="n">
        <v>1984</v>
      </c>
      <c r="AI498" s="0" t="s">
        <v>37</v>
      </c>
      <c r="AJ498" s="0" t="s">
        <v>37</v>
      </c>
    </row>
    <row r="499" customFormat="false" ht="13.8" hidden="false" customHeight="false" outlineLevel="0" collapsed="false">
      <c r="A499" s="0" t="n">
        <f aca="false">A498+metadata!J498</f>
        <v>3099</v>
      </c>
      <c r="B499" s="0" t="str">
        <f aca="false">metadata!B499</f>
        <v>71-</v>
      </c>
      <c r="C499" s="0" t="n">
        <v>498</v>
      </c>
      <c r="D499" s="3" t="str">
        <f aca="false">VLOOKUP(C499,$A$1:$B$451,2)</f>
        <v>6b-IW</v>
      </c>
      <c r="E499" s="0" t="str">
        <f aca="false">VLOOKUP($D499,metadata!$B$2:$S$451,2,0)</f>
        <v>KIMURA, MT</v>
      </c>
      <c r="F499" s="0" t="str">
        <f aca="false">VLOOKUP($D499,metadata!$B$2:$S$451,3,0)</f>
        <v>Geographic variation of reproductive diapause in the Drosophila auraria complex (Diptera: Drosophilidae)</v>
      </c>
      <c r="G499" s="0" t="str">
        <f aca="false">VLOOKUP($D499,metadata!$B$2:$S$451,4,0)</f>
        <v>10.1111/j.1365-3032.1984.tb00784.x</v>
      </c>
      <c r="H499" s="0" t="str">
        <f aca="false">VLOOKUP($D499,metadata!$B$2:$S$451,5,0)</f>
        <v>y</v>
      </c>
      <c r="I499" s="0" t="str">
        <f aca="false">VLOOKUP($D499,metadata!$B$2:$S$451,6,0)</f>
        <v>a</v>
      </c>
      <c r="J499" s="0" t="str">
        <f aca="false">VLOOKUP($D499,metadata!$B$2:$S$451,7,0)</f>
        <v>i</v>
      </c>
      <c r="K499" s="0" t="n">
        <f aca="false">VLOOKUP($D499,metadata!$B$2:$S$451,8,0)</f>
        <v>7</v>
      </c>
      <c r="L499" s="0" t="n">
        <f aca="false">VLOOKUP($D499,metadata!$B$2:$S$451,9,0)</f>
        <v>7</v>
      </c>
      <c r="M499" s="0" t="str">
        <f aca="false">VLOOKUP($D499,metadata!$B$2:$S$451,10,0)</f>
        <v>n</v>
      </c>
      <c r="N499" s="0" t="str">
        <f aca="false">VLOOKUP($D499,metadata!$B$2:$S$451,11,0)</f>
        <v>Drosophila triauraria</v>
      </c>
      <c r="O499" s="0" t="str">
        <f aca="false">VLOOKUP($D499,metadata!$B$2:$S$451,12,0)</f>
        <v>diptera</v>
      </c>
      <c r="P499" s="0" t="str">
        <f aca="false">VLOOKUP($D499,metadata!$B$2:$S$451,13,0)</f>
        <v>IW</v>
      </c>
      <c r="Q499" s="0" t="n">
        <f aca="false">VLOOKUP($D499,metadata!$B$2:$S$451,14,0)</f>
        <v>38.104278</v>
      </c>
      <c r="R499" s="0" t="n">
        <f aca="false">VLOOKUP($D499,metadata!$B$2:$S$451,15,0)</f>
        <v>140.87016</v>
      </c>
      <c r="S499" s="0" t="n">
        <f aca="false">VLOOKUP($D499,metadata!$B$2:$S$451,16,0)</f>
        <v>0.1</v>
      </c>
      <c r="T499" s="0" t="str">
        <f aca="false">VLOOKUP($D499,metadata!$B$2:$S$451,17,0)</f>
        <v/>
      </c>
      <c r="U499" s="0" t="str">
        <f aca="false">VLOOKUP($D499,metadata!$B$2:$S$451,18,0)</f>
        <v/>
      </c>
      <c r="V499" s="0" t="n">
        <f aca="false">VLOOKUP($D499,metadata!$B$2:$Z$451,19,0)</f>
        <v>110</v>
      </c>
      <c r="W499" s="0" t="str">
        <f aca="false">VLOOKUP($D499,metadata!$B$2:$Z$451,20,0)</f>
        <v>global average</v>
      </c>
      <c r="X499" s="0" t="str">
        <f aca="false">VLOOKUP($D499,metadata!$B$2:$Z$451,21,0)</f>
        <v/>
      </c>
      <c r="Y499" s="0" t="n">
        <f aca="false">VLOOKUP($D499,metadata!$B$2:$Z$451,22,0)</f>
        <v>6</v>
      </c>
      <c r="Z499" s="0" t="str">
        <f aca="false">VLOOKUP($D499,metadata!$B$2:$Z$451,23,0)</f>
        <v/>
      </c>
      <c r="AA499" s="0" t="str">
        <f aca="false">VLOOKUP($D499,metadata!$B$2:$Z$451,24,0)</f>
        <v/>
      </c>
      <c r="AB499" s="0" t="str">
        <f aca="false">VLOOKUP($D499,metadata!$B$2:$Z$451,25,0)</f>
        <v/>
      </c>
      <c r="AC499" s="0" t="n">
        <v>10.033426183844</v>
      </c>
      <c r="AD499" s="0" t="n">
        <v>69.3548387096774</v>
      </c>
      <c r="AF499" s="0" t="n">
        <f aca="false">IF(AE499="",V499,AE499)</f>
        <v>110</v>
      </c>
      <c r="AG499" s="0" t="n">
        <f aca="false">ROUND(AC499,1)</f>
        <v>10</v>
      </c>
      <c r="AH499" s="0" t="n">
        <v>1984</v>
      </c>
      <c r="AI499" s="0" t="s">
        <v>37</v>
      </c>
      <c r="AJ499" s="0" t="s">
        <v>37</v>
      </c>
    </row>
    <row r="500" customFormat="false" ht="13.8" hidden="false" customHeight="false" outlineLevel="0" collapsed="false">
      <c r="A500" s="0" t="n">
        <f aca="false">A499+metadata!J499</f>
        <v>3111</v>
      </c>
      <c r="B500" s="0" t="str">
        <f aca="false">metadata!B500</f>
        <v>71-</v>
      </c>
      <c r="C500" s="0" t="n">
        <v>499</v>
      </c>
      <c r="D500" s="3" t="str">
        <f aca="false">VLOOKUP(C500,$A$1:$B$451,2)</f>
        <v>6b-TB</v>
      </c>
      <c r="E500" s="0" t="str">
        <f aca="false">VLOOKUP($D500,metadata!$B$2:$S$451,2,0)</f>
        <v>KIMURA, MT</v>
      </c>
      <c r="F500" s="0" t="str">
        <f aca="false">VLOOKUP($D500,metadata!$B$2:$S$451,3,0)</f>
        <v>Geographic variation of reproductive diapause in the Drosophila auraria complex (Diptera: Drosophilidae)</v>
      </c>
      <c r="G500" s="0" t="str">
        <f aca="false">VLOOKUP($D500,metadata!$B$2:$S$451,4,0)</f>
        <v>10.1111/j.1365-3032.1984.tb00784.x</v>
      </c>
      <c r="H500" s="0" t="str">
        <f aca="false">VLOOKUP($D500,metadata!$B$2:$S$451,5,0)</f>
        <v>y</v>
      </c>
      <c r="I500" s="0" t="str">
        <f aca="false">VLOOKUP($D500,metadata!$B$2:$S$451,6,0)</f>
        <v>a</v>
      </c>
      <c r="J500" s="0" t="str">
        <f aca="false">VLOOKUP($D500,metadata!$B$2:$S$451,7,0)</f>
        <v>i</v>
      </c>
      <c r="K500" s="0" t="n">
        <f aca="false">VLOOKUP($D500,metadata!$B$2:$S$451,8,0)</f>
        <v>7</v>
      </c>
      <c r="L500" s="0" t="n">
        <f aca="false">VLOOKUP($D500,metadata!$B$2:$S$451,9,0)</f>
        <v>4</v>
      </c>
      <c r="M500" s="0" t="str">
        <f aca="false">VLOOKUP($D500,metadata!$B$2:$S$451,10,0)</f>
        <v>n</v>
      </c>
      <c r="N500" s="0" t="str">
        <f aca="false">VLOOKUP($D500,metadata!$B$2:$S$451,11,0)</f>
        <v>Drosophila triauraria</v>
      </c>
      <c r="O500" s="0" t="str">
        <f aca="false">VLOOKUP($D500,metadata!$B$2:$S$451,12,0)</f>
        <v>diptera</v>
      </c>
      <c r="P500" s="0" t="str">
        <f aca="false">VLOOKUP($D500,metadata!$B$2:$S$451,13,0)</f>
        <v>TB</v>
      </c>
      <c r="Q500" s="0" t="n">
        <f aca="false">VLOOKUP($D500,metadata!$B$2:$S$451,14,0)</f>
        <v>36.083472</v>
      </c>
      <c r="R500" s="0" t="n">
        <f aca="false">VLOOKUP($D500,metadata!$B$2:$S$451,15,0)</f>
        <v>140.076444</v>
      </c>
      <c r="S500" s="0" t="n">
        <f aca="false">VLOOKUP($D500,metadata!$B$2:$S$451,16,0)</f>
        <v>0.1</v>
      </c>
      <c r="T500" s="0" t="str">
        <f aca="false">VLOOKUP($D500,metadata!$B$2:$S$451,17,0)</f>
        <v/>
      </c>
      <c r="U500" s="0" t="str">
        <f aca="false">VLOOKUP($D500,metadata!$B$2:$S$451,18,0)</f>
        <v/>
      </c>
      <c r="V500" s="0" t="n">
        <f aca="false">VLOOKUP($D500,metadata!$B$2:$Z$451,19,0)</f>
        <v>110</v>
      </c>
      <c r="W500" s="0" t="str">
        <f aca="false">VLOOKUP($D500,metadata!$B$2:$Z$451,20,0)</f>
        <v>global average</v>
      </c>
      <c r="X500" s="0" t="str">
        <f aca="false">VLOOKUP($D500,metadata!$B$2:$Z$451,21,0)</f>
        <v/>
      </c>
      <c r="Y500" s="0" t="n">
        <f aca="false">VLOOKUP($D500,metadata!$B$2:$Z$451,22,0)</f>
        <v>6</v>
      </c>
      <c r="Z500" s="0" t="str">
        <f aca="false">VLOOKUP($D500,metadata!$B$2:$Z$451,23,0)</f>
        <v/>
      </c>
      <c r="AA500" s="0" t="str">
        <f aca="false">VLOOKUP($D500,metadata!$B$2:$Z$451,24,0)</f>
        <v/>
      </c>
      <c r="AB500" s="0" t="str">
        <f aca="false">VLOOKUP($D500,metadata!$B$2:$Z$451,25,0)</f>
        <v/>
      </c>
      <c r="AC500" s="0" t="n">
        <v>15.9665738161559</v>
      </c>
      <c r="AD500" s="0" t="n">
        <v>2.58064516129032</v>
      </c>
      <c r="AF500" s="0" t="n">
        <f aca="false">IF(AE500="",V500,AE500)</f>
        <v>110</v>
      </c>
      <c r="AG500" s="0" t="n">
        <f aca="false">ROUND(AC500,1)</f>
        <v>16</v>
      </c>
      <c r="AH500" s="0" t="n">
        <v>1984</v>
      </c>
      <c r="AI500" s="0" t="s">
        <v>38</v>
      </c>
      <c r="AJ500" s="0" t="s">
        <v>38</v>
      </c>
    </row>
    <row r="501" customFormat="false" ht="13.8" hidden="false" customHeight="false" outlineLevel="0" collapsed="false">
      <c r="C501" s="0" t="n">
        <v>500</v>
      </c>
      <c r="D501" s="3" t="str">
        <f aca="false">VLOOKUP(C501,$A$1:$B$451,2)</f>
        <v>6b-TB</v>
      </c>
      <c r="E501" s="0" t="str">
        <f aca="false">VLOOKUP($D501,metadata!$B$2:$S$451,2,0)</f>
        <v>KIMURA, MT</v>
      </c>
      <c r="F501" s="0" t="str">
        <f aca="false">VLOOKUP($D501,metadata!$B$2:$S$451,3,0)</f>
        <v>Geographic variation of reproductive diapause in the Drosophila auraria complex (Diptera: Drosophilidae)</v>
      </c>
      <c r="G501" s="0" t="str">
        <f aca="false">VLOOKUP($D501,metadata!$B$2:$S$451,4,0)</f>
        <v>10.1111/j.1365-3032.1984.tb00784.x</v>
      </c>
      <c r="H501" s="0" t="str">
        <f aca="false">VLOOKUP($D501,metadata!$B$2:$S$451,5,0)</f>
        <v>y</v>
      </c>
      <c r="I501" s="0" t="str">
        <f aca="false">VLOOKUP($D501,metadata!$B$2:$S$451,6,0)</f>
        <v>a</v>
      </c>
      <c r="J501" s="0" t="str">
        <f aca="false">VLOOKUP($D501,metadata!$B$2:$S$451,7,0)</f>
        <v>i</v>
      </c>
      <c r="K501" s="0" t="n">
        <f aca="false">VLOOKUP($D501,metadata!$B$2:$S$451,8,0)</f>
        <v>7</v>
      </c>
      <c r="L501" s="0" t="n">
        <f aca="false">VLOOKUP($D501,metadata!$B$2:$S$451,9,0)</f>
        <v>4</v>
      </c>
      <c r="M501" s="0" t="str">
        <f aca="false">VLOOKUP($D501,metadata!$B$2:$S$451,10,0)</f>
        <v>n</v>
      </c>
      <c r="N501" s="0" t="str">
        <f aca="false">VLOOKUP($D501,metadata!$B$2:$S$451,11,0)</f>
        <v>Drosophila triauraria</v>
      </c>
      <c r="O501" s="0" t="str">
        <f aca="false">VLOOKUP($D501,metadata!$B$2:$S$451,12,0)</f>
        <v>diptera</v>
      </c>
      <c r="P501" s="0" t="str">
        <f aca="false">VLOOKUP($D501,metadata!$B$2:$S$451,13,0)</f>
        <v>TB</v>
      </c>
      <c r="Q501" s="0" t="n">
        <f aca="false">VLOOKUP($D501,metadata!$B$2:$S$451,14,0)</f>
        <v>36.083472</v>
      </c>
      <c r="R501" s="0" t="n">
        <f aca="false">VLOOKUP($D501,metadata!$B$2:$S$451,15,0)</f>
        <v>140.076444</v>
      </c>
      <c r="S501" s="0" t="n">
        <f aca="false">VLOOKUP($D501,metadata!$B$2:$S$451,16,0)</f>
        <v>0.1</v>
      </c>
      <c r="T501" s="0" t="str">
        <f aca="false">VLOOKUP($D501,metadata!$B$2:$S$451,17,0)</f>
        <v/>
      </c>
      <c r="U501" s="0" t="str">
        <f aca="false">VLOOKUP($D501,metadata!$B$2:$S$451,18,0)</f>
        <v/>
      </c>
      <c r="V501" s="0" t="n">
        <f aca="false">VLOOKUP($D501,metadata!$B$2:$Z$451,19,0)</f>
        <v>110</v>
      </c>
      <c r="W501" s="0" t="str">
        <f aca="false">VLOOKUP($D501,metadata!$B$2:$Z$451,20,0)</f>
        <v>global average</v>
      </c>
      <c r="X501" s="0" t="str">
        <f aca="false">VLOOKUP($D501,metadata!$B$2:$Z$451,21,0)</f>
        <v/>
      </c>
      <c r="Y501" s="0" t="n">
        <f aca="false">VLOOKUP($D501,metadata!$B$2:$Z$451,22,0)</f>
        <v>6</v>
      </c>
      <c r="Z501" s="0" t="str">
        <f aca="false">VLOOKUP($D501,metadata!$B$2:$Z$451,23,0)</f>
        <v/>
      </c>
      <c r="AA501" s="0" t="str">
        <f aca="false">VLOOKUP($D501,metadata!$B$2:$Z$451,24,0)</f>
        <v/>
      </c>
      <c r="AB501" s="0" t="str">
        <f aca="false">VLOOKUP($D501,metadata!$B$2:$Z$451,25,0)</f>
        <v/>
      </c>
      <c r="AC501" s="0" t="n">
        <v>14.0111420612813</v>
      </c>
      <c r="AD501" s="0" t="n">
        <v>2.25806451612902</v>
      </c>
      <c r="AF501" s="0" t="n">
        <f aca="false">IF(AE501="",V501,AE501)</f>
        <v>110</v>
      </c>
      <c r="AG501" s="0" t="n">
        <f aca="false">ROUND(AC501,1)</f>
        <v>14</v>
      </c>
      <c r="AH501" s="0" t="n">
        <v>1984</v>
      </c>
      <c r="AI501" s="0" t="s">
        <v>38</v>
      </c>
      <c r="AJ501" s="0" t="s">
        <v>38</v>
      </c>
    </row>
    <row r="502" customFormat="false" ht="13.8" hidden="false" customHeight="false" outlineLevel="0" collapsed="false">
      <c r="C502" s="0" t="n">
        <v>501</v>
      </c>
      <c r="D502" s="3" t="str">
        <f aca="false">VLOOKUP(C502,$A$1:$B$451,2)</f>
        <v>6b-TB</v>
      </c>
      <c r="E502" s="0" t="str">
        <f aca="false">VLOOKUP($D502,metadata!$B$2:$S$451,2,0)</f>
        <v>KIMURA, MT</v>
      </c>
      <c r="F502" s="0" t="str">
        <f aca="false">VLOOKUP($D502,metadata!$B$2:$S$451,3,0)</f>
        <v>Geographic variation of reproductive diapause in the Drosophila auraria complex (Diptera: Drosophilidae)</v>
      </c>
      <c r="G502" s="0" t="str">
        <f aca="false">VLOOKUP($D502,metadata!$B$2:$S$451,4,0)</f>
        <v>10.1111/j.1365-3032.1984.tb00784.x</v>
      </c>
      <c r="H502" s="0" t="str">
        <f aca="false">VLOOKUP($D502,metadata!$B$2:$S$451,5,0)</f>
        <v>y</v>
      </c>
      <c r="I502" s="0" t="str">
        <f aca="false">VLOOKUP($D502,metadata!$B$2:$S$451,6,0)</f>
        <v>a</v>
      </c>
      <c r="J502" s="0" t="str">
        <f aca="false">VLOOKUP($D502,metadata!$B$2:$S$451,7,0)</f>
        <v>i</v>
      </c>
      <c r="K502" s="0" t="n">
        <f aca="false">VLOOKUP($D502,metadata!$B$2:$S$451,8,0)</f>
        <v>7</v>
      </c>
      <c r="L502" s="0" t="n">
        <f aca="false">VLOOKUP($D502,metadata!$B$2:$S$451,9,0)</f>
        <v>4</v>
      </c>
      <c r="M502" s="0" t="str">
        <f aca="false">VLOOKUP($D502,metadata!$B$2:$S$451,10,0)</f>
        <v>n</v>
      </c>
      <c r="N502" s="0" t="str">
        <f aca="false">VLOOKUP($D502,metadata!$B$2:$S$451,11,0)</f>
        <v>Drosophila triauraria</v>
      </c>
      <c r="O502" s="0" t="str">
        <f aca="false">VLOOKUP($D502,metadata!$B$2:$S$451,12,0)</f>
        <v>diptera</v>
      </c>
      <c r="P502" s="0" t="str">
        <f aca="false">VLOOKUP($D502,metadata!$B$2:$S$451,13,0)</f>
        <v>TB</v>
      </c>
      <c r="Q502" s="0" t="n">
        <f aca="false">VLOOKUP($D502,metadata!$B$2:$S$451,14,0)</f>
        <v>36.083472</v>
      </c>
      <c r="R502" s="0" t="n">
        <f aca="false">VLOOKUP($D502,metadata!$B$2:$S$451,15,0)</f>
        <v>140.076444</v>
      </c>
      <c r="S502" s="0" t="n">
        <f aca="false">VLOOKUP($D502,metadata!$B$2:$S$451,16,0)</f>
        <v>0.1</v>
      </c>
      <c r="T502" s="0" t="str">
        <f aca="false">VLOOKUP($D502,metadata!$B$2:$S$451,17,0)</f>
        <v/>
      </c>
      <c r="U502" s="0" t="str">
        <f aca="false">VLOOKUP($D502,metadata!$B$2:$S$451,18,0)</f>
        <v/>
      </c>
      <c r="V502" s="0" t="n">
        <f aca="false">VLOOKUP($D502,metadata!$B$2:$Z$451,19,0)</f>
        <v>110</v>
      </c>
      <c r="W502" s="0" t="str">
        <f aca="false">VLOOKUP($D502,metadata!$B$2:$Z$451,20,0)</f>
        <v>global average</v>
      </c>
      <c r="X502" s="0" t="str">
        <f aca="false">VLOOKUP($D502,metadata!$B$2:$Z$451,21,0)</f>
        <v/>
      </c>
      <c r="Y502" s="0" t="n">
        <f aca="false">VLOOKUP($D502,metadata!$B$2:$Z$451,22,0)</f>
        <v>6</v>
      </c>
      <c r="Z502" s="0" t="str">
        <f aca="false">VLOOKUP($D502,metadata!$B$2:$Z$451,23,0)</f>
        <v/>
      </c>
      <c r="AA502" s="0" t="str">
        <f aca="false">VLOOKUP($D502,metadata!$B$2:$Z$451,24,0)</f>
        <v/>
      </c>
      <c r="AB502" s="0" t="str">
        <f aca="false">VLOOKUP($D502,metadata!$B$2:$Z$451,25,0)</f>
        <v/>
      </c>
      <c r="AC502" s="0" t="n">
        <v>12.0222841225626</v>
      </c>
      <c r="AD502" s="0" t="n">
        <v>24.516129032258</v>
      </c>
      <c r="AF502" s="0" t="n">
        <f aca="false">IF(AE502="",V502,AE502)</f>
        <v>110</v>
      </c>
      <c r="AG502" s="0" t="n">
        <f aca="false">ROUND(AC502,1)</f>
        <v>12</v>
      </c>
      <c r="AH502" s="0" t="n">
        <v>1984</v>
      </c>
      <c r="AI502" s="0" t="s">
        <v>38</v>
      </c>
      <c r="AJ502" s="0" t="s">
        <v>38</v>
      </c>
    </row>
    <row r="503" customFormat="false" ht="13.8" hidden="false" customHeight="false" outlineLevel="0" collapsed="false">
      <c r="C503" s="0" t="n">
        <v>502</v>
      </c>
      <c r="D503" s="3" t="str">
        <f aca="false">VLOOKUP(C503,$A$1:$B$451,2)</f>
        <v>6b-TB</v>
      </c>
      <c r="E503" s="0" t="str">
        <f aca="false">VLOOKUP($D503,metadata!$B$2:$S$451,2,0)</f>
        <v>KIMURA, MT</v>
      </c>
      <c r="F503" s="0" t="str">
        <f aca="false">VLOOKUP($D503,metadata!$B$2:$S$451,3,0)</f>
        <v>Geographic variation of reproductive diapause in the Drosophila auraria complex (Diptera: Drosophilidae)</v>
      </c>
      <c r="G503" s="0" t="str">
        <f aca="false">VLOOKUP($D503,metadata!$B$2:$S$451,4,0)</f>
        <v>10.1111/j.1365-3032.1984.tb00784.x</v>
      </c>
      <c r="H503" s="0" t="str">
        <f aca="false">VLOOKUP($D503,metadata!$B$2:$S$451,5,0)</f>
        <v>y</v>
      </c>
      <c r="I503" s="0" t="str">
        <f aca="false">VLOOKUP($D503,metadata!$B$2:$S$451,6,0)</f>
        <v>a</v>
      </c>
      <c r="J503" s="0" t="str">
        <f aca="false">VLOOKUP($D503,metadata!$B$2:$S$451,7,0)</f>
        <v>i</v>
      </c>
      <c r="K503" s="0" t="n">
        <f aca="false">VLOOKUP($D503,metadata!$B$2:$S$451,8,0)</f>
        <v>7</v>
      </c>
      <c r="L503" s="0" t="n">
        <f aca="false">VLOOKUP($D503,metadata!$B$2:$S$451,9,0)</f>
        <v>4</v>
      </c>
      <c r="M503" s="0" t="str">
        <f aca="false">VLOOKUP($D503,metadata!$B$2:$S$451,10,0)</f>
        <v>n</v>
      </c>
      <c r="N503" s="0" t="str">
        <f aca="false">VLOOKUP($D503,metadata!$B$2:$S$451,11,0)</f>
        <v>Drosophila triauraria</v>
      </c>
      <c r="O503" s="0" t="str">
        <f aca="false">VLOOKUP($D503,metadata!$B$2:$S$451,12,0)</f>
        <v>diptera</v>
      </c>
      <c r="P503" s="0" t="str">
        <f aca="false">VLOOKUP($D503,metadata!$B$2:$S$451,13,0)</f>
        <v>TB</v>
      </c>
      <c r="Q503" s="0" t="n">
        <f aca="false">VLOOKUP($D503,metadata!$B$2:$S$451,14,0)</f>
        <v>36.083472</v>
      </c>
      <c r="R503" s="0" t="n">
        <f aca="false">VLOOKUP($D503,metadata!$B$2:$S$451,15,0)</f>
        <v>140.076444</v>
      </c>
      <c r="S503" s="0" t="n">
        <f aca="false">VLOOKUP($D503,metadata!$B$2:$S$451,16,0)</f>
        <v>0.1</v>
      </c>
      <c r="T503" s="0" t="str">
        <f aca="false">VLOOKUP($D503,metadata!$B$2:$S$451,17,0)</f>
        <v/>
      </c>
      <c r="U503" s="0" t="str">
        <f aca="false">VLOOKUP($D503,metadata!$B$2:$S$451,18,0)</f>
        <v/>
      </c>
      <c r="V503" s="0" t="n">
        <f aca="false">VLOOKUP($D503,metadata!$B$2:$Z$451,19,0)</f>
        <v>110</v>
      </c>
      <c r="W503" s="0" t="str">
        <f aca="false">VLOOKUP($D503,metadata!$B$2:$Z$451,20,0)</f>
        <v>global average</v>
      </c>
      <c r="X503" s="0" t="str">
        <f aca="false">VLOOKUP($D503,metadata!$B$2:$Z$451,21,0)</f>
        <v/>
      </c>
      <c r="Y503" s="0" t="n">
        <f aca="false">VLOOKUP($D503,metadata!$B$2:$Z$451,22,0)</f>
        <v>6</v>
      </c>
      <c r="Z503" s="0" t="str">
        <f aca="false">VLOOKUP($D503,metadata!$B$2:$Z$451,23,0)</f>
        <v/>
      </c>
      <c r="AA503" s="0" t="str">
        <f aca="false">VLOOKUP($D503,metadata!$B$2:$Z$451,24,0)</f>
        <v/>
      </c>
      <c r="AB503" s="0" t="str">
        <f aca="false">VLOOKUP($D503,metadata!$B$2:$Z$451,25,0)</f>
        <v/>
      </c>
      <c r="AC503" s="0" t="n">
        <v>10.033426183844</v>
      </c>
      <c r="AD503" s="0" t="n">
        <v>44.1935483870967</v>
      </c>
      <c r="AF503" s="0" t="n">
        <f aca="false">IF(AE503="",V503,AE503)</f>
        <v>110</v>
      </c>
      <c r="AG503" s="0" t="n">
        <f aca="false">ROUND(AC503,1)</f>
        <v>10</v>
      </c>
      <c r="AH503" s="0" t="n">
        <v>1984</v>
      </c>
      <c r="AI503" s="0" t="s">
        <v>38</v>
      </c>
      <c r="AJ503" s="0" t="s">
        <v>38</v>
      </c>
    </row>
    <row r="504" customFormat="false" ht="13.8" hidden="false" customHeight="false" outlineLevel="0" collapsed="false">
      <c r="C504" s="0" t="n">
        <v>503</v>
      </c>
      <c r="D504" s="3" t="str">
        <f aca="false">VLOOKUP(C504,$A$1:$B$451,2)</f>
        <v>6b-OI</v>
      </c>
      <c r="E504" s="0" t="str">
        <f aca="false">VLOOKUP($D504,metadata!$B$2:$S$451,2,0)</f>
        <v>KIMURA, MT</v>
      </c>
      <c r="F504" s="0" t="str">
        <f aca="false">VLOOKUP($D504,metadata!$B$2:$S$451,3,0)</f>
        <v>Geographic variation of reproductive diapause in the Drosophila auraria complex (Diptera: Drosophilidae)</v>
      </c>
      <c r="G504" s="0" t="str">
        <f aca="false">VLOOKUP($D504,metadata!$B$2:$S$451,4,0)</f>
        <v>10.1111/j.1365-3032.1984.tb00784.x</v>
      </c>
      <c r="H504" s="0" t="str">
        <f aca="false">VLOOKUP($D504,metadata!$B$2:$S$451,5,0)</f>
        <v>y</v>
      </c>
      <c r="I504" s="0" t="str">
        <f aca="false">VLOOKUP($D504,metadata!$B$2:$S$451,6,0)</f>
        <v>a</v>
      </c>
      <c r="J504" s="0" t="str">
        <f aca="false">VLOOKUP($D504,metadata!$B$2:$S$451,7,0)</f>
        <v>i</v>
      </c>
      <c r="K504" s="0" t="n">
        <f aca="false">VLOOKUP($D504,metadata!$B$2:$S$451,8,0)</f>
        <v>7</v>
      </c>
      <c r="L504" s="0" t="n">
        <f aca="false">VLOOKUP($D504,metadata!$B$2:$S$451,9,0)</f>
        <v>8</v>
      </c>
      <c r="M504" s="0" t="str">
        <f aca="false">VLOOKUP($D504,metadata!$B$2:$S$451,10,0)</f>
        <v>n</v>
      </c>
      <c r="N504" s="0" t="str">
        <f aca="false">VLOOKUP($D504,metadata!$B$2:$S$451,11,0)</f>
        <v>Drosophila triauraria</v>
      </c>
      <c r="O504" s="0" t="str">
        <f aca="false">VLOOKUP($D504,metadata!$B$2:$S$451,12,0)</f>
        <v>diptera</v>
      </c>
      <c r="P504" s="0" t="str">
        <f aca="false">VLOOKUP($D504,metadata!$B$2:$S$451,13,0)</f>
        <v>OI</v>
      </c>
      <c r="Q504" s="0" t="n">
        <f aca="false">VLOOKUP($D504,metadata!$B$2:$S$451,14,0)</f>
        <v>33.233333</v>
      </c>
      <c r="R504" s="0" t="n">
        <f aca="false">VLOOKUP($D504,metadata!$B$2:$S$451,15,0)</f>
        <v>131.606667</v>
      </c>
      <c r="S504" s="0" t="n">
        <f aca="false">VLOOKUP($D504,metadata!$B$2:$S$451,16,0)</f>
        <v>0.1</v>
      </c>
      <c r="T504" s="0" t="str">
        <f aca="false">VLOOKUP($D504,metadata!$B$2:$S$451,17,0)</f>
        <v/>
      </c>
      <c r="U504" s="0" t="str">
        <f aca="false">VLOOKUP($D504,metadata!$B$2:$S$451,18,0)</f>
        <v/>
      </c>
      <c r="V504" s="0" t="n">
        <f aca="false">VLOOKUP($D504,metadata!$B$2:$Z$451,19,0)</f>
        <v>110</v>
      </c>
      <c r="W504" s="0" t="str">
        <f aca="false">VLOOKUP($D504,metadata!$B$2:$Z$451,20,0)</f>
        <v>global average</v>
      </c>
      <c r="X504" s="0" t="str">
        <f aca="false">VLOOKUP($D504,metadata!$B$2:$Z$451,21,0)</f>
        <v/>
      </c>
      <c r="Y504" s="0" t="n">
        <f aca="false">VLOOKUP($D504,metadata!$B$2:$Z$451,22,0)</f>
        <v>6</v>
      </c>
      <c r="Z504" s="0" t="str">
        <f aca="false">VLOOKUP($D504,metadata!$B$2:$Z$451,23,0)</f>
        <v/>
      </c>
      <c r="AA504" s="0" t="str">
        <f aca="false">VLOOKUP($D504,metadata!$B$2:$Z$451,24,0)</f>
        <v/>
      </c>
      <c r="AB504" s="0" t="str">
        <f aca="false">VLOOKUP($D504,metadata!$B$2:$Z$451,25,0)</f>
        <v/>
      </c>
      <c r="AC504" s="0" t="n">
        <v>15.9999999999999</v>
      </c>
      <c r="AD504" s="0" t="n">
        <v>6.4516129032258</v>
      </c>
      <c r="AF504" s="0" t="n">
        <f aca="false">IF(AE504="",V504,AE504)</f>
        <v>110</v>
      </c>
      <c r="AG504" s="0" t="n">
        <f aca="false">ROUND(AC504,1)</f>
        <v>16</v>
      </c>
      <c r="AH504" s="0" t="n">
        <v>1984</v>
      </c>
      <c r="AI504" s="0" t="s">
        <v>37</v>
      </c>
      <c r="AJ504" s="0" t="s">
        <v>37</v>
      </c>
    </row>
    <row r="505" customFormat="false" ht="13.8" hidden="false" customHeight="false" outlineLevel="0" collapsed="false">
      <c r="C505" s="0" t="n">
        <v>504</v>
      </c>
      <c r="D505" s="3" t="str">
        <f aca="false">VLOOKUP(C505,$A$1:$B$451,2)</f>
        <v>6b-OI</v>
      </c>
      <c r="E505" s="0" t="str">
        <f aca="false">VLOOKUP($D505,metadata!$B$2:$S$451,2,0)</f>
        <v>KIMURA, MT</v>
      </c>
      <c r="F505" s="0" t="str">
        <f aca="false">VLOOKUP($D505,metadata!$B$2:$S$451,3,0)</f>
        <v>Geographic variation of reproductive diapause in the Drosophila auraria complex (Diptera: Drosophilidae)</v>
      </c>
      <c r="G505" s="0" t="str">
        <f aca="false">VLOOKUP($D505,metadata!$B$2:$S$451,4,0)</f>
        <v>10.1111/j.1365-3032.1984.tb00784.x</v>
      </c>
      <c r="H505" s="0" t="str">
        <f aca="false">VLOOKUP($D505,metadata!$B$2:$S$451,5,0)</f>
        <v>y</v>
      </c>
      <c r="I505" s="0" t="str">
        <f aca="false">VLOOKUP($D505,metadata!$B$2:$S$451,6,0)</f>
        <v>a</v>
      </c>
      <c r="J505" s="0" t="str">
        <f aca="false">VLOOKUP($D505,metadata!$B$2:$S$451,7,0)</f>
        <v>i</v>
      </c>
      <c r="K505" s="0" t="n">
        <f aca="false">VLOOKUP($D505,metadata!$B$2:$S$451,8,0)</f>
        <v>7</v>
      </c>
      <c r="L505" s="0" t="n">
        <f aca="false">VLOOKUP($D505,metadata!$B$2:$S$451,9,0)</f>
        <v>8</v>
      </c>
      <c r="M505" s="0" t="str">
        <f aca="false">VLOOKUP($D505,metadata!$B$2:$S$451,10,0)</f>
        <v>n</v>
      </c>
      <c r="N505" s="0" t="str">
        <f aca="false">VLOOKUP($D505,metadata!$B$2:$S$451,11,0)</f>
        <v>Drosophila triauraria</v>
      </c>
      <c r="O505" s="0" t="str">
        <f aca="false">VLOOKUP($D505,metadata!$B$2:$S$451,12,0)</f>
        <v>diptera</v>
      </c>
      <c r="P505" s="0" t="str">
        <f aca="false">VLOOKUP($D505,metadata!$B$2:$S$451,13,0)</f>
        <v>OI</v>
      </c>
      <c r="Q505" s="0" t="n">
        <f aca="false">VLOOKUP($D505,metadata!$B$2:$S$451,14,0)</f>
        <v>33.233333</v>
      </c>
      <c r="R505" s="0" t="n">
        <f aca="false">VLOOKUP($D505,metadata!$B$2:$S$451,15,0)</f>
        <v>131.606667</v>
      </c>
      <c r="S505" s="0" t="n">
        <f aca="false">VLOOKUP($D505,metadata!$B$2:$S$451,16,0)</f>
        <v>0.1</v>
      </c>
      <c r="T505" s="0" t="str">
        <f aca="false">VLOOKUP($D505,metadata!$B$2:$S$451,17,0)</f>
        <v/>
      </c>
      <c r="U505" s="0" t="str">
        <f aca="false">VLOOKUP($D505,metadata!$B$2:$S$451,18,0)</f>
        <v/>
      </c>
      <c r="V505" s="0" t="n">
        <f aca="false">VLOOKUP($D505,metadata!$B$2:$Z$451,19,0)</f>
        <v>110</v>
      </c>
      <c r="W505" s="0" t="str">
        <f aca="false">VLOOKUP($D505,metadata!$B$2:$Z$451,20,0)</f>
        <v>global average</v>
      </c>
      <c r="X505" s="0" t="str">
        <f aca="false">VLOOKUP($D505,metadata!$B$2:$Z$451,21,0)</f>
        <v/>
      </c>
      <c r="Y505" s="0" t="n">
        <f aca="false">VLOOKUP($D505,metadata!$B$2:$Z$451,22,0)</f>
        <v>6</v>
      </c>
      <c r="Z505" s="0" t="str">
        <f aca="false">VLOOKUP($D505,metadata!$B$2:$Z$451,23,0)</f>
        <v/>
      </c>
      <c r="AA505" s="0" t="str">
        <f aca="false">VLOOKUP($D505,metadata!$B$2:$Z$451,24,0)</f>
        <v/>
      </c>
      <c r="AB505" s="0" t="str">
        <f aca="false">VLOOKUP($D505,metadata!$B$2:$Z$451,25,0)</f>
        <v/>
      </c>
      <c r="AC505" s="0" t="n">
        <v>13.9777158774373</v>
      </c>
      <c r="AD505" s="0" t="n">
        <v>6.12903225806451</v>
      </c>
      <c r="AF505" s="0" t="n">
        <f aca="false">IF(AE505="",V505,AE505)</f>
        <v>110</v>
      </c>
      <c r="AG505" s="0" t="n">
        <f aca="false">ROUND(AC505,1)</f>
        <v>14</v>
      </c>
      <c r="AH505" s="0" t="n">
        <v>1984</v>
      </c>
      <c r="AI505" s="0" t="s">
        <v>37</v>
      </c>
      <c r="AJ505" s="0" t="s">
        <v>37</v>
      </c>
    </row>
    <row r="506" customFormat="false" ht="13.8" hidden="false" customHeight="false" outlineLevel="0" collapsed="false">
      <c r="C506" s="0" t="n">
        <v>505</v>
      </c>
      <c r="D506" s="3" t="str">
        <f aca="false">VLOOKUP(C506,$A$1:$B$451,2)</f>
        <v>6b-OI</v>
      </c>
      <c r="E506" s="0" t="str">
        <f aca="false">VLOOKUP($D506,metadata!$B$2:$S$451,2,0)</f>
        <v>KIMURA, MT</v>
      </c>
      <c r="F506" s="0" t="str">
        <f aca="false">VLOOKUP($D506,metadata!$B$2:$S$451,3,0)</f>
        <v>Geographic variation of reproductive diapause in the Drosophila auraria complex (Diptera: Drosophilidae)</v>
      </c>
      <c r="G506" s="0" t="str">
        <f aca="false">VLOOKUP($D506,metadata!$B$2:$S$451,4,0)</f>
        <v>10.1111/j.1365-3032.1984.tb00784.x</v>
      </c>
      <c r="H506" s="0" t="str">
        <f aca="false">VLOOKUP($D506,metadata!$B$2:$S$451,5,0)</f>
        <v>y</v>
      </c>
      <c r="I506" s="0" t="str">
        <f aca="false">VLOOKUP($D506,metadata!$B$2:$S$451,6,0)</f>
        <v>a</v>
      </c>
      <c r="J506" s="0" t="str">
        <f aca="false">VLOOKUP($D506,metadata!$B$2:$S$451,7,0)</f>
        <v>i</v>
      </c>
      <c r="K506" s="0" t="n">
        <f aca="false">VLOOKUP($D506,metadata!$B$2:$S$451,8,0)</f>
        <v>7</v>
      </c>
      <c r="L506" s="0" t="n">
        <f aca="false">VLOOKUP($D506,metadata!$B$2:$S$451,9,0)</f>
        <v>8</v>
      </c>
      <c r="M506" s="0" t="str">
        <f aca="false">VLOOKUP($D506,metadata!$B$2:$S$451,10,0)</f>
        <v>n</v>
      </c>
      <c r="N506" s="0" t="str">
        <f aca="false">VLOOKUP($D506,metadata!$B$2:$S$451,11,0)</f>
        <v>Drosophila triauraria</v>
      </c>
      <c r="O506" s="0" t="str">
        <f aca="false">VLOOKUP($D506,metadata!$B$2:$S$451,12,0)</f>
        <v>diptera</v>
      </c>
      <c r="P506" s="0" t="str">
        <f aca="false">VLOOKUP($D506,metadata!$B$2:$S$451,13,0)</f>
        <v>OI</v>
      </c>
      <c r="Q506" s="0" t="n">
        <f aca="false">VLOOKUP($D506,metadata!$B$2:$S$451,14,0)</f>
        <v>33.233333</v>
      </c>
      <c r="R506" s="0" t="n">
        <f aca="false">VLOOKUP($D506,metadata!$B$2:$S$451,15,0)</f>
        <v>131.606667</v>
      </c>
      <c r="S506" s="0" t="n">
        <f aca="false">VLOOKUP($D506,metadata!$B$2:$S$451,16,0)</f>
        <v>0.1</v>
      </c>
      <c r="T506" s="0" t="str">
        <f aca="false">VLOOKUP($D506,metadata!$B$2:$S$451,17,0)</f>
        <v/>
      </c>
      <c r="U506" s="0" t="str">
        <f aca="false">VLOOKUP($D506,metadata!$B$2:$S$451,18,0)</f>
        <v/>
      </c>
      <c r="V506" s="0" t="n">
        <f aca="false">VLOOKUP($D506,metadata!$B$2:$Z$451,19,0)</f>
        <v>110</v>
      </c>
      <c r="W506" s="0" t="str">
        <f aca="false">VLOOKUP($D506,metadata!$B$2:$Z$451,20,0)</f>
        <v>global average</v>
      </c>
      <c r="X506" s="0" t="str">
        <f aca="false">VLOOKUP($D506,metadata!$B$2:$Z$451,21,0)</f>
        <v/>
      </c>
      <c r="Y506" s="0" t="n">
        <f aca="false">VLOOKUP($D506,metadata!$B$2:$Z$451,22,0)</f>
        <v>6</v>
      </c>
      <c r="Z506" s="0" t="str">
        <f aca="false">VLOOKUP($D506,metadata!$B$2:$Z$451,23,0)</f>
        <v/>
      </c>
      <c r="AA506" s="0" t="str">
        <f aca="false">VLOOKUP($D506,metadata!$B$2:$Z$451,24,0)</f>
        <v/>
      </c>
      <c r="AB506" s="0" t="str">
        <f aca="false">VLOOKUP($D506,metadata!$B$2:$Z$451,25,0)</f>
        <v/>
      </c>
      <c r="AC506" s="0" t="n">
        <v>13.4930362116991</v>
      </c>
      <c r="AD506" s="0" t="n">
        <v>5.16129032258064</v>
      </c>
      <c r="AF506" s="0" t="n">
        <f aca="false">IF(AE506="",V506,AE506)</f>
        <v>110</v>
      </c>
      <c r="AG506" s="0" t="n">
        <f aca="false">ROUND(AC506,1)</f>
        <v>13.5</v>
      </c>
      <c r="AH506" s="0" t="n">
        <v>1984</v>
      </c>
      <c r="AI506" s="0" t="s">
        <v>37</v>
      </c>
      <c r="AJ506" s="0" t="s">
        <v>37</v>
      </c>
    </row>
    <row r="507" customFormat="false" ht="13.8" hidden="false" customHeight="false" outlineLevel="0" collapsed="false">
      <c r="C507" s="0" t="n">
        <v>506</v>
      </c>
      <c r="D507" s="3" t="str">
        <f aca="false">VLOOKUP(C507,$A$1:$B$451,2)</f>
        <v>6b-OI</v>
      </c>
      <c r="E507" s="0" t="str">
        <f aca="false">VLOOKUP($D507,metadata!$B$2:$S$451,2,0)</f>
        <v>KIMURA, MT</v>
      </c>
      <c r="F507" s="0" t="str">
        <f aca="false">VLOOKUP($D507,metadata!$B$2:$S$451,3,0)</f>
        <v>Geographic variation of reproductive diapause in the Drosophila auraria complex (Diptera: Drosophilidae)</v>
      </c>
      <c r="G507" s="0" t="str">
        <f aca="false">VLOOKUP($D507,metadata!$B$2:$S$451,4,0)</f>
        <v>10.1111/j.1365-3032.1984.tb00784.x</v>
      </c>
      <c r="H507" s="0" t="str">
        <f aca="false">VLOOKUP($D507,metadata!$B$2:$S$451,5,0)</f>
        <v>y</v>
      </c>
      <c r="I507" s="0" t="str">
        <f aca="false">VLOOKUP($D507,metadata!$B$2:$S$451,6,0)</f>
        <v>a</v>
      </c>
      <c r="J507" s="0" t="str">
        <f aca="false">VLOOKUP($D507,metadata!$B$2:$S$451,7,0)</f>
        <v>i</v>
      </c>
      <c r="K507" s="0" t="n">
        <f aca="false">VLOOKUP($D507,metadata!$B$2:$S$451,8,0)</f>
        <v>7</v>
      </c>
      <c r="L507" s="0" t="n">
        <f aca="false">VLOOKUP($D507,metadata!$B$2:$S$451,9,0)</f>
        <v>8</v>
      </c>
      <c r="M507" s="0" t="str">
        <f aca="false">VLOOKUP($D507,metadata!$B$2:$S$451,10,0)</f>
        <v>n</v>
      </c>
      <c r="N507" s="0" t="str">
        <f aca="false">VLOOKUP($D507,metadata!$B$2:$S$451,11,0)</f>
        <v>Drosophila triauraria</v>
      </c>
      <c r="O507" s="0" t="str">
        <f aca="false">VLOOKUP($D507,metadata!$B$2:$S$451,12,0)</f>
        <v>diptera</v>
      </c>
      <c r="P507" s="0" t="str">
        <f aca="false">VLOOKUP($D507,metadata!$B$2:$S$451,13,0)</f>
        <v>OI</v>
      </c>
      <c r="Q507" s="0" t="n">
        <f aca="false">VLOOKUP($D507,metadata!$B$2:$S$451,14,0)</f>
        <v>33.233333</v>
      </c>
      <c r="R507" s="0" t="n">
        <f aca="false">VLOOKUP($D507,metadata!$B$2:$S$451,15,0)</f>
        <v>131.606667</v>
      </c>
      <c r="S507" s="0" t="n">
        <f aca="false">VLOOKUP($D507,metadata!$B$2:$S$451,16,0)</f>
        <v>0.1</v>
      </c>
      <c r="T507" s="0" t="str">
        <f aca="false">VLOOKUP($D507,metadata!$B$2:$S$451,17,0)</f>
        <v/>
      </c>
      <c r="U507" s="0" t="str">
        <f aca="false">VLOOKUP($D507,metadata!$B$2:$S$451,18,0)</f>
        <v/>
      </c>
      <c r="V507" s="0" t="n">
        <f aca="false">VLOOKUP($D507,metadata!$B$2:$Z$451,19,0)</f>
        <v>110</v>
      </c>
      <c r="W507" s="0" t="str">
        <f aca="false">VLOOKUP($D507,metadata!$B$2:$Z$451,20,0)</f>
        <v>global average</v>
      </c>
      <c r="X507" s="0" t="str">
        <f aca="false">VLOOKUP($D507,metadata!$B$2:$Z$451,21,0)</f>
        <v/>
      </c>
      <c r="Y507" s="0" t="n">
        <f aca="false">VLOOKUP($D507,metadata!$B$2:$Z$451,22,0)</f>
        <v>6</v>
      </c>
      <c r="Z507" s="0" t="str">
        <f aca="false">VLOOKUP($D507,metadata!$B$2:$Z$451,23,0)</f>
        <v/>
      </c>
      <c r="AA507" s="0" t="str">
        <f aca="false">VLOOKUP($D507,metadata!$B$2:$Z$451,24,0)</f>
        <v/>
      </c>
      <c r="AB507" s="0" t="str">
        <f aca="false">VLOOKUP($D507,metadata!$B$2:$Z$451,25,0)</f>
        <v/>
      </c>
      <c r="AC507" s="0" t="n">
        <v>13.158774373259</v>
      </c>
      <c r="AD507" s="0" t="n">
        <v>3.22580645161289</v>
      </c>
      <c r="AF507" s="0" t="n">
        <f aca="false">IF(AE507="",V507,AE507)</f>
        <v>110</v>
      </c>
      <c r="AG507" s="0" t="n">
        <v>13</v>
      </c>
      <c r="AH507" s="0" t="n">
        <v>1984</v>
      </c>
      <c r="AI507" s="0" t="s">
        <v>37</v>
      </c>
      <c r="AJ507" s="0" t="s">
        <v>37</v>
      </c>
    </row>
    <row r="508" customFormat="false" ht="13.8" hidden="false" customHeight="false" outlineLevel="0" collapsed="false">
      <c r="C508" s="0" t="n">
        <v>507</v>
      </c>
      <c r="D508" s="3" t="str">
        <f aca="false">VLOOKUP(C508,$A$1:$B$451,2)</f>
        <v>6b-OI</v>
      </c>
      <c r="E508" s="0" t="str">
        <f aca="false">VLOOKUP($D508,metadata!$B$2:$S$451,2,0)</f>
        <v>KIMURA, MT</v>
      </c>
      <c r="F508" s="0" t="str">
        <f aca="false">VLOOKUP($D508,metadata!$B$2:$S$451,3,0)</f>
        <v>Geographic variation of reproductive diapause in the Drosophila auraria complex (Diptera: Drosophilidae)</v>
      </c>
      <c r="G508" s="0" t="str">
        <f aca="false">VLOOKUP($D508,metadata!$B$2:$S$451,4,0)</f>
        <v>10.1111/j.1365-3032.1984.tb00784.x</v>
      </c>
      <c r="H508" s="0" t="str">
        <f aca="false">VLOOKUP($D508,metadata!$B$2:$S$451,5,0)</f>
        <v>y</v>
      </c>
      <c r="I508" s="0" t="str">
        <f aca="false">VLOOKUP($D508,metadata!$B$2:$S$451,6,0)</f>
        <v>a</v>
      </c>
      <c r="J508" s="0" t="str">
        <f aca="false">VLOOKUP($D508,metadata!$B$2:$S$451,7,0)</f>
        <v>i</v>
      </c>
      <c r="K508" s="0" t="n">
        <f aca="false">VLOOKUP($D508,metadata!$B$2:$S$451,8,0)</f>
        <v>7</v>
      </c>
      <c r="L508" s="0" t="n">
        <f aca="false">VLOOKUP($D508,metadata!$B$2:$S$451,9,0)</f>
        <v>8</v>
      </c>
      <c r="M508" s="0" t="str">
        <f aca="false">VLOOKUP($D508,metadata!$B$2:$S$451,10,0)</f>
        <v>n</v>
      </c>
      <c r="N508" s="0" t="str">
        <f aca="false">VLOOKUP($D508,metadata!$B$2:$S$451,11,0)</f>
        <v>Drosophila triauraria</v>
      </c>
      <c r="O508" s="0" t="str">
        <f aca="false">VLOOKUP($D508,metadata!$B$2:$S$451,12,0)</f>
        <v>diptera</v>
      </c>
      <c r="P508" s="0" t="str">
        <f aca="false">VLOOKUP($D508,metadata!$B$2:$S$451,13,0)</f>
        <v>OI</v>
      </c>
      <c r="Q508" s="0" t="n">
        <f aca="false">VLOOKUP($D508,metadata!$B$2:$S$451,14,0)</f>
        <v>33.233333</v>
      </c>
      <c r="R508" s="0" t="n">
        <f aca="false">VLOOKUP($D508,metadata!$B$2:$S$451,15,0)</f>
        <v>131.606667</v>
      </c>
      <c r="S508" s="0" t="n">
        <f aca="false">VLOOKUP($D508,metadata!$B$2:$S$451,16,0)</f>
        <v>0.1</v>
      </c>
      <c r="T508" s="0" t="str">
        <f aca="false">VLOOKUP($D508,metadata!$B$2:$S$451,17,0)</f>
        <v/>
      </c>
      <c r="U508" s="0" t="str">
        <f aca="false">VLOOKUP($D508,metadata!$B$2:$S$451,18,0)</f>
        <v/>
      </c>
      <c r="V508" s="0" t="n">
        <f aca="false">VLOOKUP($D508,metadata!$B$2:$Z$451,19,0)</f>
        <v>110</v>
      </c>
      <c r="W508" s="0" t="str">
        <f aca="false">VLOOKUP($D508,metadata!$B$2:$Z$451,20,0)</f>
        <v>global average</v>
      </c>
      <c r="X508" s="0" t="str">
        <f aca="false">VLOOKUP($D508,metadata!$B$2:$Z$451,21,0)</f>
        <v/>
      </c>
      <c r="Y508" s="0" t="n">
        <f aca="false">VLOOKUP($D508,metadata!$B$2:$Z$451,22,0)</f>
        <v>6</v>
      </c>
      <c r="Z508" s="0" t="str">
        <f aca="false">VLOOKUP($D508,metadata!$B$2:$Z$451,23,0)</f>
        <v/>
      </c>
      <c r="AA508" s="0" t="str">
        <f aca="false">VLOOKUP($D508,metadata!$B$2:$Z$451,24,0)</f>
        <v/>
      </c>
      <c r="AB508" s="0" t="str">
        <f aca="false">VLOOKUP($D508,metadata!$B$2:$Z$451,25,0)</f>
        <v/>
      </c>
      <c r="AC508" s="0" t="n">
        <v>12.5069637883008</v>
      </c>
      <c r="AD508" s="0" t="n">
        <v>7.09677419354838</v>
      </c>
      <c r="AF508" s="0" t="n">
        <f aca="false">IF(AE508="",V508,AE508)</f>
        <v>110</v>
      </c>
      <c r="AG508" s="0" t="n">
        <f aca="false">ROUND(AC508,1)</f>
        <v>12.5</v>
      </c>
      <c r="AH508" s="0" t="n">
        <v>1984</v>
      </c>
      <c r="AI508" s="0" t="s">
        <v>37</v>
      </c>
      <c r="AJ508" s="0" t="s">
        <v>37</v>
      </c>
    </row>
    <row r="509" customFormat="false" ht="13.8" hidden="false" customHeight="false" outlineLevel="0" collapsed="false">
      <c r="C509" s="0" t="n">
        <v>508</v>
      </c>
      <c r="D509" s="3" t="str">
        <f aca="false">VLOOKUP(C509,$A$1:$B$451,2)</f>
        <v>6b-OI</v>
      </c>
      <c r="E509" s="0" t="str">
        <f aca="false">VLOOKUP($D509,metadata!$B$2:$S$451,2,0)</f>
        <v>KIMURA, MT</v>
      </c>
      <c r="F509" s="0" t="str">
        <f aca="false">VLOOKUP($D509,metadata!$B$2:$S$451,3,0)</f>
        <v>Geographic variation of reproductive diapause in the Drosophila auraria complex (Diptera: Drosophilidae)</v>
      </c>
      <c r="G509" s="0" t="str">
        <f aca="false">VLOOKUP($D509,metadata!$B$2:$S$451,4,0)</f>
        <v>10.1111/j.1365-3032.1984.tb00784.x</v>
      </c>
      <c r="H509" s="0" t="str">
        <f aca="false">VLOOKUP($D509,metadata!$B$2:$S$451,5,0)</f>
        <v>y</v>
      </c>
      <c r="I509" s="0" t="str">
        <f aca="false">VLOOKUP($D509,metadata!$B$2:$S$451,6,0)</f>
        <v>a</v>
      </c>
      <c r="J509" s="0" t="str">
        <f aca="false">VLOOKUP($D509,metadata!$B$2:$S$451,7,0)</f>
        <v>i</v>
      </c>
      <c r="K509" s="0" t="n">
        <f aca="false">VLOOKUP($D509,metadata!$B$2:$S$451,8,0)</f>
        <v>7</v>
      </c>
      <c r="L509" s="0" t="n">
        <f aca="false">VLOOKUP($D509,metadata!$B$2:$S$451,9,0)</f>
        <v>8</v>
      </c>
      <c r="M509" s="0" t="str">
        <f aca="false">VLOOKUP($D509,metadata!$B$2:$S$451,10,0)</f>
        <v>n</v>
      </c>
      <c r="N509" s="0" t="str">
        <f aca="false">VLOOKUP($D509,metadata!$B$2:$S$451,11,0)</f>
        <v>Drosophila triauraria</v>
      </c>
      <c r="O509" s="0" t="str">
        <f aca="false">VLOOKUP($D509,metadata!$B$2:$S$451,12,0)</f>
        <v>diptera</v>
      </c>
      <c r="P509" s="0" t="str">
        <f aca="false">VLOOKUP($D509,metadata!$B$2:$S$451,13,0)</f>
        <v>OI</v>
      </c>
      <c r="Q509" s="0" t="n">
        <f aca="false">VLOOKUP($D509,metadata!$B$2:$S$451,14,0)</f>
        <v>33.233333</v>
      </c>
      <c r="R509" s="0" t="n">
        <f aca="false">VLOOKUP($D509,metadata!$B$2:$S$451,15,0)</f>
        <v>131.606667</v>
      </c>
      <c r="S509" s="0" t="n">
        <f aca="false">VLOOKUP($D509,metadata!$B$2:$S$451,16,0)</f>
        <v>0.1</v>
      </c>
      <c r="T509" s="0" t="str">
        <f aca="false">VLOOKUP($D509,metadata!$B$2:$S$451,17,0)</f>
        <v/>
      </c>
      <c r="U509" s="0" t="str">
        <f aca="false">VLOOKUP($D509,metadata!$B$2:$S$451,18,0)</f>
        <v/>
      </c>
      <c r="V509" s="0" t="n">
        <f aca="false">VLOOKUP($D509,metadata!$B$2:$Z$451,19,0)</f>
        <v>110</v>
      </c>
      <c r="W509" s="0" t="str">
        <f aca="false">VLOOKUP($D509,metadata!$B$2:$Z$451,20,0)</f>
        <v>global average</v>
      </c>
      <c r="X509" s="0" t="str">
        <f aca="false">VLOOKUP($D509,metadata!$B$2:$Z$451,21,0)</f>
        <v/>
      </c>
      <c r="Y509" s="0" t="n">
        <f aca="false">VLOOKUP($D509,metadata!$B$2:$Z$451,22,0)</f>
        <v>6</v>
      </c>
      <c r="Z509" s="0" t="str">
        <f aca="false">VLOOKUP($D509,metadata!$B$2:$Z$451,23,0)</f>
        <v/>
      </c>
      <c r="AA509" s="0" t="str">
        <f aca="false">VLOOKUP($D509,metadata!$B$2:$Z$451,24,0)</f>
        <v/>
      </c>
      <c r="AB509" s="0" t="str">
        <f aca="false">VLOOKUP($D509,metadata!$B$2:$Z$451,25,0)</f>
        <v/>
      </c>
      <c r="AC509" s="0" t="n">
        <v>11.9888579387186</v>
      </c>
      <c r="AD509" s="0" t="n">
        <v>42.5806451612903</v>
      </c>
      <c r="AF509" s="0" t="n">
        <f aca="false">IF(AE509="",V509,AE509)</f>
        <v>110</v>
      </c>
      <c r="AG509" s="0" t="n">
        <f aca="false">ROUND(AC509,1)</f>
        <v>12</v>
      </c>
      <c r="AH509" s="0" t="n">
        <v>1984</v>
      </c>
      <c r="AI509" s="0" t="s">
        <v>37</v>
      </c>
      <c r="AJ509" s="0" t="s">
        <v>37</v>
      </c>
    </row>
    <row r="510" customFormat="false" ht="13.8" hidden="false" customHeight="false" outlineLevel="0" collapsed="false">
      <c r="C510" s="0" t="n">
        <v>509</v>
      </c>
      <c r="D510" s="3" t="str">
        <f aca="false">VLOOKUP(C510,$A$1:$B$451,2)</f>
        <v>6b-OI</v>
      </c>
      <c r="E510" s="0" t="str">
        <f aca="false">VLOOKUP($D510,metadata!$B$2:$S$451,2,0)</f>
        <v>KIMURA, MT</v>
      </c>
      <c r="F510" s="0" t="str">
        <f aca="false">VLOOKUP($D510,metadata!$B$2:$S$451,3,0)</f>
        <v>Geographic variation of reproductive diapause in the Drosophila auraria complex (Diptera: Drosophilidae)</v>
      </c>
      <c r="G510" s="0" t="str">
        <f aca="false">VLOOKUP($D510,metadata!$B$2:$S$451,4,0)</f>
        <v>10.1111/j.1365-3032.1984.tb00784.x</v>
      </c>
      <c r="H510" s="0" t="str">
        <f aca="false">VLOOKUP($D510,metadata!$B$2:$S$451,5,0)</f>
        <v>y</v>
      </c>
      <c r="I510" s="0" t="str">
        <f aca="false">VLOOKUP($D510,metadata!$B$2:$S$451,6,0)</f>
        <v>a</v>
      </c>
      <c r="J510" s="0" t="str">
        <f aca="false">VLOOKUP($D510,metadata!$B$2:$S$451,7,0)</f>
        <v>i</v>
      </c>
      <c r="K510" s="0" t="n">
        <f aca="false">VLOOKUP($D510,metadata!$B$2:$S$451,8,0)</f>
        <v>7</v>
      </c>
      <c r="L510" s="0" t="n">
        <f aca="false">VLOOKUP($D510,metadata!$B$2:$S$451,9,0)</f>
        <v>8</v>
      </c>
      <c r="M510" s="0" t="str">
        <f aca="false">VLOOKUP($D510,metadata!$B$2:$S$451,10,0)</f>
        <v>n</v>
      </c>
      <c r="N510" s="0" t="str">
        <f aca="false">VLOOKUP($D510,metadata!$B$2:$S$451,11,0)</f>
        <v>Drosophila triauraria</v>
      </c>
      <c r="O510" s="0" t="str">
        <f aca="false">VLOOKUP($D510,metadata!$B$2:$S$451,12,0)</f>
        <v>diptera</v>
      </c>
      <c r="P510" s="0" t="str">
        <f aca="false">VLOOKUP($D510,metadata!$B$2:$S$451,13,0)</f>
        <v>OI</v>
      </c>
      <c r="Q510" s="0" t="n">
        <f aca="false">VLOOKUP($D510,metadata!$B$2:$S$451,14,0)</f>
        <v>33.233333</v>
      </c>
      <c r="R510" s="0" t="n">
        <f aca="false">VLOOKUP($D510,metadata!$B$2:$S$451,15,0)</f>
        <v>131.606667</v>
      </c>
      <c r="S510" s="0" t="n">
        <f aca="false">VLOOKUP($D510,metadata!$B$2:$S$451,16,0)</f>
        <v>0.1</v>
      </c>
      <c r="T510" s="0" t="str">
        <f aca="false">VLOOKUP($D510,metadata!$B$2:$S$451,17,0)</f>
        <v/>
      </c>
      <c r="U510" s="0" t="str">
        <f aca="false">VLOOKUP($D510,metadata!$B$2:$S$451,18,0)</f>
        <v/>
      </c>
      <c r="V510" s="0" t="n">
        <f aca="false">VLOOKUP($D510,metadata!$B$2:$Z$451,19,0)</f>
        <v>110</v>
      </c>
      <c r="W510" s="0" t="str">
        <f aca="false">VLOOKUP($D510,metadata!$B$2:$Z$451,20,0)</f>
        <v>global average</v>
      </c>
      <c r="X510" s="0" t="str">
        <f aca="false">VLOOKUP($D510,metadata!$B$2:$Z$451,21,0)</f>
        <v/>
      </c>
      <c r="Y510" s="0" t="n">
        <f aca="false">VLOOKUP($D510,metadata!$B$2:$Z$451,22,0)</f>
        <v>6</v>
      </c>
      <c r="Z510" s="0" t="str">
        <f aca="false">VLOOKUP($D510,metadata!$B$2:$Z$451,23,0)</f>
        <v/>
      </c>
      <c r="AA510" s="0" t="str">
        <f aca="false">VLOOKUP($D510,metadata!$B$2:$Z$451,24,0)</f>
        <v/>
      </c>
      <c r="AB510" s="0" t="str">
        <f aca="false">VLOOKUP($D510,metadata!$B$2:$Z$451,25,0)</f>
        <v/>
      </c>
      <c r="AC510" s="0" t="n">
        <v>11.5041782729805</v>
      </c>
      <c r="AD510" s="0" t="n">
        <v>35.8064516129032</v>
      </c>
      <c r="AF510" s="0" t="n">
        <f aca="false">IF(AE510="",V510,AE510)</f>
        <v>110</v>
      </c>
      <c r="AG510" s="0" t="n">
        <f aca="false">ROUND(AC510,1)</f>
        <v>11.5</v>
      </c>
      <c r="AH510" s="0" t="n">
        <v>1984</v>
      </c>
      <c r="AI510" s="0" t="s">
        <v>37</v>
      </c>
      <c r="AJ510" s="0" t="s">
        <v>37</v>
      </c>
    </row>
    <row r="511" customFormat="false" ht="13.8" hidden="false" customHeight="false" outlineLevel="0" collapsed="false">
      <c r="C511" s="0" t="n">
        <v>510</v>
      </c>
      <c r="D511" s="3" t="str">
        <f aca="false">VLOOKUP(C511,$A$1:$B$451,2)</f>
        <v>6b-OI</v>
      </c>
      <c r="E511" s="0" t="str">
        <f aca="false">VLOOKUP($D511,metadata!$B$2:$S$451,2,0)</f>
        <v>KIMURA, MT</v>
      </c>
      <c r="F511" s="0" t="str">
        <f aca="false">VLOOKUP($D511,metadata!$B$2:$S$451,3,0)</f>
        <v>Geographic variation of reproductive diapause in the Drosophila auraria complex (Diptera: Drosophilidae)</v>
      </c>
      <c r="G511" s="0" t="str">
        <f aca="false">VLOOKUP($D511,metadata!$B$2:$S$451,4,0)</f>
        <v>10.1111/j.1365-3032.1984.tb00784.x</v>
      </c>
      <c r="H511" s="0" t="str">
        <f aca="false">VLOOKUP($D511,metadata!$B$2:$S$451,5,0)</f>
        <v>y</v>
      </c>
      <c r="I511" s="0" t="str">
        <f aca="false">VLOOKUP($D511,metadata!$B$2:$S$451,6,0)</f>
        <v>a</v>
      </c>
      <c r="J511" s="0" t="str">
        <f aca="false">VLOOKUP($D511,metadata!$B$2:$S$451,7,0)</f>
        <v>i</v>
      </c>
      <c r="K511" s="0" t="n">
        <f aca="false">VLOOKUP($D511,metadata!$B$2:$S$451,8,0)</f>
        <v>7</v>
      </c>
      <c r="L511" s="0" t="n">
        <f aca="false">VLOOKUP($D511,metadata!$B$2:$S$451,9,0)</f>
        <v>8</v>
      </c>
      <c r="M511" s="0" t="str">
        <f aca="false">VLOOKUP($D511,metadata!$B$2:$S$451,10,0)</f>
        <v>n</v>
      </c>
      <c r="N511" s="0" t="str">
        <f aca="false">VLOOKUP($D511,metadata!$B$2:$S$451,11,0)</f>
        <v>Drosophila triauraria</v>
      </c>
      <c r="O511" s="0" t="str">
        <f aca="false">VLOOKUP($D511,metadata!$B$2:$S$451,12,0)</f>
        <v>diptera</v>
      </c>
      <c r="P511" s="0" t="str">
        <f aca="false">VLOOKUP($D511,metadata!$B$2:$S$451,13,0)</f>
        <v>OI</v>
      </c>
      <c r="Q511" s="0" t="n">
        <f aca="false">VLOOKUP($D511,metadata!$B$2:$S$451,14,0)</f>
        <v>33.233333</v>
      </c>
      <c r="R511" s="0" t="n">
        <f aca="false">VLOOKUP($D511,metadata!$B$2:$S$451,15,0)</f>
        <v>131.606667</v>
      </c>
      <c r="S511" s="0" t="n">
        <f aca="false">VLOOKUP($D511,metadata!$B$2:$S$451,16,0)</f>
        <v>0.1</v>
      </c>
      <c r="T511" s="0" t="str">
        <f aca="false">VLOOKUP($D511,metadata!$B$2:$S$451,17,0)</f>
        <v/>
      </c>
      <c r="U511" s="0" t="str">
        <f aca="false">VLOOKUP($D511,metadata!$B$2:$S$451,18,0)</f>
        <v/>
      </c>
      <c r="V511" s="0" t="n">
        <f aca="false">VLOOKUP($D511,metadata!$B$2:$Z$451,19,0)</f>
        <v>110</v>
      </c>
      <c r="W511" s="0" t="str">
        <f aca="false">VLOOKUP($D511,metadata!$B$2:$Z$451,20,0)</f>
        <v>global average</v>
      </c>
      <c r="X511" s="0" t="str">
        <f aca="false">VLOOKUP($D511,metadata!$B$2:$Z$451,21,0)</f>
        <v/>
      </c>
      <c r="Y511" s="0" t="n">
        <f aca="false">VLOOKUP($D511,metadata!$B$2:$Z$451,22,0)</f>
        <v>6</v>
      </c>
      <c r="Z511" s="0" t="str">
        <f aca="false">VLOOKUP($D511,metadata!$B$2:$Z$451,23,0)</f>
        <v/>
      </c>
      <c r="AA511" s="0" t="str">
        <f aca="false">VLOOKUP($D511,metadata!$B$2:$Z$451,24,0)</f>
        <v/>
      </c>
      <c r="AB511" s="0" t="str">
        <f aca="false">VLOOKUP($D511,metadata!$B$2:$Z$451,25,0)</f>
        <v/>
      </c>
      <c r="AC511" s="0" t="n">
        <v>10.050139275766</v>
      </c>
      <c r="AD511" s="0" t="n">
        <v>62.9032258064516</v>
      </c>
      <c r="AF511" s="0" t="n">
        <f aca="false">IF(AE511="",V511,AE511)</f>
        <v>110</v>
      </c>
      <c r="AG511" s="0" t="n">
        <v>10</v>
      </c>
      <c r="AH511" s="0" t="n">
        <v>1984</v>
      </c>
      <c r="AI511" s="0" t="s">
        <v>37</v>
      </c>
      <c r="AJ511" s="0" t="s">
        <v>37</v>
      </c>
    </row>
    <row r="512" customFormat="false" ht="13.8" hidden="false" customHeight="false" outlineLevel="0" collapsed="false">
      <c r="C512" s="0" t="n">
        <v>511</v>
      </c>
      <c r="D512" s="3" t="str">
        <f aca="false">VLOOKUP(C512,$A$1:$B$451,2)</f>
        <v>6b-KG</v>
      </c>
      <c r="E512" s="0" t="str">
        <f aca="false">VLOOKUP($D512,metadata!$B$2:$S$451,2,0)</f>
        <v>KIMURA, MT</v>
      </c>
      <c r="F512" s="0" t="str">
        <f aca="false">VLOOKUP($D512,metadata!$B$2:$S$451,3,0)</f>
        <v>Geographic variation of reproductive diapause in the Drosophila auraria complex (Diptera: Drosophilidae)</v>
      </c>
      <c r="G512" s="0" t="str">
        <f aca="false">VLOOKUP($D512,metadata!$B$2:$S$451,4,0)</f>
        <v>10.1111/j.1365-3032.1984.tb00784.x</v>
      </c>
      <c r="H512" s="0" t="str">
        <f aca="false">VLOOKUP($D512,metadata!$B$2:$S$451,5,0)</f>
        <v>y</v>
      </c>
      <c r="I512" s="0" t="str">
        <f aca="false">VLOOKUP($D512,metadata!$B$2:$S$451,6,0)</f>
        <v>a</v>
      </c>
      <c r="J512" s="0" t="str">
        <f aca="false">VLOOKUP($D512,metadata!$B$2:$S$451,7,0)</f>
        <v>i</v>
      </c>
      <c r="K512" s="0" t="n">
        <f aca="false">VLOOKUP($D512,metadata!$B$2:$S$451,8,0)</f>
        <v>7</v>
      </c>
      <c r="L512" s="0" t="n">
        <f aca="false">VLOOKUP($D512,metadata!$B$2:$S$451,9,0)</f>
        <v>8</v>
      </c>
      <c r="M512" s="0" t="str">
        <f aca="false">VLOOKUP($D512,metadata!$B$2:$S$451,10,0)</f>
        <v>n</v>
      </c>
      <c r="N512" s="0" t="str">
        <f aca="false">VLOOKUP($D512,metadata!$B$2:$S$451,11,0)</f>
        <v>Drosophila triauraria</v>
      </c>
      <c r="O512" s="0" t="str">
        <f aca="false">VLOOKUP($D512,metadata!$B$2:$S$451,12,0)</f>
        <v>diptera</v>
      </c>
      <c r="P512" s="0" t="str">
        <f aca="false">VLOOKUP($D512,metadata!$B$2:$S$451,13,0)</f>
        <v>KG</v>
      </c>
      <c r="Q512" s="0" t="n">
        <f aca="false">VLOOKUP($D512,metadata!$B$2:$S$451,14,0)</f>
        <v>31.6</v>
      </c>
      <c r="R512" s="0" t="n">
        <f aca="false">VLOOKUP($D512,metadata!$B$2:$S$451,15,0)</f>
        <v>130.55</v>
      </c>
      <c r="S512" s="0" t="n">
        <f aca="false">VLOOKUP($D512,metadata!$B$2:$S$451,16,0)</f>
        <v>0.1</v>
      </c>
      <c r="T512" s="0" t="str">
        <f aca="false">VLOOKUP($D512,metadata!$B$2:$S$451,17,0)</f>
        <v/>
      </c>
      <c r="U512" s="0" t="str">
        <f aca="false">VLOOKUP($D512,metadata!$B$2:$S$451,18,0)</f>
        <v/>
      </c>
      <c r="V512" s="0" t="n">
        <f aca="false">VLOOKUP($D512,metadata!$B$2:$Z$451,19,0)</f>
        <v>110</v>
      </c>
      <c r="W512" s="0" t="str">
        <f aca="false">VLOOKUP($D512,metadata!$B$2:$Z$451,20,0)</f>
        <v>global average</v>
      </c>
      <c r="X512" s="0" t="str">
        <f aca="false">VLOOKUP($D512,metadata!$B$2:$Z$451,21,0)</f>
        <v/>
      </c>
      <c r="Y512" s="0" t="n">
        <f aca="false">VLOOKUP($D512,metadata!$B$2:$Z$451,22,0)</f>
        <v>6</v>
      </c>
      <c r="Z512" s="0" t="str">
        <f aca="false">VLOOKUP($D512,metadata!$B$2:$Z$451,23,0)</f>
        <v/>
      </c>
      <c r="AA512" s="0" t="str">
        <f aca="false">VLOOKUP($D512,metadata!$B$2:$Z$451,24,0)</f>
        <v/>
      </c>
      <c r="AB512" s="0" t="str">
        <f aca="false">VLOOKUP($D512,metadata!$B$2:$Z$451,25,0)</f>
        <v/>
      </c>
      <c r="AC512" s="0" t="n">
        <v>16.16713091922</v>
      </c>
      <c r="AD512" s="0" t="n">
        <v>5.80645161290321</v>
      </c>
      <c r="AF512" s="0" t="n">
        <f aca="false">IF(AE512="",V512,AE512)</f>
        <v>110</v>
      </c>
      <c r="AG512" s="0" t="n">
        <v>16</v>
      </c>
      <c r="AH512" s="0" t="n">
        <v>1984</v>
      </c>
      <c r="AI512" s="0" t="s">
        <v>38</v>
      </c>
      <c r="AJ512" s="0" t="s">
        <v>38</v>
      </c>
    </row>
    <row r="513" customFormat="false" ht="13.8" hidden="false" customHeight="false" outlineLevel="0" collapsed="false">
      <c r="C513" s="0" t="n">
        <v>512</v>
      </c>
      <c r="D513" s="3" t="str">
        <f aca="false">VLOOKUP(C513,$A$1:$B$451,2)</f>
        <v>6b-KG</v>
      </c>
      <c r="E513" s="0" t="str">
        <f aca="false">VLOOKUP($D513,metadata!$B$2:$S$451,2,0)</f>
        <v>KIMURA, MT</v>
      </c>
      <c r="F513" s="0" t="str">
        <f aca="false">VLOOKUP($D513,metadata!$B$2:$S$451,3,0)</f>
        <v>Geographic variation of reproductive diapause in the Drosophila auraria complex (Diptera: Drosophilidae)</v>
      </c>
      <c r="G513" s="0" t="str">
        <f aca="false">VLOOKUP($D513,metadata!$B$2:$S$451,4,0)</f>
        <v>10.1111/j.1365-3032.1984.tb00784.x</v>
      </c>
      <c r="H513" s="0" t="str">
        <f aca="false">VLOOKUP($D513,metadata!$B$2:$S$451,5,0)</f>
        <v>y</v>
      </c>
      <c r="I513" s="0" t="str">
        <f aca="false">VLOOKUP($D513,metadata!$B$2:$S$451,6,0)</f>
        <v>a</v>
      </c>
      <c r="J513" s="0" t="str">
        <f aca="false">VLOOKUP($D513,metadata!$B$2:$S$451,7,0)</f>
        <v>i</v>
      </c>
      <c r="K513" s="0" t="n">
        <f aca="false">VLOOKUP($D513,metadata!$B$2:$S$451,8,0)</f>
        <v>7</v>
      </c>
      <c r="L513" s="0" t="n">
        <f aca="false">VLOOKUP($D513,metadata!$B$2:$S$451,9,0)</f>
        <v>8</v>
      </c>
      <c r="M513" s="0" t="str">
        <f aca="false">VLOOKUP($D513,metadata!$B$2:$S$451,10,0)</f>
        <v>n</v>
      </c>
      <c r="N513" s="0" t="str">
        <f aca="false">VLOOKUP($D513,metadata!$B$2:$S$451,11,0)</f>
        <v>Drosophila triauraria</v>
      </c>
      <c r="O513" s="0" t="str">
        <f aca="false">VLOOKUP($D513,metadata!$B$2:$S$451,12,0)</f>
        <v>diptera</v>
      </c>
      <c r="P513" s="0" t="str">
        <f aca="false">VLOOKUP($D513,metadata!$B$2:$S$451,13,0)</f>
        <v>KG</v>
      </c>
      <c r="Q513" s="0" t="n">
        <f aca="false">VLOOKUP($D513,metadata!$B$2:$S$451,14,0)</f>
        <v>31.6</v>
      </c>
      <c r="R513" s="0" t="n">
        <f aca="false">VLOOKUP($D513,metadata!$B$2:$S$451,15,0)</f>
        <v>130.55</v>
      </c>
      <c r="S513" s="0" t="n">
        <f aca="false">VLOOKUP($D513,metadata!$B$2:$S$451,16,0)</f>
        <v>0.1</v>
      </c>
      <c r="T513" s="0" t="str">
        <f aca="false">VLOOKUP($D513,metadata!$B$2:$S$451,17,0)</f>
        <v/>
      </c>
      <c r="U513" s="0" t="str">
        <f aca="false">VLOOKUP($D513,metadata!$B$2:$S$451,18,0)</f>
        <v/>
      </c>
      <c r="V513" s="0" t="n">
        <f aca="false">VLOOKUP($D513,metadata!$B$2:$Z$451,19,0)</f>
        <v>110</v>
      </c>
      <c r="W513" s="0" t="str">
        <f aca="false">VLOOKUP($D513,metadata!$B$2:$Z$451,20,0)</f>
        <v>global average</v>
      </c>
      <c r="X513" s="0" t="str">
        <f aca="false">VLOOKUP($D513,metadata!$B$2:$Z$451,21,0)</f>
        <v/>
      </c>
      <c r="Y513" s="0" t="n">
        <f aca="false">VLOOKUP($D513,metadata!$B$2:$Z$451,22,0)</f>
        <v>6</v>
      </c>
      <c r="Z513" s="0" t="str">
        <f aca="false">VLOOKUP($D513,metadata!$B$2:$Z$451,23,0)</f>
        <v/>
      </c>
      <c r="AA513" s="0" t="str">
        <f aca="false">VLOOKUP($D513,metadata!$B$2:$Z$451,24,0)</f>
        <v/>
      </c>
      <c r="AB513" s="0" t="str">
        <f aca="false">VLOOKUP($D513,metadata!$B$2:$Z$451,25,0)</f>
        <v/>
      </c>
      <c r="AC513" s="0" t="n">
        <v>14.1448467966573</v>
      </c>
      <c r="AD513" s="0" t="n">
        <v>1.93548387096774</v>
      </c>
      <c r="AF513" s="0" t="n">
        <f aca="false">IF(AE513="",V513,AE513)</f>
        <v>110</v>
      </c>
      <c r="AG513" s="0" t="n">
        <v>14</v>
      </c>
      <c r="AH513" s="0" t="n">
        <v>1984</v>
      </c>
      <c r="AI513" s="0" t="s">
        <v>38</v>
      </c>
      <c r="AJ513" s="0" t="s">
        <v>38</v>
      </c>
    </row>
    <row r="514" customFormat="false" ht="13.8" hidden="false" customHeight="false" outlineLevel="0" collapsed="false">
      <c r="C514" s="0" t="n">
        <v>513</v>
      </c>
      <c r="D514" s="3" t="str">
        <f aca="false">VLOOKUP(C514,$A$1:$B$451,2)</f>
        <v>6b-KG</v>
      </c>
      <c r="E514" s="0" t="str">
        <f aca="false">VLOOKUP($D514,metadata!$B$2:$S$451,2,0)</f>
        <v>KIMURA, MT</v>
      </c>
      <c r="F514" s="0" t="str">
        <f aca="false">VLOOKUP($D514,metadata!$B$2:$S$451,3,0)</f>
        <v>Geographic variation of reproductive diapause in the Drosophila auraria complex (Diptera: Drosophilidae)</v>
      </c>
      <c r="G514" s="0" t="str">
        <f aca="false">VLOOKUP($D514,metadata!$B$2:$S$451,4,0)</f>
        <v>10.1111/j.1365-3032.1984.tb00784.x</v>
      </c>
      <c r="H514" s="0" t="str">
        <f aca="false">VLOOKUP($D514,metadata!$B$2:$S$451,5,0)</f>
        <v>y</v>
      </c>
      <c r="I514" s="0" t="str">
        <f aca="false">VLOOKUP($D514,metadata!$B$2:$S$451,6,0)</f>
        <v>a</v>
      </c>
      <c r="J514" s="0" t="str">
        <f aca="false">VLOOKUP($D514,metadata!$B$2:$S$451,7,0)</f>
        <v>i</v>
      </c>
      <c r="K514" s="0" t="n">
        <f aca="false">VLOOKUP($D514,metadata!$B$2:$S$451,8,0)</f>
        <v>7</v>
      </c>
      <c r="L514" s="0" t="n">
        <f aca="false">VLOOKUP($D514,metadata!$B$2:$S$451,9,0)</f>
        <v>8</v>
      </c>
      <c r="M514" s="0" t="str">
        <f aca="false">VLOOKUP($D514,metadata!$B$2:$S$451,10,0)</f>
        <v>n</v>
      </c>
      <c r="N514" s="0" t="str">
        <f aca="false">VLOOKUP($D514,metadata!$B$2:$S$451,11,0)</f>
        <v>Drosophila triauraria</v>
      </c>
      <c r="O514" s="0" t="str">
        <f aca="false">VLOOKUP($D514,metadata!$B$2:$S$451,12,0)</f>
        <v>diptera</v>
      </c>
      <c r="P514" s="0" t="str">
        <f aca="false">VLOOKUP($D514,metadata!$B$2:$S$451,13,0)</f>
        <v>KG</v>
      </c>
      <c r="Q514" s="0" t="n">
        <f aca="false">VLOOKUP($D514,metadata!$B$2:$S$451,14,0)</f>
        <v>31.6</v>
      </c>
      <c r="R514" s="0" t="n">
        <f aca="false">VLOOKUP($D514,metadata!$B$2:$S$451,15,0)</f>
        <v>130.55</v>
      </c>
      <c r="S514" s="0" t="n">
        <f aca="false">VLOOKUP($D514,metadata!$B$2:$S$451,16,0)</f>
        <v>0.1</v>
      </c>
      <c r="T514" s="0" t="str">
        <f aca="false">VLOOKUP($D514,metadata!$B$2:$S$451,17,0)</f>
        <v/>
      </c>
      <c r="U514" s="0" t="str">
        <f aca="false">VLOOKUP($D514,metadata!$B$2:$S$451,18,0)</f>
        <v/>
      </c>
      <c r="V514" s="0" t="n">
        <f aca="false">VLOOKUP($D514,metadata!$B$2:$Z$451,19,0)</f>
        <v>110</v>
      </c>
      <c r="W514" s="0" t="str">
        <f aca="false">VLOOKUP($D514,metadata!$B$2:$Z$451,20,0)</f>
        <v>global average</v>
      </c>
      <c r="X514" s="0" t="str">
        <f aca="false">VLOOKUP($D514,metadata!$B$2:$Z$451,21,0)</f>
        <v/>
      </c>
      <c r="Y514" s="0" t="n">
        <f aca="false">VLOOKUP($D514,metadata!$B$2:$Z$451,22,0)</f>
        <v>6</v>
      </c>
      <c r="Z514" s="0" t="str">
        <f aca="false">VLOOKUP($D514,metadata!$B$2:$Z$451,23,0)</f>
        <v/>
      </c>
      <c r="AA514" s="0" t="str">
        <f aca="false">VLOOKUP($D514,metadata!$B$2:$Z$451,24,0)</f>
        <v/>
      </c>
      <c r="AB514" s="0" t="str">
        <f aca="false">VLOOKUP($D514,metadata!$B$2:$Z$451,25,0)</f>
        <v/>
      </c>
      <c r="AC514" s="0" t="n">
        <v>13.6601671309192</v>
      </c>
      <c r="AD514" s="0" t="n">
        <v>4.19354838709676</v>
      </c>
      <c r="AF514" s="0" t="n">
        <f aca="false">IF(AE514="",V514,AE514)</f>
        <v>110</v>
      </c>
      <c r="AG514" s="0" t="n">
        <v>13.5</v>
      </c>
      <c r="AH514" s="0" t="n">
        <v>1984</v>
      </c>
      <c r="AI514" s="0" t="s">
        <v>38</v>
      </c>
      <c r="AJ514" s="0" t="s">
        <v>38</v>
      </c>
    </row>
    <row r="515" customFormat="false" ht="13.8" hidden="false" customHeight="false" outlineLevel="0" collapsed="false">
      <c r="C515" s="0" t="n">
        <v>514</v>
      </c>
      <c r="D515" s="3" t="str">
        <f aca="false">VLOOKUP(C515,$A$1:$B$451,2)</f>
        <v>6b-KG</v>
      </c>
      <c r="E515" s="0" t="str">
        <f aca="false">VLOOKUP($D515,metadata!$B$2:$S$451,2,0)</f>
        <v>KIMURA, MT</v>
      </c>
      <c r="F515" s="0" t="str">
        <f aca="false">VLOOKUP($D515,metadata!$B$2:$S$451,3,0)</f>
        <v>Geographic variation of reproductive diapause in the Drosophila auraria complex (Diptera: Drosophilidae)</v>
      </c>
      <c r="G515" s="0" t="str">
        <f aca="false">VLOOKUP($D515,metadata!$B$2:$S$451,4,0)</f>
        <v>10.1111/j.1365-3032.1984.tb00784.x</v>
      </c>
      <c r="H515" s="0" t="str">
        <f aca="false">VLOOKUP($D515,metadata!$B$2:$S$451,5,0)</f>
        <v>y</v>
      </c>
      <c r="I515" s="0" t="str">
        <f aca="false">VLOOKUP($D515,metadata!$B$2:$S$451,6,0)</f>
        <v>a</v>
      </c>
      <c r="J515" s="0" t="str">
        <f aca="false">VLOOKUP($D515,metadata!$B$2:$S$451,7,0)</f>
        <v>i</v>
      </c>
      <c r="K515" s="0" t="n">
        <f aca="false">VLOOKUP($D515,metadata!$B$2:$S$451,8,0)</f>
        <v>7</v>
      </c>
      <c r="L515" s="0" t="n">
        <f aca="false">VLOOKUP($D515,metadata!$B$2:$S$451,9,0)</f>
        <v>8</v>
      </c>
      <c r="M515" s="0" t="str">
        <f aca="false">VLOOKUP($D515,metadata!$B$2:$S$451,10,0)</f>
        <v>n</v>
      </c>
      <c r="N515" s="0" t="str">
        <f aca="false">VLOOKUP($D515,metadata!$B$2:$S$451,11,0)</f>
        <v>Drosophila triauraria</v>
      </c>
      <c r="O515" s="0" t="str">
        <f aca="false">VLOOKUP($D515,metadata!$B$2:$S$451,12,0)</f>
        <v>diptera</v>
      </c>
      <c r="P515" s="0" t="str">
        <f aca="false">VLOOKUP($D515,metadata!$B$2:$S$451,13,0)</f>
        <v>KG</v>
      </c>
      <c r="Q515" s="0" t="n">
        <f aca="false">VLOOKUP($D515,metadata!$B$2:$S$451,14,0)</f>
        <v>31.6</v>
      </c>
      <c r="R515" s="0" t="n">
        <f aca="false">VLOOKUP($D515,metadata!$B$2:$S$451,15,0)</f>
        <v>130.55</v>
      </c>
      <c r="S515" s="0" t="n">
        <f aca="false">VLOOKUP($D515,metadata!$B$2:$S$451,16,0)</f>
        <v>0.1</v>
      </c>
      <c r="T515" s="0" t="str">
        <f aca="false">VLOOKUP($D515,metadata!$B$2:$S$451,17,0)</f>
        <v/>
      </c>
      <c r="U515" s="0" t="str">
        <f aca="false">VLOOKUP($D515,metadata!$B$2:$S$451,18,0)</f>
        <v/>
      </c>
      <c r="V515" s="0" t="n">
        <f aca="false">VLOOKUP($D515,metadata!$B$2:$Z$451,19,0)</f>
        <v>110</v>
      </c>
      <c r="W515" s="0" t="str">
        <f aca="false">VLOOKUP($D515,metadata!$B$2:$Z$451,20,0)</f>
        <v>global average</v>
      </c>
      <c r="X515" s="0" t="str">
        <f aca="false">VLOOKUP($D515,metadata!$B$2:$Z$451,21,0)</f>
        <v/>
      </c>
      <c r="Y515" s="0" t="n">
        <f aca="false">VLOOKUP($D515,metadata!$B$2:$Z$451,22,0)</f>
        <v>6</v>
      </c>
      <c r="Z515" s="0" t="str">
        <f aca="false">VLOOKUP($D515,metadata!$B$2:$Z$451,23,0)</f>
        <v/>
      </c>
      <c r="AA515" s="0" t="str">
        <f aca="false">VLOOKUP($D515,metadata!$B$2:$Z$451,24,0)</f>
        <v/>
      </c>
      <c r="AB515" s="0" t="str">
        <f aca="false">VLOOKUP($D515,metadata!$B$2:$Z$451,25,0)</f>
        <v/>
      </c>
      <c r="AC515" s="0" t="n">
        <v>13.158774373259</v>
      </c>
      <c r="AD515" s="0" t="n">
        <v>2.58064516129032</v>
      </c>
      <c r="AF515" s="0" t="n">
        <f aca="false">IF(AE515="",V515,AE515)</f>
        <v>110</v>
      </c>
      <c r="AG515" s="0" t="n">
        <v>13</v>
      </c>
      <c r="AH515" s="0" t="n">
        <v>1984</v>
      </c>
      <c r="AI515" s="0" t="s">
        <v>38</v>
      </c>
      <c r="AJ515" s="0" t="s">
        <v>38</v>
      </c>
    </row>
    <row r="516" customFormat="false" ht="13.8" hidden="false" customHeight="false" outlineLevel="0" collapsed="false">
      <c r="C516" s="0" t="n">
        <v>515</v>
      </c>
      <c r="D516" s="3" t="str">
        <f aca="false">VLOOKUP(C516,$A$1:$B$451,2)</f>
        <v>6b-KG</v>
      </c>
      <c r="E516" s="0" t="str">
        <f aca="false">VLOOKUP($D516,metadata!$B$2:$S$451,2,0)</f>
        <v>KIMURA, MT</v>
      </c>
      <c r="F516" s="0" t="str">
        <f aca="false">VLOOKUP($D516,metadata!$B$2:$S$451,3,0)</f>
        <v>Geographic variation of reproductive diapause in the Drosophila auraria complex (Diptera: Drosophilidae)</v>
      </c>
      <c r="G516" s="0" t="str">
        <f aca="false">VLOOKUP($D516,metadata!$B$2:$S$451,4,0)</f>
        <v>10.1111/j.1365-3032.1984.tb00784.x</v>
      </c>
      <c r="H516" s="0" t="str">
        <f aca="false">VLOOKUP($D516,metadata!$B$2:$S$451,5,0)</f>
        <v>y</v>
      </c>
      <c r="I516" s="0" t="str">
        <f aca="false">VLOOKUP($D516,metadata!$B$2:$S$451,6,0)</f>
        <v>a</v>
      </c>
      <c r="J516" s="0" t="str">
        <f aca="false">VLOOKUP($D516,metadata!$B$2:$S$451,7,0)</f>
        <v>i</v>
      </c>
      <c r="K516" s="0" t="n">
        <f aca="false">VLOOKUP($D516,metadata!$B$2:$S$451,8,0)</f>
        <v>7</v>
      </c>
      <c r="L516" s="0" t="n">
        <f aca="false">VLOOKUP($D516,metadata!$B$2:$S$451,9,0)</f>
        <v>8</v>
      </c>
      <c r="M516" s="0" t="str">
        <f aca="false">VLOOKUP($D516,metadata!$B$2:$S$451,10,0)</f>
        <v>n</v>
      </c>
      <c r="N516" s="0" t="str">
        <f aca="false">VLOOKUP($D516,metadata!$B$2:$S$451,11,0)</f>
        <v>Drosophila triauraria</v>
      </c>
      <c r="O516" s="0" t="str">
        <f aca="false">VLOOKUP($D516,metadata!$B$2:$S$451,12,0)</f>
        <v>diptera</v>
      </c>
      <c r="P516" s="0" t="str">
        <f aca="false">VLOOKUP($D516,metadata!$B$2:$S$451,13,0)</f>
        <v>KG</v>
      </c>
      <c r="Q516" s="0" t="n">
        <f aca="false">VLOOKUP($D516,metadata!$B$2:$S$451,14,0)</f>
        <v>31.6</v>
      </c>
      <c r="R516" s="0" t="n">
        <f aca="false">VLOOKUP($D516,metadata!$B$2:$S$451,15,0)</f>
        <v>130.55</v>
      </c>
      <c r="S516" s="0" t="n">
        <f aca="false">VLOOKUP($D516,metadata!$B$2:$S$451,16,0)</f>
        <v>0.1</v>
      </c>
      <c r="T516" s="0" t="str">
        <f aca="false">VLOOKUP($D516,metadata!$B$2:$S$451,17,0)</f>
        <v/>
      </c>
      <c r="U516" s="0" t="str">
        <f aca="false">VLOOKUP($D516,metadata!$B$2:$S$451,18,0)</f>
        <v/>
      </c>
      <c r="V516" s="0" t="n">
        <f aca="false">VLOOKUP($D516,metadata!$B$2:$Z$451,19,0)</f>
        <v>110</v>
      </c>
      <c r="W516" s="0" t="str">
        <f aca="false">VLOOKUP($D516,metadata!$B$2:$Z$451,20,0)</f>
        <v>global average</v>
      </c>
      <c r="X516" s="0" t="str">
        <f aca="false">VLOOKUP($D516,metadata!$B$2:$Z$451,21,0)</f>
        <v/>
      </c>
      <c r="Y516" s="0" t="n">
        <f aca="false">VLOOKUP($D516,metadata!$B$2:$Z$451,22,0)</f>
        <v>6</v>
      </c>
      <c r="Z516" s="0" t="str">
        <f aca="false">VLOOKUP($D516,metadata!$B$2:$Z$451,23,0)</f>
        <v/>
      </c>
      <c r="AA516" s="0" t="str">
        <f aca="false">VLOOKUP($D516,metadata!$B$2:$Z$451,24,0)</f>
        <v/>
      </c>
      <c r="AB516" s="0" t="str">
        <f aca="false">VLOOKUP($D516,metadata!$B$2:$Z$451,25,0)</f>
        <v/>
      </c>
      <c r="AC516" s="0" t="n">
        <v>12.4902506963788</v>
      </c>
      <c r="AD516" s="0" t="n">
        <v>2.58064516129032</v>
      </c>
      <c r="AF516" s="0" t="n">
        <f aca="false">IF(AE516="",V516,AE516)</f>
        <v>110</v>
      </c>
      <c r="AG516" s="0" t="n">
        <f aca="false">ROUND(AC516,1)</f>
        <v>12.5</v>
      </c>
      <c r="AH516" s="0" t="n">
        <v>1984</v>
      </c>
      <c r="AI516" s="0" t="s">
        <v>38</v>
      </c>
      <c r="AJ516" s="0" t="s">
        <v>38</v>
      </c>
    </row>
    <row r="517" customFormat="false" ht="13.8" hidden="false" customHeight="false" outlineLevel="0" collapsed="false">
      <c r="C517" s="0" t="n">
        <v>516</v>
      </c>
      <c r="D517" s="3" t="str">
        <f aca="false">VLOOKUP(C517,$A$1:$B$451,2)</f>
        <v>6b-KG</v>
      </c>
      <c r="E517" s="0" t="str">
        <f aca="false">VLOOKUP($D517,metadata!$B$2:$S$451,2,0)</f>
        <v>KIMURA, MT</v>
      </c>
      <c r="F517" s="0" t="str">
        <f aca="false">VLOOKUP($D517,metadata!$B$2:$S$451,3,0)</f>
        <v>Geographic variation of reproductive diapause in the Drosophila auraria complex (Diptera: Drosophilidae)</v>
      </c>
      <c r="G517" s="0" t="str">
        <f aca="false">VLOOKUP($D517,metadata!$B$2:$S$451,4,0)</f>
        <v>10.1111/j.1365-3032.1984.tb00784.x</v>
      </c>
      <c r="H517" s="0" t="str">
        <f aca="false">VLOOKUP($D517,metadata!$B$2:$S$451,5,0)</f>
        <v>y</v>
      </c>
      <c r="I517" s="0" t="str">
        <f aca="false">VLOOKUP($D517,metadata!$B$2:$S$451,6,0)</f>
        <v>a</v>
      </c>
      <c r="J517" s="0" t="str">
        <f aca="false">VLOOKUP($D517,metadata!$B$2:$S$451,7,0)</f>
        <v>i</v>
      </c>
      <c r="K517" s="0" t="n">
        <f aca="false">VLOOKUP($D517,metadata!$B$2:$S$451,8,0)</f>
        <v>7</v>
      </c>
      <c r="L517" s="0" t="n">
        <f aca="false">VLOOKUP($D517,metadata!$B$2:$S$451,9,0)</f>
        <v>8</v>
      </c>
      <c r="M517" s="0" t="str">
        <f aca="false">VLOOKUP($D517,metadata!$B$2:$S$451,10,0)</f>
        <v>n</v>
      </c>
      <c r="N517" s="0" t="str">
        <f aca="false">VLOOKUP($D517,metadata!$B$2:$S$451,11,0)</f>
        <v>Drosophila triauraria</v>
      </c>
      <c r="O517" s="0" t="str">
        <f aca="false">VLOOKUP($D517,metadata!$B$2:$S$451,12,0)</f>
        <v>diptera</v>
      </c>
      <c r="P517" s="0" t="str">
        <f aca="false">VLOOKUP($D517,metadata!$B$2:$S$451,13,0)</f>
        <v>KG</v>
      </c>
      <c r="Q517" s="0" t="n">
        <f aca="false">VLOOKUP($D517,metadata!$B$2:$S$451,14,0)</f>
        <v>31.6</v>
      </c>
      <c r="R517" s="0" t="n">
        <f aca="false">VLOOKUP($D517,metadata!$B$2:$S$451,15,0)</f>
        <v>130.55</v>
      </c>
      <c r="S517" s="0" t="n">
        <f aca="false">VLOOKUP($D517,metadata!$B$2:$S$451,16,0)</f>
        <v>0.1</v>
      </c>
      <c r="T517" s="0" t="str">
        <f aca="false">VLOOKUP($D517,metadata!$B$2:$S$451,17,0)</f>
        <v/>
      </c>
      <c r="U517" s="0" t="str">
        <f aca="false">VLOOKUP($D517,metadata!$B$2:$S$451,18,0)</f>
        <v/>
      </c>
      <c r="V517" s="0" t="n">
        <f aca="false">VLOOKUP($D517,metadata!$B$2:$Z$451,19,0)</f>
        <v>110</v>
      </c>
      <c r="W517" s="0" t="str">
        <f aca="false">VLOOKUP($D517,metadata!$B$2:$Z$451,20,0)</f>
        <v>global average</v>
      </c>
      <c r="X517" s="0" t="str">
        <f aca="false">VLOOKUP($D517,metadata!$B$2:$Z$451,21,0)</f>
        <v/>
      </c>
      <c r="Y517" s="0" t="n">
        <f aca="false">VLOOKUP($D517,metadata!$B$2:$Z$451,22,0)</f>
        <v>6</v>
      </c>
      <c r="Z517" s="0" t="str">
        <f aca="false">VLOOKUP($D517,metadata!$B$2:$Z$451,23,0)</f>
        <v/>
      </c>
      <c r="AA517" s="0" t="str">
        <f aca="false">VLOOKUP($D517,metadata!$B$2:$Z$451,24,0)</f>
        <v/>
      </c>
      <c r="AB517" s="0" t="str">
        <f aca="false">VLOOKUP($D517,metadata!$B$2:$Z$451,25,0)</f>
        <v/>
      </c>
      <c r="AC517" s="0" t="n">
        <v>12.0222841225626</v>
      </c>
      <c r="AD517" s="0" t="n">
        <v>19.3548387096774</v>
      </c>
      <c r="AF517" s="0" t="n">
        <f aca="false">IF(AE517="",V517,AE517)</f>
        <v>110</v>
      </c>
      <c r="AG517" s="0" t="n">
        <f aca="false">ROUND(AC517,1)</f>
        <v>12</v>
      </c>
      <c r="AH517" s="0" t="n">
        <v>1984</v>
      </c>
      <c r="AI517" s="0" t="s">
        <v>38</v>
      </c>
      <c r="AJ517" s="0" t="s">
        <v>38</v>
      </c>
    </row>
    <row r="518" customFormat="false" ht="13.8" hidden="false" customHeight="false" outlineLevel="0" collapsed="false">
      <c r="C518" s="0" t="n">
        <v>517</v>
      </c>
      <c r="D518" s="3" t="str">
        <f aca="false">VLOOKUP(C518,$A$1:$B$451,2)</f>
        <v>6b-KG</v>
      </c>
      <c r="E518" s="0" t="str">
        <f aca="false">VLOOKUP($D518,metadata!$B$2:$S$451,2,0)</f>
        <v>KIMURA, MT</v>
      </c>
      <c r="F518" s="0" t="str">
        <f aca="false">VLOOKUP($D518,metadata!$B$2:$S$451,3,0)</f>
        <v>Geographic variation of reproductive diapause in the Drosophila auraria complex (Diptera: Drosophilidae)</v>
      </c>
      <c r="G518" s="0" t="str">
        <f aca="false">VLOOKUP($D518,metadata!$B$2:$S$451,4,0)</f>
        <v>10.1111/j.1365-3032.1984.tb00784.x</v>
      </c>
      <c r="H518" s="0" t="str">
        <f aca="false">VLOOKUP($D518,metadata!$B$2:$S$451,5,0)</f>
        <v>y</v>
      </c>
      <c r="I518" s="0" t="str">
        <f aca="false">VLOOKUP($D518,metadata!$B$2:$S$451,6,0)</f>
        <v>a</v>
      </c>
      <c r="J518" s="0" t="str">
        <f aca="false">VLOOKUP($D518,metadata!$B$2:$S$451,7,0)</f>
        <v>i</v>
      </c>
      <c r="K518" s="0" t="n">
        <f aca="false">VLOOKUP($D518,metadata!$B$2:$S$451,8,0)</f>
        <v>7</v>
      </c>
      <c r="L518" s="0" t="n">
        <f aca="false">VLOOKUP($D518,metadata!$B$2:$S$451,9,0)</f>
        <v>8</v>
      </c>
      <c r="M518" s="0" t="str">
        <f aca="false">VLOOKUP($D518,metadata!$B$2:$S$451,10,0)</f>
        <v>n</v>
      </c>
      <c r="N518" s="0" t="str">
        <f aca="false">VLOOKUP($D518,metadata!$B$2:$S$451,11,0)</f>
        <v>Drosophila triauraria</v>
      </c>
      <c r="O518" s="0" t="str">
        <f aca="false">VLOOKUP($D518,metadata!$B$2:$S$451,12,0)</f>
        <v>diptera</v>
      </c>
      <c r="P518" s="0" t="str">
        <f aca="false">VLOOKUP($D518,metadata!$B$2:$S$451,13,0)</f>
        <v>KG</v>
      </c>
      <c r="Q518" s="0" t="n">
        <f aca="false">VLOOKUP($D518,metadata!$B$2:$S$451,14,0)</f>
        <v>31.6</v>
      </c>
      <c r="R518" s="0" t="n">
        <f aca="false">VLOOKUP($D518,metadata!$B$2:$S$451,15,0)</f>
        <v>130.55</v>
      </c>
      <c r="S518" s="0" t="n">
        <f aca="false">VLOOKUP($D518,metadata!$B$2:$S$451,16,0)</f>
        <v>0.1</v>
      </c>
      <c r="T518" s="0" t="str">
        <f aca="false">VLOOKUP($D518,metadata!$B$2:$S$451,17,0)</f>
        <v/>
      </c>
      <c r="U518" s="0" t="str">
        <f aca="false">VLOOKUP($D518,metadata!$B$2:$S$451,18,0)</f>
        <v/>
      </c>
      <c r="V518" s="0" t="n">
        <f aca="false">VLOOKUP($D518,metadata!$B$2:$Z$451,19,0)</f>
        <v>110</v>
      </c>
      <c r="W518" s="0" t="str">
        <f aca="false">VLOOKUP($D518,metadata!$B$2:$Z$451,20,0)</f>
        <v>global average</v>
      </c>
      <c r="X518" s="0" t="str">
        <f aca="false">VLOOKUP($D518,metadata!$B$2:$Z$451,21,0)</f>
        <v/>
      </c>
      <c r="Y518" s="0" t="n">
        <f aca="false">VLOOKUP($D518,metadata!$B$2:$Z$451,22,0)</f>
        <v>6</v>
      </c>
      <c r="Z518" s="0" t="str">
        <f aca="false">VLOOKUP($D518,metadata!$B$2:$Z$451,23,0)</f>
        <v/>
      </c>
      <c r="AA518" s="0" t="str">
        <f aca="false">VLOOKUP($D518,metadata!$B$2:$Z$451,24,0)</f>
        <v/>
      </c>
      <c r="AB518" s="0" t="str">
        <f aca="false">VLOOKUP($D518,metadata!$B$2:$Z$451,25,0)</f>
        <v/>
      </c>
      <c r="AC518" s="0" t="n">
        <v>11.5376044568245</v>
      </c>
      <c r="AD518" s="0" t="n">
        <v>9.67741935483871</v>
      </c>
      <c r="AF518" s="0" t="n">
        <f aca="false">IF(AE518="",V518,AE518)</f>
        <v>110</v>
      </c>
      <c r="AG518" s="0" t="n">
        <f aca="false">ROUND(AC518,1)</f>
        <v>11.5</v>
      </c>
      <c r="AH518" s="0" t="n">
        <v>1984</v>
      </c>
      <c r="AI518" s="0" t="s">
        <v>38</v>
      </c>
      <c r="AJ518" s="0" t="s">
        <v>38</v>
      </c>
    </row>
    <row r="519" customFormat="false" ht="13.8" hidden="false" customHeight="false" outlineLevel="0" collapsed="false">
      <c r="C519" s="0" t="n">
        <v>518</v>
      </c>
      <c r="D519" s="3" t="str">
        <f aca="false">VLOOKUP(C519,$A$1:$B$451,2)</f>
        <v>6b-KG</v>
      </c>
      <c r="E519" s="0" t="str">
        <f aca="false">VLOOKUP($D519,metadata!$B$2:$S$451,2,0)</f>
        <v>KIMURA, MT</v>
      </c>
      <c r="F519" s="0" t="str">
        <f aca="false">VLOOKUP($D519,metadata!$B$2:$S$451,3,0)</f>
        <v>Geographic variation of reproductive diapause in the Drosophila auraria complex (Diptera: Drosophilidae)</v>
      </c>
      <c r="G519" s="0" t="str">
        <f aca="false">VLOOKUP($D519,metadata!$B$2:$S$451,4,0)</f>
        <v>10.1111/j.1365-3032.1984.tb00784.x</v>
      </c>
      <c r="H519" s="0" t="str">
        <f aca="false">VLOOKUP($D519,metadata!$B$2:$S$451,5,0)</f>
        <v>y</v>
      </c>
      <c r="I519" s="0" t="str">
        <f aca="false">VLOOKUP($D519,metadata!$B$2:$S$451,6,0)</f>
        <v>a</v>
      </c>
      <c r="J519" s="0" t="str">
        <f aca="false">VLOOKUP($D519,metadata!$B$2:$S$451,7,0)</f>
        <v>i</v>
      </c>
      <c r="K519" s="0" t="n">
        <f aca="false">VLOOKUP($D519,metadata!$B$2:$S$451,8,0)</f>
        <v>7</v>
      </c>
      <c r="L519" s="0" t="n">
        <f aca="false">VLOOKUP($D519,metadata!$B$2:$S$451,9,0)</f>
        <v>8</v>
      </c>
      <c r="M519" s="0" t="str">
        <f aca="false">VLOOKUP($D519,metadata!$B$2:$S$451,10,0)</f>
        <v>n</v>
      </c>
      <c r="N519" s="0" t="str">
        <f aca="false">VLOOKUP($D519,metadata!$B$2:$S$451,11,0)</f>
        <v>Drosophila triauraria</v>
      </c>
      <c r="O519" s="0" t="str">
        <f aca="false">VLOOKUP($D519,metadata!$B$2:$S$451,12,0)</f>
        <v>diptera</v>
      </c>
      <c r="P519" s="0" t="str">
        <f aca="false">VLOOKUP($D519,metadata!$B$2:$S$451,13,0)</f>
        <v>KG</v>
      </c>
      <c r="Q519" s="0" t="n">
        <f aca="false">VLOOKUP($D519,metadata!$B$2:$S$451,14,0)</f>
        <v>31.6</v>
      </c>
      <c r="R519" s="0" t="n">
        <f aca="false">VLOOKUP($D519,metadata!$B$2:$S$451,15,0)</f>
        <v>130.55</v>
      </c>
      <c r="S519" s="0" t="n">
        <f aca="false">VLOOKUP($D519,metadata!$B$2:$S$451,16,0)</f>
        <v>0.1</v>
      </c>
      <c r="T519" s="0" t="str">
        <f aca="false">VLOOKUP($D519,metadata!$B$2:$S$451,17,0)</f>
        <v/>
      </c>
      <c r="U519" s="0" t="str">
        <f aca="false">VLOOKUP($D519,metadata!$B$2:$S$451,18,0)</f>
        <v/>
      </c>
      <c r="V519" s="0" t="n">
        <f aca="false">VLOOKUP($D519,metadata!$B$2:$Z$451,19,0)</f>
        <v>110</v>
      </c>
      <c r="W519" s="0" t="str">
        <f aca="false">VLOOKUP($D519,metadata!$B$2:$Z$451,20,0)</f>
        <v>global average</v>
      </c>
      <c r="X519" s="0" t="str">
        <f aca="false">VLOOKUP($D519,metadata!$B$2:$Z$451,21,0)</f>
        <v/>
      </c>
      <c r="Y519" s="0" t="n">
        <f aca="false">VLOOKUP($D519,metadata!$B$2:$Z$451,22,0)</f>
        <v>6</v>
      </c>
      <c r="Z519" s="0" t="str">
        <f aca="false">VLOOKUP($D519,metadata!$B$2:$Z$451,23,0)</f>
        <v/>
      </c>
      <c r="AA519" s="0" t="str">
        <f aca="false">VLOOKUP($D519,metadata!$B$2:$Z$451,24,0)</f>
        <v/>
      </c>
      <c r="AB519" s="0" t="str">
        <f aca="false">VLOOKUP($D519,metadata!$B$2:$Z$451,25,0)</f>
        <v/>
      </c>
      <c r="AC519" s="0" t="n">
        <v>10.016713091922</v>
      </c>
      <c r="AD519" s="0" t="n">
        <v>47.7419354838709</v>
      </c>
      <c r="AF519" s="0" t="n">
        <f aca="false">IF(AE519="",V519,AE519)</f>
        <v>110</v>
      </c>
      <c r="AG519" s="0" t="n">
        <f aca="false">ROUND(AC519,1)</f>
        <v>10</v>
      </c>
      <c r="AH519" s="0" t="n">
        <v>1984</v>
      </c>
      <c r="AI519" s="0" t="s">
        <v>38</v>
      </c>
      <c r="AJ519" s="0" t="s">
        <v>38</v>
      </c>
    </row>
    <row r="520" customFormat="false" ht="13.8" hidden="false" customHeight="false" outlineLevel="0" collapsed="false">
      <c r="C520" s="0" t="n">
        <v>519</v>
      </c>
      <c r="D520" s="3" t="str">
        <f aca="false">VLOOKUP(C520,$A$1:$B$451,2)</f>
        <v>6b-YK</v>
      </c>
      <c r="E520" s="0" t="str">
        <f aca="false">VLOOKUP($D520,metadata!$B$2:$S$451,2,0)</f>
        <v>KIMURA, MT</v>
      </c>
      <c r="F520" s="0" t="str">
        <f aca="false">VLOOKUP($D520,metadata!$B$2:$S$451,3,0)</f>
        <v>Geographic variation of reproductive diapause in the Drosophila auraria complex (Diptera: Drosophilidae)</v>
      </c>
      <c r="G520" s="0" t="str">
        <f aca="false">VLOOKUP($D520,metadata!$B$2:$S$451,4,0)</f>
        <v>10.1111/j.1365-3032.1984.tb00784.x</v>
      </c>
      <c r="H520" s="0" t="str">
        <f aca="false">VLOOKUP($D520,metadata!$B$2:$S$451,5,0)</f>
        <v>y</v>
      </c>
      <c r="I520" s="0" t="str">
        <f aca="false">VLOOKUP($D520,metadata!$B$2:$S$451,6,0)</f>
        <v>a</v>
      </c>
      <c r="J520" s="0" t="str">
        <f aca="false">VLOOKUP($D520,metadata!$B$2:$S$451,7,0)</f>
        <v>i</v>
      </c>
      <c r="K520" s="0" t="n">
        <f aca="false">VLOOKUP($D520,metadata!$B$2:$S$451,8,0)</f>
        <v>7</v>
      </c>
      <c r="L520" s="0" t="n">
        <f aca="false">VLOOKUP($D520,metadata!$B$2:$S$451,9,0)</f>
        <v>7</v>
      </c>
      <c r="M520" s="0" t="str">
        <f aca="false">VLOOKUP($D520,metadata!$B$2:$S$451,10,0)</f>
        <v>n</v>
      </c>
      <c r="N520" s="0" t="str">
        <f aca="false">VLOOKUP($D520,metadata!$B$2:$S$451,11,0)</f>
        <v>Drosophila triauraria</v>
      </c>
      <c r="O520" s="0" t="str">
        <f aca="false">VLOOKUP($D520,metadata!$B$2:$S$451,12,0)</f>
        <v>diptera</v>
      </c>
      <c r="P520" s="0" t="str">
        <f aca="false">VLOOKUP($D520,metadata!$B$2:$S$451,13,0)</f>
        <v>YK</v>
      </c>
      <c r="Q520" s="0" t="n">
        <f aca="false">VLOOKUP($D520,metadata!$B$2:$S$451,14,0)</f>
        <v>30.358611</v>
      </c>
      <c r="R520" s="0" t="n">
        <f aca="false">VLOOKUP($D520,metadata!$B$2:$S$451,15,0)</f>
        <v>130.528611</v>
      </c>
      <c r="S520" s="0" t="n">
        <f aca="false">VLOOKUP($D520,metadata!$B$2:$S$451,16,0)</f>
        <v>0.1</v>
      </c>
      <c r="T520" s="0" t="str">
        <f aca="false">VLOOKUP($D520,metadata!$B$2:$S$451,17,0)</f>
        <v/>
      </c>
      <c r="U520" s="0" t="str">
        <f aca="false">VLOOKUP($D520,metadata!$B$2:$S$451,18,0)</f>
        <v/>
      </c>
      <c r="V520" s="0" t="n">
        <f aca="false">VLOOKUP($D520,metadata!$B$2:$Z$451,19,0)</f>
        <v>110</v>
      </c>
      <c r="W520" s="0" t="str">
        <f aca="false">VLOOKUP($D520,metadata!$B$2:$Z$451,20,0)</f>
        <v>global average</v>
      </c>
      <c r="X520" s="0" t="str">
        <f aca="false">VLOOKUP($D520,metadata!$B$2:$Z$451,21,0)</f>
        <v/>
      </c>
      <c r="Y520" s="0" t="n">
        <f aca="false">VLOOKUP($D520,metadata!$B$2:$Z$451,22,0)</f>
        <v>6</v>
      </c>
      <c r="Z520" s="0" t="str">
        <f aca="false">VLOOKUP($D520,metadata!$B$2:$Z$451,23,0)</f>
        <v/>
      </c>
      <c r="AA520" s="0" t="str">
        <f aca="false">VLOOKUP($D520,metadata!$B$2:$Z$451,24,0)</f>
        <v/>
      </c>
      <c r="AB520" s="0" t="str">
        <f aca="false">VLOOKUP($D520,metadata!$B$2:$Z$451,25,0)</f>
        <v/>
      </c>
      <c r="AC520" s="0" t="n">
        <v>15.9665738161559</v>
      </c>
      <c r="AD520" s="0" t="n">
        <v>6.12903225806451</v>
      </c>
      <c r="AF520" s="0" t="n">
        <f aca="false">IF(AE520="",V520,AE520)</f>
        <v>110</v>
      </c>
      <c r="AG520" s="0" t="n">
        <f aca="false">ROUND(AC520,1)</f>
        <v>16</v>
      </c>
      <c r="AH520" s="0" t="n">
        <v>1984</v>
      </c>
      <c r="AI520" s="0" t="s">
        <v>38</v>
      </c>
      <c r="AJ520" s="0" t="s">
        <v>38</v>
      </c>
    </row>
    <row r="521" customFormat="false" ht="13.8" hidden="false" customHeight="false" outlineLevel="0" collapsed="false">
      <c r="C521" s="0" t="n">
        <v>520</v>
      </c>
      <c r="D521" s="3" t="str">
        <f aca="false">VLOOKUP(C521,$A$1:$B$451,2)</f>
        <v>6b-YK</v>
      </c>
      <c r="E521" s="0" t="str">
        <f aca="false">VLOOKUP($D521,metadata!$B$2:$S$451,2,0)</f>
        <v>KIMURA, MT</v>
      </c>
      <c r="F521" s="0" t="str">
        <f aca="false">VLOOKUP($D521,metadata!$B$2:$S$451,3,0)</f>
        <v>Geographic variation of reproductive diapause in the Drosophila auraria complex (Diptera: Drosophilidae)</v>
      </c>
      <c r="G521" s="0" t="str">
        <f aca="false">VLOOKUP($D521,metadata!$B$2:$S$451,4,0)</f>
        <v>10.1111/j.1365-3032.1984.tb00784.x</v>
      </c>
      <c r="H521" s="0" t="str">
        <f aca="false">VLOOKUP($D521,metadata!$B$2:$S$451,5,0)</f>
        <v>y</v>
      </c>
      <c r="I521" s="0" t="str">
        <f aca="false">VLOOKUP($D521,metadata!$B$2:$S$451,6,0)</f>
        <v>a</v>
      </c>
      <c r="J521" s="0" t="str">
        <f aca="false">VLOOKUP($D521,metadata!$B$2:$S$451,7,0)</f>
        <v>i</v>
      </c>
      <c r="K521" s="0" t="n">
        <f aca="false">VLOOKUP($D521,metadata!$B$2:$S$451,8,0)</f>
        <v>7</v>
      </c>
      <c r="L521" s="0" t="n">
        <f aca="false">VLOOKUP($D521,metadata!$B$2:$S$451,9,0)</f>
        <v>7</v>
      </c>
      <c r="M521" s="0" t="str">
        <f aca="false">VLOOKUP($D521,metadata!$B$2:$S$451,10,0)</f>
        <v>n</v>
      </c>
      <c r="N521" s="0" t="str">
        <f aca="false">VLOOKUP($D521,metadata!$B$2:$S$451,11,0)</f>
        <v>Drosophila triauraria</v>
      </c>
      <c r="O521" s="0" t="str">
        <f aca="false">VLOOKUP($D521,metadata!$B$2:$S$451,12,0)</f>
        <v>diptera</v>
      </c>
      <c r="P521" s="0" t="str">
        <f aca="false">VLOOKUP($D521,metadata!$B$2:$S$451,13,0)</f>
        <v>YK</v>
      </c>
      <c r="Q521" s="0" t="n">
        <f aca="false">VLOOKUP($D521,metadata!$B$2:$S$451,14,0)</f>
        <v>30.358611</v>
      </c>
      <c r="R521" s="0" t="n">
        <f aca="false">VLOOKUP($D521,metadata!$B$2:$S$451,15,0)</f>
        <v>130.528611</v>
      </c>
      <c r="S521" s="0" t="n">
        <f aca="false">VLOOKUP($D521,metadata!$B$2:$S$451,16,0)</f>
        <v>0.1</v>
      </c>
      <c r="T521" s="0" t="str">
        <f aca="false">VLOOKUP($D521,metadata!$B$2:$S$451,17,0)</f>
        <v/>
      </c>
      <c r="U521" s="0" t="str">
        <f aca="false">VLOOKUP($D521,metadata!$B$2:$S$451,18,0)</f>
        <v/>
      </c>
      <c r="V521" s="0" t="n">
        <f aca="false">VLOOKUP($D521,metadata!$B$2:$Z$451,19,0)</f>
        <v>110</v>
      </c>
      <c r="W521" s="0" t="str">
        <f aca="false">VLOOKUP($D521,metadata!$B$2:$Z$451,20,0)</f>
        <v>global average</v>
      </c>
      <c r="X521" s="0" t="str">
        <f aca="false">VLOOKUP($D521,metadata!$B$2:$Z$451,21,0)</f>
        <v/>
      </c>
      <c r="Y521" s="0" t="n">
        <f aca="false">VLOOKUP($D521,metadata!$B$2:$Z$451,22,0)</f>
        <v>6</v>
      </c>
      <c r="Z521" s="0" t="str">
        <f aca="false">VLOOKUP($D521,metadata!$B$2:$Z$451,23,0)</f>
        <v/>
      </c>
      <c r="AA521" s="0" t="str">
        <f aca="false">VLOOKUP($D521,metadata!$B$2:$Z$451,24,0)</f>
        <v/>
      </c>
      <c r="AB521" s="0" t="str">
        <f aca="false">VLOOKUP($D521,metadata!$B$2:$Z$451,25,0)</f>
        <v/>
      </c>
      <c r="AC521" s="0" t="n">
        <v>13.9777158774373</v>
      </c>
      <c r="AD521" s="0" t="n">
        <v>6.12903225806451</v>
      </c>
      <c r="AF521" s="0" t="n">
        <f aca="false">IF(AE521="",V521,AE521)</f>
        <v>110</v>
      </c>
      <c r="AG521" s="0" t="n">
        <f aca="false">ROUND(AC521,1)</f>
        <v>14</v>
      </c>
      <c r="AH521" s="0" t="n">
        <v>1984</v>
      </c>
      <c r="AI521" s="0" t="s">
        <v>38</v>
      </c>
      <c r="AJ521" s="0" t="s">
        <v>38</v>
      </c>
    </row>
    <row r="522" customFormat="false" ht="13.8" hidden="false" customHeight="false" outlineLevel="0" collapsed="false">
      <c r="C522" s="0" t="n">
        <v>521</v>
      </c>
      <c r="D522" s="3" t="str">
        <f aca="false">VLOOKUP(C522,$A$1:$B$451,2)</f>
        <v>6b-YK</v>
      </c>
      <c r="E522" s="0" t="str">
        <f aca="false">VLOOKUP($D522,metadata!$B$2:$S$451,2,0)</f>
        <v>KIMURA, MT</v>
      </c>
      <c r="F522" s="0" t="str">
        <f aca="false">VLOOKUP($D522,metadata!$B$2:$S$451,3,0)</f>
        <v>Geographic variation of reproductive diapause in the Drosophila auraria complex (Diptera: Drosophilidae)</v>
      </c>
      <c r="G522" s="0" t="str">
        <f aca="false">VLOOKUP($D522,metadata!$B$2:$S$451,4,0)</f>
        <v>10.1111/j.1365-3032.1984.tb00784.x</v>
      </c>
      <c r="H522" s="0" t="str">
        <f aca="false">VLOOKUP($D522,metadata!$B$2:$S$451,5,0)</f>
        <v>y</v>
      </c>
      <c r="I522" s="0" t="str">
        <f aca="false">VLOOKUP($D522,metadata!$B$2:$S$451,6,0)</f>
        <v>a</v>
      </c>
      <c r="J522" s="0" t="str">
        <f aca="false">VLOOKUP($D522,metadata!$B$2:$S$451,7,0)</f>
        <v>i</v>
      </c>
      <c r="K522" s="0" t="n">
        <f aca="false">VLOOKUP($D522,metadata!$B$2:$S$451,8,0)</f>
        <v>7</v>
      </c>
      <c r="L522" s="0" t="n">
        <f aca="false">VLOOKUP($D522,metadata!$B$2:$S$451,9,0)</f>
        <v>7</v>
      </c>
      <c r="M522" s="0" t="str">
        <f aca="false">VLOOKUP($D522,metadata!$B$2:$S$451,10,0)</f>
        <v>n</v>
      </c>
      <c r="N522" s="0" t="str">
        <f aca="false">VLOOKUP($D522,metadata!$B$2:$S$451,11,0)</f>
        <v>Drosophila triauraria</v>
      </c>
      <c r="O522" s="0" t="str">
        <f aca="false">VLOOKUP($D522,metadata!$B$2:$S$451,12,0)</f>
        <v>diptera</v>
      </c>
      <c r="P522" s="0" t="str">
        <f aca="false">VLOOKUP($D522,metadata!$B$2:$S$451,13,0)</f>
        <v>YK</v>
      </c>
      <c r="Q522" s="0" t="n">
        <f aca="false">VLOOKUP($D522,metadata!$B$2:$S$451,14,0)</f>
        <v>30.358611</v>
      </c>
      <c r="R522" s="0" t="n">
        <f aca="false">VLOOKUP($D522,metadata!$B$2:$S$451,15,0)</f>
        <v>130.528611</v>
      </c>
      <c r="S522" s="0" t="n">
        <f aca="false">VLOOKUP($D522,metadata!$B$2:$S$451,16,0)</f>
        <v>0.1</v>
      </c>
      <c r="T522" s="0" t="str">
        <f aca="false">VLOOKUP($D522,metadata!$B$2:$S$451,17,0)</f>
        <v/>
      </c>
      <c r="U522" s="0" t="str">
        <f aca="false">VLOOKUP($D522,metadata!$B$2:$S$451,18,0)</f>
        <v/>
      </c>
      <c r="V522" s="0" t="n">
        <f aca="false">VLOOKUP($D522,metadata!$B$2:$Z$451,19,0)</f>
        <v>110</v>
      </c>
      <c r="W522" s="0" t="str">
        <f aca="false">VLOOKUP($D522,metadata!$B$2:$Z$451,20,0)</f>
        <v>global average</v>
      </c>
      <c r="X522" s="0" t="str">
        <f aca="false">VLOOKUP($D522,metadata!$B$2:$Z$451,21,0)</f>
        <v/>
      </c>
      <c r="Y522" s="0" t="n">
        <f aca="false">VLOOKUP($D522,metadata!$B$2:$Z$451,22,0)</f>
        <v>6</v>
      </c>
      <c r="Z522" s="0" t="str">
        <f aca="false">VLOOKUP($D522,metadata!$B$2:$Z$451,23,0)</f>
        <v/>
      </c>
      <c r="AA522" s="0" t="str">
        <f aca="false">VLOOKUP($D522,metadata!$B$2:$Z$451,24,0)</f>
        <v/>
      </c>
      <c r="AB522" s="0" t="str">
        <f aca="false">VLOOKUP($D522,metadata!$B$2:$Z$451,25,0)</f>
        <v/>
      </c>
      <c r="AC522" s="0" t="n">
        <v>12.9916434540389</v>
      </c>
      <c r="AD522" s="0" t="n">
        <v>2.9032258064516</v>
      </c>
      <c r="AF522" s="0" t="n">
        <f aca="false">IF(AE522="",V522,AE522)</f>
        <v>110</v>
      </c>
      <c r="AG522" s="0" t="n">
        <f aca="false">ROUND(AC522,1)</f>
        <v>13</v>
      </c>
      <c r="AH522" s="0" t="n">
        <v>1984</v>
      </c>
      <c r="AI522" s="0" t="s">
        <v>38</v>
      </c>
      <c r="AJ522" s="0" t="s">
        <v>38</v>
      </c>
    </row>
    <row r="523" customFormat="false" ht="13.8" hidden="false" customHeight="false" outlineLevel="0" collapsed="false">
      <c r="C523" s="0" t="n">
        <v>522</v>
      </c>
      <c r="D523" s="3" t="str">
        <f aca="false">VLOOKUP(C523,$A$1:$B$451,2)</f>
        <v>6b-YK</v>
      </c>
      <c r="E523" s="0" t="str">
        <f aca="false">VLOOKUP($D523,metadata!$B$2:$S$451,2,0)</f>
        <v>KIMURA, MT</v>
      </c>
      <c r="F523" s="0" t="str">
        <f aca="false">VLOOKUP($D523,metadata!$B$2:$S$451,3,0)</f>
        <v>Geographic variation of reproductive diapause in the Drosophila auraria complex (Diptera: Drosophilidae)</v>
      </c>
      <c r="G523" s="0" t="str">
        <f aca="false">VLOOKUP($D523,metadata!$B$2:$S$451,4,0)</f>
        <v>10.1111/j.1365-3032.1984.tb00784.x</v>
      </c>
      <c r="H523" s="0" t="str">
        <f aca="false">VLOOKUP($D523,metadata!$B$2:$S$451,5,0)</f>
        <v>y</v>
      </c>
      <c r="I523" s="0" t="str">
        <f aca="false">VLOOKUP($D523,metadata!$B$2:$S$451,6,0)</f>
        <v>a</v>
      </c>
      <c r="J523" s="0" t="str">
        <f aca="false">VLOOKUP($D523,metadata!$B$2:$S$451,7,0)</f>
        <v>i</v>
      </c>
      <c r="K523" s="0" t="n">
        <f aca="false">VLOOKUP($D523,metadata!$B$2:$S$451,8,0)</f>
        <v>7</v>
      </c>
      <c r="L523" s="0" t="n">
        <f aca="false">VLOOKUP($D523,metadata!$B$2:$S$451,9,0)</f>
        <v>7</v>
      </c>
      <c r="M523" s="0" t="str">
        <f aca="false">VLOOKUP($D523,metadata!$B$2:$S$451,10,0)</f>
        <v>n</v>
      </c>
      <c r="N523" s="0" t="str">
        <f aca="false">VLOOKUP($D523,metadata!$B$2:$S$451,11,0)</f>
        <v>Drosophila triauraria</v>
      </c>
      <c r="O523" s="0" t="str">
        <f aca="false">VLOOKUP($D523,metadata!$B$2:$S$451,12,0)</f>
        <v>diptera</v>
      </c>
      <c r="P523" s="0" t="str">
        <f aca="false">VLOOKUP($D523,metadata!$B$2:$S$451,13,0)</f>
        <v>YK</v>
      </c>
      <c r="Q523" s="0" t="n">
        <f aca="false">VLOOKUP($D523,metadata!$B$2:$S$451,14,0)</f>
        <v>30.358611</v>
      </c>
      <c r="R523" s="0" t="n">
        <f aca="false">VLOOKUP($D523,metadata!$B$2:$S$451,15,0)</f>
        <v>130.528611</v>
      </c>
      <c r="S523" s="0" t="n">
        <f aca="false">VLOOKUP($D523,metadata!$B$2:$S$451,16,0)</f>
        <v>0.1</v>
      </c>
      <c r="T523" s="0" t="str">
        <f aca="false">VLOOKUP($D523,metadata!$B$2:$S$451,17,0)</f>
        <v/>
      </c>
      <c r="U523" s="0" t="str">
        <f aca="false">VLOOKUP($D523,metadata!$B$2:$S$451,18,0)</f>
        <v/>
      </c>
      <c r="V523" s="0" t="n">
        <f aca="false">VLOOKUP($D523,metadata!$B$2:$Z$451,19,0)</f>
        <v>110</v>
      </c>
      <c r="W523" s="0" t="str">
        <f aca="false">VLOOKUP($D523,metadata!$B$2:$Z$451,20,0)</f>
        <v>global average</v>
      </c>
      <c r="X523" s="0" t="str">
        <f aca="false">VLOOKUP($D523,metadata!$B$2:$Z$451,21,0)</f>
        <v/>
      </c>
      <c r="Y523" s="0" t="n">
        <f aca="false">VLOOKUP($D523,metadata!$B$2:$Z$451,22,0)</f>
        <v>6</v>
      </c>
      <c r="Z523" s="0" t="str">
        <f aca="false">VLOOKUP($D523,metadata!$B$2:$Z$451,23,0)</f>
        <v/>
      </c>
      <c r="AA523" s="0" t="str">
        <f aca="false">VLOOKUP($D523,metadata!$B$2:$Z$451,24,0)</f>
        <v/>
      </c>
      <c r="AB523" s="0" t="str">
        <f aca="false">VLOOKUP($D523,metadata!$B$2:$Z$451,25,0)</f>
        <v/>
      </c>
      <c r="AC523" s="0" t="n">
        <v>12.5403899721448</v>
      </c>
      <c r="AD523" s="0" t="n">
        <v>2.25806451612902</v>
      </c>
      <c r="AF523" s="0" t="n">
        <f aca="false">IF(AE523="",V523,AE523)</f>
        <v>110</v>
      </c>
      <c r="AG523" s="0" t="n">
        <f aca="false">ROUND(AC523,1)</f>
        <v>12.5</v>
      </c>
      <c r="AH523" s="0" t="n">
        <v>1984</v>
      </c>
      <c r="AI523" s="0" t="s">
        <v>38</v>
      </c>
      <c r="AJ523" s="0" t="s">
        <v>38</v>
      </c>
    </row>
    <row r="524" customFormat="false" ht="13.8" hidden="false" customHeight="false" outlineLevel="0" collapsed="false">
      <c r="C524" s="0" t="n">
        <v>523</v>
      </c>
      <c r="D524" s="3" t="str">
        <f aca="false">VLOOKUP(C524,$A$1:$B$451,2)</f>
        <v>6b-YK</v>
      </c>
      <c r="E524" s="0" t="str">
        <f aca="false">VLOOKUP($D524,metadata!$B$2:$S$451,2,0)</f>
        <v>KIMURA, MT</v>
      </c>
      <c r="F524" s="0" t="str">
        <f aca="false">VLOOKUP($D524,metadata!$B$2:$S$451,3,0)</f>
        <v>Geographic variation of reproductive diapause in the Drosophila auraria complex (Diptera: Drosophilidae)</v>
      </c>
      <c r="G524" s="0" t="str">
        <f aca="false">VLOOKUP($D524,metadata!$B$2:$S$451,4,0)</f>
        <v>10.1111/j.1365-3032.1984.tb00784.x</v>
      </c>
      <c r="H524" s="0" t="str">
        <f aca="false">VLOOKUP($D524,metadata!$B$2:$S$451,5,0)</f>
        <v>y</v>
      </c>
      <c r="I524" s="0" t="str">
        <f aca="false">VLOOKUP($D524,metadata!$B$2:$S$451,6,0)</f>
        <v>a</v>
      </c>
      <c r="J524" s="0" t="str">
        <f aca="false">VLOOKUP($D524,metadata!$B$2:$S$451,7,0)</f>
        <v>i</v>
      </c>
      <c r="K524" s="0" t="n">
        <f aca="false">VLOOKUP($D524,metadata!$B$2:$S$451,8,0)</f>
        <v>7</v>
      </c>
      <c r="L524" s="0" t="n">
        <f aca="false">VLOOKUP($D524,metadata!$B$2:$S$451,9,0)</f>
        <v>7</v>
      </c>
      <c r="M524" s="0" t="str">
        <f aca="false">VLOOKUP($D524,metadata!$B$2:$S$451,10,0)</f>
        <v>n</v>
      </c>
      <c r="N524" s="0" t="str">
        <f aca="false">VLOOKUP($D524,metadata!$B$2:$S$451,11,0)</f>
        <v>Drosophila triauraria</v>
      </c>
      <c r="O524" s="0" t="str">
        <f aca="false">VLOOKUP($D524,metadata!$B$2:$S$451,12,0)</f>
        <v>diptera</v>
      </c>
      <c r="P524" s="0" t="str">
        <f aca="false">VLOOKUP($D524,metadata!$B$2:$S$451,13,0)</f>
        <v>YK</v>
      </c>
      <c r="Q524" s="0" t="n">
        <f aca="false">VLOOKUP($D524,metadata!$B$2:$S$451,14,0)</f>
        <v>30.358611</v>
      </c>
      <c r="R524" s="0" t="n">
        <f aca="false">VLOOKUP($D524,metadata!$B$2:$S$451,15,0)</f>
        <v>130.528611</v>
      </c>
      <c r="S524" s="0" t="n">
        <f aca="false">VLOOKUP($D524,metadata!$B$2:$S$451,16,0)</f>
        <v>0.1</v>
      </c>
      <c r="T524" s="0" t="str">
        <f aca="false">VLOOKUP($D524,metadata!$B$2:$S$451,17,0)</f>
        <v/>
      </c>
      <c r="U524" s="0" t="str">
        <f aca="false">VLOOKUP($D524,metadata!$B$2:$S$451,18,0)</f>
        <v/>
      </c>
      <c r="V524" s="0" t="n">
        <f aca="false">VLOOKUP($D524,metadata!$B$2:$Z$451,19,0)</f>
        <v>110</v>
      </c>
      <c r="W524" s="0" t="str">
        <f aca="false">VLOOKUP($D524,metadata!$B$2:$Z$451,20,0)</f>
        <v>global average</v>
      </c>
      <c r="X524" s="0" t="str">
        <f aca="false">VLOOKUP($D524,metadata!$B$2:$Z$451,21,0)</f>
        <v/>
      </c>
      <c r="Y524" s="0" t="n">
        <f aca="false">VLOOKUP($D524,metadata!$B$2:$Z$451,22,0)</f>
        <v>6</v>
      </c>
      <c r="Z524" s="0" t="str">
        <f aca="false">VLOOKUP($D524,metadata!$B$2:$Z$451,23,0)</f>
        <v/>
      </c>
      <c r="AA524" s="0" t="str">
        <f aca="false">VLOOKUP($D524,metadata!$B$2:$Z$451,24,0)</f>
        <v/>
      </c>
      <c r="AB524" s="0" t="str">
        <f aca="false">VLOOKUP($D524,metadata!$B$2:$Z$451,25,0)</f>
        <v/>
      </c>
      <c r="AC524" s="0" t="n">
        <v>12.0055710306406</v>
      </c>
      <c r="AD524" s="0" t="n">
        <v>2.25806451612902</v>
      </c>
      <c r="AF524" s="0" t="n">
        <f aca="false">IF(AE524="",V524,AE524)</f>
        <v>110</v>
      </c>
      <c r="AG524" s="0" t="n">
        <f aca="false">ROUND(AC524,1)</f>
        <v>12</v>
      </c>
      <c r="AH524" s="0" t="n">
        <v>1984</v>
      </c>
      <c r="AI524" s="0" t="s">
        <v>38</v>
      </c>
      <c r="AJ524" s="0" t="s">
        <v>38</v>
      </c>
    </row>
    <row r="525" customFormat="false" ht="13.8" hidden="false" customHeight="false" outlineLevel="0" collapsed="false">
      <c r="C525" s="0" t="n">
        <v>524</v>
      </c>
      <c r="D525" s="3" t="str">
        <f aca="false">VLOOKUP(C525,$A$1:$B$451,2)</f>
        <v>6b-YK</v>
      </c>
      <c r="E525" s="0" t="str">
        <f aca="false">VLOOKUP($D525,metadata!$B$2:$S$451,2,0)</f>
        <v>KIMURA, MT</v>
      </c>
      <c r="F525" s="0" t="str">
        <f aca="false">VLOOKUP($D525,metadata!$B$2:$S$451,3,0)</f>
        <v>Geographic variation of reproductive diapause in the Drosophila auraria complex (Diptera: Drosophilidae)</v>
      </c>
      <c r="G525" s="0" t="str">
        <f aca="false">VLOOKUP($D525,metadata!$B$2:$S$451,4,0)</f>
        <v>10.1111/j.1365-3032.1984.tb00784.x</v>
      </c>
      <c r="H525" s="0" t="str">
        <f aca="false">VLOOKUP($D525,metadata!$B$2:$S$451,5,0)</f>
        <v>y</v>
      </c>
      <c r="I525" s="0" t="str">
        <f aca="false">VLOOKUP($D525,metadata!$B$2:$S$451,6,0)</f>
        <v>a</v>
      </c>
      <c r="J525" s="0" t="str">
        <f aca="false">VLOOKUP($D525,metadata!$B$2:$S$451,7,0)</f>
        <v>i</v>
      </c>
      <c r="K525" s="0" t="n">
        <f aca="false">VLOOKUP($D525,metadata!$B$2:$S$451,8,0)</f>
        <v>7</v>
      </c>
      <c r="L525" s="0" t="n">
        <f aca="false">VLOOKUP($D525,metadata!$B$2:$S$451,9,0)</f>
        <v>7</v>
      </c>
      <c r="M525" s="0" t="str">
        <f aca="false">VLOOKUP($D525,metadata!$B$2:$S$451,10,0)</f>
        <v>n</v>
      </c>
      <c r="N525" s="0" t="str">
        <f aca="false">VLOOKUP($D525,metadata!$B$2:$S$451,11,0)</f>
        <v>Drosophila triauraria</v>
      </c>
      <c r="O525" s="0" t="str">
        <f aca="false">VLOOKUP($D525,metadata!$B$2:$S$451,12,0)</f>
        <v>diptera</v>
      </c>
      <c r="P525" s="0" t="str">
        <f aca="false">VLOOKUP($D525,metadata!$B$2:$S$451,13,0)</f>
        <v>YK</v>
      </c>
      <c r="Q525" s="0" t="n">
        <f aca="false">VLOOKUP($D525,metadata!$B$2:$S$451,14,0)</f>
        <v>30.358611</v>
      </c>
      <c r="R525" s="0" t="n">
        <f aca="false">VLOOKUP($D525,metadata!$B$2:$S$451,15,0)</f>
        <v>130.528611</v>
      </c>
      <c r="S525" s="0" t="n">
        <f aca="false">VLOOKUP($D525,metadata!$B$2:$S$451,16,0)</f>
        <v>0.1</v>
      </c>
      <c r="T525" s="0" t="str">
        <f aca="false">VLOOKUP($D525,metadata!$B$2:$S$451,17,0)</f>
        <v/>
      </c>
      <c r="U525" s="0" t="str">
        <f aca="false">VLOOKUP($D525,metadata!$B$2:$S$451,18,0)</f>
        <v/>
      </c>
      <c r="V525" s="0" t="n">
        <f aca="false">VLOOKUP($D525,metadata!$B$2:$Z$451,19,0)</f>
        <v>110</v>
      </c>
      <c r="W525" s="0" t="str">
        <f aca="false">VLOOKUP($D525,metadata!$B$2:$Z$451,20,0)</f>
        <v>global average</v>
      </c>
      <c r="X525" s="0" t="str">
        <f aca="false">VLOOKUP($D525,metadata!$B$2:$Z$451,21,0)</f>
        <v/>
      </c>
      <c r="Y525" s="0" t="n">
        <f aca="false">VLOOKUP($D525,metadata!$B$2:$Z$451,22,0)</f>
        <v>6</v>
      </c>
      <c r="Z525" s="0" t="str">
        <f aca="false">VLOOKUP($D525,metadata!$B$2:$Z$451,23,0)</f>
        <v/>
      </c>
      <c r="AA525" s="0" t="str">
        <f aca="false">VLOOKUP($D525,metadata!$B$2:$Z$451,24,0)</f>
        <v/>
      </c>
      <c r="AB525" s="0" t="str">
        <f aca="false">VLOOKUP($D525,metadata!$B$2:$Z$451,25,0)</f>
        <v/>
      </c>
      <c r="AC525" s="0" t="n">
        <v>11.5041782729805</v>
      </c>
      <c r="AD525" s="0" t="n">
        <v>5.48387096774193</v>
      </c>
      <c r="AF525" s="0" t="n">
        <f aca="false">IF(AE525="",V525,AE525)</f>
        <v>110</v>
      </c>
      <c r="AG525" s="0" t="n">
        <f aca="false">ROUND(AC525,1)</f>
        <v>11.5</v>
      </c>
      <c r="AH525" s="0" t="n">
        <v>1984</v>
      </c>
      <c r="AI525" s="0" t="s">
        <v>38</v>
      </c>
      <c r="AJ525" s="0" t="s">
        <v>38</v>
      </c>
    </row>
    <row r="526" customFormat="false" ht="13.8" hidden="false" customHeight="false" outlineLevel="0" collapsed="false">
      <c r="C526" s="0" t="n">
        <v>525</v>
      </c>
      <c r="D526" s="3" t="str">
        <f aca="false">VLOOKUP(C526,$A$1:$B$451,2)</f>
        <v>6b-YK</v>
      </c>
      <c r="E526" s="0" t="str">
        <f aca="false">VLOOKUP($D526,metadata!$B$2:$S$451,2,0)</f>
        <v>KIMURA, MT</v>
      </c>
      <c r="F526" s="0" t="str">
        <f aca="false">VLOOKUP($D526,metadata!$B$2:$S$451,3,0)</f>
        <v>Geographic variation of reproductive diapause in the Drosophila auraria complex (Diptera: Drosophilidae)</v>
      </c>
      <c r="G526" s="0" t="str">
        <f aca="false">VLOOKUP($D526,metadata!$B$2:$S$451,4,0)</f>
        <v>10.1111/j.1365-3032.1984.tb00784.x</v>
      </c>
      <c r="H526" s="0" t="str">
        <f aca="false">VLOOKUP($D526,metadata!$B$2:$S$451,5,0)</f>
        <v>y</v>
      </c>
      <c r="I526" s="0" t="str">
        <f aca="false">VLOOKUP($D526,metadata!$B$2:$S$451,6,0)</f>
        <v>a</v>
      </c>
      <c r="J526" s="0" t="str">
        <f aca="false">VLOOKUP($D526,metadata!$B$2:$S$451,7,0)</f>
        <v>i</v>
      </c>
      <c r="K526" s="0" t="n">
        <f aca="false">VLOOKUP($D526,metadata!$B$2:$S$451,8,0)</f>
        <v>7</v>
      </c>
      <c r="L526" s="0" t="n">
        <f aca="false">VLOOKUP($D526,metadata!$B$2:$S$451,9,0)</f>
        <v>7</v>
      </c>
      <c r="M526" s="0" t="str">
        <f aca="false">VLOOKUP($D526,metadata!$B$2:$S$451,10,0)</f>
        <v>n</v>
      </c>
      <c r="N526" s="0" t="str">
        <f aca="false">VLOOKUP($D526,metadata!$B$2:$S$451,11,0)</f>
        <v>Drosophila triauraria</v>
      </c>
      <c r="O526" s="0" t="str">
        <f aca="false">VLOOKUP($D526,metadata!$B$2:$S$451,12,0)</f>
        <v>diptera</v>
      </c>
      <c r="P526" s="0" t="str">
        <f aca="false">VLOOKUP($D526,metadata!$B$2:$S$451,13,0)</f>
        <v>YK</v>
      </c>
      <c r="Q526" s="0" t="n">
        <f aca="false">VLOOKUP($D526,metadata!$B$2:$S$451,14,0)</f>
        <v>30.358611</v>
      </c>
      <c r="R526" s="0" t="n">
        <f aca="false">VLOOKUP($D526,metadata!$B$2:$S$451,15,0)</f>
        <v>130.528611</v>
      </c>
      <c r="S526" s="0" t="n">
        <f aca="false">VLOOKUP($D526,metadata!$B$2:$S$451,16,0)</f>
        <v>0.1</v>
      </c>
      <c r="T526" s="0" t="str">
        <f aca="false">VLOOKUP($D526,metadata!$B$2:$S$451,17,0)</f>
        <v/>
      </c>
      <c r="U526" s="0" t="str">
        <f aca="false">VLOOKUP($D526,metadata!$B$2:$S$451,18,0)</f>
        <v/>
      </c>
      <c r="V526" s="0" t="n">
        <f aca="false">VLOOKUP($D526,metadata!$B$2:$Z$451,19,0)</f>
        <v>110</v>
      </c>
      <c r="W526" s="0" t="str">
        <f aca="false">VLOOKUP($D526,metadata!$B$2:$Z$451,20,0)</f>
        <v>global average</v>
      </c>
      <c r="X526" s="0" t="str">
        <f aca="false">VLOOKUP($D526,metadata!$B$2:$Z$451,21,0)</f>
        <v/>
      </c>
      <c r="Y526" s="0" t="n">
        <f aca="false">VLOOKUP($D526,metadata!$B$2:$Z$451,22,0)</f>
        <v>6</v>
      </c>
      <c r="Z526" s="0" t="str">
        <f aca="false">VLOOKUP($D526,metadata!$B$2:$Z$451,23,0)</f>
        <v/>
      </c>
      <c r="AA526" s="0" t="str">
        <f aca="false">VLOOKUP($D526,metadata!$B$2:$Z$451,24,0)</f>
        <v/>
      </c>
      <c r="AB526" s="0" t="str">
        <f aca="false">VLOOKUP($D526,metadata!$B$2:$Z$451,25,0)</f>
        <v/>
      </c>
      <c r="AC526" s="0" t="n">
        <v>10.050139275766</v>
      </c>
      <c r="AD526" s="0" t="n">
        <v>15.4838709677419</v>
      </c>
      <c r="AF526" s="0" t="n">
        <f aca="false">IF(AE526="",V526,AE526)</f>
        <v>110</v>
      </c>
      <c r="AG526" s="0" t="n">
        <v>10</v>
      </c>
      <c r="AH526" s="0" t="n">
        <v>1984</v>
      </c>
      <c r="AI526" s="0" t="s">
        <v>38</v>
      </c>
      <c r="AJ526" s="0" t="s">
        <v>38</v>
      </c>
    </row>
    <row r="527" customFormat="false" ht="13.8" hidden="false" customHeight="false" outlineLevel="0" collapsed="false">
      <c r="C527" s="0" t="n">
        <v>526</v>
      </c>
      <c r="D527" s="3" t="str">
        <f aca="false">VLOOKUP(C527,$A$1:$B$451,2)</f>
        <v>6b-KO</v>
      </c>
      <c r="E527" s="0" t="str">
        <f aca="false">VLOOKUP($D527,metadata!$B$2:$S$451,2,0)</f>
        <v>KIMURA, MT</v>
      </c>
      <c r="F527" s="0" t="str">
        <f aca="false">VLOOKUP($D527,metadata!$B$2:$S$451,3,0)</f>
        <v>Geographic variation of reproductive diapause in the Drosophila auraria complex (Diptera: Drosophilidae)</v>
      </c>
      <c r="G527" s="0" t="str">
        <f aca="false">VLOOKUP($D527,metadata!$B$2:$S$451,4,0)</f>
        <v>10.1111/j.1365-3032.1984.tb00784.x</v>
      </c>
      <c r="H527" s="0" t="str">
        <f aca="false">VLOOKUP($D527,metadata!$B$2:$S$451,5,0)</f>
        <v>y</v>
      </c>
      <c r="I527" s="0" t="str">
        <f aca="false">VLOOKUP($D527,metadata!$B$2:$S$451,6,0)</f>
        <v>a</v>
      </c>
      <c r="J527" s="0" t="str">
        <f aca="false">VLOOKUP($D527,metadata!$B$2:$S$451,7,0)</f>
        <v>i</v>
      </c>
      <c r="K527" s="0" t="n">
        <f aca="false">VLOOKUP($D527,metadata!$B$2:$S$451,8,0)</f>
        <v>5</v>
      </c>
      <c r="L527" s="0" t="n">
        <f aca="false">VLOOKUP($D527,metadata!$B$2:$S$451,9,0)</f>
        <v>4</v>
      </c>
      <c r="M527" s="0" t="str">
        <f aca="false">VLOOKUP($D527,metadata!$B$2:$S$451,10,0)</f>
        <v>n</v>
      </c>
      <c r="N527" s="0" t="str">
        <f aca="false">VLOOKUP($D527,metadata!$B$2:$S$451,11,0)</f>
        <v>Drosophila subauraria</v>
      </c>
      <c r="O527" s="0" t="str">
        <f aca="false">VLOOKUP($D527,metadata!$B$2:$S$451,12,0)</f>
        <v>diptera</v>
      </c>
      <c r="P527" s="0" t="str">
        <f aca="false">VLOOKUP($D527,metadata!$B$2:$S$451,13,0)</f>
        <v>KO</v>
      </c>
      <c r="Q527" s="0" t="n">
        <f aca="false">VLOOKUP($D527,metadata!$B$2:$S$451,14,0)</f>
        <v>44.774361</v>
      </c>
      <c r="R527" s="0" t="n">
        <f aca="false">VLOOKUP($D527,metadata!$B$2:$S$451,15,0)</f>
        <v>142.254389</v>
      </c>
      <c r="S527" s="0" t="n">
        <f aca="false">VLOOKUP($D527,metadata!$B$2:$S$451,16,0)</f>
        <v>0.1</v>
      </c>
      <c r="T527" s="0" t="str">
        <f aca="false">VLOOKUP($D527,metadata!$B$2:$S$451,17,0)</f>
        <v/>
      </c>
      <c r="U527" s="0" t="str">
        <f aca="false">VLOOKUP($D527,metadata!$B$2:$S$451,18,0)</f>
        <v/>
      </c>
      <c r="V527" s="0" t="n">
        <f aca="false">VLOOKUP($D527,metadata!$B$2:$Z$451,19,0)</f>
        <v>110</v>
      </c>
      <c r="W527" s="0" t="str">
        <f aca="false">VLOOKUP($D527,metadata!$B$2:$Z$451,20,0)</f>
        <v>global average</v>
      </c>
      <c r="X527" s="0" t="str">
        <f aca="false">VLOOKUP($D527,metadata!$B$2:$Z$451,21,0)</f>
        <v/>
      </c>
      <c r="Y527" s="0" t="n">
        <f aca="false">VLOOKUP($D527,metadata!$B$2:$Z$451,22,0)</f>
        <v>6</v>
      </c>
      <c r="Z527" s="0" t="str">
        <f aca="false">VLOOKUP($D527,metadata!$B$2:$Z$451,23,0)</f>
        <v/>
      </c>
      <c r="AA527" s="0" t="str">
        <f aca="false">VLOOKUP($D527,metadata!$B$2:$Z$451,24,0)</f>
        <v/>
      </c>
      <c r="AB527" s="0" t="str">
        <f aca="false">VLOOKUP($D527,metadata!$B$2:$Z$451,25,0)</f>
        <v/>
      </c>
      <c r="AC527" s="0" t="n">
        <v>16</v>
      </c>
      <c r="AD527" s="0" t="n">
        <v>-0.668896321070235</v>
      </c>
      <c r="AF527" s="0" t="n">
        <f aca="false">IF(AE527="",V527,AE527)</f>
        <v>110</v>
      </c>
      <c r="AG527" s="0" t="n">
        <f aca="false">ROUND(AC527,1)</f>
        <v>16</v>
      </c>
      <c r="AH527" s="0" t="n">
        <v>1984</v>
      </c>
      <c r="AI527" s="0" t="s">
        <v>37</v>
      </c>
      <c r="AJ527" s="0" t="s">
        <v>38</v>
      </c>
    </row>
    <row r="528" customFormat="false" ht="13.8" hidden="false" customHeight="false" outlineLevel="0" collapsed="false">
      <c r="C528" s="0" t="n">
        <v>527</v>
      </c>
      <c r="D528" s="3" t="str">
        <f aca="false">VLOOKUP(C528,$A$1:$B$451,2)</f>
        <v>6b-KO</v>
      </c>
      <c r="E528" s="0" t="str">
        <f aca="false">VLOOKUP($D528,metadata!$B$2:$S$451,2,0)</f>
        <v>KIMURA, MT</v>
      </c>
      <c r="F528" s="0" t="str">
        <f aca="false">VLOOKUP($D528,metadata!$B$2:$S$451,3,0)</f>
        <v>Geographic variation of reproductive diapause in the Drosophila auraria complex (Diptera: Drosophilidae)</v>
      </c>
      <c r="G528" s="0" t="str">
        <f aca="false">VLOOKUP($D528,metadata!$B$2:$S$451,4,0)</f>
        <v>10.1111/j.1365-3032.1984.tb00784.x</v>
      </c>
      <c r="H528" s="0" t="str">
        <f aca="false">VLOOKUP($D528,metadata!$B$2:$S$451,5,0)</f>
        <v>y</v>
      </c>
      <c r="I528" s="0" t="str">
        <f aca="false">VLOOKUP($D528,metadata!$B$2:$S$451,6,0)</f>
        <v>a</v>
      </c>
      <c r="J528" s="0" t="str">
        <f aca="false">VLOOKUP($D528,metadata!$B$2:$S$451,7,0)</f>
        <v>i</v>
      </c>
      <c r="K528" s="0" t="n">
        <f aca="false">VLOOKUP($D528,metadata!$B$2:$S$451,8,0)</f>
        <v>5</v>
      </c>
      <c r="L528" s="0" t="n">
        <f aca="false">VLOOKUP($D528,metadata!$B$2:$S$451,9,0)</f>
        <v>4</v>
      </c>
      <c r="M528" s="0" t="str">
        <f aca="false">VLOOKUP($D528,metadata!$B$2:$S$451,10,0)</f>
        <v>n</v>
      </c>
      <c r="N528" s="0" t="str">
        <f aca="false">VLOOKUP($D528,metadata!$B$2:$S$451,11,0)</f>
        <v>Drosophila subauraria</v>
      </c>
      <c r="O528" s="0" t="str">
        <f aca="false">VLOOKUP($D528,metadata!$B$2:$S$451,12,0)</f>
        <v>diptera</v>
      </c>
      <c r="P528" s="0" t="str">
        <f aca="false">VLOOKUP($D528,metadata!$B$2:$S$451,13,0)</f>
        <v>KO</v>
      </c>
      <c r="Q528" s="0" t="n">
        <f aca="false">VLOOKUP($D528,metadata!$B$2:$S$451,14,0)</f>
        <v>44.774361</v>
      </c>
      <c r="R528" s="0" t="n">
        <f aca="false">VLOOKUP($D528,metadata!$B$2:$S$451,15,0)</f>
        <v>142.254389</v>
      </c>
      <c r="S528" s="0" t="n">
        <f aca="false">VLOOKUP($D528,metadata!$B$2:$S$451,16,0)</f>
        <v>0.1</v>
      </c>
      <c r="T528" s="0" t="str">
        <f aca="false">VLOOKUP($D528,metadata!$B$2:$S$451,17,0)</f>
        <v/>
      </c>
      <c r="U528" s="0" t="str">
        <f aca="false">VLOOKUP($D528,metadata!$B$2:$S$451,18,0)</f>
        <v/>
      </c>
      <c r="V528" s="0" t="n">
        <f aca="false">VLOOKUP($D528,metadata!$B$2:$Z$451,19,0)</f>
        <v>110</v>
      </c>
      <c r="W528" s="0" t="str">
        <f aca="false">VLOOKUP($D528,metadata!$B$2:$Z$451,20,0)</f>
        <v>global average</v>
      </c>
      <c r="X528" s="0" t="str">
        <f aca="false">VLOOKUP($D528,metadata!$B$2:$Z$451,21,0)</f>
        <v/>
      </c>
      <c r="Y528" s="0" t="n">
        <f aca="false">VLOOKUP($D528,metadata!$B$2:$Z$451,22,0)</f>
        <v>6</v>
      </c>
      <c r="Z528" s="0" t="str">
        <f aca="false">VLOOKUP($D528,metadata!$B$2:$Z$451,23,0)</f>
        <v/>
      </c>
      <c r="AA528" s="0" t="str">
        <f aca="false">VLOOKUP($D528,metadata!$B$2:$Z$451,24,0)</f>
        <v/>
      </c>
      <c r="AB528" s="0" t="str">
        <f aca="false">VLOOKUP($D528,metadata!$B$2:$Z$451,25,0)</f>
        <v/>
      </c>
      <c r="AC528" s="0" t="n">
        <v>13.9775280898876</v>
      </c>
      <c r="AD528" s="0" t="n">
        <v>81.7180865055804</v>
      </c>
      <c r="AF528" s="0" t="n">
        <f aca="false">IF(AE528="",V528,AE528)</f>
        <v>110</v>
      </c>
      <c r="AG528" s="0" t="n">
        <f aca="false">ROUND(AC528,1)</f>
        <v>14</v>
      </c>
      <c r="AH528" s="0" t="n">
        <v>1984</v>
      </c>
      <c r="AI528" s="0" t="s">
        <v>37</v>
      </c>
      <c r="AJ528" s="0" t="s">
        <v>38</v>
      </c>
    </row>
    <row r="529" customFormat="false" ht="13.8" hidden="false" customHeight="false" outlineLevel="0" collapsed="false">
      <c r="C529" s="0" t="n">
        <v>528</v>
      </c>
      <c r="D529" s="3" t="str">
        <f aca="false">VLOOKUP(C529,$A$1:$B$451,2)</f>
        <v>6b-KO</v>
      </c>
      <c r="E529" s="0" t="str">
        <f aca="false">VLOOKUP($D529,metadata!$B$2:$S$451,2,0)</f>
        <v>KIMURA, MT</v>
      </c>
      <c r="F529" s="0" t="str">
        <f aca="false">VLOOKUP($D529,metadata!$B$2:$S$451,3,0)</f>
        <v>Geographic variation of reproductive diapause in the Drosophila auraria complex (Diptera: Drosophilidae)</v>
      </c>
      <c r="G529" s="0" t="str">
        <f aca="false">VLOOKUP($D529,metadata!$B$2:$S$451,4,0)</f>
        <v>10.1111/j.1365-3032.1984.tb00784.x</v>
      </c>
      <c r="H529" s="0" t="str">
        <f aca="false">VLOOKUP($D529,metadata!$B$2:$S$451,5,0)</f>
        <v>y</v>
      </c>
      <c r="I529" s="0" t="str">
        <f aca="false">VLOOKUP($D529,metadata!$B$2:$S$451,6,0)</f>
        <v>a</v>
      </c>
      <c r="J529" s="0" t="str">
        <f aca="false">VLOOKUP($D529,metadata!$B$2:$S$451,7,0)</f>
        <v>i</v>
      </c>
      <c r="K529" s="0" t="n">
        <f aca="false">VLOOKUP($D529,metadata!$B$2:$S$451,8,0)</f>
        <v>5</v>
      </c>
      <c r="L529" s="0" t="n">
        <f aca="false">VLOOKUP($D529,metadata!$B$2:$S$451,9,0)</f>
        <v>4</v>
      </c>
      <c r="M529" s="0" t="str">
        <f aca="false">VLOOKUP($D529,metadata!$B$2:$S$451,10,0)</f>
        <v>n</v>
      </c>
      <c r="N529" s="0" t="str">
        <f aca="false">VLOOKUP($D529,metadata!$B$2:$S$451,11,0)</f>
        <v>Drosophila subauraria</v>
      </c>
      <c r="O529" s="0" t="str">
        <f aca="false">VLOOKUP($D529,metadata!$B$2:$S$451,12,0)</f>
        <v>diptera</v>
      </c>
      <c r="P529" s="0" t="str">
        <f aca="false">VLOOKUP($D529,metadata!$B$2:$S$451,13,0)</f>
        <v>KO</v>
      </c>
      <c r="Q529" s="0" t="n">
        <f aca="false">VLOOKUP($D529,metadata!$B$2:$S$451,14,0)</f>
        <v>44.774361</v>
      </c>
      <c r="R529" s="0" t="n">
        <f aca="false">VLOOKUP($D529,metadata!$B$2:$S$451,15,0)</f>
        <v>142.254389</v>
      </c>
      <c r="S529" s="0" t="n">
        <f aca="false">VLOOKUP($D529,metadata!$B$2:$S$451,16,0)</f>
        <v>0.1</v>
      </c>
      <c r="T529" s="0" t="str">
        <f aca="false">VLOOKUP($D529,metadata!$B$2:$S$451,17,0)</f>
        <v/>
      </c>
      <c r="U529" s="0" t="str">
        <f aca="false">VLOOKUP($D529,metadata!$B$2:$S$451,18,0)</f>
        <v/>
      </c>
      <c r="V529" s="0" t="n">
        <f aca="false">VLOOKUP($D529,metadata!$B$2:$Z$451,19,0)</f>
        <v>110</v>
      </c>
      <c r="W529" s="0" t="str">
        <f aca="false">VLOOKUP($D529,metadata!$B$2:$Z$451,20,0)</f>
        <v>global average</v>
      </c>
      <c r="X529" s="0" t="str">
        <f aca="false">VLOOKUP($D529,metadata!$B$2:$Z$451,21,0)</f>
        <v/>
      </c>
      <c r="Y529" s="0" t="n">
        <f aca="false">VLOOKUP($D529,metadata!$B$2:$Z$451,22,0)</f>
        <v>6</v>
      </c>
      <c r="Z529" s="0" t="str">
        <f aca="false">VLOOKUP($D529,metadata!$B$2:$Z$451,23,0)</f>
        <v/>
      </c>
      <c r="AA529" s="0" t="str">
        <f aca="false">VLOOKUP($D529,metadata!$B$2:$Z$451,24,0)</f>
        <v/>
      </c>
      <c r="AB529" s="0" t="str">
        <f aca="false">VLOOKUP($D529,metadata!$B$2:$Z$451,25,0)</f>
        <v/>
      </c>
      <c r="AC529" s="0" t="n">
        <v>12.005617977528</v>
      </c>
      <c r="AD529" s="0" t="n">
        <v>99.219307805043</v>
      </c>
      <c r="AF529" s="0" t="n">
        <f aca="false">IF(AE529="",V529,AE529)</f>
        <v>110</v>
      </c>
      <c r="AG529" s="0" t="n">
        <f aca="false">ROUND(AC529,1)</f>
        <v>12</v>
      </c>
      <c r="AH529" s="0" t="n">
        <v>1984</v>
      </c>
      <c r="AI529" s="0" t="s">
        <v>37</v>
      </c>
      <c r="AJ529" s="0" t="s">
        <v>38</v>
      </c>
    </row>
    <row r="530" customFormat="false" ht="13.8" hidden="false" customHeight="false" outlineLevel="0" collapsed="false">
      <c r="C530" s="0" t="n">
        <v>529</v>
      </c>
      <c r="D530" s="3" t="str">
        <f aca="false">VLOOKUP(C530,$A$1:$B$451,2)</f>
        <v>6b-KO</v>
      </c>
      <c r="E530" s="0" t="str">
        <f aca="false">VLOOKUP($D530,metadata!$B$2:$S$451,2,0)</f>
        <v>KIMURA, MT</v>
      </c>
      <c r="F530" s="0" t="str">
        <f aca="false">VLOOKUP($D530,metadata!$B$2:$S$451,3,0)</f>
        <v>Geographic variation of reproductive diapause in the Drosophila auraria complex (Diptera: Drosophilidae)</v>
      </c>
      <c r="G530" s="0" t="str">
        <f aca="false">VLOOKUP($D530,metadata!$B$2:$S$451,4,0)</f>
        <v>10.1111/j.1365-3032.1984.tb00784.x</v>
      </c>
      <c r="H530" s="0" t="str">
        <f aca="false">VLOOKUP($D530,metadata!$B$2:$S$451,5,0)</f>
        <v>y</v>
      </c>
      <c r="I530" s="0" t="str">
        <f aca="false">VLOOKUP($D530,metadata!$B$2:$S$451,6,0)</f>
        <v>a</v>
      </c>
      <c r="J530" s="0" t="str">
        <f aca="false">VLOOKUP($D530,metadata!$B$2:$S$451,7,0)</f>
        <v>i</v>
      </c>
      <c r="K530" s="0" t="n">
        <f aca="false">VLOOKUP($D530,metadata!$B$2:$S$451,8,0)</f>
        <v>5</v>
      </c>
      <c r="L530" s="0" t="n">
        <f aca="false">VLOOKUP($D530,metadata!$B$2:$S$451,9,0)</f>
        <v>4</v>
      </c>
      <c r="M530" s="0" t="str">
        <f aca="false">VLOOKUP($D530,metadata!$B$2:$S$451,10,0)</f>
        <v>n</v>
      </c>
      <c r="N530" s="0" t="str">
        <f aca="false">VLOOKUP($D530,metadata!$B$2:$S$451,11,0)</f>
        <v>Drosophila subauraria</v>
      </c>
      <c r="O530" s="0" t="str">
        <f aca="false">VLOOKUP($D530,metadata!$B$2:$S$451,12,0)</f>
        <v>diptera</v>
      </c>
      <c r="P530" s="0" t="str">
        <f aca="false">VLOOKUP($D530,metadata!$B$2:$S$451,13,0)</f>
        <v>KO</v>
      </c>
      <c r="Q530" s="0" t="n">
        <f aca="false">VLOOKUP($D530,metadata!$B$2:$S$451,14,0)</f>
        <v>44.774361</v>
      </c>
      <c r="R530" s="0" t="n">
        <f aca="false">VLOOKUP($D530,metadata!$B$2:$S$451,15,0)</f>
        <v>142.254389</v>
      </c>
      <c r="S530" s="0" t="n">
        <f aca="false">VLOOKUP($D530,metadata!$B$2:$S$451,16,0)</f>
        <v>0.1</v>
      </c>
      <c r="T530" s="0" t="str">
        <f aca="false">VLOOKUP($D530,metadata!$B$2:$S$451,17,0)</f>
        <v/>
      </c>
      <c r="U530" s="0" t="str">
        <f aca="false">VLOOKUP($D530,metadata!$B$2:$S$451,18,0)</f>
        <v/>
      </c>
      <c r="V530" s="0" t="n">
        <f aca="false">VLOOKUP($D530,metadata!$B$2:$Z$451,19,0)</f>
        <v>110</v>
      </c>
      <c r="W530" s="0" t="str">
        <f aca="false">VLOOKUP($D530,metadata!$B$2:$Z$451,20,0)</f>
        <v>global average</v>
      </c>
      <c r="X530" s="0" t="str">
        <f aca="false">VLOOKUP($D530,metadata!$B$2:$Z$451,21,0)</f>
        <v/>
      </c>
      <c r="Y530" s="0" t="n">
        <f aca="false">VLOOKUP($D530,metadata!$B$2:$Z$451,22,0)</f>
        <v>6</v>
      </c>
      <c r="Z530" s="0" t="str">
        <f aca="false">VLOOKUP($D530,metadata!$B$2:$Z$451,23,0)</f>
        <v/>
      </c>
      <c r="AA530" s="0" t="str">
        <f aca="false">VLOOKUP($D530,metadata!$B$2:$Z$451,24,0)</f>
        <v/>
      </c>
      <c r="AB530" s="0" t="str">
        <f aca="false">VLOOKUP($D530,metadata!$B$2:$Z$451,25,0)</f>
        <v/>
      </c>
      <c r="AC530" s="0" t="n">
        <v>10</v>
      </c>
      <c r="AD530" s="0" t="n">
        <v>95.6521739130434</v>
      </c>
      <c r="AF530" s="0" t="n">
        <f aca="false">IF(AE530="",V530,AE530)</f>
        <v>110</v>
      </c>
      <c r="AG530" s="0" t="n">
        <f aca="false">ROUND(AC530,1)</f>
        <v>10</v>
      </c>
      <c r="AH530" s="0" t="n">
        <v>1984</v>
      </c>
      <c r="AI530" s="0" t="s">
        <v>37</v>
      </c>
      <c r="AJ530" s="0" t="s">
        <v>38</v>
      </c>
    </row>
    <row r="531" customFormat="false" ht="13.8" hidden="false" customHeight="false" outlineLevel="0" collapsed="false">
      <c r="C531" s="0" t="n">
        <v>530</v>
      </c>
      <c r="D531" s="3" t="str">
        <f aca="false">VLOOKUP(C531,$A$1:$B$451,2)</f>
        <v>6b-ON</v>
      </c>
      <c r="E531" s="0" t="str">
        <f aca="false">VLOOKUP($D531,metadata!$B$2:$S$451,2,0)</f>
        <v>KIMURA, MT</v>
      </c>
      <c r="F531" s="0" t="str">
        <f aca="false">VLOOKUP($D531,metadata!$B$2:$S$451,3,0)</f>
        <v>Geographic variation of reproductive diapause in the Drosophila auraria complex (Diptera: Drosophilidae)</v>
      </c>
      <c r="G531" s="0" t="str">
        <f aca="false">VLOOKUP($D531,metadata!$B$2:$S$451,4,0)</f>
        <v>10.1111/j.1365-3032.1984.tb00784.x</v>
      </c>
      <c r="H531" s="0" t="str">
        <f aca="false">VLOOKUP($D531,metadata!$B$2:$S$451,5,0)</f>
        <v>y</v>
      </c>
      <c r="I531" s="0" t="str">
        <f aca="false">VLOOKUP($D531,metadata!$B$2:$S$451,6,0)</f>
        <v>a</v>
      </c>
      <c r="J531" s="0" t="str">
        <f aca="false">VLOOKUP($D531,metadata!$B$2:$S$451,7,0)</f>
        <v>i</v>
      </c>
      <c r="K531" s="0" t="n">
        <f aca="false">VLOOKUP($D531,metadata!$B$2:$S$451,8,0)</f>
        <v>7</v>
      </c>
      <c r="L531" s="0" t="n">
        <f aca="false">VLOOKUP($D531,metadata!$B$2:$S$451,9,0)</f>
        <v>6</v>
      </c>
      <c r="M531" s="0" t="str">
        <f aca="false">VLOOKUP($D531,metadata!$B$2:$S$451,10,0)</f>
        <v>n</v>
      </c>
      <c r="N531" s="0" t="str">
        <f aca="false">VLOOKUP($D531,metadata!$B$2:$S$451,11,0)</f>
        <v>Drosophila triauraria</v>
      </c>
      <c r="O531" s="0" t="str">
        <f aca="false">VLOOKUP($D531,metadata!$B$2:$S$451,12,0)</f>
        <v>diptera</v>
      </c>
      <c r="P531" s="0" t="str">
        <f aca="false">VLOOKUP($D531,metadata!$B$2:$S$451,13,0)</f>
        <v>ON</v>
      </c>
      <c r="Q531" s="0" t="n">
        <f aca="false">VLOOKUP($D531,metadata!$B$2:$S$451,14,0)</f>
        <v>41.972</v>
      </c>
      <c r="R531" s="0" t="n">
        <f aca="false">VLOOKUP($D531,metadata!$B$2:$S$451,15,0)</f>
        <v>140.6691</v>
      </c>
      <c r="S531" s="0" t="n">
        <f aca="false">VLOOKUP($D531,metadata!$B$2:$S$451,16,0)</f>
        <v>0.1</v>
      </c>
      <c r="T531" s="0" t="str">
        <f aca="false">VLOOKUP($D531,metadata!$B$2:$S$451,17,0)</f>
        <v/>
      </c>
      <c r="U531" s="0" t="str">
        <f aca="false">VLOOKUP($D531,metadata!$B$2:$S$451,18,0)</f>
        <v/>
      </c>
      <c r="V531" s="0" t="n">
        <f aca="false">VLOOKUP($D531,metadata!$B$2:$Z$451,19,0)</f>
        <v>110</v>
      </c>
      <c r="W531" s="0" t="str">
        <f aca="false">VLOOKUP($D531,metadata!$B$2:$Z$451,20,0)</f>
        <v>global average</v>
      </c>
      <c r="X531" s="0" t="str">
        <f aca="false">VLOOKUP($D531,metadata!$B$2:$Z$451,21,0)</f>
        <v/>
      </c>
      <c r="Y531" s="0" t="n">
        <f aca="false">VLOOKUP($D531,metadata!$B$2:$Z$451,22,0)</f>
        <v>6</v>
      </c>
      <c r="Z531" s="0" t="str">
        <f aca="false">VLOOKUP($D531,metadata!$B$2:$Z$451,23,0)</f>
        <v/>
      </c>
      <c r="AA531" s="0" t="str">
        <f aca="false">VLOOKUP($D531,metadata!$B$2:$Z$451,24,0)</f>
        <v/>
      </c>
      <c r="AB531" s="0" t="str">
        <f aca="false">VLOOKUP($D531,metadata!$B$2:$Z$451,25,0)</f>
        <v/>
      </c>
      <c r="AC531" s="0" t="n">
        <v>16</v>
      </c>
      <c r="AD531" s="0" t="n">
        <v>-0.668896321070235</v>
      </c>
      <c r="AF531" s="0" t="n">
        <f aca="false">IF(AE531="",V531,AE531)</f>
        <v>110</v>
      </c>
      <c r="AG531" s="0" t="n">
        <f aca="false">ROUND(AC531,1)</f>
        <v>16</v>
      </c>
      <c r="AH531" s="0" t="n">
        <v>1984</v>
      </c>
      <c r="AI531" s="0" t="s">
        <v>37</v>
      </c>
      <c r="AJ531" s="0" t="s">
        <v>37</v>
      </c>
    </row>
    <row r="532" customFormat="false" ht="13.8" hidden="false" customHeight="false" outlineLevel="0" collapsed="false">
      <c r="C532" s="0" t="n">
        <v>531</v>
      </c>
      <c r="D532" s="3" t="str">
        <f aca="false">VLOOKUP(C532,$A$1:$B$451,2)</f>
        <v>6b-ON</v>
      </c>
      <c r="E532" s="0" t="str">
        <f aca="false">VLOOKUP($D532,metadata!$B$2:$S$451,2,0)</f>
        <v>KIMURA, MT</v>
      </c>
      <c r="F532" s="0" t="str">
        <f aca="false">VLOOKUP($D532,metadata!$B$2:$S$451,3,0)</f>
        <v>Geographic variation of reproductive diapause in the Drosophila auraria complex (Diptera: Drosophilidae)</v>
      </c>
      <c r="G532" s="0" t="str">
        <f aca="false">VLOOKUP($D532,metadata!$B$2:$S$451,4,0)</f>
        <v>10.1111/j.1365-3032.1984.tb00784.x</v>
      </c>
      <c r="H532" s="0" t="str">
        <f aca="false">VLOOKUP($D532,metadata!$B$2:$S$451,5,0)</f>
        <v>y</v>
      </c>
      <c r="I532" s="0" t="str">
        <f aca="false">VLOOKUP($D532,metadata!$B$2:$S$451,6,0)</f>
        <v>a</v>
      </c>
      <c r="J532" s="0" t="str">
        <f aca="false">VLOOKUP($D532,metadata!$B$2:$S$451,7,0)</f>
        <v>i</v>
      </c>
      <c r="K532" s="0" t="n">
        <f aca="false">VLOOKUP($D532,metadata!$B$2:$S$451,8,0)</f>
        <v>7</v>
      </c>
      <c r="L532" s="0" t="n">
        <f aca="false">VLOOKUP($D532,metadata!$B$2:$S$451,9,0)</f>
        <v>6</v>
      </c>
      <c r="M532" s="0" t="str">
        <f aca="false">VLOOKUP($D532,metadata!$B$2:$S$451,10,0)</f>
        <v>n</v>
      </c>
      <c r="N532" s="0" t="str">
        <f aca="false">VLOOKUP($D532,metadata!$B$2:$S$451,11,0)</f>
        <v>Drosophila triauraria</v>
      </c>
      <c r="O532" s="0" t="str">
        <f aca="false">VLOOKUP($D532,metadata!$B$2:$S$451,12,0)</f>
        <v>diptera</v>
      </c>
      <c r="P532" s="0" t="str">
        <f aca="false">VLOOKUP($D532,metadata!$B$2:$S$451,13,0)</f>
        <v>ON</v>
      </c>
      <c r="Q532" s="0" t="n">
        <f aca="false">VLOOKUP($D532,metadata!$B$2:$S$451,14,0)</f>
        <v>41.972</v>
      </c>
      <c r="R532" s="0" t="n">
        <f aca="false">VLOOKUP($D532,metadata!$B$2:$S$451,15,0)</f>
        <v>140.6691</v>
      </c>
      <c r="S532" s="0" t="n">
        <f aca="false">VLOOKUP($D532,metadata!$B$2:$S$451,16,0)</f>
        <v>0.1</v>
      </c>
      <c r="T532" s="0" t="str">
        <f aca="false">VLOOKUP($D532,metadata!$B$2:$S$451,17,0)</f>
        <v/>
      </c>
      <c r="U532" s="0" t="str">
        <f aca="false">VLOOKUP($D532,metadata!$B$2:$S$451,18,0)</f>
        <v/>
      </c>
      <c r="V532" s="0" t="n">
        <f aca="false">VLOOKUP($D532,metadata!$B$2:$Z$451,19,0)</f>
        <v>110</v>
      </c>
      <c r="W532" s="0" t="str">
        <f aca="false">VLOOKUP($D532,metadata!$B$2:$Z$451,20,0)</f>
        <v>global average</v>
      </c>
      <c r="X532" s="0" t="str">
        <f aca="false">VLOOKUP($D532,metadata!$B$2:$Z$451,21,0)</f>
        <v/>
      </c>
      <c r="Y532" s="0" t="n">
        <f aca="false">VLOOKUP($D532,metadata!$B$2:$Z$451,22,0)</f>
        <v>6</v>
      </c>
      <c r="Z532" s="0" t="str">
        <f aca="false">VLOOKUP($D532,metadata!$B$2:$Z$451,23,0)</f>
        <v/>
      </c>
      <c r="AA532" s="0" t="str">
        <f aca="false">VLOOKUP($D532,metadata!$B$2:$Z$451,24,0)</f>
        <v/>
      </c>
      <c r="AB532" s="0" t="str">
        <f aca="false">VLOOKUP($D532,metadata!$B$2:$Z$451,25,0)</f>
        <v/>
      </c>
      <c r="AC532" s="0" t="n">
        <v>13.9775280898876</v>
      </c>
      <c r="AD532" s="0" t="n">
        <v>33.2231032279884</v>
      </c>
      <c r="AF532" s="0" t="n">
        <f aca="false">IF(AE532="",V532,AE532)</f>
        <v>110</v>
      </c>
      <c r="AG532" s="0" t="n">
        <f aca="false">ROUND(AC532,1)</f>
        <v>14</v>
      </c>
      <c r="AH532" s="0" t="n">
        <v>1984</v>
      </c>
      <c r="AI532" s="0" t="s">
        <v>37</v>
      </c>
      <c r="AJ532" s="0" t="s">
        <v>37</v>
      </c>
    </row>
    <row r="533" customFormat="false" ht="13.8" hidden="false" customHeight="false" outlineLevel="0" collapsed="false">
      <c r="C533" s="0" t="n">
        <v>532</v>
      </c>
      <c r="D533" s="3" t="str">
        <f aca="false">VLOOKUP(C533,$A$1:$B$451,2)</f>
        <v>6b-ON</v>
      </c>
      <c r="E533" s="0" t="str">
        <f aca="false">VLOOKUP($D533,metadata!$B$2:$S$451,2,0)</f>
        <v>KIMURA, MT</v>
      </c>
      <c r="F533" s="0" t="str">
        <f aca="false">VLOOKUP($D533,metadata!$B$2:$S$451,3,0)</f>
        <v>Geographic variation of reproductive diapause in the Drosophila auraria complex (Diptera: Drosophilidae)</v>
      </c>
      <c r="G533" s="0" t="str">
        <f aca="false">VLOOKUP($D533,metadata!$B$2:$S$451,4,0)</f>
        <v>10.1111/j.1365-3032.1984.tb00784.x</v>
      </c>
      <c r="H533" s="0" t="str">
        <f aca="false">VLOOKUP($D533,metadata!$B$2:$S$451,5,0)</f>
        <v>y</v>
      </c>
      <c r="I533" s="0" t="str">
        <f aca="false">VLOOKUP($D533,metadata!$B$2:$S$451,6,0)</f>
        <v>a</v>
      </c>
      <c r="J533" s="0" t="str">
        <f aca="false">VLOOKUP($D533,metadata!$B$2:$S$451,7,0)</f>
        <v>i</v>
      </c>
      <c r="K533" s="0" t="n">
        <f aca="false">VLOOKUP($D533,metadata!$B$2:$S$451,8,0)</f>
        <v>7</v>
      </c>
      <c r="L533" s="0" t="n">
        <f aca="false">VLOOKUP($D533,metadata!$B$2:$S$451,9,0)</f>
        <v>6</v>
      </c>
      <c r="M533" s="0" t="str">
        <f aca="false">VLOOKUP($D533,metadata!$B$2:$S$451,10,0)</f>
        <v>n</v>
      </c>
      <c r="N533" s="0" t="str">
        <f aca="false">VLOOKUP($D533,metadata!$B$2:$S$451,11,0)</f>
        <v>Drosophila triauraria</v>
      </c>
      <c r="O533" s="0" t="str">
        <f aca="false">VLOOKUP($D533,metadata!$B$2:$S$451,12,0)</f>
        <v>diptera</v>
      </c>
      <c r="P533" s="0" t="str">
        <f aca="false">VLOOKUP($D533,metadata!$B$2:$S$451,13,0)</f>
        <v>ON</v>
      </c>
      <c r="Q533" s="0" t="n">
        <f aca="false">VLOOKUP($D533,metadata!$B$2:$S$451,14,0)</f>
        <v>41.972</v>
      </c>
      <c r="R533" s="0" t="n">
        <f aca="false">VLOOKUP($D533,metadata!$B$2:$S$451,15,0)</f>
        <v>140.6691</v>
      </c>
      <c r="S533" s="0" t="n">
        <f aca="false">VLOOKUP($D533,metadata!$B$2:$S$451,16,0)</f>
        <v>0.1</v>
      </c>
      <c r="T533" s="0" t="str">
        <f aca="false">VLOOKUP($D533,metadata!$B$2:$S$451,17,0)</f>
        <v/>
      </c>
      <c r="U533" s="0" t="str">
        <f aca="false">VLOOKUP($D533,metadata!$B$2:$S$451,18,0)</f>
        <v/>
      </c>
      <c r="V533" s="0" t="n">
        <f aca="false">VLOOKUP($D533,metadata!$B$2:$Z$451,19,0)</f>
        <v>110</v>
      </c>
      <c r="W533" s="0" t="str">
        <f aca="false">VLOOKUP($D533,metadata!$B$2:$Z$451,20,0)</f>
        <v>global average</v>
      </c>
      <c r="X533" s="0" t="str">
        <f aca="false">VLOOKUP($D533,metadata!$B$2:$Z$451,21,0)</f>
        <v/>
      </c>
      <c r="Y533" s="0" t="n">
        <f aca="false">VLOOKUP($D533,metadata!$B$2:$Z$451,22,0)</f>
        <v>6</v>
      </c>
      <c r="Z533" s="0" t="str">
        <f aca="false">VLOOKUP($D533,metadata!$B$2:$Z$451,23,0)</f>
        <v/>
      </c>
      <c r="AA533" s="0" t="str">
        <f aca="false">VLOOKUP($D533,metadata!$B$2:$Z$451,24,0)</f>
        <v/>
      </c>
      <c r="AB533" s="0" t="str">
        <f aca="false">VLOOKUP($D533,metadata!$B$2:$Z$451,25,0)</f>
        <v/>
      </c>
      <c r="AC533" s="0" t="n">
        <v>13.505617977528</v>
      </c>
      <c r="AD533" s="0" t="n">
        <v>44.28619743715</v>
      </c>
      <c r="AF533" s="0" t="n">
        <f aca="false">IF(AE533="",V533,AE533)</f>
        <v>110</v>
      </c>
      <c r="AG533" s="0" t="n">
        <f aca="false">ROUND(AC533,1)</f>
        <v>13.5</v>
      </c>
      <c r="AH533" s="0" t="n">
        <v>1984</v>
      </c>
      <c r="AI533" s="0" t="s">
        <v>37</v>
      </c>
      <c r="AJ533" s="0" t="s">
        <v>37</v>
      </c>
    </row>
    <row r="534" customFormat="false" ht="13.8" hidden="false" customHeight="false" outlineLevel="0" collapsed="false">
      <c r="C534" s="0" t="n">
        <v>533</v>
      </c>
      <c r="D534" s="3" t="str">
        <f aca="false">VLOOKUP(C534,$A$1:$B$451,2)</f>
        <v>6b-ON</v>
      </c>
      <c r="E534" s="0" t="str">
        <f aca="false">VLOOKUP($D534,metadata!$B$2:$S$451,2,0)</f>
        <v>KIMURA, MT</v>
      </c>
      <c r="F534" s="0" t="str">
        <f aca="false">VLOOKUP($D534,metadata!$B$2:$S$451,3,0)</f>
        <v>Geographic variation of reproductive diapause in the Drosophila auraria complex (Diptera: Drosophilidae)</v>
      </c>
      <c r="G534" s="0" t="str">
        <f aca="false">VLOOKUP($D534,metadata!$B$2:$S$451,4,0)</f>
        <v>10.1111/j.1365-3032.1984.tb00784.x</v>
      </c>
      <c r="H534" s="0" t="str">
        <f aca="false">VLOOKUP($D534,metadata!$B$2:$S$451,5,0)</f>
        <v>y</v>
      </c>
      <c r="I534" s="0" t="str">
        <f aca="false">VLOOKUP($D534,metadata!$B$2:$S$451,6,0)</f>
        <v>a</v>
      </c>
      <c r="J534" s="0" t="str">
        <f aca="false">VLOOKUP($D534,metadata!$B$2:$S$451,7,0)</f>
        <v>i</v>
      </c>
      <c r="K534" s="0" t="n">
        <f aca="false">VLOOKUP($D534,metadata!$B$2:$S$451,8,0)</f>
        <v>7</v>
      </c>
      <c r="L534" s="0" t="n">
        <f aca="false">VLOOKUP($D534,metadata!$B$2:$S$451,9,0)</f>
        <v>6</v>
      </c>
      <c r="M534" s="0" t="str">
        <f aca="false">VLOOKUP($D534,metadata!$B$2:$S$451,10,0)</f>
        <v>n</v>
      </c>
      <c r="N534" s="0" t="str">
        <f aca="false">VLOOKUP($D534,metadata!$B$2:$S$451,11,0)</f>
        <v>Drosophila triauraria</v>
      </c>
      <c r="O534" s="0" t="str">
        <f aca="false">VLOOKUP($D534,metadata!$B$2:$S$451,12,0)</f>
        <v>diptera</v>
      </c>
      <c r="P534" s="0" t="str">
        <f aca="false">VLOOKUP($D534,metadata!$B$2:$S$451,13,0)</f>
        <v>ON</v>
      </c>
      <c r="Q534" s="0" t="n">
        <f aca="false">VLOOKUP($D534,metadata!$B$2:$S$451,14,0)</f>
        <v>41.972</v>
      </c>
      <c r="R534" s="0" t="n">
        <f aca="false">VLOOKUP($D534,metadata!$B$2:$S$451,15,0)</f>
        <v>140.6691</v>
      </c>
      <c r="S534" s="0" t="n">
        <f aca="false">VLOOKUP($D534,metadata!$B$2:$S$451,16,0)</f>
        <v>0.1</v>
      </c>
      <c r="T534" s="0" t="str">
        <f aca="false">VLOOKUP($D534,metadata!$B$2:$S$451,17,0)</f>
        <v/>
      </c>
      <c r="U534" s="0" t="str">
        <f aca="false">VLOOKUP($D534,metadata!$B$2:$S$451,18,0)</f>
        <v/>
      </c>
      <c r="V534" s="0" t="n">
        <f aca="false">VLOOKUP($D534,metadata!$B$2:$Z$451,19,0)</f>
        <v>110</v>
      </c>
      <c r="W534" s="0" t="str">
        <f aca="false">VLOOKUP($D534,metadata!$B$2:$Z$451,20,0)</f>
        <v>global average</v>
      </c>
      <c r="X534" s="0" t="str">
        <f aca="false">VLOOKUP($D534,metadata!$B$2:$Z$451,21,0)</f>
        <v/>
      </c>
      <c r="Y534" s="0" t="n">
        <f aca="false">VLOOKUP($D534,metadata!$B$2:$Z$451,22,0)</f>
        <v>6</v>
      </c>
      <c r="Z534" s="0" t="str">
        <f aca="false">VLOOKUP($D534,metadata!$B$2:$Z$451,23,0)</f>
        <v/>
      </c>
      <c r="AA534" s="0" t="str">
        <f aca="false">VLOOKUP($D534,metadata!$B$2:$Z$451,24,0)</f>
        <v/>
      </c>
      <c r="AB534" s="0" t="str">
        <f aca="false">VLOOKUP($D534,metadata!$B$2:$Z$451,25,0)</f>
        <v/>
      </c>
      <c r="AC534" s="0" t="n">
        <v>12.9662921348314</v>
      </c>
      <c r="AD534" s="0" t="n">
        <v>65.3864943068655</v>
      </c>
      <c r="AF534" s="0" t="n">
        <f aca="false">IF(AE534="",V534,AE534)</f>
        <v>110</v>
      </c>
      <c r="AG534" s="0" t="n">
        <f aca="false">ROUND(AC534,1)</f>
        <v>13</v>
      </c>
      <c r="AH534" s="0" t="n">
        <v>1984</v>
      </c>
      <c r="AI534" s="0" t="s">
        <v>37</v>
      </c>
      <c r="AJ534" s="0" t="s">
        <v>37</v>
      </c>
    </row>
    <row r="535" customFormat="false" ht="13.8" hidden="false" customHeight="false" outlineLevel="0" collapsed="false">
      <c r="C535" s="0" t="n">
        <v>534</v>
      </c>
      <c r="D535" s="3" t="str">
        <f aca="false">VLOOKUP(C535,$A$1:$B$451,2)</f>
        <v>6b-ON</v>
      </c>
      <c r="E535" s="0" t="str">
        <f aca="false">VLOOKUP($D535,metadata!$B$2:$S$451,2,0)</f>
        <v>KIMURA, MT</v>
      </c>
      <c r="F535" s="0" t="str">
        <f aca="false">VLOOKUP($D535,metadata!$B$2:$S$451,3,0)</f>
        <v>Geographic variation of reproductive diapause in the Drosophila auraria complex (Diptera: Drosophilidae)</v>
      </c>
      <c r="G535" s="0" t="str">
        <f aca="false">VLOOKUP($D535,metadata!$B$2:$S$451,4,0)</f>
        <v>10.1111/j.1365-3032.1984.tb00784.x</v>
      </c>
      <c r="H535" s="0" t="str">
        <f aca="false">VLOOKUP($D535,metadata!$B$2:$S$451,5,0)</f>
        <v>y</v>
      </c>
      <c r="I535" s="0" t="str">
        <f aca="false">VLOOKUP($D535,metadata!$B$2:$S$451,6,0)</f>
        <v>a</v>
      </c>
      <c r="J535" s="0" t="str">
        <f aca="false">VLOOKUP($D535,metadata!$B$2:$S$451,7,0)</f>
        <v>i</v>
      </c>
      <c r="K535" s="0" t="n">
        <f aca="false">VLOOKUP($D535,metadata!$B$2:$S$451,8,0)</f>
        <v>7</v>
      </c>
      <c r="L535" s="0" t="n">
        <f aca="false">VLOOKUP($D535,metadata!$B$2:$S$451,9,0)</f>
        <v>6</v>
      </c>
      <c r="M535" s="0" t="str">
        <f aca="false">VLOOKUP($D535,metadata!$B$2:$S$451,10,0)</f>
        <v>n</v>
      </c>
      <c r="N535" s="0" t="str">
        <f aca="false">VLOOKUP($D535,metadata!$B$2:$S$451,11,0)</f>
        <v>Drosophila triauraria</v>
      </c>
      <c r="O535" s="0" t="str">
        <f aca="false">VLOOKUP($D535,metadata!$B$2:$S$451,12,0)</f>
        <v>diptera</v>
      </c>
      <c r="P535" s="0" t="str">
        <f aca="false">VLOOKUP($D535,metadata!$B$2:$S$451,13,0)</f>
        <v>ON</v>
      </c>
      <c r="Q535" s="0" t="n">
        <f aca="false">VLOOKUP($D535,metadata!$B$2:$S$451,14,0)</f>
        <v>41.972</v>
      </c>
      <c r="R535" s="0" t="n">
        <f aca="false">VLOOKUP($D535,metadata!$B$2:$S$451,15,0)</f>
        <v>140.6691</v>
      </c>
      <c r="S535" s="0" t="n">
        <f aca="false">VLOOKUP($D535,metadata!$B$2:$S$451,16,0)</f>
        <v>0.1</v>
      </c>
      <c r="T535" s="0" t="str">
        <f aca="false">VLOOKUP($D535,metadata!$B$2:$S$451,17,0)</f>
        <v/>
      </c>
      <c r="U535" s="0" t="str">
        <f aca="false">VLOOKUP($D535,metadata!$B$2:$S$451,18,0)</f>
        <v/>
      </c>
      <c r="V535" s="0" t="n">
        <f aca="false">VLOOKUP($D535,metadata!$B$2:$Z$451,19,0)</f>
        <v>110</v>
      </c>
      <c r="W535" s="0" t="str">
        <f aca="false">VLOOKUP($D535,metadata!$B$2:$Z$451,20,0)</f>
        <v>global average</v>
      </c>
      <c r="X535" s="0" t="str">
        <f aca="false">VLOOKUP($D535,metadata!$B$2:$Z$451,21,0)</f>
        <v/>
      </c>
      <c r="Y535" s="0" t="n">
        <f aca="false">VLOOKUP($D535,metadata!$B$2:$Z$451,22,0)</f>
        <v>6</v>
      </c>
      <c r="Z535" s="0" t="str">
        <f aca="false">VLOOKUP($D535,metadata!$B$2:$Z$451,23,0)</f>
        <v/>
      </c>
      <c r="AA535" s="0" t="str">
        <f aca="false">VLOOKUP($D535,metadata!$B$2:$Z$451,24,0)</f>
        <v/>
      </c>
      <c r="AB535" s="0" t="str">
        <f aca="false">VLOOKUP($D535,metadata!$B$2:$Z$451,25,0)</f>
        <v/>
      </c>
      <c r="AC535" s="0" t="n">
        <v>12.4775280898876</v>
      </c>
      <c r="AD535" s="0" t="n">
        <v>93.5073841644432</v>
      </c>
      <c r="AF535" s="0" t="n">
        <f aca="false">IF(AE535="",V535,AE535)</f>
        <v>110</v>
      </c>
      <c r="AG535" s="0" t="n">
        <f aca="false">ROUND(AC535,1)</f>
        <v>12.5</v>
      </c>
      <c r="AH535" s="0" t="n">
        <v>1984</v>
      </c>
      <c r="AI535" s="0" t="s">
        <v>37</v>
      </c>
      <c r="AJ535" s="0" t="s">
        <v>37</v>
      </c>
    </row>
    <row r="536" customFormat="false" ht="13.8" hidden="false" customHeight="false" outlineLevel="0" collapsed="false">
      <c r="C536" s="0" t="n">
        <v>535</v>
      </c>
      <c r="D536" s="3" t="str">
        <f aca="false">VLOOKUP(C536,$A$1:$B$451,2)</f>
        <v>6b-ON</v>
      </c>
      <c r="E536" s="0" t="str">
        <f aca="false">VLOOKUP($D536,metadata!$B$2:$S$451,2,0)</f>
        <v>KIMURA, MT</v>
      </c>
      <c r="F536" s="0" t="str">
        <f aca="false">VLOOKUP($D536,metadata!$B$2:$S$451,3,0)</f>
        <v>Geographic variation of reproductive diapause in the Drosophila auraria complex (Diptera: Drosophilidae)</v>
      </c>
      <c r="G536" s="0" t="str">
        <f aca="false">VLOOKUP($D536,metadata!$B$2:$S$451,4,0)</f>
        <v>10.1111/j.1365-3032.1984.tb00784.x</v>
      </c>
      <c r="H536" s="0" t="str">
        <f aca="false">VLOOKUP($D536,metadata!$B$2:$S$451,5,0)</f>
        <v>y</v>
      </c>
      <c r="I536" s="0" t="str">
        <f aca="false">VLOOKUP($D536,metadata!$B$2:$S$451,6,0)</f>
        <v>a</v>
      </c>
      <c r="J536" s="0" t="str">
        <f aca="false">VLOOKUP($D536,metadata!$B$2:$S$451,7,0)</f>
        <v>i</v>
      </c>
      <c r="K536" s="0" t="n">
        <f aca="false">VLOOKUP($D536,metadata!$B$2:$S$451,8,0)</f>
        <v>7</v>
      </c>
      <c r="L536" s="0" t="n">
        <f aca="false">VLOOKUP($D536,metadata!$B$2:$S$451,9,0)</f>
        <v>6</v>
      </c>
      <c r="M536" s="0" t="str">
        <f aca="false">VLOOKUP($D536,metadata!$B$2:$S$451,10,0)</f>
        <v>n</v>
      </c>
      <c r="N536" s="0" t="str">
        <f aca="false">VLOOKUP($D536,metadata!$B$2:$S$451,11,0)</f>
        <v>Drosophila triauraria</v>
      </c>
      <c r="O536" s="0" t="str">
        <f aca="false">VLOOKUP($D536,metadata!$B$2:$S$451,12,0)</f>
        <v>diptera</v>
      </c>
      <c r="P536" s="0" t="str">
        <f aca="false">VLOOKUP($D536,metadata!$B$2:$S$451,13,0)</f>
        <v>ON</v>
      </c>
      <c r="Q536" s="0" t="n">
        <f aca="false">VLOOKUP($D536,metadata!$B$2:$S$451,14,0)</f>
        <v>41.972</v>
      </c>
      <c r="R536" s="0" t="n">
        <f aca="false">VLOOKUP($D536,metadata!$B$2:$S$451,15,0)</f>
        <v>140.6691</v>
      </c>
      <c r="S536" s="0" t="n">
        <f aca="false">VLOOKUP($D536,metadata!$B$2:$S$451,16,0)</f>
        <v>0.1</v>
      </c>
      <c r="T536" s="0" t="str">
        <f aca="false">VLOOKUP($D536,metadata!$B$2:$S$451,17,0)</f>
        <v/>
      </c>
      <c r="U536" s="0" t="str">
        <f aca="false">VLOOKUP($D536,metadata!$B$2:$S$451,18,0)</f>
        <v/>
      </c>
      <c r="V536" s="0" t="n">
        <f aca="false">VLOOKUP($D536,metadata!$B$2:$Z$451,19,0)</f>
        <v>110</v>
      </c>
      <c r="W536" s="0" t="str">
        <f aca="false">VLOOKUP($D536,metadata!$B$2:$Z$451,20,0)</f>
        <v>global average</v>
      </c>
      <c r="X536" s="0" t="str">
        <f aca="false">VLOOKUP($D536,metadata!$B$2:$Z$451,21,0)</f>
        <v/>
      </c>
      <c r="Y536" s="0" t="n">
        <f aca="false">VLOOKUP($D536,metadata!$B$2:$Z$451,22,0)</f>
        <v>6</v>
      </c>
      <c r="Z536" s="0" t="str">
        <f aca="false">VLOOKUP($D536,metadata!$B$2:$Z$451,23,0)</f>
        <v/>
      </c>
      <c r="AA536" s="0" t="str">
        <f aca="false">VLOOKUP($D536,metadata!$B$2:$Z$451,24,0)</f>
        <v/>
      </c>
      <c r="AB536" s="0" t="str">
        <f aca="false">VLOOKUP($D536,metadata!$B$2:$Z$451,25,0)</f>
        <v/>
      </c>
      <c r="AC536" s="0" t="n">
        <v>11.9887640449438</v>
      </c>
      <c r="AD536" s="0" t="n">
        <v>96.5446619818871</v>
      </c>
      <c r="AF536" s="0" t="n">
        <f aca="false">IF(AE536="",V536,AE536)</f>
        <v>110</v>
      </c>
      <c r="AG536" s="0" t="n">
        <f aca="false">ROUND(AC536,1)</f>
        <v>12</v>
      </c>
      <c r="AH536" s="0" t="n">
        <v>1984</v>
      </c>
      <c r="AI536" s="0" t="s">
        <v>37</v>
      </c>
      <c r="AJ536" s="0" t="s">
        <v>37</v>
      </c>
    </row>
    <row r="537" customFormat="false" ht="13.8" hidden="false" customHeight="false" outlineLevel="0" collapsed="false">
      <c r="C537" s="0" t="n">
        <v>536</v>
      </c>
      <c r="D537" s="3" t="str">
        <f aca="false">VLOOKUP(C537,$A$1:$B$451,2)</f>
        <v>6b-ON</v>
      </c>
      <c r="E537" s="0" t="str">
        <f aca="false">VLOOKUP($D537,metadata!$B$2:$S$451,2,0)</f>
        <v>KIMURA, MT</v>
      </c>
      <c r="F537" s="0" t="str">
        <f aca="false">VLOOKUP($D537,metadata!$B$2:$S$451,3,0)</f>
        <v>Geographic variation of reproductive diapause in the Drosophila auraria complex (Diptera: Drosophilidae)</v>
      </c>
      <c r="G537" s="0" t="str">
        <f aca="false">VLOOKUP($D537,metadata!$B$2:$S$451,4,0)</f>
        <v>10.1111/j.1365-3032.1984.tb00784.x</v>
      </c>
      <c r="H537" s="0" t="str">
        <f aca="false">VLOOKUP($D537,metadata!$B$2:$S$451,5,0)</f>
        <v>y</v>
      </c>
      <c r="I537" s="0" t="str">
        <f aca="false">VLOOKUP($D537,metadata!$B$2:$S$451,6,0)</f>
        <v>a</v>
      </c>
      <c r="J537" s="0" t="str">
        <f aca="false">VLOOKUP($D537,metadata!$B$2:$S$451,7,0)</f>
        <v>i</v>
      </c>
      <c r="K537" s="0" t="n">
        <f aca="false">VLOOKUP($D537,metadata!$B$2:$S$451,8,0)</f>
        <v>7</v>
      </c>
      <c r="L537" s="0" t="n">
        <f aca="false">VLOOKUP($D537,metadata!$B$2:$S$451,9,0)</f>
        <v>6</v>
      </c>
      <c r="M537" s="0" t="str">
        <f aca="false">VLOOKUP($D537,metadata!$B$2:$S$451,10,0)</f>
        <v>n</v>
      </c>
      <c r="N537" s="0" t="str">
        <f aca="false">VLOOKUP($D537,metadata!$B$2:$S$451,11,0)</f>
        <v>Drosophila triauraria</v>
      </c>
      <c r="O537" s="0" t="str">
        <f aca="false">VLOOKUP($D537,metadata!$B$2:$S$451,12,0)</f>
        <v>diptera</v>
      </c>
      <c r="P537" s="0" t="str">
        <f aca="false">VLOOKUP($D537,metadata!$B$2:$S$451,13,0)</f>
        <v>ON</v>
      </c>
      <c r="Q537" s="0" t="n">
        <f aca="false">VLOOKUP($D537,metadata!$B$2:$S$451,14,0)</f>
        <v>41.972</v>
      </c>
      <c r="R537" s="0" t="n">
        <f aca="false">VLOOKUP($D537,metadata!$B$2:$S$451,15,0)</f>
        <v>140.6691</v>
      </c>
      <c r="S537" s="0" t="n">
        <f aca="false">VLOOKUP($D537,metadata!$B$2:$S$451,16,0)</f>
        <v>0.1</v>
      </c>
      <c r="T537" s="0" t="str">
        <f aca="false">VLOOKUP($D537,metadata!$B$2:$S$451,17,0)</f>
        <v/>
      </c>
      <c r="U537" s="0" t="str">
        <f aca="false">VLOOKUP($D537,metadata!$B$2:$S$451,18,0)</f>
        <v/>
      </c>
      <c r="V537" s="0" t="n">
        <f aca="false">VLOOKUP($D537,metadata!$B$2:$Z$451,19,0)</f>
        <v>110</v>
      </c>
      <c r="W537" s="0" t="str">
        <f aca="false">VLOOKUP($D537,metadata!$B$2:$Z$451,20,0)</f>
        <v>global average</v>
      </c>
      <c r="X537" s="0" t="str">
        <f aca="false">VLOOKUP($D537,metadata!$B$2:$Z$451,21,0)</f>
        <v/>
      </c>
      <c r="Y537" s="0" t="n">
        <f aca="false">VLOOKUP($D537,metadata!$B$2:$Z$451,22,0)</f>
        <v>6</v>
      </c>
      <c r="Z537" s="0" t="str">
        <f aca="false">VLOOKUP($D537,metadata!$B$2:$Z$451,23,0)</f>
        <v/>
      </c>
      <c r="AA537" s="0" t="str">
        <f aca="false">VLOOKUP($D537,metadata!$B$2:$Z$451,24,0)</f>
        <v/>
      </c>
      <c r="AB537" s="0" t="str">
        <f aca="false">VLOOKUP($D537,metadata!$B$2:$Z$451,25,0)</f>
        <v/>
      </c>
      <c r="AC537" s="0" t="n">
        <v>9.98314606741573</v>
      </c>
      <c r="AD537" s="0" t="n">
        <v>99.6664913005899</v>
      </c>
      <c r="AF537" s="0" t="n">
        <f aca="false">IF(AE537="",V537,AE537)</f>
        <v>110</v>
      </c>
      <c r="AG537" s="0" t="n">
        <f aca="false">ROUND(AC537,1)</f>
        <v>10</v>
      </c>
      <c r="AH537" s="0" t="n">
        <v>1984</v>
      </c>
      <c r="AI537" s="0" t="s">
        <v>37</v>
      </c>
      <c r="AJ537" s="0" t="s">
        <v>37</v>
      </c>
    </row>
    <row r="538" customFormat="false" ht="13.8" hidden="false" customHeight="false" outlineLevel="0" collapsed="false">
      <c r="C538" s="0" t="n">
        <v>537</v>
      </c>
      <c r="D538" s="3" t="str">
        <f aca="false">VLOOKUP(C538,$A$1:$B$451,2)</f>
        <v>6b-SM</v>
      </c>
      <c r="E538" s="0" t="str">
        <f aca="false">VLOOKUP($D538,metadata!$B$2:$S$451,2,0)</f>
        <v>KIMURA, MT</v>
      </c>
      <c r="F538" s="0" t="str">
        <f aca="false">VLOOKUP($D538,metadata!$B$2:$S$451,3,0)</f>
        <v>Geographic variation of reproductive diapause in the Drosophila auraria complex (Diptera: Drosophilidae)</v>
      </c>
      <c r="G538" s="0" t="str">
        <f aca="false">VLOOKUP($D538,metadata!$B$2:$S$451,4,0)</f>
        <v>10.1111/j.1365-3032.1984.tb00784.x</v>
      </c>
      <c r="H538" s="0" t="str">
        <f aca="false">VLOOKUP($D538,metadata!$B$2:$S$451,5,0)</f>
        <v>y</v>
      </c>
      <c r="I538" s="0" t="str">
        <f aca="false">VLOOKUP($D538,metadata!$B$2:$S$451,6,0)</f>
        <v>a</v>
      </c>
      <c r="J538" s="0" t="str">
        <f aca="false">VLOOKUP($D538,metadata!$B$2:$S$451,7,0)</f>
        <v>i</v>
      </c>
      <c r="K538" s="0" t="n">
        <f aca="false">VLOOKUP($D538,metadata!$B$2:$S$451,8,0)</f>
        <v>7</v>
      </c>
      <c r="L538" s="0" t="n">
        <f aca="false">VLOOKUP($D538,metadata!$B$2:$S$451,9,0)</f>
        <v>6</v>
      </c>
      <c r="M538" s="0" t="str">
        <f aca="false">VLOOKUP($D538,metadata!$B$2:$S$451,10,0)</f>
        <v>n</v>
      </c>
      <c r="N538" s="0" t="str">
        <f aca="false">VLOOKUP($D538,metadata!$B$2:$S$451,11,0)</f>
        <v>Drosophila subauraria</v>
      </c>
      <c r="O538" s="0" t="str">
        <f aca="false">VLOOKUP($D538,metadata!$B$2:$S$451,12,0)</f>
        <v>diptera</v>
      </c>
      <c r="P538" s="0" t="str">
        <f aca="false">VLOOKUP($D538,metadata!$B$2:$S$451,13,0)</f>
        <v>SM</v>
      </c>
      <c r="Q538" s="0" t="n">
        <f aca="false">VLOOKUP($D538,metadata!$B$2:$S$451,14,0)</f>
        <v>40.599028</v>
      </c>
      <c r="R538" s="0" t="n">
        <f aca="false">VLOOKUP($D538,metadata!$B$2:$S$451,15,0)</f>
        <v>141.397611</v>
      </c>
      <c r="S538" s="0" t="n">
        <f aca="false">VLOOKUP($D538,metadata!$B$2:$S$451,16,0)</f>
        <v>0.1</v>
      </c>
      <c r="T538" s="0" t="str">
        <f aca="false">VLOOKUP($D538,metadata!$B$2:$S$451,17,0)</f>
        <v/>
      </c>
      <c r="U538" s="0" t="str">
        <f aca="false">VLOOKUP($D538,metadata!$B$2:$S$451,18,0)</f>
        <v/>
      </c>
      <c r="V538" s="0" t="n">
        <f aca="false">VLOOKUP($D538,metadata!$B$2:$Z$451,19,0)</f>
        <v>110</v>
      </c>
      <c r="W538" s="0" t="str">
        <f aca="false">VLOOKUP($D538,metadata!$B$2:$Z$451,20,0)</f>
        <v>global average</v>
      </c>
      <c r="X538" s="0" t="str">
        <f aca="false">VLOOKUP($D538,metadata!$B$2:$Z$451,21,0)</f>
        <v/>
      </c>
      <c r="Y538" s="0" t="n">
        <f aca="false">VLOOKUP($D538,metadata!$B$2:$Z$451,22,0)</f>
        <v>6</v>
      </c>
      <c r="Z538" s="0" t="str">
        <f aca="false">VLOOKUP($D538,metadata!$B$2:$Z$451,23,0)</f>
        <v/>
      </c>
      <c r="AA538" s="0" t="str">
        <f aca="false">VLOOKUP($D538,metadata!$B$2:$Z$451,24,0)</f>
        <v/>
      </c>
      <c r="AB538" s="0" t="str">
        <f aca="false">VLOOKUP($D538,metadata!$B$2:$Z$451,25,0)</f>
        <v/>
      </c>
      <c r="AC538" s="0" t="n">
        <v>15.9831460674157</v>
      </c>
      <c r="AD538" s="0" t="n">
        <v>-0.667956859945121</v>
      </c>
      <c r="AF538" s="0" t="n">
        <f aca="false">IF(AE538="",V538,AE538)</f>
        <v>110</v>
      </c>
      <c r="AG538" s="0" t="n">
        <f aca="false">ROUND(AC538,1)</f>
        <v>16</v>
      </c>
      <c r="AH538" s="0" t="n">
        <v>1984</v>
      </c>
      <c r="AI538" s="0" t="s">
        <v>37</v>
      </c>
      <c r="AJ538" s="0" t="s">
        <v>38</v>
      </c>
    </row>
    <row r="539" customFormat="false" ht="13.8" hidden="false" customHeight="false" outlineLevel="0" collapsed="false">
      <c r="C539" s="0" t="n">
        <v>538</v>
      </c>
      <c r="D539" s="3" t="str">
        <f aca="false">VLOOKUP(C539,$A$1:$B$451,2)</f>
        <v>6b-SM</v>
      </c>
      <c r="E539" s="0" t="str">
        <f aca="false">VLOOKUP($D539,metadata!$B$2:$S$451,2,0)</f>
        <v>KIMURA, MT</v>
      </c>
      <c r="F539" s="0" t="str">
        <f aca="false">VLOOKUP($D539,metadata!$B$2:$S$451,3,0)</f>
        <v>Geographic variation of reproductive diapause in the Drosophila auraria complex (Diptera: Drosophilidae)</v>
      </c>
      <c r="G539" s="0" t="str">
        <f aca="false">VLOOKUP($D539,metadata!$B$2:$S$451,4,0)</f>
        <v>10.1111/j.1365-3032.1984.tb00784.x</v>
      </c>
      <c r="H539" s="0" t="str">
        <f aca="false">VLOOKUP($D539,metadata!$B$2:$S$451,5,0)</f>
        <v>y</v>
      </c>
      <c r="I539" s="0" t="str">
        <f aca="false">VLOOKUP($D539,metadata!$B$2:$S$451,6,0)</f>
        <v>a</v>
      </c>
      <c r="J539" s="0" t="str">
        <f aca="false">VLOOKUP($D539,metadata!$B$2:$S$451,7,0)</f>
        <v>i</v>
      </c>
      <c r="K539" s="0" t="n">
        <f aca="false">VLOOKUP($D539,metadata!$B$2:$S$451,8,0)</f>
        <v>7</v>
      </c>
      <c r="L539" s="0" t="n">
        <f aca="false">VLOOKUP($D539,metadata!$B$2:$S$451,9,0)</f>
        <v>6</v>
      </c>
      <c r="M539" s="0" t="str">
        <f aca="false">VLOOKUP($D539,metadata!$B$2:$S$451,10,0)</f>
        <v>n</v>
      </c>
      <c r="N539" s="0" t="str">
        <f aca="false">VLOOKUP($D539,metadata!$B$2:$S$451,11,0)</f>
        <v>Drosophila subauraria</v>
      </c>
      <c r="O539" s="0" t="str">
        <f aca="false">VLOOKUP($D539,metadata!$B$2:$S$451,12,0)</f>
        <v>diptera</v>
      </c>
      <c r="P539" s="0" t="str">
        <f aca="false">VLOOKUP($D539,metadata!$B$2:$S$451,13,0)</f>
        <v>SM</v>
      </c>
      <c r="Q539" s="0" t="n">
        <f aca="false">VLOOKUP($D539,metadata!$B$2:$S$451,14,0)</f>
        <v>40.599028</v>
      </c>
      <c r="R539" s="0" t="n">
        <f aca="false">VLOOKUP($D539,metadata!$B$2:$S$451,15,0)</f>
        <v>141.397611</v>
      </c>
      <c r="S539" s="0" t="n">
        <f aca="false">VLOOKUP($D539,metadata!$B$2:$S$451,16,0)</f>
        <v>0.1</v>
      </c>
      <c r="T539" s="0" t="str">
        <f aca="false">VLOOKUP($D539,metadata!$B$2:$S$451,17,0)</f>
        <v/>
      </c>
      <c r="U539" s="0" t="str">
        <f aca="false">VLOOKUP($D539,metadata!$B$2:$S$451,18,0)</f>
        <v/>
      </c>
      <c r="V539" s="0" t="n">
        <f aca="false">VLOOKUP($D539,metadata!$B$2:$Z$451,19,0)</f>
        <v>110</v>
      </c>
      <c r="W539" s="0" t="str">
        <f aca="false">VLOOKUP($D539,metadata!$B$2:$Z$451,20,0)</f>
        <v>global average</v>
      </c>
      <c r="X539" s="0" t="str">
        <f aca="false">VLOOKUP($D539,metadata!$B$2:$Z$451,21,0)</f>
        <v/>
      </c>
      <c r="Y539" s="0" t="n">
        <f aca="false">VLOOKUP($D539,metadata!$B$2:$Z$451,22,0)</f>
        <v>6</v>
      </c>
      <c r="Z539" s="0" t="str">
        <f aca="false">VLOOKUP($D539,metadata!$B$2:$Z$451,23,0)</f>
        <v/>
      </c>
      <c r="AA539" s="0" t="str">
        <f aca="false">VLOOKUP($D539,metadata!$B$2:$Z$451,24,0)</f>
        <v/>
      </c>
      <c r="AB539" s="0" t="str">
        <f aca="false">VLOOKUP($D539,metadata!$B$2:$Z$451,25,0)</f>
        <v/>
      </c>
      <c r="AC539" s="0" t="n">
        <v>14.129213483146</v>
      </c>
      <c r="AD539" s="0" t="n">
        <v>4.11765811130737</v>
      </c>
      <c r="AF539" s="0" t="n">
        <f aca="false">IF(AE539="",V539,AE539)</f>
        <v>110</v>
      </c>
      <c r="AG539" s="0" t="n">
        <v>14</v>
      </c>
      <c r="AH539" s="0" t="n">
        <v>1984</v>
      </c>
      <c r="AI539" s="0" t="s">
        <v>37</v>
      </c>
      <c r="AJ539" s="0" t="s">
        <v>38</v>
      </c>
    </row>
    <row r="540" customFormat="false" ht="13.8" hidden="false" customHeight="false" outlineLevel="0" collapsed="false">
      <c r="C540" s="0" t="n">
        <v>539</v>
      </c>
      <c r="D540" s="3" t="str">
        <f aca="false">VLOOKUP(C540,$A$1:$B$451,2)</f>
        <v>6b-SM</v>
      </c>
      <c r="E540" s="0" t="str">
        <f aca="false">VLOOKUP($D540,metadata!$B$2:$S$451,2,0)</f>
        <v>KIMURA, MT</v>
      </c>
      <c r="F540" s="0" t="str">
        <f aca="false">VLOOKUP($D540,metadata!$B$2:$S$451,3,0)</f>
        <v>Geographic variation of reproductive diapause in the Drosophila auraria complex (Diptera: Drosophilidae)</v>
      </c>
      <c r="G540" s="0" t="str">
        <f aca="false">VLOOKUP($D540,metadata!$B$2:$S$451,4,0)</f>
        <v>10.1111/j.1365-3032.1984.tb00784.x</v>
      </c>
      <c r="H540" s="0" t="str">
        <f aca="false">VLOOKUP($D540,metadata!$B$2:$S$451,5,0)</f>
        <v>y</v>
      </c>
      <c r="I540" s="0" t="str">
        <f aca="false">VLOOKUP($D540,metadata!$B$2:$S$451,6,0)</f>
        <v>a</v>
      </c>
      <c r="J540" s="0" t="str">
        <f aca="false">VLOOKUP($D540,metadata!$B$2:$S$451,7,0)</f>
        <v>i</v>
      </c>
      <c r="K540" s="0" t="n">
        <f aca="false">VLOOKUP($D540,metadata!$B$2:$S$451,8,0)</f>
        <v>7</v>
      </c>
      <c r="L540" s="0" t="n">
        <f aca="false">VLOOKUP($D540,metadata!$B$2:$S$451,9,0)</f>
        <v>6</v>
      </c>
      <c r="M540" s="0" t="str">
        <f aca="false">VLOOKUP($D540,metadata!$B$2:$S$451,10,0)</f>
        <v>n</v>
      </c>
      <c r="N540" s="0" t="str">
        <f aca="false">VLOOKUP($D540,metadata!$B$2:$S$451,11,0)</f>
        <v>Drosophila subauraria</v>
      </c>
      <c r="O540" s="0" t="str">
        <f aca="false">VLOOKUP($D540,metadata!$B$2:$S$451,12,0)</f>
        <v>diptera</v>
      </c>
      <c r="P540" s="0" t="str">
        <f aca="false">VLOOKUP($D540,metadata!$B$2:$S$451,13,0)</f>
        <v>SM</v>
      </c>
      <c r="Q540" s="0" t="n">
        <f aca="false">VLOOKUP($D540,metadata!$B$2:$S$451,14,0)</f>
        <v>40.599028</v>
      </c>
      <c r="R540" s="0" t="n">
        <f aca="false">VLOOKUP($D540,metadata!$B$2:$S$451,15,0)</f>
        <v>141.397611</v>
      </c>
      <c r="S540" s="0" t="n">
        <f aca="false">VLOOKUP($D540,metadata!$B$2:$S$451,16,0)</f>
        <v>0.1</v>
      </c>
      <c r="T540" s="0" t="str">
        <f aca="false">VLOOKUP($D540,metadata!$B$2:$S$451,17,0)</f>
        <v/>
      </c>
      <c r="U540" s="0" t="str">
        <f aca="false">VLOOKUP($D540,metadata!$B$2:$S$451,18,0)</f>
        <v/>
      </c>
      <c r="V540" s="0" t="n">
        <f aca="false">VLOOKUP($D540,metadata!$B$2:$Z$451,19,0)</f>
        <v>110</v>
      </c>
      <c r="W540" s="0" t="str">
        <f aca="false">VLOOKUP($D540,metadata!$B$2:$Z$451,20,0)</f>
        <v>global average</v>
      </c>
      <c r="X540" s="0" t="str">
        <f aca="false">VLOOKUP($D540,metadata!$B$2:$Z$451,21,0)</f>
        <v/>
      </c>
      <c r="Y540" s="0" t="n">
        <f aca="false">VLOOKUP($D540,metadata!$B$2:$Z$451,22,0)</f>
        <v>6</v>
      </c>
      <c r="Z540" s="0" t="str">
        <f aca="false">VLOOKUP($D540,metadata!$B$2:$Z$451,23,0)</f>
        <v/>
      </c>
      <c r="AA540" s="0" t="str">
        <f aca="false">VLOOKUP($D540,metadata!$B$2:$Z$451,24,0)</f>
        <v/>
      </c>
      <c r="AB540" s="0" t="str">
        <f aca="false">VLOOKUP($D540,metadata!$B$2:$Z$451,25,0)</f>
        <v/>
      </c>
      <c r="AC540" s="0" t="n">
        <v>13.505617977528</v>
      </c>
      <c r="AD540" s="0" t="n">
        <v>1.14238472811999</v>
      </c>
      <c r="AF540" s="0" t="n">
        <f aca="false">IF(AE540="",V540,AE540)</f>
        <v>110</v>
      </c>
      <c r="AG540" s="0" t="n">
        <f aca="false">ROUND(AC540,1)</f>
        <v>13.5</v>
      </c>
      <c r="AH540" s="0" t="n">
        <v>1984</v>
      </c>
      <c r="AI540" s="0" t="s">
        <v>37</v>
      </c>
      <c r="AJ540" s="0" t="s">
        <v>38</v>
      </c>
    </row>
    <row r="541" customFormat="false" ht="13.8" hidden="false" customHeight="false" outlineLevel="0" collapsed="false">
      <c r="C541" s="0" t="n">
        <v>540</v>
      </c>
      <c r="D541" s="3" t="str">
        <f aca="false">VLOOKUP(C541,$A$1:$B$451,2)</f>
        <v>6b-SM</v>
      </c>
      <c r="E541" s="0" t="str">
        <f aca="false">VLOOKUP($D541,metadata!$B$2:$S$451,2,0)</f>
        <v>KIMURA, MT</v>
      </c>
      <c r="F541" s="0" t="str">
        <f aca="false">VLOOKUP($D541,metadata!$B$2:$S$451,3,0)</f>
        <v>Geographic variation of reproductive diapause in the Drosophila auraria complex (Diptera: Drosophilidae)</v>
      </c>
      <c r="G541" s="0" t="str">
        <f aca="false">VLOOKUP($D541,metadata!$B$2:$S$451,4,0)</f>
        <v>10.1111/j.1365-3032.1984.tb00784.x</v>
      </c>
      <c r="H541" s="0" t="str">
        <f aca="false">VLOOKUP($D541,metadata!$B$2:$S$451,5,0)</f>
        <v>y</v>
      </c>
      <c r="I541" s="0" t="str">
        <f aca="false">VLOOKUP($D541,metadata!$B$2:$S$451,6,0)</f>
        <v>a</v>
      </c>
      <c r="J541" s="0" t="str">
        <f aca="false">VLOOKUP($D541,metadata!$B$2:$S$451,7,0)</f>
        <v>i</v>
      </c>
      <c r="K541" s="0" t="n">
        <f aca="false">VLOOKUP($D541,metadata!$B$2:$S$451,8,0)</f>
        <v>7</v>
      </c>
      <c r="L541" s="0" t="n">
        <f aca="false">VLOOKUP($D541,metadata!$B$2:$S$451,9,0)</f>
        <v>6</v>
      </c>
      <c r="M541" s="0" t="str">
        <f aca="false">VLOOKUP($D541,metadata!$B$2:$S$451,10,0)</f>
        <v>n</v>
      </c>
      <c r="N541" s="0" t="str">
        <f aca="false">VLOOKUP($D541,metadata!$B$2:$S$451,11,0)</f>
        <v>Drosophila subauraria</v>
      </c>
      <c r="O541" s="0" t="str">
        <f aca="false">VLOOKUP($D541,metadata!$B$2:$S$451,12,0)</f>
        <v>diptera</v>
      </c>
      <c r="P541" s="0" t="str">
        <f aca="false">VLOOKUP($D541,metadata!$B$2:$S$451,13,0)</f>
        <v>SM</v>
      </c>
      <c r="Q541" s="0" t="n">
        <f aca="false">VLOOKUP($D541,metadata!$B$2:$S$451,14,0)</f>
        <v>40.599028</v>
      </c>
      <c r="R541" s="0" t="n">
        <f aca="false">VLOOKUP($D541,metadata!$B$2:$S$451,15,0)</f>
        <v>141.397611</v>
      </c>
      <c r="S541" s="0" t="n">
        <f aca="false">VLOOKUP($D541,metadata!$B$2:$S$451,16,0)</f>
        <v>0.1</v>
      </c>
      <c r="T541" s="0" t="str">
        <f aca="false">VLOOKUP($D541,metadata!$B$2:$S$451,17,0)</f>
        <v/>
      </c>
      <c r="U541" s="0" t="str">
        <f aca="false">VLOOKUP($D541,metadata!$B$2:$S$451,18,0)</f>
        <v/>
      </c>
      <c r="V541" s="0" t="n">
        <f aca="false">VLOOKUP($D541,metadata!$B$2:$Z$451,19,0)</f>
        <v>110</v>
      </c>
      <c r="W541" s="0" t="str">
        <f aca="false">VLOOKUP($D541,metadata!$B$2:$Z$451,20,0)</f>
        <v>global average</v>
      </c>
      <c r="X541" s="0" t="str">
        <f aca="false">VLOOKUP($D541,metadata!$B$2:$Z$451,21,0)</f>
        <v/>
      </c>
      <c r="Y541" s="0" t="n">
        <f aca="false">VLOOKUP($D541,metadata!$B$2:$Z$451,22,0)</f>
        <v>6</v>
      </c>
      <c r="Z541" s="0" t="str">
        <f aca="false">VLOOKUP($D541,metadata!$B$2:$Z$451,23,0)</f>
        <v/>
      </c>
      <c r="AA541" s="0" t="str">
        <f aca="false">VLOOKUP($D541,metadata!$B$2:$Z$451,24,0)</f>
        <v/>
      </c>
      <c r="AB541" s="0" t="str">
        <f aca="false">VLOOKUP($D541,metadata!$B$2:$Z$451,25,0)</f>
        <v/>
      </c>
      <c r="AC541" s="0" t="n">
        <v>13</v>
      </c>
      <c r="AD541" s="0" t="n">
        <v>11.5384615384615</v>
      </c>
      <c r="AF541" s="0" t="n">
        <f aca="false">IF(AE541="",V541,AE541)</f>
        <v>110</v>
      </c>
      <c r="AG541" s="0" t="n">
        <f aca="false">ROUND(AC541,1)</f>
        <v>13</v>
      </c>
      <c r="AH541" s="0" t="n">
        <v>1984</v>
      </c>
      <c r="AI541" s="0" t="s">
        <v>37</v>
      </c>
      <c r="AJ541" s="0" t="s">
        <v>38</v>
      </c>
    </row>
    <row r="542" customFormat="false" ht="13.8" hidden="false" customHeight="false" outlineLevel="0" collapsed="false">
      <c r="C542" s="0" t="n">
        <v>541</v>
      </c>
      <c r="D542" s="3" t="str">
        <f aca="false">VLOOKUP(C542,$A$1:$B$451,2)</f>
        <v>6b-SM</v>
      </c>
      <c r="E542" s="0" t="str">
        <f aca="false">VLOOKUP($D542,metadata!$B$2:$S$451,2,0)</f>
        <v>KIMURA, MT</v>
      </c>
      <c r="F542" s="0" t="str">
        <f aca="false">VLOOKUP($D542,metadata!$B$2:$S$451,3,0)</f>
        <v>Geographic variation of reproductive diapause in the Drosophila auraria complex (Diptera: Drosophilidae)</v>
      </c>
      <c r="G542" s="0" t="str">
        <f aca="false">VLOOKUP($D542,metadata!$B$2:$S$451,4,0)</f>
        <v>10.1111/j.1365-3032.1984.tb00784.x</v>
      </c>
      <c r="H542" s="0" t="str">
        <f aca="false">VLOOKUP($D542,metadata!$B$2:$S$451,5,0)</f>
        <v>y</v>
      </c>
      <c r="I542" s="0" t="str">
        <f aca="false">VLOOKUP($D542,metadata!$B$2:$S$451,6,0)</f>
        <v>a</v>
      </c>
      <c r="J542" s="0" t="str">
        <f aca="false">VLOOKUP($D542,metadata!$B$2:$S$451,7,0)</f>
        <v>i</v>
      </c>
      <c r="K542" s="0" t="n">
        <f aca="false">VLOOKUP($D542,metadata!$B$2:$S$451,8,0)</f>
        <v>7</v>
      </c>
      <c r="L542" s="0" t="n">
        <f aca="false">VLOOKUP($D542,metadata!$B$2:$S$451,9,0)</f>
        <v>6</v>
      </c>
      <c r="M542" s="0" t="str">
        <f aca="false">VLOOKUP($D542,metadata!$B$2:$S$451,10,0)</f>
        <v>n</v>
      </c>
      <c r="N542" s="0" t="str">
        <f aca="false">VLOOKUP($D542,metadata!$B$2:$S$451,11,0)</f>
        <v>Drosophila subauraria</v>
      </c>
      <c r="O542" s="0" t="str">
        <f aca="false">VLOOKUP($D542,metadata!$B$2:$S$451,12,0)</f>
        <v>diptera</v>
      </c>
      <c r="P542" s="0" t="str">
        <f aca="false">VLOOKUP($D542,metadata!$B$2:$S$451,13,0)</f>
        <v>SM</v>
      </c>
      <c r="Q542" s="0" t="n">
        <f aca="false">VLOOKUP($D542,metadata!$B$2:$S$451,14,0)</f>
        <v>40.599028</v>
      </c>
      <c r="R542" s="0" t="n">
        <f aca="false">VLOOKUP($D542,metadata!$B$2:$S$451,15,0)</f>
        <v>141.397611</v>
      </c>
      <c r="S542" s="0" t="n">
        <f aca="false">VLOOKUP($D542,metadata!$B$2:$S$451,16,0)</f>
        <v>0.1</v>
      </c>
      <c r="T542" s="0" t="str">
        <f aca="false">VLOOKUP($D542,metadata!$B$2:$S$451,17,0)</f>
        <v/>
      </c>
      <c r="U542" s="0" t="str">
        <f aca="false">VLOOKUP($D542,metadata!$B$2:$S$451,18,0)</f>
        <v/>
      </c>
      <c r="V542" s="0" t="n">
        <f aca="false">VLOOKUP($D542,metadata!$B$2:$Z$451,19,0)</f>
        <v>110</v>
      </c>
      <c r="W542" s="0" t="str">
        <f aca="false">VLOOKUP($D542,metadata!$B$2:$Z$451,20,0)</f>
        <v>global average</v>
      </c>
      <c r="X542" s="0" t="str">
        <f aca="false">VLOOKUP($D542,metadata!$B$2:$Z$451,21,0)</f>
        <v/>
      </c>
      <c r="Y542" s="0" t="n">
        <f aca="false">VLOOKUP($D542,metadata!$B$2:$Z$451,22,0)</f>
        <v>6</v>
      </c>
      <c r="Z542" s="0" t="str">
        <f aca="false">VLOOKUP($D542,metadata!$B$2:$Z$451,23,0)</f>
        <v/>
      </c>
      <c r="AA542" s="0" t="str">
        <f aca="false">VLOOKUP($D542,metadata!$B$2:$Z$451,24,0)</f>
        <v/>
      </c>
      <c r="AB542" s="0" t="str">
        <f aca="false">VLOOKUP($D542,metadata!$B$2:$Z$451,25,0)</f>
        <v/>
      </c>
      <c r="AC542" s="0" t="n">
        <v>12.1741573033707</v>
      </c>
      <c r="AD542" s="0" t="n">
        <v>100.213257675397</v>
      </c>
      <c r="AF542" s="0" t="n">
        <f aca="false">IF(AE542="",V542,AE542)</f>
        <v>110</v>
      </c>
      <c r="AG542" s="0" t="n">
        <v>12</v>
      </c>
      <c r="AH542" s="0" t="n">
        <v>1984</v>
      </c>
      <c r="AI542" s="0" t="s">
        <v>37</v>
      </c>
      <c r="AJ542" s="0" t="s">
        <v>38</v>
      </c>
    </row>
    <row r="543" customFormat="false" ht="13.8" hidden="false" customHeight="false" outlineLevel="0" collapsed="false">
      <c r="C543" s="0" t="n">
        <v>542</v>
      </c>
      <c r="D543" s="3" t="str">
        <f aca="false">VLOOKUP(C543,$A$1:$B$451,2)</f>
        <v>6b-SM</v>
      </c>
      <c r="E543" s="0" t="str">
        <f aca="false">VLOOKUP($D543,metadata!$B$2:$S$451,2,0)</f>
        <v>KIMURA, MT</v>
      </c>
      <c r="F543" s="0" t="str">
        <f aca="false">VLOOKUP($D543,metadata!$B$2:$S$451,3,0)</f>
        <v>Geographic variation of reproductive diapause in the Drosophila auraria complex (Diptera: Drosophilidae)</v>
      </c>
      <c r="G543" s="0" t="str">
        <f aca="false">VLOOKUP($D543,metadata!$B$2:$S$451,4,0)</f>
        <v>10.1111/j.1365-3032.1984.tb00784.x</v>
      </c>
      <c r="H543" s="0" t="str">
        <f aca="false">VLOOKUP($D543,metadata!$B$2:$S$451,5,0)</f>
        <v>y</v>
      </c>
      <c r="I543" s="0" t="str">
        <f aca="false">VLOOKUP($D543,metadata!$B$2:$S$451,6,0)</f>
        <v>a</v>
      </c>
      <c r="J543" s="0" t="str">
        <f aca="false">VLOOKUP($D543,metadata!$B$2:$S$451,7,0)</f>
        <v>i</v>
      </c>
      <c r="K543" s="0" t="n">
        <f aca="false">VLOOKUP($D543,metadata!$B$2:$S$451,8,0)</f>
        <v>7</v>
      </c>
      <c r="L543" s="0" t="n">
        <f aca="false">VLOOKUP($D543,metadata!$B$2:$S$451,9,0)</f>
        <v>6</v>
      </c>
      <c r="M543" s="0" t="str">
        <f aca="false">VLOOKUP($D543,metadata!$B$2:$S$451,10,0)</f>
        <v>n</v>
      </c>
      <c r="N543" s="0" t="str">
        <f aca="false">VLOOKUP($D543,metadata!$B$2:$S$451,11,0)</f>
        <v>Drosophila subauraria</v>
      </c>
      <c r="O543" s="0" t="str">
        <f aca="false">VLOOKUP($D543,metadata!$B$2:$S$451,12,0)</f>
        <v>diptera</v>
      </c>
      <c r="P543" s="0" t="str">
        <f aca="false">VLOOKUP($D543,metadata!$B$2:$S$451,13,0)</f>
        <v>SM</v>
      </c>
      <c r="Q543" s="0" t="n">
        <f aca="false">VLOOKUP($D543,metadata!$B$2:$S$451,14,0)</f>
        <v>40.599028</v>
      </c>
      <c r="R543" s="0" t="n">
        <f aca="false">VLOOKUP($D543,metadata!$B$2:$S$451,15,0)</f>
        <v>141.397611</v>
      </c>
      <c r="S543" s="0" t="n">
        <f aca="false">VLOOKUP($D543,metadata!$B$2:$S$451,16,0)</f>
        <v>0.1</v>
      </c>
      <c r="T543" s="0" t="str">
        <f aca="false">VLOOKUP($D543,metadata!$B$2:$S$451,17,0)</f>
        <v/>
      </c>
      <c r="U543" s="0" t="str">
        <f aca="false">VLOOKUP($D543,metadata!$B$2:$S$451,18,0)</f>
        <v/>
      </c>
      <c r="V543" s="0" t="n">
        <f aca="false">VLOOKUP($D543,metadata!$B$2:$Z$451,19,0)</f>
        <v>110</v>
      </c>
      <c r="W543" s="0" t="str">
        <f aca="false">VLOOKUP($D543,metadata!$B$2:$Z$451,20,0)</f>
        <v>global average</v>
      </c>
      <c r="X543" s="0" t="str">
        <f aca="false">VLOOKUP($D543,metadata!$B$2:$Z$451,21,0)</f>
        <v/>
      </c>
      <c r="Y543" s="0" t="n">
        <f aca="false">VLOOKUP($D543,metadata!$B$2:$Z$451,22,0)</f>
        <v>6</v>
      </c>
      <c r="Z543" s="0" t="str">
        <f aca="false">VLOOKUP($D543,metadata!$B$2:$Z$451,23,0)</f>
        <v/>
      </c>
      <c r="AA543" s="0" t="str">
        <f aca="false">VLOOKUP($D543,metadata!$B$2:$Z$451,24,0)</f>
        <v/>
      </c>
      <c r="AB543" s="0" t="str">
        <f aca="false">VLOOKUP($D543,metadata!$B$2:$Z$451,25,0)</f>
        <v/>
      </c>
      <c r="AC543" s="0" t="n">
        <v>10</v>
      </c>
      <c r="AD543" s="0" t="n">
        <v>100</v>
      </c>
      <c r="AF543" s="0" t="n">
        <f aca="false">IF(AE543="",V543,AE543)</f>
        <v>110</v>
      </c>
      <c r="AG543" s="0" t="n">
        <f aca="false">ROUND(AC543,1)</f>
        <v>10</v>
      </c>
      <c r="AH543" s="0" t="n">
        <v>1984</v>
      </c>
      <c r="AI543" s="0" t="s">
        <v>37</v>
      </c>
      <c r="AJ543" s="0" t="s">
        <v>38</v>
      </c>
    </row>
    <row r="544" customFormat="false" ht="13.8" hidden="false" customHeight="false" outlineLevel="0" collapsed="false">
      <c r="C544" s="0" t="n">
        <v>543</v>
      </c>
      <c r="D544" s="3" t="str">
        <f aca="false">VLOOKUP(C544,$A$1:$B$451,2)</f>
        <v>6b-KT</v>
      </c>
      <c r="E544" s="0" t="str">
        <f aca="false">VLOOKUP($D544,metadata!$B$2:$S$451,2,0)</f>
        <v>KIMURA, MT</v>
      </c>
      <c r="F544" s="0" t="str">
        <f aca="false">VLOOKUP($D544,metadata!$B$2:$S$451,3,0)</f>
        <v>Geographic variation of reproductive diapause in the Drosophila auraria complex (Diptera: Drosophilidae)</v>
      </c>
      <c r="G544" s="0" t="str">
        <f aca="false">VLOOKUP($D544,metadata!$B$2:$S$451,4,0)</f>
        <v>10.1111/j.1365-3032.1984.tb00784.x</v>
      </c>
      <c r="H544" s="0" t="str">
        <f aca="false">VLOOKUP($D544,metadata!$B$2:$S$451,5,0)</f>
        <v>y</v>
      </c>
      <c r="I544" s="0" t="str">
        <f aca="false">VLOOKUP($D544,metadata!$B$2:$S$451,6,0)</f>
        <v>a</v>
      </c>
      <c r="J544" s="0" t="str">
        <f aca="false">VLOOKUP($D544,metadata!$B$2:$S$451,7,0)</f>
        <v>i</v>
      </c>
      <c r="K544" s="0" t="n">
        <f aca="false">VLOOKUP($D544,metadata!$B$2:$S$451,8,0)</f>
        <v>7</v>
      </c>
      <c r="L544" s="0" t="n">
        <f aca="false">VLOOKUP($D544,metadata!$B$2:$S$451,9,0)</f>
        <v>4</v>
      </c>
      <c r="M544" s="0" t="str">
        <f aca="false">VLOOKUP($D544,metadata!$B$2:$S$451,10,0)</f>
        <v>n</v>
      </c>
      <c r="N544" s="0" t="str">
        <f aca="false">VLOOKUP($D544,metadata!$B$2:$S$451,11,0)</f>
        <v>Drosophila triauraria</v>
      </c>
      <c r="O544" s="0" t="str">
        <f aca="false">VLOOKUP($D544,metadata!$B$2:$S$451,12,0)</f>
        <v>diptera</v>
      </c>
      <c r="P544" s="0" t="str">
        <f aca="false">VLOOKUP($D544,metadata!$B$2:$S$451,13,0)</f>
        <v>KT</v>
      </c>
      <c r="Q544" s="0" t="n">
        <f aca="false">VLOOKUP($D544,metadata!$B$2:$S$451,14,0)</f>
        <v>39.28675</v>
      </c>
      <c r="R544" s="0" t="n">
        <f aca="false">VLOOKUP($D544,metadata!$B$2:$S$451,15,0)</f>
        <v>141.113222</v>
      </c>
      <c r="S544" s="0" t="n">
        <f aca="false">VLOOKUP($D544,metadata!$B$2:$S$451,16,0)</f>
        <v>0.1</v>
      </c>
      <c r="T544" s="0" t="str">
        <f aca="false">VLOOKUP($D544,metadata!$B$2:$S$451,17,0)</f>
        <v/>
      </c>
      <c r="U544" s="0" t="str">
        <f aca="false">VLOOKUP($D544,metadata!$B$2:$S$451,18,0)</f>
        <v/>
      </c>
      <c r="V544" s="0" t="n">
        <f aca="false">VLOOKUP($D544,metadata!$B$2:$Z$451,19,0)</f>
        <v>110</v>
      </c>
      <c r="W544" s="0" t="str">
        <f aca="false">VLOOKUP($D544,metadata!$B$2:$Z$451,20,0)</f>
        <v>global average</v>
      </c>
      <c r="X544" s="0" t="str">
        <f aca="false">VLOOKUP($D544,metadata!$B$2:$Z$451,21,0)</f>
        <v/>
      </c>
      <c r="Y544" s="0" t="n">
        <f aca="false">VLOOKUP($D544,metadata!$B$2:$Z$451,22,0)</f>
        <v>6</v>
      </c>
      <c r="Z544" s="0" t="str">
        <f aca="false">VLOOKUP($D544,metadata!$B$2:$Z$451,23,0)</f>
        <v/>
      </c>
      <c r="AA544" s="0" t="str">
        <f aca="false">VLOOKUP($D544,metadata!$B$2:$Z$451,24,0)</f>
        <v/>
      </c>
      <c r="AB544" s="0" t="str">
        <f aca="false">VLOOKUP($D544,metadata!$B$2:$Z$451,25,0)</f>
        <v/>
      </c>
      <c r="AC544" s="0" t="n">
        <v>15.9831460674157</v>
      </c>
      <c r="AD544" s="0" t="n">
        <v>-0.333508699410003</v>
      </c>
      <c r="AF544" s="0" t="n">
        <f aca="false">IF(AE544="",V544,AE544)</f>
        <v>110</v>
      </c>
      <c r="AG544" s="0" t="n">
        <f aca="false">ROUND(AC544,1)</f>
        <v>16</v>
      </c>
      <c r="AH544" s="0" t="n">
        <v>1984</v>
      </c>
      <c r="AI544" s="0" t="s">
        <v>37</v>
      </c>
      <c r="AJ544" s="0" t="s">
        <v>37</v>
      </c>
    </row>
    <row r="545" customFormat="false" ht="13.8" hidden="false" customHeight="false" outlineLevel="0" collapsed="false">
      <c r="C545" s="0" t="n">
        <v>544</v>
      </c>
      <c r="D545" s="3" t="str">
        <f aca="false">VLOOKUP(C545,$A$1:$B$451,2)</f>
        <v>6b-KT</v>
      </c>
      <c r="E545" s="0" t="str">
        <f aca="false">VLOOKUP($D545,metadata!$B$2:$S$451,2,0)</f>
        <v>KIMURA, MT</v>
      </c>
      <c r="F545" s="0" t="str">
        <f aca="false">VLOOKUP($D545,metadata!$B$2:$S$451,3,0)</f>
        <v>Geographic variation of reproductive diapause in the Drosophila auraria complex (Diptera: Drosophilidae)</v>
      </c>
      <c r="G545" s="0" t="str">
        <f aca="false">VLOOKUP($D545,metadata!$B$2:$S$451,4,0)</f>
        <v>10.1111/j.1365-3032.1984.tb00784.x</v>
      </c>
      <c r="H545" s="0" t="str">
        <f aca="false">VLOOKUP($D545,metadata!$B$2:$S$451,5,0)</f>
        <v>y</v>
      </c>
      <c r="I545" s="0" t="str">
        <f aca="false">VLOOKUP($D545,metadata!$B$2:$S$451,6,0)</f>
        <v>a</v>
      </c>
      <c r="J545" s="0" t="str">
        <f aca="false">VLOOKUP($D545,metadata!$B$2:$S$451,7,0)</f>
        <v>i</v>
      </c>
      <c r="K545" s="0" t="n">
        <f aca="false">VLOOKUP($D545,metadata!$B$2:$S$451,8,0)</f>
        <v>7</v>
      </c>
      <c r="L545" s="0" t="n">
        <f aca="false">VLOOKUP($D545,metadata!$B$2:$S$451,9,0)</f>
        <v>4</v>
      </c>
      <c r="M545" s="0" t="str">
        <f aca="false">VLOOKUP($D545,metadata!$B$2:$S$451,10,0)</f>
        <v>n</v>
      </c>
      <c r="N545" s="0" t="str">
        <f aca="false">VLOOKUP($D545,metadata!$B$2:$S$451,11,0)</f>
        <v>Drosophila triauraria</v>
      </c>
      <c r="O545" s="0" t="str">
        <f aca="false">VLOOKUP($D545,metadata!$B$2:$S$451,12,0)</f>
        <v>diptera</v>
      </c>
      <c r="P545" s="0" t="str">
        <f aca="false">VLOOKUP($D545,metadata!$B$2:$S$451,13,0)</f>
        <v>KT</v>
      </c>
      <c r="Q545" s="0" t="n">
        <f aca="false">VLOOKUP($D545,metadata!$B$2:$S$451,14,0)</f>
        <v>39.28675</v>
      </c>
      <c r="R545" s="0" t="n">
        <f aca="false">VLOOKUP($D545,metadata!$B$2:$S$451,15,0)</f>
        <v>141.113222</v>
      </c>
      <c r="S545" s="0" t="n">
        <f aca="false">VLOOKUP($D545,metadata!$B$2:$S$451,16,0)</f>
        <v>0.1</v>
      </c>
      <c r="T545" s="0" t="str">
        <f aca="false">VLOOKUP($D545,metadata!$B$2:$S$451,17,0)</f>
        <v/>
      </c>
      <c r="U545" s="0" t="str">
        <f aca="false">VLOOKUP($D545,metadata!$B$2:$S$451,18,0)</f>
        <v/>
      </c>
      <c r="V545" s="0" t="n">
        <f aca="false">VLOOKUP($D545,metadata!$B$2:$Z$451,19,0)</f>
        <v>110</v>
      </c>
      <c r="W545" s="0" t="str">
        <f aca="false">VLOOKUP($D545,metadata!$B$2:$Z$451,20,0)</f>
        <v>global average</v>
      </c>
      <c r="X545" s="0" t="str">
        <f aca="false">VLOOKUP($D545,metadata!$B$2:$Z$451,21,0)</f>
        <v/>
      </c>
      <c r="Y545" s="0" t="n">
        <f aca="false">VLOOKUP($D545,metadata!$B$2:$Z$451,22,0)</f>
        <v>6</v>
      </c>
      <c r="Z545" s="0" t="str">
        <f aca="false">VLOOKUP($D545,metadata!$B$2:$Z$451,23,0)</f>
        <v/>
      </c>
      <c r="AA545" s="0" t="str">
        <f aca="false">VLOOKUP($D545,metadata!$B$2:$Z$451,24,0)</f>
        <v/>
      </c>
      <c r="AB545" s="0" t="str">
        <f aca="false">VLOOKUP($D545,metadata!$B$2:$Z$451,25,0)</f>
        <v/>
      </c>
      <c r="AC545" s="0" t="n">
        <v>13.9775280898876</v>
      </c>
      <c r="AD545" s="0" t="n">
        <v>2.4538724587577</v>
      </c>
      <c r="AF545" s="0" t="n">
        <f aca="false">IF(AE545="",V545,AE545)</f>
        <v>110</v>
      </c>
      <c r="AG545" s="0" t="n">
        <f aca="false">ROUND(AC545,1)</f>
        <v>14</v>
      </c>
      <c r="AH545" s="0" t="n">
        <v>1984</v>
      </c>
      <c r="AI545" s="0" t="s">
        <v>37</v>
      </c>
      <c r="AJ545" s="0" t="s">
        <v>37</v>
      </c>
    </row>
    <row r="546" customFormat="false" ht="13.8" hidden="false" customHeight="false" outlineLevel="0" collapsed="false">
      <c r="C546" s="0" t="n">
        <v>545</v>
      </c>
      <c r="D546" s="3" t="str">
        <f aca="false">VLOOKUP(C546,$A$1:$B$451,2)</f>
        <v>6b-KT</v>
      </c>
      <c r="E546" s="0" t="str">
        <f aca="false">VLOOKUP($D546,metadata!$B$2:$S$451,2,0)</f>
        <v>KIMURA, MT</v>
      </c>
      <c r="F546" s="0" t="str">
        <f aca="false">VLOOKUP($D546,metadata!$B$2:$S$451,3,0)</f>
        <v>Geographic variation of reproductive diapause in the Drosophila auraria complex (Diptera: Drosophilidae)</v>
      </c>
      <c r="G546" s="0" t="str">
        <f aca="false">VLOOKUP($D546,metadata!$B$2:$S$451,4,0)</f>
        <v>10.1111/j.1365-3032.1984.tb00784.x</v>
      </c>
      <c r="H546" s="0" t="str">
        <f aca="false">VLOOKUP($D546,metadata!$B$2:$S$451,5,0)</f>
        <v>y</v>
      </c>
      <c r="I546" s="0" t="str">
        <f aca="false">VLOOKUP($D546,metadata!$B$2:$S$451,6,0)</f>
        <v>a</v>
      </c>
      <c r="J546" s="0" t="str">
        <f aca="false">VLOOKUP($D546,metadata!$B$2:$S$451,7,0)</f>
        <v>i</v>
      </c>
      <c r="K546" s="0" t="n">
        <f aca="false">VLOOKUP($D546,metadata!$B$2:$S$451,8,0)</f>
        <v>7</v>
      </c>
      <c r="L546" s="0" t="n">
        <f aca="false">VLOOKUP($D546,metadata!$B$2:$S$451,9,0)</f>
        <v>4</v>
      </c>
      <c r="M546" s="0" t="str">
        <f aca="false">VLOOKUP($D546,metadata!$B$2:$S$451,10,0)</f>
        <v>n</v>
      </c>
      <c r="N546" s="0" t="str">
        <f aca="false">VLOOKUP($D546,metadata!$B$2:$S$451,11,0)</f>
        <v>Drosophila triauraria</v>
      </c>
      <c r="O546" s="0" t="str">
        <f aca="false">VLOOKUP($D546,metadata!$B$2:$S$451,12,0)</f>
        <v>diptera</v>
      </c>
      <c r="P546" s="0" t="str">
        <f aca="false">VLOOKUP($D546,metadata!$B$2:$S$451,13,0)</f>
        <v>KT</v>
      </c>
      <c r="Q546" s="0" t="n">
        <f aca="false">VLOOKUP($D546,metadata!$B$2:$S$451,14,0)</f>
        <v>39.28675</v>
      </c>
      <c r="R546" s="0" t="n">
        <f aca="false">VLOOKUP($D546,metadata!$B$2:$S$451,15,0)</f>
        <v>141.113222</v>
      </c>
      <c r="S546" s="0" t="n">
        <f aca="false">VLOOKUP($D546,metadata!$B$2:$S$451,16,0)</f>
        <v>0.1</v>
      </c>
      <c r="T546" s="0" t="str">
        <f aca="false">VLOOKUP($D546,metadata!$B$2:$S$451,17,0)</f>
        <v/>
      </c>
      <c r="U546" s="0" t="str">
        <f aca="false">VLOOKUP($D546,metadata!$B$2:$S$451,18,0)</f>
        <v/>
      </c>
      <c r="V546" s="0" t="n">
        <f aca="false">VLOOKUP($D546,metadata!$B$2:$Z$451,19,0)</f>
        <v>110</v>
      </c>
      <c r="W546" s="0" t="str">
        <f aca="false">VLOOKUP($D546,metadata!$B$2:$Z$451,20,0)</f>
        <v>global average</v>
      </c>
      <c r="X546" s="0" t="str">
        <f aca="false">VLOOKUP($D546,metadata!$B$2:$Z$451,21,0)</f>
        <v/>
      </c>
      <c r="Y546" s="0" t="n">
        <f aca="false">VLOOKUP($D546,metadata!$B$2:$Z$451,22,0)</f>
        <v>6</v>
      </c>
      <c r="Z546" s="0" t="str">
        <f aca="false">VLOOKUP($D546,metadata!$B$2:$Z$451,23,0)</f>
        <v/>
      </c>
      <c r="AA546" s="0" t="str">
        <f aca="false">VLOOKUP($D546,metadata!$B$2:$Z$451,24,0)</f>
        <v/>
      </c>
      <c r="AB546" s="0" t="str">
        <f aca="false">VLOOKUP($D546,metadata!$B$2:$Z$451,25,0)</f>
        <v/>
      </c>
      <c r="AC546" s="0" t="n">
        <v>13.4719101123595</v>
      </c>
      <c r="AD546" s="0" t="n">
        <v>21.8800496035474</v>
      </c>
      <c r="AF546" s="0" t="n">
        <f aca="false">IF(AE546="",V546,AE546)</f>
        <v>110</v>
      </c>
      <c r="AG546" s="0" t="n">
        <f aca="false">ROUND(AC546,1)</f>
        <v>13.5</v>
      </c>
      <c r="AH546" s="0" t="n">
        <v>1984</v>
      </c>
      <c r="AI546" s="0" t="s">
        <v>37</v>
      </c>
      <c r="AJ546" s="0" t="s">
        <v>37</v>
      </c>
    </row>
    <row r="547" customFormat="false" ht="13.8" hidden="false" customHeight="false" outlineLevel="0" collapsed="false">
      <c r="C547" s="0" t="n">
        <v>546</v>
      </c>
      <c r="D547" s="3" t="str">
        <f aca="false">VLOOKUP(C547,$A$1:$B$451,2)</f>
        <v>6b-KT</v>
      </c>
      <c r="E547" s="0" t="str">
        <f aca="false">VLOOKUP($D547,metadata!$B$2:$S$451,2,0)</f>
        <v>KIMURA, MT</v>
      </c>
      <c r="F547" s="0" t="str">
        <f aca="false">VLOOKUP($D547,metadata!$B$2:$S$451,3,0)</f>
        <v>Geographic variation of reproductive diapause in the Drosophila auraria complex (Diptera: Drosophilidae)</v>
      </c>
      <c r="G547" s="0" t="str">
        <f aca="false">VLOOKUP($D547,metadata!$B$2:$S$451,4,0)</f>
        <v>10.1111/j.1365-3032.1984.tb00784.x</v>
      </c>
      <c r="H547" s="0" t="str">
        <f aca="false">VLOOKUP($D547,metadata!$B$2:$S$451,5,0)</f>
        <v>y</v>
      </c>
      <c r="I547" s="0" t="str">
        <f aca="false">VLOOKUP($D547,metadata!$B$2:$S$451,6,0)</f>
        <v>a</v>
      </c>
      <c r="J547" s="0" t="str">
        <f aca="false">VLOOKUP($D547,metadata!$B$2:$S$451,7,0)</f>
        <v>i</v>
      </c>
      <c r="K547" s="0" t="n">
        <f aca="false">VLOOKUP($D547,metadata!$B$2:$S$451,8,0)</f>
        <v>7</v>
      </c>
      <c r="L547" s="0" t="n">
        <f aca="false">VLOOKUP($D547,metadata!$B$2:$S$451,9,0)</f>
        <v>4</v>
      </c>
      <c r="M547" s="0" t="str">
        <f aca="false">VLOOKUP($D547,metadata!$B$2:$S$451,10,0)</f>
        <v>n</v>
      </c>
      <c r="N547" s="0" t="str">
        <f aca="false">VLOOKUP($D547,metadata!$B$2:$S$451,11,0)</f>
        <v>Drosophila triauraria</v>
      </c>
      <c r="O547" s="0" t="str">
        <f aca="false">VLOOKUP($D547,metadata!$B$2:$S$451,12,0)</f>
        <v>diptera</v>
      </c>
      <c r="P547" s="0" t="str">
        <f aca="false">VLOOKUP($D547,metadata!$B$2:$S$451,13,0)</f>
        <v>KT</v>
      </c>
      <c r="Q547" s="0" t="n">
        <f aca="false">VLOOKUP($D547,metadata!$B$2:$S$451,14,0)</f>
        <v>39.28675</v>
      </c>
      <c r="R547" s="0" t="n">
        <f aca="false">VLOOKUP($D547,metadata!$B$2:$S$451,15,0)</f>
        <v>141.113222</v>
      </c>
      <c r="S547" s="0" t="n">
        <f aca="false">VLOOKUP($D547,metadata!$B$2:$S$451,16,0)</f>
        <v>0.1</v>
      </c>
      <c r="T547" s="0" t="str">
        <f aca="false">VLOOKUP($D547,metadata!$B$2:$S$451,17,0)</f>
        <v/>
      </c>
      <c r="U547" s="0" t="str">
        <f aca="false">VLOOKUP($D547,metadata!$B$2:$S$451,18,0)</f>
        <v/>
      </c>
      <c r="V547" s="0" t="n">
        <f aca="false">VLOOKUP($D547,metadata!$B$2:$Z$451,19,0)</f>
        <v>110</v>
      </c>
      <c r="W547" s="0" t="str">
        <f aca="false">VLOOKUP($D547,metadata!$B$2:$Z$451,20,0)</f>
        <v>global average</v>
      </c>
      <c r="X547" s="0" t="str">
        <f aca="false">VLOOKUP($D547,metadata!$B$2:$Z$451,21,0)</f>
        <v/>
      </c>
      <c r="Y547" s="0" t="n">
        <f aca="false">VLOOKUP($D547,metadata!$B$2:$Z$451,22,0)</f>
        <v>6</v>
      </c>
      <c r="Z547" s="0" t="str">
        <f aca="false">VLOOKUP($D547,metadata!$B$2:$Z$451,23,0)</f>
        <v/>
      </c>
      <c r="AA547" s="0" t="str">
        <f aca="false">VLOOKUP($D547,metadata!$B$2:$Z$451,24,0)</f>
        <v/>
      </c>
      <c r="AB547" s="0" t="str">
        <f aca="false">VLOOKUP($D547,metadata!$B$2:$Z$451,25,0)</f>
        <v/>
      </c>
      <c r="AC547" s="0" t="n">
        <v>12.9662921348314</v>
      </c>
      <c r="AD547" s="0" t="n">
        <v>62.0420127015144</v>
      </c>
      <c r="AF547" s="0" t="n">
        <f aca="false">IF(AE547="",V547,AE547)</f>
        <v>110</v>
      </c>
      <c r="AG547" s="0" t="n">
        <f aca="false">ROUND(AC547,1)</f>
        <v>13</v>
      </c>
      <c r="AH547" s="0" t="n">
        <v>1984</v>
      </c>
      <c r="AI547" s="0" t="s">
        <v>37</v>
      </c>
      <c r="AJ547" s="0" t="s">
        <v>37</v>
      </c>
    </row>
    <row r="548" customFormat="false" ht="13.8" hidden="false" customHeight="false" outlineLevel="0" collapsed="false">
      <c r="C548" s="0" t="n">
        <v>547</v>
      </c>
      <c r="D548" s="3" t="str">
        <f aca="false">VLOOKUP(C548,$A$1:$B$451,2)</f>
        <v>6b-KT</v>
      </c>
      <c r="E548" s="0" t="str">
        <f aca="false">VLOOKUP($D548,metadata!$B$2:$S$451,2,0)</f>
        <v>KIMURA, MT</v>
      </c>
      <c r="F548" s="0" t="str">
        <f aca="false">VLOOKUP($D548,metadata!$B$2:$S$451,3,0)</f>
        <v>Geographic variation of reproductive diapause in the Drosophila auraria complex (Diptera: Drosophilidae)</v>
      </c>
      <c r="G548" s="0" t="str">
        <f aca="false">VLOOKUP($D548,metadata!$B$2:$S$451,4,0)</f>
        <v>10.1111/j.1365-3032.1984.tb00784.x</v>
      </c>
      <c r="H548" s="0" t="str">
        <f aca="false">VLOOKUP($D548,metadata!$B$2:$S$451,5,0)</f>
        <v>y</v>
      </c>
      <c r="I548" s="0" t="str">
        <f aca="false">VLOOKUP($D548,metadata!$B$2:$S$451,6,0)</f>
        <v>a</v>
      </c>
      <c r="J548" s="0" t="str">
        <f aca="false">VLOOKUP($D548,metadata!$B$2:$S$451,7,0)</f>
        <v>i</v>
      </c>
      <c r="K548" s="0" t="n">
        <f aca="false">VLOOKUP($D548,metadata!$B$2:$S$451,8,0)</f>
        <v>7</v>
      </c>
      <c r="L548" s="0" t="n">
        <f aca="false">VLOOKUP($D548,metadata!$B$2:$S$451,9,0)</f>
        <v>4</v>
      </c>
      <c r="M548" s="0" t="str">
        <f aca="false">VLOOKUP($D548,metadata!$B$2:$S$451,10,0)</f>
        <v>n</v>
      </c>
      <c r="N548" s="0" t="str">
        <f aca="false">VLOOKUP($D548,metadata!$B$2:$S$451,11,0)</f>
        <v>Drosophila triauraria</v>
      </c>
      <c r="O548" s="0" t="str">
        <f aca="false">VLOOKUP($D548,metadata!$B$2:$S$451,12,0)</f>
        <v>diptera</v>
      </c>
      <c r="P548" s="0" t="str">
        <f aca="false">VLOOKUP($D548,metadata!$B$2:$S$451,13,0)</f>
        <v>KT</v>
      </c>
      <c r="Q548" s="0" t="n">
        <f aca="false">VLOOKUP($D548,metadata!$B$2:$S$451,14,0)</f>
        <v>39.28675</v>
      </c>
      <c r="R548" s="0" t="n">
        <f aca="false">VLOOKUP($D548,metadata!$B$2:$S$451,15,0)</f>
        <v>141.113222</v>
      </c>
      <c r="S548" s="0" t="n">
        <f aca="false">VLOOKUP($D548,metadata!$B$2:$S$451,16,0)</f>
        <v>0.1</v>
      </c>
      <c r="T548" s="0" t="str">
        <f aca="false">VLOOKUP($D548,metadata!$B$2:$S$451,17,0)</f>
        <v/>
      </c>
      <c r="U548" s="0" t="str">
        <f aca="false">VLOOKUP($D548,metadata!$B$2:$S$451,18,0)</f>
        <v/>
      </c>
      <c r="V548" s="0" t="n">
        <f aca="false">VLOOKUP($D548,metadata!$B$2:$Z$451,19,0)</f>
        <v>110</v>
      </c>
      <c r="W548" s="0" t="str">
        <f aca="false">VLOOKUP($D548,metadata!$B$2:$Z$451,20,0)</f>
        <v>global average</v>
      </c>
      <c r="X548" s="0" t="str">
        <f aca="false">VLOOKUP($D548,metadata!$B$2:$Z$451,21,0)</f>
        <v/>
      </c>
      <c r="Y548" s="0" t="n">
        <f aca="false">VLOOKUP($D548,metadata!$B$2:$Z$451,22,0)</f>
        <v>6</v>
      </c>
      <c r="Z548" s="0" t="str">
        <f aca="false">VLOOKUP($D548,metadata!$B$2:$Z$451,23,0)</f>
        <v/>
      </c>
      <c r="AA548" s="0" t="str">
        <f aca="false">VLOOKUP($D548,metadata!$B$2:$Z$451,24,0)</f>
        <v/>
      </c>
      <c r="AB548" s="0" t="str">
        <f aca="false">VLOOKUP($D548,metadata!$B$2:$Z$451,25,0)</f>
        <v/>
      </c>
      <c r="AC548" s="0" t="n">
        <v>12.4438202247191</v>
      </c>
      <c r="AD548" s="0" t="n">
        <v>98.1915373341851</v>
      </c>
      <c r="AF548" s="0" t="n">
        <f aca="false">IF(AE548="",V548,AE548)</f>
        <v>110</v>
      </c>
      <c r="AG548" s="0" t="n">
        <v>12.5</v>
      </c>
      <c r="AH548" s="0" t="n">
        <v>1984</v>
      </c>
      <c r="AI548" s="0" t="s">
        <v>37</v>
      </c>
      <c r="AJ548" s="0" t="s">
        <v>37</v>
      </c>
    </row>
    <row r="549" customFormat="false" ht="13.8" hidden="false" customHeight="false" outlineLevel="0" collapsed="false">
      <c r="C549" s="0" t="n">
        <v>548</v>
      </c>
      <c r="D549" s="3" t="str">
        <f aca="false">VLOOKUP(C549,$A$1:$B$451,2)</f>
        <v>6b-KT</v>
      </c>
      <c r="E549" s="0" t="str">
        <f aca="false">VLOOKUP($D549,metadata!$B$2:$S$451,2,0)</f>
        <v>KIMURA, MT</v>
      </c>
      <c r="F549" s="0" t="str">
        <f aca="false">VLOOKUP($D549,metadata!$B$2:$S$451,3,0)</f>
        <v>Geographic variation of reproductive diapause in the Drosophila auraria complex (Diptera: Drosophilidae)</v>
      </c>
      <c r="G549" s="0" t="str">
        <f aca="false">VLOOKUP($D549,metadata!$B$2:$S$451,4,0)</f>
        <v>10.1111/j.1365-3032.1984.tb00784.x</v>
      </c>
      <c r="H549" s="0" t="str">
        <f aca="false">VLOOKUP($D549,metadata!$B$2:$S$451,5,0)</f>
        <v>y</v>
      </c>
      <c r="I549" s="0" t="str">
        <f aca="false">VLOOKUP($D549,metadata!$B$2:$S$451,6,0)</f>
        <v>a</v>
      </c>
      <c r="J549" s="0" t="str">
        <f aca="false">VLOOKUP($D549,metadata!$B$2:$S$451,7,0)</f>
        <v>i</v>
      </c>
      <c r="K549" s="0" t="n">
        <f aca="false">VLOOKUP($D549,metadata!$B$2:$S$451,8,0)</f>
        <v>7</v>
      </c>
      <c r="L549" s="0" t="n">
        <f aca="false">VLOOKUP($D549,metadata!$B$2:$S$451,9,0)</f>
        <v>4</v>
      </c>
      <c r="M549" s="0" t="str">
        <f aca="false">VLOOKUP($D549,metadata!$B$2:$S$451,10,0)</f>
        <v>n</v>
      </c>
      <c r="N549" s="0" t="str">
        <f aca="false">VLOOKUP($D549,metadata!$B$2:$S$451,11,0)</f>
        <v>Drosophila triauraria</v>
      </c>
      <c r="O549" s="0" t="str">
        <f aca="false">VLOOKUP($D549,metadata!$B$2:$S$451,12,0)</f>
        <v>diptera</v>
      </c>
      <c r="P549" s="0" t="str">
        <f aca="false">VLOOKUP($D549,metadata!$B$2:$S$451,13,0)</f>
        <v>KT</v>
      </c>
      <c r="Q549" s="0" t="n">
        <f aca="false">VLOOKUP($D549,metadata!$B$2:$S$451,14,0)</f>
        <v>39.28675</v>
      </c>
      <c r="R549" s="0" t="n">
        <f aca="false">VLOOKUP($D549,metadata!$B$2:$S$451,15,0)</f>
        <v>141.113222</v>
      </c>
      <c r="S549" s="0" t="n">
        <f aca="false">VLOOKUP($D549,metadata!$B$2:$S$451,16,0)</f>
        <v>0.1</v>
      </c>
      <c r="T549" s="0" t="str">
        <f aca="false">VLOOKUP($D549,metadata!$B$2:$S$451,17,0)</f>
        <v/>
      </c>
      <c r="U549" s="0" t="str">
        <f aca="false">VLOOKUP($D549,metadata!$B$2:$S$451,18,0)</f>
        <v/>
      </c>
      <c r="V549" s="0" t="n">
        <f aca="false">VLOOKUP($D549,metadata!$B$2:$Z$451,19,0)</f>
        <v>110</v>
      </c>
      <c r="W549" s="0" t="str">
        <f aca="false">VLOOKUP($D549,metadata!$B$2:$Z$451,20,0)</f>
        <v>global average</v>
      </c>
      <c r="X549" s="0" t="str">
        <f aca="false">VLOOKUP($D549,metadata!$B$2:$Z$451,21,0)</f>
        <v/>
      </c>
      <c r="Y549" s="0" t="n">
        <f aca="false">VLOOKUP($D549,metadata!$B$2:$Z$451,22,0)</f>
        <v>6</v>
      </c>
      <c r="Z549" s="0" t="str">
        <f aca="false">VLOOKUP($D549,metadata!$B$2:$Z$451,23,0)</f>
        <v/>
      </c>
      <c r="AA549" s="0" t="str">
        <f aca="false">VLOOKUP($D549,metadata!$B$2:$Z$451,24,0)</f>
        <v/>
      </c>
      <c r="AB549" s="0" t="str">
        <f aca="false">VLOOKUP($D549,metadata!$B$2:$Z$451,25,0)</f>
        <v/>
      </c>
      <c r="AC549" s="0" t="n">
        <v>12.005617977528</v>
      </c>
      <c r="AD549" s="0" t="n">
        <v>91.5270001127353</v>
      </c>
      <c r="AF549" s="0" t="n">
        <f aca="false">IF(AE549="",V549,AE549)</f>
        <v>110</v>
      </c>
      <c r="AG549" s="0" t="n">
        <f aca="false">ROUND(AC549,1)</f>
        <v>12</v>
      </c>
      <c r="AH549" s="0" t="n">
        <v>1984</v>
      </c>
      <c r="AI549" s="0" t="s">
        <v>37</v>
      </c>
      <c r="AJ549" s="0" t="s">
        <v>37</v>
      </c>
    </row>
    <row r="550" customFormat="false" ht="13.8" hidden="false" customHeight="false" outlineLevel="0" collapsed="false">
      <c r="C550" s="0" t="n">
        <v>549</v>
      </c>
      <c r="D550" s="3" t="str">
        <f aca="false">VLOOKUP(C550,$A$1:$B$451,2)</f>
        <v>6b-KT</v>
      </c>
      <c r="E550" s="0" t="str">
        <f aca="false">VLOOKUP($D550,metadata!$B$2:$S$451,2,0)</f>
        <v>KIMURA, MT</v>
      </c>
      <c r="F550" s="0" t="str">
        <f aca="false">VLOOKUP($D550,metadata!$B$2:$S$451,3,0)</f>
        <v>Geographic variation of reproductive diapause in the Drosophila auraria complex (Diptera: Drosophilidae)</v>
      </c>
      <c r="G550" s="0" t="str">
        <f aca="false">VLOOKUP($D550,metadata!$B$2:$S$451,4,0)</f>
        <v>10.1111/j.1365-3032.1984.tb00784.x</v>
      </c>
      <c r="H550" s="0" t="str">
        <f aca="false">VLOOKUP($D550,metadata!$B$2:$S$451,5,0)</f>
        <v>y</v>
      </c>
      <c r="I550" s="0" t="str">
        <f aca="false">VLOOKUP($D550,metadata!$B$2:$S$451,6,0)</f>
        <v>a</v>
      </c>
      <c r="J550" s="0" t="str">
        <f aca="false">VLOOKUP($D550,metadata!$B$2:$S$451,7,0)</f>
        <v>i</v>
      </c>
      <c r="K550" s="0" t="n">
        <f aca="false">VLOOKUP($D550,metadata!$B$2:$S$451,8,0)</f>
        <v>7</v>
      </c>
      <c r="L550" s="0" t="n">
        <f aca="false">VLOOKUP($D550,metadata!$B$2:$S$451,9,0)</f>
        <v>4</v>
      </c>
      <c r="M550" s="0" t="str">
        <f aca="false">VLOOKUP($D550,metadata!$B$2:$S$451,10,0)</f>
        <v>n</v>
      </c>
      <c r="N550" s="0" t="str">
        <f aca="false">VLOOKUP($D550,metadata!$B$2:$S$451,11,0)</f>
        <v>Drosophila triauraria</v>
      </c>
      <c r="O550" s="0" t="str">
        <f aca="false">VLOOKUP($D550,metadata!$B$2:$S$451,12,0)</f>
        <v>diptera</v>
      </c>
      <c r="P550" s="0" t="str">
        <f aca="false">VLOOKUP($D550,metadata!$B$2:$S$451,13,0)</f>
        <v>KT</v>
      </c>
      <c r="Q550" s="0" t="n">
        <f aca="false">VLOOKUP($D550,metadata!$B$2:$S$451,14,0)</f>
        <v>39.28675</v>
      </c>
      <c r="R550" s="0" t="n">
        <f aca="false">VLOOKUP($D550,metadata!$B$2:$S$451,15,0)</f>
        <v>141.113222</v>
      </c>
      <c r="S550" s="0" t="n">
        <f aca="false">VLOOKUP($D550,metadata!$B$2:$S$451,16,0)</f>
        <v>0.1</v>
      </c>
      <c r="T550" s="0" t="str">
        <f aca="false">VLOOKUP($D550,metadata!$B$2:$S$451,17,0)</f>
        <v/>
      </c>
      <c r="U550" s="0" t="str">
        <f aca="false">VLOOKUP($D550,metadata!$B$2:$S$451,18,0)</f>
        <v/>
      </c>
      <c r="V550" s="0" t="n">
        <f aca="false">VLOOKUP($D550,metadata!$B$2:$Z$451,19,0)</f>
        <v>110</v>
      </c>
      <c r="W550" s="0" t="str">
        <f aca="false">VLOOKUP($D550,metadata!$B$2:$Z$451,20,0)</f>
        <v>global average</v>
      </c>
      <c r="X550" s="0" t="str">
        <f aca="false">VLOOKUP($D550,metadata!$B$2:$Z$451,21,0)</f>
        <v/>
      </c>
      <c r="Y550" s="0" t="n">
        <f aca="false">VLOOKUP($D550,metadata!$B$2:$Z$451,22,0)</f>
        <v>6</v>
      </c>
      <c r="Z550" s="0" t="str">
        <f aca="false">VLOOKUP($D550,metadata!$B$2:$Z$451,23,0)</f>
        <v/>
      </c>
      <c r="AA550" s="0" t="str">
        <f aca="false">VLOOKUP($D550,metadata!$B$2:$Z$451,24,0)</f>
        <v/>
      </c>
      <c r="AB550" s="0" t="str">
        <f aca="false">VLOOKUP($D550,metadata!$B$2:$Z$451,25,0)</f>
        <v/>
      </c>
      <c r="AC550" s="0" t="n">
        <v>9.98314606741573</v>
      </c>
      <c r="AD550" s="0" t="n">
        <v>99.6664913005899</v>
      </c>
      <c r="AF550" s="0" t="n">
        <f aca="false">IF(AE550="",V550,AE550)</f>
        <v>110</v>
      </c>
      <c r="AG550" s="0" t="n">
        <f aca="false">ROUND(AC550,1)</f>
        <v>10</v>
      </c>
      <c r="AH550" s="0" t="n">
        <v>1984</v>
      </c>
      <c r="AI550" s="0" t="s">
        <v>37</v>
      </c>
      <c r="AJ550" s="0" t="s">
        <v>37</v>
      </c>
    </row>
    <row r="551" customFormat="false" ht="13.8" hidden="false" customHeight="false" outlineLevel="0" collapsed="false">
      <c r="C551" s="0" t="n">
        <v>550</v>
      </c>
      <c r="D551" s="3" t="str">
        <f aca="false">VLOOKUP(C551,$A$1:$B$451,2)</f>
        <v>6b-IW</v>
      </c>
      <c r="E551" s="0" t="str">
        <f aca="false">VLOOKUP($D551,metadata!$B$2:$S$451,2,0)</f>
        <v>KIMURA, MT</v>
      </c>
      <c r="F551" s="0" t="str">
        <f aca="false">VLOOKUP($D551,metadata!$B$2:$S$451,3,0)</f>
        <v>Geographic variation of reproductive diapause in the Drosophila auraria complex (Diptera: Drosophilidae)</v>
      </c>
      <c r="G551" s="0" t="str">
        <f aca="false">VLOOKUP($D551,metadata!$B$2:$S$451,4,0)</f>
        <v>10.1111/j.1365-3032.1984.tb00784.x</v>
      </c>
      <c r="H551" s="0" t="str">
        <f aca="false">VLOOKUP($D551,metadata!$B$2:$S$451,5,0)</f>
        <v>y</v>
      </c>
      <c r="I551" s="0" t="str">
        <f aca="false">VLOOKUP($D551,metadata!$B$2:$S$451,6,0)</f>
        <v>a</v>
      </c>
      <c r="J551" s="0" t="str">
        <f aca="false">VLOOKUP($D551,metadata!$B$2:$S$451,7,0)</f>
        <v>i</v>
      </c>
      <c r="K551" s="0" t="n">
        <f aca="false">VLOOKUP($D551,metadata!$B$2:$S$451,8,0)</f>
        <v>7</v>
      </c>
      <c r="L551" s="0" t="n">
        <f aca="false">VLOOKUP($D551,metadata!$B$2:$S$451,9,0)</f>
        <v>7</v>
      </c>
      <c r="M551" s="0" t="str">
        <f aca="false">VLOOKUP($D551,metadata!$B$2:$S$451,10,0)</f>
        <v>n</v>
      </c>
      <c r="N551" s="0" t="str">
        <f aca="false">VLOOKUP($D551,metadata!$B$2:$S$451,11,0)</f>
        <v>Drosophila triauraria</v>
      </c>
      <c r="O551" s="0" t="str">
        <f aca="false">VLOOKUP($D551,metadata!$B$2:$S$451,12,0)</f>
        <v>diptera</v>
      </c>
      <c r="P551" s="0" t="str">
        <f aca="false">VLOOKUP($D551,metadata!$B$2:$S$451,13,0)</f>
        <v>IW</v>
      </c>
      <c r="Q551" s="0" t="n">
        <f aca="false">VLOOKUP($D551,metadata!$B$2:$S$451,14,0)</f>
        <v>38.104278</v>
      </c>
      <c r="R551" s="0" t="n">
        <f aca="false">VLOOKUP($D551,metadata!$B$2:$S$451,15,0)</f>
        <v>140.87016</v>
      </c>
      <c r="S551" s="0" t="n">
        <f aca="false">VLOOKUP($D551,metadata!$B$2:$S$451,16,0)</f>
        <v>0.1</v>
      </c>
      <c r="T551" s="0" t="str">
        <f aca="false">VLOOKUP($D551,metadata!$B$2:$S$451,17,0)</f>
        <v/>
      </c>
      <c r="U551" s="0" t="str">
        <f aca="false">VLOOKUP($D551,metadata!$B$2:$S$451,18,0)</f>
        <v/>
      </c>
      <c r="V551" s="0" t="n">
        <f aca="false">VLOOKUP($D551,metadata!$B$2:$Z$451,19,0)</f>
        <v>110</v>
      </c>
      <c r="W551" s="0" t="str">
        <f aca="false">VLOOKUP($D551,metadata!$B$2:$Z$451,20,0)</f>
        <v>global average</v>
      </c>
      <c r="X551" s="0" t="str">
        <f aca="false">VLOOKUP($D551,metadata!$B$2:$Z$451,21,0)</f>
        <v/>
      </c>
      <c r="Y551" s="0" t="n">
        <f aca="false">VLOOKUP($D551,metadata!$B$2:$Z$451,22,0)</f>
        <v>6</v>
      </c>
      <c r="Z551" s="0" t="str">
        <f aca="false">VLOOKUP($D551,metadata!$B$2:$Z$451,23,0)</f>
        <v/>
      </c>
      <c r="AA551" s="0" t="str">
        <f aca="false">VLOOKUP($D551,metadata!$B$2:$Z$451,24,0)</f>
        <v/>
      </c>
      <c r="AB551" s="0" t="str">
        <f aca="false">VLOOKUP($D551,metadata!$B$2:$Z$451,25,0)</f>
        <v/>
      </c>
      <c r="AC551" s="0" t="n">
        <v>16</v>
      </c>
      <c r="AD551" s="0" t="n">
        <v>-1.00334448160532</v>
      </c>
      <c r="AF551" s="0" t="n">
        <f aca="false">IF(AE551="",V551,AE551)</f>
        <v>110</v>
      </c>
      <c r="AG551" s="0" t="n">
        <f aca="false">ROUND(AC551,1)</f>
        <v>16</v>
      </c>
      <c r="AH551" s="0" t="n">
        <v>1984</v>
      </c>
      <c r="AI551" s="0" t="s">
        <v>37</v>
      </c>
      <c r="AJ551" s="0" t="s">
        <v>37</v>
      </c>
    </row>
    <row r="552" customFormat="false" ht="13.8" hidden="false" customHeight="false" outlineLevel="0" collapsed="false">
      <c r="C552" s="0" t="n">
        <v>551</v>
      </c>
      <c r="D552" s="3" t="str">
        <f aca="false">VLOOKUP(C552,$A$1:$B$451,2)</f>
        <v>6b-IW</v>
      </c>
      <c r="E552" s="0" t="str">
        <f aca="false">VLOOKUP($D552,metadata!$B$2:$S$451,2,0)</f>
        <v>KIMURA, MT</v>
      </c>
      <c r="F552" s="0" t="str">
        <f aca="false">VLOOKUP($D552,metadata!$B$2:$S$451,3,0)</f>
        <v>Geographic variation of reproductive diapause in the Drosophila auraria complex (Diptera: Drosophilidae)</v>
      </c>
      <c r="G552" s="0" t="str">
        <f aca="false">VLOOKUP($D552,metadata!$B$2:$S$451,4,0)</f>
        <v>10.1111/j.1365-3032.1984.tb00784.x</v>
      </c>
      <c r="H552" s="0" t="str">
        <f aca="false">VLOOKUP($D552,metadata!$B$2:$S$451,5,0)</f>
        <v>y</v>
      </c>
      <c r="I552" s="0" t="str">
        <f aca="false">VLOOKUP($D552,metadata!$B$2:$S$451,6,0)</f>
        <v>a</v>
      </c>
      <c r="J552" s="0" t="str">
        <f aca="false">VLOOKUP($D552,metadata!$B$2:$S$451,7,0)</f>
        <v>i</v>
      </c>
      <c r="K552" s="0" t="n">
        <f aca="false">VLOOKUP($D552,metadata!$B$2:$S$451,8,0)</f>
        <v>7</v>
      </c>
      <c r="L552" s="0" t="n">
        <f aca="false">VLOOKUP($D552,metadata!$B$2:$S$451,9,0)</f>
        <v>7</v>
      </c>
      <c r="M552" s="0" t="str">
        <f aca="false">VLOOKUP($D552,metadata!$B$2:$S$451,10,0)</f>
        <v>n</v>
      </c>
      <c r="N552" s="0" t="str">
        <f aca="false">VLOOKUP($D552,metadata!$B$2:$S$451,11,0)</f>
        <v>Drosophila triauraria</v>
      </c>
      <c r="O552" s="0" t="str">
        <f aca="false">VLOOKUP($D552,metadata!$B$2:$S$451,12,0)</f>
        <v>diptera</v>
      </c>
      <c r="P552" s="0" t="str">
        <f aca="false">VLOOKUP($D552,metadata!$B$2:$S$451,13,0)</f>
        <v>IW</v>
      </c>
      <c r="Q552" s="0" t="n">
        <f aca="false">VLOOKUP($D552,metadata!$B$2:$S$451,14,0)</f>
        <v>38.104278</v>
      </c>
      <c r="R552" s="0" t="n">
        <f aca="false">VLOOKUP($D552,metadata!$B$2:$S$451,15,0)</f>
        <v>140.87016</v>
      </c>
      <c r="S552" s="0" t="n">
        <f aca="false">VLOOKUP($D552,metadata!$B$2:$S$451,16,0)</f>
        <v>0.1</v>
      </c>
      <c r="T552" s="0" t="str">
        <f aca="false">VLOOKUP($D552,metadata!$B$2:$S$451,17,0)</f>
        <v/>
      </c>
      <c r="U552" s="0" t="str">
        <f aca="false">VLOOKUP($D552,metadata!$B$2:$S$451,18,0)</f>
        <v/>
      </c>
      <c r="V552" s="0" t="n">
        <f aca="false">VLOOKUP($D552,metadata!$B$2:$Z$451,19,0)</f>
        <v>110</v>
      </c>
      <c r="W552" s="0" t="str">
        <f aca="false">VLOOKUP($D552,metadata!$B$2:$Z$451,20,0)</f>
        <v>global average</v>
      </c>
      <c r="X552" s="0" t="str">
        <f aca="false">VLOOKUP($D552,metadata!$B$2:$Z$451,21,0)</f>
        <v/>
      </c>
      <c r="Y552" s="0" t="n">
        <f aca="false">VLOOKUP($D552,metadata!$B$2:$Z$451,22,0)</f>
        <v>6</v>
      </c>
      <c r="Z552" s="0" t="str">
        <f aca="false">VLOOKUP($D552,metadata!$B$2:$Z$451,23,0)</f>
        <v/>
      </c>
      <c r="AA552" s="0" t="str">
        <f aca="false">VLOOKUP($D552,metadata!$B$2:$Z$451,24,0)</f>
        <v/>
      </c>
      <c r="AB552" s="0" t="str">
        <f aca="false">VLOOKUP($D552,metadata!$B$2:$Z$451,25,0)</f>
        <v/>
      </c>
      <c r="AC552" s="0" t="n">
        <v>13.9943820224719</v>
      </c>
      <c r="AD552" s="0" t="n">
        <v>-0.557100447183501</v>
      </c>
      <c r="AF552" s="0" t="n">
        <f aca="false">IF(AE552="",V552,AE552)</f>
        <v>110</v>
      </c>
      <c r="AG552" s="0" t="n">
        <f aca="false">ROUND(AC552,1)</f>
        <v>14</v>
      </c>
      <c r="AH552" s="0" t="n">
        <v>1984</v>
      </c>
      <c r="AI552" s="0" t="s">
        <v>37</v>
      </c>
      <c r="AJ552" s="0" t="s">
        <v>37</v>
      </c>
    </row>
    <row r="553" customFormat="false" ht="13.8" hidden="false" customHeight="false" outlineLevel="0" collapsed="false">
      <c r="C553" s="0" t="n">
        <v>552</v>
      </c>
      <c r="D553" s="3" t="str">
        <f aca="false">VLOOKUP(C553,$A$1:$B$451,2)</f>
        <v>6b-IW</v>
      </c>
      <c r="E553" s="0" t="str">
        <f aca="false">VLOOKUP($D553,metadata!$B$2:$S$451,2,0)</f>
        <v>KIMURA, MT</v>
      </c>
      <c r="F553" s="0" t="str">
        <f aca="false">VLOOKUP($D553,metadata!$B$2:$S$451,3,0)</f>
        <v>Geographic variation of reproductive diapause in the Drosophila auraria complex (Diptera: Drosophilidae)</v>
      </c>
      <c r="G553" s="0" t="str">
        <f aca="false">VLOOKUP($D553,metadata!$B$2:$S$451,4,0)</f>
        <v>10.1111/j.1365-3032.1984.tb00784.x</v>
      </c>
      <c r="H553" s="0" t="str">
        <f aca="false">VLOOKUP($D553,metadata!$B$2:$S$451,5,0)</f>
        <v>y</v>
      </c>
      <c r="I553" s="0" t="str">
        <f aca="false">VLOOKUP($D553,metadata!$B$2:$S$451,6,0)</f>
        <v>a</v>
      </c>
      <c r="J553" s="0" t="str">
        <f aca="false">VLOOKUP($D553,metadata!$B$2:$S$451,7,0)</f>
        <v>i</v>
      </c>
      <c r="K553" s="0" t="n">
        <f aca="false">VLOOKUP($D553,metadata!$B$2:$S$451,8,0)</f>
        <v>7</v>
      </c>
      <c r="L553" s="0" t="n">
        <f aca="false">VLOOKUP($D553,metadata!$B$2:$S$451,9,0)</f>
        <v>7</v>
      </c>
      <c r="M553" s="0" t="str">
        <f aca="false">VLOOKUP($D553,metadata!$B$2:$S$451,10,0)</f>
        <v>n</v>
      </c>
      <c r="N553" s="0" t="str">
        <f aca="false">VLOOKUP($D553,metadata!$B$2:$S$451,11,0)</f>
        <v>Drosophila triauraria</v>
      </c>
      <c r="O553" s="0" t="str">
        <f aca="false">VLOOKUP($D553,metadata!$B$2:$S$451,12,0)</f>
        <v>diptera</v>
      </c>
      <c r="P553" s="0" t="str">
        <f aca="false">VLOOKUP($D553,metadata!$B$2:$S$451,13,0)</f>
        <v>IW</v>
      </c>
      <c r="Q553" s="0" t="n">
        <f aca="false">VLOOKUP($D553,metadata!$B$2:$S$451,14,0)</f>
        <v>38.104278</v>
      </c>
      <c r="R553" s="0" t="n">
        <f aca="false">VLOOKUP($D553,metadata!$B$2:$S$451,15,0)</f>
        <v>140.87016</v>
      </c>
      <c r="S553" s="0" t="n">
        <f aca="false">VLOOKUP($D553,metadata!$B$2:$S$451,16,0)</f>
        <v>0.1</v>
      </c>
      <c r="T553" s="0" t="str">
        <f aca="false">VLOOKUP($D553,metadata!$B$2:$S$451,17,0)</f>
        <v/>
      </c>
      <c r="U553" s="0" t="str">
        <f aca="false">VLOOKUP($D553,metadata!$B$2:$S$451,18,0)</f>
        <v/>
      </c>
      <c r="V553" s="0" t="n">
        <f aca="false">VLOOKUP($D553,metadata!$B$2:$Z$451,19,0)</f>
        <v>110</v>
      </c>
      <c r="W553" s="0" t="str">
        <f aca="false">VLOOKUP($D553,metadata!$B$2:$Z$451,20,0)</f>
        <v>global average</v>
      </c>
      <c r="X553" s="0" t="str">
        <f aca="false">VLOOKUP($D553,metadata!$B$2:$Z$451,21,0)</f>
        <v/>
      </c>
      <c r="Y553" s="0" t="n">
        <f aca="false">VLOOKUP($D553,metadata!$B$2:$Z$451,22,0)</f>
        <v>6</v>
      </c>
      <c r="Z553" s="0" t="str">
        <f aca="false">VLOOKUP($D553,metadata!$B$2:$Z$451,23,0)</f>
        <v/>
      </c>
      <c r="AA553" s="0" t="str">
        <f aca="false">VLOOKUP($D553,metadata!$B$2:$Z$451,24,0)</f>
        <v/>
      </c>
      <c r="AB553" s="0" t="str">
        <f aca="false">VLOOKUP($D553,metadata!$B$2:$Z$451,25,0)</f>
        <v/>
      </c>
      <c r="AC553" s="0" t="n">
        <v>13.4719101123595</v>
      </c>
      <c r="AD553" s="0" t="n">
        <v>15.8599827139153</v>
      </c>
      <c r="AF553" s="0" t="n">
        <f aca="false">IF(AE553="",V553,AE553)</f>
        <v>110</v>
      </c>
      <c r="AG553" s="0" t="n">
        <f aca="false">ROUND(AC553,1)</f>
        <v>13.5</v>
      </c>
      <c r="AH553" s="0" t="n">
        <v>1984</v>
      </c>
      <c r="AI553" s="0" t="s">
        <v>37</v>
      </c>
      <c r="AJ553" s="0" t="s">
        <v>37</v>
      </c>
    </row>
    <row r="554" customFormat="false" ht="13.8" hidden="false" customHeight="false" outlineLevel="0" collapsed="false">
      <c r="C554" s="0" t="n">
        <v>553</v>
      </c>
      <c r="D554" s="3" t="str">
        <f aca="false">VLOOKUP(C554,$A$1:$B$451,2)</f>
        <v>6b-IW</v>
      </c>
      <c r="E554" s="0" t="str">
        <f aca="false">VLOOKUP($D554,metadata!$B$2:$S$451,2,0)</f>
        <v>KIMURA, MT</v>
      </c>
      <c r="F554" s="0" t="str">
        <f aca="false">VLOOKUP($D554,metadata!$B$2:$S$451,3,0)</f>
        <v>Geographic variation of reproductive diapause in the Drosophila auraria complex (Diptera: Drosophilidae)</v>
      </c>
      <c r="G554" s="0" t="str">
        <f aca="false">VLOOKUP($D554,metadata!$B$2:$S$451,4,0)</f>
        <v>10.1111/j.1365-3032.1984.tb00784.x</v>
      </c>
      <c r="H554" s="0" t="str">
        <f aca="false">VLOOKUP($D554,metadata!$B$2:$S$451,5,0)</f>
        <v>y</v>
      </c>
      <c r="I554" s="0" t="str">
        <f aca="false">VLOOKUP($D554,metadata!$B$2:$S$451,6,0)</f>
        <v>a</v>
      </c>
      <c r="J554" s="0" t="str">
        <f aca="false">VLOOKUP($D554,metadata!$B$2:$S$451,7,0)</f>
        <v>i</v>
      </c>
      <c r="K554" s="0" t="n">
        <f aca="false">VLOOKUP($D554,metadata!$B$2:$S$451,8,0)</f>
        <v>7</v>
      </c>
      <c r="L554" s="0" t="n">
        <f aca="false">VLOOKUP($D554,metadata!$B$2:$S$451,9,0)</f>
        <v>7</v>
      </c>
      <c r="M554" s="0" t="str">
        <f aca="false">VLOOKUP($D554,metadata!$B$2:$S$451,10,0)</f>
        <v>n</v>
      </c>
      <c r="N554" s="0" t="str">
        <f aca="false">VLOOKUP($D554,metadata!$B$2:$S$451,11,0)</f>
        <v>Drosophila triauraria</v>
      </c>
      <c r="O554" s="0" t="str">
        <f aca="false">VLOOKUP($D554,metadata!$B$2:$S$451,12,0)</f>
        <v>diptera</v>
      </c>
      <c r="P554" s="0" t="str">
        <f aca="false">VLOOKUP($D554,metadata!$B$2:$S$451,13,0)</f>
        <v>IW</v>
      </c>
      <c r="Q554" s="0" t="n">
        <f aca="false">VLOOKUP($D554,metadata!$B$2:$S$451,14,0)</f>
        <v>38.104278</v>
      </c>
      <c r="R554" s="0" t="n">
        <f aca="false">VLOOKUP($D554,metadata!$B$2:$S$451,15,0)</f>
        <v>140.87016</v>
      </c>
      <c r="S554" s="0" t="n">
        <f aca="false">VLOOKUP($D554,metadata!$B$2:$S$451,16,0)</f>
        <v>0.1</v>
      </c>
      <c r="T554" s="0" t="str">
        <f aca="false">VLOOKUP($D554,metadata!$B$2:$S$451,17,0)</f>
        <v/>
      </c>
      <c r="U554" s="0" t="str">
        <f aca="false">VLOOKUP($D554,metadata!$B$2:$S$451,18,0)</f>
        <v/>
      </c>
      <c r="V554" s="0" t="n">
        <f aca="false">VLOOKUP($D554,metadata!$B$2:$Z$451,19,0)</f>
        <v>110</v>
      </c>
      <c r="W554" s="0" t="str">
        <f aca="false">VLOOKUP($D554,metadata!$B$2:$Z$451,20,0)</f>
        <v>global average</v>
      </c>
      <c r="X554" s="0" t="str">
        <f aca="false">VLOOKUP($D554,metadata!$B$2:$Z$451,21,0)</f>
        <v/>
      </c>
      <c r="Y554" s="0" t="n">
        <f aca="false">VLOOKUP($D554,metadata!$B$2:$Z$451,22,0)</f>
        <v>6</v>
      </c>
      <c r="Z554" s="0" t="str">
        <f aca="false">VLOOKUP($D554,metadata!$B$2:$Z$451,23,0)</f>
        <v/>
      </c>
      <c r="AA554" s="0" t="str">
        <f aca="false">VLOOKUP($D554,metadata!$B$2:$Z$451,24,0)</f>
        <v/>
      </c>
      <c r="AB554" s="0" t="str">
        <f aca="false">VLOOKUP($D554,metadata!$B$2:$Z$451,25,0)</f>
        <v/>
      </c>
      <c r="AC554" s="0" t="n">
        <v>12.9662921348314</v>
      </c>
      <c r="AD554" s="0" t="n">
        <v>30.9383337717485</v>
      </c>
      <c r="AF554" s="0" t="n">
        <f aca="false">IF(AE554="",V554,AE554)</f>
        <v>110</v>
      </c>
      <c r="AG554" s="0" t="n">
        <f aca="false">ROUND(AC554,1)</f>
        <v>13</v>
      </c>
      <c r="AH554" s="0" t="n">
        <v>1984</v>
      </c>
      <c r="AI554" s="0" t="s">
        <v>37</v>
      </c>
      <c r="AJ554" s="0" t="s">
        <v>37</v>
      </c>
    </row>
    <row r="555" customFormat="false" ht="13.8" hidden="false" customHeight="false" outlineLevel="0" collapsed="false">
      <c r="C555" s="0" t="n">
        <v>554</v>
      </c>
      <c r="D555" s="3" t="str">
        <f aca="false">VLOOKUP(C555,$A$1:$B$451,2)</f>
        <v>6b-IW</v>
      </c>
      <c r="E555" s="0" t="str">
        <f aca="false">VLOOKUP($D555,metadata!$B$2:$S$451,2,0)</f>
        <v>KIMURA, MT</v>
      </c>
      <c r="F555" s="0" t="str">
        <f aca="false">VLOOKUP($D555,metadata!$B$2:$S$451,3,0)</f>
        <v>Geographic variation of reproductive diapause in the Drosophila auraria complex (Diptera: Drosophilidae)</v>
      </c>
      <c r="G555" s="0" t="str">
        <f aca="false">VLOOKUP($D555,metadata!$B$2:$S$451,4,0)</f>
        <v>10.1111/j.1365-3032.1984.tb00784.x</v>
      </c>
      <c r="H555" s="0" t="str">
        <f aca="false">VLOOKUP($D555,metadata!$B$2:$S$451,5,0)</f>
        <v>y</v>
      </c>
      <c r="I555" s="0" t="str">
        <f aca="false">VLOOKUP($D555,metadata!$B$2:$S$451,6,0)</f>
        <v>a</v>
      </c>
      <c r="J555" s="0" t="str">
        <f aca="false">VLOOKUP($D555,metadata!$B$2:$S$451,7,0)</f>
        <v>i</v>
      </c>
      <c r="K555" s="0" t="n">
        <f aca="false">VLOOKUP($D555,metadata!$B$2:$S$451,8,0)</f>
        <v>7</v>
      </c>
      <c r="L555" s="0" t="n">
        <f aca="false">VLOOKUP($D555,metadata!$B$2:$S$451,9,0)</f>
        <v>7</v>
      </c>
      <c r="M555" s="0" t="str">
        <f aca="false">VLOOKUP($D555,metadata!$B$2:$S$451,10,0)</f>
        <v>n</v>
      </c>
      <c r="N555" s="0" t="str">
        <f aca="false">VLOOKUP($D555,metadata!$B$2:$S$451,11,0)</f>
        <v>Drosophila triauraria</v>
      </c>
      <c r="O555" s="0" t="str">
        <f aca="false">VLOOKUP($D555,metadata!$B$2:$S$451,12,0)</f>
        <v>diptera</v>
      </c>
      <c r="P555" s="0" t="str">
        <f aca="false">VLOOKUP($D555,metadata!$B$2:$S$451,13,0)</f>
        <v>IW</v>
      </c>
      <c r="Q555" s="0" t="n">
        <f aca="false">VLOOKUP($D555,metadata!$B$2:$S$451,14,0)</f>
        <v>38.104278</v>
      </c>
      <c r="R555" s="0" t="n">
        <f aca="false">VLOOKUP($D555,metadata!$B$2:$S$451,15,0)</f>
        <v>140.87016</v>
      </c>
      <c r="S555" s="0" t="n">
        <f aca="false">VLOOKUP($D555,metadata!$B$2:$S$451,16,0)</f>
        <v>0.1</v>
      </c>
      <c r="T555" s="0" t="str">
        <f aca="false">VLOOKUP($D555,metadata!$B$2:$S$451,17,0)</f>
        <v/>
      </c>
      <c r="U555" s="0" t="str">
        <f aca="false">VLOOKUP($D555,metadata!$B$2:$S$451,18,0)</f>
        <v/>
      </c>
      <c r="V555" s="0" t="n">
        <f aca="false">VLOOKUP($D555,metadata!$B$2:$Z$451,19,0)</f>
        <v>110</v>
      </c>
      <c r="W555" s="0" t="str">
        <f aca="false">VLOOKUP($D555,metadata!$B$2:$Z$451,20,0)</f>
        <v>global average</v>
      </c>
      <c r="X555" s="0" t="str">
        <f aca="false">VLOOKUP($D555,metadata!$B$2:$Z$451,21,0)</f>
        <v/>
      </c>
      <c r="Y555" s="0" t="n">
        <f aca="false">VLOOKUP($D555,metadata!$B$2:$Z$451,22,0)</f>
        <v>6</v>
      </c>
      <c r="Z555" s="0" t="str">
        <f aca="false">VLOOKUP($D555,metadata!$B$2:$Z$451,23,0)</f>
        <v/>
      </c>
      <c r="AA555" s="0" t="str">
        <f aca="false">VLOOKUP($D555,metadata!$B$2:$Z$451,24,0)</f>
        <v/>
      </c>
      <c r="AB555" s="0" t="str">
        <f aca="false">VLOOKUP($D555,metadata!$B$2:$Z$451,25,0)</f>
        <v/>
      </c>
      <c r="AC555" s="0" t="n">
        <v>12.4438202247191</v>
      </c>
      <c r="AD555" s="0" t="n">
        <v>57.0544135883657</v>
      </c>
      <c r="AF555" s="0" t="n">
        <f aca="false">IF(AE555="",V555,AE555)</f>
        <v>110</v>
      </c>
      <c r="AG555" s="0" t="n">
        <v>12.5</v>
      </c>
      <c r="AH555" s="0" t="n">
        <v>1984</v>
      </c>
      <c r="AI555" s="0" t="s">
        <v>37</v>
      </c>
      <c r="AJ555" s="0" t="s">
        <v>37</v>
      </c>
    </row>
    <row r="556" customFormat="false" ht="13.8" hidden="false" customHeight="false" outlineLevel="0" collapsed="false">
      <c r="C556" s="0" t="n">
        <v>555</v>
      </c>
      <c r="D556" s="3" t="str">
        <f aca="false">VLOOKUP(C556,$A$1:$B$451,2)</f>
        <v>6b-IW</v>
      </c>
      <c r="E556" s="0" t="str">
        <f aca="false">VLOOKUP($D556,metadata!$B$2:$S$451,2,0)</f>
        <v>KIMURA, MT</v>
      </c>
      <c r="F556" s="0" t="str">
        <f aca="false">VLOOKUP($D556,metadata!$B$2:$S$451,3,0)</f>
        <v>Geographic variation of reproductive diapause in the Drosophila auraria complex (Diptera: Drosophilidae)</v>
      </c>
      <c r="G556" s="0" t="str">
        <f aca="false">VLOOKUP($D556,metadata!$B$2:$S$451,4,0)</f>
        <v>10.1111/j.1365-3032.1984.tb00784.x</v>
      </c>
      <c r="H556" s="0" t="str">
        <f aca="false">VLOOKUP($D556,metadata!$B$2:$S$451,5,0)</f>
        <v>y</v>
      </c>
      <c r="I556" s="0" t="str">
        <f aca="false">VLOOKUP($D556,metadata!$B$2:$S$451,6,0)</f>
        <v>a</v>
      </c>
      <c r="J556" s="0" t="str">
        <f aca="false">VLOOKUP($D556,metadata!$B$2:$S$451,7,0)</f>
        <v>i</v>
      </c>
      <c r="K556" s="0" t="n">
        <f aca="false">VLOOKUP($D556,metadata!$B$2:$S$451,8,0)</f>
        <v>7</v>
      </c>
      <c r="L556" s="0" t="n">
        <f aca="false">VLOOKUP($D556,metadata!$B$2:$S$451,9,0)</f>
        <v>7</v>
      </c>
      <c r="M556" s="0" t="str">
        <f aca="false">VLOOKUP($D556,metadata!$B$2:$S$451,10,0)</f>
        <v>n</v>
      </c>
      <c r="N556" s="0" t="str">
        <f aca="false">VLOOKUP($D556,metadata!$B$2:$S$451,11,0)</f>
        <v>Drosophila triauraria</v>
      </c>
      <c r="O556" s="0" t="str">
        <f aca="false">VLOOKUP($D556,metadata!$B$2:$S$451,12,0)</f>
        <v>diptera</v>
      </c>
      <c r="P556" s="0" t="str">
        <f aca="false">VLOOKUP($D556,metadata!$B$2:$S$451,13,0)</f>
        <v>IW</v>
      </c>
      <c r="Q556" s="0" t="n">
        <f aca="false">VLOOKUP($D556,metadata!$B$2:$S$451,14,0)</f>
        <v>38.104278</v>
      </c>
      <c r="R556" s="0" t="n">
        <f aca="false">VLOOKUP($D556,metadata!$B$2:$S$451,15,0)</f>
        <v>140.87016</v>
      </c>
      <c r="S556" s="0" t="n">
        <f aca="false">VLOOKUP($D556,metadata!$B$2:$S$451,16,0)</f>
        <v>0.1</v>
      </c>
      <c r="T556" s="0" t="str">
        <f aca="false">VLOOKUP($D556,metadata!$B$2:$S$451,17,0)</f>
        <v/>
      </c>
      <c r="U556" s="0" t="str">
        <f aca="false">VLOOKUP($D556,metadata!$B$2:$S$451,18,0)</f>
        <v/>
      </c>
      <c r="V556" s="0" t="n">
        <f aca="false">VLOOKUP($D556,metadata!$B$2:$Z$451,19,0)</f>
        <v>110</v>
      </c>
      <c r="W556" s="0" t="str">
        <f aca="false">VLOOKUP($D556,metadata!$B$2:$Z$451,20,0)</f>
        <v>global average</v>
      </c>
      <c r="X556" s="0" t="str">
        <f aca="false">VLOOKUP($D556,metadata!$B$2:$Z$451,21,0)</f>
        <v/>
      </c>
      <c r="Y556" s="0" t="n">
        <f aca="false">VLOOKUP($D556,metadata!$B$2:$Z$451,22,0)</f>
        <v>6</v>
      </c>
      <c r="Z556" s="0" t="str">
        <f aca="false">VLOOKUP($D556,metadata!$B$2:$Z$451,23,0)</f>
        <v/>
      </c>
      <c r="AA556" s="0" t="str">
        <f aca="false">VLOOKUP($D556,metadata!$B$2:$Z$451,24,0)</f>
        <v/>
      </c>
      <c r="AB556" s="0" t="str">
        <f aca="false">VLOOKUP($D556,metadata!$B$2:$Z$451,25,0)</f>
        <v/>
      </c>
      <c r="AC556" s="0" t="n">
        <v>11.9719101123595</v>
      </c>
      <c r="AD556" s="0" t="n">
        <v>85.5088121453534</v>
      </c>
      <c r="AF556" s="0" t="n">
        <f aca="false">IF(AE556="",V556,AE556)</f>
        <v>110</v>
      </c>
      <c r="AG556" s="0" t="n">
        <f aca="false">ROUND(AC556,1)</f>
        <v>12</v>
      </c>
      <c r="AH556" s="0" t="n">
        <v>1984</v>
      </c>
      <c r="AI556" s="0" t="s">
        <v>37</v>
      </c>
      <c r="AJ556" s="0" t="s">
        <v>37</v>
      </c>
    </row>
    <row r="557" customFormat="false" ht="13.8" hidden="false" customHeight="false" outlineLevel="0" collapsed="false">
      <c r="C557" s="0" t="n">
        <v>556</v>
      </c>
      <c r="D557" s="3" t="str">
        <f aca="false">VLOOKUP(C557,$A$1:$B$451,2)</f>
        <v>6b-IW</v>
      </c>
      <c r="E557" s="0" t="str">
        <f aca="false">VLOOKUP($D557,metadata!$B$2:$S$451,2,0)</f>
        <v>KIMURA, MT</v>
      </c>
      <c r="F557" s="0" t="str">
        <f aca="false">VLOOKUP($D557,metadata!$B$2:$S$451,3,0)</f>
        <v>Geographic variation of reproductive diapause in the Drosophila auraria complex (Diptera: Drosophilidae)</v>
      </c>
      <c r="G557" s="0" t="str">
        <f aca="false">VLOOKUP($D557,metadata!$B$2:$S$451,4,0)</f>
        <v>10.1111/j.1365-3032.1984.tb00784.x</v>
      </c>
      <c r="H557" s="0" t="str">
        <f aca="false">VLOOKUP($D557,metadata!$B$2:$S$451,5,0)</f>
        <v>y</v>
      </c>
      <c r="I557" s="0" t="str">
        <f aca="false">VLOOKUP($D557,metadata!$B$2:$S$451,6,0)</f>
        <v>a</v>
      </c>
      <c r="J557" s="0" t="str">
        <f aca="false">VLOOKUP($D557,metadata!$B$2:$S$451,7,0)</f>
        <v>i</v>
      </c>
      <c r="K557" s="0" t="n">
        <f aca="false">VLOOKUP($D557,metadata!$B$2:$S$451,8,0)</f>
        <v>7</v>
      </c>
      <c r="L557" s="0" t="n">
        <f aca="false">VLOOKUP($D557,metadata!$B$2:$S$451,9,0)</f>
        <v>7</v>
      </c>
      <c r="M557" s="0" t="str">
        <f aca="false">VLOOKUP($D557,metadata!$B$2:$S$451,10,0)</f>
        <v>n</v>
      </c>
      <c r="N557" s="0" t="str">
        <f aca="false">VLOOKUP($D557,metadata!$B$2:$S$451,11,0)</f>
        <v>Drosophila triauraria</v>
      </c>
      <c r="O557" s="0" t="str">
        <f aca="false">VLOOKUP($D557,metadata!$B$2:$S$451,12,0)</f>
        <v>diptera</v>
      </c>
      <c r="P557" s="0" t="str">
        <f aca="false">VLOOKUP($D557,metadata!$B$2:$S$451,13,0)</f>
        <v>IW</v>
      </c>
      <c r="Q557" s="0" t="n">
        <f aca="false">VLOOKUP($D557,metadata!$B$2:$S$451,14,0)</f>
        <v>38.104278</v>
      </c>
      <c r="R557" s="0" t="n">
        <f aca="false">VLOOKUP($D557,metadata!$B$2:$S$451,15,0)</f>
        <v>140.87016</v>
      </c>
      <c r="S557" s="0" t="n">
        <f aca="false">VLOOKUP($D557,metadata!$B$2:$S$451,16,0)</f>
        <v>0.1</v>
      </c>
      <c r="T557" s="0" t="str">
        <f aca="false">VLOOKUP($D557,metadata!$B$2:$S$451,17,0)</f>
        <v/>
      </c>
      <c r="U557" s="0" t="str">
        <f aca="false">VLOOKUP($D557,metadata!$B$2:$S$451,18,0)</f>
        <v/>
      </c>
      <c r="V557" s="0" t="n">
        <f aca="false">VLOOKUP($D557,metadata!$B$2:$Z$451,19,0)</f>
        <v>110</v>
      </c>
      <c r="W557" s="0" t="str">
        <f aca="false">VLOOKUP($D557,metadata!$B$2:$Z$451,20,0)</f>
        <v>global average</v>
      </c>
      <c r="X557" s="0" t="str">
        <f aca="false">VLOOKUP($D557,metadata!$B$2:$Z$451,21,0)</f>
        <v/>
      </c>
      <c r="Y557" s="0" t="n">
        <f aca="false">VLOOKUP($D557,metadata!$B$2:$Z$451,22,0)</f>
        <v>6</v>
      </c>
      <c r="Z557" s="0" t="str">
        <f aca="false">VLOOKUP($D557,metadata!$B$2:$Z$451,23,0)</f>
        <v/>
      </c>
      <c r="AA557" s="0" t="str">
        <f aca="false">VLOOKUP($D557,metadata!$B$2:$Z$451,24,0)</f>
        <v/>
      </c>
      <c r="AB557" s="0" t="str">
        <f aca="false">VLOOKUP($D557,metadata!$B$2:$Z$451,25,0)</f>
        <v/>
      </c>
      <c r="AC557" s="0" t="n">
        <v>9.98314606741573</v>
      </c>
      <c r="AD557" s="0" t="n">
        <v>99.6664913005899</v>
      </c>
      <c r="AF557" s="0" t="n">
        <f aca="false">IF(AE557="",V557,AE557)</f>
        <v>110</v>
      </c>
      <c r="AG557" s="0" t="n">
        <f aca="false">ROUND(AC557,1)</f>
        <v>10</v>
      </c>
      <c r="AH557" s="0" t="n">
        <v>1984</v>
      </c>
      <c r="AI557" s="0" t="s">
        <v>37</v>
      </c>
      <c r="AJ557" s="0" t="s">
        <v>37</v>
      </c>
    </row>
    <row r="558" customFormat="false" ht="13.8" hidden="false" customHeight="false" outlineLevel="0" collapsed="false">
      <c r="C558" s="0" t="n">
        <v>557</v>
      </c>
      <c r="D558" s="3" t="str">
        <f aca="false">VLOOKUP(C558,$A$1:$B$451,2)</f>
        <v>8-takaoka</v>
      </c>
      <c r="E558" s="0" t="str">
        <f aca="false">VLOOKUP($D558,metadata!$B$2:$S$451,2,0)</f>
        <v>Gomi, T; Adachi, K; Shimizu, A; Tanimoto, K; Kawabata, E; Takeda, M</v>
      </c>
      <c r="F558" s="0" t="str">
        <f aca="false">VLOOKUP($D558,metadata!$B$2:$S$451,3,0)</f>
        <v>Northerly shift in voltinism watershed in Hyphantria cunea (Drury) (Lepidoptera: Arctiidae) along the Japan Sea coast: Evidence of global warming?</v>
      </c>
      <c r="G558" s="0" t="str">
        <f aca="false">VLOOKUP($D558,metadata!$B$2:$S$451,4,0)</f>
        <v>10.1303/aez.2009.357</v>
      </c>
      <c r="H558" s="0" t="str">
        <f aca="false">VLOOKUP($D558,metadata!$B$2:$S$451,5,0)</f>
        <v>y</v>
      </c>
      <c r="I558" s="0" t="str">
        <f aca="false">VLOOKUP($D558,metadata!$B$2:$S$451,6,0)</f>
        <v>a</v>
      </c>
      <c r="J558" s="0" t="str">
        <f aca="false">VLOOKUP($D558,metadata!$B$2:$S$451,7,0)</f>
        <v>i</v>
      </c>
      <c r="K558" s="0" t="n">
        <f aca="false">VLOOKUP($D558,metadata!$B$2:$S$451,8,0)</f>
        <v>3</v>
      </c>
      <c r="L558" s="0" t="n">
        <f aca="false">VLOOKUP($D558,metadata!$B$2:$S$451,9,0)</f>
        <v>5</v>
      </c>
      <c r="M558" s="0" t="str">
        <f aca="false">VLOOKUP($D558,metadata!$B$2:$S$451,10,0)</f>
        <v/>
      </c>
      <c r="N558" s="0" t="str">
        <f aca="false">VLOOKUP($D558,metadata!$B$2:$S$451,11,0)</f>
        <v>Hyphantria cunea</v>
      </c>
      <c r="O558" s="0" t="str">
        <f aca="false">VLOOKUP($D558,metadata!$B$2:$S$451,12,0)</f>
        <v>lepidoptera</v>
      </c>
      <c r="P558" s="0" t="str">
        <f aca="false">VLOOKUP($D558,metadata!$B$2:$S$451,13,0)</f>
        <v>takaoka</v>
      </c>
      <c r="Q558" s="0" t="n">
        <f aca="false">VLOOKUP($D558,metadata!$B$2:$S$451,14,0)</f>
        <v>36.75</v>
      </c>
      <c r="R558" s="0" t="n">
        <f aca="false">VLOOKUP($D558,metadata!$B$2:$S$451,15,0)</f>
        <v>137.016666666667</v>
      </c>
      <c r="S558" s="0" t="n">
        <f aca="false">VLOOKUP($D558,metadata!$B$2:$S$451,16,0)</f>
        <v>0.01</v>
      </c>
      <c r="T558" s="0" t="str">
        <f aca="false">VLOOKUP($D558,metadata!$B$2:$S$451,17,0)</f>
        <v/>
      </c>
      <c r="U558" s="0" t="str">
        <f aca="false">VLOOKUP($D558,metadata!$B$2:$S$451,18,0)</f>
        <v/>
      </c>
      <c r="V558" s="0" t="n">
        <f aca="false">VLOOKUP($D558,metadata!$B$2:$Z$451,19,0)</f>
        <v>298</v>
      </c>
      <c r="W558" s="0" t="str">
        <f aca="false">VLOOKUP($D558,metadata!$B$2:$Z$451,20,0)</f>
        <v>pop average</v>
      </c>
      <c r="X558" s="0" t="str">
        <f aca="false">VLOOKUP($D558,metadata!$B$2:$Z$451,21,0)</f>
        <v/>
      </c>
      <c r="Y558" s="0" t="n">
        <f aca="false">VLOOKUP($D558,metadata!$B$2:$Z$451,22,0)</f>
        <v>8</v>
      </c>
      <c r="Z558" s="0" t="str">
        <f aca="false">VLOOKUP($D558,metadata!$B$2:$Z$451,23,0)</f>
        <v/>
      </c>
      <c r="AA558" s="0" t="str">
        <f aca="false">VLOOKUP($D558,metadata!$B$2:$Z$451,24,0)</f>
        <v>pupal</v>
      </c>
      <c r="AB558" s="0" t="str">
        <f aca="false">VLOOKUP($D558,metadata!$B$2:$Z$451,25,0)</f>
        <v/>
      </c>
      <c r="AC558" s="0" t="n">
        <v>14.0005227506072</v>
      </c>
      <c r="AD558" s="0" t="n">
        <v>94.6778711484593</v>
      </c>
      <c r="AF558" s="0" t="n">
        <f aca="false">IF(AE558="",V558,AE558)</f>
        <v>298</v>
      </c>
      <c r="AG558" s="0" t="n">
        <f aca="false">ROUND(AC558,1)</f>
        <v>14</v>
      </c>
      <c r="AH558" s="0" t="n">
        <v>2009</v>
      </c>
      <c r="AI558" s="0" t="s">
        <v>37</v>
      </c>
      <c r="AJ558" s="0" t="s">
        <v>38</v>
      </c>
    </row>
    <row r="559" customFormat="false" ht="13.8" hidden="false" customHeight="false" outlineLevel="0" collapsed="false">
      <c r="C559" s="0" t="n">
        <v>558</v>
      </c>
      <c r="D559" s="3" t="str">
        <f aca="false">VLOOKUP(C559,$A$1:$B$451,2)</f>
        <v>8-takaoka</v>
      </c>
      <c r="E559" s="0" t="str">
        <f aca="false">VLOOKUP($D559,metadata!$B$2:$S$451,2,0)</f>
        <v>Gomi, T; Adachi, K; Shimizu, A; Tanimoto, K; Kawabata, E; Takeda, M</v>
      </c>
      <c r="F559" s="0" t="str">
        <f aca="false">VLOOKUP($D559,metadata!$B$2:$S$451,3,0)</f>
        <v>Northerly shift in voltinism watershed in Hyphantria cunea (Drury) (Lepidoptera: Arctiidae) along the Japan Sea coast: Evidence of global warming?</v>
      </c>
      <c r="G559" s="0" t="str">
        <f aca="false">VLOOKUP($D559,metadata!$B$2:$S$451,4,0)</f>
        <v>10.1303/aez.2009.357</v>
      </c>
      <c r="H559" s="0" t="str">
        <f aca="false">VLOOKUP($D559,metadata!$B$2:$S$451,5,0)</f>
        <v>y</v>
      </c>
      <c r="I559" s="0" t="str">
        <f aca="false">VLOOKUP($D559,metadata!$B$2:$S$451,6,0)</f>
        <v>a</v>
      </c>
      <c r="J559" s="0" t="str">
        <f aca="false">VLOOKUP($D559,metadata!$B$2:$S$451,7,0)</f>
        <v>i</v>
      </c>
      <c r="K559" s="0" t="n">
        <f aca="false">VLOOKUP($D559,metadata!$B$2:$S$451,8,0)</f>
        <v>3</v>
      </c>
      <c r="L559" s="0" t="n">
        <f aca="false">VLOOKUP($D559,metadata!$B$2:$S$451,9,0)</f>
        <v>5</v>
      </c>
      <c r="M559" s="0" t="str">
        <f aca="false">VLOOKUP($D559,metadata!$B$2:$S$451,10,0)</f>
        <v/>
      </c>
      <c r="N559" s="0" t="str">
        <f aca="false">VLOOKUP($D559,metadata!$B$2:$S$451,11,0)</f>
        <v>Hyphantria cunea</v>
      </c>
      <c r="O559" s="0" t="str">
        <f aca="false">VLOOKUP($D559,metadata!$B$2:$S$451,12,0)</f>
        <v>lepidoptera</v>
      </c>
      <c r="P559" s="0" t="str">
        <f aca="false">VLOOKUP($D559,metadata!$B$2:$S$451,13,0)</f>
        <v>takaoka</v>
      </c>
      <c r="Q559" s="0" t="n">
        <f aca="false">VLOOKUP($D559,metadata!$B$2:$S$451,14,0)</f>
        <v>36.75</v>
      </c>
      <c r="R559" s="0" t="n">
        <f aca="false">VLOOKUP($D559,metadata!$B$2:$S$451,15,0)</f>
        <v>137.016666666667</v>
      </c>
      <c r="S559" s="0" t="n">
        <f aca="false">VLOOKUP($D559,metadata!$B$2:$S$451,16,0)</f>
        <v>0.01</v>
      </c>
      <c r="T559" s="0" t="str">
        <f aca="false">VLOOKUP($D559,metadata!$B$2:$S$451,17,0)</f>
        <v/>
      </c>
      <c r="U559" s="0" t="str">
        <f aca="false">VLOOKUP($D559,metadata!$B$2:$S$451,18,0)</f>
        <v/>
      </c>
      <c r="V559" s="0" t="n">
        <f aca="false">VLOOKUP($D559,metadata!$B$2:$Z$451,19,0)</f>
        <v>298</v>
      </c>
      <c r="W559" s="0" t="str">
        <f aca="false">VLOOKUP($D559,metadata!$B$2:$Z$451,20,0)</f>
        <v>pop average</v>
      </c>
      <c r="X559" s="0" t="str">
        <f aca="false">VLOOKUP($D559,metadata!$B$2:$Z$451,21,0)</f>
        <v/>
      </c>
      <c r="Y559" s="0" t="n">
        <f aca="false">VLOOKUP($D559,metadata!$B$2:$Z$451,22,0)</f>
        <v>8</v>
      </c>
      <c r="Z559" s="0" t="str">
        <f aca="false">VLOOKUP($D559,metadata!$B$2:$Z$451,23,0)</f>
        <v/>
      </c>
      <c r="AA559" s="0" t="str">
        <f aca="false">VLOOKUP($D559,metadata!$B$2:$Z$451,24,0)</f>
        <v>pupal</v>
      </c>
      <c r="AB559" s="0" t="str">
        <f aca="false">VLOOKUP($D559,metadata!$B$2:$Z$451,25,0)</f>
        <v/>
      </c>
      <c r="AC559" s="0" t="n">
        <v>14.2531145919415</v>
      </c>
      <c r="AD559" s="0" t="n">
        <v>96.3585434173669</v>
      </c>
      <c r="AF559" s="0" t="n">
        <f aca="false">IF(AE559="",V559,AE559)</f>
        <v>298</v>
      </c>
      <c r="AG559" s="0" t="n">
        <v>14.25</v>
      </c>
      <c r="AH559" s="0" t="n">
        <v>2009</v>
      </c>
      <c r="AI559" s="0" t="s">
        <v>37</v>
      </c>
      <c r="AJ559" s="0" t="s">
        <v>38</v>
      </c>
    </row>
    <row r="560" customFormat="false" ht="13.8" hidden="false" customHeight="false" outlineLevel="0" collapsed="false">
      <c r="C560" s="0" t="n">
        <v>559</v>
      </c>
      <c r="D560" s="3" t="str">
        <f aca="false">VLOOKUP(C560,$A$1:$B$451,2)</f>
        <v>8-takaoka</v>
      </c>
      <c r="E560" s="0" t="str">
        <f aca="false">VLOOKUP($D560,metadata!$B$2:$S$451,2,0)</f>
        <v>Gomi, T; Adachi, K; Shimizu, A; Tanimoto, K; Kawabata, E; Takeda, M</v>
      </c>
      <c r="F560" s="0" t="str">
        <f aca="false">VLOOKUP($D560,metadata!$B$2:$S$451,3,0)</f>
        <v>Northerly shift in voltinism watershed in Hyphantria cunea (Drury) (Lepidoptera: Arctiidae) along the Japan Sea coast: Evidence of global warming?</v>
      </c>
      <c r="G560" s="0" t="str">
        <f aca="false">VLOOKUP($D560,metadata!$B$2:$S$451,4,0)</f>
        <v>10.1303/aez.2009.357</v>
      </c>
      <c r="H560" s="0" t="str">
        <f aca="false">VLOOKUP($D560,metadata!$B$2:$S$451,5,0)</f>
        <v>y</v>
      </c>
      <c r="I560" s="0" t="str">
        <f aca="false">VLOOKUP($D560,metadata!$B$2:$S$451,6,0)</f>
        <v>a</v>
      </c>
      <c r="J560" s="0" t="str">
        <f aca="false">VLOOKUP($D560,metadata!$B$2:$S$451,7,0)</f>
        <v>i</v>
      </c>
      <c r="K560" s="0" t="n">
        <f aca="false">VLOOKUP($D560,metadata!$B$2:$S$451,8,0)</f>
        <v>3</v>
      </c>
      <c r="L560" s="0" t="n">
        <f aca="false">VLOOKUP($D560,metadata!$B$2:$S$451,9,0)</f>
        <v>5</v>
      </c>
      <c r="M560" s="0" t="str">
        <f aca="false">VLOOKUP($D560,metadata!$B$2:$S$451,10,0)</f>
        <v/>
      </c>
      <c r="N560" s="0" t="str">
        <f aca="false">VLOOKUP($D560,metadata!$B$2:$S$451,11,0)</f>
        <v>Hyphantria cunea</v>
      </c>
      <c r="O560" s="0" t="str">
        <f aca="false">VLOOKUP($D560,metadata!$B$2:$S$451,12,0)</f>
        <v>lepidoptera</v>
      </c>
      <c r="P560" s="0" t="str">
        <f aca="false">VLOOKUP($D560,metadata!$B$2:$S$451,13,0)</f>
        <v>takaoka</v>
      </c>
      <c r="Q560" s="0" t="n">
        <f aca="false">VLOOKUP($D560,metadata!$B$2:$S$451,14,0)</f>
        <v>36.75</v>
      </c>
      <c r="R560" s="0" t="n">
        <f aca="false">VLOOKUP($D560,metadata!$B$2:$S$451,15,0)</f>
        <v>137.016666666667</v>
      </c>
      <c r="S560" s="0" t="n">
        <f aca="false">VLOOKUP($D560,metadata!$B$2:$S$451,16,0)</f>
        <v>0.01</v>
      </c>
      <c r="T560" s="0" t="str">
        <f aca="false">VLOOKUP($D560,metadata!$B$2:$S$451,17,0)</f>
        <v/>
      </c>
      <c r="U560" s="0" t="str">
        <f aca="false">VLOOKUP($D560,metadata!$B$2:$S$451,18,0)</f>
        <v/>
      </c>
      <c r="V560" s="0" t="n">
        <f aca="false">VLOOKUP($D560,metadata!$B$2:$Z$451,19,0)</f>
        <v>298</v>
      </c>
      <c r="W560" s="0" t="str">
        <f aca="false">VLOOKUP($D560,metadata!$B$2:$Z$451,20,0)</f>
        <v>pop average</v>
      </c>
      <c r="X560" s="0" t="str">
        <f aca="false">VLOOKUP($D560,metadata!$B$2:$Z$451,21,0)</f>
        <v/>
      </c>
      <c r="Y560" s="0" t="n">
        <f aca="false">VLOOKUP($D560,metadata!$B$2:$Z$451,22,0)</f>
        <v>8</v>
      </c>
      <c r="Z560" s="0" t="str">
        <f aca="false">VLOOKUP($D560,metadata!$B$2:$Z$451,23,0)</f>
        <v/>
      </c>
      <c r="AA560" s="0" t="str">
        <f aca="false">VLOOKUP($D560,metadata!$B$2:$Z$451,24,0)</f>
        <v>pupal</v>
      </c>
      <c r="AB560" s="0" t="str">
        <f aca="false">VLOOKUP($D560,metadata!$B$2:$Z$451,25,0)</f>
        <v/>
      </c>
      <c r="AC560" s="0" t="n">
        <v>14.5073091177722</v>
      </c>
      <c r="AD560" s="0" t="n">
        <v>69.7478991596638</v>
      </c>
      <c r="AF560" s="0" t="n">
        <f aca="false">IF(AE560="",V560,AE560)</f>
        <v>298</v>
      </c>
      <c r="AG560" s="0" t="n">
        <f aca="false">ROUND(AC560,1)</f>
        <v>14.5</v>
      </c>
      <c r="AH560" s="0" t="n">
        <v>2009</v>
      </c>
      <c r="AI560" s="0" t="s">
        <v>37</v>
      </c>
      <c r="AJ560" s="0" t="s">
        <v>38</v>
      </c>
    </row>
    <row r="561" customFormat="false" ht="13.8" hidden="false" customHeight="false" outlineLevel="0" collapsed="false">
      <c r="C561" s="0" t="n">
        <v>560</v>
      </c>
      <c r="D561" s="3" t="str">
        <f aca="false">VLOOKUP(C561,$A$1:$B$451,2)</f>
        <v>8-takaoka</v>
      </c>
      <c r="E561" s="0" t="str">
        <f aca="false">VLOOKUP($D561,metadata!$B$2:$S$451,2,0)</f>
        <v>Gomi, T; Adachi, K; Shimizu, A; Tanimoto, K; Kawabata, E; Takeda, M</v>
      </c>
      <c r="F561" s="0" t="str">
        <f aca="false">VLOOKUP($D561,metadata!$B$2:$S$451,3,0)</f>
        <v>Northerly shift in voltinism watershed in Hyphantria cunea (Drury) (Lepidoptera: Arctiidae) along the Japan Sea coast: Evidence of global warming?</v>
      </c>
      <c r="G561" s="0" t="str">
        <f aca="false">VLOOKUP($D561,metadata!$B$2:$S$451,4,0)</f>
        <v>10.1303/aez.2009.357</v>
      </c>
      <c r="H561" s="0" t="str">
        <f aca="false">VLOOKUP($D561,metadata!$B$2:$S$451,5,0)</f>
        <v>y</v>
      </c>
      <c r="I561" s="0" t="str">
        <f aca="false">VLOOKUP($D561,metadata!$B$2:$S$451,6,0)</f>
        <v>a</v>
      </c>
      <c r="J561" s="0" t="str">
        <f aca="false">VLOOKUP($D561,metadata!$B$2:$S$451,7,0)</f>
        <v>i</v>
      </c>
      <c r="K561" s="0" t="n">
        <f aca="false">VLOOKUP($D561,metadata!$B$2:$S$451,8,0)</f>
        <v>3</v>
      </c>
      <c r="L561" s="0" t="n">
        <f aca="false">VLOOKUP($D561,metadata!$B$2:$S$451,9,0)</f>
        <v>5</v>
      </c>
      <c r="M561" s="0" t="str">
        <f aca="false">VLOOKUP($D561,metadata!$B$2:$S$451,10,0)</f>
        <v/>
      </c>
      <c r="N561" s="0" t="str">
        <f aca="false">VLOOKUP($D561,metadata!$B$2:$S$451,11,0)</f>
        <v>Hyphantria cunea</v>
      </c>
      <c r="O561" s="0" t="str">
        <f aca="false">VLOOKUP($D561,metadata!$B$2:$S$451,12,0)</f>
        <v>lepidoptera</v>
      </c>
      <c r="P561" s="0" t="str">
        <f aca="false">VLOOKUP($D561,metadata!$B$2:$S$451,13,0)</f>
        <v>takaoka</v>
      </c>
      <c r="Q561" s="0" t="n">
        <f aca="false">VLOOKUP($D561,metadata!$B$2:$S$451,14,0)</f>
        <v>36.75</v>
      </c>
      <c r="R561" s="0" t="n">
        <f aca="false">VLOOKUP($D561,metadata!$B$2:$S$451,15,0)</f>
        <v>137.016666666667</v>
      </c>
      <c r="S561" s="0" t="n">
        <f aca="false">VLOOKUP($D561,metadata!$B$2:$S$451,16,0)</f>
        <v>0.01</v>
      </c>
      <c r="T561" s="0" t="str">
        <f aca="false">VLOOKUP($D561,metadata!$B$2:$S$451,17,0)</f>
        <v/>
      </c>
      <c r="U561" s="0" t="str">
        <f aca="false">VLOOKUP($D561,metadata!$B$2:$S$451,18,0)</f>
        <v/>
      </c>
      <c r="V561" s="0" t="n">
        <f aca="false">VLOOKUP($D561,metadata!$B$2:$Z$451,19,0)</f>
        <v>298</v>
      </c>
      <c r="W561" s="0" t="str">
        <f aca="false">VLOOKUP($D561,metadata!$B$2:$Z$451,20,0)</f>
        <v>pop average</v>
      </c>
      <c r="X561" s="0" t="str">
        <f aca="false">VLOOKUP($D561,metadata!$B$2:$Z$451,21,0)</f>
        <v/>
      </c>
      <c r="Y561" s="0" t="n">
        <f aca="false">VLOOKUP($D561,metadata!$B$2:$Z$451,22,0)</f>
        <v>8</v>
      </c>
      <c r="Z561" s="0" t="str">
        <f aca="false">VLOOKUP($D561,metadata!$B$2:$Z$451,23,0)</f>
        <v/>
      </c>
      <c r="AA561" s="0" t="str">
        <f aca="false">VLOOKUP($D561,metadata!$B$2:$Z$451,24,0)</f>
        <v>pupal</v>
      </c>
      <c r="AB561" s="0" t="str">
        <f aca="false">VLOOKUP($D561,metadata!$B$2:$Z$451,25,0)</f>
        <v/>
      </c>
      <c r="AC561" s="0" t="n">
        <v>14.7448914431673</v>
      </c>
      <c r="AD561" s="0" t="n">
        <v>-0.14005602240897</v>
      </c>
      <c r="AF561" s="0" t="n">
        <f aca="false">IF(AE561="",V561,AE561)</f>
        <v>298</v>
      </c>
      <c r="AG561" s="0" t="n">
        <v>14.75</v>
      </c>
      <c r="AH561" s="0" t="n">
        <v>2009</v>
      </c>
      <c r="AI561" s="0" t="s">
        <v>37</v>
      </c>
      <c r="AJ561" s="0" t="s">
        <v>38</v>
      </c>
    </row>
    <row r="562" customFormat="false" ht="13.8" hidden="false" customHeight="false" outlineLevel="0" collapsed="false">
      <c r="C562" s="0" t="n">
        <v>561</v>
      </c>
      <c r="D562" s="3" t="str">
        <f aca="false">VLOOKUP(C562,$A$1:$B$451,2)</f>
        <v>8-takaoka</v>
      </c>
      <c r="E562" s="0" t="str">
        <f aca="false">VLOOKUP($D562,metadata!$B$2:$S$451,2,0)</f>
        <v>Gomi, T; Adachi, K; Shimizu, A; Tanimoto, K; Kawabata, E; Takeda, M</v>
      </c>
      <c r="F562" s="0" t="str">
        <f aca="false">VLOOKUP($D562,metadata!$B$2:$S$451,3,0)</f>
        <v>Northerly shift in voltinism watershed in Hyphantria cunea (Drury) (Lepidoptera: Arctiidae) along the Japan Sea coast: Evidence of global warming?</v>
      </c>
      <c r="G562" s="0" t="str">
        <f aca="false">VLOOKUP($D562,metadata!$B$2:$S$451,4,0)</f>
        <v>10.1303/aez.2009.357</v>
      </c>
      <c r="H562" s="0" t="str">
        <f aca="false">VLOOKUP($D562,metadata!$B$2:$S$451,5,0)</f>
        <v>y</v>
      </c>
      <c r="I562" s="0" t="str">
        <f aca="false">VLOOKUP($D562,metadata!$B$2:$S$451,6,0)</f>
        <v>a</v>
      </c>
      <c r="J562" s="0" t="str">
        <f aca="false">VLOOKUP($D562,metadata!$B$2:$S$451,7,0)</f>
        <v>i</v>
      </c>
      <c r="K562" s="0" t="n">
        <f aca="false">VLOOKUP($D562,metadata!$B$2:$S$451,8,0)</f>
        <v>3</v>
      </c>
      <c r="L562" s="0" t="n">
        <f aca="false">VLOOKUP($D562,metadata!$B$2:$S$451,9,0)</f>
        <v>5</v>
      </c>
      <c r="M562" s="0" t="str">
        <f aca="false">VLOOKUP($D562,metadata!$B$2:$S$451,10,0)</f>
        <v/>
      </c>
      <c r="N562" s="0" t="str">
        <f aca="false">VLOOKUP($D562,metadata!$B$2:$S$451,11,0)</f>
        <v>Hyphantria cunea</v>
      </c>
      <c r="O562" s="0" t="str">
        <f aca="false">VLOOKUP($D562,metadata!$B$2:$S$451,12,0)</f>
        <v>lepidoptera</v>
      </c>
      <c r="P562" s="0" t="str">
        <f aca="false">VLOOKUP($D562,metadata!$B$2:$S$451,13,0)</f>
        <v>takaoka</v>
      </c>
      <c r="Q562" s="0" t="n">
        <f aca="false">VLOOKUP($D562,metadata!$B$2:$S$451,14,0)</f>
        <v>36.75</v>
      </c>
      <c r="R562" s="0" t="n">
        <f aca="false">VLOOKUP($D562,metadata!$B$2:$S$451,15,0)</f>
        <v>137.016666666667</v>
      </c>
      <c r="S562" s="0" t="n">
        <f aca="false">VLOOKUP($D562,metadata!$B$2:$S$451,16,0)</f>
        <v>0.01</v>
      </c>
      <c r="T562" s="0" t="str">
        <f aca="false">VLOOKUP($D562,metadata!$B$2:$S$451,17,0)</f>
        <v/>
      </c>
      <c r="U562" s="0" t="str">
        <f aca="false">VLOOKUP($D562,metadata!$B$2:$S$451,18,0)</f>
        <v/>
      </c>
      <c r="V562" s="0" t="n">
        <f aca="false">VLOOKUP($D562,metadata!$B$2:$Z$451,19,0)</f>
        <v>298</v>
      </c>
      <c r="W562" s="0" t="str">
        <f aca="false">VLOOKUP($D562,metadata!$B$2:$Z$451,20,0)</f>
        <v>pop average</v>
      </c>
      <c r="X562" s="0" t="str">
        <f aca="false">VLOOKUP($D562,metadata!$B$2:$Z$451,21,0)</f>
        <v/>
      </c>
      <c r="Y562" s="0" t="n">
        <f aca="false">VLOOKUP($D562,metadata!$B$2:$Z$451,22,0)</f>
        <v>8</v>
      </c>
      <c r="Z562" s="0" t="str">
        <f aca="false">VLOOKUP($D562,metadata!$B$2:$Z$451,23,0)</f>
        <v/>
      </c>
      <c r="AA562" s="0" t="str">
        <f aca="false">VLOOKUP($D562,metadata!$B$2:$Z$451,24,0)</f>
        <v>pupal</v>
      </c>
      <c r="AB562" s="0" t="str">
        <f aca="false">VLOOKUP($D562,metadata!$B$2:$Z$451,25,0)</f>
        <v/>
      </c>
      <c r="AC562" s="0" t="n">
        <v>14.9996838454411</v>
      </c>
      <c r="AD562" s="0" t="n">
        <v>0</v>
      </c>
      <c r="AF562" s="0" t="n">
        <f aca="false">IF(AE562="",V562,AE562)</f>
        <v>298</v>
      </c>
      <c r="AG562" s="0" t="n">
        <f aca="false">ROUND(AC562,1)</f>
        <v>15</v>
      </c>
      <c r="AH562" s="0" t="n">
        <v>2009</v>
      </c>
      <c r="AI562" s="0" t="s">
        <v>37</v>
      </c>
      <c r="AJ562" s="0" t="s">
        <v>38</v>
      </c>
    </row>
    <row r="563" customFormat="false" ht="13.8" hidden="false" customHeight="false" outlineLevel="0" collapsed="false">
      <c r="C563" s="0" t="n">
        <v>562</v>
      </c>
      <c r="D563" s="3" t="str">
        <f aca="false">VLOOKUP(C563,$A$1:$B$451,2)</f>
        <v>8-kanazawa</v>
      </c>
      <c r="E563" s="0" t="str">
        <f aca="false">VLOOKUP($D563,metadata!$B$2:$S$451,2,0)</f>
        <v>Gomi, T; Adachi, K; Shimizu, A; Tanimoto, K; Kawabata, E; Takeda, M</v>
      </c>
      <c r="F563" s="0" t="str">
        <f aca="false">VLOOKUP($D563,metadata!$B$2:$S$451,3,0)</f>
        <v>Northerly shift in voltinism watershed in Hyphantria cunea (Drury) (Lepidoptera: Arctiidae) along the Japan Sea coast: Evidence of global warming?</v>
      </c>
      <c r="G563" s="0" t="str">
        <f aca="false">VLOOKUP($D563,metadata!$B$2:$S$451,4,0)</f>
        <v>10.1303/aez.2009.357</v>
      </c>
      <c r="H563" s="0" t="str">
        <f aca="false">VLOOKUP($D563,metadata!$B$2:$S$451,5,0)</f>
        <v>y</v>
      </c>
      <c r="I563" s="0" t="str">
        <f aca="false">VLOOKUP($D563,metadata!$B$2:$S$451,6,0)</f>
        <v>a</v>
      </c>
      <c r="J563" s="0" t="str">
        <f aca="false">VLOOKUP($D563,metadata!$B$2:$S$451,7,0)</f>
        <v>i</v>
      </c>
      <c r="K563" s="0" t="n">
        <f aca="false">VLOOKUP($D563,metadata!$B$2:$S$451,8,0)</f>
        <v>3</v>
      </c>
      <c r="L563" s="0" t="n">
        <f aca="false">VLOOKUP($D563,metadata!$B$2:$S$451,9,0)</f>
        <v>6</v>
      </c>
      <c r="M563" s="0" t="str">
        <f aca="false">VLOOKUP($D563,metadata!$B$2:$S$451,10,0)</f>
        <v/>
      </c>
      <c r="N563" s="0" t="str">
        <f aca="false">VLOOKUP($D563,metadata!$B$2:$S$451,11,0)</f>
        <v>Hyphantria cunea</v>
      </c>
      <c r="O563" s="0" t="str">
        <f aca="false">VLOOKUP($D563,metadata!$B$2:$S$451,12,0)</f>
        <v>lepidoptera</v>
      </c>
      <c r="P563" s="0" t="str">
        <f aca="false">VLOOKUP($D563,metadata!$B$2:$S$451,13,0)</f>
        <v>kanazawa</v>
      </c>
      <c r="Q563" s="0" t="n">
        <f aca="false">VLOOKUP($D563,metadata!$B$2:$S$451,14,0)</f>
        <v>36.5666666666667</v>
      </c>
      <c r="R563" s="0" t="n">
        <f aca="false">VLOOKUP($D563,metadata!$B$2:$S$451,15,0)</f>
        <v>136.65</v>
      </c>
      <c r="S563" s="0" t="n">
        <f aca="false">VLOOKUP($D563,metadata!$B$2:$S$451,16,0)</f>
        <v>0.01</v>
      </c>
      <c r="T563" s="0" t="str">
        <f aca="false">VLOOKUP($D563,metadata!$B$2:$S$451,17,0)</f>
        <v/>
      </c>
      <c r="U563" s="0" t="str">
        <f aca="false">VLOOKUP($D563,metadata!$B$2:$S$451,18,0)</f>
        <v/>
      </c>
      <c r="V563" s="0" t="n">
        <f aca="false">VLOOKUP($D563,metadata!$B$2:$Z$451,19,0)</f>
        <v>312.6</v>
      </c>
      <c r="W563" s="0" t="str">
        <f aca="false">VLOOKUP($D563,metadata!$B$2:$Z$451,20,0)</f>
        <v>pop average</v>
      </c>
      <c r="X563" s="0" t="str">
        <f aca="false">VLOOKUP($D563,metadata!$B$2:$Z$451,21,0)</f>
        <v/>
      </c>
      <c r="Y563" s="0" t="n">
        <f aca="false">VLOOKUP($D563,metadata!$B$2:$Z$451,22,0)</f>
        <v>8</v>
      </c>
      <c r="Z563" s="0" t="str">
        <f aca="false">VLOOKUP($D563,metadata!$B$2:$Z$451,23,0)</f>
        <v/>
      </c>
      <c r="AA563" s="0" t="str">
        <f aca="false">VLOOKUP($D563,metadata!$B$2:$Z$451,24,0)</f>
        <v>pupal</v>
      </c>
      <c r="AB563" s="0" t="str">
        <f aca="false">VLOOKUP($D563,metadata!$B$2:$Z$451,25,0)</f>
        <v/>
      </c>
      <c r="AC563" s="0" t="n">
        <v>13.7480968121603</v>
      </c>
      <c r="AD563" s="0" t="n">
        <v>100.420168067226</v>
      </c>
      <c r="AF563" s="0" t="n">
        <f aca="false">IF(AE563="",V563,AE563)</f>
        <v>312.6</v>
      </c>
      <c r="AG563" s="0" t="n">
        <v>13.75</v>
      </c>
      <c r="AH563" s="0" t="n">
        <v>2009</v>
      </c>
      <c r="AI563" s="0" t="s">
        <v>37</v>
      </c>
      <c r="AJ563" s="0" t="s">
        <v>38</v>
      </c>
    </row>
    <row r="564" customFormat="false" ht="13.8" hidden="false" customHeight="false" outlineLevel="0" collapsed="false">
      <c r="C564" s="0" t="n">
        <v>563</v>
      </c>
      <c r="D564" s="3" t="str">
        <f aca="false">VLOOKUP(C564,$A$1:$B$451,2)</f>
        <v>8-kanazawa</v>
      </c>
      <c r="E564" s="0" t="str">
        <f aca="false">VLOOKUP($D564,metadata!$B$2:$S$451,2,0)</f>
        <v>Gomi, T; Adachi, K; Shimizu, A; Tanimoto, K; Kawabata, E; Takeda, M</v>
      </c>
      <c r="F564" s="0" t="str">
        <f aca="false">VLOOKUP($D564,metadata!$B$2:$S$451,3,0)</f>
        <v>Northerly shift in voltinism watershed in Hyphantria cunea (Drury) (Lepidoptera: Arctiidae) along the Japan Sea coast: Evidence of global warming?</v>
      </c>
      <c r="G564" s="0" t="str">
        <f aca="false">VLOOKUP($D564,metadata!$B$2:$S$451,4,0)</f>
        <v>10.1303/aez.2009.357</v>
      </c>
      <c r="H564" s="0" t="str">
        <f aca="false">VLOOKUP($D564,metadata!$B$2:$S$451,5,0)</f>
        <v>y</v>
      </c>
      <c r="I564" s="0" t="str">
        <f aca="false">VLOOKUP($D564,metadata!$B$2:$S$451,6,0)</f>
        <v>a</v>
      </c>
      <c r="J564" s="0" t="str">
        <f aca="false">VLOOKUP($D564,metadata!$B$2:$S$451,7,0)</f>
        <v>i</v>
      </c>
      <c r="K564" s="0" t="n">
        <f aca="false">VLOOKUP($D564,metadata!$B$2:$S$451,8,0)</f>
        <v>3</v>
      </c>
      <c r="L564" s="0" t="n">
        <f aca="false">VLOOKUP($D564,metadata!$B$2:$S$451,9,0)</f>
        <v>6</v>
      </c>
      <c r="M564" s="0" t="str">
        <f aca="false">VLOOKUP($D564,metadata!$B$2:$S$451,10,0)</f>
        <v/>
      </c>
      <c r="N564" s="0" t="str">
        <f aca="false">VLOOKUP($D564,metadata!$B$2:$S$451,11,0)</f>
        <v>Hyphantria cunea</v>
      </c>
      <c r="O564" s="0" t="str">
        <f aca="false">VLOOKUP($D564,metadata!$B$2:$S$451,12,0)</f>
        <v>lepidoptera</v>
      </c>
      <c r="P564" s="0" t="str">
        <f aca="false">VLOOKUP($D564,metadata!$B$2:$S$451,13,0)</f>
        <v>kanazawa</v>
      </c>
      <c r="Q564" s="0" t="n">
        <f aca="false">VLOOKUP($D564,metadata!$B$2:$S$451,14,0)</f>
        <v>36.5666666666667</v>
      </c>
      <c r="R564" s="0" t="n">
        <f aca="false">VLOOKUP($D564,metadata!$B$2:$S$451,15,0)</f>
        <v>136.65</v>
      </c>
      <c r="S564" s="0" t="n">
        <f aca="false">VLOOKUP($D564,metadata!$B$2:$S$451,16,0)</f>
        <v>0.01</v>
      </c>
      <c r="T564" s="0" t="str">
        <f aca="false">VLOOKUP($D564,metadata!$B$2:$S$451,17,0)</f>
        <v/>
      </c>
      <c r="U564" s="0" t="str">
        <f aca="false">VLOOKUP($D564,metadata!$B$2:$S$451,18,0)</f>
        <v/>
      </c>
      <c r="V564" s="0" t="n">
        <f aca="false">VLOOKUP($D564,metadata!$B$2:$Z$451,19,0)</f>
        <v>312.6</v>
      </c>
      <c r="W564" s="0" t="str">
        <f aca="false">VLOOKUP($D564,metadata!$B$2:$Z$451,20,0)</f>
        <v>pop average</v>
      </c>
      <c r="X564" s="0" t="str">
        <f aca="false">VLOOKUP($D564,metadata!$B$2:$Z$451,21,0)</f>
        <v/>
      </c>
      <c r="Y564" s="0" t="n">
        <f aca="false">VLOOKUP($D564,metadata!$B$2:$Z$451,22,0)</f>
        <v>8</v>
      </c>
      <c r="Z564" s="0" t="str">
        <f aca="false">VLOOKUP($D564,metadata!$B$2:$Z$451,23,0)</f>
        <v/>
      </c>
      <c r="AA564" s="0" t="str">
        <f aca="false">VLOOKUP($D564,metadata!$B$2:$Z$451,24,0)</f>
        <v>pupal</v>
      </c>
      <c r="AB564" s="0" t="str">
        <f aca="false">VLOOKUP($D564,metadata!$B$2:$Z$451,25,0)</f>
        <v/>
      </c>
      <c r="AC564" s="0" t="n">
        <v>14.0004538852578</v>
      </c>
      <c r="AD564" s="0" t="n">
        <v>91.5966386554621</v>
      </c>
      <c r="AF564" s="0" t="n">
        <f aca="false">IF(AE564="",V564,AE564)</f>
        <v>312.6</v>
      </c>
      <c r="AG564" s="0" t="n">
        <f aca="false">ROUND(AC564,1)</f>
        <v>14</v>
      </c>
      <c r="AH564" s="0" t="n">
        <v>2009</v>
      </c>
      <c r="AI564" s="0" t="s">
        <v>37</v>
      </c>
      <c r="AJ564" s="0" t="s">
        <v>38</v>
      </c>
    </row>
    <row r="565" customFormat="false" ht="13.8" hidden="false" customHeight="false" outlineLevel="0" collapsed="false">
      <c r="C565" s="0" t="n">
        <v>564</v>
      </c>
      <c r="D565" s="3" t="str">
        <f aca="false">VLOOKUP(C565,$A$1:$B$451,2)</f>
        <v>8-kanazawa</v>
      </c>
      <c r="E565" s="0" t="str">
        <f aca="false">VLOOKUP($D565,metadata!$B$2:$S$451,2,0)</f>
        <v>Gomi, T; Adachi, K; Shimizu, A; Tanimoto, K; Kawabata, E; Takeda, M</v>
      </c>
      <c r="F565" s="0" t="str">
        <f aca="false">VLOOKUP($D565,metadata!$B$2:$S$451,3,0)</f>
        <v>Northerly shift in voltinism watershed in Hyphantria cunea (Drury) (Lepidoptera: Arctiidae) along the Japan Sea coast: Evidence of global warming?</v>
      </c>
      <c r="G565" s="0" t="str">
        <f aca="false">VLOOKUP($D565,metadata!$B$2:$S$451,4,0)</f>
        <v>10.1303/aez.2009.357</v>
      </c>
      <c r="H565" s="0" t="str">
        <f aca="false">VLOOKUP($D565,metadata!$B$2:$S$451,5,0)</f>
        <v>y</v>
      </c>
      <c r="I565" s="0" t="str">
        <f aca="false">VLOOKUP($D565,metadata!$B$2:$S$451,6,0)</f>
        <v>a</v>
      </c>
      <c r="J565" s="0" t="str">
        <f aca="false">VLOOKUP($D565,metadata!$B$2:$S$451,7,0)</f>
        <v>i</v>
      </c>
      <c r="K565" s="0" t="n">
        <f aca="false">VLOOKUP($D565,metadata!$B$2:$S$451,8,0)</f>
        <v>3</v>
      </c>
      <c r="L565" s="0" t="n">
        <f aca="false">VLOOKUP($D565,metadata!$B$2:$S$451,9,0)</f>
        <v>6</v>
      </c>
      <c r="M565" s="0" t="str">
        <f aca="false">VLOOKUP($D565,metadata!$B$2:$S$451,10,0)</f>
        <v/>
      </c>
      <c r="N565" s="0" t="str">
        <f aca="false">VLOOKUP($D565,metadata!$B$2:$S$451,11,0)</f>
        <v>Hyphantria cunea</v>
      </c>
      <c r="O565" s="0" t="str">
        <f aca="false">VLOOKUP($D565,metadata!$B$2:$S$451,12,0)</f>
        <v>lepidoptera</v>
      </c>
      <c r="P565" s="0" t="str">
        <f aca="false">VLOOKUP($D565,metadata!$B$2:$S$451,13,0)</f>
        <v>kanazawa</v>
      </c>
      <c r="Q565" s="0" t="n">
        <f aca="false">VLOOKUP($D565,metadata!$B$2:$S$451,14,0)</f>
        <v>36.5666666666667</v>
      </c>
      <c r="R565" s="0" t="n">
        <f aca="false">VLOOKUP($D565,metadata!$B$2:$S$451,15,0)</f>
        <v>136.65</v>
      </c>
      <c r="S565" s="0" t="n">
        <f aca="false">VLOOKUP($D565,metadata!$B$2:$S$451,16,0)</f>
        <v>0.01</v>
      </c>
      <c r="T565" s="0" t="str">
        <f aca="false">VLOOKUP($D565,metadata!$B$2:$S$451,17,0)</f>
        <v/>
      </c>
      <c r="U565" s="0" t="str">
        <f aca="false">VLOOKUP($D565,metadata!$B$2:$S$451,18,0)</f>
        <v/>
      </c>
      <c r="V565" s="0" t="n">
        <f aca="false">VLOOKUP($D565,metadata!$B$2:$Z$451,19,0)</f>
        <v>312.6</v>
      </c>
      <c r="W565" s="0" t="str">
        <f aca="false">VLOOKUP($D565,metadata!$B$2:$Z$451,20,0)</f>
        <v>pop average</v>
      </c>
      <c r="X565" s="0" t="str">
        <f aca="false">VLOOKUP($D565,metadata!$B$2:$Z$451,21,0)</f>
        <v/>
      </c>
      <c r="Y565" s="0" t="n">
        <f aca="false">VLOOKUP($D565,metadata!$B$2:$Z$451,22,0)</f>
        <v>8</v>
      </c>
      <c r="Z565" s="0" t="str">
        <f aca="false">VLOOKUP($D565,metadata!$B$2:$Z$451,23,0)</f>
        <v/>
      </c>
      <c r="AA565" s="0" t="str">
        <f aca="false">VLOOKUP($D565,metadata!$B$2:$Z$451,24,0)</f>
        <v>pupal</v>
      </c>
      <c r="AB565" s="0" t="str">
        <f aca="false">VLOOKUP($D565,metadata!$B$2:$Z$451,25,0)</f>
        <v/>
      </c>
      <c r="AC565" s="0" t="n">
        <v>14.2550303007537</v>
      </c>
      <c r="AD565" s="0" t="n">
        <v>82.0728291316526</v>
      </c>
      <c r="AF565" s="0" t="n">
        <f aca="false">IF(AE565="",V565,AE565)</f>
        <v>312.6</v>
      </c>
      <c r="AG565" s="0" t="n">
        <v>14.25</v>
      </c>
      <c r="AH565" s="0" t="n">
        <v>2009</v>
      </c>
      <c r="AI565" s="0" t="s">
        <v>37</v>
      </c>
      <c r="AJ565" s="0" t="s">
        <v>38</v>
      </c>
    </row>
    <row r="566" customFormat="false" ht="13.8" hidden="false" customHeight="false" outlineLevel="0" collapsed="false">
      <c r="C566" s="0" t="n">
        <v>565</v>
      </c>
      <c r="D566" s="3" t="str">
        <f aca="false">VLOOKUP(C566,$A$1:$B$451,2)</f>
        <v>8-kanazawa</v>
      </c>
      <c r="E566" s="0" t="str">
        <f aca="false">VLOOKUP($D566,metadata!$B$2:$S$451,2,0)</f>
        <v>Gomi, T; Adachi, K; Shimizu, A; Tanimoto, K; Kawabata, E; Takeda, M</v>
      </c>
      <c r="F566" s="0" t="str">
        <f aca="false">VLOOKUP($D566,metadata!$B$2:$S$451,3,0)</f>
        <v>Northerly shift in voltinism watershed in Hyphantria cunea (Drury) (Lepidoptera: Arctiidae) along the Japan Sea coast: Evidence of global warming?</v>
      </c>
      <c r="G566" s="0" t="str">
        <f aca="false">VLOOKUP($D566,metadata!$B$2:$S$451,4,0)</f>
        <v>10.1303/aez.2009.357</v>
      </c>
      <c r="H566" s="0" t="str">
        <f aca="false">VLOOKUP($D566,metadata!$B$2:$S$451,5,0)</f>
        <v>y</v>
      </c>
      <c r="I566" s="0" t="str">
        <f aca="false">VLOOKUP($D566,metadata!$B$2:$S$451,6,0)</f>
        <v>a</v>
      </c>
      <c r="J566" s="0" t="str">
        <f aca="false">VLOOKUP($D566,metadata!$B$2:$S$451,7,0)</f>
        <v>i</v>
      </c>
      <c r="K566" s="0" t="n">
        <f aca="false">VLOOKUP($D566,metadata!$B$2:$S$451,8,0)</f>
        <v>3</v>
      </c>
      <c r="L566" s="0" t="n">
        <f aca="false">VLOOKUP($D566,metadata!$B$2:$S$451,9,0)</f>
        <v>6</v>
      </c>
      <c r="M566" s="0" t="str">
        <f aca="false">VLOOKUP($D566,metadata!$B$2:$S$451,10,0)</f>
        <v/>
      </c>
      <c r="N566" s="0" t="str">
        <f aca="false">VLOOKUP($D566,metadata!$B$2:$S$451,11,0)</f>
        <v>Hyphantria cunea</v>
      </c>
      <c r="O566" s="0" t="str">
        <f aca="false">VLOOKUP($D566,metadata!$B$2:$S$451,12,0)</f>
        <v>lepidoptera</v>
      </c>
      <c r="P566" s="0" t="str">
        <f aca="false">VLOOKUP($D566,metadata!$B$2:$S$451,13,0)</f>
        <v>kanazawa</v>
      </c>
      <c r="Q566" s="0" t="n">
        <f aca="false">VLOOKUP($D566,metadata!$B$2:$S$451,14,0)</f>
        <v>36.5666666666667</v>
      </c>
      <c r="R566" s="0" t="n">
        <f aca="false">VLOOKUP($D566,metadata!$B$2:$S$451,15,0)</f>
        <v>136.65</v>
      </c>
      <c r="S566" s="0" t="n">
        <f aca="false">VLOOKUP($D566,metadata!$B$2:$S$451,16,0)</f>
        <v>0.01</v>
      </c>
      <c r="T566" s="0" t="str">
        <f aca="false">VLOOKUP($D566,metadata!$B$2:$S$451,17,0)</f>
        <v/>
      </c>
      <c r="U566" s="0" t="str">
        <f aca="false">VLOOKUP($D566,metadata!$B$2:$S$451,18,0)</f>
        <v/>
      </c>
      <c r="V566" s="0" t="n">
        <f aca="false">VLOOKUP($D566,metadata!$B$2:$Z$451,19,0)</f>
        <v>312.6</v>
      </c>
      <c r="W566" s="0" t="str">
        <f aca="false">VLOOKUP($D566,metadata!$B$2:$Z$451,20,0)</f>
        <v>pop average</v>
      </c>
      <c r="X566" s="0" t="str">
        <f aca="false">VLOOKUP($D566,metadata!$B$2:$Z$451,21,0)</f>
        <v/>
      </c>
      <c r="Y566" s="0" t="n">
        <f aca="false">VLOOKUP($D566,metadata!$B$2:$Z$451,22,0)</f>
        <v>8</v>
      </c>
      <c r="Z566" s="0" t="str">
        <f aca="false">VLOOKUP($D566,metadata!$B$2:$Z$451,23,0)</f>
        <v/>
      </c>
      <c r="AA566" s="0" t="str">
        <f aca="false">VLOOKUP($D566,metadata!$B$2:$Z$451,24,0)</f>
        <v>pupal</v>
      </c>
      <c r="AB566" s="0" t="str">
        <f aca="false">VLOOKUP($D566,metadata!$B$2:$Z$451,25,0)</f>
        <v/>
      </c>
      <c r="AC566" s="0" t="n">
        <v>14.5022913379911</v>
      </c>
      <c r="AD566" s="0" t="n">
        <v>45.2380952380952</v>
      </c>
      <c r="AF566" s="0" t="n">
        <f aca="false">IF(AE566="",V566,AE566)</f>
        <v>312.6</v>
      </c>
      <c r="AG566" s="0" t="n">
        <f aca="false">ROUND(AC566,1)</f>
        <v>14.5</v>
      </c>
      <c r="AH566" s="0" t="n">
        <v>2009</v>
      </c>
      <c r="AI566" s="0" t="s">
        <v>37</v>
      </c>
      <c r="AJ566" s="0" t="s">
        <v>38</v>
      </c>
    </row>
    <row r="567" customFormat="false" ht="13.8" hidden="false" customHeight="false" outlineLevel="0" collapsed="false">
      <c r="C567" s="0" t="n">
        <v>566</v>
      </c>
      <c r="D567" s="3" t="str">
        <f aca="false">VLOOKUP(C567,$A$1:$B$451,2)</f>
        <v>8-kanazawa</v>
      </c>
      <c r="E567" s="0" t="str">
        <f aca="false">VLOOKUP($D567,metadata!$B$2:$S$451,2,0)</f>
        <v>Gomi, T; Adachi, K; Shimizu, A; Tanimoto, K; Kawabata, E; Takeda, M</v>
      </c>
      <c r="F567" s="0" t="str">
        <f aca="false">VLOOKUP($D567,metadata!$B$2:$S$451,3,0)</f>
        <v>Northerly shift in voltinism watershed in Hyphantria cunea (Drury) (Lepidoptera: Arctiidae) along the Japan Sea coast: Evidence of global warming?</v>
      </c>
      <c r="G567" s="0" t="str">
        <f aca="false">VLOOKUP($D567,metadata!$B$2:$S$451,4,0)</f>
        <v>10.1303/aez.2009.357</v>
      </c>
      <c r="H567" s="0" t="str">
        <f aca="false">VLOOKUP($D567,metadata!$B$2:$S$451,5,0)</f>
        <v>y</v>
      </c>
      <c r="I567" s="0" t="str">
        <f aca="false">VLOOKUP($D567,metadata!$B$2:$S$451,6,0)</f>
        <v>a</v>
      </c>
      <c r="J567" s="0" t="str">
        <f aca="false">VLOOKUP($D567,metadata!$B$2:$S$451,7,0)</f>
        <v>i</v>
      </c>
      <c r="K567" s="0" t="n">
        <f aca="false">VLOOKUP($D567,metadata!$B$2:$S$451,8,0)</f>
        <v>3</v>
      </c>
      <c r="L567" s="0" t="n">
        <f aca="false">VLOOKUP($D567,metadata!$B$2:$S$451,9,0)</f>
        <v>6</v>
      </c>
      <c r="M567" s="0" t="str">
        <f aca="false">VLOOKUP($D567,metadata!$B$2:$S$451,10,0)</f>
        <v/>
      </c>
      <c r="N567" s="0" t="str">
        <f aca="false">VLOOKUP($D567,metadata!$B$2:$S$451,11,0)</f>
        <v>Hyphantria cunea</v>
      </c>
      <c r="O567" s="0" t="str">
        <f aca="false">VLOOKUP($D567,metadata!$B$2:$S$451,12,0)</f>
        <v>lepidoptera</v>
      </c>
      <c r="P567" s="0" t="str">
        <f aca="false">VLOOKUP($D567,metadata!$B$2:$S$451,13,0)</f>
        <v>kanazawa</v>
      </c>
      <c r="Q567" s="0" t="n">
        <f aca="false">VLOOKUP($D567,metadata!$B$2:$S$451,14,0)</f>
        <v>36.5666666666667</v>
      </c>
      <c r="R567" s="0" t="n">
        <f aca="false">VLOOKUP($D567,metadata!$B$2:$S$451,15,0)</f>
        <v>136.65</v>
      </c>
      <c r="S567" s="0" t="n">
        <f aca="false">VLOOKUP($D567,metadata!$B$2:$S$451,16,0)</f>
        <v>0.01</v>
      </c>
      <c r="T567" s="0" t="str">
        <f aca="false">VLOOKUP($D567,metadata!$B$2:$S$451,17,0)</f>
        <v/>
      </c>
      <c r="U567" s="0" t="str">
        <f aca="false">VLOOKUP($D567,metadata!$B$2:$S$451,18,0)</f>
        <v/>
      </c>
      <c r="V567" s="0" t="n">
        <f aca="false">VLOOKUP($D567,metadata!$B$2:$Z$451,19,0)</f>
        <v>312.6</v>
      </c>
      <c r="W567" s="0" t="str">
        <f aca="false">VLOOKUP($D567,metadata!$B$2:$Z$451,20,0)</f>
        <v>pop average</v>
      </c>
      <c r="X567" s="0" t="str">
        <f aca="false">VLOOKUP($D567,metadata!$B$2:$Z$451,21,0)</f>
        <v/>
      </c>
      <c r="Y567" s="0" t="n">
        <f aca="false">VLOOKUP($D567,metadata!$B$2:$Z$451,22,0)</f>
        <v>8</v>
      </c>
      <c r="Z567" s="0" t="str">
        <f aca="false">VLOOKUP($D567,metadata!$B$2:$Z$451,23,0)</f>
        <v/>
      </c>
      <c r="AA567" s="0" t="str">
        <f aca="false">VLOOKUP($D567,metadata!$B$2:$Z$451,24,0)</f>
        <v>pupal</v>
      </c>
      <c r="AB567" s="0" t="str">
        <f aca="false">VLOOKUP($D567,metadata!$B$2:$Z$451,25,0)</f>
        <v/>
      </c>
      <c r="AC567" s="0" t="n">
        <v>14.7471233065384</v>
      </c>
      <c r="AD567" s="0" t="n">
        <v>-0.280112044817926</v>
      </c>
      <c r="AF567" s="0" t="n">
        <f aca="false">IF(AE567="",V567,AE567)</f>
        <v>312.6</v>
      </c>
      <c r="AG567" s="0" t="n">
        <v>14.75</v>
      </c>
      <c r="AH567" s="0" t="n">
        <v>2009</v>
      </c>
      <c r="AI567" s="0" t="s">
        <v>37</v>
      </c>
      <c r="AJ567" s="0" t="s">
        <v>38</v>
      </c>
    </row>
    <row r="568" customFormat="false" ht="13.8" hidden="false" customHeight="false" outlineLevel="0" collapsed="false">
      <c r="C568" s="0" t="n">
        <v>567</v>
      </c>
      <c r="D568" s="3" t="str">
        <f aca="false">VLOOKUP(C568,$A$1:$B$451,2)</f>
        <v>8-kanazawa</v>
      </c>
      <c r="E568" s="0" t="str">
        <f aca="false">VLOOKUP($D568,metadata!$B$2:$S$451,2,0)</f>
        <v>Gomi, T; Adachi, K; Shimizu, A; Tanimoto, K; Kawabata, E; Takeda, M</v>
      </c>
      <c r="F568" s="0" t="str">
        <f aca="false">VLOOKUP($D568,metadata!$B$2:$S$451,3,0)</f>
        <v>Northerly shift in voltinism watershed in Hyphantria cunea (Drury) (Lepidoptera: Arctiidae) along the Japan Sea coast: Evidence of global warming?</v>
      </c>
      <c r="G568" s="0" t="str">
        <f aca="false">VLOOKUP($D568,metadata!$B$2:$S$451,4,0)</f>
        <v>10.1303/aez.2009.357</v>
      </c>
      <c r="H568" s="0" t="str">
        <f aca="false">VLOOKUP($D568,metadata!$B$2:$S$451,5,0)</f>
        <v>y</v>
      </c>
      <c r="I568" s="0" t="str">
        <f aca="false">VLOOKUP($D568,metadata!$B$2:$S$451,6,0)</f>
        <v>a</v>
      </c>
      <c r="J568" s="0" t="str">
        <f aca="false">VLOOKUP($D568,metadata!$B$2:$S$451,7,0)</f>
        <v>i</v>
      </c>
      <c r="K568" s="0" t="n">
        <f aca="false">VLOOKUP($D568,metadata!$B$2:$S$451,8,0)</f>
        <v>3</v>
      </c>
      <c r="L568" s="0" t="n">
        <f aca="false">VLOOKUP($D568,metadata!$B$2:$S$451,9,0)</f>
        <v>6</v>
      </c>
      <c r="M568" s="0" t="str">
        <f aca="false">VLOOKUP($D568,metadata!$B$2:$S$451,10,0)</f>
        <v/>
      </c>
      <c r="N568" s="0" t="str">
        <f aca="false">VLOOKUP($D568,metadata!$B$2:$S$451,11,0)</f>
        <v>Hyphantria cunea</v>
      </c>
      <c r="O568" s="0" t="str">
        <f aca="false">VLOOKUP($D568,metadata!$B$2:$S$451,12,0)</f>
        <v>lepidoptera</v>
      </c>
      <c r="P568" s="0" t="str">
        <f aca="false">VLOOKUP($D568,metadata!$B$2:$S$451,13,0)</f>
        <v>kanazawa</v>
      </c>
      <c r="Q568" s="0" t="n">
        <f aca="false">VLOOKUP($D568,metadata!$B$2:$S$451,14,0)</f>
        <v>36.5666666666667</v>
      </c>
      <c r="R568" s="0" t="n">
        <f aca="false">VLOOKUP($D568,metadata!$B$2:$S$451,15,0)</f>
        <v>136.65</v>
      </c>
      <c r="S568" s="0" t="n">
        <f aca="false">VLOOKUP($D568,metadata!$B$2:$S$451,16,0)</f>
        <v>0.01</v>
      </c>
      <c r="T568" s="0" t="str">
        <f aca="false">VLOOKUP($D568,metadata!$B$2:$S$451,17,0)</f>
        <v/>
      </c>
      <c r="U568" s="0" t="str">
        <f aca="false">VLOOKUP($D568,metadata!$B$2:$S$451,18,0)</f>
        <v/>
      </c>
      <c r="V568" s="0" t="n">
        <f aca="false">VLOOKUP($D568,metadata!$B$2:$Z$451,19,0)</f>
        <v>312.6</v>
      </c>
      <c r="W568" s="0" t="str">
        <f aca="false">VLOOKUP($D568,metadata!$B$2:$Z$451,20,0)</f>
        <v>pop average</v>
      </c>
      <c r="X568" s="0" t="str">
        <f aca="false">VLOOKUP($D568,metadata!$B$2:$Z$451,21,0)</f>
        <v/>
      </c>
      <c r="Y568" s="0" t="n">
        <f aca="false">VLOOKUP($D568,metadata!$B$2:$Z$451,22,0)</f>
        <v>8</v>
      </c>
      <c r="Z568" s="0" t="str">
        <f aca="false">VLOOKUP($D568,metadata!$B$2:$Z$451,23,0)</f>
        <v/>
      </c>
      <c r="AA568" s="0" t="str">
        <f aca="false">VLOOKUP($D568,metadata!$B$2:$Z$451,24,0)</f>
        <v>pupal</v>
      </c>
      <c r="AB568" s="0" t="str">
        <f aca="false">VLOOKUP($D568,metadata!$B$2:$Z$451,25,0)</f>
        <v/>
      </c>
      <c r="AC568" s="0" t="n">
        <v>14.9974488518268</v>
      </c>
      <c r="AD568" s="0" t="n">
        <v>0</v>
      </c>
      <c r="AF568" s="0" t="n">
        <f aca="false">IF(AE568="",V568,AE568)</f>
        <v>312.6</v>
      </c>
      <c r="AG568" s="0" t="n">
        <f aca="false">ROUND(AC568,1)</f>
        <v>15</v>
      </c>
      <c r="AH568" s="0" t="n">
        <v>2009</v>
      </c>
      <c r="AI568" s="0" t="s">
        <v>37</v>
      </c>
      <c r="AJ568" s="0" t="s">
        <v>38</v>
      </c>
    </row>
    <row r="569" customFormat="false" ht="13.8" hidden="false" customHeight="false" outlineLevel="0" collapsed="false">
      <c r="C569" s="0" t="n">
        <v>568</v>
      </c>
      <c r="D569" s="3" t="str">
        <f aca="false">VLOOKUP(C569,$A$1:$B$451,2)</f>
        <v>8-fukui</v>
      </c>
      <c r="E569" s="0" t="str">
        <f aca="false">VLOOKUP($D569,metadata!$B$2:$S$451,2,0)</f>
        <v>Gomi, T; Adachi, K; Shimizu, A; Tanimoto, K; Kawabata, E; Takeda, M</v>
      </c>
      <c r="F569" s="0" t="str">
        <f aca="false">VLOOKUP($D569,metadata!$B$2:$S$451,3,0)</f>
        <v>Northerly shift in voltinism watershed in Hyphantria cunea (Drury) (Lepidoptera: Arctiidae) along the Japan Sea coast: Evidence of global warming?</v>
      </c>
      <c r="G569" s="0" t="str">
        <f aca="false">VLOOKUP($D569,metadata!$B$2:$S$451,4,0)</f>
        <v>10.1303/aez.2009.357</v>
      </c>
      <c r="H569" s="0" t="str">
        <f aca="false">VLOOKUP($D569,metadata!$B$2:$S$451,5,0)</f>
        <v>y</v>
      </c>
      <c r="I569" s="0" t="str">
        <f aca="false">VLOOKUP($D569,metadata!$B$2:$S$451,6,0)</f>
        <v>a</v>
      </c>
      <c r="J569" s="0" t="str">
        <f aca="false">VLOOKUP($D569,metadata!$B$2:$S$451,7,0)</f>
        <v>i</v>
      </c>
      <c r="K569" s="0" t="n">
        <f aca="false">VLOOKUP($D569,metadata!$B$2:$S$451,8,0)</f>
        <v>3</v>
      </c>
      <c r="L569" s="0" t="n">
        <f aca="false">VLOOKUP($D569,metadata!$B$2:$S$451,9,0)</f>
        <v>4</v>
      </c>
      <c r="M569" s="0" t="str">
        <f aca="false">VLOOKUP($D569,metadata!$B$2:$S$451,10,0)</f>
        <v/>
      </c>
      <c r="N569" s="0" t="str">
        <f aca="false">VLOOKUP($D569,metadata!$B$2:$S$451,11,0)</f>
        <v>Hyphantria cunea</v>
      </c>
      <c r="O569" s="0" t="str">
        <f aca="false">VLOOKUP($D569,metadata!$B$2:$S$451,12,0)</f>
        <v>lepidoptera</v>
      </c>
      <c r="P569" s="0" t="str">
        <f aca="false">VLOOKUP($D569,metadata!$B$2:$S$451,13,0)</f>
        <v>fukui</v>
      </c>
      <c r="Q569" s="0" t="n">
        <f aca="false">VLOOKUP($D569,metadata!$B$2:$S$451,14,0)</f>
        <v>36.0666666666667</v>
      </c>
      <c r="R569" s="0" t="n">
        <f aca="false">VLOOKUP($D569,metadata!$B$2:$S$451,15,0)</f>
        <v>136.216666666667</v>
      </c>
      <c r="S569" s="0" t="n">
        <f aca="false">VLOOKUP($D569,metadata!$B$2:$S$451,16,0)</f>
        <v>0.01</v>
      </c>
      <c r="T569" s="0" t="str">
        <f aca="false">VLOOKUP($D569,metadata!$B$2:$S$451,17,0)</f>
        <v/>
      </c>
      <c r="U569" s="0" t="str">
        <f aca="false">VLOOKUP($D569,metadata!$B$2:$S$451,18,0)</f>
        <v/>
      </c>
      <c r="V569" s="0" t="n">
        <f aca="false">VLOOKUP($D569,metadata!$B$2:$Z$451,19,0)</f>
        <v>296</v>
      </c>
      <c r="W569" s="0" t="str">
        <f aca="false">VLOOKUP($D569,metadata!$B$2:$Z$451,20,0)</f>
        <v>pop average</v>
      </c>
      <c r="X569" s="0" t="str">
        <f aca="false">VLOOKUP($D569,metadata!$B$2:$Z$451,21,0)</f>
        <v/>
      </c>
      <c r="Y569" s="0" t="n">
        <f aca="false">VLOOKUP($D569,metadata!$B$2:$Z$451,22,0)</f>
        <v>8</v>
      </c>
      <c r="Z569" s="0" t="str">
        <f aca="false">VLOOKUP($D569,metadata!$B$2:$Z$451,23,0)</f>
        <v/>
      </c>
      <c r="AA569" s="0" t="str">
        <f aca="false">VLOOKUP($D569,metadata!$B$2:$Z$451,24,0)</f>
        <v>pupal</v>
      </c>
      <c r="AB569" s="0" t="str">
        <f aca="false">VLOOKUP($D569,metadata!$B$2:$Z$451,25,0)</f>
        <v/>
      </c>
      <c r="AC569" s="0" t="n">
        <v>13.7458367766008</v>
      </c>
      <c r="AD569" s="0" t="n">
        <v>99.2997198879551</v>
      </c>
      <c r="AF569" s="0" t="n">
        <f aca="false">IF(AE569="",V569,AE569)</f>
        <v>296</v>
      </c>
      <c r="AG569" s="0" t="n">
        <v>13.75</v>
      </c>
      <c r="AH569" s="0" t="n">
        <v>2009</v>
      </c>
      <c r="AI569" s="0" t="s">
        <v>37</v>
      </c>
      <c r="AJ569" s="0" t="s">
        <v>38</v>
      </c>
    </row>
    <row r="570" customFormat="false" ht="13.8" hidden="false" customHeight="false" outlineLevel="0" collapsed="false">
      <c r="C570" s="0" t="n">
        <v>569</v>
      </c>
      <c r="D570" s="3" t="str">
        <f aca="false">VLOOKUP(C570,$A$1:$B$451,2)</f>
        <v>8-fukui</v>
      </c>
      <c r="E570" s="0" t="str">
        <f aca="false">VLOOKUP($D570,metadata!$B$2:$S$451,2,0)</f>
        <v>Gomi, T; Adachi, K; Shimizu, A; Tanimoto, K; Kawabata, E; Takeda, M</v>
      </c>
      <c r="F570" s="0" t="str">
        <f aca="false">VLOOKUP($D570,metadata!$B$2:$S$451,3,0)</f>
        <v>Northerly shift in voltinism watershed in Hyphantria cunea (Drury) (Lepidoptera: Arctiidae) along the Japan Sea coast: Evidence of global warming?</v>
      </c>
      <c r="G570" s="0" t="str">
        <f aca="false">VLOOKUP($D570,metadata!$B$2:$S$451,4,0)</f>
        <v>10.1303/aez.2009.357</v>
      </c>
      <c r="H570" s="0" t="str">
        <f aca="false">VLOOKUP($D570,metadata!$B$2:$S$451,5,0)</f>
        <v>y</v>
      </c>
      <c r="I570" s="0" t="str">
        <f aca="false">VLOOKUP($D570,metadata!$B$2:$S$451,6,0)</f>
        <v>a</v>
      </c>
      <c r="J570" s="0" t="str">
        <f aca="false">VLOOKUP($D570,metadata!$B$2:$S$451,7,0)</f>
        <v>i</v>
      </c>
      <c r="K570" s="0" t="n">
        <f aca="false">VLOOKUP($D570,metadata!$B$2:$S$451,8,0)</f>
        <v>3</v>
      </c>
      <c r="L570" s="0" t="n">
        <f aca="false">VLOOKUP($D570,metadata!$B$2:$S$451,9,0)</f>
        <v>4</v>
      </c>
      <c r="M570" s="0" t="str">
        <f aca="false">VLOOKUP($D570,metadata!$B$2:$S$451,10,0)</f>
        <v/>
      </c>
      <c r="N570" s="0" t="str">
        <f aca="false">VLOOKUP($D570,metadata!$B$2:$S$451,11,0)</f>
        <v>Hyphantria cunea</v>
      </c>
      <c r="O570" s="0" t="str">
        <f aca="false">VLOOKUP($D570,metadata!$B$2:$S$451,12,0)</f>
        <v>lepidoptera</v>
      </c>
      <c r="P570" s="0" t="str">
        <f aca="false">VLOOKUP($D570,metadata!$B$2:$S$451,13,0)</f>
        <v>fukui</v>
      </c>
      <c r="Q570" s="0" t="n">
        <f aca="false">VLOOKUP($D570,metadata!$B$2:$S$451,14,0)</f>
        <v>36.0666666666667</v>
      </c>
      <c r="R570" s="0" t="n">
        <f aca="false">VLOOKUP($D570,metadata!$B$2:$S$451,15,0)</f>
        <v>136.216666666667</v>
      </c>
      <c r="S570" s="0" t="n">
        <f aca="false">VLOOKUP($D570,metadata!$B$2:$S$451,16,0)</f>
        <v>0.01</v>
      </c>
      <c r="T570" s="0" t="str">
        <f aca="false">VLOOKUP($D570,metadata!$B$2:$S$451,17,0)</f>
        <v/>
      </c>
      <c r="U570" s="0" t="str">
        <f aca="false">VLOOKUP($D570,metadata!$B$2:$S$451,18,0)</f>
        <v/>
      </c>
      <c r="V570" s="0" t="n">
        <f aca="false">VLOOKUP($D570,metadata!$B$2:$Z$451,19,0)</f>
        <v>296</v>
      </c>
      <c r="W570" s="0" t="str">
        <f aca="false">VLOOKUP($D570,metadata!$B$2:$Z$451,20,0)</f>
        <v>pop average</v>
      </c>
      <c r="X570" s="0" t="str">
        <f aca="false">VLOOKUP($D570,metadata!$B$2:$Z$451,21,0)</f>
        <v/>
      </c>
      <c r="Y570" s="0" t="n">
        <f aca="false">VLOOKUP($D570,metadata!$B$2:$Z$451,22,0)</f>
        <v>8</v>
      </c>
      <c r="Z570" s="0" t="str">
        <f aca="false">VLOOKUP($D570,metadata!$B$2:$Z$451,23,0)</f>
        <v/>
      </c>
      <c r="AA570" s="0" t="str">
        <f aca="false">VLOOKUP($D570,metadata!$B$2:$Z$451,24,0)</f>
        <v>pupal</v>
      </c>
      <c r="AB570" s="0" t="str">
        <f aca="false">VLOOKUP($D570,metadata!$B$2:$Z$451,25,0)</f>
        <v/>
      </c>
      <c r="AC570" s="0" t="n">
        <v>14.0025918413342</v>
      </c>
      <c r="AD570" s="0" t="n">
        <v>87.2549019607843</v>
      </c>
      <c r="AF570" s="0" t="n">
        <f aca="false">IF(AE570="",V570,AE570)</f>
        <v>296</v>
      </c>
      <c r="AG570" s="0" t="n">
        <f aca="false">ROUND(AC570,1)</f>
        <v>14</v>
      </c>
      <c r="AH570" s="0" t="n">
        <v>2009</v>
      </c>
      <c r="AI570" s="0" t="s">
        <v>37</v>
      </c>
      <c r="AJ570" s="0" t="s">
        <v>38</v>
      </c>
    </row>
    <row r="571" customFormat="false" ht="13.8" hidden="false" customHeight="false" outlineLevel="0" collapsed="false">
      <c r="C571" s="0" t="n">
        <v>570</v>
      </c>
      <c r="D571" s="3" t="str">
        <f aca="false">VLOOKUP(C571,$A$1:$B$451,2)</f>
        <v>8-fukui</v>
      </c>
      <c r="E571" s="0" t="str">
        <f aca="false">VLOOKUP($D571,metadata!$B$2:$S$451,2,0)</f>
        <v>Gomi, T; Adachi, K; Shimizu, A; Tanimoto, K; Kawabata, E; Takeda, M</v>
      </c>
      <c r="F571" s="0" t="str">
        <f aca="false">VLOOKUP($D571,metadata!$B$2:$S$451,3,0)</f>
        <v>Northerly shift in voltinism watershed in Hyphantria cunea (Drury) (Lepidoptera: Arctiidae) along the Japan Sea coast: Evidence of global warming?</v>
      </c>
      <c r="G571" s="0" t="str">
        <f aca="false">VLOOKUP($D571,metadata!$B$2:$S$451,4,0)</f>
        <v>10.1303/aez.2009.357</v>
      </c>
      <c r="H571" s="0" t="str">
        <f aca="false">VLOOKUP($D571,metadata!$B$2:$S$451,5,0)</f>
        <v>y</v>
      </c>
      <c r="I571" s="0" t="str">
        <f aca="false">VLOOKUP($D571,metadata!$B$2:$S$451,6,0)</f>
        <v>a</v>
      </c>
      <c r="J571" s="0" t="str">
        <f aca="false">VLOOKUP($D571,metadata!$B$2:$S$451,7,0)</f>
        <v>i</v>
      </c>
      <c r="K571" s="0" t="n">
        <f aca="false">VLOOKUP($D571,metadata!$B$2:$S$451,8,0)</f>
        <v>3</v>
      </c>
      <c r="L571" s="0" t="n">
        <f aca="false">VLOOKUP($D571,metadata!$B$2:$S$451,9,0)</f>
        <v>4</v>
      </c>
      <c r="M571" s="0" t="str">
        <f aca="false">VLOOKUP($D571,metadata!$B$2:$S$451,10,0)</f>
        <v/>
      </c>
      <c r="N571" s="0" t="str">
        <f aca="false">VLOOKUP($D571,metadata!$B$2:$S$451,11,0)</f>
        <v>Hyphantria cunea</v>
      </c>
      <c r="O571" s="0" t="str">
        <f aca="false">VLOOKUP($D571,metadata!$B$2:$S$451,12,0)</f>
        <v>lepidoptera</v>
      </c>
      <c r="P571" s="0" t="str">
        <f aca="false">VLOOKUP($D571,metadata!$B$2:$S$451,13,0)</f>
        <v>fukui</v>
      </c>
      <c r="Q571" s="0" t="n">
        <f aca="false">VLOOKUP($D571,metadata!$B$2:$S$451,14,0)</f>
        <v>36.0666666666667</v>
      </c>
      <c r="R571" s="0" t="n">
        <f aca="false">VLOOKUP($D571,metadata!$B$2:$S$451,15,0)</f>
        <v>136.216666666667</v>
      </c>
      <c r="S571" s="0" t="n">
        <f aca="false">VLOOKUP($D571,metadata!$B$2:$S$451,16,0)</f>
        <v>0.01</v>
      </c>
      <c r="T571" s="0" t="str">
        <f aca="false">VLOOKUP($D571,metadata!$B$2:$S$451,17,0)</f>
        <v/>
      </c>
      <c r="U571" s="0" t="str">
        <f aca="false">VLOOKUP($D571,metadata!$B$2:$S$451,18,0)</f>
        <v/>
      </c>
      <c r="V571" s="0" t="n">
        <f aca="false">VLOOKUP($D571,metadata!$B$2:$Z$451,19,0)</f>
        <v>296</v>
      </c>
      <c r="W571" s="0" t="str">
        <f aca="false">VLOOKUP($D571,metadata!$B$2:$Z$451,20,0)</f>
        <v>pop average</v>
      </c>
      <c r="X571" s="0" t="str">
        <f aca="false">VLOOKUP($D571,metadata!$B$2:$Z$451,21,0)</f>
        <v/>
      </c>
      <c r="Y571" s="0" t="n">
        <f aca="false">VLOOKUP($D571,metadata!$B$2:$Z$451,22,0)</f>
        <v>8</v>
      </c>
      <c r="Z571" s="0" t="str">
        <f aca="false">VLOOKUP($D571,metadata!$B$2:$Z$451,23,0)</f>
        <v/>
      </c>
      <c r="AA571" s="0" t="str">
        <f aca="false">VLOOKUP($D571,metadata!$B$2:$Z$451,24,0)</f>
        <v>pupal</v>
      </c>
      <c r="AB571" s="0" t="str">
        <f aca="false">VLOOKUP($D571,metadata!$B$2:$Z$451,25,0)</f>
        <v/>
      </c>
      <c r="AC571" s="0" t="n">
        <v>14.2539472366213</v>
      </c>
      <c r="AD571" s="0" t="n">
        <v>33.6134453781512</v>
      </c>
      <c r="AF571" s="0" t="n">
        <f aca="false">IF(AE571="",V571,AE571)</f>
        <v>296</v>
      </c>
      <c r="AG571" s="0" t="n">
        <v>14.25</v>
      </c>
      <c r="AH571" s="0" t="n">
        <v>2009</v>
      </c>
      <c r="AI571" s="0" t="s">
        <v>37</v>
      </c>
      <c r="AJ571" s="0" t="s">
        <v>38</v>
      </c>
    </row>
    <row r="572" customFormat="false" ht="13.8" hidden="false" customHeight="false" outlineLevel="0" collapsed="false">
      <c r="C572" s="0" t="n">
        <v>571</v>
      </c>
      <c r="D572" s="3" t="str">
        <f aca="false">VLOOKUP(C572,$A$1:$B$451,2)</f>
        <v>8-fukui</v>
      </c>
      <c r="E572" s="0" t="str">
        <f aca="false">VLOOKUP($D572,metadata!$B$2:$S$451,2,0)</f>
        <v>Gomi, T; Adachi, K; Shimizu, A; Tanimoto, K; Kawabata, E; Takeda, M</v>
      </c>
      <c r="F572" s="0" t="str">
        <f aca="false">VLOOKUP($D572,metadata!$B$2:$S$451,3,0)</f>
        <v>Northerly shift in voltinism watershed in Hyphantria cunea (Drury) (Lepidoptera: Arctiidae) along the Japan Sea coast: Evidence of global warming?</v>
      </c>
      <c r="G572" s="0" t="str">
        <f aca="false">VLOOKUP($D572,metadata!$B$2:$S$451,4,0)</f>
        <v>10.1303/aez.2009.357</v>
      </c>
      <c r="H572" s="0" t="str">
        <f aca="false">VLOOKUP($D572,metadata!$B$2:$S$451,5,0)</f>
        <v>y</v>
      </c>
      <c r="I572" s="0" t="str">
        <f aca="false">VLOOKUP($D572,metadata!$B$2:$S$451,6,0)</f>
        <v>a</v>
      </c>
      <c r="J572" s="0" t="str">
        <f aca="false">VLOOKUP($D572,metadata!$B$2:$S$451,7,0)</f>
        <v>i</v>
      </c>
      <c r="K572" s="0" t="n">
        <f aca="false">VLOOKUP($D572,metadata!$B$2:$S$451,8,0)</f>
        <v>3</v>
      </c>
      <c r="L572" s="0" t="n">
        <f aca="false">VLOOKUP($D572,metadata!$B$2:$S$451,9,0)</f>
        <v>4</v>
      </c>
      <c r="M572" s="0" t="str">
        <f aca="false">VLOOKUP($D572,metadata!$B$2:$S$451,10,0)</f>
        <v/>
      </c>
      <c r="N572" s="0" t="str">
        <f aca="false">VLOOKUP($D572,metadata!$B$2:$S$451,11,0)</f>
        <v>Hyphantria cunea</v>
      </c>
      <c r="O572" s="0" t="str">
        <f aca="false">VLOOKUP($D572,metadata!$B$2:$S$451,12,0)</f>
        <v>lepidoptera</v>
      </c>
      <c r="P572" s="0" t="str">
        <f aca="false">VLOOKUP($D572,metadata!$B$2:$S$451,13,0)</f>
        <v>fukui</v>
      </c>
      <c r="Q572" s="0" t="n">
        <f aca="false">VLOOKUP($D572,metadata!$B$2:$S$451,14,0)</f>
        <v>36.0666666666667</v>
      </c>
      <c r="R572" s="0" t="n">
        <f aca="false">VLOOKUP($D572,metadata!$B$2:$S$451,15,0)</f>
        <v>136.216666666667</v>
      </c>
      <c r="S572" s="0" t="n">
        <f aca="false">VLOOKUP($D572,metadata!$B$2:$S$451,16,0)</f>
        <v>0.01</v>
      </c>
      <c r="T572" s="0" t="str">
        <f aca="false">VLOOKUP($D572,metadata!$B$2:$S$451,17,0)</f>
        <v/>
      </c>
      <c r="U572" s="0" t="str">
        <f aca="false">VLOOKUP($D572,metadata!$B$2:$S$451,18,0)</f>
        <v/>
      </c>
      <c r="V572" s="0" t="n">
        <f aca="false">VLOOKUP($D572,metadata!$B$2:$Z$451,19,0)</f>
        <v>296</v>
      </c>
      <c r="W572" s="0" t="str">
        <f aca="false">VLOOKUP($D572,metadata!$B$2:$Z$451,20,0)</f>
        <v>pop average</v>
      </c>
      <c r="X572" s="0" t="str">
        <f aca="false">VLOOKUP($D572,metadata!$B$2:$Z$451,21,0)</f>
        <v/>
      </c>
      <c r="Y572" s="0" t="n">
        <f aca="false">VLOOKUP($D572,metadata!$B$2:$Z$451,22,0)</f>
        <v>8</v>
      </c>
      <c r="Z572" s="0" t="str">
        <f aca="false">VLOOKUP($D572,metadata!$B$2:$Z$451,23,0)</f>
        <v/>
      </c>
      <c r="AA572" s="0" t="str">
        <f aca="false">VLOOKUP($D572,metadata!$B$2:$Z$451,24,0)</f>
        <v>pupal</v>
      </c>
      <c r="AB572" s="0" t="str">
        <f aca="false">VLOOKUP($D572,metadata!$B$2:$Z$451,25,0)</f>
        <v/>
      </c>
      <c r="AC572" s="0" t="n">
        <v>14.501533819147</v>
      </c>
      <c r="AD572" s="0" t="n">
        <v>11.344537815126</v>
      </c>
      <c r="AF572" s="0" t="n">
        <f aca="false">IF(AE572="",V572,AE572)</f>
        <v>296</v>
      </c>
      <c r="AG572" s="0" t="n">
        <f aca="false">ROUND(AC572,1)</f>
        <v>14.5</v>
      </c>
      <c r="AH572" s="0" t="n">
        <v>2009</v>
      </c>
      <c r="AI572" s="0" t="s">
        <v>37</v>
      </c>
      <c r="AJ572" s="0" t="s">
        <v>38</v>
      </c>
    </row>
    <row r="573" customFormat="false" ht="13.8" hidden="false" customHeight="false" outlineLevel="0" collapsed="false">
      <c r="C573" s="0" t="n">
        <v>572</v>
      </c>
      <c r="D573" s="3" t="str">
        <f aca="false">VLOOKUP(C573,$A$1:$B$451,2)</f>
        <v>9-AT</v>
      </c>
      <c r="E573" s="0" t="str">
        <f aca="false">VLOOKUP($D573,metadata!$B$2:$S$451,2,0)</f>
        <v>Gomi, T; Takeda, M</v>
      </c>
      <c r="F573" s="0" t="str">
        <f aca="false">VLOOKUP($D573,metadata!$B$2:$S$451,3,0)</f>
        <v>Changes in life-history traits in the Fall Webworm within half a century of introduction to Japan</v>
      </c>
      <c r="G573" s="0" t="str">
        <f aca="false">VLOOKUP($D573,metadata!$B$2:$S$451,4,0)</f>
        <v>10.2307/2390287</v>
      </c>
      <c r="H573" s="0" t="str">
        <f aca="false">VLOOKUP($D573,metadata!$B$2:$S$451,5,0)</f>
        <v>y</v>
      </c>
      <c r="I573" s="0" t="str">
        <f aca="false">VLOOKUP($D573,metadata!$B$2:$S$451,6,0)</f>
        <v>a</v>
      </c>
      <c r="J573" s="0" t="str">
        <f aca="false">VLOOKUP($D573,metadata!$B$2:$S$451,7,0)</f>
        <v>i</v>
      </c>
      <c r="K573" s="0" t="n">
        <f aca="false">VLOOKUP($D573,metadata!$B$2:$S$451,8,0)</f>
        <v>7</v>
      </c>
      <c r="L573" s="0" t="n">
        <f aca="false">VLOOKUP($D573,metadata!$B$2:$S$451,9,0)</f>
        <v>5</v>
      </c>
      <c r="M573" s="0" t="str">
        <f aca="false">VLOOKUP($D573,metadata!$B$2:$S$451,10,0)</f>
        <v/>
      </c>
      <c r="N573" s="0" t="str">
        <f aca="false">VLOOKUP($D573,metadata!$B$2:$S$451,11,0)</f>
        <v>Hyphantria cunea</v>
      </c>
      <c r="O573" s="0" t="str">
        <f aca="false">VLOOKUP($D573,metadata!$B$2:$S$451,12,0)</f>
        <v>lepidoptera</v>
      </c>
      <c r="P573" s="0" t="str">
        <f aca="false">VLOOKUP($D573,metadata!$B$2:$S$451,13,0)</f>
        <v>AT</v>
      </c>
      <c r="Q573" s="0" t="n">
        <f aca="false">VLOOKUP($D573,metadata!$B$2:$S$451,14,0)</f>
        <v>39.7</v>
      </c>
      <c r="R573" s="0" t="n">
        <f aca="false">VLOOKUP($D573,metadata!$B$2:$S$451,15,0)</f>
        <v>140.1</v>
      </c>
      <c r="S573" s="0" t="n">
        <f aca="false">VLOOKUP($D573,metadata!$B$2:$S$451,16,0)</f>
        <v>0.01</v>
      </c>
      <c r="T573" s="0" t="n">
        <f aca="false">VLOOKUP($D573,metadata!$B$2:$S$451,17,0)</f>
        <v>9.4</v>
      </c>
      <c r="U573" s="0" t="str">
        <f aca="false">VLOOKUP($D573,metadata!$B$2:$S$451,18,0)</f>
        <v/>
      </c>
      <c r="V573" s="0" t="n">
        <f aca="false">VLOOKUP($D573,metadata!$B$2:$Z$451,19,0)</f>
        <v>770</v>
      </c>
      <c r="W573" s="0" t="str">
        <f aca="false">VLOOKUP($D573,metadata!$B$2:$Z$451,20,0)</f>
        <v>global average</v>
      </c>
      <c r="X573" s="0" t="str">
        <f aca="false">VLOOKUP($D573,metadata!$B$2:$Z$451,21,0)</f>
        <v/>
      </c>
      <c r="Y573" s="0" t="n">
        <f aca="false">VLOOKUP($D573,metadata!$B$2:$Z$451,22,0)</f>
        <v>9</v>
      </c>
      <c r="Z573" s="0" t="str">
        <f aca="false">VLOOKUP($D573,metadata!$B$2:$Z$451,23,0)</f>
        <v/>
      </c>
      <c r="AA573" s="0" t="str">
        <f aca="false">VLOOKUP($D573,metadata!$B$2:$Z$451,24,0)</f>
        <v>pupal</v>
      </c>
      <c r="AB573" s="0" t="str">
        <f aca="false">VLOOKUP($D573,metadata!$B$2:$Z$451,25,0)</f>
        <v/>
      </c>
      <c r="AC573" s="0" t="n">
        <v>14.0190895741556</v>
      </c>
      <c r="AD573" s="0" t="n">
        <v>100.664451827242</v>
      </c>
      <c r="AF573" s="0" t="n">
        <f aca="false">IF(AE573="",V573,AE573)</f>
        <v>770</v>
      </c>
      <c r="AG573" s="0" t="n">
        <f aca="false">ROUND(AC573,1)</f>
        <v>14</v>
      </c>
      <c r="AH573" s="0" t="n">
        <v>1996</v>
      </c>
      <c r="AI573" s="0" t="s">
        <v>37</v>
      </c>
      <c r="AJ573" s="0" t="s">
        <v>37</v>
      </c>
    </row>
    <row r="574" customFormat="false" ht="13.8" hidden="false" customHeight="false" outlineLevel="0" collapsed="false">
      <c r="C574" s="0" t="n">
        <v>573</v>
      </c>
      <c r="D574" s="3" t="str">
        <f aca="false">VLOOKUP(C574,$A$1:$B$451,2)</f>
        <v>9-AT</v>
      </c>
      <c r="E574" s="0" t="str">
        <f aca="false">VLOOKUP($D574,metadata!$B$2:$S$451,2,0)</f>
        <v>Gomi, T; Takeda, M</v>
      </c>
      <c r="F574" s="0" t="str">
        <f aca="false">VLOOKUP($D574,metadata!$B$2:$S$451,3,0)</f>
        <v>Changes in life-history traits in the Fall Webworm within half a century of introduction to Japan</v>
      </c>
      <c r="G574" s="0" t="str">
        <f aca="false">VLOOKUP($D574,metadata!$B$2:$S$451,4,0)</f>
        <v>10.2307/2390287</v>
      </c>
      <c r="H574" s="0" t="str">
        <f aca="false">VLOOKUP($D574,metadata!$B$2:$S$451,5,0)</f>
        <v>y</v>
      </c>
      <c r="I574" s="0" t="str">
        <f aca="false">VLOOKUP($D574,metadata!$B$2:$S$451,6,0)</f>
        <v>a</v>
      </c>
      <c r="J574" s="0" t="str">
        <f aca="false">VLOOKUP($D574,metadata!$B$2:$S$451,7,0)</f>
        <v>i</v>
      </c>
      <c r="K574" s="0" t="n">
        <f aca="false">VLOOKUP($D574,metadata!$B$2:$S$451,8,0)</f>
        <v>7</v>
      </c>
      <c r="L574" s="0" t="n">
        <f aca="false">VLOOKUP($D574,metadata!$B$2:$S$451,9,0)</f>
        <v>5</v>
      </c>
      <c r="M574" s="0" t="str">
        <f aca="false">VLOOKUP($D574,metadata!$B$2:$S$451,10,0)</f>
        <v/>
      </c>
      <c r="N574" s="0" t="str">
        <f aca="false">VLOOKUP($D574,metadata!$B$2:$S$451,11,0)</f>
        <v>Hyphantria cunea</v>
      </c>
      <c r="O574" s="0" t="str">
        <f aca="false">VLOOKUP($D574,metadata!$B$2:$S$451,12,0)</f>
        <v>lepidoptera</v>
      </c>
      <c r="P574" s="0" t="str">
        <f aca="false">VLOOKUP($D574,metadata!$B$2:$S$451,13,0)</f>
        <v>AT</v>
      </c>
      <c r="Q574" s="0" t="n">
        <f aca="false">VLOOKUP($D574,metadata!$B$2:$S$451,14,0)</f>
        <v>39.7</v>
      </c>
      <c r="R574" s="0" t="n">
        <f aca="false">VLOOKUP($D574,metadata!$B$2:$S$451,15,0)</f>
        <v>140.1</v>
      </c>
      <c r="S574" s="0" t="n">
        <f aca="false">VLOOKUP($D574,metadata!$B$2:$S$451,16,0)</f>
        <v>0.01</v>
      </c>
      <c r="T574" s="0" t="n">
        <f aca="false">VLOOKUP($D574,metadata!$B$2:$S$451,17,0)</f>
        <v>9.4</v>
      </c>
      <c r="U574" s="0" t="str">
        <f aca="false">VLOOKUP($D574,metadata!$B$2:$S$451,18,0)</f>
        <v/>
      </c>
      <c r="V574" s="0" t="n">
        <f aca="false">VLOOKUP($D574,metadata!$B$2:$Z$451,19,0)</f>
        <v>770</v>
      </c>
      <c r="W574" s="0" t="str">
        <f aca="false">VLOOKUP($D574,metadata!$B$2:$Z$451,20,0)</f>
        <v>global average</v>
      </c>
      <c r="X574" s="0" t="str">
        <f aca="false">VLOOKUP($D574,metadata!$B$2:$Z$451,21,0)</f>
        <v/>
      </c>
      <c r="Y574" s="0" t="n">
        <f aca="false">VLOOKUP($D574,metadata!$B$2:$Z$451,22,0)</f>
        <v>9</v>
      </c>
      <c r="Z574" s="0" t="str">
        <f aca="false">VLOOKUP($D574,metadata!$B$2:$Z$451,23,0)</f>
        <v/>
      </c>
      <c r="AA574" s="0" t="str">
        <f aca="false">VLOOKUP($D574,metadata!$B$2:$Z$451,24,0)</f>
        <v>pupal</v>
      </c>
      <c r="AB574" s="0" t="str">
        <f aca="false">VLOOKUP($D574,metadata!$B$2:$Z$451,25,0)</f>
        <v/>
      </c>
      <c r="AC574" s="0" t="n">
        <v>14.2481644640234</v>
      </c>
      <c r="AD574" s="0" t="n">
        <v>85.0498338870431</v>
      </c>
      <c r="AF574" s="0" t="n">
        <f aca="false">IF(AE574="",V574,AE574)</f>
        <v>770</v>
      </c>
      <c r="AG574" s="0" t="n">
        <v>14.25</v>
      </c>
      <c r="AH574" s="0" t="n">
        <v>1996</v>
      </c>
      <c r="AI574" s="0" t="s">
        <v>37</v>
      </c>
      <c r="AJ574" s="0" t="s">
        <v>37</v>
      </c>
    </row>
    <row r="575" customFormat="false" ht="13.8" hidden="false" customHeight="false" outlineLevel="0" collapsed="false">
      <c r="C575" s="0" t="n">
        <v>574</v>
      </c>
      <c r="D575" s="3" t="str">
        <f aca="false">VLOOKUP(C575,$A$1:$B$451,2)</f>
        <v>9-AT</v>
      </c>
      <c r="E575" s="0" t="str">
        <f aca="false">VLOOKUP($D575,metadata!$B$2:$S$451,2,0)</f>
        <v>Gomi, T; Takeda, M</v>
      </c>
      <c r="F575" s="0" t="str">
        <f aca="false">VLOOKUP($D575,metadata!$B$2:$S$451,3,0)</f>
        <v>Changes in life-history traits in the Fall Webworm within half a century of introduction to Japan</v>
      </c>
      <c r="G575" s="0" t="str">
        <f aca="false">VLOOKUP($D575,metadata!$B$2:$S$451,4,0)</f>
        <v>10.2307/2390287</v>
      </c>
      <c r="H575" s="0" t="str">
        <f aca="false">VLOOKUP($D575,metadata!$B$2:$S$451,5,0)</f>
        <v>y</v>
      </c>
      <c r="I575" s="0" t="str">
        <f aca="false">VLOOKUP($D575,metadata!$B$2:$S$451,6,0)</f>
        <v>a</v>
      </c>
      <c r="J575" s="0" t="str">
        <f aca="false">VLOOKUP($D575,metadata!$B$2:$S$451,7,0)</f>
        <v>i</v>
      </c>
      <c r="K575" s="0" t="n">
        <f aca="false">VLOOKUP($D575,metadata!$B$2:$S$451,8,0)</f>
        <v>7</v>
      </c>
      <c r="L575" s="0" t="n">
        <f aca="false">VLOOKUP($D575,metadata!$B$2:$S$451,9,0)</f>
        <v>5</v>
      </c>
      <c r="M575" s="0" t="str">
        <f aca="false">VLOOKUP($D575,metadata!$B$2:$S$451,10,0)</f>
        <v/>
      </c>
      <c r="N575" s="0" t="str">
        <f aca="false">VLOOKUP($D575,metadata!$B$2:$S$451,11,0)</f>
        <v>Hyphantria cunea</v>
      </c>
      <c r="O575" s="0" t="str">
        <f aca="false">VLOOKUP($D575,metadata!$B$2:$S$451,12,0)</f>
        <v>lepidoptera</v>
      </c>
      <c r="P575" s="0" t="str">
        <f aca="false">VLOOKUP($D575,metadata!$B$2:$S$451,13,0)</f>
        <v>AT</v>
      </c>
      <c r="Q575" s="0" t="n">
        <f aca="false">VLOOKUP($D575,metadata!$B$2:$S$451,14,0)</f>
        <v>39.7</v>
      </c>
      <c r="R575" s="0" t="n">
        <f aca="false">VLOOKUP($D575,metadata!$B$2:$S$451,15,0)</f>
        <v>140.1</v>
      </c>
      <c r="S575" s="0" t="n">
        <f aca="false">VLOOKUP($D575,metadata!$B$2:$S$451,16,0)</f>
        <v>0.01</v>
      </c>
      <c r="T575" s="0" t="n">
        <f aca="false">VLOOKUP($D575,metadata!$B$2:$S$451,17,0)</f>
        <v>9.4</v>
      </c>
      <c r="U575" s="0" t="str">
        <f aca="false">VLOOKUP($D575,metadata!$B$2:$S$451,18,0)</f>
        <v/>
      </c>
      <c r="V575" s="0" t="n">
        <f aca="false">VLOOKUP($D575,metadata!$B$2:$Z$451,19,0)</f>
        <v>770</v>
      </c>
      <c r="W575" s="0" t="str">
        <f aca="false">VLOOKUP($D575,metadata!$B$2:$Z$451,20,0)</f>
        <v>global average</v>
      </c>
      <c r="X575" s="0" t="str">
        <f aca="false">VLOOKUP($D575,metadata!$B$2:$Z$451,21,0)</f>
        <v/>
      </c>
      <c r="Y575" s="0" t="n">
        <f aca="false">VLOOKUP($D575,metadata!$B$2:$Z$451,22,0)</f>
        <v>9</v>
      </c>
      <c r="Z575" s="0" t="str">
        <f aca="false">VLOOKUP($D575,metadata!$B$2:$Z$451,23,0)</f>
        <v/>
      </c>
      <c r="AA575" s="0" t="str">
        <f aca="false">VLOOKUP($D575,metadata!$B$2:$Z$451,24,0)</f>
        <v>pupal</v>
      </c>
      <c r="AB575" s="0" t="str">
        <f aca="false">VLOOKUP($D575,metadata!$B$2:$Z$451,25,0)</f>
        <v/>
      </c>
      <c r="AC575" s="0" t="n">
        <v>14.4948604992657</v>
      </c>
      <c r="AD575" s="0" t="n">
        <v>62.9568106312292</v>
      </c>
      <c r="AF575" s="0" t="n">
        <f aca="false">IF(AE575="",V575,AE575)</f>
        <v>770</v>
      </c>
      <c r="AG575" s="0" t="n">
        <f aca="false">ROUND(AC575,1)</f>
        <v>14.5</v>
      </c>
      <c r="AH575" s="0" t="n">
        <v>1996</v>
      </c>
      <c r="AI575" s="0" t="s">
        <v>37</v>
      </c>
      <c r="AJ575" s="0" t="s">
        <v>37</v>
      </c>
    </row>
    <row r="576" customFormat="false" ht="13.8" hidden="false" customHeight="false" outlineLevel="0" collapsed="false">
      <c r="C576" s="0" t="n">
        <v>575</v>
      </c>
      <c r="D576" s="3" t="str">
        <f aca="false">VLOOKUP(C576,$A$1:$B$451,2)</f>
        <v>9-AT</v>
      </c>
      <c r="E576" s="0" t="str">
        <f aca="false">VLOOKUP($D576,metadata!$B$2:$S$451,2,0)</f>
        <v>Gomi, T; Takeda, M</v>
      </c>
      <c r="F576" s="0" t="str">
        <f aca="false">VLOOKUP($D576,metadata!$B$2:$S$451,3,0)</f>
        <v>Changes in life-history traits in the Fall Webworm within half a century of introduction to Japan</v>
      </c>
      <c r="G576" s="0" t="str">
        <f aca="false">VLOOKUP($D576,metadata!$B$2:$S$451,4,0)</f>
        <v>10.2307/2390287</v>
      </c>
      <c r="H576" s="0" t="str">
        <f aca="false">VLOOKUP($D576,metadata!$B$2:$S$451,5,0)</f>
        <v>y</v>
      </c>
      <c r="I576" s="0" t="str">
        <f aca="false">VLOOKUP($D576,metadata!$B$2:$S$451,6,0)</f>
        <v>a</v>
      </c>
      <c r="J576" s="0" t="str">
        <f aca="false">VLOOKUP($D576,metadata!$B$2:$S$451,7,0)</f>
        <v>i</v>
      </c>
      <c r="K576" s="0" t="n">
        <f aca="false">VLOOKUP($D576,metadata!$B$2:$S$451,8,0)</f>
        <v>7</v>
      </c>
      <c r="L576" s="0" t="n">
        <f aca="false">VLOOKUP($D576,metadata!$B$2:$S$451,9,0)</f>
        <v>5</v>
      </c>
      <c r="M576" s="0" t="str">
        <f aca="false">VLOOKUP($D576,metadata!$B$2:$S$451,10,0)</f>
        <v/>
      </c>
      <c r="N576" s="0" t="str">
        <f aca="false">VLOOKUP($D576,metadata!$B$2:$S$451,11,0)</f>
        <v>Hyphantria cunea</v>
      </c>
      <c r="O576" s="0" t="str">
        <f aca="false">VLOOKUP($D576,metadata!$B$2:$S$451,12,0)</f>
        <v>lepidoptera</v>
      </c>
      <c r="P576" s="0" t="str">
        <f aca="false">VLOOKUP($D576,metadata!$B$2:$S$451,13,0)</f>
        <v>AT</v>
      </c>
      <c r="Q576" s="0" t="n">
        <f aca="false">VLOOKUP($D576,metadata!$B$2:$S$451,14,0)</f>
        <v>39.7</v>
      </c>
      <c r="R576" s="0" t="n">
        <f aca="false">VLOOKUP($D576,metadata!$B$2:$S$451,15,0)</f>
        <v>140.1</v>
      </c>
      <c r="S576" s="0" t="n">
        <f aca="false">VLOOKUP($D576,metadata!$B$2:$S$451,16,0)</f>
        <v>0.01</v>
      </c>
      <c r="T576" s="0" t="n">
        <f aca="false">VLOOKUP($D576,metadata!$B$2:$S$451,17,0)</f>
        <v>9.4</v>
      </c>
      <c r="U576" s="0" t="str">
        <f aca="false">VLOOKUP($D576,metadata!$B$2:$S$451,18,0)</f>
        <v/>
      </c>
      <c r="V576" s="0" t="n">
        <f aca="false">VLOOKUP($D576,metadata!$B$2:$Z$451,19,0)</f>
        <v>770</v>
      </c>
      <c r="W576" s="0" t="str">
        <f aca="false">VLOOKUP($D576,metadata!$B$2:$Z$451,20,0)</f>
        <v>global average</v>
      </c>
      <c r="X576" s="0" t="str">
        <f aca="false">VLOOKUP($D576,metadata!$B$2:$Z$451,21,0)</f>
        <v/>
      </c>
      <c r="Y576" s="0" t="n">
        <f aca="false">VLOOKUP($D576,metadata!$B$2:$Z$451,22,0)</f>
        <v>9</v>
      </c>
      <c r="Z576" s="0" t="str">
        <f aca="false">VLOOKUP($D576,metadata!$B$2:$Z$451,23,0)</f>
        <v/>
      </c>
      <c r="AA576" s="0" t="str">
        <f aca="false">VLOOKUP($D576,metadata!$B$2:$Z$451,24,0)</f>
        <v>pupal</v>
      </c>
      <c r="AB576" s="0" t="str">
        <f aca="false">VLOOKUP($D576,metadata!$B$2:$Z$451,25,0)</f>
        <v/>
      </c>
      <c r="AC576" s="0" t="n">
        <v>14.7503671071953</v>
      </c>
      <c r="AD576" s="0" t="n">
        <v>22.9235880398671</v>
      </c>
      <c r="AF576" s="0" t="n">
        <f aca="false">IF(AE576="",V576,AE576)</f>
        <v>770</v>
      </c>
      <c r="AG576" s="0" t="n">
        <v>14.75</v>
      </c>
      <c r="AH576" s="0" t="n">
        <v>1996</v>
      </c>
      <c r="AI576" s="0" t="s">
        <v>37</v>
      </c>
      <c r="AJ576" s="0" t="s">
        <v>37</v>
      </c>
    </row>
    <row r="577" customFormat="false" ht="13.8" hidden="false" customHeight="false" outlineLevel="0" collapsed="false">
      <c r="C577" s="0" t="n">
        <v>576</v>
      </c>
      <c r="D577" s="3" t="str">
        <f aca="false">VLOOKUP(C577,$A$1:$B$451,2)</f>
        <v>9-AT</v>
      </c>
      <c r="E577" s="0" t="str">
        <f aca="false">VLOOKUP($D577,metadata!$B$2:$S$451,2,0)</f>
        <v>Gomi, T; Takeda, M</v>
      </c>
      <c r="F577" s="0" t="str">
        <f aca="false">VLOOKUP($D577,metadata!$B$2:$S$451,3,0)</f>
        <v>Changes in life-history traits in the Fall Webworm within half a century of introduction to Japan</v>
      </c>
      <c r="G577" s="0" t="str">
        <f aca="false">VLOOKUP($D577,metadata!$B$2:$S$451,4,0)</f>
        <v>10.2307/2390287</v>
      </c>
      <c r="H577" s="0" t="str">
        <f aca="false">VLOOKUP($D577,metadata!$B$2:$S$451,5,0)</f>
        <v>y</v>
      </c>
      <c r="I577" s="0" t="str">
        <f aca="false">VLOOKUP($D577,metadata!$B$2:$S$451,6,0)</f>
        <v>a</v>
      </c>
      <c r="J577" s="0" t="str">
        <f aca="false">VLOOKUP($D577,metadata!$B$2:$S$451,7,0)</f>
        <v>i</v>
      </c>
      <c r="K577" s="0" t="n">
        <f aca="false">VLOOKUP($D577,metadata!$B$2:$S$451,8,0)</f>
        <v>7</v>
      </c>
      <c r="L577" s="0" t="n">
        <f aca="false">VLOOKUP($D577,metadata!$B$2:$S$451,9,0)</f>
        <v>5</v>
      </c>
      <c r="M577" s="0" t="str">
        <f aca="false">VLOOKUP($D577,metadata!$B$2:$S$451,10,0)</f>
        <v/>
      </c>
      <c r="N577" s="0" t="str">
        <f aca="false">VLOOKUP($D577,metadata!$B$2:$S$451,11,0)</f>
        <v>Hyphantria cunea</v>
      </c>
      <c r="O577" s="0" t="str">
        <f aca="false">VLOOKUP($D577,metadata!$B$2:$S$451,12,0)</f>
        <v>lepidoptera</v>
      </c>
      <c r="P577" s="0" t="str">
        <f aca="false">VLOOKUP($D577,metadata!$B$2:$S$451,13,0)</f>
        <v>AT</v>
      </c>
      <c r="Q577" s="0" t="n">
        <f aca="false">VLOOKUP($D577,metadata!$B$2:$S$451,14,0)</f>
        <v>39.7</v>
      </c>
      <c r="R577" s="0" t="n">
        <f aca="false">VLOOKUP($D577,metadata!$B$2:$S$451,15,0)</f>
        <v>140.1</v>
      </c>
      <c r="S577" s="0" t="n">
        <f aca="false">VLOOKUP($D577,metadata!$B$2:$S$451,16,0)</f>
        <v>0.01</v>
      </c>
      <c r="T577" s="0" t="n">
        <f aca="false">VLOOKUP($D577,metadata!$B$2:$S$451,17,0)</f>
        <v>9.4</v>
      </c>
      <c r="U577" s="0" t="str">
        <f aca="false">VLOOKUP($D577,metadata!$B$2:$S$451,18,0)</f>
        <v/>
      </c>
      <c r="V577" s="0" t="n">
        <f aca="false">VLOOKUP($D577,metadata!$B$2:$Z$451,19,0)</f>
        <v>770</v>
      </c>
      <c r="W577" s="0" t="str">
        <f aca="false">VLOOKUP($D577,metadata!$B$2:$Z$451,20,0)</f>
        <v>global average</v>
      </c>
      <c r="X577" s="0" t="str">
        <f aca="false">VLOOKUP($D577,metadata!$B$2:$Z$451,21,0)</f>
        <v/>
      </c>
      <c r="Y577" s="0" t="n">
        <f aca="false">VLOOKUP($D577,metadata!$B$2:$Z$451,22,0)</f>
        <v>9</v>
      </c>
      <c r="Z577" s="0" t="str">
        <f aca="false">VLOOKUP($D577,metadata!$B$2:$Z$451,23,0)</f>
        <v/>
      </c>
      <c r="AA577" s="0" t="str">
        <f aca="false">VLOOKUP($D577,metadata!$B$2:$Z$451,24,0)</f>
        <v>pupal</v>
      </c>
      <c r="AB577" s="0" t="str">
        <f aca="false">VLOOKUP($D577,metadata!$B$2:$Z$451,25,0)</f>
        <v/>
      </c>
      <c r="AC577" s="0" t="n">
        <v>15.0279001468428</v>
      </c>
      <c r="AD577" s="0" t="n">
        <v>-0.830564784053137</v>
      </c>
      <c r="AF577" s="0" t="n">
        <f aca="false">IF(AE577="",V577,AE577)</f>
        <v>770</v>
      </c>
      <c r="AG577" s="0" t="n">
        <f aca="false">ROUND(AC577,1)</f>
        <v>15</v>
      </c>
      <c r="AH577" s="0" t="n">
        <v>1996</v>
      </c>
      <c r="AI577" s="0" t="s">
        <v>37</v>
      </c>
      <c r="AJ577" s="0" t="s">
        <v>37</v>
      </c>
    </row>
    <row r="578" customFormat="false" ht="13.8" hidden="false" customHeight="false" outlineLevel="0" collapsed="false">
      <c r="C578" s="0" t="n">
        <v>577</v>
      </c>
      <c r="D578" s="3" t="str">
        <f aca="false">VLOOKUP(C578,$A$1:$B$451,2)</f>
        <v>9-UM</v>
      </c>
      <c r="E578" s="0" t="str">
        <f aca="false">VLOOKUP($D578,metadata!$B$2:$S$451,2,0)</f>
        <v>Gomi, T; Takeda, M</v>
      </c>
      <c r="F578" s="0" t="str">
        <f aca="false">VLOOKUP($D578,metadata!$B$2:$S$451,3,0)</f>
        <v>Changes in life-history traits in the Fall Webworm within half a century of introduction to Japan</v>
      </c>
      <c r="G578" s="0" t="str">
        <f aca="false">VLOOKUP($D578,metadata!$B$2:$S$451,4,0)</f>
        <v>10.2307/2390287</v>
      </c>
      <c r="H578" s="0" t="str">
        <f aca="false">VLOOKUP($D578,metadata!$B$2:$S$451,5,0)</f>
        <v>y</v>
      </c>
      <c r="I578" s="0" t="str">
        <f aca="false">VLOOKUP($D578,metadata!$B$2:$S$451,6,0)</f>
        <v>a</v>
      </c>
      <c r="J578" s="0" t="str">
        <f aca="false">VLOOKUP($D578,metadata!$B$2:$S$451,7,0)</f>
        <v>i</v>
      </c>
      <c r="K578" s="0" t="n">
        <f aca="false">VLOOKUP($D578,metadata!$B$2:$S$451,8,0)</f>
        <v>7</v>
      </c>
      <c r="L578" s="0" t="n">
        <f aca="false">VLOOKUP($D578,metadata!$B$2:$S$451,9,0)</f>
        <v>3</v>
      </c>
      <c r="M578" s="0" t="str">
        <f aca="false">VLOOKUP($D578,metadata!$B$2:$S$451,10,0)</f>
        <v/>
      </c>
      <c r="N578" s="0" t="str">
        <f aca="false">VLOOKUP($D578,metadata!$B$2:$S$451,11,0)</f>
        <v>Hyphantria cunea</v>
      </c>
      <c r="O578" s="0" t="str">
        <f aca="false">VLOOKUP($D578,metadata!$B$2:$S$451,12,0)</f>
        <v>lepidoptera</v>
      </c>
      <c r="P578" s="0" t="str">
        <f aca="false">VLOOKUP($D578,metadata!$B$2:$S$451,13,0)</f>
        <v>UM</v>
      </c>
      <c r="Q578" s="0" t="n">
        <f aca="false">VLOOKUP($D578,metadata!$B$2:$S$451,14,0)</f>
        <v>36.6</v>
      </c>
      <c r="R578" s="0" t="n">
        <f aca="false">VLOOKUP($D578,metadata!$B$2:$S$451,15,0)</f>
        <v>139.9</v>
      </c>
      <c r="S578" s="0" t="n">
        <f aca="false">VLOOKUP($D578,metadata!$B$2:$S$451,16,0)</f>
        <v>0.01</v>
      </c>
      <c r="T578" s="0" t="n">
        <f aca="false">VLOOKUP($D578,metadata!$B$2:$S$451,17,0)</f>
        <v>118.9</v>
      </c>
      <c r="U578" s="0" t="str">
        <f aca="false">VLOOKUP($D578,metadata!$B$2:$S$451,18,0)</f>
        <v/>
      </c>
      <c r="V578" s="0" t="n">
        <f aca="false">VLOOKUP($D578,metadata!$B$2:$Z$451,19,0)</f>
        <v>770</v>
      </c>
      <c r="W578" s="0" t="str">
        <f aca="false">VLOOKUP($D578,metadata!$B$2:$Z$451,20,0)</f>
        <v>global average</v>
      </c>
      <c r="X578" s="0" t="str">
        <f aca="false">VLOOKUP($D578,metadata!$B$2:$Z$451,21,0)</f>
        <v/>
      </c>
      <c r="Y578" s="0" t="n">
        <f aca="false">VLOOKUP($D578,metadata!$B$2:$Z$451,22,0)</f>
        <v>9</v>
      </c>
      <c r="Z578" s="0" t="str">
        <f aca="false">VLOOKUP($D578,metadata!$B$2:$Z$451,23,0)</f>
        <v/>
      </c>
      <c r="AA578" s="0" t="str">
        <f aca="false">VLOOKUP($D578,metadata!$B$2:$Z$451,24,0)</f>
        <v>pupal</v>
      </c>
      <c r="AB578" s="0" t="str">
        <f aca="false">VLOOKUP($D578,metadata!$B$2:$Z$451,25,0)</f>
        <v/>
      </c>
      <c r="AC578" s="0" t="n">
        <v>14.2114537444933</v>
      </c>
      <c r="AD578" s="0" t="n">
        <v>100.664451827242</v>
      </c>
      <c r="AF578" s="0" t="n">
        <f aca="false">IF(AE578="",V578,AE578)</f>
        <v>770</v>
      </c>
      <c r="AG578" s="0" t="n">
        <v>14.25</v>
      </c>
      <c r="AH578" s="0" t="n">
        <v>1996</v>
      </c>
      <c r="AI578" s="0" t="s">
        <v>38</v>
      </c>
      <c r="AJ578" s="0" t="s">
        <v>38</v>
      </c>
    </row>
    <row r="579" customFormat="false" ht="13.8" hidden="false" customHeight="false" outlineLevel="0" collapsed="false">
      <c r="C579" s="0" t="n">
        <v>578</v>
      </c>
      <c r="D579" s="3" t="str">
        <f aca="false">VLOOKUP(C579,$A$1:$B$451,2)</f>
        <v>9-UM</v>
      </c>
      <c r="E579" s="0" t="str">
        <f aca="false">VLOOKUP($D579,metadata!$B$2:$S$451,2,0)</f>
        <v>Gomi, T; Takeda, M</v>
      </c>
      <c r="F579" s="0" t="str">
        <f aca="false">VLOOKUP($D579,metadata!$B$2:$S$451,3,0)</f>
        <v>Changes in life-history traits in the Fall Webworm within half a century of introduction to Japan</v>
      </c>
      <c r="G579" s="0" t="str">
        <f aca="false">VLOOKUP($D579,metadata!$B$2:$S$451,4,0)</f>
        <v>10.2307/2390287</v>
      </c>
      <c r="H579" s="0" t="str">
        <f aca="false">VLOOKUP($D579,metadata!$B$2:$S$451,5,0)</f>
        <v>y</v>
      </c>
      <c r="I579" s="0" t="str">
        <f aca="false">VLOOKUP($D579,metadata!$B$2:$S$451,6,0)</f>
        <v>a</v>
      </c>
      <c r="J579" s="0" t="str">
        <f aca="false">VLOOKUP($D579,metadata!$B$2:$S$451,7,0)</f>
        <v>i</v>
      </c>
      <c r="K579" s="0" t="n">
        <f aca="false">VLOOKUP($D579,metadata!$B$2:$S$451,8,0)</f>
        <v>7</v>
      </c>
      <c r="L579" s="0" t="n">
        <f aca="false">VLOOKUP($D579,metadata!$B$2:$S$451,9,0)</f>
        <v>3</v>
      </c>
      <c r="M579" s="0" t="str">
        <f aca="false">VLOOKUP($D579,metadata!$B$2:$S$451,10,0)</f>
        <v/>
      </c>
      <c r="N579" s="0" t="str">
        <f aca="false">VLOOKUP($D579,metadata!$B$2:$S$451,11,0)</f>
        <v>Hyphantria cunea</v>
      </c>
      <c r="O579" s="0" t="str">
        <f aca="false">VLOOKUP($D579,metadata!$B$2:$S$451,12,0)</f>
        <v>lepidoptera</v>
      </c>
      <c r="P579" s="0" t="str">
        <f aca="false">VLOOKUP($D579,metadata!$B$2:$S$451,13,0)</f>
        <v>UM</v>
      </c>
      <c r="Q579" s="0" t="n">
        <f aca="false">VLOOKUP($D579,metadata!$B$2:$S$451,14,0)</f>
        <v>36.6</v>
      </c>
      <c r="R579" s="0" t="n">
        <f aca="false">VLOOKUP($D579,metadata!$B$2:$S$451,15,0)</f>
        <v>139.9</v>
      </c>
      <c r="S579" s="0" t="n">
        <f aca="false">VLOOKUP($D579,metadata!$B$2:$S$451,16,0)</f>
        <v>0.01</v>
      </c>
      <c r="T579" s="0" t="n">
        <f aca="false">VLOOKUP($D579,metadata!$B$2:$S$451,17,0)</f>
        <v>118.9</v>
      </c>
      <c r="U579" s="0" t="str">
        <f aca="false">VLOOKUP($D579,metadata!$B$2:$S$451,18,0)</f>
        <v/>
      </c>
      <c r="V579" s="0" t="n">
        <f aca="false">VLOOKUP($D579,metadata!$B$2:$Z$451,19,0)</f>
        <v>770</v>
      </c>
      <c r="W579" s="0" t="str">
        <f aca="false">VLOOKUP($D579,metadata!$B$2:$Z$451,20,0)</f>
        <v>global average</v>
      </c>
      <c r="X579" s="0" t="str">
        <f aca="false">VLOOKUP($D579,metadata!$B$2:$Z$451,21,0)</f>
        <v/>
      </c>
      <c r="Y579" s="0" t="n">
        <f aca="false">VLOOKUP($D579,metadata!$B$2:$Z$451,22,0)</f>
        <v>9</v>
      </c>
      <c r="Z579" s="0" t="str">
        <f aca="false">VLOOKUP($D579,metadata!$B$2:$Z$451,23,0)</f>
        <v/>
      </c>
      <c r="AA579" s="0" t="str">
        <f aca="false">VLOOKUP($D579,metadata!$B$2:$Z$451,24,0)</f>
        <v>pupal</v>
      </c>
      <c r="AB579" s="0" t="str">
        <f aca="false">VLOOKUP($D579,metadata!$B$2:$Z$451,25,0)</f>
        <v/>
      </c>
      <c r="AC579" s="0" t="n">
        <v>14.4992657856094</v>
      </c>
      <c r="AD579" s="0" t="n">
        <v>37.375415282392</v>
      </c>
      <c r="AF579" s="0" t="n">
        <f aca="false">IF(AE579="",V579,AE579)</f>
        <v>770</v>
      </c>
      <c r="AG579" s="0" t="n">
        <f aca="false">ROUND(AC579,1)</f>
        <v>14.5</v>
      </c>
      <c r="AH579" s="0" t="n">
        <v>1996</v>
      </c>
      <c r="AI579" s="0" t="s">
        <v>38</v>
      </c>
      <c r="AJ579" s="0" t="s">
        <v>38</v>
      </c>
    </row>
    <row r="580" customFormat="false" ht="13.8" hidden="false" customHeight="false" outlineLevel="0" collapsed="false">
      <c r="C580" s="0" t="n">
        <v>579</v>
      </c>
      <c r="D580" s="3" t="str">
        <f aca="false">VLOOKUP(C580,$A$1:$B$451,2)</f>
        <v>9-UM</v>
      </c>
      <c r="E580" s="0" t="str">
        <f aca="false">VLOOKUP($D580,metadata!$B$2:$S$451,2,0)</f>
        <v>Gomi, T; Takeda, M</v>
      </c>
      <c r="F580" s="0" t="str">
        <f aca="false">VLOOKUP($D580,metadata!$B$2:$S$451,3,0)</f>
        <v>Changes in life-history traits in the Fall Webworm within half a century of introduction to Japan</v>
      </c>
      <c r="G580" s="0" t="str">
        <f aca="false">VLOOKUP($D580,metadata!$B$2:$S$451,4,0)</f>
        <v>10.2307/2390287</v>
      </c>
      <c r="H580" s="0" t="str">
        <f aca="false">VLOOKUP($D580,metadata!$B$2:$S$451,5,0)</f>
        <v>y</v>
      </c>
      <c r="I580" s="0" t="str">
        <f aca="false">VLOOKUP($D580,metadata!$B$2:$S$451,6,0)</f>
        <v>a</v>
      </c>
      <c r="J580" s="0" t="str">
        <f aca="false">VLOOKUP($D580,metadata!$B$2:$S$451,7,0)</f>
        <v>i</v>
      </c>
      <c r="K580" s="0" t="n">
        <f aca="false">VLOOKUP($D580,metadata!$B$2:$S$451,8,0)</f>
        <v>7</v>
      </c>
      <c r="L580" s="0" t="n">
        <f aca="false">VLOOKUP($D580,metadata!$B$2:$S$451,9,0)</f>
        <v>3</v>
      </c>
      <c r="M580" s="0" t="str">
        <f aca="false">VLOOKUP($D580,metadata!$B$2:$S$451,10,0)</f>
        <v/>
      </c>
      <c r="N580" s="0" t="str">
        <f aca="false">VLOOKUP($D580,metadata!$B$2:$S$451,11,0)</f>
        <v>Hyphantria cunea</v>
      </c>
      <c r="O580" s="0" t="str">
        <f aca="false">VLOOKUP($D580,metadata!$B$2:$S$451,12,0)</f>
        <v>lepidoptera</v>
      </c>
      <c r="P580" s="0" t="str">
        <f aca="false">VLOOKUP($D580,metadata!$B$2:$S$451,13,0)</f>
        <v>UM</v>
      </c>
      <c r="Q580" s="0" t="n">
        <f aca="false">VLOOKUP($D580,metadata!$B$2:$S$451,14,0)</f>
        <v>36.6</v>
      </c>
      <c r="R580" s="0" t="n">
        <f aca="false">VLOOKUP($D580,metadata!$B$2:$S$451,15,0)</f>
        <v>139.9</v>
      </c>
      <c r="S580" s="0" t="n">
        <f aca="false">VLOOKUP($D580,metadata!$B$2:$S$451,16,0)</f>
        <v>0.01</v>
      </c>
      <c r="T580" s="0" t="n">
        <f aca="false">VLOOKUP($D580,metadata!$B$2:$S$451,17,0)</f>
        <v>118.9</v>
      </c>
      <c r="U580" s="0" t="str">
        <f aca="false">VLOOKUP($D580,metadata!$B$2:$S$451,18,0)</f>
        <v/>
      </c>
      <c r="V580" s="0" t="n">
        <f aca="false">VLOOKUP($D580,metadata!$B$2:$Z$451,19,0)</f>
        <v>770</v>
      </c>
      <c r="W580" s="0" t="str">
        <f aca="false">VLOOKUP($D580,metadata!$B$2:$Z$451,20,0)</f>
        <v>global average</v>
      </c>
      <c r="X580" s="0" t="str">
        <f aca="false">VLOOKUP($D580,metadata!$B$2:$Z$451,21,0)</f>
        <v/>
      </c>
      <c r="Y580" s="0" t="n">
        <f aca="false">VLOOKUP($D580,metadata!$B$2:$Z$451,22,0)</f>
        <v>9</v>
      </c>
      <c r="Z580" s="0" t="str">
        <f aca="false">VLOOKUP($D580,metadata!$B$2:$Z$451,23,0)</f>
        <v/>
      </c>
      <c r="AA580" s="0" t="str">
        <f aca="false">VLOOKUP($D580,metadata!$B$2:$Z$451,24,0)</f>
        <v>pupal</v>
      </c>
      <c r="AB580" s="0" t="str">
        <f aca="false">VLOOKUP($D580,metadata!$B$2:$Z$451,25,0)</f>
        <v/>
      </c>
      <c r="AC580" s="0" t="n">
        <v>14.7503671071953</v>
      </c>
      <c r="AD580" s="0" t="n">
        <v>6.97674418604651</v>
      </c>
      <c r="AF580" s="0" t="n">
        <f aca="false">IF(AE580="",V580,AE580)</f>
        <v>770</v>
      </c>
      <c r="AG580" s="0" t="n">
        <v>14.75</v>
      </c>
      <c r="AH580" s="0" t="n">
        <v>1996</v>
      </c>
      <c r="AI580" s="0" t="s">
        <v>38</v>
      </c>
      <c r="AJ580" s="0" t="s">
        <v>38</v>
      </c>
    </row>
    <row r="581" customFormat="false" ht="13.8" hidden="true" customHeight="false" outlineLevel="0" collapsed="false">
      <c r="C581" s="0" t="n">
        <v>580</v>
      </c>
      <c r="D581" s="3" t="str">
        <f aca="false">VLOOKUP(C581,$A$1:$B$451,2)</f>
        <v>9-MB</v>
      </c>
      <c r="E581" s="0" t="str">
        <f aca="false">VLOOKUP($D581,metadata!$B$2:$S$451,2,0)</f>
        <v>Gomi, T; Takeda, M</v>
      </c>
      <c r="F581" s="0" t="str">
        <f aca="false">VLOOKUP($D581,metadata!$B$2:$S$451,3,0)</f>
        <v>Changes in life-history traits in the Fall Webworm within half a century of introduction to Japan</v>
      </c>
      <c r="G581" s="0" t="str">
        <f aca="false">VLOOKUP($D581,metadata!$B$2:$S$451,4,0)</f>
        <v>10.2307/2390287</v>
      </c>
      <c r="H581" s="0" t="str">
        <f aca="false">VLOOKUP($D581,metadata!$B$2:$S$451,5,0)</f>
        <v>y</v>
      </c>
      <c r="I581" s="0" t="str">
        <f aca="false">VLOOKUP($D581,metadata!$B$2:$S$451,6,0)</f>
        <v>a</v>
      </c>
      <c r="J581" s="0" t="str">
        <f aca="false">VLOOKUP($D581,metadata!$B$2:$S$451,7,0)</f>
        <v>i</v>
      </c>
      <c r="K581" s="0" t="n">
        <f aca="false">VLOOKUP($D581,metadata!$B$2:$S$451,8,0)</f>
        <v>7</v>
      </c>
      <c r="L581" s="0" t="n">
        <f aca="false">VLOOKUP($D581,metadata!$B$2:$S$451,9,0)</f>
        <v>4</v>
      </c>
      <c r="M581" s="0" t="str">
        <f aca="false">VLOOKUP($D581,metadata!$B$2:$S$451,10,0)</f>
        <v/>
      </c>
      <c r="N581" s="0" t="str">
        <f aca="false">VLOOKUP($D581,metadata!$B$2:$S$451,11,0)</f>
        <v>Hyphantria cunea</v>
      </c>
      <c r="O581" s="0" t="str">
        <f aca="false">VLOOKUP($D581,metadata!$B$2:$S$451,12,0)</f>
        <v>lepidoptera</v>
      </c>
      <c r="P581" s="0" t="str">
        <f aca="false">VLOOKUP($D581,metadata!$B$2:$S$451,13,0)</f>
        <v>MB</v>
      </c>
      <c r="Q581" s="0" t="n">
        <f aca="false">VLOOKUP($D581,metadata!$B$2:$S$451,14,0)</f>
        <v>36.4</v>
      </c>
      <c r="R581" s="0" t="n">
        <f aca="false">VLOOKUP($D581,metadata!$B$2:$S$451,15,0)</f>
        <v>139.1</v>
      </c>
      <c r="S581" s="0" t="n">
        <f aca="false">VLOOKUP($D581,metadata!$B$2:$S$451,16,0)</f>
        <v>0.01</v>
      </c>
      <c r="T581" s="0" t="n">
        <f aca="false">VLOOKUP($D581,metadata!$B$2:$S$451,17,0)</f>
        <v>112.2</v>
      </c>
      <c r="U581" s="0" t="str">
        <f aca="false">VLOOKUP($D581,metadata!$B$2:$S$451,18,0)</f>
        <v/>
      </c>
      <c r="V581" s="0" t="n">
        <f aca="false">VLOOKUP($D581,metadata!$B$2:$Z$451,19,0)</f>
        <v>770</v>
      </c>
      <c r="W581" s="0" t="str">
        <f aca="false">VLOOKUP($D581,metadata!$B$2:$Z$451,20,0)</f>
        <v>global average</v>
      </c>
      <c r="X581" s="0" t="str">
        <f aca="false">VLOOKUP($D581,metadata!$B$2:$Z$451,21,0)</f>
        <v/>
      </c>
      <c r="Y581" s="0" t="n">
        <f aca="false">VLOOKUP($D581,metadata!$B$2:$Z$451,22,0)</f>
        <v>9</v>
      </c>
      <c r="Z581" s="0" t="str">
        <f aca="false">VLOOKUP($D581,metadata!$B$2:$Z$451,23,0)</f>
        <v/>
      </c>
      <c r="AA581" s="0" t="str">
        <f aca="false">VLOOKUP($D581,metadata!$B$2:$Z$451,24,0)</f>
        <v>pupal</v>
      </c>
      <c r="AB581" s="0" t="str">
        <f aca="false">VLOOKUP($D581,metadata!$B$2:$Z$451,25,0)</f>
        <v/>
      </c>
      <c r="AC581" s="0" t="n">
        <v>14.237885462555</v>
      </c>
      <c r="AD581" s="0" t="n">
        <v>100.664451827242</v>
      </c>
      <c r="AF581" s="0" t="n">
        <f aca="false">IF(AE581="",V581,AE581)</f>
        <v>770</v>
      </c>
      <c r="AG581" s="0" t="n">
        <v>14.25</v>
      </c>
      <c r="AH581" s="0" t="n">
        <v>1996</v>
      </c>
      <c r="AI581" s="0" t="s">
        <v>37</v>
      </c>
      <c r="AJ581" s="0" t="s">
        <v>37</v>
      </c>
    </row>
    <row r="582" customFormat="false" ht="13.8" hidden="true" customHeight="false" outlineLevel="0" collapsed="false">
      <c r="C582" s="0" t="n">
        <v>581</v>
      </c>
      <c r="D582" s="3" t="str">
        <f aca="false">VLOOKUP(C582,$A$1:$B$451,2)</f>
        <v>9-MB</v>
      </c>
      <c r="E582" s="0" t="str">
        <f aca="false">VLOOKUP($D582,metadata!$B$2:$S$451,2,0)</f>
        <v>Gomi, T; Takeda, M</v>
      </c>
      <c r="F582" s="0" t="str">
        <f aca="false">VLOOKUP($D582,metadata!$B$2:$S$451,3,0)</f>
        <v>Changes in life-history traits in the Fall Webworm within half a century of introduction to Japan</v>
      </c>
      <c r="G582" s="0" t="str">
        <f aca="false">VLOOKUP($D582,metadata!$B$2:$S$451,4,0)</f>
        <v>10.2307/2390287</v>
      </c>
      <c r="H582" s="0" t="str">
        <f aca="false">VLOOKUP($D582,metadata!$B$2:$S$451,5,0)</f>
        <v>y</v>
      </c>
      <c r="I582" s="0" t="str">
        <f aca="false">VLOOKUP($D582,metadata!$B$2:$S$451,6,0)</f>
        <v>a</v>
      </c>
      <c r="J582" s="0" t="str">
        <f aca="false">VLOOKUP($D582,metadata!$B$2:$S$451,7,0)</f>
        <v>i</v>
      </c>
      <c r="K582" s="0" t="n">
        <f aca="false">VLOOKUP($D582,metadata!$B$2:$S$451,8,0)</f>
        <v>7</v>
      </c>
      <c r="L582" s="0" t="n">
        <f aca="false">VLOOKUP($D582,metadata!$B$2:$S$451,9,0)</f>
        <v>4</v>
      </c>
      <c r="M582" s="0" t="str">
        <f aca="false">VLOOKUP($D582,metadata!$B$2:$S$451,10,0)</f>
        <v/>
      </c>
      <c r="N582" s="0" t="str">
        <f aca="false">VLOOKUP($D582,metadata!$B$2:$S$451,11,0)</f>
        <v>Hyphantria cunea</v>
      </c>
      <c r="O582" s="0" t="str">
        <f aca="false">VLOOKUP($D582,metadata!$B$2:$S$451,12,0)</f>
        <v>lepidoptera</v>
      </c>
      <c r="P582" s="0" t="str">
        <f aca="false">VLOOKUP($D582,metadata!$B$2:$S$451,13,0)</f>
        <v>MB</v>
      </c>
      <c r="Q582" s="0" t="n">
        <f aca="false">VLOOKUP($D582,metadata!$B$2:$S$451,14,0)</f>
        <v>36.4</v>
      </c>
      <c r="R582" s="0" t="n">
        <f aca="false">VLOOKUP($D582,metadata!$B$2:$S$451,15,0)</f>
        <v>139.1</v>
      </c>
      <c r="S582" s="0" t="n">
        <f aca="false">VLOOKUP($D582,metadata!$B$2:$S$451,16,0)</f>
        <v>0.01</v>
      </c>
      <c r="T582" s="0" t="n">
        <f aca="false">VLOOKUP($D582,metadata!$B$2:$S$451,17,0)</f>
        <v>112.2</v>
      </c>
      <c r="U582" s="0" t="str">
        <f aca="false">VLOOKUP($D582,metadata!$B$2:$S$451,18,0)</f>
        <v/>
      </c>
      <c r="V582" s="0" t="n">
        <f aca="false">VLOOKUP($D582,metadata!$B$2:$Z$451,19,0)</f>
        <v>770</v>
      </c>
      <c r="W582" s="0" t="str">
        <f aca="false">VLOOKUP($D582,metadata!$B$2:$Z$451,20,0)</f>
        <v>global average</v>
      </c>
      <c r="X582" s="0" t="str">
        <f aca="false">VLOOKUP($D582,metadata!$B$2:$Z$451,21,0)</f>
        <v/>
      </c>
      <c r="Y582" s="0" t="n">
        <f aca="false">VLOOKUP($D582,metadata!$B$2:$Z$451,22,0)</f>
        <v>9</v>
      </c>
      <c r="Z582" s="0" t="str">
        <f aca="false">VLOOKUP($D582,metadata!$B$2:$Z$451,23,0)</f>
        <v/>
      </c>
      <c r="AA582" s="0" t="str">
        <f aca="false">VLOOKUP($D582,metadata!$B$2:$Z$451,24,0)</f>
        <v>pupal</v>
      </c>
      <c r="AB582" s="0" t="str">
        <f aca="false">VLOOKUP($D582,metadata!$B$2:$Z$451,25,0)</f>
        <v/>
      </c>
      <c r="AC582" s="0" t="n">
        <v>14.4992657856094</v>
      </c>
      <c r="AD582" s="0" t="n">
        <v>56.3122923588039</v>
      </c>
      <c r="AF582" s="0" t="n">
        <f aca="false">IF(AE582="",V582,AE582)</f>
        <v>770</v>
      </c>
      <c r="AG582" s="0" t="n">
        <f aca="false">ROUND(AC582,1)</f>
        <v>14.5</v>
      </c>
      <c r="AH582" s="0" t="n">
        <v>1996</v>
      </c>
      <c r="AI582" s="0" t="s">
        <v>37</v>
      </c>
      <c r="AJ582" s="0" t="s">
        <v>37</v>
      </c>
    </row>
    <row r="583" customFormat="false" ht="13.8" hidden="true" customHeight="false" outlineLevel="0" collapsed="false">
      <c r="C583" s="0" t="n">
        <v>582</v>
      </c>
      <c r="D583" s="3" t="str">
        <f aca="false">VLOOKUP(C583,$A$1:$B$451,2)</f>
        <v>9-MB</v>
      </c>
      <c r="E583" s="0" t="str">
        <f aca="false">VLOOKUP($D583,metadata!$B$2:$S$451,2,0)</f>
        <v>Gomi, T; Takeda, M</v>
      </c>
      <c r="F583" s="0" t="str">
        <f aca="false">VLOOKUP($D583,metadata!$B$2:$S$451,3,0)</f>
        <v>Changes in life-history traits in the Fall Webworm within half a century of introduction to Japan</v>
      </c>
      <c r="G583" s="0" t="str">
        <f aca="false">VLOOKUP($D583,metadata!$B$2:$S$451,4,0)</f>
        <v>10.2307/2390287</v>
      </c>
      <c r="H583" s="0" t="str">
        <f aca="false">VLOOKUP($D583,metadata!$B$2:$S$451,5,0)</f>
        <v>y</v>
      </c>
      <c r="I583" s="0" t="str">
        <f aca="false">VLOOKUP($D583,metadata!$B$2:$S$451,6,0)</f>
        <v>a</v>
      </c>
      <c r="J583" s="0" t="str">
        <f aca="false">VLOOKUP($D583,metadata!$B$2:$S$451,7,0)</f>
        <v>i</v>
      </c>
      <c r="K583" s="0" t="n">
        <f aca="false">VLOOKUP($D583,metadata!$B$2:$S$451,8,0)</f>
        <v>7</v>
      </c>
      <c r="L583" s="0" t="n">
        <f aca="false">VLOOKUP($D583,metadata!$B$2:$S$451,9,0)</f>
        <v>4</v>
      </c>
      <c r="M583" s="0" t="str">
        <f aca="false">VLOOKUP($D583,metadata!$B$2:$S$451,10,0)</f>
        <v/>
      </c>
      <c r="N583" s="0" t="str">
        <f aca="false">VLOOKUP($D583,metadata!$B$2:$S$451,11,0)</f>
        <v>Hyphantria cunea</v>
      </c>
      <c r="O583" s="0" t="str">
        <f aca="false">VLOOKUP($D583,metadata!$B$2:$S$451,12,0)</f>
        <v>lepidoptera</v>
      </c>
      <c r="P583" s="0" t="str">
        <f aca="false">VLOOKUP($D583,metadata!$B$2:$S$451,13,0)</f>
        <v>MB</v>
      </c>
      <c r="Q583" s="0" t="n">
        <f aca="false">VLOOKUP($D583,metadata!$B$2:$S$451,14,0)</f>
        <v>36.4</v>
      </c>
      <c r="R583" s="0" t="n">
        <f aca="false">VLOOKUP($D583,metadata!$B$2:$S$451,15,0)</f>
        <v>139.1</v>
      </c>
      <c r="S583" s="0" t="n">
        <f aca="false">VLOOKUP($D583,metadata!$B$2:$S$451,16,0)</f>
        <v>0.01</v>
      </c>
      <c r="T583" s="0" t="n">
        <f aca="false">VLOOKUP($D583,metadata!$B$2:$S$451,17,0)</f>
        <v>112.2</v>
      </c>
      <c r="U583" s="0" t="str">
        <f aca="false">VLOOKUP($D583,metadata!$B$2:$S$451,18,0)</f>
        <v/>
      </c>
      <c r="V583" s="0" t="n">
        <f aca="false">VLOOKUP($D583,metadata!$B$2:$Z$451,19,0)</f>
        <v>770</v>
      </c>
      <c r="W583" s="0" t="str">
        <f aca="false">VLOOKUP($D583,metadata!$B$2:$Z$451,20,0)</f>
        <v>global average</v>
      </c>
      <c r="X583" s="0" t="str">
        <f aca="false">VLOOKUP($D583,metadata!$B$2:$Z$451,21,0)</f>
        <v/>
      </c>
      <c r="Y583" s="0" t="n">
        <f aca="false">VLOOKUP($D583,metadata!$B$2:$Z$451,22,0)</f>
        <v>9</v>
      </c>
      <c r="Z583" s="0" t="str">
        <f aca="false">VLOOKUP($D583,metadata!$B$2:$Z$451,23,0)</f>
        <v/>
      </c>
      <c r="AA583" s="0" t="str">
        <f aca="false">VLOOKUP($D583,metadata!$B$2:$Z$451,24,0)</f>
        <v>pupal</v>
      </c>
      <c r="AB583" s="0" t="str">
        <f aca="false">VLOOKUP($D583,metadata!$B$2:$Z$451,25,0)</f>
        <v/>
      </c>
      <c r="AC583" s="0" t="n">
        <v>14.7547723935389</v>
      </c>
      <c r="AD583" s="0" t="n">
        <v>18.1063122923588</v>
      </c>
      <c r="AF583" s="0" t="n">
        <f aca="false">IF(AE583="",V583,AE583)</f>
        <v>770</v>
      </c>
      <c r="AG583" s="0" t="n">
        <v>14.75</v>
      </c>
      <c r="AH583" s="0" t="n">
        <v>1996</v>
      </c>
      <c r="AI583" s="0" t="s">
        <v>37</v>
      </c>
      <c r="AJ583" s="0" t="s">
        <v>37</v>
      </c>
    </row>
    <row r="584" customFormat="false" ht="13.8" hidden="true" customHeight="false" outlineLevel="0" collapsed="false">
      <c r="C584" s="0" t="n">
        <v>583</v>
      </c>
      <c r="D584" s="3" t="str">
        <f aca="false">VLOOKUP(C584,$A$1:$B$451,2)</f>
        <v>9-MB</v>
      </c>
      <c r="E584" s="0" t="str">
        <f aca="false">VLOOKUP($D584,metadata!$B$2:$S$451,2,0)</f>
        <v>Gomi, T; Takeda, M</v>
      </c>
      <c r="F584" s="0" t="str">
        <f aca="false">VLOOKUP($D584,metadata!$B$2:$S$451,3,0)</f>
        <v>Changes in life-history traits in the Fall Webworm within half a century of introduction to Japan</v>
      </c>
      <c r="G584" s="0" t="str">
        <f aca="false">VLOOKUP($D584,metadata!$B$2:$S$451,4,0)</f>
        <v>10.2307/2390287</v>
      </c>
      <c r="H584" s="0" t="str">
        <f aca="false">VLOOKUP($D584,metadata!$B$2:$S$451,5,0)</f>
        <v>y</v>
      </c>
      <c r="I584" s="0" t="str">
        <f aca="false">VLOOKUP($D584,metadata!$B$2:$S$451,6,0)</f>
        <v>a</v>
      </c>
      <c r="J584" s="0" t="str">
        <f aca="false">VLOOKUP($D584,metadata!$B$2:$S$451,7,0)</f>
        <v>i</v>
      </c>
      <c r="K584" s="0" t="n">
        <f aca="false">VLOOKUP($D584,metadata!$B$2:$S$451,8,0)</f>
        <v>7</v>
      </c>
      <c r="L584" s="0" t="n">
        <f aca="false">VLOOKUP($D584,metadata!$B$2:$S$451,9,0)</f>
        <v>4</v>
      </c>
      <c r="M584" s="0" t="str">
        <f aca="false">VLOOKUP($D584,metadata!$B$2:$S$451,10,0)</f>
        <v/>
      </c>
      <c r="N584" s="0" t="str">
        <f aca="false">VLOOKUP($D584,metadata!$B$2:$S$451,11,0)</f>
        <v>Hyphantria cunea</v>
      </c>
      <c r="O584" s="0" t="str">
        <f aca="false">VLOOKUP($D584,metadata!$B$2:$S$451,12,0)</f>
        <v>lepidoptera</v>
      </c>
      <c r="P584" s="0" t="str">
        <f aca="false">VLOOKUP($D584,metadata!$B$2:$S$451,13,0)</f>
        <v>MB</v>
      </c>
      <c r="Q584" s="0" t="n">
        <f aca="false">VLOOKUP($D584,metadata!$B$2:$S$451,14,0)</f>
        <v>36.4</v>
      </c>
      <c r="R584" s="0" t="n">
        <f aca="false">VLOOKUP($D584,metadata!$B$2:$S$451,15,0)</f>
        <v>139.1</v>
      </c>
      <c r="S584" s="0" t="n">
        <f aca="false">VLOOKUP($D584,metadata!$B$2:$S$451,16,0)</f>
        <v>0.01</v>
      </c>
      <c r="T584" s="0" t="n">
        <f aca="false">VLOOKUP($D584,metadata!$B$2:$S$451,17,0)</f>
        <v>112.2</v>
      </c>
      <c r="U584" s="0" t="str">
        <f aca="false">VLOOKUP($D584,metadata!$B$2:$S$451,18,0)</f>
        <v/>
      </c>
      <c r="V584" s="0" t="n">
        <f aca="false">VLOOKUP($D584,metadata!$B$2:$Z$451,19,0)</f>
        <v>770</v>
      </c>
      <c r="W584" s="0" t="str">
        <f aca="false">VLOOKUP($D584,metadata!$B$2:$Z$451,20,0)</f>
        <v>global average</v>
      </c>
      <c r="X584" s="0" t="str">
        <f aca="false">VLOOKUP($D584,metadata!$B$2:$Z$451,21,0)</f>
        <v/>
      </c>
      <c r="Y584" s="0" t="n">
        <f aca="false">VLOOKUP($D584,metadata!$B$2:$Z$451,22,0)</f>
        <v>9</v>
      </c>
      <c r="Z584" s="0" t="str">
        <f aca="false">VLOOKUP($D584,metadata!$B$2:$Z$451,23,0)</f>
        <v/>
      </c>
      <c r="AA584" s="0" t="str">
        <f aca="false">VLOOKUP($D584,metadata!$B$2:$Z$451,24,0)</f>
        <v>pupal</v>
      </c>
      <c r="AB584" s="0" t="str">
        <f aca="false">VLOOKUP($D584,metadata!$B$2:$Z$451,25,0)</f>
        <v/>
      </c>
      <c r="AC584" s="0" t="n">
        <v>15.0014684287812</v>
      </c>
      <c r="AD584" s="0" t="n">
        <v>-0.830564784053137</v>
      </c>
      <c r="AF584" s="0" t="n">
        <f aca="false">IF(AE584="",V584,AE584)</f>
        <v>770</v>
      </c>
      <c r="AG584" s="0" t="n">
        <f aca="false">ROUND(AC584,1)</f>
        <v>15</v>
      </c>
      <c r="AH584" s="0" t="n">
        <v>1996</v>
      </c>
      <c r="AI584" s="0" t="s">
        <v>37</v>
      </c>
      <c r="AJ584" s="0" t="s">
        <v>37</v>
      </c>
    </row>
    <row r="585" customFormat="false" ht="13.8" hidden="true" customHeight="false" outlineLevel="0" collapsed="false">
      <c r="C585" s="0" t="n">
        <v>584</v>
      </c>
      <c r="D585" s="3" t="str">
        <f aca="false">VLOOKUP(C585,$A$1:$B$451,2)</f>
        <v>9-FI</v>
      </c>
      <c r="E585" s="0" t="str">
        <f aca="false">VLOOKUP($D585,metadata!$B$2:$S$451,2,0)</f>
        <v>Gomi, T; Takeda, M</v>
      </c>
      <c r="F585" s="0" t="str">
        <f aca="false">VLOOKUP($D585,metadata!$B$2:$S$451,3,0)</f>
        <v>Changes in life-history traits in the Fall Webworm within half a century of introduction to Japan</v>
      </c>
      <c r="G585" s="0" t="str">
        <f aca="false">VLOOKUP($D585,metadata!$B$2:$S$451,4,0)</f>
        <v>10.2307/2390287</v>
      </c>
      <c r="H585" s="0" t="str">
        <f aca="false">VLOOKUP($D585,metadata!$B$2:$S$451,5,0)</f>
        <v>y</v>
      </c>
      <c r="I585" s="0" t="str">
        <f aca="false">VLOOKUP($D585,metadata!$B$2:$S$451,6,0)</f>
        <v>a</v>
      </c>
      <c r="J585" s="0" t="str">
        <f aca="false">VLOOKUP($D585,metadata!$B$2:$S$451,7,0)</f>
        <v>i</v>
      </c>
      <c r="K585" s="0" t="n">
        <f aca="false">VLOOKUP($D585,metadata!$B$2:$S$451,8,0)</f>
        <v>7</v>
      </c>
      <c r="L585" s="0" t="n">
        <f aca="false">VLOOKUP($D585,metadata!$B$2:$S$451,9,0)</f>
        <v>4</v>
      </c>
      <c r="M585" s="0" t="str">
        <f aca="false">VLOOKUP($D585,metadata!$B$2:$S$451,10,0)</f>
        <v/>
      </c>
      <c r="N585" s="0" t="str">
        <f aca="false">VLOOKUP($D585,metadata!$B$2:$S$451,11,0)</f>
        <v>Hyphantria cunea</v>
      </c>
      <c r="O585" s="0" t="str">
        <f aca="false">VLOOKUP($D585,metadata!$B$2:$S$451,12,0)</f>
        <v>lepidoptera</v>
      </c>
      <c r="P585" s="0" t="str">
        <f aca="false">VLOOKUP($D585,metadata!$B$2:$S$451,13,0)</f>
        <v>FI</v>
      </c>
      <c r="Q585" s="0" t="n">
        <f aca="false">VLOOKUP($D585,metadata!$B$2:$S$451,14,0)</f>
        <v>36.1</v>
      </c>
      <c r="R585" s="0" t="n">
        <f aca="false">VLOOKUP($D585,metadata!$B$2:$S$451,15,0)</f>
        <v>136.2</v>
      </c>
      <c r="S585" s="0" t="n">
        <f aca="false">VLOOKUP($D585,metadata!$B$2:$S$451,16,0)</f>
        <v>0.01</v>
      </c>
      <c r="T585" s="0" t="n">
        <f aca="false">VLOOKUP($D585,metadata!$B$2:$S$451,17,0)</f>
        <v>9.1</v>
      </c>
      <c r="U585" s="0" t="str">
        <f aca="false">VLOOKUP($D585,metadata!$B$2:$S$451,18,0)</f>
        <v/>
      </c>
      <c r="V585" s="0" t="n">
        <f aca="false">VLOOKUP($D585,metadata!$B$2:$Z$451,19,0)</f>
        <v>770</v>
      </c>
      <c r="W585" s="0" t="str">
        <f aca="false">VLOOKUP($D585,metadata!$B$2:$Z$451,20,0)</f>
        <v>global average</v>
      </c>
      <c r="X585" s="0" t="str">
        <f aca="false">VLOOKUP($D585,metadata!$B$2:$Z$451,21,0)</f>
        <v/>
      </c>
      <c r="Y585" s="0" t="n">
        <f aca="false">VLOOKUP($D585,metadata!$B$2:$Z$451,22,0)</f>
        <v>9</v>
      </c>
      <c r="Z585" s="0" t="str">
        <f aca="false">VLOOKUP($D585,metadata!$B$2:$Z$451,23,0)</f>
        <v/>
      </c>
      <c r="AA585" s="0" t="str">
        <f aca="false">VLOOKUP($D585,metadata!$B$2:$Z$451,24,0)</f>
        <v>pupal</v>
      </c>
      <c r="AB585" s="0" t="str">
        <f aca="false">VLOOKUP($D585,metadata!$B$2:$Z$451,25,0)</f>
        <v/>
      </c>
      <c r="AC585" s="0" t="n">
        <v>14.2672540381791</v>
      </c>
      <c r="AD585" s="0" t="n">
        <v>100.830564784053</v>
      </c>
      <c r="AF585" s="0" t="n">
        <f aca="false">IF(AE585="",V585,AE585)</f>
        <v>770</v>
      </c>
      <c r="AG585" s="0" t="n">
        <v>14.25</v>
      </c>
      <c r="AH585" s="0" t="n">
        <v>1996</v>
      </c>
      <c r="AI585" s="0" t="s">
        <v>37</v>
      </c>
      <c r="AJ585" s="0" t="s">
        <v>37</v>
      </c>
    </row>
    <row r="586" customFormat="false" ht="13.8" hidden="true" customHeight="false" outlineLevel="0" collapsed="false">
      <c r="C586" s="0" t="n">
        <v>585</v>
      </c>
      <c r="D586" s="3" t="str">
        <f aca="false">VLOOKUP(C586,$A$1:$B$451,2)</f>
        <v>9-FI</v>
      </c>
      <c r="E586" s="0" t="str">
        <f aca="false">VLOOKUP($D586,metadata!$B$2:$S$451,2,0)</f>
        <v>Gomi, T; Takeda, M</v>
      </c>
      <c r="F586" s="0" t="str">
        <f aca="false">VLOOKUP($D586,metadata!$B$2:$S$451,3,0)</f>
        <v>Changes in life-history traits in the Fall Webworm within half a century of introduction to Japan</v>
      </c>
      <c r="G586" s="0" t="str">
        <f aca="false">VLOOKUP($D586,metadata!$B$2:$S$451,4,0)</f>
        <v>10.2307/2390287</v>
      </c>
      <c r="H586" s="0" t="str">
        <f aca="false">VLOOKUP($D586,metadata!$B$2:$S$451,5,0)</f>
        <v>y</v>
      </c>
      <c r="I586" s="0" t="str">
        <f aca="false">VLOOKUP($D586,metadata!$B$2:$S$451,6,0)</f>
        <v>a</v>
      </c>
      <c r="J586" s="0" t="str">
        <f aca="false">VLOOKUP($D586,metadata!$B$2:$S$451,7,0)</f>
        <v>i</v>
      </c>
      <c r="K586" s="0" t="n">
        <f aca="false">VLOOKUP($D586,metadata!$B$2:$S$451,8,0)</f>
        <v>7</v>
      </c>
      <c r="L586" s="0" t="n">
        <f aca="false">VLOOKUP($D586,metadata!$B$2:$S$451,9,0)</f>
        <v>4</v>
      </c>
      <c r="M586" s="0" t="str">
        <f aca="false">VLOOKUP($D586,metadata!$B$2:$S$451,10,0)</f>
        <v/>
      </c>
      <c r="N586" s="0" t="str">
        <f aca="false">VLOOKUP($D586,metadata!$B$2:$S$451,11,0)</f>
        <v>Hyphantria cunea</v>
      </c>
      <c r="O586" s="0" t="str">
        <f aca="false">VLOOKUP($D586,metadata!$B$2:$S$451,12,0)</f>
        <v>lepidoptera</v>
      </c>
      <c r="P586" s="0" t="str">
        <f aca="false">VLOOKUP($D586,metadata!$B$2:$S$451,13,0)</f>
        <v>FI</v>
      </c>
      <c r="Q586" s="0" t="n">
        <f aca="false">VLOOKUP($D586,metadata!$B$2:$S$451,14,0)</f>
        <v>36.1</v>
      </c>
      <c r="R586" s="0" t="n">
        <f aca="false">VLOOKUP($D586,metadata!$B$2:$S$451,15,0)</f>
        <v>136.2</v>
      </c>
      <c r="S586" s="0" t="n">
        <f aca="false">VLOOKUP($D586,metadata!$B$2:$S$451,16,0)</f>
        <v>0.01</v>
      </c>
      <c r="T586" s="0" t="n">
        <f aca="false">VLOOKUP($D586,metadata!$B$2:$S$451,17,0)</f>
        <v>9.1</v>
      </c>
      <c r="U586" s="0" t="str">
        <f aca="false">VLOOKUP($D586,metadata!$B$2:$S$451,18,0)</f>
        <v/>
      </c>
      <c r="V586" s="0" t="n">
        <f aca="false">VLOOKUP($D586,metadata!$B$2:$Z$451,19,0)</f>
        <v>770</v>
      </c>
      <c r="W586" s="0" t="str">
        <f aca="false">VLOOKUP($D586,metadata!$B$2:$Z$451,20,0)</f>
        <v>global average</v>
      </c>
      <c r="X586" s="0" t="str">
        <f aca="false">VLOOKUP($D586,metadata!$B$2:$Z$451,21,0)</f>
        <v/>
      </c>
      <c r="Y586" s="0" t="n">
        <f aca="false">VLOOKUP($D586,metadata!$B$2:$Z$451,22,0)</f>
        <v>9</v>
      </c>
      <c r="Z586" s="0" t="str">
        <f aca="false">VLOOKUP($D586,metadata!$B$2:$Z$451,23,0)</f>
        <v/>
      </c>
      <c r="AA586" s="0" t="str">
        <f aca="false">VLOOKUP($D586,metadata!$B$2:$Z$451,24,0)</f>
        <v>pupal</v>
      </c>
      <c r="AB586" s="0" t="str">
        <f aca="false">VLOOKUP($D586,metadata!$B$2:$Z$451,25,0)</f>
        <v/>
      </c>
      <c r="AC586" s="0" t="n">
        <v>14.4963289280469</v>
      </c>
      <c r="AD586" s="0" t="n">
        <v>84.3853820598006</v>
      </c>
      <c r="AF586" s="0" t="n">
        <f aca="false">IF(AE586="",V586,AE586)</f>
        <v>770</v>
      </c>
      <c r="AG586" s="0" t="n">
        <f aca="false">ROUND(AC586,1)</f>
        <v>14.5</v>
      </c>
      <c r="AH586" s="0" t="n">
        <v>1996</v>
      </c>
      <c r="AI586" s="0" t="s">
        <v>37</v>
      </c>
      <c r="AJ586" s="0" t="s">
        <v>37</v>
      </c>
    </row>
    <row r="587" customFormat="false" ht="13.8" hidden="true" customHeight="false" outlineLevel="0" collapsed="false">
      <c r="C587" s="0" t="n">
        <v>586</v>
      </c>
      <c r="D587" s="3" t="str">
        <f aca="false">VLOOKUP(C587,$A$1:$B$451,2)</f>
        <v>9-FI</v>
      </c>
      <c r="E587" s="0" t="str">
        <f aca="false">VLOOKUP($D587,metadata!$B$2:$S$451,2,0)</f>
        <v>Gomi, T; Takeda, M</v>
      </c>
      <c r="F587" s="0" t="str">
        <f aca="false">VLOOKUP($D587,metadata!$B$2:$S$451,3,0)</f>
        <v>Changes in life-history traits in the Fall Webworm within half a century of introduction to Japan</v>
      </c>
      <c r="G587" s="0" t="str">
        <f aca="false">VLOOKUP($D587,metadata!$B$2:$S$451,4,0)</f>
        <v>10.2307/2390287</v>
      </c>
      <c r="H587" s="0" t="str">
        <f aca="false">VLOOKUP($D587,metadata!$B$2:$S$451,5,0)</f>
        <v>y</v>
      </c>
      <c r="I587" s="0" t="str">
        <f aca="false">VLOOKUP($D587,metadata!$B$2:$S$451,6,0)</f>
        <v>a</v>
      </c>
      <c r="J587" s="0" t="str">
        <f aca="false">VLOOKUP($D587,metadata!$B$2:$S$451,7,0)</f>
        <v>i</v>
      </c>
      <c r="K587" s="0" t="n">
        <f aca="false">VLOOKUP($D587,metadata!$B$2:$S$451,8,0)</f>
        <v>7</v>
      </c>
      <c r="L587" s="0" t="n">
        <f aca="false">VLOOKUP($D587,metadata!$B$2:$S$451,9,0)</f>
        <v>4</v>
      </c>
      <c r="M587" s="0" t="str">
        <f aca="false">VLOOKUP($D587,metadata!$B$2:$S$451,10,0)</f>
        <v/>
      </c>
      <c r="N587" s="0" t="str">
        <f aca="false">VLOOKUP($D587,metadata!$B$2:$S$451,11,0)</f>
        <v>Hyphantria cunea</v>
      </c>
      <c r="O587" s="0" t="str">
        <f aca="false">VLOOKUP($D587,metadata!$B$2:$S$451,12,0)</f>
        <v>lepidoptera</v>
      </c>
      <c r="P587" s="0" t="str">
        <f aca="false">VLOOKUP($D587,metadata!$B$2:$S$451,13,0)</f>
        <v>FI</v>
      </c>
      <c r="Q587" s="0" t="n">
        <f aca="false">VLOOKUP($D587,metadata!$B$2:$S$451,14,0)</f>
        <v>36.1</v>
      </c>
      <c r="R587" s="0" t="n">
        <f aca="false">VLOOKUP($D587,metadata!$B$2:$S$451,15,0)</f>
        <v>136.2</v>
      </c>
      <c r="S587" s="0" t="n">
        <f aca="false">VLOOKUP($D587,metadata!$B$2:$S$451,16,0)</f>
        <v>0.01</v>
      </c>
      <c r="T587" s="0" t="n">
        <f aca="false">VLOOKUP($D587,metadata!$B$2:$S$451,17,0)</f>
        <v>9.1</v>
      </c>
      <c r="U587" s="0" t="str">
        <f aca="false">VLOOKUP($D587,metadata!$B$2:$S$451,18,0)</f>
        <v/>
      </c>
      <c r="V587" s="0" t="n">
        <f aca="false">VLOOKUP($D587,metadata!$B$2:$Z$451,19,0)</f>
        <v>770</v>
      </c>
      <c r="W587" s="0" t="str">
        <f aca="false">VLOOKUP($D587,metadata!$B$2:$Z$451,20,0)</f>
        <v>global average</v>
      </c>
      <c r="X587" s="0" t="str">
        <f aca="false">VLOOKUP($D587,metadata!$B$2:$Z$451,21,0)</f>
        <v/>
      </c>
      <c r="Y587" s="0" t="n">
        <f aca="false">VLOOKUP($D587,metadata!$B$2:$Z$451,22,0)</f>
        <v>9</v>
      </c>
      <c r="Z587" s="0" t="str">
        <f aca="false">VLOOKUP($D587,metadata!$B$2:$Z$451,23,0)</f>
        <v/>
      </c>
      <c r="AA587" s="0" t="str">
        <f aca="false">VLOOKUP($D587,metadata!$B$2:$Z$451,24,0)</f>
        <v>pupal</v>
      </c>
      <c r="AB587" s="0" t="str">
        <f aca="false">VLOOKUP($D587,metadata!$B$2:$Z$451,25,0)</f>
        <v/>
      </c>
      <c r="AC587" s="0" t="n">
        <v>14.748898678414</v>
      </c>
      <c r="AD587" s="0" t="n">
        <v>12.126245847176</v>
      </c>
      <c r="AF587" s="0" t="n">
        <f aca="false">IF(AE587="",V587,AE587)</f>
        <v>770</v>
      </c>
      <c r="AG587" s="0" t="n">
        <v>14.75</v>
      </c>
      <c r="AH587" s="0" t="n">
        <v>1996</v>
      </c>
      <c r="AI587" s="0" t="s">
        <v>37</v>
      </c>
      <c r="AJ587" s="0" t="s">
        <v>37</v>
      </c>
    </row>
    <row r="588" customFormat="false" ht="13.8" hidden="true" customHeight="false" outlineLevel="0" collapsed="false">
      <c r="C588" s="0" t="n">
        <v>587</v>
      </c>
      <c r="D588" s="3" t="str">
        <f aca="false">VLOOKUP(C588,$A$1:$B$451,2)</f>
        <v>9-FI</v>
      </c>
      <c r="E588" s="0" t="str">
        <f aca="false">VLOOKUP($D588,metadata!$B$2:$S$451,2,0)</f>
        <v>Gomi, T; Takeda, M</v>
      </c>
      <c r="F588" s="0" t="str">
        <f aca="false">VLOOKUP($D588,metadata!$B$2:$S$451,3,0)</f>
        <v>Changes in life-history traits in the Fall Webworm within half a century of introduction to Japan</v>
      </c>
      <c r="G588" s="0" t="str">
        <f aca="false">VLOOKUP($D588,metadata!$B$2:$S$451,4,0)</f>
        <v>10.2307/2390287</v>
      </c>
      <c r="H588" s="0" t="str">
        <f aca="false">VLOOKUP($D588,metadata!$B$2:$S$451,5,0)</f>
        <v>y</v>
      </c>
      <c r="I588" s="0" t="str">
        <f aca="false">VLOOKUP($D588,metadata!$B$2:$S$451,6,0)</f>
        <v>a</v>
      </c>
      <c r="J588" s="0" t="str">
        <f aca="false">VLOOKUP($D588,metadata!$B$2:$S$451,7,0)</f>
        <v>i</v>
      </c>
      <c r="K588" s="0" t="n">
        <f aca="false">VLOOKUP($D588,metadata!$B$2:$S$451,8,0)</f>
        <v>7</v>
      </c>
      <c r="L588" s="0" t="n">
        <f aca="false">VLOOKUP($D588,metadata!$B$2:$S$451,9,0)</f>
        <v>4</v>
      </c>
      <c r="M588" s="0" t="str">
        <f aca="false">VLOOKUP($D588,metadata!$B$2:$S$451,10,0)</f>
        <v/>
      </c>
      <c r="N588" s="0" t="str">
        <f aca="false">VLOOKUP($D588,metadata!$B$2:$S$451,11,0)</f>
        <v>Hyphantria cunea</v>
      </c>
      <c r="O588" s="0" t="str">
        <f aca="false">VLOOKUP($D588,metadata!$B$2:$S$451,12,0)</f>
        <v>lepidoptera</v>
      </c>
      <c r="P588" s="0" t="str">
        <f aca="false">VLOOKUP($D588,metadata!$B$2:$S$451,13,0)</f>
        <v>FI</v>
      </c>
      <c r="Q588" s="0" t="n">
        <f aca="false">VLOOKUP($D588,metadata!$B$2:$S$451,14,0)</f>
        <v>36.1</v>
      </c>
      <c r="R588" s="0" t="n">
        <f aca="false">VLOOKUP($D588,metadata!$B$2:$S$451,15,0)</f>
        <v>136.2</v>
      </c>
      <c r="S588" s="0" t="n">
        <f aca="false">VLOOKUP($D588,metadata!$B$2:$S$451,16,0)</f>
        <v>0.01</v>
      </c>
      <c r="T588" s="0" t="n">
        <f aca="false">VLOOKUP($D588,metadata!$B$2:$S$451,17,0)</f>
        <v>9.1</v>
      </c>
      <c r="U588" s="0" t="str">
        <f aca="false">VLOOKUP($D588,metadata!$B$2:$S$451,18,0)</f>
        <v/>
      </c>
      <c r="V588" s="0" t="n">
        <f aca="false">VLOOKUP($D588,metadata!$B$2:$Z$451,19,0)</f>
        <v>770</v>
      </c>
      <c r="W588" s="0" t="str">
        <f aca="false">VLOOKUP($D588,metadata!$B$2:$Z$451,20,0)</f>
        <v>global average</v>
      </c>
      <c r="X588" s="0" t="str">
        <f aca="false">VLOOKUP($D588,metadata!$B$2:$Z$451,21,0)</f>
        <v/>
      </c>
      <c r="Y588" s="0" t="n">
        <f aca="false">VLOOKUP($D588,metadata!$B$2:$Z$451,22,0)</f>
        <v>9</v>
      </c>
      <c r="Z588" s="0" t="str">
        <f aca="false">VLOOKUP($D588,metadata!$B$2:$Z$451,23,0)</f>
        <v/>
      </c>
      <c r="AA588" s="0" t="str">
        <f aca="false">VLOOKUP($D588,metadata!$B$2:$Z$451,24,0)</f>
        <v>pupal</v>
      </c>
      <c r="AB588" s="0" t="str">
        <f aca="false">VLOOKUP($D588,metadata!$B$2:$Z$451,25,0)</f>
        <v/>
      </c>
      <c r="AC588" s="0" t="n">
        <v>14.9720998531571</v>
      </c>
      <c r="AD588" s="0" t="n">
        <v>-0.996677740863773</v>
      </c>
      <c r="AF588" s="0" t="n">
        <f aca="false">IF(AE588="",V588,AE588)</f>
        <v>770</v>
      </c>
      <c r="AG588" s="0" t="n">
        <f aca="false">ROUND(AC588,1)</f>
        <v>15</v>
      </c>
      <c r="AH588" s="0" t="n">
        <v>1996</v>
      </c>
      <c r="AI588" s="0" t="s">
        <v>37</v>
      </c>
      <c r="AJ588" s="0" t="s">
        <v>37</v>
      </c>
    </row>
    <row r="589" customFormat="false" ht="13.8" hidden="true" customHeight="false" outlineLevel="0" collapsed="false">
      <c r="C589" s="0" t="n">
        <v>588</v>
      </c>
      <c r="D589" s="3" t="str">
        <f aca="false">VLOOKUP(C589,$A$1:$B$451,2)</f>
        <v>9-UW</v>
      </c>
      <c r="E589" s="0" t="str">
        <f aca="false">VLOOKUP($D589,metadata!$B$2:$S$451,2,0)</f>
        <v>Gomi, T; Takeda, M</v>
      </c>
      <c r="F589" s="0" t="str">
        <f aca="false">VLOOKUP($D589,metadata!$B$2:$S$451,3,0)</f>
        <v>Changes in life-history traits in the Fall Webworm within half a century of introduction to Japan</v>
      </c>
      <c r="G589" s="0" t="str">
        <f aca="false">VLOOKUP($D589,metadata!$B$2:$S$451,4,0)</f>
        <v>10.2307/2390287</v>
      </c>
      <c r="H589" s="0" t="str">
        <f aca="false">VLOOKUP($D589,metadata!$B$2:$S$451,5,0)</f>
        <v>y</v>
      </c>
      <c r="I589" s="0" t="str">
        <f aca="false">VLOOKUP($D589,metadata!$B$2:$S$451,6,0)</f>
        <v>a</v>
      </c>
      <c r="J589" s="0" t="str">
        <f aca="false">VLOOKUP($D589,metadata!$B$2:$S$451,7,0)</f>
        <v>i</v>
      </c>
      <c r="K589" s="0" t="n">
        <f aca="false">VLOOKUP($D589,metadata!$B$2:$S$451,8,0)</f>
        <v>7</v>
      </c>
      <c r="L589" s="0" t="n">
        <f aca="false">VLOOKUP($D589,metadata!$B$2:$S$451,9,0)</f>
        <v>4</v>
      </c>
      <c r="M589" s="0" t="str">
        <f aca="false">VLOOKUP($D589,metadata!$B$2:$S$451,10,0)</f>
        <v/>
      </c>
      <c r="N589" s="0" t="str">
        <f aca="false">VLOOKUP($D589,metadata!$B$2:$S$451,11,0)</f>
        <v>Hyphantria cunea</v>
      </c>
      <c r="O589" s="0" t="str">
        <f aca="false">VLOOKUP($D589,metadata!$B$2:$S$451,12,0)</f>
        <v>lepidoptera</v>
      </c>
      <c r="P589" s="0" t="str">
        <f aca="false">VLOOKUP($D589,metadata!$B$2:$S$451,13,0)</f>
        <v>UW</v>
      </c>
      <c r="Q589" s="0" t="n">
        <f aca="false">VLOOKUP($D589,metadata!$B$2:$S$451,14,0)</f>
        <v>35.9</v>
      </c>
      <c r="R589" s="0" t="n">
        <f aca="false">VLOOKUP($D589,metadata!$B$2:$S$451,15,0)</f>
        <v>139.7</v>
      </c>
      <c r="S589" s="0" t="n">
        <f aca="false">VLOOKUP($D589,metadata!$B$2:$S$451,16,0)</f>
        <v>0.01</v>
      </c>
      <c r="T589" s="0" t="n">
        <f aca="false">VLOOKUP($D589,metadata!$B$2:$S$451,17,0)</f>
        <v>8</v>
      </c>
      <c r="U589" s="0" t="str">
        <f aca="false">VLOOKUP($D589,metadata!$B$2:$S$451,18,0)</f>
        <v/>
      </c>
      <c r="V589" s="0" t="n">
        <f aca="false">VLOOKUP($D589,metadata!$B$2:$Z$451,19,0)</f>
        <v>770</v>
      </c>
      <c r="W589" s="0" t="str">
        <f aca="false">VLOOKUP($D589,metadata!$B$2:$Z$451,20,0)</f>
        <v>global average</v>
      </c>
      <c r="X589" s="0" t="str">
        <f aca="false">VLOOKUP($D589,metadata!$B$2:$Z$451,21,0)</f>
        <v/>
      </c>
      <c r="Y589" s="0" t="n">
        <f aca="false">VLOOKUP($D589,metadata!$B$2:$Z$451,22,0)</f>
        <v>9</v>
      </c>
      <c r="Z589" s="0" t="str">
        <f aca="false">VLOOKUP($D589,metadata!$B$2:$Z$451,23,0)</f>
        <v/>
      </c>
      <c r="AA589" s="0" t="str">
        <f aca="false">VLOOKUP($D589,metadata!$B$2:$Z$451,24,0)</f>
        <v>pupal</v>
      </c>
      <c r="AB589" s="0" t="str">
        <f aca="false">VLOOKUP($D589,metadata!$B$2:$Z$451,25,0)</f>
        <v/>
      </c>
      <c r="AC589" s="0" t="n">
        <v>13.9955947136563</v>
      </c>
      <c r="AD589" s="0" t="n">
        <v>100.16611295681</v>
      </c>
      <c r="AF589" s="0" t="n">
        <f aca="false">IF(AE589="",V589,AE589)</f>
        <v>770</v>
      </c>
      <c r="AG589" s="0" t="n">
        <f aca="false">ROUND(AC589,1)</f>
        <v>14</v>
      </c>
      <c r="AH589" s="0" t="n">
        <v>1996</v>
      </c>
      <c r="AI589" s="0" t="s">
        <v>37</v>
      </c>
      <c r="AJ589" s="0" t="s">
        <v>37</v>
      </c>
    </row>
    <row r="590" customFormat="false" ht="13.8" hidden="true" customHeight="false" outlineLevel="0" collapsed="false">
      <c r="C590" s="0" t="n">
        <v>589</v>
      </c>
      <c r="D590" s="3" t="str">
        <f aca="false">VLOOKUP(C590,$A$1:$B$451,2)</f>
        <v>9-UW</v>
      </c>
      <c r="E590" s="0" t="str">
        <f aca="false">VLOOKUP($D590,metadata!$B$2:$S$451,2,0)</f>
        <v>Gomi, T; Takeda, M</v>
      </c>
      <c r="F590" s="0" t="str">
        <f aca="false">VLOOKUP($D590,metadata!$B$2:$S$451,3,0)</f>
        <v>Changes in life-history traits in the Fall Webworm within half a century of introduction to Japan</v>
      </c>
      <c r="G590" s="0" t="str">
        <f aca="false">VLOOKUP($D590,metadata!$B$2:$S$451,4,0)</f>
        <v>10.2307/2390287</v>
      </c>
      <c r="H590" s="0" t="str">
        <f aca="false">VLOOKUP($D590,metadata!$B$2:$S$451,5,0)</f>
        <v>y</v>
      </c>
      <c r="I590" s="0" t="str">
        <f aca="false">VLOOKUP($D590,metadata!$B$2:$S$451,6,0)</f>
        <v>a</v>
      </c>
      <c r="J590" s="0" t="str">
        <f aca="false">VLOOKUP($D590,metadata!$B$2:$S$451,7,0)</f>
        <v>i</v>
      </c>
      <c r="K590" s="0" t="n">
        <f aca="false">VLOOKUP($D590,metadata!$B$2:$S$451,8,0)</f>
        <v>7</v>
      </c>
      <c r="L590" s="0" t="n">
        <f aca="false">VLOOKUP($D590,metadata!$B$2:$S$451,9,0)</f>
        <v>4</v>
      </c>
      <c r="M590" s="0" t="str">
        <f aca="false">VLOOKUP($D590,metadata!$B$2:$S$451,10,0)</f>
        <v/>
      </c>
      <c r="N590" s="0" t="str">
        <f aca="false">VLOOKUP($D590,metadata!$B$2:$S$451,11,0)</f>
        <v>Hyphantria cunea</v>
      </c>
      <c r="O590" s="0" t="str">
        <f aca="false">VLOOKUP($D590,metadata!$B$2:$S$451,12,0)</f>
        <v>lepidoptera</v>
      </c>
      <c r="P590" s="0" t="str">
        <f aca="false">VLOOKUP($D590,metadata!$B$2:$S$451,13,0)</f>
        <v>UW</v>
      </c>
      <c r="Q590" s="0" t="n">
        <f aca="false">VLOOKUP($D590,metadata!$B$2:$S$451,14,0)</f>
        <v>35.9</v>
      </c>
      <c r="R590" s="0" t="n">
        <f aca="false">VLOOKUP($D590,metadata!$B$2:$S$451,15,0)</f>
        <v>139.7</v>
      </c>
      <c r="S590" s="0" t="n">
        <f aca="false">VLOOKUP($D590,metadata!$B$2:$S$451,16,0)</f>
        <v>0.01</v>
      </c>
      <c r="T590" s="0" t="n">
        <f aca="false">VLOOKUP($D590,metadata!$B$2:$S$451,17,0)</f>
        <v>8</v>
      </c>
      <c r="U590" s="0" t="str">
        <f aca="false">VLOOKUP($D590,metadata!$B$2:$S$451,18,0)</f>
        <v/>
      </c>
      <c r="V590" s="0" t="n">
        <f aca="false">VLOOKUP($D590,metadata!$B$2:$Z$451,19,0)</f>
        <v>770</v>
      </c>
      <c r="W590" s="0" t="str">
        <f aca="false">VLOOKUP($D590,metadata!$B$2:$Z$451,20,0)</f>
        <v>global average</v>
      </c>
      <c r="X590" s="0" t="str">
        <f aca="false">VLOOKUP($D590,metadata!$B$2:$Z$451,21,0)</f>
        <v/>
      </c>
      <c r="Y590" s="0" t="n">
        <f aca="false">VLOOKUP($D590,metadata!$B$2:$Z$451,22,0)</f>
        <v>9</v>
      </c>
      <c r="Z590" s="0" t="str">
        <f aca="false">VLOOKUP($D590,metadata!$B$2:$Z$451,23,0)</f>
        <v/>
      </c>
      <c r="AA590" s="0" t="str">
        <f aca="false">VLOOKUP($D590,metadata!$B$2:$Z$451,24,0)</f>
        <v>pupal</v>
      </c>
      <c r="AB590" s="0" t="str">
        <f aca="false">VLOOKUP($D590,metadata!$B$2:$Z$451,25,0)</f>
        <v/>
      </c>
      <c r="AC590" s="0" t="n">
        <v>14.2422907488986</v>
      </c>
      <c r="AD590" s="0" t="n">
        <v>44.1860465116279</v>
      </c>
      <c r="AF590" s="0" t="n">
        <f aca="false">IF(AE590="",V590,AE590)</f>
        <v>770</v>
      </c>
      <c r="AG590" s="0" t="n">
        <v>14.25</v>
      </c>
      <c r="AH590" s="0" t="n">
        <v>1996</v>
      </c>
      <c r="AI590" s="0" t="s">
        <v>37</v>
      </c>
      <c r="AJ590" s="0" t="s">
        <v>37</v>
      </c>
    </row>
    <row r="591" customFormat="false" ht="13.8" hidden="true" customHeight="false" outlineLevel="0" collapsed="false">
      <c r="C591" s="0" t="n">
        <v>590</v>
      </c>
      <c r="D591" s="3" t="str">
        <f aca="false">VLOOKUP(C591,$A$1:$B$451,2)</f>
        <v>9-UW</v>
      </c>
      <c r="E591" s="0" t="str">
        <f aca="false">VLOOKUP($D591,metadata!$B$2:$S$451,2,0)</f>
        <v>Gomi, T; Takeda, M</v>
      </c>
      <c r="F591" s="0" t="str">
        <f aca="false">VLOOKUP($D591,metadata!$B$2:$S$451,3,0)</f>
        <v>Changes in life-history traits in the Fall Webworm within half a century of introduction to Japan</v>
      </c>
      <c r="G591" s="0" t="str">
        <f aca="false">VLOOKUP($D591,metadata!$B$2:$S$451,4,0)</f>
        <v>10.2307/2390287</v>
      </c>
      <c r="H591" s="0" t="str">
        <f aca="false">VLOOKUP($D591,metadata!$B$2:$S$451,5,0)</f>
        <v>y</v>
      </c>
      <c r="I591" s="0" t="str">
        <f aca="false">VLOOKUP($D591,metadata!$B$2:$S$451,6,0)</f>
        <v>a</v>
      </c>
      <c r="J591" s="0" t="str">
        <f aca="false">VLOOKUP($D591,metadata!$B$2:$S$451,7,0)</f>
        <v>i</v>
      </c>
      <c r="K591" s="0" t="n">
        <f aca="false">VLOOKUP($D591,metadata!$B$2:$S$451,8,0)</f>
        <v>7</v>
      </c>
      <c r="L591" s="0" t="n">
        <f aca="false">VLOOKUP($D591,metadata!$B$2:$S$451,9,0)</f>
        <v>4</v>
      </c>
      <c r="M591" s="0" t="str">
        <f aca="false">VLOOKUP($D591,metadata!$B$2:$S$451,10,0)</f>
        <v/>
      </c>
      <c r="N591" s="0" t="str">
        <f aca="false">VLOOKUP($D591,metadata!$B$2:$S$451,11,0)</f>
        <v>Hyphantria cunea</v>
      </c>
      <c r="O591" s="0" t="str">
        <f aca="false">VLOOKUP($D591,metadata!$B$2:$S$451,12,0)</f>
        <v>lepidoptera</v>
      </c>
      <c r="P591" s="0" t="str">
        <f aca="false">VLOOKUP($D591,metadata!$B$2:$S$451,13,0)</f>
        <v>UW</v>
      </c>
      <c r="Q591" s="0" t="n">
        <f aca="false">VLOOKUP($D591,metadata!$B$2:$S$451,14,0)</f>
        <v>35.9</v>
      </c>
      <c r="R591" s="0" t="n">
        <f aca="false">VLOOKUP($D591,metadata!$B$2:$S$451,15,0)</f>
        <v>139.7</v>
      </c>
      <c r="S591" s="0" t="n">
        <f aca="false">VLOOKUP($D591,metadata!$B$2:$S$451,16,0)</f>
        <v>0.01</v>
      </c>
      <c r="T591" s="0" t="n">
        <f aca="false">VLOOKUP($D591,metadata!$B$2:$S$451,17,0)</f>
        <v>8</v>
      </c>
      <c r="U591" s="0" t="str">
        <f aca="false">VLOOKUP($D591,metadata!$B$2:$S$451,18,0)</f>
        <v/>
      </c>
      <c r="V591" s="0" t="n">
        <f aca="false">VLOOKUP($D591,metadata!$B$2:$Z$451,19,0)</f>
        <v>770</v>
      </c>
      <c r="W591" s="0" t="str">
        <f aca="false">VLOOKUP($D591,metadata!$B$2:$Z$451,20,0)</f>
        <v>global average</v>
      </c>
      <c r="X591" s="0" t="str">
        <f aca="false">VLOOKUP($D591,metadata!$B$2:$Z$451,21,0)</f>
        <v/>
      </c>
      <c r="Y591" s="0" t="n">
        <f aca="false">VLOOKUP($D591,metadata!$B$2:$Z$451,22,0)</f>
        <v>9</v>
      </c>
      <c r="Z591" s="0" t="str">
        <f aca="false">VLOOKUP($D591,metadata!$B$2:$Z$451,23,0)</f>
        <v/>
      </c>
      <c r="AA591" s="0" t="str">
        <f aca="false">VLOOKUP($D591,metadata!$B$2:$Z$451,24,0)</f>
        <v>pupal</v>
      </c>
      <c r="AB591" s="0" t="str">
        <f aca="false">VLOOKUP($D591,metadata!$B$2:$Z$451,25,0)</f>
        <v/>
      </c>
      <c r="AC591" s="0" t="n">
        <v>14.4977973568281</v>
      </c>
      <c r="AD591" s="0" t="n">
        <v>9.13621262458473</v>
      </c>
      <c r="AF591" s="0" t="n">
        <f aca="false">IF(AE591="",V591,AE591)</f>
        <v>770</v>
      </c>
      <c r="AG591" s="0" t="n">
        <f aca="false">ROUND(AC591,1)</f>
        <v>14.5</v>
      </c>
      <c r="AH591" s="0" t="n">
        <v>1996</v>
      </c>
      <c r="AI591" s="0" t="s">
        <v>37</v>
      </c>
      <c r="AJ591" s="0" t="s">
        <v>37</v>
      </c>
    </row>
    <row r="592" customFormat="false" ht="13.8" hidden="true" customHeight="false" outlineLevel="0" collapsed="false">
      <c r="C592" s="0" t="n">
        <v>591</v>
      </c>
      <c r="D592" s="3" t="str">
        <f aca="false">VLOOKUP(C592,$A$1:$B$451,2)</f>
        <v>9-UW</v>
      </c>
      <c r="E592" s="0" t="str">
        <f aca="false">VLOOKUP($D592,metadata!$B$2:$S$451,2,0)</f>
        <v>Gomi, T; Takeda, M</v>
      </c>
      <c r="F592" s="0" t="str">
        <f aca="false">VLOOKUP($D592,metadata!$B$2:$S$451,3,0)</f>
        <v>Changes in life-history traits in the Fall Webworm within half a century of introduction to Japan</v>
      </c>
      <c r="G592" s="0" t="str">
        <f aca="false">VLOOKUP($D592,metadata!$B$2:$S$451,4,0)</f>
        <v>10.2307/2390287</v>
      </c>
      <c r="H592" s="0" t="str">
        <f aca="false">VLOOKUP($D592,metadata!$B$2:$S$451,5,0)</f>
        <v>y</v>
      </c>
      <c r="I592" s="0" t="str">
        <f aca="false">VLOOKUP($D592,metadata!$B$2:$S$451,6,0)</f>
        <v>a</v>
      </c>
      <c r="J592" s="0" t="str">
        <f aca="false">VLOOKUP($D592,metadata!$B$2:$S$451,7,0)</f>
        <v>i</v>
      </c>
      <c r="K592" s="0" t="n">
        <f aca="false">VLOOKUP($D592,metadata!$B$2:$S$451,8,0)</f>
        <v>7</v>
      </c>
      <c r="L592" s="0" t="n">
        <f aca="false">VLOOKUP($D592,metadata!$B$2:$S$451,9,0)</f>
        <v>4</v>
      </c>
      <c r="M592" s="0" t="str">
        <f aca="false">VLOOKUP($D592,metadata!$B$2:$S$451,10,0)</f>
        <v/>
      </c>
      <c r="N592" s="0" t="str">
        <f aca="false">VLOOKUP($D592,metadata!$B$2:$S$451,11,0)</f>
        <v>Hyphantria cunea</v>
      </c>
      <c r="O592" s="0" t="str">
        <f aca="false">VLOOKUP($D592,metadata!$B$2:$S$451,12,0)</f>
        <v>lepidoptera</v>
      </c>
      <c r="P592" s="0" t="str">
        <f aca="false">VLOOKUP($D592,metadata!$B$2:$S$451,13,0)</f>
        <v>UW</v>
      </c>
      <c r="Q592" s="0" t="n">
        <f aca="false">VLOOKUP($D592,metadata!$B$2:$S$451,14,0)</f>
        <v>35.9</v>
      </c>
      <c r="R592" s="0" t="n">
        <f aca="false">VLOOKUP($D592,metadata!$B$2:$S$451,15,0)</f>
        <v>139.7</v>
      </c>
      <c r="S592" s="0" t="n">
        <f aca="false">VLOOKUP($D592,metadata!$B$2:$S$451,16,0)</f>
        <v>0.01</v>
      </c>
      <c r="T592" s="0" t="n">
        <f aca="false">VLOOKUP($D592,metadata!$B$2:$S$451,17,0)</f>
        <v>8</v>
      </c>
      <c r="U592" s="0" t="str">
        <f aca="false">VLOOKUP($D592,metadata!$B$2:$S$451,18,0)</f>
        <v/>
      </c>
      <c r="V592" s="0" t="n">
        <f aca="false">VLOOKUP($D592,metadata!$B$2:$Z$451,19,0)</f>
        <v>770</v>
      </c>
      <c r="W592" s="0" t="str">
        <f aca="false">VLOOKUP($D592,metadata!$B$2:$Z$451,20,0)</f>
        <v>global average</v>
      </c>
      <c r="X592" s="0" t="str">
        <f aca="false">VLOOKUP($D592,metadata!$B$2:$Z$451,21,0)</f>
        <v/>
      </c>
      <c r="Y592" s="0" t="n">
        <f aca="false">VLOOKUP($D592,metadata!$B$2:$Z$451,22,0)</f>
        <v>9</v>
      </c>
      <c r="Z592" s="0" t="str">
        <f aca="false">VLOOKUP($D592,metadata!$B$2:$Z$451,23,0)</f>
        <v/>
      </c>
      <c r="AA592" s="0" t="str">
        <f aca="false">VLOOKUP($D592,metadata!$B$2:$Z$451,24,0)</f>
        <v>pupal</v>
      </c>
      <c r="AB592" s="0" t="str">
        <f aca="false">VLOOKUP($D592,metadata!$B$2:$Z$451,25,0)</f>
        <v/>
      </c>
      <c r="AC592" s="0" t="n">
        <v>14.748898678414</v>
      </c>
      <c r="AD592" s="0" t="n">
        <v>-0.498338870431879</v>
      </c>
      <c r="AF592" s="0" t="n">
        <f aca="false">IF(AE592="",V592,AE592)</f>
        <v>770</v>
      </c>
      <c r="AG592" s="0" t="n">
        <v>14.75</v>
      </c>
      <c r="AH592" s="0" t="n">
        <v>1996</v>
      </c>
      <c r="AI592" s="0" t="s">
        <v>37</v>
      </c>
      <c r="AJ592" s="0" t="s">
        <v>37</v>
      </c>
    </row>
    <row r="593" customFormat="false" ht="13.8" hidden="false" customHeight="false" outlineLevel="0" collapsed="false">
      <c r="C593" s="0" t="n">
        <v>592</v>
      </c>
      <c r="D593" s="3" t="str">
        <f aca="false">VLOOKUP(C593,$A$1:$B$451,2)</f>
        <v>9-KT</v>
      </c>
      <c r="E593" s="0" t="str">
        <f aca="false">VLOOKUP($D593,metadata!$B$2:$S$451,2,0)</f>
        <v>Gomi, T; Takeda, M</v>
      </c>
      <c r="F593" s="0" t="str">
        <f aca="false">VLOOKUP($D593,metadata!$B$2:$S$451,3,0)</f>
        <v>Changes in life-history traits in the Fall Webworm within half a century of introduction to Japan</v>
      </c>
      <c r="G593" s="0" t="str">
        <f aca="false">VLOOKUP($D593,metadata!$B$2:$S$451,4,0)</f>
        <v>10.2307/2390287</v>
      </c>
      <c r="H593" s="0" t="str">
        <f aca="false">VLOOKUP($D593,metadata!$B$2:$S$451,5,0)</f>
        <v>y</v>
      </c>
      <c r="I593" s="0" t="str">
        <f aca="false">VLOOKUP($D593,metadata!$B$2:$S$451,6,0)</f>
        <v>a</v>
      </c>
      <c r="J593" s="0" t="str">
        <f aca="false">VLOOKUP($D593,metadata!$B$2:$S$451,7,0)</f>
        <v>i</v>
      </c>
      <c r="K593" s="0" t="n">
        <f aca="false">VLOOKUP($D593,metadata!$B$2:$S$451,8,0)</f>
        <v>7</v>
      </c>
      <c r="L593" s="0" t="n">
        <f aca="false">VLOOKUP($D593,metadata!$B$2:$S$451,9,0)</f>
        <v>3</v>
      </c>
      <c r="M593" s="0" t="str">
        <f aca="false">VLOOKUP($D593,metadata!$B$2:$S$451,10,0)</f>
        <v/>
      </c>
      <c r="N593" s="0" t="str">
        <f aca="false">VLOOKUP($D593,metadata!$B$2:$S$451,11,0)</f>
        <v>Hyphantria cunea</v>
      </c>
      <c r="O593" s="0" t="str">
        <f aca="false">VLOOKUP($D593,metadata!$B$2:$S$451,12,0)</f>
        <v>lepidoptera</v>
      </c>
      <c r="P593" s="0" t="str">
        <f aca="false">VLOOKUP($D593,metadata!$B$2:$S$451,13,0)</f>
        <v>KT</v>
      </c>
      <c r="Q593" s="0" t="n">
        <f aca="false">VLOOKUP($D593,metadata!$B$2:$S$451,14,0)</f>
        <v>35</v>
      </c>
      <c r="R593" s="0" t="n">
        <f aca="false">VLOOKUP($D593,metadata!$B$2:$S$451,15,0)</f>
        <v>135.8</v>
      </c>
      <c r="S593" s="0" t="n">
        <f aca="false">VLOOKUP($D593,metadata!$B$2:$S$451,16,0)</f>
        <v>0.01</v>
      </c>
      <c r="T593" s="0" t="n">
        <f aca="false">VLOOKUP($D593,metadata!$B$2:$S$451,17,0)</f>
        <v>41.4</v>
      </c>
      <c r="U593" s="0" t="str">
        <f aca="false">VLOOKUP($D593,metadata!$B$2:$S$451,18,0)</f>
        <v/>
      </c>
      <c r="V593" s="0" t="n">
        <f aca="false">VLOOKUP($D593,metadata!$B$2:$Z$451,19,0)</f>
        <v>770</v>
      </c>
      <c r="W593" s="0" t="str">
        <f aca="false">VLOOKUP($D593,metadata!$B$2:$Z$451,20,0)</f>
        <v>global average</v>
      </c>
      <c r="X593" s="0" t="str">
        <f aca="false">VLOOKUP($D593,metadata!$B$2:$Z$451,21,0)</f>
        <v/>
      </c>
      <c r="Y593" s="0" t="n">
        <f aca="false">VLOOKUP($D593,metadata!$B$2:$Z$451,22,0)</f>
        <v>9</v>
      </c>
      <c r="Z593" s="0" t="str">
        <f aca="false">VLOOKUP($D593,metadata!$B$2:$Z$451,23,0)</f>
        <v/>
      </c>
      <c r="AA593" s="0" t="str">
        <f aca="false">VLOOKUP($D593,metadata!$B$2:$Z$451,24,0)</f>
        <v>pupal</v>
      </c>
      <c r="AB593" s="0" t="str">
        <f aca="false">VLOOKUP($D593,metadata!$B$2:$Z$451,25,0)</f>
        <v/>
      </c>
      <c r="AC593" s="0" t="n">
        <v>14.2364170337738</v>
      </c>
      <c r="AD593" s="0" t="n">
        <v>57.4750830564784</v>
      </c>
      <c r="AF593" s="0" t="n">
        <f aca="false">IF(AE593="",V593,AE593)</f>
        <v>770</v>
      </c>
      <c r="AG593" s="0" t="n">
        <v>14.25</v>
      </c>
      <c r="AH593" s="0" t="n">
        <v>1996</v>
      </c>
      <c r="AI593" s="0" t="s">
        <v>38</v>
      </c>
      <c r="AJ593" s="0" t="s">
        <v>38</v>
      </c>
    </row>
    <row r="594" customFormat="false" ht="13.8" hidden="false" customHeight="false" outlineLevel="0" collapsed="false">
      <c r="C594" s="0" t="n">
        <v>593</v>
      </c>
      <c r="D594" s="3" t="str">
        <f aca="false">VLOOKUP(C594,$A$1:$B$451,2)</f>
        <v>9-KT</v>
      </c>
      <c r="E594" s="0" t="str">
        <f aca="false">VLOOKUP($D594,metadata!$B$2:$S$451,2,0)</f>
        <v>Gomi, T; Takeda, M</v>
      </c>
      <c r="F594" s="0" t="str">
        <f aca="false">VLOOKUP($D594,metadata!$B$2:$S$451,3,0)</f>
        <v>Changes in life-history traits in the Fall Webworm within half a century of introduction to Japan</v>
      </c>
      <c r="G594" s="0" t="str">
        <f aca="false">VLOOKUP($D594,metadata!$B$2:$S$451,4,0)</f>
        <v>10.2307/2390287</v>
      </c>
      <c r="H594" s="0" t="str">
        <f aca="false">VLOOKUP($D594,metadata!$B$2:$S$451,5,0)</f>
        <v>y</v>
      </c>
      <c r="I594" s="0" t="str">
        <f aca="false">VLOOKUP($D594,metadata!$B$2:$S$451,6,0)</f>
        <v>a</v>
      </c>
      <c r="J594" s="0" t="str">
        <f aca="false">VLOOKUP($D594,metadata!$B$2:$S$451,7,0)</f>
        <v>i</v>
      </c>
      <c r="K594" s="0" t="n">
        <f aca="false">VLOOKUP($D594,metadata!$B$2:$S$451,8,0)</f>
        <v>7</v>
      </c>
      <c r="L594" s="0" t="n">
        <f aca="false">VLOOKUP($D594,metadata!$B$2:$S$451,9,0)</f>
        <v>3</v>
      </c>
      <c r="M594" s="0" t="str">
        <f aca="false">VLOOKUP($D594,metadata!$B$2:$S$451,10,0)</f>
        <v/>
      </c>
      <c r="N594" s="0" t="str">
        <f aca="false">VLOOKUP($D594,metadata!$B$2:$S$451,11,0)</f>
        <v>Hyphantria cunea</v>
      </c>
      <c r="O594" s="0" t="str">
        <f aca="false">VLOOKUP($D594,metadata!$B$2:$S$451,12,0)</f>
        <v>lepidoptera</v>
      </c>
      <c r="P594" s="0" t="str">
        <f aca="false">VLOOKUP($D594,metadata!$B$2:$S$451,13,0)</f>
        <v>KT</v>
      </c>
      <c r="Q594" s="0" t="n">
        <f aca="false">VLOOKUP($D594,metadata!$B$2:$S$451,14,0)</f>
        <v>35</v>
      </c>
      <c r="R594" s="0" t="n">
        <f aca="false">VLOOKUP($D594,metadata!$B$2:$S$451,15,0)</f>
        <v>135.8</v>
      </c>
      <c r="S594" s="0" t="n">
        <f aca="false">VLOOKUP($D594,metadata!$B$2:$S$451,16,0)</f>
        <v>0.01</v>
      </c>
      <c r="T594" s="0" t="n">
        <f aca="false">VLOOKUP($D594,metadata!$B$2:$S$451,17,0)</f>
        <v>41.4</v>
      </c>
      <c r="U594" s="0" t="str">
        <f aca="false">VLOOKUP($D594,metadata!$B$2:$S$451,18,0)</f>
        <v/>
      </c>
      <c r="V594" s="0" t="n">
        <f aca="false">VLOOKUP($D594,metadata!$B$2:$Z$451,19,0)</f>
        <v>770</v>
      </c>
      <c r="W594" s="0" t="str">
        <f aca="false">VLOOKUP($D594,metadata!$B$2:$Z$451,20,0)</f>
        <v>global average</v>
      </c>
      <c r="X594" s="0" t="str">
        <f aca="false">VLOOKUP($D594,metadata!$B$2:$Z$451,21,0)</f>
        <v/>
      </c>
      <c r="Y594" s="0" t="n">
        <f aca="false">VLOOKUP($D594,metadata!$B$2:$Z$451,22,0)</f>
        <v>9</v>
      </c>
      <c r="Z594" s="0" t="str">
        <f aca="false">VLOOKUP($D594,metadata!$B$2:$Z$451,23,0)</f>
        <v/>
      </c>
      <c r="AA594" s="0" t="str">
        <f aca="false">VLOOKUP($D594,metadata!$B$2:$Z$451,24,0)</f>
        <v>pupal</v>
      </c>
      <c r="AB594" s="0" t="str">
        <f aca="false">VLOOKUP($D594,metadata!$B$2:$Z$451,25,0)</f>
        <v/>
      </c>
      <c r="AC594" s="0" t="n">
        <v>14.4948604992657</v>
      </c>
      <c r="AD594" s="0" t="n">
        <v>0.996677740863802</v>
      </c>
      <c r="AF594" s="0" t="n">
        <f aca="false">IF(AE594="",V594,AE594)</f>
        <v>770</v>
      </c>
      <c r="AG594" s="0" t="n">
        <f aca="false">ROUND(AC594,1)</f>
        <v>14.5</v>
      </c>
      <c r="AH594" s="0" t="n">
        <v>1996</v>
      </c>
      <c r="AI594" s="0" t="s">
        <v>38</v>
      </c>
      <c r="AJ594" s="0" t="s">
        <v>38</v>
      </c>
    </row>
    <row r="595" customFormat="false" ht="13.8" hidden="false" customHeight="false" outlineLevel="0" collapsed="false">
      <c r="C595" s="0" t="n">
        <v>594</v>
      </c>
      <c r="D595" s="3" t="str">
        <f aca="false">VLOOKUP(C595,$A$1:$B$451,2)</f>
        <v>9-KT</v>
      </c>
      <c r="E595" s="0" t="str">
        <f aca="false">VLOOKUP($D595,metadata!$B$2:$S$451,2,0)</f>
        <v>Gomi, T; Takeda, M</v>
      </c>
      <c r="F595" s="0" t="str">
        <f aca="false">VLOOKUP($D595,metadata!$B$2:$S$451,3,0)</f>
        <v>Changes in life-history traits in the Fall Webworm within half a century of introduction to Japan</v>
      </c>
      <c r="G595" s="0" t="str">
        <f aca="false">VLOOKUP($D595,metadata!$B$2:$S$451,4,0)</f>
        <v>10.2307/2390287</v>
      </c>
      <c r="H595" s="0" t="str">
        <f aca="false">VLOOKUP($D595,metadata!$B$2:$S$451,5,0)</f>
        <v>y</v>
      </c>
      <c r="I595" s="0" t="str">
        <f aca="false">VLOOKUP($D595,metadata!$B$2:$S$451,6,0)</f>
        <v>a</v>
      </c>
      <c r="J595" s="0" t="str">
        <f aca="false">VLOOKUP($D595,metadata!$B$2:$S$451,7,0)</f>
        <v>i</v>
      </c>
      <c r="K595" s="0" t="n">
        <f aca="false">VLOOKUP($D595,metadata!$B$2:$S$451,8,0)</f>
        <v>7</v>
      </c>
      <c r="L595" s="0" t="n">
        <f aca="false">VLOOKUP($D595,metadata!$B$2:$S$451,9,0)</f>
        <v>3</v>
      </c>
      <c r="M595" s="0" t="str">
        <f aca="false">VLOOKUP($D595,metadata!$B$2:$S$451,10,0)</f>
        <v/>
      </c>
      <c r="N595" s="0" t="str">
        <f aca="false">VLOOKUP($D595,metadata!$B$2:$S$451,11,0)</f>
        <v>Hyphantria cunea</v>
      </c>
      <c r="O595" s="0" t="str">
        <f aca="false">VLOOKUP($D595,metadata!$B$2:$S$451,12,0)</f>
        <v>lepidoptera</v>
      </c>
      <c r="P595" s="0" t="str">
        <f aca="false">VLOOKUP($D595,metadata!$B$2:$S$451,13,0)</f>
        <v>KT</v>
      </c>
      <c r="Q595" s="0" t="n">
        <f aca="false">VLOOKUP($D595,metadata!$B$2:$S$451,14,0)</f>
        <v>35</v>
      </c>
      <c r="R595" s="0" t="n">
        <f aca="false">VLOOKUP($D595,metadata!$B$2:$S$451,15,0)</f>
        <v>135.8</v>
      </c>
      <c r="S595" s="0" t="n">
        <f aca="false">VLOOKUP($D595,metadata!$B$2:$S$451,16,0)</f>
        <v>0.01</v>
      </c>
      <c r="T595" s="0" t="n">
        <f aca="false">VLOOKUP($D595,metadata!$B$2:$S$451,17,0)</f>
        <v>41.4</v>
      </c>
      <c r="U595" s="0" t="str">
        <f aca="false">VLOOKUP($D595,metadata!$B$2:$S$451,18,0)</f>
        <v/>
      </c>
      <c r="V595" s="0" t="n">
        <f aca="false">VLOOKUP($D595,metadata!$B$2:$Z$451,19,0)</f>
        <v>770</v>
      </c>
      <c r="W595" s="0" t="str">
        <f aca="false">VLOOKUP($D595,metadata!$B$2:$Z$451,20,0)</f>
        <v>global average</v>
      </c>
      <c r="X595" s="0" t="str">
        <f aca="false">VLOOKUP($D595,metadata!$B$2:$Z$451,21,0)</f>
        <v/>
      </c>
      <c r="Y595" s="0" t="n">
        <f aca="false">VLOOKUP($D595,metadata!$B$2:$Z$451,22,0)</f>
        <v>9</v>
      </c>
      <c r="Z595" s="0" t="str">
        <f aca="false">VLOOKUP($D595,metadata!$B$2:$Z$451,23,0)</f>
        <v/>
      </c>
      <c r="AA595" s="0" t="str">
        <f aca="false">VLOOKUP($D595,metadata!$B$2:$Z$451,24,0)</f>
        <v>pupal</v>
      </c>
      <c r="AB595" s="0" t="str">
        <f aca="false">VLOOKUP($D595,metadata!$B$2:$Z$451,25,0)</f>
        <v/>
      </c>
      <c r="AC595" s="0" t="n">
        <v>14.7165932452276</v>
      </c>
      <c r="AD595" s="0" t="n">
        <v>-0.332225913621243</v>
      </c>
      <c r="AF595" s="0" t="n">
        <f aca="false">IF(AE595="",V595,AE595)</f>
        <v>770</v>
      </c>
      <c r="AG595" s="0" t="n">
        <v>14.75</v>
      </c>
      <c r="AH595" s="0" t="n">
        <v>1996</v>
      </c>
      <c r="AI595" s="0" t="s">
        <v>38</v>
      </c>
      <c r="AJ595" s="0" t="s">
        <v>38</v>
      </c>
    </row>
    <row r="596" customFormat="false" ht="13.8" hidden="false" customHeight="false" outlineLevel="0" collapsed="false">
      <c r="C596" s="0" t="n">
        <v>595</v>
      </c>
      <c r="D596" s="3" t="str">
        <f aca="false">VLOOKUP(C596,$A$1:$B$451,2)</f>
        <v>9-SO</v>
      </c>
      <c r="E596" s="0" t="str">
        <f aca="false">VLOOKUP($D596,metadata!$B$2:$S$451,2,0)</f>
        <v>Gomi, T; Takeda, M</v>
      </c>
      <c r="F596" s="0" t="str">
        <f aca="false">VLOOKUP($D596,metadata!$B$2:$S$451,3,0)</f>
        <v>Changes in life-history traits in the Fall Webworm within half a century of introduction to Japan</v>
      </c>
      <c r="G596" s="0" t="str">
        <f aca="false">VLOOKUP($D596,metadata!$B$2:$S$451,4,0)</f>
        <v>10.2307/2390287</v>
      </c>
      <c r="H596" s="0" t="str">
        <f aca="false">VLOOKUP($D596,metadata!$B$2:$S$451,5,0)</f>
        <v>y</v>
      </c>
      <c r="I596" s="0" t="str">
        <f aca="false">VLOOKUP($D596,metadata!$B$2:$S$451,6,0)</f>
        <v>a</v>
      </c>
      <c r="J596" s="0" t="str">
        <f aca="false">VLOOKUP($D596,metadata!$B$2:$S$451,7,0)</f>
        <v>i</v>
      </c>
      <c r="K596" s="0" t="n">
        <f aca="false">VLOOKUP($D596,metadata!$B$2:$S$451,8,0)</f>
        <v>7</v>
      </c>
      <c r="L596" s="0" t="n">
        <f aca="false">VLOOKUP($D596,metadata!$B$2:$S$451,9,0)</f>
        <v>3</v>
      </c>
      <c r="M596" s="0" t="str">
        <f aca="false">VLOOKUP($D596,metadata!$B$2:$S$451,10,0)</f>
        <v/>
      </c>
      <c r="N596" s="0" t="str">
        <f aca="false">VLOOKUP($D596,metadata!$B$2:$S$451,11,0)</f>
        <v>Hyphantria cunea</v>
      </c>
      <c r="O596" s="0" t="str">
        <f aca="false">VLOOKUP($D596,metadata!$B$2:$S$451,12,0)</f>
        <v>lepidoptera</v>
      </c>
      <c r="P596" s="0" t="str">
        <f aca="false">VLOOKUP($D596,metadata!$B$2:$S$451,13,0)</f>
        <v>SO</v>
      </c>
      <c r="Q596" s="0" t="n">
        <f aca="false">VLOOKUP($D596,metadata!$B$2:$S$451,14,0)</f>
        <v>35</v>
      </c>
      <c r="R596" s="0" t="n">
        <f aca="false">VLOOKUP($D596,metadata!$B$2:$S$451,15,0)</f>
        <v>138.4</v>
      </c>
      <c r="S596" s="0" t="n">
        <f aca="false">VLOOKUP($D596,metadata!$B$2:$S$451,16,0)</f>
        <v>0.01</v>
      </c>
      <c r="T596" s="0" t="n">
        <f aca="false">VLOOKUP($D596,metadata!$B$2:$S$451,17,0)</f>
        <v>14.1</v>
      </c>
      <c r="U596" s="0" t="str">
        <f aca="false">VLOOKUP($D596,metadata!$B$2:$S$451,18,0)</f>
        <v/>
      </c>
      <c r="V596" s="0" t="n">
        <f aca="false">VLOOKUP($D596,metadata!$B$2:$Z$451,19,0)</f>
        <v>770</v>
      </c>
      <c r="W596" s="0" t="str">
        <f aca="false">VLOOKUP($D596,metadata!$B$2:$Z$451,20,0)</f>
        <v>global average</v>
      </c>
      <c r="X596" s="0" t="str">
        <f aca="false">VLOOKUP($D596,metadata!$B$2:$Z$451,21,0)</f>
        <v/>
      </c>
      <c r="Y596" s="0" t="n">
        <f aca="false">VLOOKUP($D596,metadata!$B$2:$Z$451,22,0)</f>
        <v>9</v>
      </c>
      <c r="Z596" s="0" t="str">
        <f aca="false">VLOOKUP($D596,metadata!$B$2:$Z$451,23,0)</f>
        <v/>
      </c>
      <c r="AA596" s="0" t="str">
        <f aca="false">VLOOKUP($D596,metadata!$B$2:$Z$451,24,0)</f>
        <v>pupal</v>
      </c>
      <c r="AB596" s="0" t="str">
        <f aca="false">VLOOKUP($D596,metadata!$B$2:$Z$451,25,0)</f>
        <v/>
      </c>
      <c r="AC596" s="0" t="n">
        <v>14.2393538913362</v>
      </c>
      <c r="AD596" s="0" t="n">
        <v>92.6910299003322</v>
      </c>
      <c r="AF596" s="0" t="n">
        <f aca="false">IF(AE596="",V596,AE596)</f>
        <v>770</v>
      </c>
      <c r="AG596" s="0" t="n">
        <v>14.25</v>
      </c>
      <c r="AH596" s="0" t="n">
        <v>1996</v>
      </c>
      <c r="AI596" s="0" t="s">
        <v>38</v>
      </c>
      <c r="AJ596" s="0" t="s">
        <v>38</v>
      </c>
    </row>
    <row r="597" customFormat="false" ht="13.8" hidden="false" customHeight="false" outlineLevel="0" collapsed="false">
      <c r="C597" s="0" t="n">
        <v>596</v>
      </c>
      <c r="D597" s="3" t="str">
        <f aca="false">VLOOKUP(C597,$A$1:$B$451,2)</f>
        <v>9-SO</v>
      </c>
      <c r="E597" s="0" t="str">
        <f aca="false">VLOOKUP($D597,metadata!$B$2:$S$451,2,0)</f>
        <v>Gomi, T; Takeda, M</v>
      </c>
      <c r="F597" s="0" t="str">
        <f aca="false">VLOOKUP($D597,metadata!$B$2:$S$451,3,0)</f>
        <v>Changes in life-history traits in the Fall Webworm within half a century of introduction to Japan</v>
      </c>
      <c r="G597" s="0" t="str">
        <f aca="false">VLOOKUP($D597,metadata!$B$2:$S$451,4,0)</f>
        <v>10.2307/2390287</v>
      </c>
      <c r="H597" s="0" t="str">
        <f aca="false">VLOOKUP($D597,metadata!$B$2:$S$451,5,0)</f>
        <v>y</v>
      </c>
      <c r="I597" s="0" t="str">
        <f aca="false">VLOOKUP($D597,metadata!$B$2:$S$451,6,0)</f>
        <v>a</v>
      </c>
      <c r="J597" s="0" t="str">
        <f aca="false">VLOOKUP($D597,metadata!$B$2:$S$451,7,0)</f>
        <v>i</v>
      </c>
      <c r="K597" s="0" t="n">
        <f aca="false">VLOOKUP($D597,metadata!$B$2:$S$451,8,0)</f>
        <v>7</v>
      </c>
      <c r="L597" s="0" t="n">
        <f aca="false">VLOOKUP($D597,metadata!$B$2:$S$451,9,0)</f>
        <v>3</v>
      </c>
      <c r="M597" s="0" t="str">
        <f aca="false">VLOOKUP($D597,metadata!$B$2:$S$451,10,0)</f>
        <v/>
      </c>
      <c r="N597" s="0" t="str">
        <f aca="false">VLOOKUP($D597,metadata!$B$2:$S$451,11,0)</f>
        <v>Hyphantria cunea</v>
      </c>
      <c r="O597" s="0" t="str">
        <f aca="false">VLOOKUP($D597,metadata!$B$2:$S$451,12,0)</f>
        <v>lepidoptera</v>
      </c>
      <c r="P597" s="0" t="str">
        <f aca="false">VLOOKUP($D597,metadata!$B$2:$S$451,13,0)</f>
        <v>SO</v>
      </c>
      <c r="Q597" s="0" t="n">
        <f aca="false">VLOOKUP($D597,metadata!$B$2:$S$451,14,0)</f>
        <v>35</v>
      </c>
      <c r="R597" s="0" t="n">
        <f aca="false">VLOOKUP($D597,metadata!$B$2:$S$451,15,0)</f>
        <v>138.4</v>
      </c>
      <c r="S597" s="0" t="n">
        <f aca="false">VLOOKUP($D597,metadata!$B$2:$S$451,16,0)</f>
        <v>0.01</v>
      </c>
      <c r="T597" s="0" t="n">
        <f aca="false">VLOOKUP($D597,metadata!$B$2:$S$451,17,0)</f>
        <v>14.1</v>
      </c>
      <c r="U597" s="0" t="str">
        <f aca="false">VLOOKUP($D597,metadata!$B$2:$S$451,18,0)</f>
        <v/>
      </c>
      <c r="V597" s="0" t="n">
        <f aca="false">VLOOKUP($D597,metadata!$B$2:$Z$451,19,0)</f>
        <v>770</v>
      </c>
      <c r="W597" s="0" t="str">
        <f aca="false">VLOOKUP($D597,metadata!$B$2:$Z$451,20,0)</f>
        <v>global average</v>
      </c>
      <c r="X597" s="0" t="str">
        <f aca="false">VLOOKUP($D597,metadata!$B$2:$Z$451,21,0)</f>
        <v/>
      </c>
      <c r="Y597" s="0" t="n">
        <f aca="false">VLOOKUP($D597,metadata!$B$2:$Z$451,22,0)</f>
        <v>9</v>
      </c>
      <c r="Z597" s="0" t="str">
        <f aca="false">VLOOKUP($D597,metadata!$B$2:$Z$451,23,0)</f>
        <v/>
      </c>
      <c r="AA597" s="0" t="str">
        <f aca="false">VLOOKUP($D597,metadata!$B$2:$Z$451,24,0)</f>
        <v>pupal</v>
      </c>
      <c r="AB597" s="0" t="str">
        <f aca="false">VLOOKUP($D597,metadata!$B$2:$Z$451,25,0)</f>
        <v/>
      </c>
      <c r="AC597" s="0" t="n">
        <v>14.4992657856094</v>
      </c>
      <c r="AD597" s="0" t="n">
        <v>22.4252491694352</v>
      </c>
      <c r="AF597" s="0" t="n">
        <f aca="false">IF(AE597="",V597,AE597)</f>
        <v>770</v>
      </c>
      <c r="AG597" s="0" t="n">
        <f aca="false">ROUND(AC597,1)</f>
        <v>14.5</v>
      </c>
      <c r="AH597" s="0" t="n">
        <v>1996</v>
      </c>
      <c r="AI597" s="0" t="s">
        <v>38</v>
      </c>
      <c r="AJ597" s="0" t="s">
        <v>38</v>
      </c>
    </row>
    <row r="598" customFormat="false" ht="13.8" hidden="false" customHeight="false" outlineLevel="0" collapsed="false">
      <c r="C598" s="0" t="n">
        <v>597</v>
      </c>
      <c r="D598" s="3" t="str">
        <f aca="false">VLOOKUP(C598,$A$1:$B$451,2)</f>
        <v>9-SO</v>
      </c>
      <c r="E598" s="0" t="str">
        <f aca="false">VLOOKUP($D598,metadata!$B$2:$S$451,2,0)</f>
        <v>Gomi, T; Takeda, M</v>
      </c>
      <c r="F598" s="0" t="str">
        <f aca="false">VLOOKUP($D598,metadata!$B$2:$S$451,3,0)</f>
        <v>Changes in life-history traits in the Fall Webworm within half a century of introduction to Japan</v>
      </c>
      <c r="G598" s="0" t="str">
        <f aca="false">VLOOKUP($D598,metadata!$B$2:$S$451,4,0)</f>
        <v>10.2307/2390287</v>
      </c>
      <c r="H598" s="0" t="str">
        <f aca="false">VLOOKUP($D598,metadata!$B$2:$S$451,5,0)</f>
        <v>y</v>
      </c>
      <c r="I598" s="0" t="str">
        <f aca="false">VLOOKUP($D598,metadata!$B$2:$S$451,6,0)</f>
        <v>a</v>
      </c>
      <c r="J598" s="0" t="str">
        <f aca="false">VLOOKUP($D598,metadata!$B$2:$S$451,7,0)</f>
        <v>i</v>
      </c>
      <c r="K598" s="0" t="n">
        <f aca="false">VLOOKUP($D598,metadata!$B$2:$S$451,8,0)</f>
        <v>7</v>
      </c>
      <c r="L598" s="0" t="n">
        <f aca="false">VLOOKUP($D598,metadata!$B$2:$S$451,9,0)</f>
        <v>3</v>
      </c>
      <c r="M598" s="0" t="str">
        <f aca="false">VLOOKUP($D598,metadata!$B$2:$S$451,10,0)</f>
        <v/>
      </c>
      <c r="N598" s="0" t="str">
        <f aca="false">VLOOKUP($D598,metadata!$B$2:$S$451,11,0)</f>
        <v>Hyphantria cunea</v>
      </c>
      <c r="O598" s="0" t="str">
        <f aca="false">VLOOKUP($D598,metadata!$B$2:$S$451,12,0)</f>
        <v>lepidoptera</v>
      </c>
      <c r="P598" s="0" t="str">
        <f aca="false">VLOOKUP($D598,metadata!$B$2:$S$451,13,0)</f>
        <v>SO</v>
      </c>
      <c r="Q598" s="0" t="n">
        <f aca="false">VLOOKUP($D598,metadata!$B$2:$S$451,14,0)</f>
        <v>35</v>
      </c>
      <c r="R598" s="0" t="n">
        <f aca="false">VLOOKUP($D598,metadata!$B$2:$S$451,15,0)</f>
        <v>138.4</v>
      </c>
      <c r="S598" s="0" t="n">
        <f aca="false">VLOOKUP($D598,metadata!$B$2:$S$451,16,0)</f>
        <v>0.01</v>
      </c>
      <c r="T598" s="0" t="n">
        <f aca="false">VLOOKUP($D598,metadata!$B$2:$S$451,17,0)</f>
        <v>14.1</v>
      </c>
      <c r="U598" s="0" t="str">
        <f aca="false">VLOOKUP($D598,metadata!$B$2:$S$451,18,0)</f>
        <v/>
      </c>
      <c r="V598" s="0" t="n">
        <f aca="false">VLOOKUP($D598,metadata!$B$2:$Z$451,19,0)</f>
        <v>770</v>
      </c>
      <c r="W598" s="0" t="str">
        <f aca="false">VLOOKUP($D598,metadata!$B$2:$Z$451,20,0)</f>
        <v>global average</v>
      </c>
      <c r="X598" s="0" t="str">
        <f aca="false">VLOOKUP($D598,metadata!$B$2:$Z$451,21,0)</f>
        <v/>
      </c>
      <c r="Y598" s="0" t="n">
        <f aca="false">VLOOKUP($D598,metadata!$B$2:$Z$451,22,0)</f>
        <v>9</v>
      </c>
      <c r="Z598" s="0" t="str">
        <f aca="false">VLOOKUP($D598,metadata!$B$2:$Z$451,23,0)</f>
        <v/>
      </c>
      <c r="AA598" s="0" t="str">
        <f aca="false">VLOOKUP($D598,metadata!$B$2:$Z$451,24,0)</f>
        <v>pupal</v>
      </c>
      <c r="AB598" s="0" t="str">
        <f aca="false">VLOOKUP($D598,metadata!$B$2:$Z$451,25,0)</f>
        <v/>
      </c>
      <c r="AC598" s="0" t="n">
        <v>14.7738619676945</v>
      </c>
      <c r="AD598" s="0" t="n">
        <v>0</v>
      </c>
      <c r="AF598" s="0" t="n">
        <f aca="false">IF(AE598="",V598,AE598)</f>
        <v>770</v>
      </c>
      <c r="AG598" s="0" t="n">
        <v>14.75</v>
      </c>
      <c r="AH598" s="0" t="n">
        <v>1996</v>
      </c>
      <c r="AI598" s="0" t="s">
        <v>38</v>
      </c>
      <c r="AJ598" s="0" t="s">
        <v>38</v>
      </c>
    </row>
    <row r="599" customFormat="false" ht="13.8" hidden="false" customHeight="false" outlineLevel="0" collapsed="false">
      <c r="C599" s="0" t="n">
        <v>598</v>
      </c>
      <c r="D599" s="3" t="str">
        <f aca="false">VLOOKUP(C599,$A$1:$B$451,2)</f>
        <v>10-SD</v>
      </c>
      <c r="E599" s="0" t="str">
        <f aca="false">VLOOKUP($D599,metadata!$B$2:$S$451,2,0)</f>
        <v>GOMI, T; TAKEDA, M</v>
      </c>
      <c r="F599" s="0" t="str">
        <f aca="false">VLOOKUP($D599,metadata!$B$2:$S$451,3,0)</f>
        <v>GEOGRAPHIC-VARIATION IN PHOTOPERIODIC RESPONSES IN AN INTRODUCED INSECT, HYPHANTRIA-CUNEA DRURY (LEPIDOPTERA, ARCTIIDAE) IN JAPAN</v>
      </c>
      <c r="G599" s="0" t="str">
        <f aca="false">VLOOKUP($D599,metadata!$B$2:$S$451,4,0)</f>
        <v>10.1303/aez.26.357</v>
      </c>
      <c r="H599" s="0" t="str">
        <f aca="false">VLOOKUP($D599,metadata!$B$2:$S$451,5,0)</f>
        <v>y</v>
      </c>
      <c r="I599" s="0" t="str">
        <f aca="false">VLOOKUP($D599,metadata!$B$2:$S$451,6,0)</f>
        <v>a</v>
      </c>
      <c r="J599" s="0" t="str">
        <f aca="false">VLOOKUP($D599,metadata!$B$2:$S$451,7,0)</f>
        <v>i</v>
      </c>
      <c r="K599" s="0" t="n">
        <f aca="false">VLOOKUP($D599,metadata!$B$2:$S$451,8,0)</f>
        <v>6</v>
      </c>
      <c r="L599" s="0" t="n">
        <f aca="false">VLOOKUP($D599,metadata!$B$2:$S$451,9,0)</f>
        <v>3</v>
      </c>
      <c r="M599" s="0" t="str">
        <f aca="false">VLOOKUP($D599,metadata!$B$2:$S$451,10,0)</f>
        <v/>
      </c>
      <c r="N599" s="0" t="str">
        <f aca="false">VLOOKUP($D599,metadata!$B$2:$S$451,11,0)</f>
        <v>Hyphantria cunea</v>
      </c>
      <c r="O599" s="0" t="str">
        <f aca="false">VLOOKUP($D599,metadata!$B$2:$S$451,12,0)</f>
        <v>lepidoptera</v>
      </c>
      <c r="P599" s="0" t="str">
        <f aca="false">VLOOKUP($D599,metadata!$B$2:$S$451,13,0)</f>
        <v>SD</v>
      </c>
      <c r="Q599" s="0" t="n">
        <f aca="false">VLOOKUP($D599,metadata!$B$2:$S$451,14,0)</f>
        <v>38.2666666666667</v>
      </c>
      <c r="R599" s="0" t="n">
        <f aca="false">VLOOKUP($D599,metadata!$B$2:$S$451,15,0)</f>
        <v>140.9</v>
      </c>
      <c r="S599" s="0" t="n">
        <f aca="false">VLOOKUP($D599,metadata!$B$2:$S$451,16,0)</f>
        <v>0.01</v>
      </c>
      <c r="T599" s="0" t="n">
        <f aca="false">VLOOKUP($D599,metadata!$B$2:$S$451,17,0)</f>
        <v>38.9</v>
      </c>
      <c r="U599" s="0" t="str">
        <f aca="false">VLOOKUP($D599,metadata!$B$2:$S$451,18,0)</f>
        <v/>
      </c>
      <c r="V599" s="0" t="n">
        <f aca="false">VLOOKUP($D599,metadata!$B$2:$Z$451,19,0)</f>
        <v>179.5</v>
      </c>
      <c r="W599" s="0" t="str">
        <f aca="false">VLOOKUP($D599,metadata!$B$2:$Z$451,20,0)</f>
        <v>acc</v>
      </c>
      <c r="X599" s="0" t="str">
        <f aca="false">VLOOKUP($D599,metadata!$B$2:$Z$451,21,0)</f>
        <v/>
      </c>
      <c r="Y599" s="0" t="n">
        <f aca="false">VLOOKUP($D599,metadata!$B$2:$Z$451,22,0)</f>
        <v>10</v>
      </c>
      <c r="Z599" s="0" t="str">
        <f aca="false">VLOOKUP($D599,metadata!$B$2:$Z$451,23,0)</f>
        <v/>
      </c>
      <c r="AA599" s="0" t="str">
        <f aca="false">VLOOKUP($D599,metadata!$B$2:$Z$451,24,0)</f>
        <v>pupal</v>
      </c>
      <c r="AB599" s="0" t="str">
        <f aca="false">VLOOKUP($D599,metadata!$B$2:$Z$451,25,0)</f>
        <v/>
      </c>
      <c r="AC599" s="0" t="n">
        <v>13.995275699162</v>
      </c>
      <c r="AD599" s="0" t="n">
        <v>99.646539535846</v>
      </c>
      <c r="AE599" s="0" t="n">
        <v>99</v>
      </c>
      <c r="AF599" s="0" t="n">
        <f aca="false">IF(AE599="",V599,AE599)</f>
        <v>99</v>
      </c>
      <c r="AG599" s="0" t="n">
        <f aca="false">ROUND(AC599,1)</f>
        <v>14</v>
      </c>
      <c r="AH599" s="0" t="n">
        <v>1996</v>
      </c>
      <c r="AI599" s="0" t="s">
        <v>38</v>
      </c>
      <c r="AJ599" s="0" t="s">
        <v>38</v>
      </c>
    </row>
    <row r="600" customFormat="false" ht="13.8" hidden="false" customHeight="false" outlineLevel="0" collapsed="false">
      <c r="C600" s="0" t="n">
        <v>599</v>
      </c>
      <c r="D600" s="3" t="str">
        <f aca="false">VLOOKUP(C600,$A$1:$B$451,2)</f>
        <v>10-SD</v>
      </c>
      <c r="E600" s="0" t="str">
        <f aca="false">VLOOKUP($D600,metadata!$B$2:$S$451,2,0)</f>
        <v>GOMI, T; TAKEDA, M</v>
      </c>
      <c r="F600" s="0" t="str">
        <f aca="false">VLOOKUP($D600,metadata!$B$2:$S$451,3,0)</f>
        <v>GEOGRAPHIC-VARIATION IN PHOTOPERIODIC RESPONSES IN AN INTRODUCED INSECT, HYPHANTRIA-CUNEA DRURY (LEPIDOPTERA, ARCTIIDAE) IN JAPAN</v>
      </c>
      <c r="G600" s="0" t="str">
        <f aca="false">VLOOKUP($D600,metadata!$B$2:$S$451,4,0)</f>
        <v>10.1303/aez.26.357</v>
      </c>
      <c r="H600" s="0" t="str">
        <f aca="false">VLOOKUP($D600,metadata!$B$2:$S$451,5,0)</f>
        <v>y</v>
      </c>
      <c r="I600" s="0" t="str">
        <f aca="false">VLOOKUP($D600,metadata!$B$2:$S$451,6,0)</f>
        <v>a</v>
      </c>
      <c r="J600" s="0" t="str">
        <f aca="false">VLOOKUP($D600,metadata!$B$2:$S$451,7,0)</f>
        <v>i</v>
      </c>
      <c r="K600" s="0" t="n">
        <f aca="false">VLOOKUP($D600,metadata!$B$2:$S$451,8,0)</f>
        <v>6</v>
      </c>
      <c r="L600" s="0" t="n">
        <f aca="false">VLOOKUP($D600,metadata!$B$2:$S$451,9,0)</f>
        <v>3</v>
      </c>
      <c r="M600" s="0" t="str">
        <f aca="false">VLOOKUP($D600,metadata!$B$2:$S$451,10,0)</f>
        <v/>
      </c>
      <c r="N600" s="0" t="str">
        <f aca="false">VLOOKUP($D600,metadata!$B$2:$S$451,11,0)</f>
        <v>Hyphantria cunea</v>
      </c>
      <c r="O600" s="0" t="str">
        <f aca="false">VLOOKUP($D600,metadata!$B$2:$S$451,12,0)</f>
        <v>lepidoptera</v>
      </c>
      <c r="P600" s="0" t="str">
        <f aca="false">VLOOKUP($D600,metadata!$B$2:$S$451,13,0)</f>
        <v>SD</v>
      </c>
      <c r="Q600" s="0" t="n">
        <f aca="false">VLOOKUP($D600,metadata!$B$2:$S$451,14,0)</f>
        <v>38.2666666666667</v>
      </c>
      <c r="R600" s="0" t="n">
        <f aca="false">VLOOKUP($D600,metadata!$B$2:$S$451,15,0)</f>
        <v>140.9</v>
      </c>
      <c r="S600" s="0" t="n">
        <f aca="false">VLOOKUP($D600,metadata!$B$2:$S$451,16,0)</f>
        <v>0.01</v>
      </c>
      <c r="T600" s="0" t="n">
        <f aca="false">VLOOKUP($D600,metadata!$B$2:$S$451,17,0)</f>
        <v>38.9</v>
      </c>
      <c r="U600" s="0" t="str">
        <f aca="false">VLOOKUP($D600,metadata!$B$2:$S$451,18,0)</f>
        <v/>
      </c>
      <c r="V600" s="0" t="n">
        <f aca="false">VLOOKUP($D600,metadata!$B$2:$Z$451,19,0)</f>
        <v>179.5</v>
      </c>
      <c r="W600" s="0" t="str">
        <f aca="false">VLOOKUP($D600,metadata!$B$2:$Z$451,20,0)</f>
        <v>acc</v>
      </c>
      <c r="X600" s="0" t="str">
        <f aca="false">VLOOKUP($D600,metadata!$B$2:$Z$451,21,0)</f>
        <v/>
      </c>
      <c r="Y600" s="0" t="n">
        <f aca="false">VLOOKUP($D600,metadata!$B$2:$Z$451,22,0)</f>
        <v>10</v>
      </c>
      <c r="Z600" s="0" t="str">
        <f aca="false">VLOOKUP($D600,metadata!$B$2:$Z$451,23,0)</f>
        <v/>
      </c>
      <c r="AA600" s="0" t="str">
        <f aca="false">VLOOKUP($D600,metadata!$B$2:$Z$451,24,0)</f>
        <v>pupal</v>
      </c>
      <c r="AB600" s="0" t="str">
        <f aca="false">VLOOKUP($D600,metadata!$B$2:$Z$451,25,0)</f>
        <v/>
      </c>
      <c r="AC600" s="0" t="n">
        <v>14.4900168971343</v>
      </c>
      <c r="AD600" s="0" t="n">
        <v>85.0063795303286</v>
      </c>
      <c r="AE600" s="0" t="n">
        <f aca="false">64+12</f>
        <v>76</v>
      </c>
      <c r="AF600" s="0" t="n">
        <f aca="false">IF(AE600="",V600,AE600)</f>
        <v>76</v>
      </c>
      <c r="AG600" s="0" t="n">
        <f aca="false">ROUND(AC600,1)</f>
        <v>14.5</v>
      </c>
      <c r="AH600" s="0" t="n">
        <v>1996</v>
      </c>
      <c r="AI600" s="0" t="s">
        <v>38</v>
      </c>
      <c r="AJ600" s="0" t="s">
        <v>38</v>
      </c>
    </row>
    <row r="601" customFormat="false" ht="13.8" hidden="false" customHeight="false" outlineLevel="0" collapsed="false">
      <c r="C601" s="0" t="n">
        <v>600</v>
      </c>
      <c r="D601" s="3" t="str">
        <f aca="false">VLOOKUP(C601,$A$1:$B$451,2)</f>
        <v>10-SD</v>
      </c>
      <c r="E601" s="0" t="str">
        <f aca="false">VLOOKUP($D601,metadata!$B$2:$S$451,2,0)</f>
        <v>GOMI, T; TAKEDA, M</v>
      </c>
      <c r="F601" s="0" t="str">
        <f aca="false">VLOOKUP($D601,metadata!$B$2:$S$451,3,0)</f>
        <v>GEOGRAPHIC-VARIATION IN PHOTOPERIODIC RESPONSES IN AN INTRODUCED INSECT, HYPHANTRIA-CUNEA DRURY (LEPIDOPTERA, ARCTIIDAE) IN JAPAN</v>
      </c>
      <c r="G601" s="0" t="str">
        <f aca="false">VLOOKUP($D601,metadata!$B$2:$S$451,4,0)</f>
        <v>10.1303/aez.26.357</v>
      </c>
      <c r="H601" s="0" t="str">
        <f aca="false">VLOOKUP($D601,metadata!$B$2:$S$451,5,0)</f>
        <v>y</v>
      </c>
      <c r="I601" s="0" t="str">
        <f aca="false">VLOOKUP($D601,metadata!$B$2:$S$451,6,0)</f>
        <v>a</v>
      </c>
      <c r="J601" s="0" t="str">
        <f aca="false">VLOOKUP($D601,metadata!$B$2:$S$451,7,0)</f>
        <v>i</v>
      </c>
      <c r="K601" s="0" t="n">
        <f aca="false">VLOOKUP($D601,metadata!$B$2:$S$451,8,0)</f>
        <v>6</v>
      </c>
      <c r="L601" s="0" t="n">
        <f aca="false">VLOOKUP($D601,metadata!$B$2:$S$451,9,0)</f>
        <v>3</v>
      </c>
      <c r="M601" s="0" t="str">
        <f aca="false">VLOOKUP($D601,metadata!$B$2:$S$451,10,0)</f>
        <v/>
      </c>
      <c r="N601" s="0" t="str">
        <f aca="false">VLOOKUP($D601,metadata!$B$2:$S$451,11,0)</f>
        <v>Hyphantria cunea</v>
      </c>
      <c r="O601" s="0" t="str">
        <f aca="false">VLOOKUP($D601,metadata!$B$2:$S$451,12,0)</f>
        <v>lepidoptera</v>
      </c>
      <c r="P601" s="0" t="str">
        <f aca="false">VLOOKUP($D601,metadata!$B$2:$S$451,13,0)</f>
        <v>SD</v>
      </c>
      <c r="Q601" s="0" t="n">
        <f aca="false">VLOOKUP($D601,metadata!$B$2:$S$451,14,0)</f>
        <v>38.2666666666667</v>
      </c>
      <c r="R601" s="0" t="n">
        <f aca="false">VLOOKUP($D601,metadata!$B$2:$S$451,15,0)</f>
        <v>140.9</v>
      </c>
      <c r="S601" s="0" t="n">
        <f aca="false">VLOOKUP($D601,metadata!$B$2:$S$451,16,0)</f>
        <v>0.01</v>
      </c>
      <c r="T601" s="0" t="n">
        <f aca="false">VLOOKUP($D601,metadata!$B$2:$S$451,17,0)</f>
        <v>38.9</v>
      </c>
      <c r="U601" s="0" t="str">
        <f aca="false">VLOOKUP($D601,metadata!$B$2:$S$451,18,0)</f>
        <v/>
      </c>
      <c r="V601" s="0" t="n">
        <f aca="false">VLOOKUP($D601,metadata!$B$2:$Z$451,19,0)</f>
        <v>179.5</v>
      </c>
      <c r="W601" s="0" t="str">
        <f aca="false">VLOOKUP($D601,metadata!$B$2:$Z$451,20,0)</f>
        <v>acc</v>
      </c>
      <c r="X601" s="0" t="str">
        <f aca="false">VLOOKUP($D601,metadata!$B$2:$Z$451,21,0)</f>
        <v/>
      </c>
      <c r="Y601" s="0" t="n">
        <f aca="false">VLOOKUP($D601,metadata!$B$2:$Z$451,22,0)</f>
        <v>10</v>
      </c>
      <c r="Z601" s="0" t="str">
        <f aca="false">VLOOKUP($D601,metadata!$B$2:$Z$451,23,0)</f>
        <v/>
      </c>
      <c r="AA601" s="0" t="str">
        <f aca="false">VLOOKUP($D601,metadata!$B$2:$Z$451,24,0)</f>
        <v>pupal</v>
      </c>
      <c r="AB601" s="0" t="str">
        <f aca="false">VLOOKUP($D601,metadata!$B$2:$Z$451,25,0)</f>
        <v/>
      </c>
      <c r="AC601" s="0" t="n">
        <v>14.9998275802613</v>
      </c>
      <c r="AD601" s="0" t="n">
        <v>0.67933377013</v>
      </c>
      <c r="AE601" s="0" t="n">
        <v>347</v>
      </c>
      <c r="AF601" s="0" t="n">
        <f aca="false">IF(AE601="",V601,AE601)</f>
        <v>347</v>
      </c>
      <c r="AG601" s="0" t="n">
        <f aca="false">ROUND(AC601,1)</f>
        <v>15</v>
      </c>
      <c r="AH601" s="0" t="n">
        <v>1996</v>
      </c>
      <c r="AI601" s="0" t="s">
        <v>38</v>
      </c>
      <c r="AJ601" s="0" t="s">
        <v>38</v>
      </c>
    </row>
    <row r="602" customFormat="false" ht="13.8" hidden="false" customHeight="false" outlineLevel="0" collapsed="false">
      <c r="C602" s="0" t="n">
        <v>601</v>
      </c>
      <c r="D602" s="3" t="str">
        <f aca="false">VLOOKUP(C602,$A$1:$B$451,2)</f>
        <v>10-NG</v>
      </c>
      <c r="E602" s="0" t="str">
        <f aca="false">VLOOKUP($D602,metadata!$B$2:$S$451,2,0)</f>
        <v>GOMI, T; TAKEDA, M</v>
      </c>
      <c r="F602" s="0" t="str">
        <f aca="false">VLOOKUP($D602,metadata!$B$2:$S$451,3,0)</f>
        <v>GEOGRAPHIC-VARIATION IN PHOTOPERIODIC RESPONSES IN AN INTRODUCED INSECT, HYPHANTRIA-CUNEA DRURY (LEPIDOPTERA, ARCTIIDAE) IN JAPAN</v>
      </c>
      <c r="G602" s="0" t="str">
        <f aca="false">VLOOKUP($D602,metadata!$B$2:$S$451,4,0)</f>
        <v>10.1303/aez.26.357</v>
      </c>
      <c r="H602" s="0" t="str">
        <f aca="false">VLOOKUP($D602,metadata!$B$2:$S$451,5,0)</f>
        <v>y</v>
      </c>
      <c r="I602" s="0" t="str">
        <f aca="false">VLOOKUP($D602,metadata!$B$2:$S$451,6,0)</f>
        <v>a</v>
      </c>
      <c r="J602" s="0" t="str">
        <f aca="false">VLOOKUP($D602,metadata!$B$2:$S$451,7,0)</f>
        <v>i</v>
      </c>
      <c r="K602" s="0" t="n">
        <f aca="false">VLOOKUP($D602,metadata!$B$2:$S$451,8,0)</f>
        <v>6</v>
      </c>
      <c r="L602" s="0" t="n">
        <f aca="false">VLOOKUP($D602,metadata!$B$2:$S$451,9,0)</f>
        <v>3</v>
      </c>
      <c r="M602" s="0" t="str">
        <f aca="false">VLOOKUP($D602,metadata!$B$2:$S$451,10,0)</f>
        <v/>
      </c>
      <c r="N602" s="0" t="str">
        <f aca="false">VLOOKUP($D602,metadata!$B$2:$S$451,11,0)</f>
        <v>Hyphantria cunea</v>
      </c>
      <c r="O602" s="0" t="str">
        <f aca="false">VLOOKUP($D602,metadata!$B$2:$S$451,12,0)</f>
        <v>lepidoptera</v>
      </c>
      <c r="P602" s="0" t="str">
        <f aca="false">VLOOKUP($D602,metadata!$B$2:$S$451,13,0)</f>
        <v>NG</v>
      </c>
      <c r="Q602" s="0" t="n">
        <f aca="false">VLOOKUP($D602,metadata!$B$2:$S$451,14,0)</f>
        <v>37.9166666666667</v>
      </c>
      <c r="R602" s="0" t="n">
        <f aca="false">VLOOKUP($D602,metadata!$B$2:$S$451,15,0)</f>
        <v>139.05</v>
      </c>
      <c r="S602" s="0" t="n">
        <f aca="false">VLOOKUP($D602,metadata!$B$2:$S$451,16,0)</f>
        <v>0.01</v>
      </c>
      <c r="T602" s="0" t="n">
        <f aca="false">VLOOKUP($D602,metadata!$B$2:$S$451,17,0)</f>
        <v>1.9</v>
      </c>
      <c r="U602" s="0" t="str">
        <f aca="false">VLOOKUP($D602,metadata!$B$2:$S$451,18,0)</f>
        <v/>
      </c>
      <c r="V602" s="0" t="n">
        <f aca="false">VLOOKUP($D602,metadata!$B$2:$Z$451,19,0)</f>
        <v>289</v>
      </c>
      <c r="W602" s="0" t="str">
        <f aca="false">VLOOKUP($D602,metadata!$B$2:$Z$451,20,0)</f>
        <v>acc</v>
      </c>
      <c r="X602" s="0" t="str">
        <f aca="false">VLOOKUP($D602,metadata!$B$2:$Z$451,21,0)</f>
        <v/>
      </c>
      <c r="Y602" s="0" t="n">
        <f aca="false">VLOOKUP($D602,metadata!$B$2:$Z$451,22,0)</f>
        <v>10</v>
      </c>
      <c r="Z602" s="0" t="str">
        <f aca="false">VLOOKUP($D602,metadata!$B$2:$Z$451,23,0)</f>
        <v/>
      </c>
      <c r="AA602" s="0" t="str">
        <f aca="false">VLOOKUP($D602,metadata!$B$2:$Z$451,24,0)</f>
        <v>pupal</v>
      </c>
      <c r="AB602" s="0" t="str">
        <f aca="false">VLOOKUP($D602,metadata!$B$2:$Z$451,25,0)</f>
        <v/>
      </c>
      <c r="AC602" s="0" t="n">
        <v>14.0003119800332</v>
      </c>
      <c r="AD602" s="0" t="n">
        <v>99.6602884082085</v>
      </c>
      <c r="AE602" s="0" t="n">
        <v>301</v>
      </c>
      <c r="AF602" s="0" t="n">
        <f aca="false">IF(AE602="",V602,AE602)</f>
        <v>301</v>
      </c>
      <c r="AG602" s="0" t="n">
        <f aca="false">ROUND(AC602,1)</f>
        <v>14</v>
      </c>
      <c r="AH602" s="0" t="n">
        <v>1996</v>
      </c>
      <c r="AI602" s="0" t="s">
        <v>38</v>
      </c>
      <c r="AJ602" s="0" t="s">
        <v>38</v>
      </c>
    </row>
    <row r="603" customFormat="false" ht="13.8" hidden="false" customHeight="false" outlineLevel="0" collapsed="false">
      <c r="C603" s="0" t="n">
        <v>602</v>
      </c>
      <c r="D603" s="3" t="str">
        <f aca="false">VLOOKUP(C603,$A$1:$B$451,2)</f>
        <v>10-NG</v>
      </c>
      <c r="E603" s="0" t="str">
        <f aca="false">VLOOKUP($D603,metadata!$B$2:$S$451,2,0)</f>
        <v>GOMI, T; TAKEDA, M</v>
      </c>
      <c r="F603" s="0" t="str">
        <f aca="false">VLOOKUP($D603,metadata!$B$2:$S$451,3,0)</f>
        <v>GEOGRAPHIC-VARIATION IN PHOTOPERIODIC RESPONSES IN AN INTRODUCED INSECT, HYPHANTRIA-CUNEA DRURY (LEPIDOPTERA, ARCTIIDAE) IN JAPAN</v>
      </c>
      <c r="G603" s="0" t="str">
        <f aca="false">VLOOKUP($D603,metadata!$B$2:$S$451,4,0)</f>
        <v>10.1303/aez.26.357</v>
      </c>
      <c r="H603" s="0" t="str">
        <f aca="false">VLOOKUP($D603,metadata!$B$2:$S$451,5,0)</f>
        <v>y</v>
      </c>
      <c r="I603" s="0" t="str">
        <f aca="false">VLOOKUP($D603,metadata!$B$2:$S$451,6,0)</f>
        <v>a</v>
      </c>
      <c r="J603" s="0" t="str">
        <f aca="false">VLOOKUP($D603,metadata!$B$2:$S$451,7,0)</f>
        <v>i</v>
      </c>
      <c r="K603" s="0" t="n">
        <f aca="false">VLOOKUP($D603,metadata!$B$2:$S$451,8,0)</f>
        <v>6</v>
      </c>
      <c r="L603" s="0" t="n">
        <f aca="false">VLOOKUP($D603,metadata!$B$2:$S$451,9,0)</f>
        <v>3</v>
      </c>
      <c r="M603" s="0" t="str">
        <f aca="false">VLOOKUP($D603,metadata!$B$2:$S$451,10,0)</f>
        <v/>
      </c>
      <c r="N603" s="0" t="str">
        <f aca="false">VLOOKUP($D603,metadata!$B$2:$S$451,11,0)</f>
        <v>Hyphantria cunea</v>
      </c>
      <c r="O603" s="0" t="str">
        <f aca="false">VLOOKUP($D603,metadata!$B$2:$S$451,12,0)</f>
        <v>lepidoptera</v>
      </c>
      <c r="P603" s="0" t="str">
        <f aca="false">VLOOKUP($D603,metadata!$B$2:$S$451,13,0)</f>
        <v>NG</v>
      </c>
      <c r="Q603" s="0" t="n">
        <f aca="false">VLOOKUP($D603,metadata!$B$2:$S$451,14,0)</f>
        <v>37.9166666666667</v>
      </c>
      <c r="R603" s="0" t="n">
        <f aca="false">VLOOKUP($D603,metadata!$B$2:$S$451,15,0)</f>
        <v>139.05</v>
      </c>
      <c r="S603" s="0" t="n">
        <f aca="false">VLOOKUP($D603,metadata!$B$2:$S$451,16,0)</f>
        <v>0.01</v>
      </c>
      <c r="T603" s="0" t="n">
        <f aca="false">VLOOKUP($D603,metadata!$B$2:$S$451,17,0)</f>
        <v>1.9</v>
      </c>
      <c r="U603" s="0" t="str">
        <f aca="false">VLOOKUP($D603,metadata!$B$2:$S$451,18,0)</f>
        <v/>
      </c>
      <c r="V603" s="0" t="n">
        <f aca="false">VLOOKUP($D603,metadata!$B$2:$Z$451,19,0)</f>
        <v>289</v>
      </c>
      <c r="W603" s="0" t="str">
        <f aca="false">VLOOKUP($D603,metadata!$B$2:$Z$451,20,0)</f>
        <v>acc</v>
      </c>
      <c r="X603" s="0" t="str">
        <f aca="false">VLOOKUP($D603,metadata!$B$2:$Z$451,21,0)</f>
        <v/>
      </c>
      <c r="Y603" s="0" t="n">
        <f aca="false">VLOOKUP($D603,metadata!$B$2:$Z$451,22,0)</f>
        <v>10</v>
      </c>
      <c r="Z603" s="0" t="str">
        <f aca="false">VLOOKUP($D603,metadata!$B$2:$Z$451,23,0)</f>
        <v/>
      </c>
      <c r="AA603" s="0" t="str">
        <f aca="false">VLOOKUP($D603,metadata!$B$2:$Z$451,24,0)</f>
        <v>pupal</v>
      </c>
      <c r="AB603" s="0" t="str">
        <f aca="false">VLOOKUP($D603,metadata!$B$2:$Z$451,25,0)</f>
        <v/>
      </c>
      <c r="AC603" s="0" t="n">
        <v>14.4972961730449</v>
      </c>
      <c r="AD603" s="0" t="n">
        <v>84.0058236272878</v>
      </c>
      <c r="AE603" s="0" t="n">
        <f aca="false">59+12</f>
        <v>71</v>
      </c>
      <c r="AF603" s="0" t="n">
        <f aca="false">IF(AE603="",V603,AE603)</f>
        <v>71</v>
      </c>
      <c r="AG603" s="0" t="n">
        <f aca="false">ROUND(AC603,1)</f>
        <v>14.5</v>
      </c>
      <c r="AH603" s="0" t="n">
        <v>1996</v>
      </c>
      <c r="AI603" s="0" t="s">
        <v>38</v>
      </c>
      <c r="AJ603" s="0" t="s">
        <v>38</v>
      </c>
    </row>
    <row r="604" customFormat="false" ht="13.8" hidden="false" customHeight="false" outlineLevel="0" collapsed="false">
      <c r="C604" s="0" t="n">
        <v>603</v>
      </c>
      <c r="D604" s="3" t="str">
        <f aca="false">VLOOKUP(C604,$A$1:$B$451,2)</f>
        <v>10-NG</v>
      </c>
      <c r="E604" s="0" t="str">
        <f aca="false">VLOOKUP($D604,metadata!$B$2:$S$451,2,0)</f>
        <v>GOMI, T; TAKEDA, M</v>
      </c>
      <c r="F604" s="0" t="str">
        <f aca="false">VLOOKUP($D604,metadata!$B$2:$S$451,3,0)</f>
        <v>GEOGRAPHIC-VARIATION IN PHOTOPERIODIC RESPONSES IN AN INTRODUCED INSECT, HYPHANTRIA-CUNEA DRURY (LEPIDOPTERA, ARCTIIDAE) IN JAPAN</v>
      </c>
      <c r="G604" s="0" t="str">
        <f aca="false">VLOOKUP($D604,metadata!$B$2:$S$451,4,0)</f>
        <v>10.1303/aez.26.357</v>
      </c>
      <c r="H604" s="0" t="str">
        <f aca="false">VLOOKUP($D604,metadata!$B$2:$S$451,5,0)</f>
        <v>y</v>
      </c>
      <c r="I604" s="0" t="str">
        <f aca="false">VLOOKUP($D604,metadata!$B$2:$S$451,6,0)</f>
        <v>a</v>
      </c>
      <c r="J604" s="0" t="str">
        <f aca="false">VLOOKUP($D604,metadata!$B$2:$S$451,7,0)</f>
        <v>i</v>
      </c>
      <c r="K604" s="0" t="n">
        <f aca="false">VLOOKUP($D604,metadata!$B$2:$S$451,8,0)</f>
        <v>6</v>
      </c>
      <c r="L604" s="0" t="n">
        <f aca="false">VLOOKUP($D604,metadata!$B$2:$S$451,9,0)</f>
        <v>3</v>
      </c>
      <c r="M604" s="0" t="str">
        <f aca="false">VLOOKUP($D604,metadata!$B$2:$S$451,10,0)</f>
        <v/>
      </c>
      <c r="N604" s="0" t="str">
        <f aca="false">VLOOKUP($D604,metadata!$B$2:$S$451,11,0)</f>
        <v>Hyphantria cunea</v>
      </c>
      <c r="O604" s="0" t="str">
        <f aca="false">VLOOKUP($D604,metadata!$B$2:$S$451,12,0)</f>
        <v>lepidoptera</v>
      </c>
      <c r="P604" s="0" t="str">
        <f aca="false">VLOOKUP($D604,metadata!$B$2:$S$451,13,0)</f>
        <v>NG</v>
      </c>
      <c r="Q604" s="0" t="n">
        <f aca="false">VLOOKUP($D604,metadata!$B$2:$S$451,14,0)</f>
        <v>37.9166666666667</v>
      </c>
      <c r="R604" s="0" t="n">
        <f aca="false">VLOOKUP($D604,metadata!$B$2:$S$451,15,0)</f>
        <v>139.05</v>
      </c>
      <c r="S604" s="0" t="n">
        <f aca="false">VLOOKUP($D604,metadata!$B$2:$S$451,16,0)</f>
        <v>0.01</v>
      </c>
      <c r="T604" s="0" t="n">
        <f aca="false">VLOOKUP($D604,metadata!$B$2:$S$451,17,0)</f>
        <v>1.9</v>
      </c>
      <c r="U604" s="0" t="str">
        <f aca="false">VLOOKUP($D604,metadata!$B$2:$S$451,18,0)</f>
        <v/>
      </c>
      <c r="V604" s="0" t="n">
        <f aca="false">VLOOKUP($D604,metadata!$B$2:$Z$451,19,0)</f>
        <v>289</v>
      </c>
      <c r="W604" s="0" t="str">
        <f aca="false">VLOOKUP($D604,metadata!$B$2:$Z$451,20,0)</f>
        <v>acc</v>
      </c>
      <c r="X604" s="0" t="str">
        <f aca="false">VLOOKUP($D604,metadata!$B$2:$Z$451,21,0)</f>
        <v/>
      </c>
      <c r="Y604" s="0" t="n">
        <f aca="false">VLOOKUP($D604,metadata!$B$2:$Z$451,22,0)</f>
        <v>10</v>
      </c>
      <c r="Z604" s="0" t="str">
        <f aca="false">VLOOKUP($D604,metadata!$B$2:$Z$451,23,0)</f>
        <v/>
      </c>
      <c r="AA604" s="0" t="str">
        <f aca="false">VLOOKUP($D604,metadata!$B$2:$Z$451,24,0)</f>
        <v>pupal</v>
      </c>
      <c r="AB604" s="0" t="str">
        <f aca="false">VLOOKUP($D604,metadata!$B$2:$Z$451,25,0)</f>
        <v/>
      </c>
      <c r="AC604" s="0" t="n">
        <v>15.0052516638935</v>
      </c>
      <c r="AD604" s="0" t="n">
        <v>0.0138657792567897</v>
      </c>
      <c r="AE604" s="0" t="n">
        <v>268</v>
      </c>
      <c r="AF604" s="0" t="n">
        <f aca="false">IF(AE604="",V604,AE604)</f>
        <v>268</v>
      </c>
      <c r="AG604" s="0" t="n">
        <f aca="false">ROUND(AC604,1)</f>
        <v>15</v>
      </c>
      <c r="AH604" s="0" t="n">
        <v>1996</v>
      </c>
      <c r="AI604" s="0" t="s">
        <v>38</v>
      </c>
      <c r="AJ604" s="0" t="s">
        <v>38</v>
      </c>
    </row>
    <row r="605" customFormat="false" ht="13.8" hidden="false" customHeight="false" outlineLevel="0" collapsed="false">
      <c r="C605" s="0" t="n">
        <v>604</v>
      </c>
      <c r="D605" s="3" t="str">
        <f aca="false">VLOOKUP(C605,$A$1:$B$451,2)</f>
        <v>10-FS</v>
      </c>
      <c r="E605" s="0" t="str">
        <f aca="false">VLOOKUP($D605,metadata!$B$2:$S$451,2,0)</f>
        <v>GOMI, T; TAKEDA, M</v>
      </c>
      <c r="F605" s="0" t="str">
        <f aca="false">VLOOKUP($D605,metadata!$B$2:$S$451,3,0)</f>
        <v>GEOGRAPHIC-VARIATION IN PHOTOPERIODIC RESPONSES IN AN INTRODUCED INSECT, HYPHANTRIA-CUNEA DRURY (LEPIDOPTERA, ARCTIIDAE) IN JAPAN</v>
      </c>
      <c r="G605" s="0" t="str">
        <f aca="false">VLOOKUP($D605,metadata!$B$2:$S$451,4,0)</f>
        <v>10.1303/aez.26.357</v>
      </c>
      <c r="H605" s="0" t="str">
        <f aca="false">VLOOKUP($D605,metadata!$B$2:$S$451,5,0)</f>
        <v>y</v>
      </c>
      <c r="I605" s="0" t="str">
        <f aca="false">VLOOKUP($D605,metadata!$B$2:$S$451,6,0)</f>
        <v>a</v>
      </c>
      <c r="J605" s="0" t="str">
        <f aca="false">VLOOKUP($D605,metadata!$B$2:$S$451,7,0)</f>
        <v>i</v>
      </c>
      <c r="K605" s="0" t="n">
        <f aca="false">VLOOKUP($D605,metadata!$B$2:$S$451,8,0)</f>
        <v>6</v>
      </c>
      <c r="L605" s="0" t="n">
        <f aca="false">VLOOKUP($D605,metadata!$B$2:$S$451,9,0)</f>
        <v>3</v>
      </c>
      <c r="M605" s="0" t="str">
        <f aca="false">VLOOKUP($D605,metadata!$B$2:$S$451,10,0)</f>
        <v/>
      </c>
      <c r="N605" s="0" t="str">
        <f aca="false">VLOOKUP($D605,metadata!$B$2:$S$451,11,0)</f>
        <v>Hyphantria cunea</v>
      </c>
      <c r="O605" s="0" t="str">
        <f aca="false">VLOOKUP($D605,metadata!$B$2:$S$451,12,0)</f>
        <v>lepidoptera</v>
      </c>
      <c r="P605" s="0" t="str">
        <f aca="false">VLOOKUP($D605,metadata!$B$2:$S$451,13,0)</f>
        <v>FS</v>
      </c>
      <c r="Q605" s="0" t="n">
        <f aca="false">VLOOKUP($D605,metadata!$B$2:$S$451,14,0)</f>
        <v>37.75</v>
      </c>
      <c r="R605" s="0" t="n">
        <f aca="false">VLOOKUP($D605,metadata!$B$2:$S$451,15,0)</f>
        <v>140.466666666667</v>
      </c>
      <c r="S605" s="0" t="n">
        <f aca="false">VLOOKUP($D605,metadata!$B$2:$S$451,16,0)</f>
        <v>0.01</v>
      </c>
      <c r="T605" s="0" t="n">
        <f aca="false">VLOOKUP($D605,metadata!$B$2:$S$451,17,0)</f>
        <v>67.4</v>
      </c>
      <c r="U605" s="0" t="str">
        <f aca="false">VLOOKUP($D605,metadata!$B$2:$S$451,18,0)</f>
        <v/>
      </c>
      <c r="V605" s="0" t="n">
        <f aca="false">VLOOKUP($D605,metadata!$B$2:$Z$451,19,0)</f>
        <v>30</v>
      </c>
      <c r="W605" s="0" t="str">
        <f aca="false">VLOOKUP($D605,metadata!$B$2:$Z$451,20,0)</f>
        <v>acc</v>
      </c>
      <c r="X605" s="0" t="str">
        <f aca="false">VLOOKUP($D605,metadata!$B$2:$Z$451,21,0)</f>
        <v/>
      </c>
      <c r="Y605" s="0" t="n">
        <f aca="false">VLOOKUP($D605,metadata!$B$2:$Z$451,22,0)</f>
        <v>10</v>
      </c>
      <c r="Z605" s="0" t="str">
        <f aca="false">VLOOKUP($D605,metadata!$B$2:$Z$451,23,0)</f>
        <v/>
      </c>
      <c r="AA605" s="0" t="str">
        <f aca="false">VLOOKUP($D605,metadata!$B$2:$Z$451,24,0)</f>
        <v>pupal</v>
      </c>
      <c r="AB605" s="0" t="str">
        <f aca="false">VLOOKUP($D605,metadata!$B$2:$Z$451,25,0)</f>
        <v/>
      </c>
      <c r="AC605" s="0" t="n">
        <v>13.9998939404652</v>
      </c>
      <c r="AD605" s="0" t="n">
        <v>100</v>
      </c>
      <c r="AE605" s="0" t="n">
        <v>35</v>
      </c>
      <c r="AF605" s="0" t="n">
        <f aca="false">IF(AE605="",V605,AE605)</f>
        <v>35</v>
      </c>
      <c r="AG605" s="0" t="n">
        <f aca="false">ROUND(AC605,1)</f>
        <v>14</v>
      </c>
      <c r="AH605" s="0" t="n">
        <v>1996</v>
      </c>
      <c r="AI605" s="0" t="s">
        <v>38</v>
      </c>
      <c r="AJ605" s="0" t="s">
        <v>38</v>
      </c>
    </row>
    <row r="606" customFormat="false" ht="13.8" hidden="false" customHeight="false" outlineLevel="0" collapsed="false">
      <c r="C606" s="0" t="n">
        <v>605</v>
      </c>
      <c r="D606" s="3" t="str">
        <f aca="false">VLOOKUP(C606,$A$1:$B$451,2)</f>
        <v>10-FS</v>
      </c>
      <c r="E606" s="0" t="str">
        <f aca="false">VLOOKUP($D606,metadata!$B$2:$S$451,2,0)</f>
        <v>GOMI, T; TAKEDA, M</v>
      </c>
      <c r="F606" s="0" t="str">
        <f aca="false">VLOOKUP($D606,metadata!$B$2:$S$451,3,0)</f>
        <v>GEOGRAPHIC-VARIATION IN PHOTOPERIODIC RESPONSES IN AN INTRODUCED INSECT, HYPHANTRIA-CUNEA DRURY (LEPIDOPTERA, ARCTIIDAE) IN JAPAN</v>
      </c>
      <c r="G606" s="0" t="str">
        <f aca="false">VLOOKUP($D606,metadata!$B$2:$S$451,4,0)</f>
        <v>10.1303/aez.26.357</v>
      </c>
      <c r="H606" s="0" t="str">
        <f aca="false">VLOOKUP($D606,metadata!$B$2:$S$451,5,0)</f>
        <v>y</v>
      </c>
      <c r="I606" s="0" t="str">
        <f aca="false">VLOOKUP($D606,metadata!$B$2:$S$451,6,0)</f>
        <v>a</v>
      </c>
      <c r="J606" s="0" t="str">
        <f aca="false">VLOOKUP($D606,metadata!$B$2:$S$451,7,0)</f>
        <v>i</v>
      </c>
      <c r="K606" s="0" t="n">
        <f aca="false">VLOOKUP($D606,metadata!$B$2:$S$451,8,0)</f>
        <v>6</v>
      </c>
      <c r="L606" s="0" t="n">
        <f aca="false">VLOOKUP($D606,metadata!$B$2:$S$451,9,0)</f>
        <v>3</v>
      </c>
      <c r="M606" s="0" t="str">
        <f aca="false">VLOOKUP($D606,metadata!$B$2:$S$451,10,0)</f>
        <v/>
      </c>
      <c r="N606" s="0" t="str">
        <f aca="false">VLOOKUP($D606,metadata!$B$2:$S$451,11,0)</f>
        <v>Hyphantria cunea</v>
      </c>
      <c r="O606" s="0" t="str">
        <f aca="false">VLOOKUP($D606,metadata!$B$2:$S$451,12,0)</f>
        <v>lepidoptera</v>
      </c>
      <c r="P606" s="0" t="str">
        <f aca="false">VLOOKUP($D606,metadata!$B$2:$S$451,13,0)</f>
        <v>FS</v>
      </c>
      <c r="Q606" s="0" t="n">
        <f aca="false">VLOOKUP($D606,metadata!$B$2:$S$451,14,0)</f>
        <v>37.75</v>
      </c>
      <c r="R606" s="0" t="n">
        <f aca="false">VLOOKUP($D606,metadata!$B$2:$S$451,15,0)</f>
        <v>140.466666666667</v>
      </c>
      <c r="S606" s="0" t="n">
        <f aca="false">VLOOKUP($D606,metadata!$B$2:$S$451,16,0)</f>
        <v>0.01</v>
      </c>
      <c r="T606" s="0" t="n">
        <f aca="false">VLOOKUP($D606,metadata!$B$2:$S$451,17,0)</f>
        <v>67.4</v>
      </c>
      <c r="U606" s="0" t="str">
        <f aca="false">VLOOKUP($D606,metadata!$B$2:$S$451,18,0)</f>
        <v/>
      </c>
      <c r="V606" s="0" t="n">
        <f aca="false">VLOOKUP($D606,metadata!$B$2:$Z$451,19,0)</f>
        <v>30</v>
      </c>
      <c r="W606" s="0" t="str">
        <f aca="false">VLOOKUP($D606,metadata!$B$2:$Z$451,20,0)</f>
        <v>acc</v>
      </c>
      <c r="X606" s="0" t="str">
        <f aca="false">VLOOKUP($D606,metadata!$B$2:$Z$451,21,0)</f>
        <v/>
      </c>
      <c r="Y606" s="0" t="n">
        <f aca="false">VLOOKUP($D606,metadata!$B$2:$Z$451,22,0)</f>
        <v>10</v>
      </c>
      <c r="Z606" s="0" t="str">
        <f aca="false">VLOOKUP($D606,metadata!$B$2:$Z$451,23,0)</f>
        <v/>
      </c>
      <c r="AA606" s="0" t="str">
        <f aca="false">VLOOKUP($D606,metadata!$B$2:$Z$451,24,0)</f>
        <v>pupal</v>
      </c>
      <c r="AB606" s="0" t="str">
        <f aca="false">VLOOKUP($D606,metadata!$B$2:$Z$451,25,0)</f>
        <v/>
      </c>
      <c r="AC606" s="0" t="n">
        <v>14.5066463975111</v>
      </c>
      <c r="AD606" s="0" t="n">
        <v>86.8380117372552</v>
      </c>
      <c r="AE606" s="0" t="n">
        <f aca="false">52+8</f>
        <v>60</v>
      </c>
      <c r="AF606" s="0" t="n">
        <f aca="false">IF(AE606="",V606,AE606)</f>
        <v>60</v>
      </c>
      <c r="AG606" s="0" t="n">
        <f aca="false">ROUND(AC606,1)</f>
        <v>14.5</v>
      </c>
      <c r="AH606" s="0" t="n">
        <v>1996</v>
      </c>
      <c r="AI606" s="0" t="s">
        <v>38</v>
      </c>
      <c r="AJ606" s="0" t="s">
        <v>38</v>
      </c>
    </row>
    <row r="607" customFormat="false" ht="13.8" hidden="false" customHeight="false" outlineLevel="0" collapsed="false">
      <c r="C607" s="0" t="n">
        <v>606</v>
      </c>
      <c r="D607" s="3" t="str">
        <f aca="false">VLOOKUP(C607,$A$1:$B$451,2)</f>
        <v>10-FS</v>
      </c>
      <c r="E607" s="0" t="str">
        <f aca="false">VLOOKUP($D607,metadata!$B$2:$S$451,2,0)</f>
        <v>GOMI, T; TAKEDA, M</v>
      </c>
      <c r="F607" s="0" t="str">
        <f aca="false">VLOOKUP($D607,metadata!$B$2:$S$451,3,0)</f>
        <v>GEOGRAPHIC-VARIATION IN PHOTOPERIODIC RESPONSES IN AN INTRODUCED INSECT, HYPHANTRIA-CUNEA DRURY (LEPIDOPTERA, ARCTIIDAE) IN JAPAN</v>
      </c>
      <c r="G607" s="0" t="str">
        <f aca="false">VLOOKUP($D607,metadata!$B$2:$S$451,4,0)</f>
        <v>10.1303/aez.26.357</v>
      </c>
      <c r="H607" s="0" t="str">
        <f aca="false">VLOOKUP($D607,metadata!$B$2:$S$451,5,0)</f>
        <v>y</v>
      </c>
      <c r="I607" s="0" t="str">
        <f aca="false">VLOOKUP($D607,metadata!$B$2:$S$451,6,0)</f>
        <v>a</v>
      </c>
      <c r="J607" s="0" t="str">
        <f aca="false">VLOOKUP($D607,metadata!$B$2:$S$451,7,0)</f>
        <v>i</v>
      </c>
      <c r="K607" s="0" t="n">
        <f aca="false">VLOOKUP($D607,metadata!$B$2:$S$451,8,0)</f>
        <v>6</v>
      </c>
      <c r="L607" s="0" t="n">
        <f aca="false">VLOOKUP($D607,metadata!$B$2:$S$451,9,0)</f>
        <v>3</v>
      </c>
      <c r="M607" s="0" t="str">
        <f aca="false">VLOOKUP($D607,metadata!$B$2:$S$451,10,0)</f>
        <v/>
      </c>
      <c r="N607" s="0" t="str">
        <f aca="false">VLOOKUP($D607,metadata!$B$2:$S$451,11,0)</f>
        <v>Hyphantria cunea</v>
      </c>
      <c r="O607" s="0" t="str">
        <f aca="false">VLOOKUP($D607,metadata!$B$2:$S$451,12,0)</f>
        <v>lepidoptera</v>
      </c>
      <c r="P607" s="0" t="str">
        <f aca="false">VLOOKUP($D607,metadata!$B$2:$S$451,13,0)</f>
        <v>FS</v>
      </c>
      <c r="Q607" s="0" t="n">
        <f aca="false">VLOOKUP($D607,metadata!$B$2:$S$451,14,0)</f>
        <v>37.75</v>
      </c>
      <c r="R607" s="0" t="n">
        <f aca="false">VLOOKUP($D607,metadata!$B$2:$S$451,15,0)</f>
        <v>140.466666666667</v>
      </c>
      <c r="S607" s="0" t="n">
        <f aca="false">VLOOKUP($D607,metadata!$B$2:$S$451,16,0)</f>
        <v>0.01</v>
      </c>
      <c r="T607" s="0" t="n">
        <f aca="false">VLOOKUP($D607,metadata!$B$2:$S$451,17,0)</f>
        <v>67.4</v>
      </c>
      <c r="U607" s="0" t="str">
        <f aca="false">VLOOKUP($D607,metadata!$B$2:$S$451,18,0)</f>
        <v/>
      </c>
      <c r="V607" s="0" t="n">
        <f aca="false">VLOOKUP($D607,metadata!$B$2:$Z$451,19,0)</f>
        <v>30</v>
      </c>
      <c r="W607" s="0" t="str">
        <f aca="false">VLOOKUP($D607,metadata!$B$2:$Z$451,20,0)</f>
        <v>acc</v>
      </c>
      <c r="X607" s="0" t="str">
        <f aca="false">VLOOKUP($D607,metadata!$B$2:$Z$451,21,0)</f>
        <v/>
      </c>
      <c r="Y607" s="0" t="n">
        <f aca="false">VLOOKUP($D607,metadata!$B$2:$Z$451,22,0)</f>
        <v>10</v>
      </c>
      <c r="Z607" s="0" t="str">
        <f aca="false">VLOOKUP($D607,metadata!$B$2:$Z$451,23,0)</f>
        <v/>
      </c>
      <c r="AA607" s="0" t="str">
        <f aca="false">VLOOKUP($D607,metadata!$B$2:$Z$451,24,0)</f>
        <v>pupal</v>
      </c>
      <c r="AB607" s="0" t="str">
        <f aca="false">VLOOKUP($D607,metadata!$B$2:$Z$451,25,0)</f>
        <v/>
      </c>
      <c r="AC607" s="0" t="n">
        <v>15.0001060595347</v>
      </c>
      <c r="AD607" s="0" t="n">
        <v>-0.675245704588832</v>
      </c>
      <c r="AE607" s="0" t="n">
        <v>46</v>
      </c>
      <c r="AF607" s="0" t="n">
        <f aca="false">IF(AE607="",V607,AE607)</f>
        <v>46</v>
      </c>
      <c r="AG607" s="0" t="n">
        <f aca="false">ROUND(AC607,1)</f>
        <v>15</v>
      </c>
      <c r="AH607" s="0" t="n">
        <v>1996</v>
      </c>
      <c r="AI607" s="0" t="s">
        <v>38</v>
      </c>
      <c r="AJ607" s="0" t="s">
        <v>38</v>
      </c>
    </row>
    <row r="608" customFormat="false" ht="13.8" hidden="false" customHeight="false" outlineLevel="0" collapsed="false">
      <c r="C608" s="0" t="n">
        <v>607</v>
      </c>
      <c r="D608" s="3" t="str">
        <f aca="false">VLOOKUP(C608,$A$1:$B$451,2)</f>
        <v>10-MM</v>
      </c>
      <c r="E608" s="0" t="str">
        <f aca="false">VLOOKUP($D608,metadata!$B$2:$S$451,2,0)</f>
        <v>GOMI, T; TAKEDA, M</v>
      </c>
      <c r="F608" s="0" t="str">
        <f aca="false">VLOOKUP($D608,metadata!$B$2:$S$451,3,0)</f>
        <v>GEOGRAPHIC-VARIATION IN PHOTOPERIODIC RESPONSES IN AN INTRODUCED INSECT, HYPHANTRIA-CUNEA DRURY (LEPIDOPTERA, ARCTIIDAE) IN JAPAN</v>
      </c>
      <c r="G608" s="0" t="str">
        <f aca="false">VLOOKUP($D608,metadata!$B$2:$S$451,4,0)</f>
        <v>10.1303/aez.26.357</v>
      </c>
      <c r="H608" s="0" t="str">
        <f aca="false">VLOOKUP($D608,metadata!$B$2:$S$451,5,0)</f>
        <v>y</v>
      </c>
      <c r="I608" s="0" t="str">
        <f aca="false">VLOOKUP($D608,metadata!$B$2:$S$451,6,0)</f>
        <v>a</v>
      </c>
      <c r="J608" s="0" t="str">
        <f aca="false">VLOOKUP($D608,metadata!$B$2:$S$451,7,0)</f>
        <v>i</v>
      </c>
      <c r="K608" s="0" t="n">
        <f aca="false">VLOOKUP($D608,metadata!$B$2:$S$451,8,0)</f>
        <v>6</v>
      </c>
      <c r="L608" s="0" t="n">
        <f aca="false">VLOOKUP($D608,metadata!$B$2:$S$451,9,0)</f>
        <v>3</v>
      </c>
      <c r="M608" s="0" t="str">
        <f aca="false">VLOOKUP($D608,metadata!$B$2:$S$451,10,0)</f>
        <v/>
      </c>
      <c r="N608" s="0" t="str">
        <f aca="false">VLOOKUP($D608,metadata!$B$2:$S$451,11,0)</f>
        <v>Hyphantria cunea</v>
      </c>
      <c r="O608" s="0" t="str">
        <f aca="false">VLOOKUP($D608,metadata!$B$2:$S$451,12,0)</f>
        <v>lepidoptera</v>
      </c>
      <c r="P608" s="0" t="str">
        <f aca="false">VLOOKUP($D608,metadata!$B$2:$S$451,13,0)</f>
        <v>MM</v>
      </c>
      <c r="Q608" s="0" t="n">
        <f aca="false">VLOOKUP($D608,metadata!$B$2:$S$451,14,0)</f>
        <v>36.25</v>
      </c>
      <c r="R608" s="0" t="n">
        <f aca="false">VLOOKUP($D608,metadata!$B$2:$S$451,15,0)</f>
        <v>137.966666666667</v>
      </c>
      <c r="S608" s="0" t="n">
        <f aca="false">VLOOKUP($D608,metadata!$B$2:$S$451,16,0)</f>
        <v>0.01</v>
      </c>
      <c r="T608" s="0" t="n">
        <f aca="false">VLOOKUP($D608,metadata!$B$2:$S$451,17,0)</f>
        <v>610</v>
      </c>
      <c r="U608" s="0" t="str">
        <f aca="false">VLOOKUP($D608,metadata!$B$2:$S$451,18,0)</f>
        <v/>
      </c>
      <c r="V608" s="0" t="n">
        <f aca="false">VLOOKUP($D608,metadata!$B$2:$Z$451,19,0)</f>
        <v>66.5</v>
      </c>
      <c r="W608" s="0" t="str">
        <f aca="false">VLOOKUP($D608,metadata!$B$2:$Z$451,20,0)</f>
        <v>acc</v>
      </c>
      <c r="X608" s="0" t="str">
        <f aca="false">VLOOKUP($D608,metadata!$B$2:$Z$451,21,0)</f>
        <v/>
      </c>
      <c r="Y608" s="0" t="n">
        <f aca="false">VLOOKUP($D608,metadata!$B$2:$Z$451,22,0)</f>
        <v>10</v>
      </c>
      <c r="Z608" s="0" t="str">
        <f aca="false">VLOOKUP($D608,metadata!$B$2:$Z$451,23,0)</f>
        <v/>
      </c>
      <c r="AA608" s="0" t="str">
        <f aca="false">VLOOKUP($D608,metadata!$B$2:$Z$451,24,0)</f>
        <v>pupal</v>
      </c>
      <c r="AB608" s="0" t="str">
        <f aca="false">VLOOKUP($D608,metadata!$B$2:$Z$451,25,0)</f>
        <v/>
      </c>
      <c r="AC608" s="0" t="n">
        <v>14.0103505551184</v>
      </c>
      <c r="AD608" s="0" t="n">
        <v>100.034968091616</v>
      </c>
      <c r="AE608" s="0" t="n">
        <v>52</v>
      </c>
      <c r="AF608" s="0" t="n">
        <f aca="false">IF(AE608="",V608,AE608)</f>
        <v>52</v>
      </c>
      <c r="AG608" s="0" t="n">
        <f aca="false">ROUND(AC608,1)</f>
        <v>14</v>
      </c>
      <c r="AH608" s="0" t="n">
        <v>1996</v>
      </c>
      <c r="AI608" s="0" t="s">
        <v>38</v>
      </c>
      <c r="AJ608" s="0" t="s">
        <v>38</v>
      </c>
    </row>
    <row r="609" customFormat="false" ht="13.8" hidden="false" customHeight="false" outlineLevel="0" collapsed="false">
      <c r="C609" s="0" t="n">
        <v>608</v>
      </c>
      <c r="D609" s="3" t="str">
        <f aca="false">VLOOKUP(C609,$A$1:$B$451,2)</f>
        <v>10-MM</v>
      </c>
      <c r="E609" s="0" t="str">
        <f aca="false">VLOOKUP($D609,metadata!$B$2:$S$451,2,0)</f>
        <v>GOMI, T; TAKEDA, M</v>
      </c>
      <c r="F609" s="0" t="str">
        <f aca="false">VLOOKUP($D609,metadata!$B$2:$S$451,3,0)</f>
        <v>GEOGRAPHIC-VARIATION IN PHOTOPERIODIC RESPONSES IN AN INTRODUCED INSECT, HYPHANTRIA-CUNEA DRURY (LEPIDOPTERA, ARCTIIDAE) IN JAPAN</v>
      </c>
      <c r="G609" s="0" t="str">
        <f aca="false">VLOOKUP($D609,metadata!$B$2:$S$451,4,0)</f>
        <v>10.1303/aez.26.357</v>
      </c>
      <c r="H609" s="0" t="str">
        <f aca="false">VLOOKUP($D609,metadata!$B$2:$S$451,5,0)</f>
        <v>y</v>
      </c>
      <c r="I609" s="0" t="str">
        <f aca="false">VLOOKUP($D609,metadata!$B$2:$S$451,6,0)</f>
        <v>a</v>
      </c>
      <c r="J609" s="0" t="str">
        <f aca="false">VLOOKUP($D609,metadata!$B$2:$S$451,7,0)</f>
        <v>i</v>
      </c>
      <c r="K609" s="0" t="n">
        <f aca="false">VLOOKUP($D609,metadata!$B$2:$S$451,8,0)</f>
        <v>6</v>
      </c>
      <c r="L609" s="0" t="n">
        <f aca="false">VLOOKUP($D609,metadata!$B$2:$S$451,9,0)</f>
        <v>3</v>
      </c>
      <c r="M609" s="0" t="str">
        <f aca="false">VLOOKUP($D609,metadata!$B$2:$S$451,10,0)</f>
        <v/>
      </c>
      <c r="N609" s="0" t="str">
        <f aca="false">VLOOKUP($D609,metadata!$B$2:$S$451,11,0)</f>
        <v>Hyphantria cunea</v>
      </c>
      <c r="O609" s="0" t="str">
        <f aca="false">VLOOKUP($D609,metadata!$B$2:$S$451,12,0)</f>
        <v>lepidoptera</v>
      </c>
      <c r="P609" s="0" t="str">
        <f aca="false">VLOOKUP($D609,metadata!$B$2:$S$451,13,0)</f>
        <v>MM</v>
      </c>
      <c r="Q609" s="0" t="n">
        <f aca="false">VLOOKUP($D609,metadata!$B$2:$S$451,14,0)</f>
        <v>36.25</v>
      </c>
      <c r="R609" s="0" t="n">
        <f aca="false">VLOOKUP($D609,metadata!$B$2:$S$451,15,0)</f>
        <v>137.966666666667</v>
      </c>
      <c r="S609" s="0" t="n">
        <f aca="false">VLOOKUP($D609,metadata!$B$2:$S$451,16,0)</f>
        <v>0.01</v>
      </c>
      <c r="T609" s="0" t="n">
        <f aca="false">VLOOKUP($D609,metadata!$B$2:$S$451,17,0)</f>
        <v>610</v>
      </c>
      <c r="U609" s="0" t="str">
        <f aca="false">VLOOKUP($D609,metadata!$B$2:$S$451,18,0)</f>
        <v/>
      </c>
      <c r="V609" s="0" t="n">
        <f aca="false">VLOOKUP($D609,metadata!$B$2:$Z$451,19,0)</f>
        <v>66.5</v>
      </c>
      <c r="W609" s="0" t="str">
        <f aca="false">VLOOKUP($D609,metadata!$B$2:$Z$451,20,0)</f>
        <v>acc</v>
      </c>
      <c r="X609" s="0" t="str">
        <f aca="false">VLOOKUP($D609,metadata!$B$2:$Z$451,21,0)</f>
        <v/>
      </c>
      <c r="Y609" s="0" t="n">
        <f aca="false">VLOOKUP($D609,metadata!$B$2:$Z$451,22,0)</f>
        <v>10</v>
      </c>
      <c r="Z609" s="0" t="str">
        <f aca="false">VLOOKUP($D609,metadata!$B$2:$Z$451,23,0)</f>
        <v/>
      </c>
      <c r="AA609" s="0" t="str">
        <f aca="false">VLOOKUP($D609,metadata!$B$2:$Z$451,24,0)</f>
        <v>pupal</v>
      </c>
      <c r="AB609" s="0" t="str">
        <f aca="false">VLOOKUP($D609,metadata!$B$2:$Z$451,25,0)</f>
        <v/>
      </c>
      <c r="AC609" s="0" t="n">
        <v>14.5019669551534</v>
      </c>
      <c r="AD609" s="0" t="n">
        <v>68.9483346446367</v>
      </c>
      <c r="AE609" s="0" t="n">
        <f aca="false">55+25</f>
        <v>80</v>
      </c>
      <c r="AF609" s="0" t="n">
        <f aca="false">IF(AE609="",V609,AE609)</f>
        <v>80</v>
      </c>
      <c r="AG609" s="0" t="n">
        <f aca="false">ROUND(AC609,1)</f>
        <v>14.5</v>
      </c>
      <c r="AH609" s="0" t="n">
        <v>1996</v>
      </c>
      <c r="AI609" s="0" t="s">
        <v>38</v>
      </c>
      <c r="AJ609" s="0" t="s">
        <v>38</v>
      </c>
    </row>
    <row r="610" customFormat="false" ht="13.8" hidden="false" customHeight="false" outlineLevel="0" collapsed="false">
      <c r="C610" s="0" t="n">
        <v>609</v>
      </c>
      <c r="D610" s="3" t="str">
        <f aca="false">VLOOKUP(C610,$A$1:$B$451,2)</f>
        <v>10-MM</v>
      </c>
      <c r="E610" s="0" t="str">
        <f aca="false">VLOOKUP($D610,metadata!$B$2:$S$451,2,0)</f>
        <v>GOMI, T; TAKEDA, M</v>
      </c>
      <c r="F610" s="0" t="str">
        <f aca="false">VLOOKUP($D610,metadata!$B$2:$S$451,3,0)</f>
        <v>GEOGRAPHIC-VARIATION IN PHOTOPERIODIC RESPONSES IN AN INTRODUCED INSECT, HYPHANTRIA-CUNEA DRURY (LEPIDOPTERA, ARCTIIDAE) IN JAPAN</v>
      </c>
      <c r="G610" s="0" t="str">
        <f aca="false">VLOOKUP($D610,metadata!$B$2:$S$451,4,0)</f>
        <v>10.1303/aez.26.357</v>
      </c>
      <c r="H610" s="0" t="str">
        <f aca="false">VLOOKUP($D610,metadata!$B$2:$S$451,5,0)</f>
        <v>y</v>
      </c>
      <c r="I610" s="0" t="str">
        <f aca="false">VLOOKUP($D610,metadata!$B$2:$S$451,6,0)</f>
        <v>a</v>
      </c>
      <c r="J610" s="0" t="str">
        <f aca="false">VLOOKUP($D610,metadata!$B$2:$S$451,7,0)</f>
        <v>i</v>
      </c>
      <c r="K610" s="0" t="n">
        <f aca="false">VLOOKUP($D610,metadata!$B$2:$S$451,8,0)</f>
        <v>6</v>
      </c>
      <c r="L610" s="0" t="n">
        <f aca="false">VLOOKUP($D610,metadata!$B$2:$S$451,9,0)</f>
        <v>3</v>
      </c>
      <c r="M610" s="0" t="str">
        <f aca="false">VLOOKUP($D610,metadata!$B$2:$S$451,10,0)</f>
        <v/>
      </c>
      <c r="N610" s="0" t="str">
        <f aca="false">VLOOKUP($D610,metadata!$B$2:$S$451,11,0)</f>
        <v>Hyphantria cunea</v>
      </c>
      <c r="O610" s="0" t="str">
        <f aca="false">VLOOKUP($D610,metadata!$B$2:$S$451,12,0)</f>
        <v>lepidoptera</v>
      </c>
      <c r="P610" s="0" t="str">
        <f aca="false">VLOOKUP($D610,metadata!$B$2:$S$451,13,0)</f>
        <v>MM</v>
      </c>
      <c r="Q610" s="0" t="n">
        <f aca="false">VLOOKUP($D610,metadata!$B$2:$S$451,14,0)</f>
        <v>36.25</v>
      </c>
      <c r="R610" s="0" t="n">
        <f aca="false">VLOOKUP($D610,metadata!$B$2:$S$451,15,0)</f>
        <v>137.966666666667</v>
      </c>
      <c r="S610" s="0" t="n">
        <f aca="false">VLOOKUP($D610,metadata!$B$2:$S$451,16,0)</f>
        <v>0.01</v>
      </c>
      <c r="T610" s="0" t="n">
        <f aca="false">VLOOKUP($D610,metadata!$B$2:$S$451,17,0)</f>
        <v>610</v>
      </c>
      <c r="U610" s="0" t="str">
        <f aca="false">VLOOKUP($D610,metadata!$B$2:$S$451,18,0)</f>
        <v/>
      </c>
      <c r="V610" s="0" t="n">
        <f aca="false">VLOOKUP($D610,metadata!$B$2:$Z$451,19,0)</f>
        <v>66.5</v>
      </c>
      <c r="W610" s="0" t="str">
        <f aca="false">VLOOKUP($D610,metadata!$B$2:$Z$451,20,0)</f>
        <v>acc</v>
      </c>
      <c r="X610" s="0" t="str">
        <f aca="false">VLOOKUP($D610,metadata!$B$2:$Z$451,21,0)</f>
        <v/>
      </c>
      <c r="Y610" s="0" t="n">
        <f aca="false">VLOOKUP($D610,metadata!$B$2:$Z$451,22,0)</f>
        <v>10</v>
      </c>
      <c r="Z610" s="0" t="str">
        <f aca="false">VLOOKUP($D610,metadata!$B$2:$Z$451,23,0)</f>
        <v/>
      </c>
      <c r="AA610" s="0" t="str">
        <f aca="false">VLOOKUP($D610,metadata!$B$2:$Z$451,24,0)</f>
        <v>pupal</v>
      </c>
      <c r="AB610" s="0" t="str">
        <f aca="false">VLOOKUP($D610,metadata!$B$2:$Z$451,25,0)</f>
        <v/>
      </c>
      <c r="AC610" s="0" t="n">
        <v>14.9999999999999</v>
      </c>
      <c r="AD610" s="0" t="n">
        <v>0.340938893259902</v>
      </c>
      <c r="AE610" s="0" t="n">
        <v>95</v>
      </c>
      <c r="AF610" s="0" t="n">
        <f aca="false">IF(AE610="",V610,AE610)</f>
        <v>95</v>
      </c>
      <c r="AG610" s="0" t="n">
        <f aca="false">ROUND(AC610,1)</f>
        <v>15</v>
      </c>
      <c r="AH610" s="0" t="n">
        <v>1996</v>
      </c>
      <c r="AI610" s="0" t="s">
        <v>38</v>
      </c>
      <c r="AJ610" s="0" t="s">
        <v>38</v>
      </c>
    </row>
    <row r="611" customFormat="false" ht="13.8" hidden="false" customHeight="false" outlineLevel="0" collapsed="false">
      <c r="C611" s="0" t="n">
        <v>610</v>
      </c>
      <c r="D611" s="3" t="str">
        <f aca="false">VLOOKUP(C611,$A$1:$B$451,2)</f>
        <v>10-KB</v>
      </c>
      <c r="E611" s="0" t="str">
        <f aca="false">VLOOKUP($D611,metadata!$B$2:$S$451,2,0)</f>
        <v>GOMI, T; TAKEDA, M</v>
      </c>
      <c r="F611" s="0" t="str">
        <f aca="false">VLOOKUP($D611,metadata!$B$2:$S$451,3,0)</f>
        <v>GEOGRAPHIC-VARIATION IN PHOTOPERIODIC RESPONSES IN AN INTRODUCED INSECT, HYPHANTRIA-CUNEA DRURY (LEPIDOPTERA, ARCTIIDAE) IN JAPAN</v>
      </c>
      <c r="G611" s="0" t="str">
        <f aca="false">VLOOKUP($D611,metadata!$B$2:$S$451,4,0)</f>
        <v>10.1303/aez.26.357</v>
      </c>
      <c r="H611" s="0" t="str">
        <f aca="false">VLOOKUP($D611,metadata!$B$2:$S$451,5,0)</f>
        <v>y</v>
      </c>
      <c r="I611" s="0" t="str">
        <f aca="false">VLOOKUP($D611,metadata!$B$2:$S$451,6,0)</f>
        <v>a</v>
      </c>
      <c r="J611" s="0" t="str">
        <f aca="false">VLOOKUP($D611,metadata!$B$2:$S$451,7,0)</f>
        <v>i</v>
      </c>
      <c r="K611" s="0" t="n">
        <f aca="false">VLOOKUP($D611,metadata!$B$2:$S$451,8,0)</f>
        <v>6</v>
      </c>
      <c r="L611" s="0" t="n">
        <f aca="false">VLOOKUP($D611,metadata!$B$2:$S$451,9,0)</f>
        <v>5</v>
      </c>
      <c r="M611" s="0" t="str">
        <f aca="false">VLOOKUP($D611,metadata!$B$2:$S$451,10,0)</f>
        <v/>
      </c>
      <c r="N611" s="0" t="str">
        <f aca="false">VLOOKUP($D611,metadata!$B$2:$S$451,11,0)</f>
        <v>Hyphantria cunea</v>
      </c>
      <c r="O611" s="0" t="str">
        <f aca="false">VLOOKUP($D611,metadata!$B$2:$S$451,12,0)</f>
        <v>lepidoptera</v>
      </c>
      <c r="P611" s="0" t="str">
        <f aca="false">VLOOKUP($D611,metadata!$B$2:$S$451,13,0)</f>
        <v>KB</v>
      </c>
      <c r="Q611" s="0" t="n">
        <f aca="false">VLOOKUP($D611,metadata!$B$2:$S$451,14,0)</f>
        <v>34.6833333333333</v>
      </c>
      <c r="R611" s="0" t="n">
        <f aca="false">VLOOKUP($D611,metadata!$B$2:$S$451,15,0)</f>
        <v>136.183333333333</v>
      </c>
      <c r="S611" s="0" t="n">
        <f aca="false">VLOOKUP($D611,metadata!$B$2:$S$451,16,0)</f>
        <v>0.01</v>
      </c>
      <c r="T611" s="0" t="n">
        <f aca="false">VLOOKUP($D611,metadata!$B$2:$S$451,17,0)</f>
        <v>57.5</v>
      </c>
      <c r="U611" s="0" t="str">
        <f aca="false">VLOOKUP($D611,metadata!$B$2:$S$451,18,0)</f>
        <v/>
      </c>
      <c r="V611" s="0" t="n">
        <f aca="false">VLOOKUP($D611,metadata!$B$2:$Z$451,19,0)</f>
        <v>162.5</v>
      </c>
      <c r="W611" s="0" t="str">
        <f aca="false">VLOOKUP($D611,metadata!$B$2:$Z$451,20,0)</f>
        <v>acc</v>
      </c>
      <c r="X611" s="0" t="str">
        <f aca="false">VLOOKUP($D611,metadata!$B$2:$Z$451,21,0)</f>
        <v/>
      </c>
      <c r="Y611" s="0" t="n">
        <f aca="false">VLOOKUP($D611,metadata!$B$2:$Z$451,22,0)</f>
        <v>10</v>
      </c>
      <c r="Z611" s="0" t="str">
        <f aca="false">VLOOKUP($D611,metadata!$B$2:$Z$451,23,0)</f>
        <v/>
      </c>
      <c r="AA611" s="0" t="str">
        <f aca="false">VLOOKUP($D611,metadata!$B$2:$Z$451,24,0)</f>
        <v>pupal</v>
      </c>
      <c r="AB611" s="0" t="str">
        <f aca="false">VLOOKUP($D611,metadata!$B$2:$Z$451,25,0)</f>
        <v/>
      </c>
      <c r="AC611" s="0" t="n">
        <v>13.9953564364949</v>
      </c>
      <c r="AD611" s="0" t="n">
        <v>99.3292630492733</v>
      </c>
      <c r="AE611" s="0" t="n">
        <v>49</v>
      </c>
      <c r="AF611" s="0" t="n">
        <f aca="false">IF(AE611="",V611,AE611)</f>
        <v>49</v>
      </c>
      <c r="AG611" s="0" t="n">
        <f aca="false">ROUND(AC611,1)</f>
        <v>14</v>
      </c>
      <c r="AH611" s="0" t="n">
        <v>1996</v>
      </c>
      <c r="AI611" s="0" t="s">
        <v>38</v>
      </c>
      <c r="AJ611" s="0" t="s">
        <v>38</v>
      </c>
    </row>
    <row r="612" customFormat="false" ht="13.8" hidden="false" customHeight="false" outlineLevel="0" collapsed="false">
      <c r="C612" s="0" t="n">
        <v>611</v>
      </c>
      <c r="D612" s="3" t="str">
        <f aca="false">VLOOKUP(C612,$A$1:$B$451,2)</f>
        <v>10-KB</v>
      </c>
      <c r="E612" s="0" t="str">
        <f aca="false">VLOOKUP($D612,metadata!$B$2:$S$451,2,0)</f>
        <v>GOMI, T; TAKEDA, M</v>
      </c>
      <c r="F612" s="0" t="str">
        <f aca="false">VLOOKUP($D612,metadata!$B$2:$S$451,3,0)</f>
        <v>GEOGRAPHIC-VARIATION IN PHOTOPERIODIC RESPONSES IN AN INTRODUCED INSECT, HYPHANTRIA-CUNEA DRURY (LEPIDOPTERA, ARCTIIDAE) IN JAPAN</v>
      </c>
      <c r="G612" s="0" t="str">
        <f aca="false">VLOOKUP($D612,metadata!$B$2:$S$451,4,0)</f>
        <v>10.1303/aez.26.357</v>
      </c>
      <c r="H612" s="0" t="str">
        <f aca="false">VLOOKUP($D612,metadata!$B$2:$S$451,5,0)</f>
        <v>y</v>
      </c>
      <c r="I612" s="0" t="str">
        <f aca="false">VLOOKUP($D612,metadata!$B$2:$S$451,6,0)</f>
        <v>a</v>
      </c>
      <c r="J612" s="0" t="str">
        <f aca="false">VLOOKUP($D612,metadata!$B$2:$S$451,7,0)</f>
        <v>i</v>
      </c>
      <c r="K612" s="0" t="n">
        <f aca="false">VLOOKUP($D612,metadata!$B$2:$S$451,8,0)</f>
        <v>6</v>
      </c>
      <c r="L612" s="0" t="n">
        <f aca="false">VLOOKUP($D612,metadata!$B$2:$S$451,9,0)</f>
        <v>5</v>
      </c>
      <c r="M612" s="0" t="str">
        <f aca="false">VLOOKUP($D612,metadata!$B$2:$S$451,10,0)</f>
        <v/>
      </c>
      <c r="N612" s="0" t="str">
        <f aca="false">VLOOKUP($D612,metadata!$B$2:$S$451,11,0)</f>
        <v>Hyphantria cunea</v>
      </c>
      <c r="O612" s="0" t="str">
        <f aca="false">VLOOKUP($D612,metadata!$B$2:$S$451,12,0)</f>
        <v>lepidoptera</v>
      </c>
      <c r="P612" s="0" t="str">
        <f aca="false">VLOOKUP($D612,metadata!$B$2:$S$451,13,0)</f>
        <v>KB</v>
      </c>
      <c r="Q612" s="0" t="n">
        <f aca="false">VLOOKUP($D612,metadata!$B$2:$S$451,14,0)</f>
        <v>34.6833333333333</v>
      </c>
      <c r="R612" s="0" t="n">
        <f aca="false">VLOOKUP($D612,metadata!$B$2:$S$451,15,0)</f>
        <v>136.183333333333</v>
      </c>
      <c r="S612" s="0" t="n">
        <f aca="false">VLOOKUP($D612,metadata!$B$2:$S$451,16,0)</f>
        <v>0.01</v>
      </c>
      <c r="T612" s="0" t="n">
        <f aca="false">VLOOKUP($D612,metadata!$B$2:$S$451,17,0)</f>
        <v>57.5</v>
      </c>
      <c r="U612" s="0" t="str">
        <f aca="false">VLOOKUP($D612,metadata!$B$2:$S$451,18,0)</f>
        <v/>
      </c>
      <c r="V612" s="0" t="n">
        <f aca="false">VLOOKUP($D612,metadata!$B$2:$Z$451,19,0)</f>
        <v>162.5</v>
      </c>
      <c r="W612" s="0" t="str">
        <f aca="false">VLOOKUP($D612,metadata!$B$2:$Z$451,20,0)</f>
        <v>acc</v>
      </c>
      <c r="X612" s="0" t="str">
        <f aca="false">VLOOKUP($D612,metadata!$B$2:$Z$451,21,0)</f>
        <v/>
      </c>
      <c r="Y612" s="0" t="n">
        <f aca="false">VLOOKUP($D612,metadata!$B$2:$Z$451,22,0)</f>
        <v>10</v>
      </c>
      <c r="Z612" s="0" t="str">
        <f aca="false">VLOOKUP($D612,metadata!$B$2:$Z$451,23,0)</f>
        <v/>
      </c>
      <c r="AA612" s="0" t="str">
        <f aca="false">VLOOKUP($D612,metadata!$B$2:$Z$451,24,0)</f>
        <v>pupal</v>
      </c>
      <c r="AB612" s="0" t="str">
        <f aca="false">VLOOKUP($D612,metadata!$B$2:$Z$451,25,0)</f>
        <v/>
      </c>
      <c r="AC612" s="0" t="n">
        <v>14.2438214807808</v>
      </c>
      <c r="AD612" s="0" t="n">
        <v>78.6052111101556</v>
      </c>
      <c r="AE612" s="0" t="n">
        <v>98</v>
      </c>
      <c r="AF612" s="0" t="n">
        <f aca="false">IF(AE612="",V612,AE612)</f>
        <v>98</v>
      </c>
      <c r="AG612" s="0" t="n">
        <v>14.25</v>
      </c>
      <c r="AH612" s="0" t="n">
        <v>1996</v>
      </c>
      <c r="AI612" s="0" t="s">
        <v>38</v>
      </c>
      <c r="AJ612" s="0" t="s">
        <v>38</v>
      </c>
    </row>
    <row r="613" customFormat="false" ht="13.8" hidden="false" customHeight="false" outlineLevel="0" collapsed="false">
      <c r="C613" s="0" t="n">
        <v>612</v>
      </c>
      <c r="D613" s="3" t="str">
        <f aca="false">VLOOKUP(C613,$A$1:$B$451,2)</f>
        <v>10-KB</v>
      </c>
      <c r="E613" s="0" t="str">
        <f aca="false">VLOOKUP($D613,metadata!$B$2:$S$451,2,0)</f>
        <v>GOMI, T; TAKEDA, M</v>
      </c>
      <c r="F613" s="0" t="str">
        <f aca="false">VLOOKUP($D613,metadata!$B$2:$S$451,3,0)</f>
        <v>GEOGRAPHIC-VARIATION IN PHOTOPERIODIC RESPONSES IN AN INTRODUCED INSECT, HYPHANTRIA-CUNEA DRURY (LEPIDOPTERA, ARCTIIDAE) IN JAPAN</v>
      </c>
      <c r="G613" s="0" t="str">
        <f aca="false">VLOOKUP($D613,metadata!$B$2:$S$451,4,0)</f>
        <v>10.1303/aez.26.357</v>
      </c>
      <c r="H613" s="0" t="str">
        <f aca="false">VLOOKUP($D613,metadata!$B$2:$S$451,5,0)</f>
        <v>y</v>
      </c>
      <c r="I613" s="0" t="str">
        <f aca="false">VLOOKUP($D613,metadata!$B$2:$S$451,6,0)</f>
        <v>a</v>
      </c>
      <c r="J613" s="0" t="str">
        <f aca="false">VLOOKUP($D613,metadata!$B$2:$S$451,7,0)</f>
        <v>i</v>
      </c>
      <c r="K613" s="0" t="n">
        <f aca="false">VLOOKUP($D613,metadata!$B$2:$S$451,8,0)</f>
        <v>6</v>
      </c>
      <c r="L613" s="0" t="n">
        <f aca="false">VLOOKUP($D613,metadata!$B$2:$S$451,9,0)</f>
        <v>5</v>
      </c>
      <c r="M613" s="0" t="str">
        <f aca="false">VLOOKUP($D613,metadata!$B$2:$S$451,10,0)</f>
        <v/>
      </c>
      <c r="N613" s="0" t="str">
        <f aca="false">VLOOKUP($D613,metadata!$B$2:$S$451,11,0)</f>
        <v>Hyphantria cunea</v>
      </c>
      <c r="O613" s="0" t="str">
        <f aca="false">VLOOKUP($D613,metadata!$B$2:$S$451,12,0)</f>
        <v>lepidoptera</v>
      </c>
      <c r="P613" s="0" t="str">
        <f aca="false">VLOOKUP($D613,metadata!$B$2:$S$451,13,0)</f>
        <v>KB</v>
      </c>
      <c r="Q613" s="0" t="n">
        <f aca="false">VLOOKUP($D613,metadata!$B$2:$S$451,14,0)</f>
        <v>34.6833333333333</v>
      </c>
      <c r="R613" s="0" t="n">
        <f aca="false">VLOOKUP($D613,metadata!$B$2:$S$451,15,0)</f>
        <v>136.183333333333</v>
      </c>
      <c r="S613" s="0" t="n">
        <f aca="false">VLOOKUP($D613,metadata!$B$2:$S$451,16,0)</f>
        <v>0.01</v>
      </c>
      <c r="T613" s="0" t="n">
        <f aca="false">VLOOKUP($D613,metadata!$B$2:$S$451,17,0)</f>
        <v>57.5</v>
      </c>
      <c r="U613" s="0" t="str">
        <f aca="false">VLOOKUP($D613,metadata!$B$2:$S$451,18,0)</f>
        <v/>
      </c>
      <c r="V613" s="0" t="n">
        <f aca="false">VLOOKUP($D613,metadata!$B$2:$Z$451,19,0)</f>
        <v>162.5</v>
      </c>
      <c r="W613" s="0" t="str">
        <f aca="false">VLOOKUP($D613,metadata!$B$2:$Z$451,20,0)</f>
        <v>acc</v>
      </c>
      <c r="X613" s="0" t="str">
        <f aca="false">VLOOKUP($D613,metadata!$B$2:$Z$451,21,0)</f>
        <v/>
      </c>
      <c r="Y613" s="0" t="n">
        <f aca="false">VLOOKUP($D613,metadata!$B$2:$Z$451,22,0)</f>
        <v>10</v>
      </c>
      <c r="Z613" s="0" t="str">
        <f aca="false">VLOOKUP($D613,metadata!$B$2:$Z$451,23,0)</f>
        <v/>
      </c>
      <c r="AA613" s="0" t="str">
        <f aca="false">VLOOKUP($D613,metadata!$B$2:$Z$451,24,0)</f>
        <v>pupal</v>
      </c>
      <c r="AB613" s="0" t="str">
        <f aca="false">VLOOKUP($D613,metadata!$B$2:$Z$451,25,0)</f>
        <v/>
      </c>
      <c r="AC613" s="0" t="n">
        <v>14.496070169404</v>
      </c>
      <c r="AD613" s="0" t="n">
        <v>33.0552928024765</v>
      </c>
      <c r="AE613" s="0" t="n">
        <f aca="false">16+51</f>
        <v>67</v>
      </c>
      <c r="AF613" s="0" t="n">
        <f aca="false">IF(AE613="",V613,AE613)</f>
        <v>67</v>
      </c>
      <c r="AG613" s="0" t="n">
        <f aca="false">ROUND(AC613,1)</f>
        <v>14.5</v>
      </c>
      <c r="AH613" s="0" t="n">
        <v>1996</v>
      </c>
      <c r="AI613" s="0" t="s">
        <v>38</v>
      </c>
      <c r="AJ613" s="0" t="s">
        <v>38</v>
      </c>
    </row>
    <row r="614" customFormat="false" ht="13.8" hidden="false" customHeight="false" outlineLevel="0" collapsed="false">
      <c r="C614" s="0" t="n">
        <v>613</v>
      </c>
      <c r="D614" s="3" t="str">
        <f aca="false">VLOOKUP(C614,$A$1:$B$451,2)</f>
        <v>10-KB</v>
      </c>
      <c r="E614" s="0" t="str">
        <f aca="false">VLOOKUP($D614,metadata!$B$2:$S$451,2,0)</f>
        <v>GOMI, T; TAKEDA, M</v>
      </c>
      <c r="F614" s="0" t="str">
        <f aca="false">VLOOKUP($D614,metadata!$B$2:$S$451,3,0)</f>
        <v>GEOGRAPHIC-VARIATION IN PHOTOPERIODIC RESPONSES IN AN INTRODUCED INSECT, HYPHANTRIA-CUNEA DRURY (LEPIDOPTERA, ARCTIIDAE) IN JAPAN</v>
      </c>
      <c r="G614" s="0" t="str">
        <f aca="false">VLOOKUP($D614,metadata!$B$2:$S$451,4,0)</f>
        <v>10.1303/aez.26.357</v>
      </c>
      <c r="H614" s="0" t="str">
        <f aca="false">VLOOKUP($D614,metadata!$B$2:$S$451,5,0)</f>
        <v>y</v>
      </c>
      <c r="I614" s="0" t="str">
        <f aca="false">VLOOKUP($D614,metadata!$B$2:$S$451,6,0)</f>
        <v>a</v>
      </c>
      <c r="J614" s="0" t="str">
        <f aca="false">VLOOKUP($D614,metadata!$B$2:$S$451,7,0)</f>
        <v>i</v>
      </c>
      <c r="K614" s="0" t="n">
        <f aca="false">VLOOKUP($D614,metadata!$B$2:$S$451,8,0)</f>
        <v>6</v>
      </c>
      <c r="L614" s="0" t="n">
        <f aca="false">VLOOKUP($D614,metadata!$B$2:$S$451,9,0)</f>
        <v>5</v>
      </c>
      <c r="M614" s="0" t="str">
        <f aca="false">VLOOKUP($D614,metadata!$B$2:$S$451,10,0)</f>
        <v/>
      </c>
      <c r="N614" s="0" t="str">
        <f aca="false">VLOOKUP($D614,metadata!$B$2:$S$451,11,0)</f>
        <v>Hyphantria cunea</v>
      </c>
      <c r="O614" s="0" t="str">
        <f aca="false">VLOOKUP($D614,metadata!$B$2:$S$451,12,0)</f>
        <v>lepidoptera</v>
      </c>
      <c r="P614" s="0" t="str">
        <f aca="false">VLOOKUP($D614,metadata!$B$2:$S$451,13,0)</f>
        <v>KB</v>
      </c>
      <c r="Q614" s="0" t="n">
        <f aca="false">VLOOKUP($D614,metadata!$B$2:$S$451,14,0)</f>
        <v>34.6833333333333</v>
      </c>
      <c r="R614" s="0" t="n">
        <f aca="false">VLOOKUP($D614,metadata!$B$2:$S$451,15,0)</f>
        <v>136.183333333333</v>
      </c>
      <c r="S614" s="0" t="n">
        <f aca="false">VLOOKUP($D614,metadata!$B$2:$S$451,16,0)</f>
        <v>0.01</v>
      </c>
      <c r="T614" s="0" t="n">
        <f aca="false">VLOOKUP($D614,metadata!$B$2:$S$451,17,0)</f>
        <v>57.5</v>
      </c>
      <c r="U614" s="0" t="str">
        <f aca="false">VLOOKUP($D614,metadata!$B$2:$S$451,18,0)</f>
        <v/>
      </c>
      <c r="V614" s="0" t="n">
        <f aca="false">VLOOKUP($D614,metadata!$B$2:$Z$451,19,0)</f>
        <v>162.5</v>
      </c>
      <c r="W614" s="0" t="str">
        <f aca="false">VLOOKUP($D614,metadata!$B$2:$Z$451,20,0)</f>
        <v>acc</v>
      </c>
      <c r="X614" s="0" t="str">
        <f aca="false">VLOOKUP($D614,metadata!$B$2:$Z$451,21,0)</f>
        <v/>
      </c>
      <c r="Y614" s="0" t="n">
        <f aca="false">VLOOKUP($D614,metadata!$B$2:$Z$451,22,0)</f>
        <v>10</v>
      </c>
      <c r="Z614" s="0" t="str">
        <f aca="false">VLOOKUP($D614,metadata!$B$2:$Z$451,23,0)</f>
        <v/>
      </c>
      <c r="AA614" s="0" t="str">
        <f aca="false">VLOOKUP($D614,metadata!$B$2:$Z$451,24,0)</f>
        <v>pupal</v>
      </c>
      <c r="AB614" s="0" t="str">
        <f aca="false">VLOOKUP($D614,metadata!$B$2:$Z$451,25,0)</f>
        <v/>
      </c>
      <c r="AC614" s="0" t="n">
        <v>14.75387393585</v>
      </c>
      <c r="AD614" s="0" t="n">
        <v>0.60194341731875</v>
      </c>
      <c r="AE614" s="0" t="n">
        <v>73</v>
      </c>
      <c r="AF614" s="0" t="n">
        <f aca="false">IF(AE614="",V614,AE614)</f>
        <v>73</v>
      </c>
      <c r="AG614" s="0" t="n">
        <v>14.75</v>
      </c>
      <c r="AH614" s="0" t="n">
        <v>1996</v>
      </c>
      <c r="AI614" s="0" t="s">
        <v>38</v>
      </c>
      <c r="AJ614" s="0" t="s">
        <v>38</v>
      </c>
    </row>
    <row r="615" customFormat="false" ht="13.8" hidden="false" customHeight="false" outlineLevel="0" collapsed="false">
      <c r="C615" s="0" t="n">
        <v>614</v>
      </c>
      <c r="D615" s="3" t="str">
        <f aca="false">VLOOKUP(C615,$A$1:$B$451,2)</f>
        <v>10-KB</v>
      </c>
      <c r="E615" s="0" t="str">
        <f aca="false">VLOOKUP($D615,metadata!$B$2:$S$451,2,0)</f>
        <v>GOMI, T; TAKEDA, M</v>
      </c>
      <c r="F615" s="0" t="str">
        <f aca="false">VLOOKUP($D615,metadata!$B$2:$S$451,3,0)</f>
        <v>GEOGRAPHIC-VARIATION IN PHOTOPERIODIC RESPONSES IN AN INTRODUCED INSECT, HYPHANTRIA-CUNEA DRURY (LEPIDOPTERA, ARCTIIDAE) IN JAPAN</v>
      </c>
      <c r="G615" s="0" t="str">
        <f aca="false">VLOOKUP($D615,metadata!$B$2:$S$451,4,0)</f>
        <v>10.1303/aez.26.357</v>
      </c>
      <c r="H615" s="0" t="str">
        <f aca="false">VLOOKUP($D615,metadata!$B$2:$S$451,5,0)</f>
        <v>y</v>
      </c>
      <c r="I615" s="0" t="str">
        <f aca="false">VLOOKUP($D615,metadata!$B$2:$S$451,6,0)</f>
        <v>a</v>
      </c>
      <c r="J615" s="0" t="str">
        <f aca="false">VLOOKUP($D615,metadata!$B$2:$S$451,7,0)</f>
        <v>i</v>
      </c>
      <c r="K615" s="0" t="n">
        <f aca="false">VLOOKUP($D615,metadata!$B$2:$S$451,8,0)</f>
        <v>6</v>
      </c>
      <c r="L615" s="0" t="n">
        <f aca="false">VLOOKUP($D615,metadata!$B$2:$S$451,9,0)</f>
        <v>5</v>
      </c>
      <c r="M615" s="0" t="str">
        <f aca="false">VLOOKUP($D615,metadata!$B$2:$S$451,10,0)</f>
        <v/>
      </c>
      <c r="N615" s="0" t="str">
        <f aca="false">VLOOKUP($D615,metadata!$B$2:$S$451,11,0)</f>
        <v>Hyphantria cunea</v>
      </c>
      <c r="O615" s="0" t="str">
        <f aca="false">VLOOKUP($D615,metadata!$B$2:$S$451,12,0)</f>
        <v>lepidoptera</v>
      </c>
      <c r="P615" s="0" t="str">
        <f aca="false">VLOOKUP($D615,metadata!$B$2:$S$451,13,0)</f>
        <v>KB</v>
      </c>
      <c r="Q615" s="0" t="n">
        <f aca="false">VLOOKUP($D615,metadata!$B$2:$S$451,14,0)</f>
        <v>34.6833333333333</v>
      </c>
      <c r="R615" s="0" t="n">
        <f aca="false">VLOOKUP($D615,metadata!$B$2:$S$451,15,0)</f>
        <v>136.183333333333</v>
      </c>
      <c r="S615" s="0" t="n">
        <f aca="false">VLOOKUP($D615,metadata!$B$2:$S$451,16,0)</f>
        <v>0.01</v>
      </c>
      <c r="T615" s="0" t="n">
        <f aca="false">VLOOKUP($D615,metadata!$B$2:$S$451,17,0)</f>
        <v>57.5</v>
      </c>
      <c r="U615" s="0" t="str">
        <f aca="false">VLOOKUP($D615,metadata!$B$2:$S$451,18,0)</f>
        <v/>
      </c>
      <c r="V615" s="0" t="n">
        <f aca="false">VLOOKUP($D615,metadata!$B$2:$Z$451,19,0)</f>
        <v>162.5</v>
      </c>
      <c r="W615" s="0" t="str">
        <f aca="false">VLOOKUP($D615,metadata!$B$2:$Z$451,20,0)</f>
        <v>acc</v>
      </c>
      <c r="X615" s="0" t="str">
        <f aca="false">VLOOKUP($D615,metadata!$B$2:$Z$451,21,0)</f>
        <v/>
      </c>
      <c r="Y615" s="0" t="n">
        <f aca="false">VLOOKUP($D615,metadata!$B$2:$Z$451,22,0)</f>
        <v>10</v>
      </c>
      <c r="Z615" s="0" t="str">
        <f aca="false">VLOOKUP($D615,metadata!$B$2:$Z$451,23,0)</f>
        <v/>
      </c>
      <c r="AA615" s="0" t="str">
        <f aca="false">VLOOKUP($D615,metadata!$B$2:$Z$451,24,0)</f>
        <v>pupal</v>
      </c>
      <c r="AB615" s="0" t="str">
        <f aca="false">VLOOKUP($D615,metadata!$B$2:$Z$451,25,0)</f>
        <v/>
      </c>
      <c r="AC615" s="0" t="n">
        <v>15</v>
      </c>
      <c r="AD615" s="0" t="n">
        <v>0.679336142402604</v>
      </c>
      <c r="AE615" s="0" t="n">
        <v>81</v>
      </c>
      <c r="AF615" s="0" t="n">
        <f aca="false">IF(AE615="",V615,AE615)</f>
        <v>81</v>
      </c>
      <c r="AG615" s="0" t="n">
        <f aca="false">ROUND(AC615,1)</f>
        <v>15</v>
      </c>
      <c r="AH615" s="0" t="n">
        <v>1996</v>
      </c>
      <c r="AI615" s="0" t="s">
        <v>38</v>
      </c>
      <c r="AJ615" s="0" t="s">
        <v>38</v>
      </c>
    </row>
    <row r="616" customFormat="false" ht="13.8" hidden="false" customHeight="false" outlineLevel="0" collapsed="false">
      <c r="C616" s="0" t="n">
        <v>615</v>
      </c>
      <c r="D616" s="3" t="str">
        <f aca="false">VLOOKUP(C616,$A$1:$B$451,2)</f>
        <v>10-WY</v>
      </c>
      <c r="E616" s="0" t="str">
        <f aca="false">VLOOKUP($D616,metadata!$B$2:$S$451,2,0)</f>
        <v>GOMI, T; TAKEDA, M</v>
      </c>
      <c r="F616" s="0" t="str">
        <f aca="false">VLOOKUP($D616,metadata!$B$2:$S$451,3,0)</f>
        <v>GEOGRAPHIC-VARIATION IN PHOTOPERIODIC RESPONSES IN AN INTRODUCED INSECT, HYPHANTRIA-CUNEA DRURY (LEPIDOPTERA, ARCTIIDAE) IN JAPAN</v>
      </c>
      <c r="G616" s="0" t="str">
        <f aca="false">VLOOKUP($D616,metadata!$B$2:$S$451,4,0)</f>
        <v>10.1303/aez.26.357</v>
      </c>
      <c r="H616" s="0" t="str">
        <f aca="false">VLOOKUP($D616,metadata!$B$2:$S$451,5,0)</f>
        <v>y</v>
      </c>
      <c r="I616" s="0" t="str">
        <f aca="false">VLOOKUP($D616,metadata!$B$2:$S$451,6,0)</f>
        <v>a</v>
      </c>
      <c r="J616" s="0" t="str">
        <f aca="false">VLOOKUP($D616,metadata!$B$2:$S$451,7,0)</f>
        <v>i</v>
      </c>
      <c r="K616" s="0" t="n">
        <f aca="false">VLOOKUP($D616,metadata!$B$2:$S$451,8,0)</f>
        <v>6</v>
      </c>
      <c r="L616" s="0" t="n">
        <f aca="false">VLOOKUP($D616,metadata!$B$2:$S$451,9,0)</f>
        <v>3</v>
      </c>
      <c r="M616" s="0" t="str">
        <f aca="false">VLOOKUP($D616,metadata!$B$2:$S$451,10,0)</f>
        <v/>
      </c>
      <c r="N616" s="0" t="str">
        <f aca="false">VLOOKUP($D616,metadata!$B$2:$S$451,11,0)</f>
        <v>Hyphantria cunea</v>
      </c>
      <c r="O616" s="0" t="str">
        <f aca="false">VLOOKUP($D616,metadata!$B$2:$S$451,12,0)</f>
        <v>lepidoptera</v>
      </c>
      <c r="P616" s="0" t="str">
        <f aca="false">VLOOKUP($D616,metadata!$B$2:$S$451,13,0)</f>
        <v>WY</v>
      </c>
      <c r="Q616" s="0" t="n">
        <f aca="false">VLOOKUP($D616,metadata!$B$2:$S$451,14,0)</f>
        <v>34.2333333333333</v>
      </c>
      <c r="R616" s="0" t="n">
        <f aca="false">VLOOKUP($D616,metadata!$B$2:$S$451,15,0)</f>
        <v>135.166666666667</v>
      </c>
      <c r="S616" s="0" t="n">
        <f aca="false">VLOOKUP($D616,metadata!$B$2:$S$451,16,0)</f>
        <v>0.01</v>
      </c>
      <c r="T616" s="0" t="n">
        <f aca="false">VLOOKUP($D616,metadata!$B$2:$S$451,17,0)</f>
        <v>13.9</v>
      </c>
      <c r="U616" s="0" t="str">
        <f aca="false">VLOOKUP($D616,metadata!$B$2:$S$451,18,0)</f>
        <v/>
      </c>
      <c r="V616" s="0" t="n">
        <f aca="false">VLOOKUP($D616,metadata!$B$2:$Z$451,19,0)</f>
        <v>28.5</v>
      </c>
      <c r="W616" s="0" t="str">
        <f aca="false">VLOOKUP($D616,metadata!$B$2:$Z$451,20,0)</f>
        <v>acc</v>
      </c>
      <c r="X616" s="0" t="str">
        <f aca="false">VLOOKUP($D616,metadata!$B$2:$Z$451,21,0)</f>
        <v/>
      </c>
      <c r="Y616" s="0" t="n">
        <f aca="false">VLOOKUP($D616,metadata!$B$2:$Z$451,22,0)</f>
        <v>10</v>
      </c>
      <c r="Z616" s="0" t="str">
        <f aca="false">VLOOKUP($D616,metadata!$B$2:$Z$451,23,0)</f>
        <v/>
      </c>
      <c r="AA616" s="0" t="str">
        <f aca="false">VLOOKUP($D616,metadata!$B$2:$Z$451,24,0)</f>
        <v>pupal</v>
      </c>
      <c r="AB616" s="0" t="str">
        <f aca="false">VLOOKUP($D616,metadata!$B$2:$Z$451,25,0)</f>
        <v/>
      </c>
      <c r="AC616" s="0" t="n">
        <v>14.2679363566374</v>
      </c>
      <c r="AD616" s="0" t="n">
        <v>100.777211570187</v>
      </c>
      <c r="AE616" s="0" t="n">
        <v>62</v>
      </c>
      <c r="AF616" s="0" t="n">
        <f aca="false">IF(AE616="",V616,AE616)</f>
        <v>62</v>
      </c>
      <c r="AG616" s="0" t="n">
        <v>14.25</v>
      </c>
      <c r="AH616" s="0" t="n">
        <v>1996</v>
      </c>
      <c r="AI616" s="0" t="s">
        <v>38</v>
      </c>
      <c r="AJ616" s="0" t="s">
        <v>38</v>
      </c>
    </row>
    <row r="617" customFormat="false" ht="13.8" hidden="false" customHeight="false" outlineLevel="0" collapsed="false">
      <c r="C617" s="0" t="n">
        <v>616</v>
      </c>
      <c r="D617" s="3" t="str">
        <f aca="false">VLOOKUP(C617,$A$1:$B$451,2)</f>
        <v>10-WY</v>
      </c>
      <c r="E617" s="0" t="str">
        <f aca="false">VLOOKUP($D617,metadata!$B$2:$S$451,2,0)</f>
        <v>GOMI, T; TAKEDA, M</v>
      </c>
      <c r="F617" s="0" t="str">
        <f aca="false">VLOOKUP($D617,metadata!$B$2:$S$451,3,0)</f>
        <v>GEOGRAPHIC-VARIATION IN PHOTOPERIODIC RESPONSES IN AN INTRODUCED INSECT, HYPHANTRIA-CUNEA DRURY (LEPIDOPTERA, ARCTIIDAE) IN JAPAN</v>
      </c>
      <c r="G617" s="0" t="str">
        <f aca="false">VLOOKUP($D617,metadata!$B$2:$S$451,4,0)</f>
        <v>10.1303/aez.26.357</v>
      </c>
      <c r="H617" s="0" t="str">
        <f aca="false">VLOOKUP($D617,metadata!$B$2:$S$451,5,0)</f>
        <v>y</v>
      </c>
      <c r="I617" s="0" t="str">
        <f aca="false">VLOOKUP($D617,metadata!$B$2:$S$451,6,0)</f>
        <v>a</v>
      </c>
      <c r="J617" s="0" t="str">
        <f aca="false">VLOOKUP($D617,metadata!$B$2:$S$451,7,0)</f>
        <v>i</v>
      </c>
      <c r="K617" s="0" t="n">
        <f aca="false">VLOOKUP($D617,metadata!$B$2:$S$451,8,0)</f>
        <v>6</v>
      </c>
      <c r="L617" s="0" t="n">
        <f aca="false">VLOOKUP($D617,metadata!$B$2:$S$451,9,0)</f>
        <v>3</v>
      </c>
      <c r="M617" s="0" t="str">
        <f aca="false">VLOOKUP($D617,metadata!$B$2:$S$451,10,0)</f>
        <v/>
      </c>
      <c r="N617" s="0" t="str">
        <f aca="false">VLOOKUP($D617,metadata!$B$2:$S$451,11,0)</f>
        <v>Hyphantria cunea</v>
      </c>
      <c r="O617" s="0" t="str">
        <f aca="false">VLOOKUP($D617,metadata!$B$2:$S$451,12,0)</f>
        <v>lepidoptera</v>
      </c>
      <c r="P617" s="0" t="str">
        <f aca="false">VLOOKUP($D617,metadata!$B$2:$S$451,13,0)</f>
        <v>WY</v>
      </c>
      <c r="Q617" s="0" t="n">
        <f aca="false">VLOOKUP($D617,metadata!$B$2:$S$451,14,0)</f>
        <v>34.2333333333333</v>
      </c>
      <c r="R617" s="0" t="n">
        <f aca="false">VLOOKUP($D617,metadata!$B$2:$S$451,15,0)</f>
        <v>135.166666666667</v>
      </c>
      <c r="S617" s="0" t="n">
        <f aca="false">VLOOKUP($D617,metadata!$B$2:$S$451,16,0)</f>
        <v>0.01</v>
      </c>
      <c r="T617" s="0" t="n">
        <f aca="false">VLOOKUP($D617,metadata!$B$2:$S$451,17,0)</f>
        <v>13.9</v>
      </c>
      <c r="U617" s="0" t="str">
        <f aca="false">VLOOKUP($D617,metadata!$B$2:$S$451,18,0)</f>
        <v/>
      </c>
      <c r="V617" s="0" t="n">
        <f aca="false">VLOOKUP($D617,metadata!$B$2:$Z$451,19,0)</f>
        <v>28.5</v>
      </c>
      <c r="W617" s="0" t="str">
        <f aca="false">VLOOKUP($D617,metadata!$B$2:$Z$451,20,0)</f>
        <v>acc</v>
      </c>
      <c r="X617" s="0" t="str">
        <f aca="false">VLOOKUP($D617,metadata!$B$2:$Z$451,21,0)</f>
        <v/>
      </c>
      <c r="Y617" s="0" t="n">
        <f aca="false">VLOOKUP($D617,metadata!$B$2:$Z$451,22,0)</f>
        <v>10</v>
      </c>
      <c r="Z617" s="0" t="str">
        <f aca="false">VLOOKUP($D617,metadata!$B$2:$Z$451,23,0)</f>
        <v/>
      </c>
      <c r="AA617" s="0" t="str">
        <f aca="false">VLOOKUP($D617,metadata!$B$2:$Z$451,24,0)</f>
        <v>pupal</v>
      </c>
      <c r="AB617" s="0" t="str">
        <f aca="false">VLOOKUP($D617,metadata!$B$2:$Z$451,25,0)</f>
        <v/>
      </c>
      <c r="AC617" s="0" t="n">
        <v>14.5204384646405</v>
      </c>
      <c r="AD617" s="0" t="n">
        <v>21.0690325182388</v>
      </c>
      <c r="AE617" s="0" t="n">
        <f aca="false">12+55</f>
        <v>67</v>
      </c>
      <c r="AF617" s="0" t="n">
        <f aca="false">IF(AE617="",V617,AE617)</f>
        <v>67</v>
      </c>
      <c r="AG617" s="0" t="n">
        <f aca="false">ROUND(AC617,1)</f>
        <v>14.5</v>
      </c>
      <c r="AH617" s="0" t="n">
        <v>1996</v>
      </c>
      <c r="AI617" s="0" t="s">
        <v>38</v>
      </c>
      <c r="AJ617" s="0" t="s">
        <v>38</v>
      </c>
    </row>
    <row r="618" customFormat="false" ht="13.8" hidden="false" customHeight="false" outlineLevel="0" collapsed="false">
      <c r="C618" s="0" t="n">
        <v>617</v>
      </c>
      <c r="D618" s="3" t="str">
        <f aca="false">VLOOKUP(C618,$A$1:$B$451,2)</f>
        <v>10-WY</v>
      </c>
      <c r="E618" s="0" t="str">
        <f aca="false">VLOOKUP($D618,metadata!$B$2:$S$451,2,0)</f>
        <v>GOMI, T; TAKEDA, M</v>
      </c>
      <c r="F618" s="0" t="str">
        <f aca="false">VLOOKUP($D618,metadata!$B$2:$S$451,3,0)</f>
        <v>GEOGRAPHIC-VARIATION IN PHOTOPERIODIC RESPONSES IN AN INTRODUCED INSECT, HYPHANTRIA-CUNEA DRURY (LEPIDOPTERA, ARCTIIDAE) IN JAPAN</v>
      </c>
      <c r="G618" s="0" t="str">
        <f aca="false">VLOOKUP($D618,metadata!$B$2:$S$451,4,0)</f>
        <v>10.1303/aez.26.357</v>
      </c>
      <c r="H618" s="0" t="str">
        <f aca="false">VLOOKUP($D618,metadata!$B$2:$S$451,5,0)</f>
        <v>y</v>
      </c>
      <c r="I618" s="0" t="str">
        <f aca="false">VLOOKUP($D618,metadata!$B$2:$S$451,6,0)</f>
        <v>a</v>
      </c>
      <c r="J618" s="0" t="str">
        <f aca="false">VLOOKUP($D618,metadata!$B$2:$S$451,7,0)</f>
        <v>i</v>
      </c>
      <c r="K618" s="0" t="n">
        <f aca="false">VLOOKUP($D618,metadata!$B$2:$S$451,8,0)</f>
        <v>6</v>
      </c>
      <c r="L618" s="0" t="n">
        <f aca="false">VLOOKUP($D618,metadata!$B$2:$S$451,9,0)</f>
        <v>3</v>
      </c>
      <c r="M618" s="0" t="str">
        <f aca="false">VLOOKUP($D618,metadata!$B$2:$S$451,10,0)</f>
        <v/>
      </c>
      <c r="N618" s="0" t="str">
        <f aca="false">VLOOKUP($D618,metadata!$B$2:$S$451,11,0)</f>
        <v>Hyphantria cunea</v>
      </c>
      <c r="O618" s="0" t="str">
        <f aca="false">VLOOKUP($D618,metadata!$B$2:$S$451,12,0)</f>
        <v>lepidoptera</v>
      </c>
      <c r="P618" s="0" t="str">
        <f aca="false">VLOOKUP($D618,metadata!$B$2:$S$451,13,0)</f>
        <v>WY</v>
      </c>
      <c r="Q618" s="0" t="n">
        <f aca="false">VLOOKUP($D618,metadata!$B$2:$S$451,14,0)</f>
        <v>34.2333333333333</v>
      </c>
      <c r="R618" s="0" t="n">
        <f aca="false">VLOOKUP($D618,metadata!$B$2:$S$451,15,0)</f>
        <v>135.166666666667</v>
      </c>
      <c r="S618" s="0" t="n">
        <f aca="false">VLOOKUP($D618,metadata!$B$2:$S$451,16,0)</f>
        <v>0.01</v>
      </c>
      <c r="T618" s="0" t="n">
        <f aca="false">VLOOKUP($D618,metadata!$B$2:$S$451,17,0)</f>
        <v>13.9</v>
      </c>
      <c r="U618" s="0" t="str">
        <f aca="false">VLOOKUP($D618,metadata!$B$2:$S$451,18,0)</f>
        <v/>
      </c>
      <c r="V618" s="0" t="n">
        <f aca="false">VLOOKUP($D618,metadata!$B$2:$Z$451,19,0)</f>
        <v>28.5</v>
      </c>
      <c r="W618" s="0" t="str">
        <f aca="false">VLOOKUP($D618,metadata!$B$2:$Z$451,20,0)</f>
        <v>acc</v>
      </c>
      <c r="X618" s="0" t="str">
        <f aca="false">VLOOKUP($D618,metadata!$B$2:$Z$451,21,0)</f>
        <v/>
      </c>
      <c r="Y618" s="0" t="n">
        <f aca="false">VLOOKUP($D618,metadata!$B$2:$Z$451,22,0)</f>
        <v>10</v>
      </c>
      <c r="Z618" s="0" t="str">
        <f aca="false">VLOOKUP($D618,metadata!$B$2:$Z$451,23,0)</f>
        <v/>
      </c>
      <c r="AA618" s="0" t="str">
        <f aca="false">VLOOKUP($D618,metadata!$B$2:$Z$451,24,0)</f>
        <v>pupal</v>
      </c>
      <c r="AB618" s="0" t="str">
        <f aca="false">VLOOKUP($D618,metadata!$B$2:$Z$451,25,0)</f>
        <v/>
      </c>
      <c r="AC618" s="0" t="n">
        <v>14.7522088206181</v>
      </c>
      <c r="AD618" s="0" t="n">
        <v>1.80005132529237</v>
      </c>
      <c r="AE618" s="0" t="n">
        <v>29</v>
      </c>
      <c r="AF618" s="0" t="n">
        <f aca="false">IF(AE618="",V618,AE618)</f>
        <v>29</v>
      </c>
      <c r="AG618" s="0" t="n">
        <v>14.75</v>
      </c>
      <c r="AH618" s="0" t="n">
        <v>1996</v>
      </c>
      <c r="AI618" s="0" t="s">
        <v>38</v>
      </c>
      <c r="AJ618" s="0" t="s">
        <v>38</v>
      </c>
    </row>
    <row r="619" customFormat="false" ht="13.8" hidden="true" customHeight="false" outlineLevel="0" collapsed="false">
      <c r="C619" s="0" t="n">
        <v>618</v>
      </c>
      <c r="D619" s="3" t="str">
        <f aca="false">VLOOKUP(C619,$A$1:$B$451,2)</f>
        <v>11-Iwamizawa</v>
      </c>
      <c r="E619" s="0" t="str">
        <f aca="false">VLOOKUP($D619,metadata!$B$2:$S$451,2,0)</f>
        <v>Hashimoto, K; Iijima, K; Ogawa, K</v>
      </c>
      <c r="F619" s="0" t="str">
        <f aca="false">VLOOKUP($D619,metadata!$B$2:$S$451,3,0)</f>
        <v>Geographic Variation in Photoperiodic Response for the Induction of Pupal Diapause in the White Cabbage Butterfly, Pieris rapae crucivora Boisuduval (Lepidoptera: Pieridae)</v>
      </c>
      <c r="G619" s="0" t="str">
        <f aca="false">VLOOKUP($D619,metadata!$B$2:$S$451,4,0)</f>
        <v>10.1303/jjaez.2008.201</v>
      </c>
      <c r="H619" s="0" t="str">
        <f aca="false">VLOOKUP($D619,metadata!$B$2:$S$451,5,0)</f>
        <v>y</v>
      </c>
      <c r="I619" s="0" t="str">
        <f aca="false">VLOOKUP($D619,metadata!$B$2:$S$451,6,0)</f>
        <v>a</v>
      </c>
      <c r="J619" s="0" t="str">
        <f aca="false">VLOOKUP($D619,metadata!$B$2:$S$451,7,0)</f>
        <v>i</v>
      </c>
      <c r="K619" s="0" t="n">
        <f aca="false">VLOOKUP($D619,metadata!$B$2:$S$451,8,0)</f>
        <v>7</v>
      </c>
      <c r="L619" s="0" t="n">
        <f aca="false">VLOOKUP($D619,metadata!$B$2:$S$451,9,0)</f>
        <v>8</v>
      </c>
      <c r="M619" s="0" t="str">
        <f aca="false">VLOOKUP($D619,metadata!$B$2:$S$451,10,0)</f>
        <v/>
      </c>
      <c r="N619" s="0" t="str">
        <f aca="false">VLOOKUP($D619,metadata!$B$2:$S$451,11,0)</f>
        <v>Pieris rapae</v>
      </c>
      <c r="O619" s="0" t="str">
        <f aca="false">VLOOKUP($D619,metadata!$B$2:$S$451,12,0)</f>
        <v>lepidoptera</v>
      </c>
      <c r="P619" s="0" t="str">
        <f aca="false">VLOOKUP($D619,metadata!$B$2:$S$451,13,0)</f>
        <v>Iwamizawa</v>
      </c>
      <c r="Q619" s="0" t="n">
        <f aca="false">VLOOKUP($D619,metadata!$B$2:$S$451,14,0)</f>
        <v>43.1666666666667</v>
      </c>
      <c r="R619" s="0" t="n">
        <f aca="false">VLOOKUP($D619,metadata!$B$2:$S$451,15,0)</f>
        <v>141.77575</v>
      </c>
      <c r="S619" s="0" t="n">
        <f aca="false">VLOOKUP($D619,metadata!$B$2:$S$451,16,0)</f>
        <v>0.05</v>
      </c>
      <c r="T619" s="0" t="str">
        <f aca="false">VLOOKUP($D619,metadata!$B$2:$S$451,17,0)</f>
        <v/>
      </c>
      <c r="U619" s="0" t="str">
        <f aca="false">VLOOKUP($D619,metadata!$B$2:$S$451,18,0)</f>
        <v/>
      </c>
      <c r="V619" s="0" t="n">
        <f aca="false">VLOOKUP($D619,metadata!$B$2:$Z$451,19,0)</f>
        <v>37.5</v>
      </c>
      <c r="W619" s="0" t="str">
        <f aca="false">VLOOKUP($D619,metadata!$B$2:$Z$451,20,0)</f>
        <v>global average</v>
      </c>
      <c r="X619" s="0" t="str">
        <f aca="false">VLOOKUP($D619,metadata!$B$2:$Z$451,21,0)</f>
        <v/>
      </c>
      <c r="Y619" s="0" t="str">
        <f aca="false">VLOOKUP($D619,metadata!$B$2:$Z$451,22,0)</f>
        <v>11_1</v>
      </c>
      <c r="Z619" s="0" t="str">
        <f aca="false">VLOOKUP($D619,metadata!$B$2:$Z$451,23,0)</f>
        <v/>
      </c>
      <c r="AA619" s="0" t="str">
        <f aca="false">VLOOKUP($D619,metadata!$B$2:$Z$451,24,0)</f>
        <v/>
      </c>
      <c r="AB619" s="0" t="str">
        <f aca="false">VLOOKUP($D619,metadata!$B$2:$Z$451,25,0)</f>
        <v/>
      </c>
      <c r="AC619" s="0" t="n">
        <v>9.93723815903932</v>
      </c>
      <c r="AD619" s="0" t="n">
        <v>99.8465199524061</v>
      </c>
      <c r="AF619" s="0" t="n">
        <f aca="false">IF(AE619="",V619,AE619)</f>
        <v>37.5</v>
      </c>
      <c r="AG619" s="0" t="n">
        <v>10</v>
      </c>
      <c r="AH619" s="0" t="n">
        <v>2008</v>
      </c>
      <c r="AI619" s="0" t="s">
        <v>37</v>
      </c>
      <c r="AJ619" s="0" t="s">
        <v>37</v>
      </c>
    </row>
    <row r="620" customFormat="false" ht="13.8" hidden="true" customHeight="false" outlineLevel="0" collapsed="false">
      <c r="C620" s="0" t="n">
        <v>619</v>
      </c>
      <c r="D620" s="3" t="str">
        <f aca="false">VLOOKUP(C620,$A$1:$B$451,2)</f>
        <v>11-Iwamizawa</v>
      </c>
      <c r="E620" s="0" t="str">
        <f aca="false">VLOOKUP($D620,metadata!$B$2:$S$451,2,0)</f>
        <v>Hashimoto, K; Iijima, K; Ogawa, K</v>
      </c>
      <c r="F620" s="0" t="str">
        <f aca="false">VLOOKUP($D620,metadata!$B$2:$S$451,3,0)</f>
        <v>Geographic Variation in Photoperiodic Response for the Induction of Pupal Diapause in the White Cabbage Butterfly, Pieris rapae crucivora Boisuduval (Lepidoptera: Pieridae)</v>
      </c>
      <c r="G620" s="0" t="str">
        <f aca="false">VLOOKUP($D620,metadata!$B$2:$S$451,4,0)</f>
        <v>10.1303/jjaez.2008.201</v>
      </c>
      <c r="H620" s="0" t="str">
        <f aca="false">VLOOKUP($D620,metadata!$B$2:$S$451,5,0)</f>
        <v>y</v>
      </c>
      <c r="I620" s="0" t="str">
        <f aca="false">VLOOKUP($D620,metadata!$B$2:$S$451,6,0)</f>
        <v>a</v>
      </c>
      <c r="J620" s="0" t="str">
        <f aca="false">VLOOKUP($D620,metadata!$B$2:$S$451,7,0)</f>
        <v>i</v>
      </c>
      <c r="K620" s="0" t="n">
        <f aca="false">VLOOKUP($D620,metadata!$B$2:$S$451,8,0)</f>
        <v>7</v>
      </c>
      <c r="L620" s="0" t="n">
        <f aca="false">VLOOKUP($D620,metadata!$B$2:$S$451,9,0)</f>
        <v>8</v>
      </c>
      <c r="M620" s="0" t="str">
        <f aca="false">VLOOKUP($D620,metadata!$B$2:$S$451,10,0)</f>
        <v/>
      </c>
      <c r="N620" s="0" t="str">
        <f aca="false">VLOOKUP($D620,metadata!$B$2:$S$451,11,0)</f>
        <v>Pieris rapae</v>
      </c>
      <c r="O620" s="0" t="str">
        <f aca="false">VLOOKUP($D620,metadata!$B$2:$S$451,12,0)</f>
        <v>lepidoptera</v>
      </c>
      <c r="P620" s="0" t="str">
        <f aca="false">VLOOKUP($D620,metadata!$B$2:$S$451,13,0)</f>
        <v>Iwamizawa</v>
      </c>
      <c r="Q620" s="0" t="n">
        <f aca="false">VLOOKUP($D620,metadata!$B$2:$S$451,14,0)</f>
        <v>43.1666666666667</v>
      </c>
      <c r="R620" s="0" t="n">
        <f aca="false">VLOOKUP($D620,metadata!$B$2:$S$451,15,0)</f>
        <v>141.77575</v>
      </c>
      <c r="S620" s="0" t="n">
        <f aca="false">VLOOKUP($D620,metadata!$B$2:$S$451,16,0)</f>
        <v>0.05</v>
      </c>
      <c r="T620" s="0" t="str">
        <f aca="false">VLOOKUP($D620,metadata!$B$2:$S$451,17,0)</f>
        <v/>
      </c>
      <c r="U620" s="0" t="str">
        <f aca="false">VLOOKUP($D620,metadata!$B$2:$S$451,18,0)</f>
        <v/>
      </c>
      <c r="V620" s="0" t="n">
        <f aca="false">VLOOKUP($D620,metadata!$B$2:$Z$451,19,0)</f>
        <v>37.5</v>
      </c>
      <c r="W620" s="0" t="str">
        <f aca="false">VLOOKUP($D620,metadata!$B$2:$Z$451,20,0)</f>
        <v>global average</v>
      </c>
      <c r="X620" s="0" t="str">
        <f aca="false">VLOOKUP($D620,metadata!$B$2:$Z$451,21,0)</f>
        <v/>
      </c>
      <c r="Y620" s="0" t="str">
        <f aca="false">VLOOKUP($D620,metadata!$B$2:$Z$451,22,0)</f>
        <v>11_1</v>
      </c>
      <c r="Z620" s="0" t="str">
        <f aca="false">VLOOKUP($D620,metadata!$B$2:$Z$451,23,0)</f>
        <v/>
      </c>
      <c r="AA620" s="0" t="str">
        <f aca="false">VLOOKUP($D620,metadata!$B$2:$Z$451,24,0)</f>
        <v/>
      </c>
      <c r="AB620" s="0" t="str">
        <f aca="false">VLOOKUP($D620,metadata!$B$2:$Z$451,25,0)</f>
        <v/>
      </c>
      <c r="AC620" s="0" t="n">
        <v>10.965804445422</v>
      </c>
      <c r="AD620" s="0" t="n">
        <v>99.8690170277863</v>
      </c>
      <c r="AF620" s="0" t="n">
        <f aca="false">IF(AE620="",V620,AE620)</f>
        <v>37.5</v>
      </c>
      <c r="AG620" s="0" t="n">
        <f aca="false">ROUND(AC620,1)</f>
        <v>11</v>
      </c>
      <c r="AH620" s="0" t="n">
        <v>2008</v>
      </c>
      <c r="AI620" s="0" t="s">
        <v>37</v>
      </c>
      <c r="AJ620" s="0" t="s">
        <v>37</v>
      </c>
    </row>
    <row r="621" customFormat="false" ht="13.8" hidden="true" customHeight="false" outlineLevel="0" collapsed="false">
      <c r="C621" s="0" t="n">
        <v>620</v>
      </c>
      <c r="D621" s="3" t="str">
        <f aca="false">VLOOKUP(C621,$A$1:$B$451,2)</f>
        <v>11-Iwamizawa</v>
      </c>
      <c r="E621" s="0" t="str">
        <f aca="false">VLOOKUP($D621,metadata!$B$2:$S$451,2,0)</f>
        <v>Hashimoto, K; Iijima, K; Ogawa, K</v>
      </c>
      <c r="F621" s="0" t="str">
        <f aca="false">VLOOKUP($D621,metadata!$B$2:$S$451,3,0)</f>
        <v>Geographic Variation in Photoperiodic Response for the Induction of Pupal Diapause in the White Cabbage Butterfly, Pieris rapae crucivora Boisuduval (Lepidoptera: Pieridae)</v>
      </c>
      <c r="G621" s="0" t="str">
        <f aca="false">VLOOKUP($D621,metadata!$B$2:$S$451,4,0)</f>
        <v>10.1303/jjaez.2008.201</v>
      </c>
      <c r="H621" s="0" t="str">
        <f aca="false">VLOOKUP($D621,metadata!$B$2:$S$451,5,0)</f>
        <v>y</v>
      </c>
      <c r="I621" s="0" t="str">
        <f aca="false">VLOOKUP($D621,metadata!$B$2:$S$451,6,0)</f>
        <v>a</v>
      </c>
      <c r="J621" s="0" t="str">
        <f aca="false">VLOOKUP($D621,metadata!$B$2:$S$451,7,0)</f>
        <v>i</v>
      </c>
      <c r="K621" s="0" t="n">
        <f aca="false">VLOOKUP($D621,metadata!$B$2:$S$451,8,0)</f>
        <v>7</v>
      </c>
      <c r="L621" s="0" t="n">
        <f aca="false">VLOOKUP($D621,metadata!$B$2:$S$451,9,0)</f>
        <v>8</v>
      </c>
      <c r="M621" s="0" t="str">
        <f aca="false">VLOOKUP($D621,metadata!$B$2:$S$451,10,0)</f>
        <v/>
      </c>
      <c r="N621" s="0" t="str">
        <f aca="false">VLOOKUP($D621,metadata!$B$2:$S$451,11,0)</f>
        <v>Pieris rapae</v>
      </c>
      <c r="O621" s="0" t="str">
        <f aca="false">VLOOKUP($D621,metadata!$B$2:$S$451,12,0)</f>
        <v>lepidoptera</v>
      </c>
      <c r="P621" s="0" t="str">
        <f aca="false">VLOOKUP($D621,metadata!$B$2:$S$451,13,0)</f>
        <v>Iwamizawa</v>
      </c>
      <c r="Q621" s="0" t="n">
        <f aca="false">VLOOKUP($D621,metadata!$B$2:$S$451,14,0)</f>
        <v>43.1666666666667</v>
      </c>
      <c r="R621" s="0" t="n">
        <f aca="false">VLOOKUP($D621,metadata!$B$2:$S$451,15,0)</f>
        <v>141.77575</v>
      </c>
      <c r="S621" s="0" t="n">
        <f aca="false">VLOOKUP($D621,metadata!$B$2:$S$451,16,0)</f>
        <v>0.05</v>
      </c>
      <c r="T621" s="0" t="str">
        <f aca="false">VLOOKUP($D621,metadata!$B$2:$S$451,17,0)</f>
        <v/>
      </c>
      <c r="U621" s="0" t="str">
        <f aca="false">VLOOKUP($D621,metadata!$B$2:$S$451,18,0)</f>
        <v/>
      </c>
      <c r="V621" s="0" t="n">
        <f aca="false">VLOOKUP($D621,metadata!$B$2:$Z$451,19,0)</f>
        <v>37.5</v>
      </c>
      <c r="W621" s="0" t="str">
        <f aca="false">VLOOKUP($D621,metadata!$B$2:$Z$451,20,0)</f>
        <v>global average</v>
      </c>
      <c r="X621" s="0" t="str">
        <f aca="false">VLOOKUP($D621,metadata!$B$2:$Z$451,21,0)</f>
        <v/>
      </c>
      <c r="Y621" s="0" t="str">
        <f aca="false">VLOOKUP($D621,metadata!$B$2:$Z$451,22,0)</f>
        <v>11_1</v>
      </c>
      <c r="Z621" s="0" t="str">
        <f aca="false">VLOOKUP($D621,metadata!$B$2:$Z$451,23,0)</f>
        <v/>
      </c>
      <c r="AA621" s="0" t="str">
        <f aca="false">VLOOKUP($D621,metadata!$B$2:$Z$451,24,0)</f>
        <v/>
      </c>
      <c r="AB621" s="0" t="str">
        <f aca="false">VLOOKUP($D621,metadata!$B$2:$Z$451,25,0)</f>
        <v/>
      </c>
      <c r="AC621" s="0" t="n">
        <v>11.9713937188165</v>
      </c>
      <c r="AD621" s="0" t="n">
        <v>100.415945927029</v>
      </c>
      <c r="AF621" s="0" t="n">
        <f aca="false">IF(AE621="",V621,AE621)</f>
        <v>37.5</v>
      </c>
      <c r="AG621" s="0" t="n">
        <f aca="false">ROUND(AC621,1)</f>
        <v>12</v>
      </c>
      <c r="AH621" s="0" t="n">
        <v>2008</v>
      </c>
      <c r="AI621" s="0" t="s">
        <v>37</v>
      </c>
      <c r="AJ621" s="0" t="s">
        <v>37</v>
      </c>
    </row>
    <row r="622" customFormat="false" ht="13.8" hidden="true" customHeight="false" outlineLevel="0" collapsed="false">
      <c r="C622" s="0" t="n">
        <v>621</v>
      </c>
      <c r="D622" s="3" t="str">
        <f aca="false">VLOOKUP(C622,$A$1:$B$451,2)</f>
        <v>11-Iwamizawa</v>
      </c>
      <c r="E622" s="0" t="str">
        <f aca="false">VLOOKUP($D622,metadata!$B$2:$S$451,2,0)</f>
        <v>Hashimoto, K; Iijima, K; Ogawa, K</v>
      </c>
      <c r="F622" s="0" t="str">
        <f aca="false">VLOOKUP($D622,metadata!$B$2:$S$451,3,0)</f>
        <v>Geographic Variation in Photoperiodic Response for the Induction of Pupal Diapause in the White Cabbage Butterfly, Pieris rapae crucivora Boisuduval (Lepidoptera: Pieridae)</v>
      </c>
      <c r="G622" s="0" t="str">
        <f aca="false">VLOOKUP($D622,metadata!$B$2:$S$451,4,0)</f>
        <v>10.1303/jjaez.2008.201</v>
      </c>
      <c r="H622" s="0" t="str">
        <f aca="false">VLOOKUP($D622,metadata!$B$2:$S$451,5,0)</f>
        <v>y</v>
      </c>
      <c r="I622" s="0" t="str">
        <f aca="false">VLOOKUP($D622,metadata!$B$2:$S$451,6,0)</f>
        <v>a</v>
      </c>
      <c r="J622" s="0" t="str">
        <f aca="false">VLOOKUP($D622,metadata!$B$2:$S$451,7,0)</f>
        <v>i</v>
      </c>
      <c r="K622" s="0" t="n">
        <f aca="false">VLOOKUP($D622,metadata!$B$2:$S$451,8,0)</f>
        <v>7</v>
      </c>
      <c r="L622" s="0" t="n">
        <f aca="false">VLOOKUP($D622,metadata!$B$2:$S$451,9,0)</f>
        <v>8</v>
      </c>
      <c r="M622" s="0" t="str">
        <f aca="false">VLOOKUP($D622,metadata!$B$2:$S$451,10,0)</f>
        <v/>
      </c>
      <c r="N622" s="0" t="str">
        <f aca="false">VLOOKUP($D622,metadata!$B$2:$S$451,11,0)</f>
        <v>Pieris rapae</v>
      </c>
      <c r="O622" s="0" t="str">
        <f aca="false">VLOOKUP($D622,metadata!$B$2:$S$451,12,0)</f>
        <v>lepidoptera</v>
      </c>
      <c r="P622" s="0" t="str">
        <f aca="false">VLOOKUP($D622,metadata!$B$2:$S$451,13,0)</f>
        <v>Iwamizawa</v>
      </c>
      <c r="Q622" s="0" t="n">
        <f aca="false">VLOOKUP($D622,metadata!$B$2:$S$451,14,0)</f>
        <v>43.1666666666667</v>
      </c>
      <c r="R622" s="0" t="n">
        <f aca="false">VLOOKUP($D622,metadata!$B$2:$S$451,15,0)</f>
        <v>141.77575</v>
      </c>
      <c r="S622" s="0" t="n">
        <f aca="false">VLOOKUP($D622,metadata!$B$2:$S$451,16,0)</f>
        <v>0.05</v>
      </c>
      <c r="T622" s="0" t="str">
        <f aca="false">VLOOKUP($D622,metadata!$B$2:$S$451,17,0)</f>
        <v/>
      </c>
      <c r="U622" s="0" t="str">
        <f aca="false">VLOOKUP($D622,metadata!$B$2:$S$451,18,0)</f>
        <v/>
      </c>
      <c r="V622" s="0" t="n">
        <f aca="false">VLOOKUP($D622,metadata!$B$2:$Z$451,19,0)</f>
        <v>37.5</v>
      </c>
      <c r="W622" s="0" t="str">
        <f aca="false">VLOOKUP($D622,metadata!$B$2:$Z$451,20,0)</f>
        <v>global average</v>
      </c>
      <c r="X622" s="0" t="str">
        <f aca="false">VLOOKUP($D622,metadata!$B$2:$Z$451,21,0)</f>
        <v/>
      </c>
      <c r="Y622" s="0" t="str">
        <f aca="false">VLOOKUP($D622,metadata!$B$2:$Z$451,22,0)</f>
        <v>11_1</v>
      </c>
      <c r="Z622" s="0" t="str">
        <f aca="false">VLOOKUP($D622,metadata!$B$2:$Z$451,23,0)</f>
        <v/>
      </c>
      <c r="AA622" s="0" t="str">
        <f aca="false">VLOOKUP($D622,metadata!$B$2:$Z$451,24,0)</f>
        <v/>
      </c>
      <c r="AB622" s="0" t="str">
        <f aca="false">VLOOKUP($D622,metadata!$B$2:$Z$451,25,0)</f>
        <v/>
      </c>
      <c r="AC622" s="0" t="n">
        <v>12.9778228830252</v>
      </c>
      <c r="AD622" s="0" t="n">
        <v>97.2883525141731</v>
      </c>
      <c r="AF622" s="0" t="n">
        <f aca="false">IF(AE622="",V622,AE622)</f>
        <v>37.5</v>
      </c>
      <c r="AG622" s="0" t="n">
        <f aca="false">ROUND(AC622,1)</f>
        <v>13</v>
      </c>
      <c r="AH622" s="0" t="n">
        <v>2008</v>
      </c>
      <c r="AI622" s="0" t="s">
        <v>37</v>
      </c>
      <c r="AJ622" s="0" t="s">
        <v>37</v>
      </c>
    </row>
    <row r="623" customFormat="false" ht="13.8" hidden="true" customHeight="false" outlineLevel="0" collapsed="false">
      <c r="C623" s="0" t="n">
        <v>622</v>
      </c>
      <c r="D623" s="3" t="str">
        <f aca="false">VLOOKUP(C623,$A$1:$B$451,2)</f>
        <v>11-Iwamizawa</v>
      </c>
      <c r="E623" s="0" t="str">
        <f aca="false">VLOOKUP($D623,metadata!$B$2:$S$451,2,0)</f>
        <v>Hashimoto, K; Iijima, K; Ogawa, K</v>
      </c>
      <c r="F623" s="0" t="str">
        <f aca="false">VLOOKUP($D623,metadata!$B$2:$S$451,3,0)</f>
        <v>Geographic Variation in Photoperiodic Response for the Induction of Pupal Diapause in the White Cabbage Butterfly, Pieris rapae crucivora Boisuduval (Lepidoptera: Pieridae)</v>
      </c>
      <c r="G623" s="0" t="str">
        <f aca="false">VLOOKUP($D623,metadata!$B$2:$S$451,4,0)</f>
        <v>10.1303/jjaez.2008.201</v>
      </c>
      <c r="H623" s="0" t="str">
        <f aca="false">VLOOKUP($D623,metadata!$B$2:$S$451,5,0)</f>
        <v>y</v>
      </c>
      <c r="I623" s="0" t="str">
        <f aca="false">VLOOKUP($D623,metadata!$B$2:$S$451,6,0)</f>
        <v>a</v>
      </c>
      <c r="J623" s="0" t="str">
        <f aca="false">VLOOKUP($D623,metadata!$B$2:$S$451,7,0)</f>
        <v>i</v>
      </c>
      <c r="K623" s="0" t="n">
        <f aca="false">VLOOKUP($D623,metadata!$B$2:$S$451,8,0)</f>
        <v>7</v>
      </c>
      <c r="L623" s="0" t="n">
        <f aca="false">VLOOKUP($D623,metadata!$B$2:$S$451,9,0)</f>
        <v>8</v>
      </c>
      <c r="M623" s="0" t="str">
        <f aca="false">VLOOKUP($D623,metadata!$B$2:$S$451,10,0)</f>
        <v/>
      </c>
      <c r="N623" s="0" t="str">
        <f aca="false">VLOOKUP($D623,metadata!$B$2:$S$451,11,0)</f>
        <v>Pieris rapae</v>
      </c>
      <c r="O623" s="0" t="str">
        <f aca="false">VLOOKUP($D623,metadata!$B$2:$S$451,12,0)</f>
        <v>lepidoptera</v>
      </c>
      <c r="P623" s="0" t="str">
        <f aca="false">VLOOKUP($D623,metadata!$B$2:$S$451,13,0)</f>
        <v>Iwamizawa</v>
      </c>
      <c r="Q623" s="0" t="n">
        <f aca="false">VLOOKUP($D623,metadata!$B$2:$S$451,14,0)</f>
        <v>43.1666666666667</v>
      </c>
      <c r="R623" s="0" t="n">
        <f aca="false">VLOOKUP($D623,metadata!$B$2:$S$451,15,0)</f>
        <v>141.77575</v>
      </c>
      <c r="S623" s="0" t="n">
        <f aca="false">VLOOKUP($D623,metadata!$B$2:$S$451,16,0)</f>
        <v>0.05</v>
      </c>
      <c r="T623" s="0" t="str">
        <f aca="false">VLOOKUP($D623,metadata!$B$2:$S$451,17,0)</f>
        <v/>
      </c>
      <c r="U623" s="0" t="str">
        <f aca="false">VLOOKUP($D623,metadata!$B$2:$S$451,18,0)</f>
        <v/>
      </c>
      <c r="V623" s="0" t="n">
        <f aca="false">VLOOKUP($D623,metadata!$B$2:$Z$451,19,0)</f>
        <v>37.5</v>
      </c>
      <c r="W623" s="0" t="str">
        <f aca="false">VLOOKUP($D623,metadata!$B$2:$Z$451,20,0)</f>
        <v>global average</v>
      </c>
      <c r="X623" s="0" t="str">
        <f aca="false">VLOOKUP($D623,metadata!$B$2:$Z$451,21,0)</f>
        <v/>
      </c>
      <c r="Y623" s="0" t="str">
        <f aca="false">VLOOKUP($D623,metadata!$B$2:$Z$451,22,0)</f>
        <v>11_1</v>
      </c>
      <c r="Z623" s="0" t="str">
        <f aca="false">VLOOKUP($D623,metadata!$B$2:$Z$451,23,0)</f>
        <v/>
      </c>
      <c r="AA623" s="0" t="str">
        <f aca="false">VLOOKUP($D623,metadata!$B$2:$Z$451,24,0)</f>
        <v/>
      </c>
      <c r="AB623" s="0" t="str">
        <f aca="false">VLOOKUP($D623,metadata!$B$2:$Z$451,25,0)</f>
        <v/>
      </c>
      <c r="AC623" s="0" t="n">
        <v>13.9618149640546</v>
      </c>
      <c r="AD623" s="0" t="n">
        <v>92.3229980102586</v>
      </c>
      <c r="AF623" s="0" t="n">
        <f aca="false">IF(AE623="",V623,AE623)</f>
        <v>37.5</v>
      </c>
      <c r="AG623" s="0" t="n">
        <f aca="false">ROUND(AC623,1)</f>
        <v>14</v>
      </c>
      <c r="AH623" s="0" t="n">
        <v>2008</v>
      </c>
      <c r="AI623" s="0" t="s">
        <v>37</v>
      </c>
      <c r="AJ623" s="0" t="s">
        <v>37</v>
      </c>
    </row>
    <row r="624" customFormat="false" ht="13.8" hidden="true" customHeight="false" outlineLevel="0" collapsed="false">
      <c r="C624" s="0" t="n">
        <v>623</v>
      </c>
      <c r="D624" s="3" t="str">
        <f aca="false">VLOOKUP(C624,$A$1:$B$451,2)</f>
        <v>11-Iwamizawa</v>
      </c>
      <c r="E624" s="0" t="str">
        <f aca="false">VLOOKUP($D624,metadata!$B$2:$S$451,2,0)</f>
        <v>Hashimoto, K; Iijima, K; Ogawa, K</v>
      </c>
      <c r="F624" s="0" t="str">
        <f aca="false">VLOOKUP($D624,metadata!$B$2:$S$451,3,0)</f>
        <v>Geographic Variation in Photoperiodic Response for the Induction of Pupal Diapause in the White Cabbage Butterfly, Pieris rapae crucivora Boisuduval (Lepidoptera: Pieridae)</v>
      </c>
      <c r="G624" s="0" t="str">
        <f aca="false">VLOOKUP($D624,metadata!$B$2:$S$451,4,0)</f>
        <v>10.1303/jjaez.2008.201</v>
      </c>
      <c r="H624" s="0" t="str">
        <f aca="false">VLOOKUP($D624,metadata!$B$2:$S$451,5,0)</f>
        <v>y</v>
      </c>
      <c r="I624" s="0" t="str">
        <f aca="false">VLOOKUP($D624,metadata!$B$2:$S$451,6,0)</f>
        <v>a</v>
      </c>
      <c r="J624" s="0" t="str">
        <f aca="false">VLOOKUP($D624,metadata!$B$2:$S$451,7,0)</f>
        <v>i</v>
      </c>
      <c r="K624" s="0" t="n">
        <f aca="false">VLOOKUP($D624,metadata!$B$2:$S$451,8,0)</f>
        <v>7</v>
      </c>
      <c r="L624" s="0" t="n">
        <f aca="false">VLOOKUP($D624,metadata!$B$2:$S$451,9,0)</f>
        <v>8</v>
      </c>
      <c r="M624" s="0" t="str">
        <f aca="false">VLOOKUP($D624,metadata!$B$2:$S$451,10,0)</f>
        <v/>
      </c>
      <c r="N624" s="0" t="str">
        <f aca="false">VLOOKUP($D624,metadata!$B$2:$S$451,11,0)</f>
        <v>Pieris rapae</v>
      </c>
      <c r="O624" s="0" t="str">
        <f aca="false">VLOOKUP($D624,metadata!$B$2:$S$451,12,0)</f>
        <v>lepidoptera</v>
      </c>
      <c r="P624" s="0" t="str">
        <f aca="false">VLOOKUP($D624,metadata!$B$2:$S$451,13,0)</f>
        <v>Iwamizawa</v>
      </c>
      <c r="Q624" s="0" t="n">
        <f aca="false">VLOOKUP($D624,metadata!$B$2:$S$451,14,0)</f>
        <v>43.1666666666667</v>
      </c>
      <c r="R624" s="0" t="n">
        <f aca="false">VLOOKUP($D624,metadata!$B$2:$S$451,15,0)</f>
        <v>141.77575</v>
      </c>
      <c r="S624" s="0" t="n">
        <f aca="false">VLOOKUP($D624,metadata!$B$2:$S$451,16,0)</f>
        <v>0.05</v>
      </c>
      <c r="T624" s="0" t="str">
        <f aca="false">VLOOKUP($D624,metadata!$B$2:$S$451,17,0)</f>
        <v/>
      </c>
      <c r="U624" s="0" t="str">
        <f aca="false">VLOOKUP($D624,metadata!$B$2:$S$451,18,0)</f>
        <v/>
      </c>
      <c r="V624" s="0" t="n">
        <f aca="false">VLOOKUP($D624,metadata!$B$2:$Z$451,19,0)</f>
        <v>37.5</v>
      </c>
      <c r="W624" s="0" t="str">
        <f aca="false">VLOOKUP($D624,metadata!$B$2:$Z$451,20,0)</f>
        <v>global average</v>
      </c>
      <c r="X624" s="0" t="str">
        <f aca="false">VLOOKUP($D624,metadata!$B$2:$Z$451,21,0)</f>
        <v/>
      </c>
      <c r="Y624" s="0" t="str">
        <f aca="false">VLOOKUP($D624,metadata!$B$2:$Z$451,22,0)</f>
        <v>11_1</v>
      </c>
      <c r="Z624" s="0" t="str">
        <f aca="false">VLOOKUP($D624,metadata!$B$2:$Z$451,23,0)</f>
        <v/>
      </c>
      <c r="AA624" s="0" t="str">
        <f aca="false">VLOOKUP($D624,metadata!$B$2:$Z$451,24,0)</f>
        <v/>
      </c>
      <c r="AB624" s="0" t="str">
        <f aca="false">VLOOKUP($D624,metadata!$B$2:$Z$451,25,0)</f>
        <v/>
      </c>
      <c r="AC624" s="0" t="n">
        <v>14.495325607671</v>
      </c>
      <c r="AD624" s="0" t="n">
        <v>58.2139321888154</v>
      </c>
      <c r="AF624" s="0" t="n">
        <f aca="false">IF(AE624="",V624,AE624)</f>
        <v>37.5</v>
      </c>
      <c r="AG624" s="0" t="n">
        <f aca="false">ROUND(AC624,1)</f>
        <v>14.5</v>
      </c>
      <c r="AH624" s="0" t="n">
        <v>2008</v>
      </c>
      <c r="AI624" s="0" t="s">
        <v>37</v>
      </c>
      <c r="AJ624" s="0" t="s">
        <v>37</v>
      </c>
    </row>
    <row r="625" customFormat="false" ht="13.8" hidden="true" customHeight="false" outlineLevel="0" collapsed="false">
      <c r="C625" s="0" t="n">
        <v>624</v>
      </c>
      <c r="D625" s="3" t="str">
        <f aca="false">VLOOKUP(C625,$A$1:$B$451,2)</f>
        <v>11-Iwamizawa</v>
      </c>
      <c r="E625" s="0" t="str">
        <f aca="false">VLOOKUP($D625,metadata!$B$2:$S$451,2,0)</f>
        <v>Hashimoto, K; Iijima, K; Ogawa, K</v>
      </c>
      <c r="F625" s="0" t="str">
        <f aca="false">VLOOKUP($D625,metadata!$B$2:$S$451,3,0)</f>
        <v>Geographic Variation in Photoperiodic Response for the Induction of Pupal Diapause in the White Cabbage Butterfly, Pieris rapae crucivora Boisuduval (Lepidoptera: Pieridae)</v>
      </c>
      <c r="G625" s="0" t="str">
        <f aca="false">VLOOKUP($D625,metadata!$B$2:$S$451,4,0)</f>
        <v>10.1303/jjaez.2008.201</v>
      </c>
      <c r="H625" s="0" t="str">
        <f aca="false">VLOOKUP($D625,metadata!$B$2:$S$451,5,0)</f>
        <v>y</v>
      </c>
      <c r="I625" s="0" t="str">
        <f aca="false">VLOOKUP($D625,metadata!$B$2:$S$451,6,0)</f>
        <v>a</v>
      </c>
      <c r="J625" s="0" t="str">
        <f aca="false">VLOOKUP($D625,metadata!$B$2:$S$451,7,0)</f>
        <v>i</v>
      </c>
      <c r="K625" s="0" t="n">
        <f aca="false">VLOOKUP($D625,metadata!$B$2:$S$451,8,0)</f>
        <v>7</v>
      </c>
      <c r="L625" s="0" t="n">
        <f aca="false">VLOOKUP($D625,metadata!$B$2:$S$451,9,0)</f>
        <v>8</v>
      </c>
      <c r="M625" s="0" t="str">
        <f aca="false">VLOOKUP($D625,metadata!$B$2:$S$451,10,0)</f>
        <v/>
      </c>
      <c r="N625" s="0" t="str">
        <f aca="false">VLOOKUP($D625,metadata!$B$2:$S$451,11,0)</f>
        <v>Pieris rapae</v>
      </c>
      <c r="O625" s="0" t="str">
        <f aca="false">VLOOKUP($D625,metadata!$B$2:$S$451,12,0)</f>
        <v>lepidoptera</v>
      </c>
      <c r="P625" s="0" t="str">
        <f aca="false">VLOOKUP($D625,metadata!$B$2:$S$451,13,0)</f>
        <v>Iwamizawa</v>
      </c>
      <c r="Q625" s="0" t="n">
        <f aca="false">VLOOKUP($D625,metadata!$B$2:$S$451,14,0)</f>
        <v>43.1666666666667</v>
      </c>
      <c r="R625" s="0" t="n">
        <f aca="false">VLOOKUP($D625,metadata!$B$2:$S$451,15,0)</f>
        <v>141.77575</v>
      </c>
      <c r="S625" s="0" t="n">
        <f aca="false">VLOOKUP($D625,metadata!$B$2:$S$451,16,0)</f>
        <v>0.05</v>
      </c>
      <c r="T625" s="0" t="str">
        <f aca="false">VLOOKUP($D625,metadata!$B$2:$S$451,17,0)</f>
        <v/>
      </c>
      <c r="U625" s="0" t="str">
        <f aca="false">VLOOKUP($D625,metadata!$B$2:$S$451,18,0)</f>
        <v/>
      </c>
      <c r="V625" s="0" t="n">
        <f aca="false">VLOOKUP($D625,metadata!$B$2:$Z$451,19,0)</f>
        <v>37.5</v>
      </c>
      <c r="W625" s="0" t="str">
        <f aca="false">VLOOKUP($D625,metadata!$B$2:$Z$451,20,0)</f>
        <v>global average</v>
      </c>
      <c r="X625" s="0" t="str">
        <f aca="false">VLOOKUP($D625,metadata!$B$2:$Z$451,21,0)</f>
        <v/>
      </c>
      <c r="Y625" s="0" t="str">
        <f aca="false">VLOOKUP($D625,metadata!$B$2:$Z$451,22,0)</f>
        <v>11_1</v>
      </c>
      <c r="Z625" s="0" t="str">
        <f aca="false">VLOOKUP($D625,metadata!$B$2:$Z$451,23,0)</f>
        <v/>
      </c>
      <c r="AA625" s="0" t="str">
        <f aca="false">VLOOKUP($D625,metadata!$B$2:$Z$451,24,0)</f>
        <v/>
      </c>
      <c r="AB625" s="0" t="str">
        <f aca="false">VLOOKUP($D625,metadata!$B$2:$Z$451,25,0)</f>
        <v/>
      </c>
      <c r="AC625" s="0" t="n">
        <v>15.0311759471268</v>
      </c>
      <c r="AD625" s="0" t="n">
        <v>13.8686970693809</v>
      </c>
      <c r="AF625" s="0" t="n">
        <f aca="false">IF(AE625="",V625,AE625)</f>
        <v>37.5</v>
      </c>
      <c r="AG625" s="0" t="n">
        <f aca="false">ROUND(AC625,1)</f>
        <v>15</v>
      </c>
      <c r="AH625" s="0" t="n">
        <v>2008</v>
      </c>
      <c r="AI625" s="0" t="s">
        <v>37</v>
      </c>
      <c r="AJ625" s="0" t="s">
        <v>37</v>
      </c>
    </row>
    <row r="626" customFormat="false" ht="13.8" hidden="true" customHeight="false" outlineLevel="0" collapsed="false">
      <c r="C626" s="0" t="n">
        <v>625</v>
      </c>
      <c r="D626" s="3" t="str">
        <f aca="false">VLOOKUP(C626,$A$1:$B$451,2)</f>
        <v>11-Iwamizawa</v>
      </c>
      <c r="E626" s="0" t="str">
        <f aca="false">VLOOKUP($D626,metadata!$B$2:$S$451,2,0)</f>
        <v>Hashimoto, K; Iijima, K; Ogawa, K</v>
      </c>
      <c r="F626" s="0" t="str">
        <f aca="false">VLOOKUP($D626,metadata!$B$2:$S$451,3,0)</f>
        <v>Geographic Variation in Photoperiodic Response for the Induction of Pupal Diapause in the White Cabbage Butterfly, Pieris rapae crucivora Boisuduval (Lepidoptera: Pieridae)</v>
      </c>
      <c r="G626" s="0" t="str">
        <f aca="false">VLOOKUP($D626,metadata!$B$2:$S$451,4,0)</f>
        <v>10.1303/jjaez.2008.201</v>
      </c>
      <c r="H626" s="0" t="str">
        <f aca="false">VLOOKUP($D626,metadata!$B$2:$S$451,5,0)</f>
        <v>y</v>
      </c>
      <c r="I626" s="0" t="str">
        <f aca="false">VLOOKUP($D626,metadata!$B$2:$S$451,6,0)</f>
        <v>a</v>
      </c>
      <c r="J626" s="0" t="str">
        <f aca="false">VLOOKUP($D626,metadata!$B$2:$S$451,7,0)</f>
        <v>i</v>
      </c>
      <c r="K626" s="0" t="n">
        <f aca="false">VLOOKUP($D626,metadata!$B$2:$S$451,8,0)</f>
        <v>7</v>
      </c>
      <c r="L626" s="0" t="n">
        <f aca="false">VLOOKUP($D626,metadata!$B$2:$S$451,9,0)</f>
        <v>8</v>
      </c>
      <c r="M626" s="0" t="str">
        <f aca="false">VLOOKUP($D626,metadata!$B$2:$S$451,10,0)</f>
        <v/>
      </c>
      <c r="N626" s="0" t="str">
        <f aca="false">VLOOKUP($D626,metadata!$B$2:$S$451,11,0)</f>
        <v>Pieris rapae</v>
      </c>
      <c r="O626" s="0" t="str">
        <f aca="false">VLOOKUP($D626,metadata!$B$2:$S$451,12,0)</f>
        <v>lepidoptera</v>
      </c>
      <c r="P626" s="0" t="str">
        <f aca="false">VLOOKUP($D626,metadata!$B$2:$S$451,13,0)</f>
        <v>Iwamizawa</v>
      </c>
      <c r="Q626" s="0" t="n">
        <f aca="false">VLOOKUP($D626,metadata!$B$2:$S$451,14,0)</f>
        <v>43.1666666666667</v>
      </c>
      <c r="R626" s="0" t="n">
        <f aca="false">VLOOKUP($D626,metadata!$B$2:$S$451,15,0)</f>
        <v>141.77575</v>
      </c>
      <c r="S626" s="0" t="n">
        <f aca="false">VLOOKUP($D626,metadata!$B$2:$S$451,16,0)</f>
        <v>0.05</v>
      </c>
      <c r="T626" s="0" t="str">
        <f aca="false">VLOOKUP($D626,metadata!$B$2:$S$451,17,0)</f>
        <v/>
      </c>
      <c r="U626" s="0" t="str">
        <f aca="false">VLOOKUP($D626,metadata!$B$2:$S$451,18,0)</f>
        <v/>
      </c>
      <c r="V626" s="0" t="n">
        <f aca="false">VLOOKUP($D626,metadata!$B$2:$Z$451,19,0)</f>
        <v>37.5</v>
      </c>
      <c r="W626" s="0" t="str">
        <f aca="false">VLOOKUP($D626,metadata!$B$2:$Z$451,20,0)</f>
        <v>global average</v>
      </c>
      <c r="X626" s="0" t="str">
        <f aca="false">VLOOKUP($D626,metadata!$B$2:$Z$451,21,0)</f>
        <v/>
      </c>
      <c r="Y626" s="0" t="str">
        <f aca="false">VLOOKUP($D626,metadata!$B$2:$Z$451,22,0)</f>
        <v>11_1</v>
      </c>
      <c r="Z626" s="0" t="str">
        <f aca="false">VLOOKUP($D626,metadata!$B$2:$Z$451,23,0)</f>
        <v/>
      </c>
      <c r="AA626" s="0" t="str">
        <f aca="false">VLOOKUP($D626,metadata!$B$2:$Z$451,24,0)</f>
        <v/>
      </c>
      <c r="AB626" s="0" t="str">
        <f aca="false">VLOOKUP($D626,metadata!$B$2:$Z$451,25,0)</f>
        <v/>
      </c>
      <c r="AC626" s="0" t="n">
        <v>16.039884814974</v>
      </c>
      <c r="AD626" s="0" t="n">
        <v>0.767400237969099</v>
      </c>
      <c r="AF626" s="0" t="n">
        <f aca="false">IF(AE626="",V626,AE626)</f>
        <v>37.5</v>
      </c>
      <c r="AG626" s="0" t="n">
        <f aca="false">ROUND(AC626,1)</f>
        <v>16</v>
      </c>
      <c r="AH626" s="0" t="n">
        <v>2008</v>
      </c>
      <c r="AI626" s="0" t="s">
        <v>37</v>
      </c>
      <c r="AJ626" s="0" t="s">
        <v>37</v>
      </c>
    </row>
    <row r="627" customFormat="false" ht="13.8" hidden="true" customHeight="false" outlineLevel="0" collapsed="false">
      <c r="C627" s="0" t="n">
        <v>626</v>
      </c>
      <c r="D627" s="3" t="str">
        <f aca="false">VLOOKUP(C627,$A$1:$B$451,2)</f>
        <v>11-Sendai</v>
      </c>
      <c r="E627" s="0" t="str">
        <f aca="false">VLOOKUP($D627,metadata!$B$2:$S$451,2,0)</f>
        <v>Hashimoto, K; Iijima, K; Ogawa, K</v>
      </c>
      <c r="F627" s="0" t="str">
        <f aca="false">VLOOKUP($D627,metadata!$B$2:$S$451,3,0)</f>
        <v>Geographic Variation in Photoperiodic Response for the Induction of Pupal Diapause in the White Cabbage Butterfly, Pieris rapae crucivora Boisuduval (Lepidoptera: Pieridae)</v>
      </c>
      <c r="G627" s="0" t="str">
        <f aca="false">VLOOKUP($D627,metadata!$B$2:$S$451,4,0)</f>
        <v>10.1303/jjaez.2008.202</v>
      </c>
      <c r="H627" s="0" t="str">
        <f aca="false">VLOOKUP($D627,metadata!$B$2:$S$451,5,0)</f>
        <v>y</v>
      </c>
      <c r="I627" s="0" t="str">
        <f aca="false">VLOOKUP($D627,metadata!$B$2:$S$451,6,0)</f>
        <v>a</v>
      </c>
      <c r="J627" s="0" t="str">
        <f aca="false">VLOOKUP($D627,metadata!$B$2:$S$451,7,0)</f>
        <v>i</v>
      </c>
      <c r="K627" s="0" t="n">
        <f aca="false">VLOOKUP($D627,metadata!$B$2:$S$451,8,0)</f>
        <v>7</v>
      </c>
      <c r="L627" s="0" t="n">
        <f aca="false">VLOOKUP($D627,metadata!$B$2:$S$451,9,0)</f>
        <v>5</v>
      </c>
      <c r="M627" s="0" t="str">
        <f aca="false">VLOOKUP($D627,metadata!$B$2:$S$451,10,0)</f>
        <v/>
      </c>
      <c r="N627" s="0" t="str">
        <f aca="false">VLOOKUP($D627,metadata!$B$2:$S$451,11,0)</f>
        <v>Pieris rapae</v>
      </c>
      <c r="O627" s="0" t="str">
        <f aca="false">VLOOKUP($D627,metadata!$B$2:$S$451,12,0)</f>
        <v>lepidoptera</v>
      </c>
      <c r="P627" s="0" t="str">
        <f aca="false">VLOOKUP($D627,metadata!$B$2:$S$451,13,0)</f>
        <v>Sendai</v>
      </c>
      <c r="Q627" s="0" t="n">
        <f aca="false">VLOOKUP($D627,metadata!$B$2:$S$451,14,0)</f>
        <v>38.25</v>
      </c>
      <c r="R627" s="0" t="n">
        <f aca="false">VLOOKUP($D627,metadata!$B$2:$S$451,15,0)</f>
        <v>140.869444</v>
      </c>
      <c r="S627" s="0" t="n">
        <f aca="false">VLOOKUP($D627,metadata!$B$2:$S$451,16,0)</f>
        <v>0.05</v>
      </c>
      <c r="T627" s="0" t="str">
        <f aca="false">VLOOKUP($D627,metadata!$B$2:$S$451,17,0)</f>
        <v/>
      </c>
      <c r="U627" s="0" t="str">
        <f aca="false">VLOOKUP($D627,metadata!$B$2:$S$451,18,0)</f>
        <v/>
      </c>
      <c r="V627" s="0" t="n">
        <f aca="false">VLOOKUP($D627,metadata!$B$2:$Z$451,19,0)</f>
        <v>37.5</v>
      </c>
      <c r="W627" s="0" t="str">
        <f aca="false">VLOOKUP($D627,metadata!$B$2:$Z$451,20,0)</f>
        <v>global average</v>
      </c>
      <c r="X627" s="0" t="str">
        <f aca="false">VLOOKUP($D627,metadata!$B$2:$Z$451,21,0)</f>
        <v/>
      </c>
      <c r="Y627" s="0" t="str">
        <f aca="false">VLOOKUP($D627,metadata!$B$2:$Z$451,22,0)</f>
        <v>11_2</v>
      </c>
      <c r="Z627" s="0" t="str">
        <f aca="false">VLOOKUP($D627,metadata!$B$2:$Z$451,23,0)</f>
        <v/>
      </c>
      <c r="AA627" s="0" t="str">
        <f aca="false">VLOOKUP($D627,metadata!$B$2:$Z$451,24,0)</f>
        <v/>
      </c>
      <c r="AB627" s="0" t="str">
        <f aca="false">VLOOKUP($D627,metadata!$B$2:$Z$451,25,0)</f>
        <v/>
      </c>
      <c r="AC627" s="0" t="n">
        <v>9.98829407468585</v>
      </c>
      <c r="AD627" s="0" t="n">
        <v>100.718054427433</v>
      </c>
      <c r="AF627" s="0" t="n">
        <f aca="false">IF(AE627="",V627,AE627)</f>
        <v>37.5</v>
      </c>
      <c r="AG627" s="0" t="n">
        <f aca="false">ROUND(AC627,1)</f>
        <v>10</v>
      </c>
      <c r="AH627" s="0" t="n">
        <v>2008</v>
      </c>
      <c r="AI627" s="0" t="s">
        <v>37</v>
      </c>
      <c r="AJ627" s="0" t="s">
        <v>37</v>
      </c>
    </row>
    <row r="628" customFormat="false" ht="13.8" hidden="true" customHeight="false" outlineLevel="0" collapsed="false">
      <c r="C628" s="0" t="n">
        <v>627</v>
      </c>
      <c r="D628" s="3" t="str">
        <f aca="false">VLOOKUP(C628,$A$1:$B$451,2)</f>
        <v>11-Sendai</v>
      </c>
      <c r="E628" s="0" t="str">
        <f aca="false">VLOOKUP($D628,metadata!$B$2:$S$451,2,0)</f>
        <v>Hashimoto, K; Iijima, K; Ogawa, K</v>
      </c>
      <c r="F628" s="0" t="str">
        <f aca="false">VLOOKUP($D628,metadata!$B$2:$S$451,3,0)</f>
        <v>Geographic Variation in Photoperiodic Response for the Induction of Pupal Diapause in the White Cabbage Butterfly, Pieris rapae crucivora Boisuduval (Lepidoptera: Pieridae)</v>
      </c>
      <c r="G628" s="0" t="str">
        <f aca="false">VLOOKUP($D628,metadata!$B$2:$S$451,4,0)</f>
        <v>10.1303/jjaez.2008.202</v>
      </c>
      <c r="H628" s="0" t="str">
        <f aca="false">VLOOKUP($D628,metadata!$B$2:$S$451,5,0)</f>
        <v>y</v>
      </c>
      <c r="I628" s="0" t="str">
        <f aca="false">VLOOKUP($D628,metadata!$B$2:$S$451,6,0)</f>
        <v>a</v>
      </c>
      <c r="J628" s="0" t="str">
        <f aca="false">VLOOKUP($D628,metadata!$B$2:$S$451,7,0)</f>
        <v>i</v>
      </c>
      <c r="K628" s="0" t="n">
        <f aca="false">VLOOKUP($D628,metadata!$B$2:$S$451,8,0)</f>
        <v>7</v>
      </c>
      <c r="L628" s="0" t="n">
        <f aca="false">VLOOKUP($D628,metadata!$B$2:$S$451,9,0)</f>
        <v>5</v>
      </c>
      <c r="M628" s="0" t="str">
        <f aca="false">VLOOKUP($D628,metadata!$B$2:$S$451,10,0)</f>
        <v/>
      </c>
      <c r="N628" s="0" t="str">
        <f aca="false">VLOOKUP($D628,metadata!$B$2:$S$451,11,0)</f>
        <v>Pieris rapae</v>
      </c>
      <c r="O628" s="0" t="str">
        <f aca="false">VLOOKUP($D628,metadata!$B$2:$S$451,12,0)</f>
        <v>lepidoptera</v>
      </c>
      <c r="P628" s="0" t="str">
        <f aca="false">VLOOKUP($D628,metadata!$B$2:$S$451,13,0)</f>
        <v>Sendai</v>
      </c>
      <c r="Q628" s="0" t="n">
        <f aca="false">VLOOKUP($D628,metadata!$B$2:$S$451,14,0)</f>
        <v>38.25</v>
      </c>
      <c r="R628" s="0" t="n">
        <f aca="false">VLOOKUP($D628,metadata!$B$2:$S$451,15,0)</f>
        <v>140.869444</v>
      </c>
      <c r="S628" s="0" t="n">
        <f aca="false">VLOOKUP($D628,metadata!$B$2:$S$451,16,0)</f>
        <v>0.05</v>
      </c>
      <c r="T628" s="0" t="str">
        <f aca="false">VLOOKUP($D628,metadata!$B$2:$S$451,17,0)</f>
        <v/>
      </c>
      <c r="U628" s="0" t="str">
        <f aca="false">VLOOKUP($D628,metadata!$B$2:$S$451,18,0)</f>
        <v/>
      </c>
      <c r="V628" s="0" t="n">
        <f aca="false">VLOOKUP($D628,metadata!$B$2:$Z$451,19,0)</f>
        <v>37.5</v>
      </c>
      <c r="W628" s="0" t="str">
        <f aca="false">VLOOKUP($D628,metadata!$B$2:$Z$451,20,0)</f>
        <v>global average</v>
      </c>
      <c r="X628" s="0" t="str">
        <f aca="false">VLOOKUP($D628,metadata!$B$2:$Z$451,21,0)</f>
        <v/>
      </c>
      <c r="Y628" s="0" t="str">
        <f aca="false">VLOOKUP($D628,metadata!$B$2:$Z$451,22,0)</f>
        <v>11_2</v>
      </c>
      <c r="Z628" s="0" t="str">
        <f aca="false">VLOOKUP($D628,metadata!$B$2:$Z$451,23,0)</f>
        <v/>
      </c>
      <c r="AA628" s="0" t="str">
        <f aca="false">VLOOKUP($D628,metadata!$B$2:$Z$451,24,0)</f>
        <v/>
      </c>
      <c r="AB628" s="0" t="str">
        <f aca="false">VLOOKUP($D628,metadata!$B$2:$Z$451,25,0)</f>
        <v/>
      </c>
      <c r="AC628" s="0" t="n">
        <v>11.9834888435364</v>
      </c>
      <c r="AD628" s="0" t="n">
        <v>100.488031288607</v>
      </c>
      <c r="AF628" s="0" t="n">
        <f aca="false">IF(AE628="",V628,AE628)</f>
        <v>37.5</v>
      </c>
      <c r="AG628" s="0" t="n">
        <f aca="false">ROUND(AC628,1)</f>
        <v>12</v>
      </c>
      <c r="AH628" s="0" t="n">
        <v>2008</v>
      </c>
      <c r="AI628" s="0" t="s">
        <v>37</v>
      </c>
      <c r="AJ628" s="0" t="s">
        <v>37</v>
      </c>
    </row>
    <row r="629" customFormat="false" ht="13.8" hidden="true" customHeight="false" outlineLevel="0" collapsed="false">
      <c r="C629" s="0" t="n">
        <v>628</v>
      </c>
      <c r="D629" s="3" t="str">
        <f aca="false">VLOOKUP(C629,$A$1:$B$451,2)</f>
        <v>11-Sendai</v>
      </c>
      <c r="E629" s="0" t="str">
        <f aca="false">VLOOKUP($D629,metadata!$B$2:$S$451,2,0)</f>
        <v>Hashimoto, K; Iijima, K; Ogawa, K</v>
      </c>
      <c r="F629" s="0" t="str">
        <f aca="false">VLOOKUP($D629,metadata!$B$2:$S$451,3,0)</f>
        <v>Geographic Variation in Photoperiodic Response for the Induction of Pupal Diapause in the White Cabbage Butterfly, Pieris rapae crucivora Boisuduval (Lepidoptera: Pieridae)</v>
      </c>
      <c r="G629" s="0" t="str">
        <f aca="false">VLOOKUP($D629,metadata!$B$2:$S$451,4,0)</f>
        <v>10.1303/jjaez.2008.202</v>
      </c>
      <c r="H629" s="0" t="str">
        <f aca="false">VLOOKUP($D629,metadata!$B$2:$S$451,5,0)</f>
        <v>y</v>
      </c>
      <c r="I629" s="0" t="str">
        <f aca="false">VLOOKUP($D629,metadata!$B$2:$S$451,6,0)</f>
        <v>a</v>
      </c>
      <c r="J629" s="0" t="str">
        <f aca="false">VLOOKUP($D629,metadata!$B$2:$S$451,7,0)</f>
        <v>i</v>
      </c>
      <c r="K629" s="0" t="n">
        <f aca="false">VLOOKUP($D629,metadata!$B$2:$S$451,8,0)</f>
        <v>7</v>
      </c>
      <c r="L629" s="0" t="n">
        <f aca="false">VLOOKUP($D629,metadata!$B$2:$S$451,9,0)</f>
        <v>5</v>
      </c>
      <c r="M629" s="0" t="str">
        <f aca="false">VLOOKUP($D629,metadata!$B$2:$S$451,10,0)</f>
        <v/>
      </c>
      <c r="N629" s="0" t="str">
        <f aca="false">VLOOKUP($D629,metadata!$B$2:$S$451,11,0)</f>
        <v>Pieris rapae</v>
      </c>
      <c r="O629" s="0" t="str">
        <f aca="false">VLOOKUP($D629,metadata!$B$2:$S$451,12,0)</f>
        <v>lepidoptera</v>
      </c>
      <c r="P629" s="0" t="str">
        <f aca="false">VLOOKUP($D629,metadata!$B$2:$S$451,13,0)</f>
        <v>Sendai</v>
      </c>
      <c r="Q629" s="0" t="n">
        <f aca="false">VLOOKUP($D629,metadata!$B$2:$S$451,14,0)</f>
        <v>38.25</v>
      </c>
      <c r="R629" s="0" t="n">
        <f aca="false">VLOOKUP($D629,metadata!$B$2:$S$451,15,0)</f>
        <v>140.869444</v>
      </c>
      <c r="S629" s="0" t="n">
        <f aca="false">VLOOKUP($D629,metadata!$B$2:$S$451,16,0)</f>
        <v>0.05</v>
      </c>
      <c r="T629" s="0" t="str">
        <f aca="false">VLOOKUP($D629,metadata!$B$2:$S$451,17,0)</f>
        <v/>
      </c>
      <c r="U629" s="0" t="str">
        <f aca="false">VLOOKUP($D629,metadata!$B$2:$S$451,18,0)</f>
        <v/>
      </c>
      <c r="V629" s="0" t="n">
        <f aca="false">VLOOKUP($D629,metadata!$B$2:$Z$451,19,0)</f>
        <v>37.5</v>
      </c>
      <c r="W629" s="0" t="str">
        <f aca="false">VLOOKUP($D629,metadata!$B$2:$Z$451,20,0)</f>
        <v>global average</v>
      </c>
      <c r="X629" s="0" t="str">
        <f aca="false">VLOOKUP($D629,metadata!$B$2:$Z$451,21,0)</f>
        <v/>
      </c>
      <c r="Y629" s="0" t="str">
        <f aca="false">VLOOKUP($D629,metadata!$B$2:$Z$451,22,0)</f>
        <v>11_2</v>
      </c>
      <c r="Z629" s="0" t="str">
        <f aca="false">VLOOKUP($D629,metadata!$B$2:$Z$451,23,0)</f>
        <v/>
      </c>
      <c r="AA629" s="0" t="str">
        <f aca="false">VLOOKUP($D629,metadata!$B$2:$Z$451,24,0)</f>
        <v/>
      </c>
      <c r="AB629" s="0" t="str">
        <f aca="false">VLOOKUP($D629,metadata!$B$2:$Z$451,25,0)</f>
        <v/>
      </c>
      <c r="AC629" s="0" t="n">
        <v>13.0222787989652</v>
      </c>
      <c r="AD629" s="0" t="n">
        <v>73.7937436436484</v>
      </c>
      <c r="AF629" s="0" t="n">
        <f aca="false">IF(AE629="",V629,AE629)</f>
        <v>37.5</v>
      </c>
      <c r="AG629" s="0" t="n">
        <f aca="false">ROUND(AC629,1)</f>
        <v>13</v>
      </c>
      <c r="AH629" s="0" t="n">
        <v>2008</v>
      </c>
      <c r="AI629" s="0" t="s">
        <v>37</v>
      </c>
      <c r="AJ629" s="0" t="s">
        <v>37</v>
      </c>
    </row>
    <row r="630" customFormat="false" ht="13.8" hidden="true" customHeight="false" outlineLevel="0" collapsed="false">
      <c r="C630" s="0" t="n">
        <v>629</v>
      </c>
      <c r="D630" s="3" t="str">
        <f aca="false">VLOOKUP(C630,$A$1:$B$451,2)</f>
        <v>11-Sendai</v>
      </c>
      <c r="E630" s="0" t="str">
        <f aca="false">VLOOKUP($D630,metadata!$B$2:$S$451,2,0)</f>
        <v>Hashimoto, K; Iijima, K; Ogawa, K</v>
      </c>
      <c r="F630" s="0" t="str">
        <f aca="false">VLOOKUP($D630,metadata!$B$2:$S$451,3,0)</f>
        <v>Geographic Variation in Photoperiodic Response for the Induction of Pupal Diapause in the White Cabbage Butterfly, Pieris rapae crucivora Boisuduval (Lepidoptera: Pieridae)</v>
      </c>
      <c r="G630" s="0" t="str">
        <f aca="false">VLOOKUP($D630,metadata!$B$2:$S$451,4,0)</f>
        <v>10.1303/jjaez.2008.202</v>
      </c>
      <c r="H630" s="0" t="str">
        <f aca="false">VLOOKUP($D630,metadata!$B$2:$S$451,5,0)</f>
        <v>y</v>
      </c>
      <c r="I630" s="0" t="str">
        <f aca="false">VLOOKUP($D630,metadata!$B$2:$S$451,6,0)</f>
        <v>a</v>
      </c>
      <c r="J630" s="0" t="str">
        <f aca="false">VLOOKUP($D630,metadata!$B$2:$S$451,7,0)</f>
        <v>i</v>
      </c>
      <c r="K630" s="0" t="n">
        <f aca="false">VLOOKUP($D630,metadata!$B$2:$S$451,8,0)</f>
        <v>7</v>
      </c>
      <c r="L630" s="0" t="n">
        <f aca="false">VLOOKUP($D630,metadata!$B$2:$S$451,9,0)</f>
        <v>5</v>
      </c>
      <c r="M630" s="0" t="str">
        <f aca="false">VLOOKUP($D630,metadata!$B$2:$S$451,10,0)</f>
        <v/>
      </c>
      <c r="N630" s="0" t="str">
        <f aca="false">VLOOKUP($D630,metadata!$B$2:$S$451,11,0)</f>
        <v>Pieris rapae</v>
      </c>
      <c r="O630" s="0" t="str">
        <f aca="false">VLOOKUP($D630,metadata!$B$2:$S$451,12,0)</f>
        <v>lepidoptera</v>
      </c>
      <c r="P630" s="0" t="str">
        <f aca="false">VLOOKUP($D630,metadata!$B$2:$S$451,13,0)</f>
        <v>Sendai</v>
      </c>
      <c r="Q630" s="0" t="n">
        <f aca="false">VLOOKUP($D630,metadata!$B$2:$S$451,14,0)</f>
        <v>38.25</v>
      </c>
      <c r="R630" s="0" t="n">
        <f aca="false">VLOOKUP($D630,metadata!$B$2:$S$451,15,0)</f>
        <v>140.869444</v>
      </c>
      <c r="S630" s="0" t="n">
        <f aca="false">VLOOKUP($D630,metadata!$B$2:$S$451,16,0)</f>
        <v>0.05</v>
      </c>
      <c r="T630" s="0" t="str">
        <f aca="false">VLOOKUP($D630,metadata!$B$2:$S$451,17,0)</f>
        <v/>
      </c>
      <c r="U630" s="0" t="str">
        <f aca="false">VLOOKUP($D630,metadata!$B$2:$S$451,18,0)</f>
        <v/>
      </c>
      <c r="V630" s="0" t="n">
        <f aca="false">VLOOKUP($D630,metadata!$B$2:$Z$451,19,0)</f>
        <v>37.5</v>
      </c>
      <c r="W630" s="0" t="str">
        <f aca="false">VLOOKUP($D630,metadata!$B$2:$Z$451,20,0)</f>
        <v>global average</v>
      </c>
      <c r="X630" s="0" t="str">
        <f aca="false">VLOOKUP($D630,metadata!$B$2:$Z$451,21,0)</f>
        <v/>
      </c>
      <c r="Y630" s="0" t="str">
        <f aca="false">VLOOKUP($D630,metadata!$B$2:$Z$451,22,0)</f>
        <v>11_2</v>
      </c>
      <c r="Z630" s="0" t="str">
        <f aca="false">VLOOKUP($D630,metadata!$B$2:$Z$451,23,0)</f>
        <v/>
      </c>
      <c r="AA630" s="0" t="str">
        <f aca="false">VLOOKUP($D630,metadata!$B$2:$Z$451,24,0)</f>
        <v/>
      </c>
      <c r="AB630" s="0" t="str">
        <f aca="false">VLOOKUP($D630,metadata!$B$2:$Z$451,25,0)</f>
        <v/>
      </c>
      <c r="AC630" s="0" t="n">
        <v>13.484645784843</v>
      </c>
      <c r="AD630" s="0" t="n">
        <v>20.3587541892196</v>
      </c>
      <c r="AF630" s="0" t="n">
        <f aca="false">IF(AE630="",V630,AE630)</f>
        <v>37.5</v>
      </c>
      <c r="AG630" s="0" t="n">
        <f aca="false">ROUND(AC630,1)</f>
        <v>13.5</v>
      </c>
      <c r="AH630" s="0" t="n">
        <v>2008</v>
      </c>
      <c r="AI630" s="0" t="s">
        <v>37</v>
      </c>
      <c r="AJ630" s="0" t="s">
        <v>37</v>
      </c>
    </row>
    <row r="631" customFormat="false" ht="13.8" hidden="true" customHeight="false" outlineLevel="0" collapsed="false">
      <c r="C631" s="0" t="n">
        <v>630</v>
      </c>
      <c r="D631" s="3" t="str">
        <f aca="false">VLOOKUP(C631,$A$1:$B$451,2)</f>
        <v>11-Sendai</v>
      </c>
      <c r="E631" s="0" t="str">
        <f aca="false">VLOOKUP($D631,metadata!$B$2:$S$451,2,0)</f>
        <v>Hashimoto, K; Iijima, K; Ogawa, K</v>
      </c>
      <c r="F631" s="0" t="str">
        <f aca="false">VLOOKUP($D631,metadata!$B$2:$S$451,3,0)</f>
        <v>Geographic Variation in Photoperiodic Response for the Induction of Pupal Diapause in the White Cabbage Butterfly, Pieris rapae crucivora Boisuduval (Lepidoptera: Pieridae)</v>
      </c>
      <c r="G631" s="0" t="str">
        <f aca="false">VLOOKUP($D631,metadata!$B$2:$S$451,4,0)</f>
        <v>10.1303/jjaez.2008.202</v>
      </c>
      <c r="H631" s="0" t="str">
        <f aca="false">VLOOKUP($D631,metadata!$B$2:$S$451,5,0)</f>
        <v>y</v>
      </c>
      <c r="I631" s="0" t="str">
        <f aca="false">VLOOKUP($D631,metadata!$B$2:$S$451,6,0)</f>
        <v>a</v>
      </c>
      <c r="J631" s="0" t="str">
        <f aca="false">VLOOKUP($D631,metadata!$B$2:$S$451,7,0)</f>
        <v>i</v>
      </c>
      <c r="K631" s="0" t="n">
        <f aca="false">VLOOKUP($D631,metadata!$B$2:$S$451,8,0)</f>
        <v>7</v>
      </c>
      <c r="L631" s="0" t="n">
        <f aca="false">VLOOKUP($D631,metadata!$B$2:$S$451,9,0)</f>
        <v>5</v>
      </c>
      <c r="M631" s="0" t="str">
        <f aca="false">VLOOKUP($D631,metadata!$B$2:$S$451,10,0)</f>
        <v/>
      </c>
      <c r="N631" s="0" t="str">
        <f aca="false">VLOOKUP($D631,metadata!$B$2:$S$451,11,0)</f>
        <v>Pieris rapae</v>
      </c>
      <c r="O631" s="0" t="str">
        <f aca="false">VLOOKUP($D631,metadata!$B$2:$S$451,12,0)</f>
        <v>lepidoptera</v>
      </c>
      <c r="P631" s="0" t="str">
        <f aca="false">VLOOKUP($D631,metadata!$B$2:$S$451,13,0)</f>
        <v>Sendai</v>
      </c>
      <c r="Q631" s="0" t="n">
        <f aca="false">VLOOKUP($D631,metadata!$B$2:$S$451,14,0)</f>
        <v>38.25</v>
      </c>
      <c r="R631" s="0" t="n">
        <f aca="false">VLOOKUP($D631,metadata!$B$2:$S$451,15,0)</f>
        <v>140.869444</v>
      </c>
      <c r="S631" s="0" t="n">
        <f aca="false">VLOOKUP($D631,metadata!$B$2:$S$451,16,0)</f>
        <v>0.05</v>
      </c>
      <c r="T631" s="0" t="str">
        <f aca="false">VLOOKUP($D631,metadata!$B$2:$S$451,17,0)</f>
        <v/>
      </c>
      <c r="U631" s="0" t="str">
        <f aca="false">VLOOKUP($D631,metadata!$B$2:$S$451,18,0)</f>
        <v/>
      </c>
      <c r="V631" s="0" t="n">
        <f aca="false">VLOOKUP($D631,metadata!$B$2:$Z$451,19,0)</f>
        <v>37.5</v>
      </c>
      <c r="W631" s="0" t="str">
        <f aca="false">VLOOKUP($D631,metadata!$B$2:$Z$451,20,0)</f>
        <v>global average</v>
      </c>
      <c r="X631" s="0" t="str">
        <f aca="false">VLOOKUP($D631,metadata!$B$2:$Z$451,21,0)</f>
        <v/>
      </c>
      <c r="Y631" s="0" t="str">
        <f aca="false">VLOOKUP($D631,metadata!$B$2:$Z$451,22,0)</f>
        <v>11_2</v>
      </c>
      <c r="Z631" s="0" t="str">
        <f aca="false">VLOOKUP($D631,metadata!$B$2:$Z$451,23,0)</f>
        <v/>
      </c>
      <c r="AA631" s="0" t="str">
        <f aca="false">VLOOKUP($D631,metadata!$B$2:$Z$451,24,0)</f>
        <v/>
      </c>
      <c r="AB631" s="0" t="str">
        <f aca="false">VLOOKUP($D631,metadata!$B$2:$Z$451,25,0)</f>
        <v/>
      </c>
      <c r="AC631" s="0" t="n">
        <v>13.9787518685114</v>
      </c>
      <c r="AD631" s="0" t="n">
        <v>0.545366433003209</v>
      </c>
      <c r="AF631" s="0" t="n">
        <f aca="false">IF(AE631="",V631,AE631)</f>
        <v>37.5</v>
      </c>
      <c r="AG631" s="0" t="n">
        <f aca="false">ROUND(AC631,1)</f>
        <v>14</v>
      </c>
      <c r="AH631" s="0" t="n">
        <v>2008</v>
      </c>
      <c r="AI631" s="0" t="s">
        <v>37</v>
      </c>
      <c r="AJ631" s="0" t="s">
        <v>37</v>
      </c>
    </row>
    <row r="632" customFormat="false" ht="13.8" hidden="true" customHeight="false" outlineLevel="0" collapsed="false">
      <c r="C632" s="0" t="n">
        <v>631</v>
      </c>
      <c r="D632" s="3" t="str">
        <f aca="false">VLOOKUP(C632,$A$1:$B$451,2)</f>
        <v>11-Nagaoka</v>
      </c>
      <c r="E632" s="0" t="str">
        <f aca="false">VLOOKUP($D632,metadata!$B$2:$S$451,2,0)</f>
        <v>Hashimoto, K; Iijima, K; Ogawa, K</v>
      </c>
      <c r="F632" s="0" t="str">
        <f aca="false">VLOOKUP($D632,metadata!$B$2:$S$451,3,0)</f>
        <v>Geographic Variation in Photoperiodic Response for the Induction of Pupal Diapause in the White Cabbage Butterfly, Pieris rapae crucivora Boisuduval (Lepidoptera: Pieridae)</v>
      </c>
      <c r="G632" s="0" t="str">
        <f aca="false">VLOOKUP($D632,metadata!$B$2:$S$451,4,0)</f>
        <v>10.1303/jjaez.2008.203</v>
      </c>
      <c r="H632" s="0" t="str">
        <f aca="false">VLOOKUP($D632,metadata!$B$2:$S$451,5,0)</f>
        <v>y</v>
      </c>
      <c r="I632" s="0" t="str">
        <f aca="false">VLOOKUP($D632,metadata!$B$2:$S$451,6,0)</f>
        <v>a</v>
      </c>
      <c r="J632" s="0" t="str">
        <f aca="false">VLOOKUP($D632,metadata!$B$2:$S$451,7,0)</f>
        <v>i</v>
      </c>
      <c r="K632" s="0" t="n">
        <f aca="false">VLOOKUP($D632,metadata!$B$2:$S$451,8,0)</f>
        <v>7</v>
      </c>
      <c r="L632" s="0" t="n">
        <f aca="false">VLOOKUP($D632,metadata!$B$2:$S$451,9,0)</f>
        <v>5</v>
      </c>
      <c r="M632" s="0" t="str">
        <f aca="false">VLOOKUP($D632,metadata!$B$2:$S$451,10,0)</f>
        <v/>
      </c>
      <c r="N632" s="0" t="str">
        <f aca="false">VLOOKUP($D632,metadata!$B$2:$S$451,11,0)</f>
        <v>Pieris rapae</v>
      </c>
      <c r="O632" s="0" t="str">
        <f aca="false">VLOOKUP($D632,metadata!$B$2:$S$451,12,0)</f>
        <v>lepidoptera</v>
      </c>
      <c r="P632" s="0" t="str">
        <f aca="false">VLOOKUP($D632,metadata!$B$2:$S$451,13,0)</f>
        <v>Nagaoka</v>
      </c>
      <c r="Q632" s="0" t="n">
        <f aca="false">VLOOKUP($D632,metadata!$B$2:$S$451,14,0)</f>
        <v>37.3833333333333</v>
      </c>
      <c r="R632" s="0" t="n">
        <f aca="false">VLOOKUP($D632,metadata!$B$2:$S$451,15,0)</f>
        <v>138.838889</v>
      </c>
      <c r="S632" s="0" t="n">
        <f aca="false">VLOOKUP($D632,metadata!$B$2:$S$451,16,0)</f>
        <v>0.05</v>
      </c>
      <c r="T632" s="0" t="str">
        <f aca="false">VLOOKUP($D632,metadata!$B$2:$S$451,17,0)</f>
        <v/>
      </c>
      <c r="U632" s="0" t="str">
        <f aca="false">VLOOKUP($D632,metadata!$B$2:$S$451,18,0)</f>
        <v/>
      </c>
      <c r="V632" s="0" t="n">
        <f aca="false">VLOOKUP($D632,metadata!$B$2:$Z$451,19,0)</f>
        <v>37.5</v>
      </c>
      <c r="W632" s="0" t="str">
        <f aca="false">VLOOKUP($D632,metadata!$B$2:$Z$451,20,0)</f>
        <v>global average</v>
      </c>
      <c r="X632" s="0" t="str">
        <f aca="false">VLOOKUP($D632,metadata!$B$2:$Z$451,21,0)</f>
        <v/>
      </c>
      <c r="Y632" s="0" t="str">
        <f aca="false">VLOOKUP($D632,metadata!$B$2:$Z$451,22,0)</f>
        <v>11_3</v>
      </c>
      <c r="Z632" s="0" t="str">
        <f aca="false">VLOOKUP($D632,metadata!$B$2:$Z$451,23,0)</f>
        <v/>
      </c>
      <c r="AA632" s="0" t="str">
        <f aca="false">VLOOKUP($D632,metadata!$B$2:$Z$451,24,0)</f>
        <v/>
      </c>
      <c r="AB632" s="0" t="str">
        <f aca="false">VLOOKUP($D632,metadata!$B$2:$Z$451,25,0)</f>
        <v/>
      </c>
      <c r="AC632" s="0" t="n">
        <v>9.9438202247191</v>
      </c>
      <c r="AD632" s="0" t="n">
        <v>100</v>
      </c>
      <c r="AF632" s="0" t="n">
        <f aca="false">IF(AE632="",V632,AE632)</f>
        <v>37.5</v>
      </c>
      <c r="AG632" s="0" t="n">
        <v>10</v>
      </c>
      <c r="AH632" s="0" t="n">
        <v>2008</v>
      </c>
      <c r="AI632" s="0" t="s">
        <v>37</v>
      </c>
      <c r="AJ632" s="0" t="s">
        <v>37</v>
      </c>
    </row>
    <row r="633" customFormat="false" ht="13.8" hidden="true" customHeight="false" outlineLevel="0" collapsed="false">
      <c r="C633" s="0" t="n">
        <v>632</v>
      </c>
      <c r="D633" s="3" t="str">
        <f aca="false">VLOOKUP(C633,$A$1:$B$451,2)</f>
        <v>11-Nagaoka</v>
      </c>
      <c r="E633" s="0" t="str">
        <f aca="false">VLOOKUP($D633,metadata!$B$2:$S$451,2,0)</f>
        <v>Hashimoto, K; Iijima, K; Ogawa, K</v>
      </c>
      <c r="F633" s="0" t="str">
        <f aca="false">VLOOKUP($D633,metadata!$B$2:$S$451,3,0)</f>
        <v>Geographic Variation in Photoperiodic Response for the Induction of Pupal Diapause in the White Cabbage Butterfly, Pieris rapae crucivora Boisuduval (Lepidoptera: Pieridae)</v>
      </c>
      <c r="G633" s="0" t="str">
        <f aca="false">VLOOKUP($D633,metadata!$B$2:$S$451,4,0)</f>
        <v>10.1303/jjaez.2008.203</v>
      </c>
      <c r="H633" s="0" t="str">
        <f aca="false">VLOOKUP($D633,metadata!$B$2:$S$451,5,0)</f>
        <v>y</v>
      </c>
      <c r="I633" s="0" t="str">
        <f aca="false">VLOOKUP($D633,metadata!$B$2:$S$451,6,0)</f>
        <v>a</v>
      </c>
      <c r="J633" s="0" t="str">
        <f aca="false">VLOOKUP($D633,metadata!$B$2:$S$451,7,0)</f>
        <v>i</v>
      </c>
      <c r="K633" s="0" t="n">
        <f aca="false">VLOOKUP($D633,metadata!$B$2:$S$451,8,0)</f>
        <v>7</v>
      </c>
      <c r="L633" s="0" t="n">
        <f aca="false">VLOOKUP($D633,metadata!$B$2:$S$451,9,0)</f>
        <v>5</v>
      </c>
      <c r="M633" s="0" t="str">
        <f aca="false">VLOOKUP($D633,metadata!$B$2:$S$451,10,0)</f>
        <v/>
      </c>
      <c r="N633" s="0" t="str">
        <f aca="false">VLOOKUP($D633,metadata!$B$2:$S$451,11,0)</f>
        <v>Pieris rapae</v>
      </c>
      <c r="O633" s="0" t="str">
        <f aca="false">VLOOKUP($D633,metadata!$B$2:$S$451,12,0)</f>
        <v>lepidoptera</v>
      </c>
      <c r="P633" s="0" t="str">
        <f aca="false">VLOOKUP($D633,metadata!$B$2:$S$451,13,0)</f>
        <v>Nagaoka</v>
      </c>
      <c r="Q633" s="0" t="n">
        <f aca="false">VLOOKUP($D633,metadata!$B$2:$S$451,14,0)</f>
        <v>37.3833333333333</v>
      </c>
      <c r="R633" s="0" t="n">
        <f aca="false">VLOOKUP($D633,metadata!$B$2:$S$451,15,0)</f>
        <v>138.838889</v>
      </c>
      <c r="S633" s="0" t="n">
        <f aca="false">VLOOKUP($D633,metadata!$B$2:$S$451,16,0)</f>
        <v>0.05</v>
      </c>
      <c r="T633" s="0" t="str">
        <f aca="false">VLOOKUP($D633,metadata!$B$2:$S$451,17,0)</f>
        <v/>
      </c>
      <c r="U633" s="0" t="str">
        <f aca="false">VLOOKUP($D633,metadata!$B$2:$S$451,18,0)</f>
        <v/>
      </c>
      <c r="V633" s="0" t="n">
        <f aca="false">VLOOKUP($D633,metadata!$B$2:$Z$451,19,0)</f>
        <v>37.5</v>
      </c>
      <c r="W633" s="0" t="str">
        <f aca="false">VLOOKUP($D633,metadata!$B$2:$Z$451,20,0)</f>
        <v>global average</v>
      </c>
      <c r="X633" s="0" t="str">
        <f aca="false">VLOOKUP($D633,metadata!$B$2:$Z$451,21,0)</f>
        <v/>
      </c>
      <c r="Y633" s="0" t="str">
        <f aca="false">VLOOKUP($D633,metadata!$B$2:$Z$451,22,0)</f>
        <v>11_3</v>
      </c>
      <c r="Z633" s="0" t="str">
        <f aca="false">VLOOKUP($D633,metadata!$B$2:$Z$451,23,0)</f>
        <v/>
      </c>
      <c r="AA633" s="0" t="str">
        <f aca="false">VLOOKUP($D633,metadata!$B$2:$Z$451,24,0)</f>
        <v/>
      </c>
      <c r="AB633" s="0" t="str">
        <f aca="false">VLOOKUP($D633,metadata!$B$2:$Z$451,25,0)</f>
        <v/>
      </c>
      <c r="AC633" s="0" t="n">
        <v>11.8913857677902</v>
      </c>
      <c r="AD633" s="0" t="n">
        <v>84.8039215686274</v>
      </c>
      <c r="AF633" s="0" t="n">
        <f aca="false">IF(AE633="",V633,AE633)</f>
        <v>37.5</v>
      </c>
      <c r="AG633" s="0" t="n">
        <v>12</v>
      </c>
      <c r="AH633" s="0" t="n">
        <v>2008</v>
      </c>
      <c r="AI633" s="0" t="s">
        <v>37</v>
      </c>
      <c r="AJ633" s="0" t="s">
        <v>37</v>
      </c>
    </row>
    <row r="634" customFormat="false" ht="13.8" hidden="true" customHeight="false" outlineLevel="0" collapsed="false">
      <c r="C634" s="0" t="n">
        <v>633</v>
      </c>
      <c r="D634" s="3" t="str">
        <f aca="false">VLOOKUP(C634,$A$1:$B$451,2)</f>
        <v>11-Nagaoka</v>
      </c>
      <c r="E634" s="0" t="str">
        <f aca="false">VLOOKUP($D634,metadata!$B$2:$S$451,2,0)</f>
        <v>Hashimoto, K; Iijima, K; Ogawa, K</v>
      </c>
      <c r="F634" s="0" t="str">
        <f aca="false">VLOOKUP($D634,metadata!$B$2:$S$451,3,0)</f>
        <v>Geographic Variation in Photoperiodic Response for the Induction of Pupal Diapause in the White Cabbage Butterfly, Pieris rapae crucivora Boisuduval (Lepidoptera: Pieridae)</v>
      </c>
      <c r="G634" s="0" t="str">
        <f aca="false">VLOOKUP($D634,metadata!$B$2:$S$451,4,0)</f>
        <v>10.1303/jjaez.2008.203</v>
      </c>
      <c r="H634" s="0" t="str">
        <f aca="false">VLOOKUP($D634,metadata!$B$2:$S$451,5,0)</f>
        <v>y</v>
      </c>
      <c r="I634" s="0" t="str">
        <f aca="false">VLOOKUP($D634,metadata!$B$2:$S$451,6,0)</f>
        <v>a</v>
      </c>
      <c r="J634" s="0" t="str">
        <f aca="false">VLOOKUP($D634,metadata!$B$2:$S$451,7,0)</f>
        <v>i</v>
      </c>
      <c r="K634" s="0" t="n">
        <f aca="false">VLOOKUP($D634,metadata!$B$2:$S$451,8,0)</f>
        <v>7</v>
      </c>
      <c r="L634" s="0" t="n">
        <f aca="false">VLOOKUP($D634,metadata!$B$2:$S$451,9,0)</f>
        <v>5</v>
      </c>
      <c r="M634" s="0" t="str">
        <f aca="false">VLOOKUP($D634,metadata!$B$2:$S$451,10,0)</f>
        <v/>
      </c>
      <c r="N634" s="0" t="str">
        <f aca="false">VLOOKUP($D634,metadata!$B$2:$S$451,11,0)</f>
        <v>Pieris rapae</v>
      </c>
      <c r="O634" s="0" t="str">
        <f aca="false">VLOOKUP($D634,metadata!$B$2:$S$451,12,0)</f>
        <v>lepidoptera</v>
      </c>
      <c r="P634" s="0" t="str">
        <f aca="false">VLOOKUP($D634,metadata!$B$2:$S$451,13,0)</f>
        <v>Nagaoka</v>
      </c>
      <c r="Q634" s="0" t="n">
        <f aca="false">VLOOKUP($D634,metadata!$B$2:$S$451,14,0)</f>
        <v>37.3833333333333</v>
      </c>
      <c r="R634" s="0" t="n">
        <f aca="false">VLOOKUP($D634,metadata!$B$2:$S$451,15,0)</f>
        <v>138.838889</v>
      </c>
      <c r="S634" s="0" t="n">
        <f aca="false">VLOOKUP($D634,metadata!$B$2:$S$451,16,0)</f>
        <v>0.05</v>
      </c>
      <c r="T634" s="0" t="str">
        <f aca="false">VLOOKUP($D634,metadata!$B$2:$S$451,17,0)</f>
        <v/>
      </c>
      <c r="U634" s="0" t="str">
        <f aca="false">VLOOKUP($D634,metadata!$B$2:$S$451,18,0)</f>
        <v/>
      </c>
      <c r="V634" s="0" t="n">
        <f aca="false">VLOOKUP($D634,metadata!$B$2:$Z$451,19,0)</f>
        <v>37.5</v>
      </c>
      <c r="W634" s="0" t="str">
        <f aca="false">VLOOKUP($D634,metadata!$B$2:$Z$451,20,0)</f>
        <v>global average</v>
      </c>
      <c r="X634" s="0" t="str">
        <f aca="false">VLOOKUP($D634,metadata!$B$2:$Z$451,21,0)</f>
        <v/>
      </c>
      <c r="Y634" s="0" t="str">
        <f aca="false">VLOOKUP($D634,metadata!$B$2:$Z$451,22,0)</f>
        <v>11_3</v>
      </c>
      <c r="Z634" s="0" t="str">
        <f aca="false">VLOOKUP($D634,metadata!$B$2:$Z$451,23,0)</f>
        <v/>
      </c>
      <c r="AA634" s="0" t="str">
        <f aca="false">VLOOKUP($D634,metadata!$B$2:$Z$451,24,0)</f>
        <v/>
      </c>
      <c r="AB634" s="0" t="str">
        <f aca="false">VLOOKUP($D634,metadata!$B$2:$Z$451,25,0)</f>
        <v/>
      </c>
      <c r="AC634" s="0" t="n">
        <v>12.9026217228464</v>
      </c>
      <c r="AD634" s="0" t="n">
        <v>74.5098039215686</v>
      </c>
      <c r="AF634" s="0" t="n">
        <f aca="false">IF(AE634="",V634,AE634)</f>
        <v>37.5</v>
      </c>
      <c r="AG634" s="0" t="n">
        <v>13</v>
      </c>
      <c r="AH634" s="0" t="n">
        <v>2008</v>
      </c>
      <c r="AI634" s="0" t="s">
        <v>37</v>
      </c>
      <c r="AJ634" s="0" t="s">
        <v>37</v>
      </c>
    </row>
    <row r="635" customFormat="false" ht="13.8" hidden="true" customHeight="false" outlineLevel="0" collapsed="false">
      <c r="C635" s="0" t="n">
        <v>634</v>
      </c>
      <c r="D635" s="3" t="str">
        <f aca="false">VLOOKUP(C635,$A$1:$B$451,2)</f>
        <v>11-Nagaoka</v>
      </c>
      <c r="E635" s="0" t="str">
        <f aca="false">VLOOKUP($D635,metadata!$B$2:$S$451,2,0)</f>
        <v>Hashimoto, K; Iijima, K; Ogawa, K</v>
      </c>
      <c r="F635" s="0" t="str">
        <f aca="false">VLOOKUP($D635,metadata!$B$2:$S$451,3,0)</f>
        <v>Geographic Variation in Photoperiodic Response for the Induction of Pupal Diapause in the White Cabbage Butterfly, Pieris rapae crucivora Boisuduval (Lepidoptera: Pieridae)</v>
      </c>
      <c r="G635" s="0" t="str">
        <f aca="false">VLOOKUP($D635,metadata!$B$2:$S$451,4,0)</f>
        <v>10.1303/jjaez.2008.203</v>
      </c>
      <c r="H635" s="0" t="str">
        <f aca="false">VLOOKUP($D635,metadata!$B$2:$S$451,5,0)</f>
        <v>y</v>
      </c>
      <c r="I635" s="0" t="str">
        <f aca="false">VLOOKUP($D635,metadata!$B$2:$S$451,6,0)</f>
        <v>a</v>
      </c>
      <c r="J635" s="0" t="str">
        <f aca="false">VLOOKUP($D635,metadata!$B$2:$S$451,7,0)</f>
        <v>i</v>
      </c>
      <c r="K635" s="0" t="n">
        <f aca="false">VLOOKUP($D635,metadata!$B$2:$S$451,8,0)</f>
        <v>7</v>
      </c>
      <c r="L635" s="0" t="n">
        <f aca="false">VLOOKUP($D635,metadata!$B$2:$S$451,9,0)</f>
        <v>5</v>
      </c>
      <c r="M635" s="0" t="str">
        <f aca="false">VLOOKUP($D635,metadata!$B$2:$S$451,10,0)</f>
        <v/>
      </c>
      <c r="N635" s="0" t="str">
        <f aca="false">VLOOKUP($D635,metadata!$B$2:$S$451,11,0)</f>
        <v>Pieris rapae</v>
      </c>
      <c r="O635" s="0" t="str">
        <f aca="false">VLOOKUP($D635,metadata!$B$2:$S$451,12,0)</f>
        <v>lepidoptera</v>
      </c>
      <c r="P635" s="0" t="str">
        <f aca="false">VLOOKUP($D635,metadata!$B$2:$S$451,13,0)</f>
        <v>Nagaoka</v>
      </c>
      <c r="Q635" s="0" t="n">
        <f aca="false">VLOOKUP($D635,metadata!$B$2:$S$451,14,0)</f>
        <v>37.3833333333333</v>
      </c>
      <c r="R635" s="0" t="n">
        <f aca="false">VLOOKUP($D635,metadata!$B$2:$S$451,15,0)</f>
        <v>138.838889</v>
      </c>
      <c r="S635" s="0" t="n">
        <f aca="false">VLOOKUP($D635,metadata!$B$2:$S$451,16,0)</f>
        <v>0.05</v>
      </c>
      <c r="T635" s="0" t="str">
        <f aca="false">VLOOKUP($D635,metadata!$B$2:$S$451,17,0)</f>
        <v/>
      </c>
      <c r="U635" s="0" t="str">
        <f aca="false">VLOOKUP($D635,metadata!$B$2:$S$451,18,0)</f>
        <v/>
      </c>
      <c r="V635" s="0" t="n">
        <f aca="false">VLOOKUP($D635,metadata!$B$2:$Z$451,19,0)</f>
        <v>37.5</v>
      </c>
      <c r="W635" s="0" t="str">
        <f aca="false">VLOOKUP($D635,metadata!$B$2:$Z$451,20,0)</f>
        <v>global average</v>
      </c>
      <c r="X635" s="0" t="str">
        <f aca="false">VLOOKUP($D635,metadata!$B$2:$Z$451,21,0)</f>
        <v/>
      </c>
      <c r="Y635" s="0" t="str">
        <f aca="false">VLOOKUP($D635,metadata!$B$2:$Z$451,22,0)</f>
        <v>11_3</v>
      </c>
      <c r="Z635" s="0" t="str">
        <f aca="false">VLOOKUP($D635,metadata!$B$2:$Z$451,23,0)</f>
        <v/>
      </c>
      <c r="AA635" s="0" t="str">
        <f aca="false">VLOOKUP($D635,metadata!$B$2:$Z$451,24,0)</f>
        <v/>
      </c>
      <c r="AB635" s="0" t="str">
        <f aca="false">VLOOKUP($D635,metadata!$B$2:$Z$451,25,0)</f>
        <v/>
      </c>
      <c r="AC635" s="0" t="n">
        <v>13.3895131086142</v>
      </c>
      <c r="AD635" s="0" t="n">
        <v>0</v>
      </c>
      <c r="AF635" s="0" t="n">
        <f aca="false">IF(AE635="",V635,AE635)</f>
        <v>37.5</v>
      </c>
      <c r="AG635" s="0" t="n">
        <v>13.5</v>
      </c>
      <c r="AH635" s="0" t="n">
        <v>2008</v>
      </c>
      <c r="AI635" s="0" t="s">
        <v>37</v>
      </c>
      <c r="AJ635" s="0" t="s">
        <v>37</v>
      </c>
    </row>
    <row r="636" customFormat="false" ht="13.8" hidden="true" customHeight="false" outlineLevel="0" collapsed="false">
      <c r="C636" s="0" t="n">
        <v>635</v>
      </c>
      <c r="D636" s="3" t="str">
        <f aca="false">VLOOKUP(C636,$A$1:$B$451,2)</f>
        <v>11-Nagaoka</v>
      </c>
      <c r="E636" s="0" t="str">
        <f aca="false">VLOOKUP($D636,metadata!$B$2:$S$451,2,0)</f>
        <v>Hashimoto, K; Iijima, K; Ogawa, K</v>
      </c>
      <c r="F636" s="0" t="str">
        <f aca="false">VLOOKUP($D636,metadata!$B$2:$S$451,3,0)</f>
        <v>Geographic Variation in Photoperiodic Response for the Induction of Pupal Diapause in the White Cabbage Butterfly, Pieris rapae crucivora Boisuduval (Lepidoptera: Pieridae)</v>
      </c>
      <c r="G636" s="0" t="str">
        <f aca="false">VLOOKUP($D636,metadata!$B$2:$S$451,4,0)</f>
        <v>10.1303/jjaez.2008.203</v>
      </c>
      <c r="H636" s="0" t="str">
        <f aca="false">VLOOKUP($D636,metadata!$B$2:$S$451,5,0)</f>
        <v>y</v>
      </c>
      <c r="I636" s="0" t="str">
        <f aca="false">VLOOKUP($D636,metadata!$B$2:$S$451,6,0)</f>
        <v>a</v>
      </c>
      <c r="J636" s="0" t="str">
        <f aca="false">VLOOKUP($D636,metadata!$B$2:$S$451,7,0)</f>
        <v>i</v>
      </c>
      <c r="K636" s="0" t="n">
        <f aca="false">VLOOKUP($D636,metadata!$B$2:$S$451,8,0)</f>
        <v>7</v>
      </c>
      <c r="L636" s="0" t="n">
        <f aca="false">VLOOKUP($D636,metadata!$B$2:$S$451,9,0)</f>
        <v>5</v>
      </c>
      <c r="M636" s="0" t="str">
        <f aca="false">VLOOKUP($D636,metadata!$B$2:$S$451,10,0)</f>
        <v/>
      </c>
      <c r="N636" s="0" t="str">
        <f aca="false">VLOOKUP($D636,metadata!$B$2:$S$451,11,0)</f>
        <v>Pieris rapae</v>
      </c>
      <c r="O636" s="0" t="str">
        <f aca="false">VLOOKUP($D636,metadata!$B$2:$S$451,12,0)</f>
        <v>lepidoptera</v>
      </c>
      <c r="P636" s="0" t="str">
        <f aca="false">VLOOKUP($D636,metadata!$B$2:$S$451,13,0)</f>
        <v>Nagaoka</v>
      </c>
      <c r="Q636" s="0" t="n">
        <f aca="false">VLOOKUP($D636,metadata!$B$2:$S$451,14,0)</f>
        <v>37.3833333333333</v>
      </c>
      <c r="R636" s="0" t="n">
        <f aca="false">VLOOKUP($D636,metadata!$B$2:$S$451,15,0)</f>
        <v>138.838889</v>
      </c>
      <c r="S636" s="0" t="n">
        <f aca="false">VLOOKUP($D636,metadata!$B$2:$S$451,16,0)</f>
        <v>0.05</v>
      </c>
      <c r="T636" s="0" t="str">
        <f aca="false">VLOOKUP($D636,metadata!$B$2:$S$451,17,0)</f>
        <v/>
      </c>
      <c r="U636" s="0" t="str">
        <f aca="false">VLOOKUP($D636,metadata!$B$2:$S$451,18,0)</f>
        <v/>
      </c>
      <c r="V636" s="0" t="n">
        <f aca="false">VLOOKUP($D636,metadata!$B$2:$Z$451,19,0)</f>
        <v>37.5</v>
      </c>
      <c r="W636" s="0" t="str">
        <f aca="false">VLOOKUP($D636,metadata!$B$2:$Z$451,20,0)</f>
        <v>global average</v>
      </c>
      <c r="X636" s="0" t="str">
        <f aca="false">VLOOKUP($D636,metadata!$B$2:$Z$451,21,0)</f>
        <v/>
      </c>
      <c r="Y636" s="0" t="str">
        <f aca="false">VLOOKUP($D636,metadata!$B$2:$Z$451,22,0)</f>
        <v>11_3</v>
      </c>
      <c r="Z636" s="0" t="str">
        <f aca="false">VLOOKUP($D636,metadata!$B$2:$Z$451,23,0)</f>
        <v/>
      </c>
      <c r="AA636" s="0" t="str">
        <f aca="false">VLOOKUP($D636,metadata!$B$2:$Z$451,24,0)</f>
        <v/>
      </c>
      <c r="AB636" s="0" t="str">
        <f aca="false">VLOOKUP($D636,metadata!$B$2:$Z$451,25,0)</f>
        <v/>
      </c>
      <c r="AC636" s="0" t="n">
        <v>13.876404494382</v>
      </c>
      <c r="AD636" s="0" t="n">
        <v>0.490196078431409</v>
      </c>
      <c r="AF636" s="0" t="n">
        <f aca="false">IF(AE636="",V636,AE636)</f>
        <v>37.5</v>
      </c>
      <c r="AG636" s="0" t="n">
        <v>14</v>
      </c>
      <c r="AH636" s="0" t="n">
        <v>2008</v>
      </c>
      <c r="AI636" s="0" t="s">
        <v>37</v>
      </c>
      <c r="AJ636" s="0" t="s">
        <v>37</v>
      </c>
    </row>
    <row r="637" customFormat="false" ht="13.8" hidden="true" customHeight="false" outlineLevel="0" collapsed="false">
      <c r="C637" s="0" t="n">
        <v>636</v>
      </c>
      <c r="D637" s="3" t="str">
        <f aca="false">VLOOKUP(C637,$A$1:$B$451,2)</f>
        <v>11-Okayama</v>
      </c>
      <c r="E637" s="0" t="str">
        <f aca="false">VLOOKUP($D637,metadata!$B$2:$S$451,2,0)</f>
        <v>Hashimoto, K; Iijima, K; Ogawa, K</v>
      </c>
      <c r="F637" s="0" t="str">
        <f aca="false">VLOOKUP($D637,metadata!$B$2:$S$451,3,0)</f>
        <v>Geographic Variation in Photoperiodic Response for the Induction of Pupal Diapause in the White Cabbage Butterfly, Pieris rapae crucivora Boisuduval (Lepidoptera: Pieridae)</v>
      </c>
      <c r="G637" s="0" t="str">
        <f aca="false">VLOOKUP($D637,metadata!$B$2:$S$451,4,0)</f>
        <v>10.1303/jjaez.2008.204</v>
      </c>
      <c r="H637" s="0" t="str">
        <f aca="false">VLOOKUP($D637,metadata!$B$2:$S$451,5,0)</f>
        <v>y</v>
      </c>
      <c r="I637" s="0" t="str">
        <f aca="false">VLOOKUP($D637,metadata!$B$2:$S$451,6,0)</f>
        <v>a</v>
      </c>
      <c r="J637" s="0" t="str">
        <f aca="false">VLOOKUP($D637,metadata!$B$2:$S$451,7,0)</f>
        <v>i</v>
      </c>
      <c r="K637" s="0" t="n">
        <f aca="false">VLOOKUP($D637,metadata!$B$2:$S$451,8,0)</f>
        <v>7</v>
      </c>
      <c r="L637" s="0" t="n">
        <f aca="false">VLOOKUP($D637,metadata!$B$2:$S$451,9,0)</f>
        <v>5</v>
      </c>
      <c r="M637" s="0" t="str">
        <f aca="false">VLOOKUP($D637,metadata!$B$2:$S$451,10,0)</f>
        <v/>
      </c>
      <c r="N637" s="0" t="str">
        <f aca="false">VLOOKUP($D637,metadata!$B$2:$S$451,11,0)</f>
        <v>Pieris rapae</v>
      </c>
      <c r="O637" s="0" t="str">
        <f aca="false">VLOOKUP($D637,metadata!$B$2:$S$451,12,0)</f>
        <v>lepidoptera</v>
      </c>
      <c r="P637" s="0" t="str">
        <f aca="false">VLOOKUP($D637,metadata!$B$2:$S$451,13,0)</f>
        <v>Okayama</v>
      </c>
      <c r="Q637" s="0" t="n">
        <f aca="false">VLOOKUP($D637,metadata!$B$2:$S$451,14,0)</f>
        <v>34.655278</v>
      </c>
      <c r="R637" s="0" t="n">
        <f aca="false">VLOOKUP($D637,metadata!$B$2:$S$451,15,0)</f>
        <v>133.919444</v>
      </c>
      <c r="S637" s="0" t="n">
        <f aca="false">VLOOKUP($D637,metadata!$B$2:$S$451,16,0)</f>
        <v>0.05</v>
      </c>
      <c r="T637" s="0" t="str">
        <f aca="false">VLOOKUP($D637,metadata!$B$2:$S$451,17,0)</f>
        <v/>
      </c>
      <c r="U637" s="0" t="str">
        <f aca="false">VLOOKUP($D637,metadata!$B$2:$S$451,18,0)</f>
        <v/>
      </c>
      <c r="V637" s="0" t="n">
        <f aca="false">VLOOKUP($D637,metadata!$B$2:$Z$451,19,0)</f>
        <v>37.5</v>
      </c>
      <c r="W637" s="0" t="str">
        <f aca="false">VLOOKUP($D637,metadata!$B$2:$Z$451,20,0)</f>
        <v>global average</v>
      </c>
      <c r="X637" s="0" t="str">
        <f aca="false">VLOOKUP($D637,metadata!$B$2:$Z$451,21,0)</f>
        <v/>
      </c>
      <c r="Y637" s="0" t="str">
        <f aca="false">VLOOKUP($D637,metadata!$B$2:$Z$451,22,0)</f>
        <v>11_3</v>
      </c>
      <c r="Z637" s="0" t="str">
        <f aca="false">VLOOKUP($D637,metadata!$B$2:$Z$451,23,0)</f>
        <v/>
      </c>
      <c r="AA637" s="0" t="str">
        <f aca="false">VLOOKUP($D637,metadata!$B$2:$Z$451,24,0)</f>
        <v/>
      </c>
      <c r="AB637" s="0" t="str">
        <f aca="false">VLOOKUP($D637,metadata!$B$2:$Z$451,25,0)</f>
        <v/>
      </c>
      <c r="AC637" s="0" t="n">
        <v>9.98098859315589</v>
      </c>
      <c r="AD637" s="0" t="n">
        <v>99.5024875621891</v>
      </c>
      <c r="AF637" s="0" t="n">
        <f aca="false">IF(AE637="",V637,AE637)</f>
        <v>37.5</v>
      </c>
      <c r="AG637" s="0" t="n">
        <f aca="false">ROUND(AC637,1)</f>
        <v>10</v>
      </c>
      <c r="AH637" s="0" t="n">
        <v>2008</v>
      </c>
      <c r="AI637" s="0" t="s">
        <v>37</v>
      </c>
      <c r="AJ637" s="0" t="s">
        <v>37</v>
      </c>
    </row>
    <row r="638" customFormat="false" ht="13.8" hidden="true" customHeight="false" outlineLevel="0" collapsed="false">
      <c r="C638" s="0" t="n">
        <v>637</v>
      </c>
      <c r="D638" s="3" t="str">
        <f aca="false">VLOOKUP(C638,$A$1:$B$451,2)</f>
        <v>11-Okayama</v>
      </c>
      <c r="E638" s="0" t="str">
        <f aca="false">VLOOKUP($D638,metadata!$B$2:$S$451,2,0)</f>
        <v>Hashimoto, K; Iijima, K; Ogawa, K</v>
      </c>
      <c r="F638" s="0" t="str">
        <f aca="false">VLOOKUP($D638,metadata!$B$2:$S$451,3,0)</f>
        <v>Geographic Variation in Photoperiodic Response for the Induction of Pupal Diapause in the White Cabbage Butterfly, Pieris rapae crucivora Boisuduval (Lepidoptera: Pieridae)</v>
      </c>
      <c r="G638" s="0" t="str">
        <f aca="false">VLOOKUP($D638,metadata!$B$2:$S$451,4,0)</f>
        <v>10.1303/jjaez.2008.204</v>
      </c>
      <c r="H638" s="0" t="str">
        <f aca="false">VLOOKUP($D638,metadata!$B$2:$S$451,5,0)</f>
        <v>y</v>
      </c>
      <c r="I638" s="0" t="str">
        <f aca="false">VLOOKUP($D638,metadata!$B$2:$S$451,6,0)</f>
        <v>a</v>
      </c>
      <c r="J638" s="0" t="str">
        <f aca="false">VLOOKUP($D638,metadata!$B$2:$S$451,7,0)</f>
        <v>i</v>
      </c>
      <c r="K638" s="0" t="n">
        <f aca="false">VLOOKUP($D638,metadata!$B$2:$S$451,8,0)</f>
        <v>7</v>
      </c>
      <c r="L638" s="0" t="n">
        <f aca="false">VLOOKUP($D638,metadata!$B$2:$S$451,9,0)</f>
        <v>5</v>
      </c>
      <c r="M638" s="0" t="str">
        <f aca="false">VLOOKUP($D638,metadata!$B$2:$S$451,10,0)</f>
        <v/>
      </c>
      <c r="N638" s="0" t="str">
        <f aca="false">VLOOKUP($D638,metadata!$B$2:$S$451,11,0)</f>
        <v>Pieris rapae</v>
      </c>
      <c r="O638" s="0" t="str">
        <f aca="false">VLOOKUP($D638,metadata!$B$2:$S$451,12,0)</f>
        <v>lepidoptera</v>
      </c>
      <c r="P638" s="0" t="str">
        <f aca="false">VLOOKUP($D638,metadata!$B$2:$S$451,13,0)</f>
        <v>Okayama</v>
      </c>
      <c r="Q638" s="0" t="n">
        <f aca="false">VLOOKUP($D638,metadata!$B$2:$S$451,14,0)</f>
        <v>34.655278</v>
      </c>
      <c r="R638" s="0" t="n">
        <f aca="false">VLOOKUP($D638,metadata!$B$2:$S$451,15,0)</f>
        <v>133.919444</v>
      </c>
      <c r="S638" s="0" t="n">
        <f aca="false">VLOOKUP($D638,metadata!$B$2:$S$451,16,0)</f>
        <v>0.05</v>
      </c>
      <c r="T638" s="0" t="str">
        <f aca="false">VLOOKUP($D638,metadata!$B$2:$S$451,17,0)</f>
        <v/>
      </c>
      <c r="U638" s="0" t="str">
        <f aca="false">VLOOKUP($D638,metadata!$B$2:$S$451,18,0)</f>
        <v/>
      </c>
      <c r="V638" s="0" t="n">
        <f aca="false">VLOOKUP($D638,metadata!$B$2:$Z$451,19,0)</f>
        <v>37.5</v>
      </c>
      <c r="W638" s="0" t="str">
        <f aca="false">VLOOKUP($D638,metadata!$B$2:$Z$451,20,0)</f>
        <v>global average</v>
      </c>
      <c r="X638" s="0" t="str">
        <f aca="false">VLOOKUP($D638,metadata!$B$2:$Z$451,21,0)</f>
        <v/>
      </c>
      <c r="Y638" s="0" t="str">
        <f aca="false">VLOOKUP($D638,metadata!$B$2:$Z$451,22,0)</f>
        <v>11_3</v>
      </c>
      <c r="Z638" s="0" t="str">
        <f aca="false">VLOOKUP($D638,metadata!$B$2:$Z$451,23,0)</f>
        <v/>
      </c>
      <c r="AA638" s="0" t="str">
        <f aca="false">VLOOKUP($D638,metadata!$B$2:$Z$451,24,0)</f>
        <v/>
      </c>
      <c r="AB638" s="0" t="str">
        <f aca="false">VLOOKUP($D638,metadata!$B$2:$Z$451,25,0)</f>
        <v/>
      </c>
      <c r="AC638" s="0" t="n">
        <v>10.9695817490494</v>
      </c>
      <c r="AD638" s="0" t="n">
        <v>95.5223880597015</v>
      </c>
      <c r="AF638" s="0" t="n">
        <f aca="false">IF(AE638="",V638,AE638)</f>
        <v>37.5</v>
      </c>
      <c r="AG638" s="0" t="n">
        <f aca="false">ROUND(AC638,1)</f>
        <v>11</v>
      </c>
      <c r="AH638" s="0" t="n">
        <v>2008</v>
      </c>
      <c r="AI638" s="0" t="s">
        <v>37</v>
      </c>
      <c r="AJ638" s="0" t="s">
        <v>37</v>
      </c>
    </row>
    <row r="639" customFormat="false" ht="13.8" hidden="true" customHeight="false" outlineLevel="0" collapsed="false">
      <c r="C639" s="0" t="n">
        <v>638</v>
      </c>
      <c r="D639" s="3" t="str">
        <f aca="false">VLOOKUP(C639,$A$1:$B$451,2)</f>
        <v>11-Okayama</v>
      </c>
      <c r="E639" s="0" t="str">
        <f aca="false">VLOOKUP($D639,metadata!$B$2:$S$451,2,0)</f>
        <v>Hashimoto, K; Iijima, K; Ogawa, K</v>
      </c>
      <c r="F639" s="0" t="str">
        <f aca="false">VLOOKUP($D639,metadata!$B$2:$S$451,3,0)</f>
        <v>Geographic Variation in Photoperiodic Response for the Induction of Pupal Diapause in the White Cabbage Butterfly, Pieris rapae crucivora Boisuduval (Lepidoptera: Pieridae)</v>
      </c>
      <c r="G639" s="0" t="str">
        <f aca="false">VLOOKUP($D639,metadata!$B$2:$S$451,4,0)</f>
        <v>10.1303/jjaez.2008.204</v>
      </c>
      <c r="H639" s="0" t="str">
        <f aca="false">VLOOKUP($D639,metadata!$B$2:$S$451,5,0)</f>
        <v>y</v>
      </c>
      <c r="I639" s="0" t="str">
        <f aca="false">VLOOKUP($D639,metadata!$B$2:$S$451,6,0)</f>
        <v>a</v>
      </c>
      <c r="J639" s="0" t="str">
        <f aca="false">VLOOKUP($D639,metadata!$B$2:$S$451,7,0)</f>
        <v>i</v>
      </c>
      <c r="K639" s="0" t="n">
        <f aca="false">VLOOKUP($D639,metadata!$B$2:$S$451,8,0)</f>
        <v>7</v>
      </c>
      <c r="L639" s="0" t="n">
        <f aca="false">VLOOKUP($D639,metadata!$B$2:$S$451,9,0)</f>
        <v>5</v>
      </c>
      <c r="M639" s="0" t="str">
        <f aca="false">VLOOKUP($D639,metadata!$B$2:$S$451,10,0)</f>
        <v/>
      </c>
      <c r="N639" s="0" t="str">
        <f aca="false">VLOOKUP($D639,metadata!$B$2:$S$451,11,0)</f>
        <v>Pieris rapae</v>
      </c>
      <c r="O639" s="0" t="str">
        <f aca="false">VLOOKUP($D639,metadata!$B$2:$S$451,12,0)</f>
        <v>lepidoptera</v>
      </c>
      <c r="P639" s="0" t="str">
        <f aca="false">VLOOKUP($D639,metadata!$B$2:$S$451,13,0)</f>
        <v>Okayama</v>
      </c>
      <c r="Q639" s="0" t="n">
        <f aca="false">VLOOKUP($D639,metadata!$B$2:$S$451,14,0)</f>
        <v>34.655278</v>
      </c>
      <c r="R639" s="0" t="n">
        <f aca="false">VLOOKUP($D639,metadata!$B$2:$S$451,15,0)</f>
        <v>133.919444</v>
      </c>
      <c r="S639" s="0" t="n">
        <f aca="false">VLOOKUP($D639,metadata!$B$2:$S$451,16,0)</f>
        <v>0.05</v>
      </c>
      <c r="T639" s="0" t="str">
        <f aca="false">VLOOKUP($D639,metadata!$B$2:$S$451,17,0)</f>
        <v/>
      </c>
      <c r="U639" s="0" t="str">
        <f aca="false">VLOOKUP($D639,metadata!$B$2:$S$451,18,0)</f>
        <v/>
      </c>
      <c r="V639" s="0" t="n">
        <f aca="false">VLOOKUP($D639,metadata!$B$2:$Z$451,19,0)</f>
        <v>37.5</v>
      </c>
      <c r="W639" s="0" t="str">
        <f aca="false">VLOOKUP($D639,metadata!$B$2:$Z$451,20,0)</f>
        <v>global average</v>
      </c>
      <c r="X639" s="0" t="str">
        <f aca="false">VLOOKUP($D639,metadata!$B$2:$Z$451,21,0)</f>
        <v/>
      </c>
      <c r="Y639" s="0" t="str">
        <f aca="false">VLOOKUP($D639,metadata!$B$2:$Z$451,22,0)</f>
        <v>11_3</v>
      </c>
      <c r="Z639" s="0" t="str">
        <f aca="false">VLOOKUP($D639,metadata!$B$2:$Z$451,23,0)</f>
        <v/>
      </c>
      <c r="AA639" s="0" t="str">
        <f aca="false">VLOOKUP($D639,metadata!$B$2:$Z$451,24,0)</f>
        <v/>
      </c>
      <c r="AB639" s="0" t="str">
        <f aca="false">VLOOKUP($D639,metadata!$B$2:$Z$451,25,0)</f>
        <v/>
      </c>
      <c r="AC639" s="0" t="n">
        <v>11.9961977186311</v>
      </c>
      <c r="AD639" s="0" t="n">
        <v>55.7213930348259</v>
      </c>
      <c r="AF639" s="0" t="n">
        <f aca="false">IF(AE639="",V639,AE639)</f>
        <v>37.5</v>
      </c>
      <c r="AG639" s="0" t="n">
        <f aca="false">ROUND(AC639,1)</f>
        <v>12</v>
      </c>
      <c r="AH639" s="0" t="n">
        <v>2008</v>
      </c>
      <c r="AI639" s="0" t="s">
        <v>37</v>
      </c>
      <c r="AJ639" s="0" t="s">
        <v>37</v>
      </c>
    </row>
    <row r="640" customFormat="false" ht="13.8" hidden="true" customHeight="false" outlineLevel="0" collapsed="false">
      <c r="C640" s="0" t="n">
        <v>639</v>
      </c>
      <c r="D640" s="3" t="str">
        <f aca="false">VLOOKUP(C640,$A$1:$B$451,2)</f>
        <v>11-Okayama</v>
      </c>
      <c r="E640" s="0" t="str">
        <f aca="false">VLOOKUP($D640,metadata!$B$2:$S$451,2,0)</f>
        <v>Hashimoto, K; Iijima, K; Ogawa, K</v>
      </c>
      <c r="F640" s="0" t="str">
        <f aca="false">VLOOKUP($D640,metadata!$B$2:$S$451,3,0)</f>
        <v>Geographic Variation in Photoperiodic Response for the Induction of Pupal Diapause in the White Cabbage Butterfly, Pieris rapae crucivora Boisuduval (Lepidoptera: Pieridae)</v>
      </c>
      <c r="G640" s="0" t="str">
        <f aca="false">VLOOKUP($D640,metadata!$B$2:$S$451,4,0)</f>
        <v>10.1303/jjaez.2008.204</v>
      </c>
      <c r="H640" s="0" t="str">
        <f aca="false">VLOOKUP($D640,metadata!$B$2:$S$451,5,0)</f>
        <v>y</v>
      </c>
      <c r="I640" s="0" t="str">
        <f aca="false">VLOOKUP($D640,metadata!$B$2:$S$451,6,0)</f>
        <v>a</v>
      </c>
      <c r="J640" s="0" t="str">
        <f aca="false">VLOOKUP($D640,metadata!$B$2:$S$451,7,0)</f>
        <v>i</v>
      </c>
      <c r="K640" s="0" t="n">
        <f aca="false">VLOOKUP($D640,metadata!$B$2:$S$451,8,0)</f>
        <v>7</v>
      </c>
      <c r="L640" s="0" t="n">
        <f aca="false">VLOOKUP($D640,metadata!$B$2:$S$451,9,0)</f>
        <v>5</v>
      </c>
      <c r="M640" s="0" t="str">
        <f aca="false">VLOOKUP($D640,metadata!$B$2:$S$451,10,0)</f>
        <v/>
      </c>
      <c r="N640" s="0" t="str">
        <f aca="false">VLOOKUP($D640,metadata!$B$2:$S$451,11,0)</f>
        <v>Pieris rapae</v>
      </c>
      <c r="O640" s="0" t="str">
        <f aca="false">VLOOKUP($D640,metadata!$B$2:$S$451,12,0)</f>
        <v>lepidoptera</v>
      </c>
      <c r="P640" s="0" t="str">
        <f aca="false">VLOOKUP($D640,metadata!$B$2:$S$451,13,0)</f>
        <v>Okayama</v>
      </c>
      <c r="Q640" s="0" t="n">
        <f aca="false">VLOOKUP($D640,metadata!$B$2:$S$451,14,0)</f>
        <v>34.655278</v>
      </c>
      <c r="R640" s="0" t="n">
        <f aca="false">VLOOKUP($D640,metadata!$B$2:$S$451,15,0)</f>
        <v>133.919444</v>
      </c>
      <c r="S640" s="0" t="n">
        <f aca="false">VLOOKUP($D640,metadata!$B$2:$S$451,16,0)</f>
        <v>0.05</v>
      </c>
      <c r="T640" s="0" t="str">
        <f aca="false">VLOOKUP($D640,metadata!$B$2:$S$451,17,0)</f>
        <v/>
      </c>
      <c r="U640" s="0" t="str">
        <f aca="false">VLOOKUP($D640,metadata!$B$2:$S$451,18,0)</f>
        <v/>
      </c>
      <c r="V640" s="0" t="n">
        <f aca="false">VLOOKUP($D640,metadata!$B$2:$Z$451,19,0)</f>
        <v>37.5</v>
      </c>
      <c r="W640" s="0" t="str">
        <f aca="false">VLOOKUP($D640,metadata!$B$2:$Z$451,20,0)</f>
        <v>global average</v>
      </c>
      <c r="X640" s="0" t="str">
        <f aca="false">VLOOKUP($D640,metadata!$B$2:$Z$451,21,0)</f>
        <v/>
      </c>
      <c r="Y640" s="0" t="str">
        <f aca="false">VLOOKUP($D640,metadata!$B$2:$Z$451,22,0)</f>
        <v>11_3</v>
      </c>
      <c r="Z640" s="0" t="str">
        <f aca="false">VLOOKUP($D640,metadata!$B$2:$Z$451,23,0)</f>
        <v/>
      </c>
      <c r="AA640" s="0" t="str">
        <f aca="false">VLOOKUP($D640,metadata!$B$2:$Z$451,24,0)</f>
        <v/>
      </c>
      <c r="AB640" s="0" t="str">
        <f aca="false">VLOOKUP($D640,metadata!$B$2:$Z$451,25,0)</f>
        <v/>
      </c>
      <c r="AC640" s="0" t="n">
        <v>12.9847908745247</v>
      </c>
      <c r="AD640" s="0" t="n">
        <v>2.48756218905475</v>
      </c>
      <c r="AF640" s="0" t="n">
        <f aca="false">IF(AE640="",V640,AE640)</f>
        <v>37.5</v>
      </c>
      <c r="AG640" s="0" t="n">
        <f aca="false">ROUND(AC640,1)</f>
        <v>13</v>
      </c>
      <c r="AH640" s="0" t="n">
        <v>2008</v>
      </c>
      <c r="AI640" s="0" t="s">
        <v>37</v>
      </c>
      <c r="AJ640" s="0" t="s">
        <v>37</v>
      </c>
    </row>
    <row r="641" customFormat="false" ht="13.8" hidden="true" customHeight="false" outlineLevel="0" collapsed="false">
      <c r="C641" s="0" t="n">
        <v>640</v>
      </c>
      <c r="D641" s="3" t="str">
        <f aca="false">VLOOKUP(C641,$A$1:$B$451,2)</f>
        <v>11-Okayama</v>
      </c>
      <c r="E641" s="0" t="str">
        <f aca="false">VLOOKUP($D641,metadata!$B$2:$S$451,2,0)</f>
        <v>Hashimoto, K; Iijima, K; Ogawa, K</v>
      </c>
      <c r="F641" s="0" t="str">
        <f aca="false">VLOOKUP($D641,metadata!$B$2:$S$451,3,0)</f>
        <v>Geographic Variation in Photoperiodic Response for the Induction of Pupal Diapause in the White Cabbage Butterfly, Pieris rapae crucivora Boisuduval (Lepidoptera: Pieridae)</v>
      </c>
      <c r="G641" s="0" t="str">
        <f aca="false">VLOOKUP($D641,metadata!$B$2:$S$451,4,0)</f>
        <v>10.1303/jjaez.2008.204</v>
      </c>
      <c r="H641" s="0" t="str">
        <f aca="false">VLOOKUP($D641,metadata!$B$2:$S$451,5,0)</f>
        <v>y</v>
      </c>
      <c r="I641" s="0" t="str">
        <f aca="false">VLOOKUP($D641,metadata!$B$2:$S$451,6,0)</f>
        <v>a</v>
      </c>
      <c r="J641" s="0" t="str">
        <f aca="false">VLOOKUP($D641,metadata!$B$2:$S$451,7,0)</f>
        <v>i</v>
      </c>
      <c r="K641" s="0" t="n">
        <f aca="false">VLOOKUP($D641,metadata!$B$2:$S$451,8,0)</f>
        <v>7</v>
      </c>
      <c r="L641" s="0" t="n">
        <f aca="false">VLOOKUP($D641,metadata!$B$2:$S$451,9,0)</f>
        <v>5</v>
      </c>
      <c r="M641" s="0" t="str">
        <f aca="false">VLOOKUP($D641,metadata!$B$2:$S$451,10,0)</f>
        <v/>
      </c>
      <c r="N641" s="0" t="str">
        <f aca="false">VLOOKUP($D641,metadata!$B$2:$S$451,11,0)</f>
        <v>Pieris rapae</v>
      </c>
      <c r="O641" s="0" t="str">
        <f aca="false">VLOOKUP($D641,metadata!$B$2:$S$451,12,0)</f>
        <v>lepidoptera</v>
      </c>
      <c r="P641" s="0" t="str">
        <f aca="false">VLOOKUP($D641,metadata!$B$2:$S$451,13,0)</f>
        <v>Okayama</v>
      </c>
      <c r="Q641" s="0" t="n">
        <f aca="false">VLOOKUP($D641,metadata!$B$2:$S$451,14,0)</f>
        <v>34.655278</v>
      </c>
      <c r="R641" s="0" t="n">
        <f aca="false">VLOOKUP($D641,metadata!$B$2:$S$451,15,0)</f>
        <v>133.919444</v>
      </c>
      <c r="S641" s="0" t="n">
        <f aca="false">VLOOKUP($D641,metadata!$B$2:$S$451,16,0)</f>
        <v>0.05</v>
      </c>
      <c r="T641" s="0" t="str">
        <f aca="false">VLOOKUP($D641,metadata!$B$2:$S$451,17,0)</f>
        <v/>
      </c>
      <c r="U641" s="0" t="str">
        <f aca="false">VLOOKUP($D641,metadata!$B$2:$S$451,18,0)</f>
        <v/>
      </c>
      <c r="V641" s="0" t="n">
        <f aca="false">VLOOKUP($D641,metadata!$B$2:$Z$451,19,0)</f>
        <v>37.5</v>
      </c>
      <c r="W641" s="0" t="str">
        <f aca="false">VLOOKUP($D641,metadata!$B$2:$Z$451,20,0)</f>
        <v>global average</v>
      </c>
      <c r="X641" s="0" t="str">
        <f aca="false">VLOOKUP($D641,metadata!$B$2:$Z$451,21,0)</f>
        <v/>
      </c>
      <c r="Y641" s="0" t="str">
        <f aca="false">VLOOKUP($D641,metadata!$B$2:$Z$451,22,0)</f>
        <v>11_3</v>
      </c>
      <c r="Z641" s="0" t="str">
        <f aca="false">VLOOKUP($D641,metadata!$B$2:$Z$451,23,0)</f>
        <v/>
      </c>
      <c r="AA641" s="0" t="str">
        <f aca="false">VLOOKUP($D641,metadata!$B$2:$Z$451,24,0)</f>
        <v/>
      </c>
      <c r="AB641" s="0" t="str">
        <f aca="false">VLOOKUP($D641,metadata!$B$2:$Z$451,25,0)</f>
        <v/>
      </c>
      <c r="AC641" s="0" t="n">
        <v>13.9733840304182</v>
      </c>
      <c r="AD641" s="0" t="n">
        <v>0</v>
      </c>
      <c r="AF641" s="0" t="n">
        <f aca="false">IF(AE641="",V641,AE641)</f>
        <v>37.5</v>
      </c>
      <c r="AG641" s="0" t="n">
        <f aca="false">ROUND(AC641,1)</f>
        <v>14</v>
      </c>
      <c r="AH641" s="0" t="n">
        <v>2008</v>
      </c>
      <c r="AI641" s="0" t="s">
        <v>37</v>
      </c>
      <c r="AJ641" s="0" t="s">
        <v>37</v>
      </c>
    </row>
    <row r="642" customFormat="false" ht="13.8" hidden="true" customHeight="false" outlineLevel="0" collapsed="false">
      <c r="C642" s="0" t="n">
        <v>641</v>
      </c>
      <c r="D642" s="3" t="str">
        <f aca="false">VLOOKUP(C642,$A$1:$B$451,2)</f>
        <v>11-Matsuyama</v>
      </c>
      <c r="E642" s="0" t="str">
        <f aca="false">VLOOKUP($D642,metadata!$B$2:$S$451,2,0)</f>
        <v>Hashimoto, K; Iijima, K; Ogawa, K</v>
      </c>
      <c r="F642" s="0" t="str">
        <f aca="false">VLOOKUP($D642,metadata!$B$2:$S$451,3,0)</f>
        <v>Geographic Variation in Photoperiodic Response for the Induction of Pupal Diapause in the White Cabbage Butterfly, Pieris rapae crucivora Boisuduval (Lepidoptera: Pieridae)</v>
      </c>
      <c r="G642" s="0" t="str">
        <f aca="false">VLOOKUP($D642,metadata!$B$2:$S$451,4,0)</f>
        <v>10.1303/jjaez.2008.205</v>
      </c>
      <c r="H642" s="0" t="str">
        <f aca="false">VLOOKUP($D642,metadata!$B$2:$S$451,5,0)</f>
        <v>y</v>
      </c>
      <c r="I642" s="0" t="str">
        <f aca="false">VLOOKUP($D642,metadata!$B$2:$S$451,6,0)</f>
        <v>a</v>
      </c>
      <c r="J642" s="0" t="str">
        <f aca="false">VLOOKUP($D642,metadata!$B$2:$S$451,7,0)</f>
        <v>i</v>
      </c>
      <c r="K642" s="0" t="n">
        <f aca="false">VLOOKUP($D642,metadata!$B$2:$S$451,8,0)</f>
        <v>7</v>
      </c>
      <c r="L642" s="0" t="n">
        <f aca="false">VLOOKUP($D642,metadata!$B$2:$S$451,9,0)</f>
        <v>6</v>
      </c>
      <c r="M642" s="0" t="str">
        <f aca="false">VLOOKUP($D642,metadata!$B$2:$S$451,10,0)</f>
        <v/>
      </c>
      <c r="N642" s="0" t="str">
        <f aca="false">VLOOKUP($D642,metadata!$B$2:$S$451,11,0)</f>
        <v>Pieris rapae</v>
      </c>
      <c r="O642" s="0" t="str">
        <f aca="false">VLOOKUP($D642,metadata!$B$2:$S$451,12,0)</f>
        <v>lepidoptera</v>
      </c>
      <c r="P642" s="0" t="str">
        <f aca="false">VLOOKUP($D642,metadata!$B$2:$S$451,13,0)</f>
        <v>Matsuyama</v>
      </c>
      <c r="Q642" s="0" t="n">
        <f aca="false">VLOOKUP($D642,metadata!$B$2:$S$451,14,0)</f>
        <v>33.839167</v>
      </c>
      <c r="R642" s="0" t="n">
        <f aca="false">VLOOKUP($D642,metadata!$B$2:$S$451,15,0)</f>
        <v>132.765556</v>
      </c>
      <c r="S642" s="0" t="n">
        <f aca="false">VLOOKUP($D642,metadata!$B$2:$S$451,16,0)</f>
        <v>0.05</v>
      </c>
      <c r="T642" s="0" t="str">
        <f aca="false">VLOOKUP($D642,metadata!$B$2:$S$451,17,0)</f>
        <v/>
      </c>
      <c r="U642" s="0" t="str">
        <f aca="false">VLOOKUP($D642,metadata!$B$2:$S$451,18,0)</f>
        <v/>
      </c>
      <c r="V642" s="0" t="n">
        <f aca="false">VLOOKUP($D642,metadata!$B$2:$Z$451,19,0)</f>
        <v>37.5</v>
      </c>
      <c r="W642" s="0" t="str">
        <f aca="false">VLOOKUP($D642,metadata!$B$2:$Z$451,20,0)</f>
        <v>global average</v>
      </c>
      <c r="X642" s="0" t="str">
        <f aca="false">VLOOKUP($D642,metadata!$B$2:$Z$451,21,0)</f>
        <v/>
      </c>
      <c r="Y642" s="0" t="str">
        <f aca="false">VLOOKUP($D642,metadata!$B$2:$Z$451,22,0)</f>
        <v>11_1</v>
      </c>
      <c r="Z642" s="0" t="str">
        <f aca="false">VLOOKUP($D642,metadata!$B$2:$Z$451,23,0)</f>
        <v/>
      </c>
      <c r="AA642" s="0" t="str">
        <f aca="false">VLOOKUP($D642,metadata!$B$2:$Z$451,24,0)</f>
        <v/>
      </c>
      <c r="AB642" s="0" t="str">
        <f aca="false">VLOOKUP($D642,metadata!$B$2:$Z$451,25,0)</f>
        <v/>
      </c>
      <c r="AC642" s="0" t="n">
        <v>7.87595120892273</v>
      </c>
      <c r="AD642" s="0" t="n">
        <v>100.412459443443</v>
      </c>
      <c r="AF642" s="0" t="n">
        <f aca="false">IF(AE642="",V642,AE642)</f>
        <v>37.5</v>
      </c>
      <c r="AG642" s="0" t="n">
        <v>8</v>
      </c>
      <c r="AH642" s="0" t="n">
        <v>2008</v>
      </c>
      <c r="AI642" s="0" t="s">
        <v>37</v>
      </c>
      <c r="AJ642" s="0" t="s">
        <v>37</v>
      </c>
    </row>
    <row r="643" customFormat="false" ht="13.8" hidden="true" customHeight="false" outlineLevel="0" collapsed="false">
      <c r="C643" s="0" t="n">
        <v>642</v>
      </c>
      <c r="D643" s="3" t="str">
        <f aca="false">VLOOKUP(C643,$A$1:$B$451,2)</f>
        <v>11-Matsuyama</v>
      </c>
      <c r="E643" s="0" t="str">
        <f aca="false">VLOOKUP($D643,metadata!$B$2:$S$451,2,0)</f>
        <v>Hashimoto, K; Iijima, K; Ogawa, K</v>
      </c>
      <c r="F643" s="0" t="str">
        <f aca="false">VLOOKUP($D643,metadata!$B$2:$S$451,3,0)</f>
        <v>Geographic Variation in Photoperiodic Response for the Induction of Pupal Diapause in the White Cabbage Butterfly, Pieris rapae crucivora Boisuduval (Lepidoptera: Pieridae)</v>
      </c>
      <c r="G643" s="0" t="str">
        <f aca="false">VLOOKUP($D643,metadata!$B$2:$S$451,4,0)</f>
        <v>10.1303/jjaez.2008.205</v>
      </c>
      <c r="H643" s="0" t="str">
        <f aca="false">VLOOKUP($D643,metadata!$B$2:$S$451,5,0)</f>
        <v>y</v>
      </c>
      <c r="I643" s="0" t="str">
        <f aca="false">VLOOKUP($D643,metadata!$B$2:$S$451,6,0)</f>
        <v>a</v>
      </c>
      <c r="J643" s="0" t="str">
        <f aca="false">VLOOKUP($D643,metadata!$B$2:$S$451,7,0)</f>
        <v>i</v>
      </c>
      <c r="K643" s="0" t="n">
        <f aca="false">VLOOKUP($D643,metadata!$B$2:$S$451,8,0)</f>
        <v>7</v>
      </c>
      <c r="L643" s="0" t="n">
        <f aca="false">VLOOKUP($D643,metadata!$B$2:$S$451,9,0)</f>
        <v>6</v>
      </c>
      <c r="M643" s="0" t="str">
        <f aca="false">VLOOKUP($D643,metadata!$B$2:$S$451,10,0)</f>
        <v/>
      </c>
      <c r="N643" s="0" t="str">
        <f aca="false">VLOOKUP($D643,metadata!$B$2:$S$451,11,0)</f>
        <v>Pieris rapae</v>
      </c>
      <c r="O643" s="0" t="str">
        <f aca="false">VLOOKUP($D643,metadata!$B$2:$S$451,12,0)</f>
        <v>lepidoptera</v>
      </c>
      <c r="P643" s="0" t="str">
        <f aca="false">VLOOKUP($D643,metadata!$B$2:$S$451,13,0)</f>
        <v>Matsuyama</v>
      </c>
      <c r="Q643" s="0" t="n">
        <f aca="false">VLOOKUP($D643,metadata!$B$2:$S$451,14,0)</f>
        <v>33.839167</v>
      </c>
      <c r="R643" s="0" t="n">
        <f aca="false">VLOOKUP($D643,metadata!$B$2:$S$451,15,0)</f>
        <v>132.765556</v>
      </c>
      <c r="S643" s="0" t="n">
        <f aca="false">VLOOKUP($D643,metadata!$B$2:$S$451,16,0)</f>
        <v>0.05</v>
      </c>
      <c r="T643" s="0" t="str">
        <f aca="false">VLOOKUP($D643,metadata!$B$2:$S$451,17,0)</f>
        <v/>
      </c>
      <c r="U643" s="0" t="str">
        <f aca="false">VLOOKUP($D643,metadata!$B$2:$S$451,18,0)</f>
        <v/>
      </c>
      <c r="V643" s="0" t="n">
        <f aca="false">VLOOKUP($D643,metadata!$B$2:$Z$451,19,0)</f>
        <v>37.5</v>
      </c>
      <c r="W643" s="0" t="str">
        <f aca="false">VLOOKUP($D643,metadata!$B$2:$Z$451,20,0)</f>
        <v>global average</v>
      </c>
      <c r="X643" s="0" t="str">
        <f aca="false">VLOOKUP($D643,metadata!$B$2:$Z$451,21,0)</f>
        <v/>
      </c>
      <c r="Y643" s="0" t="str">
        <f aca="false">VLOOKUP($D643,metadata!$B$2:$Z$451,22,0)</f>
        <v>11_1</v>
      </c>
      <c r="Z643" s="0" t="str">
        <f aca="false">VLOOKUP($D643,metadata!$B$2:$Z$451,23,0)</f>
        <v/>
      </c>
      <c r="AA643" s="0" t="str">
        <f aca="false">VLOOKUP($D643,metadata!$B$2:$Z$451,24,0)</f>
        <v/>
      </c>
      <c r="AB643" s="0" t="str">
        <f aca="false">VLOOKUP($D643,metadata!$B$2:$Z$451,25,0)</f>
        <v/>
      </c>
      <c r="AC643" s="0" t="n">
        <v>9.92135108336608</v>
      </c>
      <c r="AD643" s="0" t="n">
        <v>99.7359790191327</v>
      </c>
      <c r="AF643" s="0" t="n">
        <f aca="false">IF(AE643="",V643,AE643)</f>
        <v>37.5</v>
      </c>
      <c r="AG643" s="0" t="n">
        <v>10</v>
      </c>
      <c r="AH643" s="0" t="n">
        <v>2008</v>
      </c>
      <c r="AI643" s="0" t="s">
        <v>37</v>
      </c>
      <c r="AJ643" s="0" t="s">
        <v>37</v>
      </c>
    </row>
    <row r="644" customFormat="false" ht="13.8" hidden="true" customHeight="false" outlineLevel="0" collapsed="false">
      <c r="C644" s="0" t="n">
        <v>643</v>
      </c>
      <c r="D644" s="3" t="str">
        <f aca="false">VLOOKUP(C644,$A$1:$B$451,2)</f>
        <v>11-Matsuyama</v>
      </c>
      <c r="E644" s="0" t="str">
        <f aca="false">VLOOKUP($D644,metadata!$B$2:$S$451,2,0)</f>
        <v>Hashimoto, K; Iijima, K; Ogawa, K</v>
      </c>
      <c r="F644" s="0" t="str">
        <f aca="false">VLOOKUP($D644,metadata!$B$2:$S$451,3,0)</f>
        <v>Geographic Variation in Photoperiodic Response for the Induction of Pupal Diapause in the White Cabbage Butterfly, Pieris rapae crucivora Boisuduval (Lepidoptera: Pieridae)</v>
      </c>
      <c r="G644" s="0" t="str">
        <f aca="false">VLOOKUP($D644,metadata!$B$2:$S$451,4,0)</f>
        <v>10.1303/jjaez.2008.205</v>
      </c>
      <c r="H644" s="0" t="str">
        <f aca="false">VLOOKUP($D644,metadata!$B$2:$S$451,5,0)</f>
        <v>y</v>
      </c>
      <c r="I644" s="0" t="str">
        <f aca="false">VLOOKUP($D644,metadata!$B$2:$S$451,6,0)</f>
        <v>a</v>
      </c>
      <c r="J644" s="0" t="str">
        <f aca="false">VLOOKUP($D644,metadata!$B$2:$S$451,7,0)</f>
        <v>i</v>
      </c>
      <c r="K644" s="0" t="n">
        <f aca="false">VLOOKUP($D644,metadata!$B$2:$S$451,8,0)</f>
        <v>7</v>
      </c>
      <c r="L644" s="0" t="n">
        <f aca="false">VLOOKUP($D644,metadata!$B$2:$S$451,9,0)</f>
        <v>6</v>
      </c>
      <c r="M644" s="0" t="str">
        <f aca="false">VLOOKUP($D644,metadata!$B$2:$S$451,10,0)</f>
        <v/>
      </c>
      <c r="N644" s="0" t="str">
        <f aca="false">VLOOKUP($D644,metadata!$B$2:$S$451,11,0)</f>
        <v>Pieris rapae</v>
      </c>
      <c r="O644" s="0" t="str">
        <f aca="false">VLOOKUP($D644,metadata!$B$2:$S$451,12,0)</f>
        <v>lepidoptera</v>
      </c>
      <c r="P644" s="0" t="str">
        <f aca="false">VLOOKUP($D644,metadata!$B$2:$S$451,13,0)</f>
        <v>Matsuyama</v>
      </c>
      <c r="Q644" s="0" t="n">
        <f aca="false">VLOOKUP($D644,metadata!$B$2:$S$451,14,0)</f>
        <v>33.839167</v>
      </c>
      <c r="R644" s="0" t="n">
        <f aca="false">VLOOKUP($D644,metadata!$B$2:$S$451,15,0)</f>
        <v>132.765556</v>
      </c>
      <c r="S644" s="0" t="n">
        <f aca="false">VLOOKUP($D644,metadata!$B$2:$S$451,16,0)</f>
        <v>0.05</v>
      </c>
      <c r="T644" s="0" t="str">
        <f aca="false">VLOOKUP($D644,metadata!$B$2:$S$451,17,0)</f>
        <v/>
      </c>
      <c r="U644" s="0" t="str">
        <f aca="false">VLOOKUP($D644,metadata!$B$2:$S$451,18,0)</f>
        <v/>
      </c>
      <c r="V644" s="0" t="n">
        <f aca="false">VLOOKUP($D644,metadata!$B$2:$Z$451,19,0)</f>
        <v>37.5</v>
      </c>
      <c r="W644" s="0" t="str">
        <f aca="false">VLOOKUP($D644,metadata!$B$2:$Z$451,20,0)</f>
        <v>global average</v>
      </c>
      <c r="X644" s="0" t="str">
        <f aca="false">VLOOKUP($D644,metadata!$B$2:$Z$451,21,0)</f>
        <v/>
      </c>
      <c r="Y644" s="0" t="str">
        <f aca="false">VLOOKUP($D644,metadata!$B$2:$Z$451,22,0)</f>
        <v>11_1</v>
      </c>
      <c r="Z644" s="0" t="str">
        <f aca="false">VLOOKUP($D644,metadata!$B$2:$Z$451,23,0)</f>
        <v/>
      </c>
      <c r="AA644" s="0" t="str">
        <f aca="false">VLOOKUP($D644,metadata!$B$2:$Z$451,24,0)</f>
        <v/>
      </c>
      <c r="AB644" s="0" t="str">
        <f aca="false">VLOOKUP($D644,metadata!$B$2:$Z$451,25,0)</f>
        <v/>
      </c>
      <c r="AC644" s="0" t="n">
        <v>10.9260975938887</v>
      </c>
      <c r="AD644" s="0" t="n">
        <v>76.0286550771234</v>
      </c>
      <c r="AF644" s="0" t="n">
        <f aca="false">IF(AE644="",V644,AE644)</f>
        <v>37.5</v>
      </c>
      <c r="AG644" s="0" t="n">
        <v>11</v>
      </c>
      <c r="AH644" s="0" t="n">
        <v>2008</v>
      </c>
      <c r="AI644" s="0" t="s">
        <v>37</v>
      </c>
      <c r="AJ644" s="0" t="s">
        <v>37</v>
      </c>
    </row>
    <row r="645" customFormat="false" ht="13.8" hidden="true" customHeight="false" outlineLevel="0" collapsed="false">
      <c r="C645" s="0" t="n">
        <v>644</v>
      </c>
      <c r="D645" s="3" t="str">
        <f aca="false">VLOOKUP(C645,$A$1:$B$451,2)</f>
        <v>11-Matsuyama</v>
      </c>
      <c r="E645" s="0" t="str">
        <f aca="false">VLOOKUP($D645,metadata!$B$2:$S$451,2,0)</f>
        <v>Hashimoto, K; Iijima, K; Ogawa, K</v>
      </c>
      <c r="F645" s="0" t="str">
        <f aca="false">VLOOKUP($D645,metadata!$B$2:$S$451,3,0)</f>
        <v>Geographic Variation in Photoperiodic Response for the Induction of Pupal Diapause in the White Cabbage Butterfly, Pieris rapae crucivora Boisuduval (Lepidoptera: Pieridae)</v>
      </c>
      <c r="G645" s="0" t="str">
        <f aca="false">VLOOKUP($D645,metadata!$B$2:$S$451,4,0)</f>
        <v>10.1303/jjaez.2008.205</v>
      </c>
      <c r="H645" s="0" t="str">
        <f aca="false">VLOOKUP($D645,metadata!$B$2:$S$451,5,0)</f>
        <v>y</v>
      </c>
      <c r="I645" s="0" t="str">
        <f aca="false">VLOOKUP($D645,metadata!$B$2:$S$451,6,0)</f>
        <v>a</v>
      </c>
      <c r="J645" s="0" t="str">
        <f aca="false">VLOOKUP($D645,metadata!$B$2:$S$451,7,0)</f>
        <v>i</v>
      </c>
      <c r="K645" s="0" t="n">
        <f aca="false">VLOOKUP($D645,metadata!$B$2:$S$451,8,0)</f>
        <v>7</v>
      </c>
      <c r="L645" s="0" t="n">
        <f aca="false">VLOOKUP($D645,metadata!$B$2:$S$451,9,0)</f>
        <v>6</v>
      </c>
      <c r="M645" s="0" t="str">
        <f aca="false">VLOOKUP($D645,metadata!$B$2:$S$451,10,0)</f>
        <v/>
      </c>
      <c r="N645" s="0" t="str">
        <f aca="false">VLOOKUP($D645,metadata!$B$2:$S$451,11,0)</f>
        <v>Pieris rapae</v>
      </c>
      <c r="O645" s="0" t="str">
        <f aca="false">VLOOKUP($D645,metadata!$B$2:$S$451,12,0)</f>
        <v>lepidoptera</v>
      </c>
      <c r="P645" s="0" t="str">
        <f aca="false">VLOOKUP($D645,metadata!$B$2:$S$451,13,0)</f>
        <v>Matsuyama</v>
      </c>
      <c r="Q645" s="0" t="n">
        <f aca="false">VLOOKUP($D645,metadata!$B$2:$S$451,14,0)</f>
        <v>33.839167</v>
      </c>
      <c r="R645" s="0" t="n">
        <f aca="false">VLOOKUP($D645,metadata!$B$2:$S$451,15,0)</f>
        <v>132.765556</v>
      </c>
      <c r="S645" s="0" t="n">
        <f aca="false">VLOOKUP($D645,metadata!$B$2:$S$451,16,0)</f>
        <v>0.05</v>
      </c>
      <c r="T645" s="0" t="str">
        <f aca="false">VLOOKUP($D645,metadata!$B$2:$S$451,17,0)</f>
        <v/>
      </c>
      <c r="U645" s="0" t="str">
        <f aca="false">VLOOKUP($D645,metadata!$B$2:$S$451,18,0)</f>
        <v/>
      </c>
      <c r="V645" s="0" t="n">
        <f aca="false">VLOOKUP($D645,metadata!$B$2:$Z$451,19,0)</f>
        <v>37.5</v>
      </c>
      <c r="W645" s="0" t="str">
        <f aca="false">VLOOKUP($D645,metadata!$B$2:$Z$451,20,0)</f>
        <v>global average</v>
      </c>
      <c r="X645" s="0" t="str">
        <f aca="false">VLOOKUP($D645,metadata!$B$2:$Z$451,21,0)</f>
        <v/>
      </c>
      <c r="Y645" s="0" t="str">
        <f aca="false">VLOOKUP($D645,metadata!$B$2:$Z$451,22,0)</f>
        <v>11_1</v>
      </c>
      <c r="Z645" s="0" t="str">
        <f aca="false">VLOOKUP($D645,metadata!$B$2:$Z$451,23,0)</f>
        <v/>
      </c>
      <c r="AA645" s="0" t="str">
        <f aca="false">VLOOKUP($D645,metadata!$B$2:$Z$451,24,0)</f>
        <v/>
      </c>
      <c r="AB645" s="0" t="str">
        <f aca="false">VLOOKUP($D645,metadata!$B$2:$Z$451,25,0)</f>
        <v/>
      </c>
      <c r="AC645" s="0" t="n">
        <v>11.9373566219395</v>
      </c>
      <c r="AD645" s="0" t="n">
        <v>42.6610968018258</v>
      </c>
      <c r="AF645" s="0" t="n">
        <f aca="false">IF(AE645="",V645,AE645)</f>
        <v>37.5</v>
      </c>
      <c r="AG645" s="0" t="n">
        <v>12</v>
      </c>
      <c r="AH645" s="0" t="n">
        <v>2008</v>
      </c>
      <c r="AI645" s="0" t="s">
        <v>37</v>
      </c>
      <c r="AJ645" s="0" t="s">
        <v>37</v>
      </c>
    </row>
    <row r="646" customFormat="false" ht="13.8" hidden="true" customHeight="false" outlineLevel="0" collapsed="false">
      <c r="C646" s="0" t="n">
        <v>645</v>
      </c>
      <c r="D646" s="3" t="str">
        <f aca="false">VLOOKUP(C646,$A$1:$B$451,2)</f>
        <v>11-Matsuyama</v>
      </c>
      <c r="E646" s="0" t="str">
        <f aca="false">VLOOKUP($D646,metadata!$B$2:$S$451,2,0)</f>
        <v>Hashimoto, K; Iijima, K; Ogawa, K</v>
      </c>
      <c r="F646" s="0" t="str">
        <f aca="false">VLOOKUP($D646,metadata!$B$2:$S$451,3,0)</f>
        <v>Geographic Variation in Photoperiodic Response for the Induction of Pupal Diapause in the White Cabbage Butterfly, Pieris rapae crucivora Boisuduval (Lepidoptera: Pieridae)</v>
      </c>
      <c r="G646" s="0" t="str">
        <f aca="false">VLOOKUP($D646,metadata!$B$2:$S$451,4,0)</f>
        <v>10.1303/jjaez.2008.205</v>
      </c>
      <c r="H646" s="0" t="str">
        <f aca="false">VLOOKUP($D646,metadata!$B$2:$S$451,5,0)</f>
        <v>y</v>
      </c>
      <c r="I646" s="0" t="str">
        <f aca="false">VLOOKUP($D646,metadata!$B$2:$S$451,6,0)</f>
        <v>a</v>
      </c>
      <c r="J646" s="0" t="str">
        <f aca="false">VLOOKUP($D646,metadata!$B$2:$S$451,7,0)</f>
        <v>i</v>
      </c>
      <c r="K646" s="0" t="n">
        <f aca="false">VLOOKUP($D646,metadata!$B$2:$S$451,8,0)</f>
        <v>7</v>
      </c>
      <c r="L646" s="0" t="n">
        <f aca="false">VLOOKUP($D646,metadata!$B$2:$S$451,9,0)</f>
        <v>6</v>
      </c>
      <c r="M646" s="0" t="str">
        <f aca="false">VLOOKUP($D646,metadata!$B$2:$S$451,10,0)</f>
        <v/>
      </c>
      <c r="N646" s="0" t="str">
        <f aca="false">VLOOKUP($D646,metadata!$B$2:$S$451,11,0)</f>
        <v>Pieris rapae</v>
      </c>
      <c r="O646" s="0" t="str">
        <f aca="false">VLOOKUP($D646,metadata!$B$2:$S$451,12,0)</f>
        <v>lepidoptera</v>
      </c>
      <c r="P646" s="0" t="str">
        <f aca="false">VLOOKUP($D646,metadata!$B$2:$S$451,13,0)</f>
        <v>Matsuyama</v>
      </c>
      <c r="Q646" s="0" t="n">
        <f aca="false">VLOOKUP($D646,metadata!$B$2:$S$451,14,0)</f>
        <v>33.839167</v>
      </c>
      <c r="R646" s="0" t="n">
        <f aca="false">VLOOKUP($D646,metadata!$B$2:$S$451,15,0)</f>
        <v>132.765556</v>
      </c>
      <c r="S646" s="0" t="n">
        <f aca="false">VLOOKUP($D646,metadata!$B$2:$S$451,16,0)</f>
        <v>0.05</v>
      </c>
      <c r="T646" s="0" t="str">
        <f aca="false">VLOOKUP($D646,metadata!$B$2:$S$451,17,0)</f>
        <v/>
      </c>
      <c r="U646" s="0" t="str">
        <f aca="false">VLOOKUP($D646,metadata!$B$2:$S$451,18,0)</f>
        <v/>
      </c>
      <c r="V646" s="0" t="n">
        <f aca="false">VLOOKUP($D646,metadata!$B$2:$Z$451,19,0)</f>
        <v>37.5</v>
      </c>
      <c r="W646" s="0" t="str">
        <f aca="false">VLOOKUP($D646,metadata!$B$2:$Z$451,20,0)</f>
        <v>global average</v>
      </c>
      <c r="X646" s="0" t="str">
        <f aca="false">VLOOKUP($D646,metadata!$B$2:$Z$451,21,0)</f>
        <v/>
      </c>
      <c r="Y646" s="0" t="str">
        <f aca="false">VLOOKUP($D646,metadata!$B$2:$Z$451,22,0)</f>
        <v>11_1</v>
      </c>
      <c r="Z646" s="0" t="str">
        <f aca="false">VLOOKUP($D646,metadata!$B$2:$Z$451,23,0)</f>
        <v/>
      </c>
      <c r="AA646" s="0" t="str">
        <f aca="false">VLOOKUP($D646,metadata!$B$2:$Z$451,24,0)</f>
        <v/>
      </c>
      <c r="AB646" s="0" t="str">
        <f aca="false">VLOOKUP($D646,metadata!$B$2:$Z$451,25,0)</f>
        <v/>
      </c>
      <c r="AC646" s="0" t="n">
        <v>12.9321290065183</v>
      </c>
      <c r="AD646" s="0" t="n">
        <v>0.415393009897854</v>
      </c>
      <c r="AF646" s="0" t="n">
        <f aca="false">IF(AE646="",V646,AE646)</f>
        <v>37.5</v>
      </c>
      <c r="AG646" s="0" t="n">
        <v>13</v>
      </c>
      <c r="AH646" s="0" t="n">
        <v>2008</v>
      </c>
      <c r="AI646" s="0" t="s">
        <v>37</v>
      </c>
      <c r="AJ646" s="0" t="s">
        <v>37</v>
      </c>
    </row>
    <row r="647" customFormat="false" ht="13.8" hidden="true" customHeight="false" outlineLevel="0" collapsed="false">
      <c r="C647" s="0" t="n">
        <v>646</v>
      </c>
      <c r="D647" s="3" t="str">
        <f aca="false">VLOOKUP(C647,$A$1:$B$451,2)</f>
        <v>11-Matsuyama</v>
      </c>
      <c r="E647" s="0" t="str">
        <f aca="false">VLOOKUP($D647,metadata!$B$2:$S$451,2,0)</f>
        <v>Hashimoto, K; Iijima, K; Ogawa, K</v>
      </c>
      <c r="F647" s="0" t="str">
        <f aca="false">VLOOKUP($D647,metadata!$B$2:$S$451,3,0)</f>
        <v>Geographic Variation in Photoperiodic Response for the Induction of Pupal Diapause in the White Cabbage Butterfly, Pieris rapae crucivora Boisuduval (Lepidoptera: Pieridae)</v>
      </c>
      <c r="G647" s="0" t="str">
        <f aca="false">VLOOKUP($D647,metadata!$B$2:$S$451,4,0)</f>
        <v>10.1303/jjaez.2008.205</v>
      </c>
      <c r="H647" s="0" t="str">
        <f aca="false">VLOOKUP($D647,metadata!$B$2:$S$451,5,0)</f>
        <v>y</v>
      </c>
      <c r="I647" s="0" t="str">
        <f aca="false">VLOOKUP($D647,metadata!$B$2:$S$451,6,0)</f>
        <v>a</v>
      </c>
      <c r="J647" s="0" t="str">
        <f aca="false">VLOOKUP($D647,metadata!$B$2:$S$451,7,0)</f>
        <v>i</v>
      </c>
      <c r="K647" s="0" t="n">
        <f aca="false">VLOOKUP($D647,metadata!$B$2:$S$451,8,0)</f>
        <v>7</v>
      </c>
      <c r="L647" s="0" t="n">
        <f aca="false">VLOOKUP($D647,metadata!$B$2:$S$451,9,0)</f>
        <v>6</v>
      </c>
      <c r="M647" s="0" t="str">
        <f aca="false">VLOOKUP($D647,metadata!$B$2:$S$451,10,0)</f>
        <v/>
      </c>
      <c r="N647" s="0" t="str">
        <f aca="false">VLOOKUP($D647,metadata!$B$2:$S$451,11,0)</f>
        <v>Pieris rapae</v>
      </c>
      <c r="O647" s="0" t="str">
        <f aca="false">VLOOKUP($D647,metadata!$B$2:$S$451,12,0)</f>
        <v>lepidoptera</v>
      </c>
      <c r="P647" s="0" t="str">
        <f aca="false">VLOOKUP($D647,metadata!$B$2:$S$451,13,0)</f>
        <v>Matsuyama</v>
      </c>
      <c r="Q647" s="0" t="n">
        <f aca="false">VLOOKUP($D647,metadata!$B$2:$S$451,14,0)</f>
        <v>33.839167</v>
      </c>
      <c r="R647" s="0" t="n">
        <f aca="false">VLOOKUP($D647,metadata!$B$2:$S$451,15,0)</f>
        <v>132.765556</v>
      </c>
      <c r="S647" s="0" t="n">
        <f aca="false">VLOOKUP($D647,metadata!$B$2:$S$451,16,0)</f>
        <v>0.05</v>
      </c>
      <c r="T647" s="0" t="str">
        <f aca="false">VLOOKUP($D647,metadata!$B$2:$S$451,17,0)</f>
        <v/>
      </c>
      <c r="U647" s="0" t="str">
        <f aca="false">VLOOKUP($D647,metadata!$B$2:$S$451,18,0)</f>
        <v/>
      </c>
      <c r="V647" s="0" t="n">
        <f aca="false">VLOOKUP($D647,metadata!$B$2:$Z$451,19,0)</f>
        <v>37.5</v>
      </c>
      <c r="W647" s="0" t="str">
        <f aca="false">VLOOKUP($D647,metadata!$B$2:$Z$451,20,0)</f>
        <v>global average</v>
      </c>
      <c r="X647" s="0" t="str">
        <f aca="false">VLOOKUP($D647,metadata!$B$2:$Z$451,21,0)</f>
        <v/>
      </c>
      <c r="Y647" s="0" t="str">
        <f aca="false">VLOOKUP($D647,metadata!$B$2:$Z$451,22,0)</f>
        <v>11_1</v>
      </c>
      <c r="Z647" s="0" t="str">
        <f aca="false">VLOOKUP($D647,metadata!$B$2:$Z$451,23,0)</f>
        <v/>
      </c>
      <c r="AA647" s="0" t="str">
        <f aca="false">VLOOKUP($D647,metadata!$B$2:$Z$451,24,0)</f>
        <v/>
      </c>
      <c r="AB647" s="0" t="str">
        <f aca="false">VLOOKUP($D647,metadata!$B$2:$Z$451,25,0)</f>
        <v/>
      </c>
      <c r="AC647" s="0" t="n">
        <v>13.9213862861635</v>
      </c>
      <c r="AD647" s="0" t="n">
        <v>-0.316238463749897</v>
      </c>
      <c r="AF647" s="0" t="n">
        <f aca="false">IF(AE647="",V647,AE647)</f>
        <v>37.5</v>
      </c>
      <c r="AG647" s="0" t="n">
        <v>14</v>
      </c>
      <c r="AH647" s="0" t="n">
        <v>2008</v>
      </c>
      <c r="AI647" s="0" t="s">
        <v>37</v>
      </c>
      <c r="AJ647" s="0" t="s">
        <v>37</v>
      </c>
    </row>
    <row r="648" customFormat="false" ht="13.8" hidden="true" customHeight="false" outlineLevel="0" collapsed="false">
      <c r="C648" s="0" t="n">
        <v>647</v>
      </c>
      <c r="D648" s="3" t="str">
        <f aca="false">VLOOKUP(C648,$A$1:$B$451,2)</f>
        <v>11-Kagoshima</v>
      </c>
      <c r="E648" s="0" t="str">
        <f aca="false">VLOOKUP($D648,metadata!$B$2:$S$451,2,0)</f>
        <v>Hashimoto, K; Iijima, K; Ogawa, K</v>
      </c>
      <c r="F648" s="0" t="str">
        <f aca="false">VLOOKUP($D648,metadata!$B$2:$S$451,3,0)</f>
        <v>Geographic Variation in Photoperiodic Response for the Induction of Pupal Diapause in the White Cabbage Butterfly, Pieris rapae crucivora Boisuduval (Lepidoptera: Pieridae)</v>
      </c>
      <c r="G648" s="0" t="str">
        <f aca="false">VLOOKUP($D648,metadata!$B$2:$S$451,4,0)</f>
        <v>10.1303/jjaez.2008.206</v>
      </c>
      <c r="H648" s="0" t="str">
        <f aca="false">VLOOKUP($D648,metadata!$B$2:$S$451,5,0)</f>
        <v>y</v>
      </c>
      <c r="I648" s="0" t="str">
        <f aca="false">VLOOKUP($D648,metadata!$B$2:$S$451,6,0)</f>
        <v>a</v>
      </c>
      <c r="J648" s="0" t="str">
        <f aca="false">VLOOKUP($D648,metadata!$B$2:$S$451,7,0)</f>
        <v>i</v>
      </c>
      <c r="K648" s="0" t="n">
        <f aca="false">VLOOKUP($D648,metadata!$B$2:$S$451,8,0)</f>
        <v>7</v>
      </c>
      <c r="L648" s="0" t="n">
        <f aca="false">VLOOKUP($D648,metadata!$B$2:$S$451,9,0)</f>
        <v>6</v>
      </c>
      <c r="M648" s="0" t="str">
        <f aca="false">VLOOKUP($D648,metadata!$B$2:$S$451,10,0)</f>
        <v/>
      </c>
      <c r="N648" s="0" t="str">
        <f aca="false">VLOOKUP($D648,metadata!$B$2:$S$451,11,0)</f>
        <v>Pieris rapae</v>
      </c>
      <c r="O648" s="0" t="str">
        <f aca="false">VLOOKUP($D648,metadata!$B$2:$S$451,12,0)</f>
        <v>lepidoptera</v>
      </c>
      <c r="P648" s="0" t="str">
        <f aca="false">VLOOKUP($D648,metadata!$B$2:$S$451,13,0)</f>
        <v>Kagoshima</v>
      </c>
      <c r="Q648" s="0" t="n">
        <f aca="false">VLOOKUP($D648,metadata!$B$2:$S$451,14,0)</f>
        <v>31.596536</v>
      </c>
      <c r="R648" s="0" t="n">
        <f aca="false">VLOOKUP($D648,metadata!$B$2:$S$451,15,0)</f>
        <v>130.557117</v>
      </c>
      <c r="S648" s="0" t="n">
        <f aca="false">VLOOKUP($D648,metadata!$B$2:$S$451,16,0)</f>
        <v>0.05</v>
      </c>
      <c r="T648" s="0" t="str">
        <f aca="false">VLOOKUP($D648,metadata!$B$2:$S$451,17,0)</f>
        <v/>
      </c>
      <c r="U648" s="0" t="str">
        <f aca="false">VLOOKUP($D648,metadata!$B$2:$S$451,18,0)</f>
        <v/>
      </c>
      <c r="V648" s="0" t="n">
        <f aca="false">VLOOKUP($D648,metadata!$B$2:$Z$451,19,0)</f>
        <v>37.5</v>
      </c>
      <c r="W648" s="0" t="str">
        <f aca="false">VLOOKUP($D648,metadata!$B$2:$Z$451,20,0)</f>
        <v>global average</v>
      </c>
      <c r="X648" s="0" t="str">
        <f aca="false">VLOOKUP($D648,metadata!$B$2:$Z$451,21,0)</f>
        <v/>
      </c>
      <c r="Y648" s="0" t="str">
        <f aca="false">VLOOKUP($D648,metadata!$B$2:$Z$451,22,0)</f>
        <v>11_2</v>
      </c>
      <c r="Z648" s="0" t="str">
        <f aca="false">VLOOKUP($D648,metadata!$B$2:$Z$451,23,0)</f>
        <v/>
      </c>
      <c r="AA648" s="0" t="str">
        <f aca="false">VLOOKUP($D648,metadata!$B$2:$Z$451,24,0)</f>
        <v/>
      </c>
      <c r="AB648" s="0" t="str">
        <f aca="false">VLOOKUP($D648,metadata!$B$2:$Z$451,25,0)</f>
        <v/>
      </c>
      <c r="AC648" s="0" t="n">
        <v>8</v>
      </c>
      <c r="AD648" s="0" t="n">
        <v>99.9999999999999</v>
      </c>
      <c r="AF648" s="0" t="n">
        <f aca="false">IF(AE648="",V648,AE648)</f>
        <v>37.5</v>
      </c>
      <c r="AG648" s="0" t="n">
        <f aca="false">ROUND(AC648,1)</f>
        <v>8</v>
      </c>
      <c r="AH648" s="0" t="n">
        <v>2008</v>
      </c>
      <c r="AI648" s="0" t="s">
        <v>37</v>
      </c>
      <c r="AJ648" s="0" t="s">
        <v>38</v>
      </c>
    </row>
    <row r="649" customFormat="false" ht="13.8" hidden="true" customHeight="false" outlineLevel="0" collapsed="false">
      <c r="C649" s="0" t="n">
        <v>648</v>
      </c>
      <c r="D649" s="3" t="str">
        <f aca="false">VLOOKUP(C649,$A$1:$B$451,2)</f>
        <v>11-Kagoshima</v>
      </c>
      <c r="E649" s="0" t="str">
        <f aca="false">VLOOKUP($D649,metadata!$B$2:$S$451,2,0)</f>
        <v>Hashimoto, K; Iijima, K; Ogawa, K</v>
      </c>
      <c r="F649" s="0" t="str">
        <f aca="false">VLOOKUP($D649,metadata!$B$2:$S$451,3,0)</f>
        <v>Geographic Variation in Photoperiodic Response for the Induction of Pupal Diapause in the White Cabbage Butterfly, Pieris rapae crucivora Boisuduval (Lepidoptera: Pieridae)</v>
      </c>
      <c r="G649" s="0" t="str">
        <f aca="false">VLOOKUP($D649,metadata!$B$2:$S$451,4,0)</f>
        <v>10.1303/jjaez.2008.206</v>
      </c>
      <c r="H649" s="0" t="str">
        <f aca="false">VLOOKUP($D649,metadata!$B$2:$S$451,5,0)</f>
        <v>y</v>
      </c>
      <c r="I649" s="0" t="str">
        <f aca="false">VLOOKUP($D649,metadata!$B$2:$S$451,6,0)</f>
        <v>a</v>
      </c>
      <c r="J649" s="0" t="str">
        <f aca="false">VLOOKUP($D649,metadata!$B$2:$S$451,7,0)</f>
        <v>i</v>
      </c>
      <c r="K649" s="0" t="n">
        <f aca="false">VLOOKUP($D649,metadata!$B$2:$S$451,8,0)</f>
        <v>7</v>
      </c>
      <c r="L649" s="0" t="n">
        <f aca="false">VLOOKUP($D649,metadata!$B$2:$S$451,9,0)</f>
        <v>6</v>
      </c>
      <c r="M649" s="0" t="str">
        <f aca="false">VLOOKUP($D649,metadata!$B$2:$S$451,10,0)</f>
        <v/>
      </c>
      <c r="N649" s="0" t="str">
        <f aca="false">VLOOKUP($D649,metadata!$B$2:$S$451,11,0)</f>
        <v>Pieris rapae</v>
      </c>
      <c r="O649" s="0" t="str">
        <f aca="false">VLOOKUP($D649,metadata!$B$2:$S$451,12,0)</f>
        <v>lepidoptera</v>
      </c>
      <c r="P649" s="0" t="str">
        <f aca="false">VLOOKUP($D649,metadata!$B$2:$S$451,13,0)</f>
        <v>Kagoshima</v>
      </c>
      <c r="Q649" s="0" t="n">
        <f aca="false">VLOOKUP($D649,metadata!$B$2:$S$451,14,0)</f>
        <v>31.596536</v>
      </c>
      <c r="R649" s="0" t="n">
        <f aca="false">VLOOKUP($D649,metadata!$B$2:$S$451,15,0)</f>
        <v>130.557117</v>
      </c>
      <c r="S649" s="0" t="n">
        <f aca="false">VLOOKUP($D649,metadata!$B$2:$S$451,16,0)</f>
        <v>0.05</v>
      </c>
      <c r="T649" s="0" t="str">
        <f aca="false">VLOOKUP($D649,metadata!$B$2:$S$451,17,0)</f>
        <v/>
      </c>
      <c r="U649" s="0" t="str">
        <f aca="false">VLOOKUP($D649,metadata!$B$2:$S$451,18,0)</f>
        <v/>
      </c>
      <c r="V649" s="0" t="n">
        <f aca="false">VLOOKUP($D649,metadata!$B$2:$Z$451,19,0)</f>
        <v>37.5</v>
      </c>
      <c r="W649" s="0" t="str">
        <f aca="false">VLOOKUP($D649,metadata!$B$2:$Z$451,20,0)</f>
        <v>global average</v>
      </c>
      <c r="X649" s="0" t="str">
        <f aca="false">VLOOKUP($D649,metadata!$B$2:$Z$451,21,0)</f>
        <v/>
      </c>
      <c r="Y649" s="0" t="str">
        <f aca="false">VLOOKUP($D649,metadata!$B$2:$Z$451,22,0)</f>
        <v>11_2</v>
      </c>
      <c r="Z649" s="0" t="str">
        <f aca="false">VLOOKUP($D649,metadata!$B$2:$Z$451,23,0)</f>
        <v/>
      </c>
      <c r="AA649" s="0" t="str">
        <f aca="false">VLOOKUP($D649,metadata!$B$2:$Z$451,24,0)</f>
        <v/>
      </c>
      <c r="AB649" s="0" t="str">
        <f aca="false">VLOOKUP($D649,metadata!$B$2:$Z$451,25,0)</f>
        <v/>
      </c>
      <c r="AC649" s="0" t="n">
        <v>10.047619047619</v>
      </c>
      <c r="AD649" s="0" t="n">
        <v>99.9999999999999</v>
      </c>
      <c r="AF649" s="0" t="n">
        <f aca="false">IF(AE649="",V649,AE649)</f>
        <v>37.5</v>
      </c>
      <c r="AG649" s="0" t="n">
        <f aca="false">ROUND(AC649,1)</f>
        <v>10</v>
      </c>
      <c r="AH649" s="0" t="n">
        <v>2008</v>
      </c>
      <c r="AI649" s="0" t="s">
        <v>37</v>
      </c>
      <c r="AJ649" s="0" t="s">
        <v>38</v>
      </c>
    </row>
    <row r="650" customFormat="false" ht="13.8" hidden="true" customHeight="false" outlineLevel="0" collapsed="false">
      <c r="C650" s="0" t="n">
        <v>649</v>
      </c>
      <c r="D650" s="3" t="str">
        <f aca="false">VLOOKUP(C650,$A$1:$B$451,2)</f>
        <v>11-Kagoshima</v>
      </c>
      <c r="E650" s="0" t="str">
        <f aca="false">VLOOKUP($D650,metadata!$B$2:$S$451,2,0)</f>
        <v>Hashimoto, K; Iijima, K; Ogawa, K</v>
      </c>
      <c r="F650" s="0" t="str">
        <f aca="false">VLOOKUP($D650,metadata!$B$2:$S$451,3,0)</f>
        <v>Geographic Variation in Photoperiodic Response for the Induction of Pupal Diapause in the White Cabbage Butterfly, Pieris rapae crucivora Boisuduval (Lepidoptera: Pieridae)</v>
      </c>
      <c r="G650" s="0" t="str">
        <f aca="false">VLOOKUP($D650,metadata!$B$2:$S$451,4,0)</f>
        <v>10.1303/jjaez.2008.206</v>
      </c>
      <c r="H650" s="0" t="str">
        <f aca="false">VLOOKUP($D650,metadata!$B$2:$S$451,5,0)</f>
        <v>y</v>
      </c>
      <c r="I650" s="0" t="str">
        <f aca="false">VLOOKUP($D650,metadata!$B$2:$S$451,6,0)</f>
        <v>a</v>
      </c>
      <c r="J650" s="0" t="str">
        <f aca="false">VLOOKUP($D650,metadata!$B$2:$S$451,7,0)</f>
        <v>i</v>
      </c>
      <c r="K650" s="0" t="n">
        <f aca="false">VLOOKUP($D650,metadata!$B$2:$S$451,8,0)</f>
        <v>7</v>
      </c>
      <c r="L650" s="0" t="n">
        <f aca="false">VLOOKUP($D650,metadata!$B$2:$S$451,9,0)</f>
        <v>6</v>
      </c>
      <c r="M650" s="0" t="str">
        <f aca="false">VLOOKUP($D650,metadata!$B$2:$S$451,10,0)</f>
        <v/>
      </c>
      <c r="N650" s="0" t="str">
        <f aca="false">VLOOKUP($D650,metadata!$B$2:$S$451,11,0)</f>
        <v>Pieris rapae</v>
      </c>
      <c r="O650" s="0" t="str">
        <f aca="false">VLOOKUP($D650,metadata!$B$2:$S$451,12,0)</f>
        <v>lepidoptera</v>
      </c>
      <c r="P650" s="0" t="str">
        <f aca="false">VLOOKUP($D650,metadata!$B$2:$S$451,13,0)</f>
        <v>Kagoshima</v>
      </c>
      <c r="Q650" s="0" t="n">
        <f aca="false">VLOOKUP($D650,metadata!$B$2:$S$451,14,0)</f>
        <v>31.596536</v>
      </c>
      <c r="R650" s="0" t="n">
        <f aca="false">VLOOKUP($D650,metadata!$B$2:$S$451,15,0)</f>
        <v>130.557117</v>
      </c>
      <c r="S650" s="0" t="n">
        <f aca="false">VLOOKUP($D650,metadata!$B$2:$S$451,16,0)</f>
        <v>0.05</v>
      </c>
      <c r="T650" s="0" t="str">
        <f aca="false">VLOOKUP($D650,metadata!$B$2:$S$451,17,0)</f>
        <v/>
      </c>
      <c r="U650" s="0" t="str">
        <f aca="false">VLOOKUP($D650,metadata!$B$2:$S$451,18,0)</f>
        <v/>
      </c>
      <c r="V650" s="0" t="n">
        <f aca="false">VLOOKUP($D650,metadata!$B$2:$Z$451,19,0)</f>
        <v>37.5</v>
      </c>
      <c r="W650" s="0" t="str">
        <f aca="false">VLOOKUP($D650,metadata!$B$2:$Z$451,20,0)</f>
        <v>global average</v>
      </c>
      <c r="X650" s="0" t="str">
        <f aca="false">VLOOKUP($D650,metadata!$B$2:$Z$451,21,0)</f>
        <v/>
      </c>
      <c r="Y650" s="0" t="str">
        <f aca="false">VLOOKUP($D650,metadata!$B$2:$Z$451,22,0)</f>
        <v>11_2</v>
      </c>
      <c r="Z650" s="0" t="str">
        <f aca="false">VLOOKUP($D650,metadata!$B$2:$Z$451,23,0)</f>
        <v/>
      </c>
      <c r="AA650" s="0" t="str">
        <f aca="false">VLOOKUP($D650,metadata!$B$2:$Z$451,24,0)</f>
        <v/>
      </c>
      <c r="AB650" s="0" t="str">
        <f aca="false">VLOOKUP($D650,metadata!$B$2:$Z$451,25,0)</f>
        <v/>
      </c>
      <c r="AC650" s="0" t="n">
        <v>11</v>
      </c>
      <c r="AD650" s="0" t="n">
        <v>99.9999999999999</v>
      </c>
      <c r="AF650" s="0" t="n">
        <f aca="false">IF(AE650="",V650,AE650)</f>
        <v>37.5</v>
      </c>
      <c r="AG650" s="0" t="n">
        <f aca="false">ROUND(AC650,1)</f>
        <v>11</v>
      </c>
      <c r="AH650" s="0" t="n">
        <v>2008</v>
      </c>
      <c r="AI650" s="0" t="s">
        <v>37</v>
      </c>
      <c r="AJ650" s="0" t="s">
        <v>38</v>
      </c>
    </row>
    <row r="651" customFormat="false" ht="13.8" hidden="true" customHeight="false" outlineLevel="0" collapsed="false">
      <c r="C651" s="0" t="n">
        <v>650</v>
      </c>
      <c r="D651" s="3" t="str">
        <f aca="false">VLOOKUP(C651,$A$1:$B$451,2)</f>
        <v>11-Kagoshima</v>
      </c>
      <c r="E651" s="0" t="str">
        <f aca="false">VLOOKUP($D651,metadata!$B$2:$S$451,2,0)</f>
        <v>Hashimoto, K; Iijima, K; Ogawa, K</v>
      </c>
      <c r="F651" s="0" t="str">
        <f aca="false">VLOOKUP($D651,metadata!$B$2:$S$451,3,0)</f>
        <v>Geographic Variation in Photoperiodic Response for the Induction of Pupal Diapause in the White Cabbage Butterfly, Pieris rapae crucivora Boisuduval (Lepidoptera: Pieridae)</v>
      </c>
      <c r="G651" s="0" t="str">
        <f aca="false">VLOOKUP($D651,metadata!$B$2:$S$451,4,0)</f>
        <v>10.1303/jjaez.2008.206</v>
      </c>
      <c r="H651" s="0" t="str">
        <f aca="false">VLOOKUP($D651,metadata!$B$2:$S$451,5,0)</f>
        <v>y</v>
      </c>
      <c r="I651" s="0" t="str">
        <f aca="false">VLOOKUP($D651,metadata!$B$2:$S$451,6,0)</f>
        <v>a</v>
      </c>
      <c r="J651" s="0" t="str">
        <f aca="false">VLOOKUP($D651,metadata!$B$2:$S$451,7,0)</f>
        <v>i</v>
      </c>
      <c r="K651" s="0" t="n">
        <f aca="false">VLOOKUP($D651,metadata!$B$2:$S$451,8,0)</f>
        <v>7</v>
      </c>
      <c r="L651" s="0" t="n">
        <f aca="false">VLOOKUP($D651,metadata!$B$2:$S$451,9,0)</f>
        <v>6</v>
      </c>
      <c r="M651" s="0" t="str">
        <f aca="false">VLOOKUP($D651,metadata!$B$2:$S$451,10,0)</f>
        <v/>
      </c>
      <c r="N651" s="0" t="str">
        <f aca="false">VLOOKUP($D651,metadata!$B$2:$S$451,11,0)</f>
        <v>Pieris rapae</v>
      </c>
      <c r="O651" s="0" t="str">
        <f aca="false">VLOOKUP($D651,metadata!$B$2:$S$451,12,0)</f>
        <v>lepidoptera</v>
      </c>
      <c r="P651" s="0" t="str">
        <f aca="false">VLOOKUP($D651,metadata!$B$2:$S$451,13,0)</f>
        <v>Kagoshima</v>
      </c>
      <c r="Q651" s="0" t="n">
        <f aca="false">VLOOKUP($D651,metadata!$B$2:$S$451,14,0)</f>
        <v>31.596536</v>
      </c>
      <c r="R651" s="0" t="n">
        <f aca="false">VLOOKUP($D651,metadata!$B$2:$S$451,15,0)</f>
        <v>130.557117</v>
      </c>
      <c r="S651" s="0" t="n">
        <f aca="false">VLOOKUP($D651,metadata!$B$2:$S$451,16,0)</f>
        <v>0.05</v>
      </c>
      <c r="T651" s="0" t="str">
        <f aca="false">VLOOKUP($D651,metadata!$B$2:$S$451,17,0)</f>
        <v/>
      </c>
      <c r="U651" s="0" t="str">
        <f aca="false">VLOOKUP($D651,metadata!$B$2:$S$451,18,0)</f>
        <v/>
      </c>
      <c r="V651" s="0" t="n">
        <f aca="false">VLOOKUP($D651,metadata!$B$2:$Z$451,19,0)</f>
        <v>37.5</v>
      </c>
      <c r="W651" s="0" t="str">
        <f aca="false">VLOOKUP($D651,metadata!$B$2:$Z$451,20,0)</f>
        <v>global average</v>
      </c>
      <c r="X651" s="0" t="str">
        <f aca="false">VLOOKUP($D651,metadata!$B$2:$Z$451,21,0)</f>
        <v/>
      </c>
      <c r="Y651" s="0" t="str">
        <f aca="false">VLOOKUP($D651,metadata!$B$2:$Z$451,22,0)</f>
        <v>11_2</v>
      </c>
      <c r="Z651" s="0" t="str">
        <f aca="false">VLOOKUP($D651,metadata!$B$2:$Z$451,23,0)</f>
        <v/>
      </c>
      <c r="AA651" s="0" t="str">
        <f aca="false">VLOOKUP($D651,metadata!$B$2:$Z$451,24,0)</f>
        <v/>
      </c>
      <c r="AB651" s="0" t="str">
        <f aca="false">VLOOKUP($D651,metadata!$B$2:$Z$451,25,0)</f>
        <v/>
      </c>
      <c r="AC651" s="0" t="n">
        <v>12.047619047619</v>
      </c>
      <c r="AD651" s="0" t="n">
        <v>37.0786516853932</v>
      </c>
      <c r="AF651" s="0" t="n">
        <f aca="false">IF(AE651="",V651,AE651)</f>
        <v>37.5</v>
      </c>
      <c r="AG651" s="0" t="n">
        <f aca="false">ROUND(AC651,1)</f>
        <v>12</v>
      </c>
      <c r="AH651" s="0" t="n">
        <v>2008</v>
      </c>
      <c r="AI651" s="0" t="s">
        <v>37</v>
      </c>
      <c r="AJ651" s="0" t="s">
        <v>38</v>
      </c>
    </row>
    <row r="652" customFormat="false" ht="13.8" hidden="true" customHeight="false" outlineLevel="0" collapsed="false">
      <c r="C652" s="0" t="n">
        <v>651</v>
      </c>
      <c r="D652" s="3" t="str">
        <f aca="false">VLOOKUP(C652,$A$1:$B$451,2)</f>
        <v>11-Kagoshima</v>
      </c>
      <c r="E652" s="0" t="str">
        <f aca="false">VLOOKUP($D652,metadata!$B$2:$S$451,2,0)</f>
        <v>Hashimoto, K; Iijima, K; Ogawa, K</v>
      </c>
      <c r="F652" s="0" t="str">
        <f aca="false">VLOOKUP($D652,metadata!$B$2:$S$451,3,0)</f>
        <v>Geographic Variation in Photoperiodic Response for the Induction of Pupal Diapause in the White Cabbage Butterfly, Pieris rapae crucivora Boisuduval (Lepidoptera: Pieridae)</v>
      </c>
      <c r="G652" s="0" t="str">
        <f aca="false">VLOOKUP($D652,metadata!$B$2:$S$451,4,0)</f>
        <v>10.1303/jjaez.2008.206</v>
      </c>
      <c r="H652" s="0" t="str">
        <f aca="false">VLOOKUP($D652,metadata!$B$2:$S$451,5,0)</f>
        <v>y</v>
      </c>
      <c r="I652" s="0" t="str">
        <f aca="false">VLOOKUP($D652,metadata!$B$2:$S$451,6,0)</f>
        <v>a</v>
      </c>
      <c r="J652" s="0" t="str">
        <f aca="false">VLOOKUP($D652,metadata!$B$2:$S$451,7,0)</f>
        <v>i</v>
      </c>
      <c r="K652" s="0" t="n">
        <f aca="false">VLOOKUP($D652,metadata!$B$2:$S$451,8,0)</f>
        <v>7</v>
      </c>
      <c r="L652" s="0" t="n">
        <f aca="false">VLOOKUP($D652,metadata!$B$2:$S$451,9,0)</f>
        <v>6</v>
      </c>
      <c r="M652" s="0" t="str">
        <f aca="false">VLOOKUP($D652,metadata!$B$2:$S$451,10,0)</f>
        <v/>
      </c>
      <c r="N652" s="0" t="str">
        <f aca="false">VLOOKUP($D652,metadata!$B$2:$S$451,11,0)</f>
        <v>Pieris rapae</v>
      </c>
      <c r="O652" s="0" t="str">
        <f aca="false">VLOOKUP($D652,metadata!$B$2:$S$451,12,0)</f>
        <v>lepidoptera</v>
      </c>
      <c r="P652" s="0" t="str">
        <f aca="false">VLOOKUP($D652,metadata!$B$2:$S$451,13,0)</f>
        <v>Kagoshima</v>
      </c>
      <c r="Q652" s="0" t="n">
        <f aca="false">VLOOKUP($D652,metadata!$B$2:$S$451,14,0)</f>
        <v>31.596536</v>
      </c>
      <c r="R652" s="0" t="n">
        <f aca="false">VLOOKUP($D652,metadata!$B$2:$S$451,15,0)</f>
        <v>130.557117</v>
      </c>
      <c r="S652" s="0" t="n">
        <f aca="false">VLOOKUP($D652,metadata!$B$2:$S$451,16,0)</f>
        <v>0.05</v>
      </c>
      <c r="T652" s="0" t="str">
        <f aca="false">VLOOKUP($D652,metadata!$B$2:$S$451,17,0)</f>
        <v/>
      </c>
      <c r="U652" s="0" t="str">
        <f aca="false">VLOOKUP($D652,metadata!$B$2:$S$451,18,0)</f>
        <v/>
      </c>
      <c r="V652" s="0" t="n">
        <f aca="false">VLOOKUP($D652,metadata!$B$2:$Z$451,19,0)</f>
        <v>37.5</v>
      </c>
      <c r="W652" s="0" t="str">
        <f aca="false">VLOOKUP($D652,metadata!$B$2:$Z$451,20,0)</f>
        <v>global average</v>
      </c>
      <c r="X652" s="0" t="str">
        <f aca="false">VLOOKUP($D652,metadata!$B$2:$Z$451,21,0)</f>
        <v/>
      </c>
      <c r="Y652" s="0" t="str">
        <f aca="false">VLOOKUP($D652,metadata!$B$2:$Z$451,22,0)</f>
        <v>11_2</v>
      </c>
      <c r="Z652" s="0" t="str">
        <f aca="false">VLOOKUP($D652,metadata!$B$2:$Z$451,23,0)</f>
        <v/>
      </c>
      <c r="AA652" s="0" t="str">
        <f aca="false">VLOOKUP($D652,metadata!$B$2:$Z$451,24,0)</f>
        <v/>
      </c>
      <c r="AB652" s="0" t="str">
        <f aca="false">VLOOKUP($D652,metadata!$B$2:$Z$451,25,0)</f>
        <v/>
      </c>
      <c r="AC652" s="0" t="n">
        <v>13</v>
      </c>
      <c r="AD652" s="0" t="n">
        <v>0.561797752808985</v>
      </c>
      <c r="AF652" s="0" t="n">
        <f aca="false">IF(AE652="",V652,AE652)</f>
        <v>37.5</v>
      </c>
      <c r="AG652" s="0" t="n">
        <f aca="false">ROUND(AC652,1)</f>
        <v>13</v>
      </c>
      <c r="AH652" s="0" t="n">
        <v>2008</v>
      </c>
      <c r="AI652" s="0" t="s">
        <v>37</v>
      </c>
      <c r="AJ652" s="0" t="s">
        <v>38</v>
      </c>
    </row>
    <row r="653" customFormat="false" ht="13.8" hidden="true" customHeight="false" outlineLevel="0" collapsed="false">
      <c r="C653" s="0" t="n">
        <v>652</v>
      </c>
      <c r="D653" s="3" t="str">
        <f aca="false">VLOOKUP(C653,$A$1:$B$451,2)</f>
        <v>11-Kagoshima</v>
      </c>
      <c r="E653" s="0" t="str">
        <f aca="false">VLOOKUP($D653,metadata!$B$2:$S$451,2,0)</f>
        <v>Hashimoto, K; Iijima, K; Ogawa, K</v>
      </c>
      <c r="F653" s="0" t="str">
        <f aca="false">VLOOKUP($D653,metadata!$B$2:$S$451,3,0)</f>
        <v>Geographic Variation in Photoperiodic Response for the Induction of Pupal Diapause in the White Cabbage Butterfly, Pieris rapae crucivora Boisuduval (Lepidoptera: Pieridae)</v>
      </c>
      <c r="G653" s="0" t="str">
        <f aca="false">VLOOKUP($D653,metadata!$B$2:$S$451,4,0)</f>
        <v>10.1303/jjaez.2008.206</v>
      </c>
      <c r="H653" s="0" t="str">
        <f aca="false">VLOOKUP($D653,metadata!$B$2:$S$451,5,0)</f>
        <v>y</v>
      </c>
      <c r="I653" s="0" t="str">
        <f aca="false">VLOOKUP($D653,metadata!$B$2:$S$451,6,0)</f>
        <v>a</v>
      </c>
      <c r="J653" s="0" t="str">
        <f aca="false">VLOOKUP($D653,metadata!$B$2:$S$451,7,0)</f>
        <v>i</v>
      </c>
      <c r="K653" s="0" t="n">
        <f aca="false">VLOOKUP($D653,metadata!$B$2:$S$451,8,0)</f>
        <v>7</v>
      </c>
      <c r="L653" s="0" t="n">
        <f aca="false">VLOOKUP($D653,metadata!$B$2:$S$451,9,0)</f>
        <v>6</v>
      </c>
      <c r="M653" s="0" t="str">
        <f aca="false">VLOOKUP($D653,metadata!$B$2:$S$451,10,0)</f>
        <v/>
      </c>
      <c r="N653" s="0" t="str">
        <f aca="false">VLOOKUP($D653,metadata!$B$2:$S$451,11,0)</f>
        <v>Pieris rapae</v>
      </c>
      <c r="O653" s="0" t="str">
        <f aca="false">VLOOKUP($D653,metadata!$B$2:$S$451,12,0)</f>
        <v>lepidoptera</v>
      </c>
      <c r="P653" s="0" t="str">
        <f aca="false">VLOOKUP($D653,metadata!$B$2:$S$451,13,0)</f>
        <v>Kagoshima</v>
      </c>
      <c r="Q653" s="0" t="n">
        <f aca="false">VLOOKUP($D653,metadata!$B$2:$S$451,14,0)</f>
        <v>31.596536</v>
      </c>
      <c r="R653" s="0" t="n">
        <f aca="false">VLOOKUP($D653,metadata!$B$2:$S$451,15,0)</f>
        <v>130.557117</v>
      </c>
      <c r="S653" s="0" t="n">
        <f aca="false">VLOOKUP($D653,metadata!$B$2:$S$451,16,0)</f>
        <v>0.05</v>
      </c>
      <c r="T653" s="0" t="str">
        <f aca="false">VLOOKUP($D653,metadata!$B$2:$S$451,17,0)</f>
        <v/>
      </c>
      <c r="U653" s="0" t="str">
        <f aca="false">VLOOKUP($D653,metadata!$B$2:$S$451,18,0)</f>
        <v/>
      </c>
      <c r="V653" s="0" t="n">
        <f aca="false">VLOOKUP($D653,metadata!$B$2:$Z$451,19,0)</f>
        <v>37.5</v>
      </c>
      <c r="W653" s="0" t="str">
        <f aca="false">VLOOKUP($D653,metadata!$B$2:$Z$451,20,0)</f>
        <v>global average</v>
      </c>
      <c r="X653" s="0" t="str">
        <f aca="false">VLOOKUP($D653,metadata!$B$2:$Z$451,21,0)</f>
        <v/>
      </c>
      <c r="Y653" s="0" t="str">
        <f aca="false">VLOOKUP($D653,metadata!$B$2:$Z$451,22,0)</f>
        <v>11_2</v>
      </c>
      <c r="Z653" s="0" t="str">
        <f aca="false">VLOOKUP($D653,metadata!$B$2:$Z$451,23,0)</f>
        <v/>
      </c>
      <c r="AA653" s="0" t="str">
        <f aca="false">VLOOKUP($D653,metadata!$B$2:$Z$451,24,0)</f>
        <v/>
      </c>
      <c r="AB653" s="0" t="str">
        <f aca="false">VLOOKUP($D653,metadata!$B$2:$Z$451,25,0)</f>
        <v/>
      </c>
      <c r="AC653" s="0" t="n">
        <v>14</v>
      </c>
      <c r="AD653" s="0" t="n">
        <v>0</v>
      </c>
      <c r="AF653" s="0" t="n">
        <f aca="false">IF(AE653="",V653,AE653)</f>
        <v>37.5</v>
      </c>
      <c r="AG653" s="0" t="n">
        <f aca="false">ROUND(AC653,1)</f>
        <v>14</v>
      </c>
      <c r="AH653" s="0" t="n">
        <v>2008</v>
      </c>
      <c r="AI653" s="0" t="s">
        <v>37</v>
      </c>
      <c r="AJ653" s="0" t="s">
        <v>38</v>
      </c>
    </row>
    <row r="654" customFormat="false" ht="13.8" hidden="true" customHeight="false" outlineLevel="0" collapsed="false">
      <c r="C654" s="0" t="n">
        <v>653</v>
      </c>
      <c r="D654" s="3" t="str">
        <f aca="false">VLOOKUP(C654,$A$1:$B$451,2)</f>
        <v>11-Naze</v>
      </c>
      <c r="E654" s="0" t="str">
        <f aca="false">VLOOKUP($D654,metadata!$B$2:$S$451,2,0)</f>
        <v>Hashimoto, K; Iijima, K; Ogawa, K</v>
      </c>
      <c r="F654" s="0" t="str">
        <f aca="false">VLOOKUP($D654,metadata!$B$2:$S$451,3,0)</f>
        <v>Geographic Variation in Photoperiodic Response for the Induction of Pupal Diapause in the White Cabbage Butterfly, Pieris rapae crucivora Boisuduval (Lepidoptera: Pieridae)</v>
      </c>
      <c r="G654" s="0" t="str">
        <f aca="false">VLOOKUP($D654,metadata!$B$2:$S$451,4,0)</f>
        <v>10.1303/jjaez.2008.207</v>
      </c>
      <c r="H654" s="0" t="str">
        <f aca="false">VLOOKUP($D654,metadata!$B$2:$S$451,5,0)</f>
        <v>y</v>
      </c>
      <c r="I654" s="0" t="str">
        <f aca="false">VLOOKUP($D654,metadata!$B$2:$S$451,6,0)</f>
        <v>a</v>
      </c>
      <c r="J654" s="0" t="str">
        <f aca="false">VLOOKUP($D654,metadata!$B$2:$S$451,7,0)</f>
        <v>i</v>
      </c>
      <c r="K654" s="0" t="n">
        <f aca="false">VLOOKUP($D654,metadata!$B$2:$S$451,8,0)</f>
        <v>7</v>
      </c>
      <c r="L654" s="0" t="n">
        <f aca="false">VLOOKUP($D654,metadata!$B$2:$S$451,9,0)</f>
        <v>5</v>
      </c>
      <c r="M654" s="0" t="str">
        <f aca="false">VLOOKUP($D654,metadata!$B$2:$S$451,10,0)</f>
        <v/>
      </c>
      <c r="N654" s="0" t="str">
        <f aca="false">VLOOKUP($D654,metadata!$B$2:$S$451,11,0)</f>
        <v>Pieris rapae</v>
      </c>
      <c r="O654" s="0" t="str">
        <f aca="false">VLOOKUP($D654,metadata!$B$2:$S$451,12,0)</f>
        <v>lepidoptera</v>
      </c>
      <c r="P654" s="0" t="str">
        <f aca="false">VLOOKUP($D654,metadata!$B$2:$S$451,13,0)</f>
        <v>Naze</v>
      </c>
      <c r="Q654" s="0" t="n">
        <f aca="false">VLOOKUP($D654,metadata!$B$2:$S$451,14,0)</f>
        <v>28.377247</v>
      </c>
      <c r="R654" s="0" t="n">
        <f aca="false">VLOOKUP($D654,metadata!$B$2:$S$451,15,0)</f>
        <v>129.493742</v>
      </c>
      <c r="S654" s="0" t="n">
        <f aca="false">VLOOKUP($D654,metadata!$B$2:$S$451,16,0)</f>
        <v>0.05</v>
      </c>
      <c r="T654" s="0" t="str">
        <f aca="false">VLOOKUP($D654,metadata!$B$2:$S$451,17,0)</f>
        <v/>
      </c>
      <c r="U654" s="0" t="str">
        <f aca="false">VLOOKUP($D654,metadata!$B$2:$S$451,18,0)</f>
        <v/>
      </c>
      <c r="V654" s="0" t="n">
        <f aca="false">VLOOKUP($D654,metadata!$B$2:$Z$451,19,0)</f>
        <v>37.5</v>
      </c>
      <c r="W654" s="0" t="str">
        <f aca="false">VLOOKUP($D654,metadata!$B$2:$Z$451,20,0)</f>
        <v>global average</v>
      </c>
      <c r="X654" s="0" t="str">
        <f aca="false">VLOOKUP($D654,metadata!$B$2:$Z$451,21,0)</f>
        <v/>
      </c>
      <c r="Y654" s="0" t="str">
        <f aca="false">VLOOKUP($D654,metadata!$B$2:$Z$451,22,0)</f>
        <v>11_3</v>
      </c>
      <c r="Z654" s="0" t="str">
        <f aca="false">VLOOKUP($D654,metadata!$B$2:$Z$451,23,0)</f>
        <v/>
      </c>
      <c r="AA654" s="0" t="str">
        <f aca="false">VLOOKUP($D654,metadata!$B$2:$Z$451,24,0)</f>
        <v/>
      </c>
      <c r="AB654" s="0" t="str">
        <f aca="false">VLOOKUP($D654,metadata!$B$2:$Z$451,25,0)</f>
        <v/>
      </c>
      <c r="AC654" s="0" t="n">
        <v>7.88973384030418</v>
      </c>
      <c r="AD654" s="0" t="n">
        <v>99</v>
      </c>
      <c r="AF654" s="0" t="n">
        <f aca="false">IF(AE654="",V654,AE654)</f>
        <v>37.5</v>
      </c>
      <c r="AG654" s="0" t="n">
        <v>8</v>
      </c>
      <c r="AH654" s="0" t="n">
        <v>2008</v>
      </c>
      <c r="AI654" s="0" t="s">
        <v>37</v>
      </c>
      <c r="AJ654" s="0" t="s">
        <v>37</v>
      </c>
    </row>
    <row r="655" customFormat="false" ht="13.8" hidden="true" customHeight="false" outlineLevel="0" collapsed="false">
      <c r="C655" s="0" t="n">
        <v>654</v>
      </c>
      <c r="D655" s="3" t="str">
        <f aca="false">VLOOKUP(C655,$A$1:$B$451,2)</f>
        <v>11-Naze</v>
      </c>
      <c r="E655" s="0" t="str">
        <f aca="false">VLOOKUP($D655,metadata!$B$2:$S$451,2,0)</f>
        <v>Hashimoto, K; Iijima, K; Ogawa, K</v>
      </c>
      <c r="F655" s="0" t="str">
        <f aca="false">VLOOKUP($D655,metadata!$B$2:$S$451,3,0)</f>
        <v>Geographic Variation in Photoperiodic Response for the Induction of Pupal Diapause in the White Cabbage Butterfly, Pieris rapae crucivora Boisuduval (Lepidoptera: Pieridae)</v>
      </c>
      <c r="G655" s="0" t="str">
        <f aca="false">VLOOKUP($D655,metadata!$B$2:$S$451,4,0)</f>
        <v>10.1303/jjaez.2008.207</v>
      </c>
      <c r="H655" s="0" t="str">
        <f aca="false">VLOOKUP($D655,metadata!$B$2:$S$451,5,0)</f>
        <v>y</v>
      </c>
      <c r="I655" s="0" t="str">
        <f aca="false">VLOOKUP($D655,metadata!$B$2:$S$451,6,0)</f>
        <v>a</v>
      </c>
      <c r="J655" s="0" t="str">
        <f aca="false">VLOOKUP($D655,metadata!$B$2:$S$451,7,0)</f>
        <v>i</v>
      </c>
      <c r="K655" s="0" t="n">
        <f aca="false">VLOOKUP($D655,metadata!$B$2:$S$451,8,0)</f>
        <v>7</v>
      </c>
      <c r="L655" s="0" t="n">
        <f aca="false">VLOOKUP($D655,metadata!$B$2:$S$451,9,0)</f>
        <v>5</v>
      </c>
      <c r="M655" s="0" t="str">
        <f aca="false">VLOOKUP($D655,metadata!$B$2:$S$451,10,0)</f>
        <v/>
      </c>
      <c r="N655" s="0" t="str">
        <f aca="false">VLOOKUP($D655,metadata!$B$2:$S$451,11,0)</f>
        <v>Pieris rapae</v>
      </c>
      <c r="O655" s="0" t="str">
        <f aca="false">VLOOKUP($D655,metadata!$B$2:$S$451,12,0)</f>
        <v>lepidoptera</v>
      </c>
      <c r="P655" s="0" t="str">
        <f aca="false">VLOOKUP($D655,metadata!$B$2:$S$451,13,0)</f>
        <v>Naze</v>
      </c>
      <c r="Q655" s="0" t="n">
        <f aca="false">VLOOKUP($D655,metadata!$B$2:$S$451,14,0)</f>
        <v>28.377247</v>
      </c>
      <c r="R655" s="0" t="n">
        <f aca="false">VLOOKUP($D655,metadata!$B$2:$S$451,15,0)</f>
        <v>129.493742</v>
      </c>
      <c r="S655" s="0" t="n">
        <f aca="false">VLOOKUP($D655,metadata!$B$2:$S$451,16,0)</f>
        <v>0.05</v>
      </c>
      <c r="T655" s="0" t="str">
        <f aca="false">VLOOKUP($D655,metadata!$B$2:$S$451,17,0)</f>
        <v/>
      </c>
      <c r="U655" s="0" t="str">
        <f aca="false">VLOOKUP($D655,metadata!$B$2:$S$451,18,0)</f>
        <v/>
      </c>
      <c r="V655" s="0" t="n">
        <f aca="false">VLOOKUP($D655,metadata!$B$2:$Z$451,19,0)</f>
        <v>37.5</v>
      </c>
      <c r="W655" s="0" t="str">
        <f aca="false">VLOOKUP($D655,metadata!$B$2:$Z$451,20,0)</f>
        <v>global average</v>
      </c>
      <c r="X655" s="0" t="str">
        <f aca="false">VLOOKUP($D655,metadata!$B$2:$Z$451,21,0)</f>
        <v/>
      </c>
      <c r="Y655" s="0" t="str">
        <f aca="false">VLOOKUP($D655,metadata!$B$2:$Z$451,22,0)</f>
        <v>11_3</v>
      </c>
      <c r="Z655" s="0" t="str">
        <f aca="false">VLOOKUP($D655,metadata!$B$2:$Z$451,23,0)</f>
        <v/>
      </c>
      <c r="AA655" s="0" t="str">
        <f aca="false">VLOOKUP($D655,metadata!$B$2:$Z$451,24,0)</f>
        <v/>
      </c>
      <c r="AB655" s="0" t="str">
        <f aca="false">VLOOKUP($D655,metadata!$B$2:$Z$451,25,0)</f>
        <v/>
      </c>
      <c r="AC655" s="0" t="n">
        <v>9.98098859315589</v>
      </c>
      <c r="AD655" s="0" t="n">
        <v>96</v>
      </c>
      <c r="AF655" s="0" t="n">
        <f aca="false">IF(AE655="",V655,AE655)</f>
        <v>37.5</v>
      </c>
      <c r="AG655" s="0" t="n">
        <f aca="false">ROUND(AC655,1)</f>
        <v>10</v>
      </c>
      <c r="AH655" s="0" t="n">
        <v>2008</v>
      </c>
      <c r="AI655" s="0" t="s">
        <v>37</v>
      </c>
      <c r="AJ655" s="0" t="s">
        <v>37</v>
      </c>
    </row>
    <row r="656" customFormat="false" ht="13.8" hidden="true" customHeight="false" outlineLevel="0" collapsed="false">
      <c r="C656" s="0" t="n">
        <v>655</v>
      </c>
      <c r="D656" s="3" t="str">
        <f aca="false">VLOOKUP(C656,$A$1:$B$451,2)</f>
        <v>11-Naze</v>
      </c>
      <c r="E656" s="0" t="str">
        <f aca="false">VLOOKUP($D656,metadata!$B$2:$S$451,2,0)</f>
        <v>Hashimoto, K; Iijima, K; Ogawa, K</v>
      </c>
      <c r="F656" s="0" t="str">
        <f aca="false">VLOOKUP($D656,metadata!$B$2:$S$451,3,0)</f>
        <v>Geographic Variation in Photoperiodic Response for the Induction of Pupal Diapause in the White Cabbage Butterfly, Pieris rapae crucivora Boisuduval (Lepidoptera: Pieridae)</v>
      </c>
      <c r="G656" s="0" t="str">
        <f aca="false">VLOOKUP($D656,metadata!$B$2:$S$451,4,0)</f>
        <v>10.1303/jjaez.2008.207</v>
      </c>
      <c r="H656" s="0" t="str">
        <f aca="false">VLOOKUP($D656,metadata!$B$2:$S$451,5,0)</f>
        <v>y</v>
      </c>
      <c r="I656" s="0" t="str">
        <f aca="false">VLOOKUP($D656,metadata!$B$2:$S$451,6,0)</f>
        <v>a</v>
      </c>
      <c r="J656" s="0" t="str">
        <f aca="false">VLOOKUP($D656,metadata!$B$2:$S$451,7,0)</f>
        <v>i</v>
      </c>
      <c r="K656" s="0" t="n">
        <f aca="false">VLOOKUP($D656,metadata!$B$2:$S$451,8,0)</f>
        <v>7</v>
      </c>
      <c r="L656" s="0" t="n">
        <f aca="false">VLOOKUP($D656,metadata!$B$2:$S$451,9,0)</f>
        <v>5</v>
      </c>
      <c r="M656" s="0" t="str">
        <f aca="false">VLOOKUP($D656,metadata!$B$2:$S$451,10,0)</f>
        <v/>
      </c>
      <c r="N656" s="0" t="str">
        <f aca="false">VLOOKUP($D656,metadata!$B$2:$S$451,11,0)</f>
        <v>Pieris rapae</v>
      </c>
      <c r="O656" s="0" t="str">
        <f aca="false">VLOOKUP($D656,metadata!$B$2:$S$451,12,0)</f>
        <v>lepidoptera</v>
      </c>
      <c r="P656" s="0" t="str">
        <f aca="false">VLOOKUP($D656,metadata!$B$2:$S$451,13,0)</f>
        <v>Naze</v>
      </c>
      <c r="Q656" s="0" t="n">
        <f aca="false">VLOOKUP($D656,metadata!$B$2:$S$451,14,0)</f>
        <v>28.377247</v>
      </c>
      <c r="R656" s="0" t="n">
        <f aca="false">VLOOKUP($D656,metadata!$B$2:$S$451,15,0)</f>
        <v>129.493742</v>
      </c>
      <c r="S656" s="0" t="n">
        <f aca="false">VLOOKUP($D656,metadata!$B$2:$S$451,16,0)</f>
        <v>0.05</v>
      </c>
      <c r="T656" s="0" t="str">
        <f aca="false">VLOOKUP($D656,metadata!$B$2:$S$451,17,0)</f>
        <v/>
      </c>
      <c r="U656" s="0" t="str">
        <f aca="false">VLOOKUP($D656,metadata!$B$2:$S$451,18,0)</f>
        <v/>
      </c>
      <c r="V656" s="0" t="n">
        <f aca="false">VLOOKUP($D656,metadata!$B$2:$Z$451,19,0)</f>
        <v>37.5</v>
      </c>
      <c r="W656" s="0" t="str">
        <f aca="false">VLOOKUP($D656,metadata!$B$2:$Z$451,20,0)</f>
        <v>global average</v>
      </c>
      <c r="X656" s="0" t="str">
        <f aca="false">VLOOKUP($D656,metadata!$B$2:$Z$451,21,0)</f>
        <v/>
      </c>
      <c r="Y656" s="0" t="str">
        <f aca="false">VLOOKUP($D656,metadata!$B$2:$Z$451,22,0)</f>
        <v>11_3</v>
      </c>
      <c r="Z656" s="0" t="str">
        <f aca="false">VLOOKUP($D656,metadata!$B$2:$Z$451,23,0)</f>
        <v/>
      </c>
      <c r="AA656" s="0" t="str">
        <f aca="false">VLOOKUP($D656,metadata!$B$2:$Z$451,24,0)</f>
        <v/>
      </c>
      <c r="AB656" s="0" t="str">
        <f aca="false">VLOOKUP($D656,metadata!$B$2:$Z$451,25,0)</f>
        <v/>
      </c>
      <c r="AC656" s="0" t="n">
        <v>11.0076045627376</v>
      </c>
      <c r="AD656" s="0" t="n">
        <v>64</v>
      </c>
      <c r="AF656" s="0" t="n">
        <f aca="false">IF(AE656="",V656,AE656)</f>
        <v>37.5</v>
      </c>
      <c r="AG656" s="0" t="n">
        <f aca="false">ROUND(AC656,1)</f>
        <v>11</v>
      </c>
      <c r="AH656" s="0" t="n">
        <v>2008</v>
      </c>
      <c r="AI656" s="0" t="s">
        <v>37</v>
      </c>
      <c r="AJ656" s="0" t="s">
        <v>37</v>
      </c>
    </row>
    <row r="657" customFormat="false" ht="13.8" hidden="true" customHeight="false" outlineLevel="0" collapsed="false">
      <c r="C657" s="0" t="n">
        <v>656</v>
      </c>
      <c r="D657" s="3" t="str">
        <f aca="false">VLOOKUP(C657,$A$1:$B$451,2)</f>
        <v>11-Naze</v>
      </c>
      <c r="E657" s="0" t="str">
        <f aca="false">VLOOKUP($D657,metadata!$B$2:$S$451,2,0)</f>
        <v>Hashimoto, K; Iijima, K; Ogawa, K</v>
      </c>
      <c r="F657" s="0" t="str">
        <f aca="false">VLOOKUP($D657,metadata!$B$2:$S$451,3,0)</f>
        <v>Geographic Variation in Photoperiodic Response for the Induction of Pupal Diapause in the White Cabbage Butterfly, Pieris rapae crucivora Boisuduval (Lepidoptera: Pieridae)</v>
      </c>
      <c r="G657" s="0" t="str">
        <f aca="false">VLOOKUP($D657,metadata!$B$2:$S$451,4,0)</f>
        <v>10.1303/jjaez.2008.207</v>
      </c>
      <c r="H657" s="0" t="str">
        <f aca="false">VLOOKUP($D657,metadata!$B$2:$S$451,5,0)</f>
        <v>y</v>
      </c>
      <c r="I657" s="0" t="str">
        <f aca="false">VLOOKUP($D657,metadata!$B$2:$S$451,6,0)</f>
        <v>a</v>
      </c>
      <c r="J657" s="0" t="str">
        <f aca="false">VLOOKUP($D657,metadata!$B$2:$S$451,7,0)</f>
        <v>i</v>
      </c>
      <c r="K657" s="0" t="n">
        <f aca="false">VLOOKUP($D657,metadata!$B$2:$S$451,8,0)</f>
        <v>7</v>
      </c>
      <c r="L657" s="0" t="n">
        <f aca="false">VLOOKUP($D657,metadata!$B$2:$S$451,9,0)</f>
        <v>5</v>
      </c>
      <c r="M657" s="0" t="str">
        <f aca="false">VLOOKUP($D657,metadata!$B$2:$S$451,10,0)</f>
        <v/>
      </c>
      <c r="N657" s="0" t="str">
        <f aca="false">VLOOKUP($D657,metadata!$B$2:$S$451,11,0)</f>
        <v>Pieris rapae</v>
      </c>
      <c r="O657" s="0" t="str">
        <f aca="false">VLOOKUP($D657,metadata!$B$2:$S$451,12,0)</f>
        <v>lepidoptera</v>
      </c>
      <c r="P657" s="0" t="str">
        <f aca="false">VLOOKUP($D657,metadata!$B$2:$S$451,13,0)</f>
        <v>Naze</v>
      </c>
      <c r="Q657" s="0" t="n">
        <f aca="false">VLOOKUP($D657,metadata!$B$2:$S$451,14,0)</f>
        <v>28.377247</v>
      </c>
      <c r="R657" s="0" t="n">
        <f aca="false">VLOOKUP($D657,metadata!$B$2:$S$451,15,0)</f>
        <v>129.493742</v>
      </c>
      <c r="S657" s="0" t="n">
        <f aca="false">VLOOKUP($D657,metadata!$B$2:$S$451,16,0)</f>
        <v>0.05</v>
      </c>
      <c r="T657" s="0" t="str">
        <f aca="false">VLOOKUP($D657,metadata!$B$2:$S$451,17,0)</f>
        <v/>
      </c>
      <c r="U657" s="0" t="str">
        <f aca="false">VLOOKUP($D657,metadata!$B$2:$S$451,18,0)</f>
        <v/>
      </c>
      <c r="V657" s="0" t="n">
        <f aca="false">VLOOKUP($D657,metadata!$B$2:$Z$451,19,0)</f>
        <v>37.5</v>
      </c>
      <c r="W657" s="0" t="str">
        <f aca="false">VLOOKUP($D657,metadata!$B$2:$Z$451,20,0)</f>
        <v>global average</v>
      </c>
      <c r="X657" s="0" t="str">
        <f aca="false">VLOOKUP($D657,metadata!$B$2:$Z$451,21,0)</f>
        <v/>
      </c>
      <c r="Y657" s="0" t="str">
        <f aca="false">VLOOKUP($D657,metadata!$B$2:$Z$451,22,0)</f>
        <v>11_3</v>
      </c>
      <c r="Z657" s="0" t="str">
        <f aca="false">VLOOKUP($D657,metadata!$B$2:$Z$451,23,0)</f>
        <v/>
      </c>
      <c r="AA657" s="0" t="str">
        <f aca="false">VLOOKUP($D657,metadata!$B$2:$Z$451,24,0)</f>
        <v/>
      </c>
      <c r="AB657" s="0" t="str">
        <f aca="false">VLOOKUP($D657,metadata!$B$2:$Z$451,25,0)</f>
        <v/>
      </c>
      <c r="AC657" s="0" t="n">
        <v>11.9961977186311</v>
      </c>
      <c r="AD657" s="0" t="n">
        <v>9.99999999999997</v>
      </c>
      <c r="AF657" s="0" t="n">
        <f aca="false">IF(AE657="",V657,AE657)</f>
        <v>37.5</v>
      </c>
      <c r="AG657" s="0" t="n">
        <f aca="false">ROUND(AC657,1)</f>
        <v>12</v>
      </c>
      <c r="AH657" s="0" t="n">
        <v>2008</v>
      </c>
      <c r="AI657" s="0" t="s">
        <v>37</v>
      </c>
      <c r="AJ657" s="0" t="s">
        <v>37</v>
      </c>
    </row>
    <row r="658" customFormat="false" ht="13.8" hidden="true" customHeight="false" outlineLevel="0" collapsed="false">
      <c r="C658" s="0" t="n">
        <v>657</v>
      </c>
      <c r="D658" s="3" t="str">
        <f aca="false">VLOOKUP(C658,$A$1:$B$451,2)</f>
        <v>11-Naze</v>
      </c>
      <c r="E658" s="0" t="str">
        <f aca="false">VLOOKUP($D658,metadata!$B$2:$S$451,2,0)</f>
        <v>Hashimoto, K; Iijima, K; Ogawa, K</v>
      </c>
      <c r="F658" s="0" t="str">
        <f aca="false">VLOOKUP($D658,metadata!$B$2:$S$451,3,0)</f>
        <v>Geographic Variation in Photoperiodic Response for the Induction of Pupal Diapause in the White Cabbage Butterfly, Pieris rapae crucivora Boisuduval (Lepidoptera: Pieridae)</v>
      </c>
      <c r="G658" s="0" t="str">
        <f aca="false">VLOOKUP($D658,metadata!$B$2:$S$451,4,0)</f>
        <v>10.1303/jjaez.2008.207</v>
      </c>
      <c r="H658" s="0" t="str">
        <f aca="false">VLOOKUP($D658,metadata!$B$2:$S$451,5,0)</f>
        <v>y</v>
      </c>
      <c r="I658" s="0" t="str">
        <f aca="false">VLOOKUP($D658,metadata!$B$2:$S$451,6,0)</f>
        <v>a</v>
      </c>
      <c r="J658" s="0" t="str">
        <f aca="false">VLOOKUP($D658,metadata!$B$2:$S$451,7,0)</f>
        <v>i</v>
      </c>
      <c r="K658" s="0" t="n">
        <f aca="false">VLOOKUP($D658,metadata!$B$2:$S$451,8,0)</f>
        <v>7</v>
      </c>
      <c r="L658" s="0" t="n">
        <f aca="false">VLOOKUP($D658,metadata!$B$2:$S$451,9,0)</f>
        <v>5</v>
      </c>
      <c r="M658" s="0" t="str">
        <f aca="false">VLOOKUP($D658,metadata!$B$2:$S$451,10,0)</f>
        <v/>
      </c>
      <c r="N658" s="0" t="str">
        <f aca="false">VLOOKUP($D658,metadata!$B$2:$S$451,11,0)</f>
        <v>Pieris rapae</v>
      </c>
      <c r="O658" s="0" t="str">
        <f aca="false">VLOOKUP($D658,metadata!$B$2:$S$451,12,0)</f>
        <v>lepidoptera</v>
      </c>
      <c r="P658" s="0" t="str">
        <f aca="false">VLOOKUP($D658,metadata!$B$2:$S$451,13,0)</f>
        <v>Naze</v>
      </c>
      <c r="Q658" s="0" t="n">
        <f aca="false">VLOOKUP($D658,metadata!$B$2:$S$451,14,0)</f>
        <v>28.377247</v>
      </c>
      <c r="R658" s="0" t="n">
        <f aca="false">VLOOKUP($D658,metadata!$B$2:$S$451,15,0)</f>
        <v>129.493742</v>
      </c>
      <c r="S658" s="0" t="n">
        <f aca="false">VLOOKUP($D658,metadata!$B$2:$S$451,16,0)</f>
        <v>0.05</v>
      </c>
      <c r="T658" s="0" t="str">
        <f aca="false">VLOOKUP($D658,metadata!$B$2:$S$451,17,0)</f>
        <v/>
      </c>
      <c r="U658" s="0" t="str">
        <f aca="false">VLOOKUP($D658,metadata!$B$2:$S$451,18,0)</f>
        <v/>
      </c>
      <c r="V658" s="0" t="n">
        <f aca="false">VLOOKUP($D658,metadata!$B$2:$Z$451,19,0)</f>
        <v>37.5</v>
      </c>
      <c r="W658" s="0" t="str">
        <f aca="false">VLOOKUP($D658,metadata!$B$2:$Z$451,20,0)</f>
        <v>global average</v>
      </c>
      <c r="X658" s="0" t="str">
        <f aca="false">VLOOKUP($D658,metadata!$B$2:$Z$451,21,0)</f>
        <v/>
      </c>
      <c r="Y658" s="0" t="str">
        <f aca="false">VLOOKUP($D658,metadata!$B$2:$Z$451,22,0)</f>
        <v>11_3</v>
      </c>
      <c r="Z658" s="0" t="str">
        <f aca="false">VLOOKUP($D658,metadata!$B$2:$Z$451,23,0)</f>
        <v/>
      </c>
      <c r="AA658" s="0" t="str">
        <f aca="false">VLOOKUP($D658,metadata!$B$2:$Z$451,24,0)</f>
        <v/>
      </c>
      <c r="AB658" s="0" t="str">
        <f aca="false">VLOOKUP($D658,metadata!$B$2:$Z$451,25,0)</f>
        <v/>
      </c>
      <c r="AC658" s="0" t="n">
        <v>13.93536121673</v>
      </c>
      <c r="AD658" s="0" t="n">
        <v>0</v>
      </c>
      <c r="AF658" s="0" t="n">
        <f aca="false">IF(AE658="",V658,AE658)</f>
        <v>37.5</v>
      </c>
      <c r="AG658" s="0" t="n">
        <v>14</v>
      </c>
      <c r="AH658" s="0" t="n">
        <v>2008</v>
      </c>
      <c r="AI658" s="0" t="s">
        <v>37</v>
      </c>
      <c r="AJ658" s="0" t="s">
        <v>37</v>
      </c>
    </row>
    <row r="659" customFormat="false" ht="13.8" hidden="true" customHeight="false" outlineLevel="0" collapsed="false">
      <c r="C659" s="0" t="n">
        <v>658</v>
      </c>
      <c r="D659" s="3" t="str">
        <f aca="false">VLOOKUP(C659,$A$1:$B$451,2)</f>
        <v>14-AH</v>
      </c>
      <c r="E659" s="0" t="str">
        <f aca="false">VLOOKUP($D659,metadata!$B$2:$S$451,2,0)</f>
        <v>Zeng, Y; Zhu, DH</v>
      </c>
      <c r="F659" s="0" t="str">
        <f aca="false">VLOOKUP($D659,metadata!$B$2:$S$451,3,0)</f>
        <v>Geographical Variation in Body Size, Development Time, and Wing Dimorphism in the Cricket Velarifictorus micado (Orthoptera: Gryllidae)</v>
      </c>
      <c r="G659" s="0" t="str">
        <f aca="false">VLOOKUP($D659,metadata!$B$2:$S$451,4,0)</f>
        <v>10.1603/AN14040</v>
      </c>
      <c r="H659" s="0" t="str">
        <f aca="false">VLOOKUP($D659,metadata!$B$2:$S$451,5,0)</f>
        <v>y-askcoordinates</v>
      </c>
      <c r="I659" s="0" t="str">
        <f aca="false">VLOOKUP($D659,metadata!$B$2:$S$451,6,0)</f>
        <v>a</v>
      </c>
      <c r="J659" s="0" t="str">
        <f aca="false">VLOOKUP($D659,metadata!$B$2:$S$451,7,0)</f>
        <v>i</v>
      </c>
      <c r="K659" s="0" t="n">
        <f aca="false">VLOOKUP($D659,metadata!$B$2:$S$451,8,0)</f>
        <v>5</v>
      </c>
      <c r="L659" s="0" t="n">
        <f aca="false">VLOOKUP($D659,metadata!$B$2:$S$451,9,0)</f>
        <v>4</v>
      </c>
      <c r="M659" s="0" t="str">
        <f aca="false">VLOOKUP($D659,metadata!$B$2:$S$451,10,0)</f>
        <v>n</v>
      </c>
      <c r="N659" s="0" t="str">
        <f aca="false">VLOOKUP($D659,metadata!$B$2:$S$451,11,0)</f>
        <v>Velarifictorus micado</v>
      </c>
      <c r="O659" s="0" t="str">
        <f aca="false">VLOOKUP($D659,metadata!$B$2:$S$451,12,0)</f>
        <v>orthoptera</v>
      </c>
      <c r="P659" s="0" t="str">
        <f aca="false">VLOOKUP($D659,metadata!$B$2:$S$451,13,0)</f>
        <v>AH</v>
      </c>
      <c r="Q659" s="0" t="str">
        <f aca="false">VLOOKUP($D659,metadata!$B$2:$S$451,14,0)</f>
        <v/>
      </c>
      <c r="R659" s="0" t="str">
        <f aca="false">VLOOKUP($D659,metadata!$B$2:$S$451,15,0)</f>
        <v/>
      </c>
      <c r="S659" s="0" t="str">
        <f aca="false">VLOOKUP($D659,metadata!$B$2:$S$451,16,0)</f>
        <v/>
      </c>
      <c r="T659" s="0" t="str">
        <f aca="false">VLOOKUP($D659,metadata!$B$2:$S$451,17,0)</f>
        <v/>
      </c>
      <c r="U659" s="0" t="str">
        <f aca="false">VLOOKUP($D659,metadata!$B$2:$S$451,18,0)</f>
        <v/>
      </c>
      <c r="V659" s="0" t="n">
        <f aca="false">VLOOKUP($D659,metadata!$B$2:$Z$451,19,0)</f>
        <v>85.5</v>
      </c>
      <c r="W659" s="0" t="str">
        <f aca="false">VLOOKUP($D659,metadata!$B$2:$Z$451,20,0)</f>
        <v>global average</v>
      </c>
      <c r="X659" s="0" t="str">
        <f aca="false">VLOOKUP($D659,metadata!$B$2:$Z$451,21,0)</f>
        <v/>
      </c>
      <c r="Y659" s="0" t="n">
        <f aca="false">VLOOKUP($D659,metadata!$B$2:$Z$451,22,0)</f>
        <v>14</v>
      </c>
      <c r="Z659" s="0" t="str">
        <f aca="false">VLOOKUP($D659,metadata!$B$2:$Z$451,23,0)</f>
        <v/>
      </c>
      <c r="AA659" s="0" t="str">
        <f aca="false">VLOOKUP($D659,metadata!$B$2:$Z$451,24,0)</f>
        <v>macroptery</v>
      </c>
      <c r="AB659" s="0" t="str">
        <f aca="false">VLOOKUP($D659,metadata!$B$2:$Z$451,25,0)</f>
        <v/>
      </c>
      <c r="AC659" s="0" t="n">
        <v>10</v>
      </c>
      <c r="AD659" s="0" t="n">
        <v>15.4109589041095</v>
      </c>
      <c r="AF659" s="0" t="n">
        <f aca="false">IF(AE659="",V659,AE659)</f>
        <v>85.5</v>
      </c>
      <c r="AG659" s="0" t="n">
        <f aca="false">ROUND(AC659,1)</f>
        <v>10</v>
      </c>
    </row>
    <row r="660" customFormat="false" ht="13.8" hidden="true" customHeight="false" outlineLevel="0" collapsed="false">
      <c r="C660" s="0" t="n">
        <v>659</v>
      </c>
      <c r="D660" s="3" t="str">
        <f aca="false">VLOOKUP(C660,$A$1:$B$451,2)</f>
        <v>14-AH</v>
      </c>
      <c r="E660" s="0" t="str">
        <f aca="false">VLOOKUP($D660,metadata!$B$2:$S$451,2,0)</f>
        <v>Zeng, Y; Zhu, DH</v>
      </c>
      <c r="F660" s="0" t="str">
        <f aca="false">VLOOKUP($D660,metadata!$B$2:$S$451,3,0)</f>
        <v>Geographical Variation in Body Size, Development Time, and Wing Dimorphism in the Cricket Velarifictorus micado (Orthoptera: Gryllidae)</v>
      </c>
      <c r="G660" s="0" t="str">
        <f aca="false">VLOOKUP($D660,metadata!$B$2:$S$451,4,0)</f>
        <v>10.1603/AN14040</v>
      </c>
      <c r="H660" s="0" t="str">
        <f aca="false">VLOOKUP($D660,metadata!$B$2:$S$451,5,0)</f>
        <v>y-askcoordinates</v>
      </c>
      <c r="I660" s="0" t="str">
        <f aca="false">VLOOKUP($D660,metadata!$B$2:$S$451,6,0)</f>
        <v>a</v>
      </c>
      <c r="J660" s="0" t="str">
        <f aca="false">VLOOKUP($D660,metadata!$B$2:$S$451,7,0)</f>
        <v>i</v>
      </c>
      <c r="K660" s="0" t="n">
        <f aca="false">VLOOKUP($D660,metadata!$B$2:$S$451,8,0)</f>
        <v>5</v>
      </c>
      <c r="L660" s="0" t="n">
        <f aca="false">VLOOKUP($D660,metadata!$B$2:$S$451,9,0)</f>
        <v>4</v>
      </c>
      <c r="M660" s="0" t="str">
        <f aca="false">VLOOKUP($D660,metadata!$B$2:$S$451,10,0)</f>
        <v>n</v>
      </c>
      <c r="N660" s="0" t="str">
        <f aca="false">VLOOKUP($D660,metadata!$B$2:$S$451,11,0)</f>
        <v>Velarifictorus micado</v>
      </c>
      <c r="O660" s="0" t="str">
        <f aca="false">VLOOKUP($D660,metadata!$B$2:$S$451,12,0)</f>
        <v>orthoptera</v>
      </c>
      <c r="P660" s="0" t="str">
        <f aca="false">VLOOKUP($D660,metadata!$B$2:$S$451,13,0)</f>
        <v>AH</v>
      </c>
      <c r="Q660" s="0" t="str">
        <f aca="false">VLOOKUP($D660,metadata!$B$2:$S$451,14,0)</f>
        <v/>
      </c>
      <c r="R660" s="0" t="str">
        <f aca="false">VLOOKUP($D660,metadata!$B$2:$S$451,15,0)</f>
        <v/>
      </c>
      <c r="S660" s="0" t="str">
        <f aca="false">VLOOKUP($D660,metadata!$B$2:$S$451,16,0)</f>
        <v/>
      </c>
      <c r="T660" s="0" t="str">
        <f aca="false">VLOOKUP($D660,metadata!$B$2:$S$451,17,0)</f>
        <v/>
      </c>
      <c r="U660" s="0" t="str">
        <f aca="false">VLOOKUP($D660,metadata!$B$2:$S$451,18,0)</f>
        <v/>
      </c>
      <c r="V660" s="0" t="n">
        <f aca="false">VLOOKUP($D660,metadata!$B$2:$Z$451,19,0)</f>
        <v>85.5</v>
      </c>
      <c r="W660" s="0" t="str">
        <f aca="false">VLOOKUP($D660,metadata!$B$2:$Z$451,20,0)</f>
        <v>global average</v>
      </c>
      <c r="X660" s="0" t="str">
        <f aca="false">VLOOKUP($D660,metadata!$B$2:$Z$451,21,0)</f>
        <v/>
      </c>
      <c r="Y660" s="0" t="n">
        <f aca="false">VLOOKUP($D660,metadata!$B$2:$Z$451,22,0)</f>
        <v>14</v>
      </c>
      <c r="Z660" s="0" t="str">
        <f aca="false">VLOOKUP($D660,metadata!$B$2:$Z$451,23,0)</f>
        <v/>
      </c>
      <c r="AA660" s="0" t="str">
        <f aca="false">VLOOKUP($D660,metadata!$B$2:$Z$451,24,0)</f>
        <v>macroptery</v>
      </c>
      <c r="AB660" s="0" t="str">
        <f aca="false">VLOOKUP($D660,metadata!$B$2:$Z$451,25,0)</f>
        <v/>
      </c>
      <c r="AC660" s="0" t="n">
        <v>12.0059701492537</v>
      </c>
      <c r="AD660" s="0" t="n">
        <v>10.2739726027397</v>
      </c>
      <c r="AF660" s="0" t="n">
        <f aca="false">IF(AE660="",V660,AE660)</f>
        <v>85.5</v>
      </c>
      <c r="AG660" s="0" t="n">
        <f aca="false">ROUND(AC660,1)</f>
        <v>12</v>
      </c>
    </row>
    <row r="661" customFormat="false" ht="13.8" hidden="true" customHeight="false" outlineLevel="0" collapsed="false">
      <c r="C661" s="0" t="n">
        <v>660</v>
      </c>
      <c r="D661" s="3" t="str">
        <f aca="false">VLOOKUP(C661,$A$1:$B$451,2)</f>
        <v>14-AH</v>
      </c>
      <c r="E661" s="0" t="str">
        <f aca="false">VLOOKUP($D661,metadata!$B$2:$S$451,2,0)</f>
        <v>Zeng, Y; Zhu, DH</v>
      </c>
      <c r="F661" s="0" t="str">
        <f aca="false">VLOOKUP($D661,metadata!$B$2:$S$451,3,0)</f>
        <v>Geographical Variation in Body Size, Development Time, and Wing Dimorphism in the Cricket Velarifictorus micado (Orthoptera: Gryllidae)</v>
      </c>
      <c r="G661" s="0" t="str">
        <f aca="false">VLOOKUP($D661,metadata!$B$2:$S$451,4,0)</f>
        <v>10.1603/AN14040</v>
      </c>
      <c r="H661" s="0" t="str">
        <f aca="false">VLOOKUP($D661,metadata!$B$2:$S$451,5,0)</f>
        <v>y-askcoordinates</v>
      </c>
      <c r="I661" s="0" t="str">
        <f aca="false">VLOOKUP($D661,metadata!$B$2:$S$451,6,0)</f>
        <v>a</v>
      </c>
      <c r="J661" s="0" t="str">
        <f aca="false">VLOOKUP($D661,metadata!$B$2:$S$451,7,0)</f>
        <v>i</v>
      </c>
      <c r="K661" s="0" t="n">
        <f aca="false">VLOOKUP($D661,metadata!$B$2:$S$451,8,0)</f>
        <v>5</v>
      </c>
      <c r="L661" s="0" t="n">
        <f aca="false">VLOOKUP($D661,metadata!$B$2:$S$451,9,0)</f>
        <v>4</v>
      </c>
      <c r="M661" s="0" t="str">
        <f aca="false">VLOOKUP($D661,metadata!$B$2:$S$451,10,0)</f>
        <v>n</v>
      </c>
      <c r="N661" s="0" t="str">
        <f aca="false">VLOOKUP($D661,metadata!$B$2:$S$451,11,0)</f>
        <v>Velarifictorus micado</v>
      </c>
      <c r="O661" s="0" t="str">
        <f aca="false">VLOOKUP($D661,metadata!$B$2:$S$451,12,0)</f>
        <v>orthoptera</v>
      </c>
      <c r="P661" s="0" t="str">
        <f aca="false">VLOOKUP($D661,metadata!$B$2:$S$451,13,0)</f>
        <v>AH</v>
      </c>
      <c r="Q661" s="0" t="str">
        <f aca="false">VLOOKUP($D661,metadata!$B$2:$S$451,14,0)</f>
        <v/>
      </c>
      <c r="R661" s="0" t="str">
        <f aca="false">VLOOKUP($D661,metadata!$B$2:$S$451,15,0)</f>
        <v/>
      </c>
      <c r="S661" s="0" t="str">
        <f aca="false">VLOOKUP($D661,metadata!$B$2:$S$451,16,0)</f>
        <v/>
      </c>
      <c r="T661" s="0" t="str">
        <f aca="false">VLOOKUP($D661,metadata!$B$2:$S$451,17,0)</f>
        <v/>
      </c>
      <c r="U661" s="0" t="str">
        <f aca="false">VLOOKUP($D661,metadata!$B$2:$S$451,18,0)</f>
        <v/>
      </c>
      <c r="V661" s="0" t="n">
        <f aca="false">VLOOKUP($D661,metadata!$B$2:$Z$451,19,0)</f>
        <v>85.5</v>
      </c>
      <c r="W661" s="0" t="str">
        <f aca="false">VLOOKUP($D661,metadata!$B$2:$Z$451,20,0)</f>
        <v>global average</v>
      </c>
      <c r="X661" s="0" t="str">
        <f aca="false">VLOOKUP($D661,metadata!$B$2:$Z$451,21,0)</f>
        <v/>
      </c>
      <c r="Y661" s="0" t="n">
        <f aca="false">VLOOKUP($D661,metadata!$B$2:$Z$451,22,0)</f>
        <v>14</v>
      </c>
      <c r="Z661" s="0" t="str">
        <f aca="false">VLOOKUP($D661,metadata!$B$2:$Z$451,23,0)</f>
        <v/>
      </c>
      <c r="AA661" s="0" t="str">
        <f aca="false">VLOOKUP($D661,metadata!$B$2:$Z$451,24,0)</f>
        <v>macroptery</v>
      </c>
      <c r="AB661" s="0" t="str">
        <f aca="false">VLOOKUP($D661,metadata!$B$2:$Z$451,25,0)</f>
        <v/>
      </c>
      <c r="AC661" s="0" t="n">
        <v>14.0119402985074</v>
      </c>
      <c r="AD661" s="0" t="n">
        <v>75</v>
      </c>
      <c r="AF661" s="0" t="n">
        <f aca="false">IF(AE661="",V661,AE661)</f>
        <v>85.5</v>
      </c>
      <c r="AG661" s="0" t="n">
        <f aca="false">ROUND(AC661,1)</f>
        <v>14</v>
      </c>
    </row>
    <row r="662" customFormat="false" ht="13.8" hidden="true" customHeight="false" outlineLevel="0" collapsed="false">
      <c r="C662" s="0" t="n">
        <v>661</v>
      </c>
      <c r="D662" s="3" t="str">
        <f aca="false">VLOOKUP(C662,$A$1:$B$451,2)</f>
        <v>14-AH</v>
      </c>
      <c r="E662" s="0" t="str">
        <f aca="false">VLOOKUP($D662,metadata!$B$2:$S$451,2,0)</f>
        <v>Zeng, Y; Zhu, DH</v>
      </c>
      <c r="F662" s="0" t="str">
        <f aca="false">VLOOKUP($D662,metadata!$B$2:$S$451,3,0)</f>
        <v>Geographical Variation in Body Size, Development Time, and Wing Dimorphism in the Cricket Velarifictorus micado (Orthoptera: Gryllidae)</v>
      </c>
      <c r="G662" s="0" t="str">
        <f aca="false">VLOOKUP($D662,metadata!$B$2:$S$451,4,0)</f>
        <v>10.1603/AN14040</v>
      </c>
      <c r="H662" s="0" t="str">
        <f aca="false">VLOOKUP($D662,metadata!$B$2:$S$451,5,0)</f>
        <v>y-askcoordinates</v>
      </c>
      <c r="I662" s="0" t="str">
        <f aca="false">VLOOKUP($D662,metadata!$B$2:$S$451,6,0)</f>
        <v>a</v>
      </c>
      <c r="J662" s="0" t="str">
        <f aca="false">VLOOKUP($D662,metadata!$B$2:$S$451,7,0)</f>
        <v>i</v>
      </c>
      <c r="K662" s="0" t="n">
        <f aca="false">VLOOKUP($D662,metadata!$B$2:$S$451,8,0)</f>
        <v>5</v>
      </c>
      <c r="L662" s="0" t="n">
        <f aca="false">VLOOKUP($D662,metadata!$B$2:$S$451,9,0)</f>
        <v>4</v>
      </c>
      <c r="M662" s="0" t="str">
        <f aca="false">VLOOKUP($D662,metadata!$B$2:$S$451,10,0)</f>
        <v>n</v>
      </c>
      <c r="N662" s="0" t="str">
        <f aca="false">VLOOKUP($D662,metadata!$B$2:$S$451,11,0)</f>
        <v>Velarifictorus micado</v>
      </c>
      <c r="O662" s="0" t="str">
        <f aca="false">VLOOKUP($D662,metadata!$B$2:$S$451,12,0)</f>
        <v>orthoptera</v>
      </c>
      <c r="P662" s="0" t="str">
        <f aca="false">VLOOKUP($D662,metadata!$B$2:$S$451,13,0)</f>
        <v>AH</v>
      </c>
      <c r="Q662" s="0" t="str">
        <f aca="false">VLOOKUP($D662,metadata!$B$2:$S$451,14,0)</f>
        <v/>
      </c>
      <c r="R662" s="0" t="str">
        <f aca="false">VLOOKUP($D662,metadata!$B$2:$S$451,15,0)</f>
        <v/>
      </c>
      <c r="S662" s="0" t="str">
        <f aca="false">VLOOKUP($D662,metadata!$B$2:$S$451,16,0)</f>
        <v/>
      </c>
      <c r="T662" s="0" t="str">
        <f aca="false">VLOOKUP($D662,metadata!$B$2:$S$451,17,0)</f>
        <v/>
      </c>
      <c r="U662" s="0" t="str">
        <f aca="false">VLOOKUP($D662,metadata!$B$2:$S$451,18,0)</f>
        <v/>
      </c>
      <c r="V662" s="0" t="n">
        <f aca="false">VLOOKUP($D662,metadata!$B$2:$Z$451,19,0)</f>
        <v>85.5</v>
      </c>
      <c r="W662" s="0" t="str">
        <f aca="false">VLOOKUP($D662,metadata!$B$2:$Z$451,20,0)</f>
        <v>global average</v>
      </c>
      <c r="X662" s="0" t="str">
        <f aca="false">VLOOKUP($D662,metadata!$B$2:$Z$451,21,0)</f>
        <v/>
      </c>
      <c r="Y662" s="0" t="n">
        <f aca="false">VLOOKUP($D662,metadata!$B$2:$Z$451,22,0)</f>
        <v>14</v>
      </c>
      <c r="Z662" s="0" t="str">
        <f aca="false">VLOOKUP($D662,metadata!$B$2:$Z$451,23,0)</f>
        <v/>
      </c>
      <c r="AA662" s="0" t="str">
        <f aca="false">VLOOKUP($D662,metadata!$B$2:$Z$451,24,0)</f>
        <v>macroptery</v>
      </c>
      <c r="AB662" s="0" t="str">
        <f aca="false">VLOOKUP($D662,metadata!$B$2:$Z$451,25,0)</f>
        <v/>
      </c>
      <c r="AC662" s="0" t="n">
        <v>16</v>
      </c>
      <c r="AD662" s="0" t="n">
        <v>86.3013698630137</v>
      </c>
      <c r="AF662" s="0" t="n">
        <f aca="false">IF(AE662="",V662,AE662)</f>
        <v>85.5</v>
      </c>
      <c r="AG662" s="0" t="n">
        <f aca="false">ROUND(AC662,1)</f>
        <v>16</v>
      </c>
    </row>
    <row r="663" customFormat="false" ht="13.8" hidden="true" customHeight="false" outlineLevel="0" collapsed="false">
      <c r="C663" s="0" t="n">
        <v>662</v>
      </c>
      <c r="D663" s="3" t="str">
        <f aca="false">VLOOKUP(C663,$A$1:$B$451,2)</f>
        <v>14-SD</v>
      </c>
      <c r="E663" s="0" t="str">
        <f aca="false">VLOOKUP($D663,metadata!$B$2:$S$451,2,0)</f>
        <v>Zeng, Y; Zhu, DH</v>
      </c>
      <c r="F663" s="0" t="str">
        <f aca="false">VLOOKUP($D663,metadata!$B$2:$S$451,3,0)</f>
        <v>Geographical Variation in Body Size, Development Time, and Wing Dimorphism in the Cricket Velarifictorus micado (Orthoptera: Gryllidae)</v>
      </c>
      <c r="G663" s="0" t="str">
        <f aca="false">VLOOKUP($D663,metadata!$B$2:$S$451,4,0)</f>
        <v>10.1603/AN14040</v>
      </c>
      <c r="H663" s="0" t="str">
        <f aca="false">VLOOKUP($D663,metadata!$B$2:$S$451,5,0)</f>
        <v>y-askcoordinates</v>
      </c>
      <c r="I663" s="0" t="str">
        <f aca="false">VLOOKUP($D663,metadata!$B$2:$S$451,6,0)</f>
        <v>a</v>
      </c>
      <c r="J663" s="0" t="str">
        <f aca="false">VLOOKUP($D663,metadata!$B$2:$S$451,7,0)</f>
        <v>i</v>
      </c>
      <c r="K663" s="0" t="n">
        <f aca="false">VLOOKUP($D663,metadata!$B$2:$S$451,8,0)</f>
        <v>5</v>
      </c>
      <c r="L663" s="0" t="n">
        <f aca="false">VLOOKUP($D663,metadata!$B$2:$S$451,9,0)</f>
        <v>4</v>
      </c>
      <c r="M663" s="0" t="str">
        <f aca="false">VLOOKUP($D663,metadata!$B$2:$S$451,10,0)</f>
        <v>n</v>
      </c>
      <c r="N663" s="0" t="str">
        <f aca="false">VLOOKUP($D663,metadata!$B$2:$S$451,11,0)</f>
        <v>Velarifictorus micado</v>
      </c>
      <c r="O663" s="0" t="str">
        <f aca="false">VLOOKUP($D663,metadata!$B$2:$S$451,12,0)</f>
        <v>orthoptera</v>
      </c>
      <c r="P663" s="0" t="str">
        <f aca="false">VLOOKUP($D663,metadata!$B$2:$S$451,13,0)</f>
        <v>SD</v>
      </c>
      <c r="Q663" s="0" t="str">
        <f aca="false">VLOOKUP($D663,metadata!$B$2:$S$451,14,0)</f>
        <v/>
      </c>
      <c r="R663" s="0" t="str">
        <f aca="false">VLOOKUP($D663,metadata!$B$2:$S$451,15,0)</f>
        <v/>
      </c>
      <c r="S663" s="0" t="str">
        <f aca="false">VLOOKUP($D663,metadata!$B$2:$S$451,16,0)</f>
        <v/>
      </c>
      <c r="T663" s="0" t="str">
        <f aca="false">VLOOKUP($D663,metadata!$B$2:$S$451,17,0)</f>
        <v/>
      </c>
      <c r="U663" s="0" t="str">
        <f aca="false">VLOOKUP($D663,metadata!$B$2:$S$451,18,0)</f>
        <v/>
      </c>
      <c r="V663" s="0" t="n">
        <f aca="false">VLOOKUP($D663,metadata!$B$2:$Z$451,19,0)</f>
        <v>85.5</v>
      </c>
      <c r="W663" s="0" t="str">
        <f aca="false">VLOOKUP($D663,metadata!$B$2:$Z$451,20,0)</f>
        <v>global average</v>
      </c>
      <c r="X663" s="0" t="str">
        <f aca="false">VLOOKUP($D663,metadata!$B$2:$Z$451,21,0)</f>
        <v/>
      </c>
      <c r="Y663" s="0" t="n">
        <f aca="false">VLOOKUP($D663,metadata!$B$2:$Z$451,22,0)</f>
        <v>14</v>
      </c>
      <c r="Z663" s="0" t="str">
        <f aca="false">VLOOKUP($D663,metadata!$B$2:$Z$451,23,0)</f>
        <v/>
      </c>
      <c r="AA663" s="0" t="str">
        <f aca="false">VLOOKUP($D663,metadata!$B$2:$Z$451,24,0)</f>
        <v>macroptery</v>
      </c>
      <c r="AB663" s="0" t="str">
        <f aca="false">VLOOKUP($D663,metadata!$B$2:$Z$451,25,0)</f>
        <v/>
      </c>
      <c r="AC663" s="0" t="n">
        <v>10</v>
      </c>
      <c r="AD663" s="0" t="n">
        <v>5.82191780821918</v>
      </c>
      <c r="AF663" s="0" t="n">
        <f aca="false">IF(AE663="",V663,AE663)</f>
        <v>85.5</v>
      </c>
      <c r="AG663" s="0" t="n">
        <f aca="false">ROUND(AC663,1)</f>
        <v>10</v>
      </c>
    </row>
    <row r="664" customFormat="false" ht="13.8" hidden="true" customHeight="false" outlineLevel="0" collapsed="false">
      <c r="C664" s="0" t="n">
        <v>663</v>
      </c>
      <c r="D664" s="3" t="str">
        <f aca="false">VLOOKUP(C664,$A$1:$B$451,2)</f>
        <v>14-SD</v>
      </c>
      <c r="E664" s="0" t="str">
        <f aca="false">VLOOKUP($D664,metadata!$B$2:$S$451,2,0)</f>
        <v>Zeng, Y; Zhu, DH</v>
      </c>
      <c r="F664" s="0" t="str">
        <f aca="false">VLOOKUP($D664,metadata!$B$2:$S$451,3,0)</f>
        <v>Geographical Variation in Body Size, Development Time, and Wing Dimorphism in the Cricket Velarifictorus micado (Orthoptera: Gryllidae)</v>
      </c>
      <c r="G664" s="0" t="str">
        <f aca="false">VLOOKUP($D664,metadata!$B$2:$S$451,4,0)</f>
        <v>10.1603/AN14040</v>
      </c>
      <c r="H664" s="0" t="str">
        <f aca="false">VLOOKUP($D664,metadata!$B$2:$S$451,5,0)</f>
        <v>y-askcoordinates</v>
      </c>
      <c r="I664" s="0" t="str">
        <f aca="false">VLOOKUP($D664,metadata!$B$2:$S$451,6,0)</f>
        <v>a</v>
      </c>
      <c r="J664" s="0" t="str">
        <f aca="false">VLOOKUP($D664,metadata!$B$2:$S$451,7,0)</f>
        <v>i</v>
      </c>
      <c r="K664" s="0" t="n">
        <f aca="false">VLOOKUP($D664,metadata!$B$2:$S$451,8,0)</f>
        <v>5</v>
      </c>
      <c r="L664" s="0" t="n">
        <f aca="false">VLOOKUP($D664,metadata!$B$2:$S$451,9,0)</f>
        <v>4</v>
      </c>
      <c r="M664" s="0" t="str">
        <f aca="false">VLOOKUP($D664,metadata!$B$2:$S$451,10,0)</f>
        <v>n</v>
      </c>
      <c r="N664" s="0" t="str">
        <f aca="false">VLOOKUP($D664,metadata!$B$2:$S$451,11,0)</f>
        <v>Velarifictorus micado</v>
      </c>
      <c r="O664" s="0" t="str">
        <f aca="false">VLOOKUP($D664,metadata!$B$2:$S$451,12,0)</f>
        <v>orthoptera</v>
      </c>
      <c r="P664" s="0" t="str">
        <f aca="false">VLOOKUP($D664,metadata!$B$2:$S$451,13,0)</f>
        <v>SD</v>
      </c>
      <c r="Q664" s="0" t="str">
        <f aca="false">VLOOKUP($D664,metadata!$B$2:$S$451,14,0)</f>
        <v/>
      </c>
      <c r="R664" s="0" t="str">
        <f aca="false">VLOOKUP($D664,metadata!$B$2:$S$451,15,0)</f>
        <v/>
      </c>
      <c r="S664" s="0" t="str">
        <f aca="false">VLOOKUP($D664,metadata!$B$2:$S$451,16,0)</f>
        <v/>
      </c>
      <c r="T664" s="0" t="str">
        <f aca="false">VLOOKUP($D664,metadata!$B$2:$S$451,17,0)</f>
        <v/>
      </c>
      <c r="U664" s="0" t="str">
        <f aca="false">VLOOKUP($D664,metadata!$B$2:$S$451,18,0)</f>
        <v/>
      </c>
      <c r="V664" s="0" t="n">
        <f aca="false">VLOOKUP($D664,metadata!$B$2:$Z$451,19,0)</f>
        <v>85.5</v>
      </c>
      <c r="W664" s="0" t="str">
        <f aca="false">VLOOKUP($D664,metadata!$B$2:$Z$451,20,0)</f>
        <v>global average</v>
      </c>
      <c r="X664" s="0" t="str">
        <f aca="false">VLOOKUP($D664,metadata!$B$2:$Z$451,21,0)</f>
        <v/>
      </c>
      <c r="Y664" s="0" t="n">
        <f aca="false">VLOOKUP($D664,metadata!$B$2:$Z$451,22,0)</f>
        <v>14</v>
      </c>
      <c r="Z664" s="0" t="str">
        <f aca="false">VLOOKUP($D664,metadata!$B$2:$Z$451,23,0)</f>
        <v/>
      </c>
      <c r="AA664" s="0" t="str">
        <f aca="false">VLOOKUP($D664,metadata!$B$2:$Z$451,24,0)</f>
        <v>macroptery</v>
      </c>
      <c r="AB664" s="0" t="str">
        <f aca="false">VLOOKUP($D664,metadata!$B$2:$Z$451,25,0)</f>
        <v/>
      </c>
      <c r="AC664" s="0" t="n">
        <v>12.0059701492537</v>
      </c>
      <c r="AD664" s="0" t="n">
        <v>2.05479452054795</v>
      </c>
      <c r="AF664" s="0" t="n">
        <f aca="false">IF(AE664="",V664,AE664)</f>
        <v>85.5</v>
      </c>
      <c r="AG664" s="0" t="n">
        <f aca="false">ROUND(AC664,1)</f>
        <v>12</v>
      </c>
    </row>
    <row r="665" customFormat="false" ht="13.8" hidden="true" customHeight="false" outlineLevel="0" collapsed="false">
      <c r="C665" s="0" t="n">
        <v>664</v>
      </c>
      <c r="D665" s="3" t="str">
        <f aca="false">VLOOKUP(C665,$A$1:$B$451,2)</f>
        <v>14-SD</v>
      </c>
      <c r="E665" s="0" t="str">
        <f aca="false">VLOOKUP($D665,metadata!$B$2:$S$451,2,0)</f>
        <v>Zeng, Y; Zhu, DH</v>
      </c>
      <c r="F665" s="0" t="str">
        <f aca="false">VLOOKUP($D665,metadata!$B$2:$S$451,3,0)</f>
        <v>Geographical Variation in Body Size, Development Time, and Wing Dimorphism in the Cricket Velarifictorus micado (Orthoptera: Gryllidae)</v>
      </c>
      <c r="G665" s="0" t="str">
        <f aca="false">VLOOKUP($D665,metadata!$B$2:$S$451,4,0)</f>
        <v>10.1603/AN14040</v>
      </c>
      <c r="H665" s="0" t="str">
        <f aca="false">VLOOKUP($D665,metadata!$B$2:$S$451,5,0)</f>
        <v>y-askcoordinates</v>
      </c>
      <c r="I665" s="0" t="str">
        <f aca="false">VLOOKUP($D665,metadata!$B$2:$S$451,6,0)</f>
        <v>a</v>
      </c>
      <c r="J665" s="0" t="str">
        <f aca="false">VLOOKUP($D665,metadata!$B$2:$S$451,7,0)</f>
        <v>i</v>
      </c>
      <c r="K665" s="0" t="n">
        <f aca="false">VLOOKUP($D665,metadata!$B$2:$S$451,8,0)</f>
        <v>5</v>
      </c>
      <c r="L665" s="0" t="n">
        <f aca="false">VLOOKUP($D665,metadata!$B$2:$S$451,9,0)</f>
        <v>4</v>
      </c>
      <c r="M665" s="0" t="str">
        <f aca="false">VLOOKUP($D665,metadata!$B$2:$S$451,10,0)</f>
        <v>n</v>
      </c>
      <c r="N665" s="0" t="str">
        <f aca="false">VLOOKUP($D665,metadata!$B$2:$S$451,11,0)</f>
        <v>Velarifictorus micado</v>
      </c>
      <c r="O665" s="0" t="str">
        <f aca="false">VLOOKUP($D665,metadata!$B$2:$S$451,12,0)</f>
        <v>orthoptera</v>
      </c>
      <c r="P665" s="0" t="str">
        <f aca="false">VLOOKUP($D665,metadata!$B$2:$S$451,13,0)</f>
        <v>SD</v>
      </c>
      <c r="Q665" s="0" t="str">
        <f aca="false">VLOOKUP($D665,metadata!$B$2:$S$451,14,0)</f>
        <v/>
      </c>
      <c r="R665" s="0" t="str">
        <f aca="false">VLOOKUP($D665,metadata!$B$2:$S$451,15,0)</f>
        <v/>
      </c>
      <c r="S665" s="0" t="str">
        <f aca="false">VLOOKUP($D665,metadata!$B$2:$S$451,16,0)</f>
        <v/>
      </c>
      <c r="T665" s="0" t="str">
        <f aca="false">VLOOKUP($D665,metadata!$B$2:$S$451,17,0)</f>
        <v/>
      </c>
      <c r="U665" s="0" t="str">
        <f aca="false">VLOOKUP($D665,metadata!$B$2:$S$451,18,0)</f>
        <v/>
      </c>
      <c r="V665" s="0" t="n">
        <f aca="false">VLOOKUP($D665,metadata!$B$2:$Z$451,19,0)</f>
        <v>85.5</v>
      </c>
      <c r="W665" s="0" t="str">
        <f aca="false">VLOOKUP($D665,metadata!$B$2:$Z$451,20,0)</f>
        <v>global average</v>
      </c>
      <c r="X665" s="0" t="str">
        <f aca="false">VLOOKUP($D665,metadata!$B$2:$Z$451,21,0)</f>
        <v/>
      </c>
      <c r="Y665" s="0" t="n">
        <f aca="false">VLOOKUP($D665,metadata!$B$2:$Z$451,22,0)</f>
        <v>14</v>
      </c>
      <c r="Z665" s="0" t="str">
        <f aca="false">VLOOKUP($D665,metadata!$B$2:$Z$451,23,0)</f>
        <v/>
      </c>
      <c r="AA665" s="0" t="str">
        <f aca="false">VLOOKUP($D665,metadata!$B$2:$Z$451,24,0)</f>
        <v>macroptery</v>
      </c>
      <c r="AB665" s="0" t="str">
        <f aca="false">VLOOKUP($D665,metadata!$B$2:$Z$451,25,0)</f>
        <v/>
      </c>
      <c r="AC665" s="0" t="n">
        <v>14.0119402985074</v>
      </c>
      <c r="AD665" s="0" t="n">
        <v>9.24657534246576</v>
      </c>
      <c r="AF665" s="0" t="n">
        <f aca="false">IF(AE665="",V665,AE665)</f>
        <v>85.5</v>
      </c>
      <c r="AG665" s="0" t="n">
        <f aca="false">ROUND(AC665,1)</f>
        <v>14</v>
      </c>
    </row>
    <row r="666" customFormat="false" ht="13.8" hidden="true" customHeight="false" outlineLevel="0" collapsed="false">
      <c r="C666" s="0" t="n">
        <v>665</v>
      </c>
      <c r="D666" s="3" t="str">
        <f aca="false">VLOOKUP(C666,$A$1:$B$451,2)</f>
        <v>14-SD</v>
      </c>
      <c r="E666" s="0" t="str">
        <f aca="false">VLOOKUP($D666,metadata!$B$2:$S$451,2,0)</f>
        <v>Zeng, Y; Zhu, DH</v>
      </c>
      <c r="F666" s="0" t="str">
        <f aca="false">VLOOKUP($D666,metadata!$B$2:$S$451,3,0)</f>
        <v>Geographical Variation in Body Size, Development Time, and Wing Dimorphism in the Cricket Velarifictorus micado (Orthoptera: Gryllidae)</v>
      </c>
      <c r="G666" s="0" t="str">
        <f aca="false">VLOOKUP($D666,metadata!$B$2:$S$451,4,0)</f>
        <v>10.1603/AN14040</v>
      </c>
      <c r="H666" s="0" t="str">
        <f aca="false">VLOOKUP($D666,metadata!$B$2:$S$451,5,0)</f>
        <v>y-askcoordinates</v>
      </c>
      <c r="I666" s="0" t="str">
        <f aca="false">VLOOKUP($D666,metadata!$B$2:$S$451,6,0)</f>
        <v>a</v>
      </c>
      <c r="J666" s="0" t="str">
        <f aca="false">VLOOKUP($D666,metadata!$B$2:$S$451,7,0)</f>
        <v>i</v>
      </c>
      <c r="K666" s="0" t="n">
        <f aca="false">VLOOKUP($D666,metadata!$B$2:$S$451,8,0)</f>
        <v>5</v>
      </c>
      <c r="L666" s="0" t="n">
        <f aca="false">VLOOKUP($D666,metadata!$B$2:$S$451,9,0)</f>
        <v>4</v>
      </c>
      <c r="M666" s="0" t="str">
        <f aca="false">VLOOKUP($D666,metadata!$B$2:$S$451,10,0)</f>
        <v>n</v>
      </c>
      <c r="N666" s="0" t="str">
        <f aca="false">VLOOKUP($D666,metadata!$B$2:$S$451,11,0)</f>
        <v>Velarifictorus micado</v>
      </c>
      <c r="O666" s="0" t="str">
        <f aca="false">VLOOKUP($D666,metadata!$B$2:$S$451,12,0)</f>
        <v>orthoptera</v>
      </c>
      <c r="P666" s="0" t="str">
        <f aca="false">VLOOKUP($D666,metadata!$B$2:$S$451,13,0)</f>
        <v>SD</v>
      </c>
      <c r="Q666" s="0" t="str">
        <f aca="false">VLOOKUP($D666,metadata!$B$2:$S$451,14,0)</f>
        <v/>
      </c>
      <c r="R666" s="0" t="str">
        <f aca="false">VLOOKUP($D666,metadata!$B$2:$S$451,15,0)</f>
        <v/>
      </c>
      <c r="S666" s="0" t="str">
        <f aca="false">VLOOKUP($D666,metadata!$B$2:$S$451,16,0)</f>
        <v/>
      </c>
      <c r="T666" s="0" t="str">
        <f aca="false">VLOOKUP($D666,metadata!$B$2:$S$451,17,0)</f>
        <v/>
      </c>
      <c r="U666" s="0" t="str">
        <f aca="false">VLOOKUP($D666,metadata!$B$2:$S$451,18,0)</f>
        <v/>
      </c>
      <c r="V666" s="0" t="n">
        <f aca="false">VLOOKUP($D666,metadata!$B$2:$Z$451,19,0)</f>
        <v>85.5</v>
      </c>
      <c r="W666" s="0" t="str">
        <f aca="false">VLOOKUP($D666,metadata!$B$2:$Z$451,20,0)</f>
        <v>global average</v>
      </c>
      <c r="X666" s="0" t="str">
        <f aca="false">VLOOKUP($D666,metadata!$B$2:$Z$451,21,0)</f>
        <v/>
      </c>
      <c r="Y666" s="0" t="n">
        <f aca="false">VLOOKUP($D666,metadata!$B$2:$Z$451,22,0)</f>
        <v>14</v>
      </c>
      <c r="Z666" s="0" t="str">
        <f aca="false">VLOOKUP($D666,metadata!$B$2:$Z$451,23,0)</f>
        <v/>
      </c>
      <c r="AA666" s="0" t="str">
        <f aca="false">VLOOKUP($D666,metadata!$B$2:$Z$451,24,0)</f>
        <v>macroptery</v>
      </c>
      <c r="AB666" s="0" t="str">
        <f aca="false">VLOOKUP($D666,metadata!$B$2:$Z$451,25,0)</f>
        <v/>
      </c>
      <c r="AC666" s="0" t="n">
        <v>16</v>
      </c>
      <c r="AD666" s="0" t="n">
        <v>64.7260273972602</v>
      </c>
      <c r="AF666" s="0" t="n">
        <f aca="false">IF(AE666="",V666,AE666)</f>
        <v>85.5</v>
      </c>
      <c r="AG666" s="0" t="n">
        <f aca="false">ROUND(AC666,1)</f>
        <v>16</v>
      </c>
    </row>
    <row r="667" customFormat="false" ht="13.8" hidden="true" customHeight="false" outlineLevel="0" collapsed="false">
      <c r="C667" s="0" t="n">
        <v>666</v>
      </c>
      <c r="D667" s="3" t="str">
        <f aca="false">VLOOKUP(C667,$A$1:$B$451,2)</f>
        <v>14-HB</v>
      </c>
      <c r="E667" s="0" t="str">
        <f aca="false">VLOOKUP($D667,metadata!$B$2:$S$451,2,0)</f>
        <v>Zeng, Y; Zhu, DH</v>
      </c>
      <c r="F667" s="0" t="str">
        <f aca="false">VLOOKUP($D667,metadata!$B$2:$S$451,3,0)</f>
        <v>Geographical Variation in Body Size, Development Time, and Wing Dimorphism in the Cricket Velarifictorus micado (Orthoptera: Gryllidae)</v>
      </c>
      <c r="G667" s="0" t="str">
        <f aca="false">VLOOKUP($D667,metadata!$B$2:$S$451,4,0)</f>
        <v>10.1603/AN14040</v>
      </c>
      <c r="H667" s="0" t="str">
        <f aca="false">VLOOKUP($D667,metadata!$B$2:$S$451,5,0)</f>
        <v>y-askcoordinates</v>
      </c>
      <c r="I667" s="0" t="str">
        <f aca="false">VLOOKUP($D667,metadata!$B$2:$S$451,6,0)</f>
        <v>a</v>
      </c>
      <c r="J667" s="0" t="str">
        <f aca="false">VLOOKUP($D667,metadata!$B$2:$S$451,7,0)</f>
        <v>i</v>
      </c>
      <c r="K667" s="0" t="n">
        <f aca="false">VLOOKUP($D667,metadata!$B$2:$S$451,8,0)</f>
        <v>5</v>
      </c>
      <c r="L667" s="0" t="n">
        <f aca="false">VLOOKUP($D667,metadata!$B$2:$S$451,9,0)</f>
        <v>4</v>
      </c>
      <c r="M667" s="0" t="str">
        <f aca="false">VLOOKUP($D667,metadata!$B$2:$S$451,10,0)</f>
        <v>n</v>
      </c>
      <c r="N667" s="0" t="str">
        <f aca="false">VLOOKUP($D667,metadata!$B$2:$S$451,11,0)</f>
        <v>Velarifictorus micado</v>
      </c>
      <c r="O667" s="0" t="str">
        <f aca="false">VLOOKUP($D667,metadata!$B$2:$S$451,12,0)</f>
        <v>orthoptera</v>
      </c>
      <c r="P667" s="0" t="str">
        <f aca="false">VLOOKUP($D667,metadata!$B$2:$S$451,13,0)</f>
        <v>HB</v>
      </c>
      <c r="Q667" s="0" t="str">
        <f aca="false">VLOOKUP($D667,metadata!$B$2:$S$451,14,0)</f>
        <v/>
      </c>
      <c r="R667" s="0" t="str">
        <f aca="false">VLOOKUP($D667,metadata!$B$2:$S$451,15,0)</f>
        <v/>
      </c>
      <c r="S667" s="0" t="str">
        <f aca="false">VLOOKUP($D667,metadata!$B$2:$S$451,16,0)</f>
        <v/>
      </c>
      <c r="T667" s="0" t="str">
        <f aca="false">VLOOKUP($D667,metadata!$B$2:$S$451,17,0)</f>
        <v/>
      </c>
      <c r="U667" s="0" t="str">
        <f aca="false">VLOOKUP($D667,metadata!$B$2:$S$451,18,0)</f>
        <v/>
      </c>
      <c r="V667" s="0" t="n">
        <f aca="false">VLOOKUP($D667,metadata!$B$2:$Z$451,19,0)</f>
        <v>85.5</v>
      </c>
      <c r="W667" s="0" t="str">
        <f aca="false">VLOOKUP($D667,metadata!$B$2:$Z$451,20,0)</f>
        <v>global average</v>
      </c>
      <c r="X667" s="0" t="str">
        <f aca="false">VLOOKUP($D667,metadata!$B$2:$Z$451,21,0)</f>
        <v/>
      </c>
      <c r="Y667" s="0" t="n">
        <f aca="false">VLOOKUP($D667,metadata!$B$2:$Z$451,22,0)</f>
        <v>14</v>
      </c>
      <c r="Z667" s="0" t="str">
        <f aca="false">VLOOKUP($D667,metadata!$B$2:$Z$451,23,0)</f>
        <v/>
      </c>
      <c r="AA667" s="0" t="str">
        <f aca="false">VLOOKUP($D667,metadata!$B$2:$Z$451,24,0)</f>
        <v>macroptery</v>
      </c>
      <c r="AB667" s="0" t="str">
        <f aca="false">VLOOKUP($D667,metadata!$B$2:$Z$451,25,0)</f>
        <v/>
      </c>
      <c r="AC667" s="0" t="n">
        <v>10</v>
      </c>
      <c r="AD667" s="0" t="n">
        <v>1.71232876712329</v>
      </c>
      <c r="AF667" s="0" t="n">
        <f aca="false">IF(AE667="",V667,AE667)</f>
        <v>85.5</v>
      </c>
      <c r="AG667" s="0" t="n">
        <f aca="false">ROUND(AC667,1)</f>
        <v>10</v>
      </c>
    </row>
    <row r="668" customFormat="false" ht="13.8" hidden="true" customHeight="false" outlineLevel="0" collapsed="false">
      <c r="C668" s="0" t="n">
        <v>667</v>
      </c>
      <c r="D668" s="3" t="str">
        <f aca="false">VLOOKUP(C668,$A$1:$B$451,2)</f>
        <v>14-HB</v>
      </c>
      <c r="E668" s="0" t="str">
        <f aca="false">VLOOKUP($D668,metadata!$B$2:$S$451,2,0)</f>
        <v>Zeng, Y; Zhu, DH</v>
      </c>
      <c r="F668" s="0" t="str">
        <f aca="false">VLOOKUP($D668,metadata!$B$2:$S$451,3,0)</f>
        <v>Geographical Variation in Body Size, Development Time, and Wing Dimorphism in the Cricket Velarifictorus micado (Orthoptera: Gryllidae)</v>
      </c>
      <c r="G668" s="0" t="str">
        <f aca="false">VLOOKUP($D668,metadata!$B$2:$S$451,4,0)</f>
        <v>10.1603/AN14040</v>
      </c>
      <c r="H668" s="0" t="str">
        <f aca="false">VLOOKUP($D668,metadata!$B$2:$S$451,5,0)</f>
        <v>y-askcoordinates</v>
      </c>
      <c r="I668" s="0" t="str">
        <f aca="false">VLOOKUP($D668,metadata!$B$2:$S$451,6,0)</f>
        <v>a</v>
      </c>
      <c r="J668" s="0" t="str">
        <f aca="false">VLOOKUP($D668,metadata!$B$2:$S$451,7,0)</f>
        <v>i</v>
      </c>
      <c r="K668" s="0" t="n">
        <f aca="false">VLOOKUP($D668,metadata!$B$2:$S$451,8,0)</f>
        <v>5</v>
      </c>
      <c r="L668" s="0" t="n">
        <f aca="false">VLOOKUP($D668,metadata!$B$2:$S$451,9,0)</f>
        <v>4</v>
      </c>
      <c r="M668" s="0" t="str">
        <f aca="false">VLOOKUP($D668,metadata!$B$2:$S$451,10,0)</f>
        <v>n</v>
      </c>
      <c r="N668" s="0" t="str">
        <f aca="false">VLOOKUP($D668,metadata!$B$2:$S$451,11,0)</f>
        <v>Velarifictorus micado</v>
      </c>
      <c r="O668" s="0" t="str">
        <f aca="false">VLOOKUP($D668,metadata!$B$2:$S$451,12,0)</f>
        <v>orthoptera</v>
      </c>
      <c r="P668" s="0" t="str">
        <f aca="false">VLOOKUP($D668,metadata!$B$2:$S$451,13,0)</f>
        <v>HB</v>
      </c>
      <c r="Q668" s="0" t="str">
        <f aca="false">VLOOKUP($D668,metadata!$B$2:$S$451,14,0)</f>
        <v/>
      </c>
      <c r="R668" s="0" t="str">
        <f aca="false">VLOOKUP($D668,metadata!$B$2:$S$451,15,0)</f>
        <v/>
      </c>
      <c r="S668" s="0" t="str">
        <f aca="false">VLOOKUP($D668,metadata!$B$2:$S$451,16,0)</f>
        <v/>
      </c>
      <c r="T668" s="0" t="str">
        <f aca="false">VLOOKUP($D668,metadata!$B$2:$S$451,17,0)</f>
        <v/>
      </c>
      <c r="U668" s="0" t="str">
        <f aca="false">VLOOKUP($D668,metadata!$B$2:$S$451,18,0)</f>
        <v/>
      </c>
      <c r="V668" s="0" t="n">
        <f aca="false">VLOOKUP($D668,metadata!$B$2:$Z$451,19,0)</f>
        <v>85.5</v>
      </c>
      <c r="W668" s="0" t="str">
        <f aca="false">VLOOKUP($D668,metadata!$B$2:$Z$451,20,0)</f>
        <v>global average</v>
      </c>
      <c r="X668" s="0" t="str">
        <f aca="false">VLOOKUP($D668,metadata!$B$2:$Z$451,21,0)</f>
        <v/>
      </c>
      <c r="Y668" s="0" t="n">
        <f aca="false">VLOOKUP($D668,metadata!$B$2:$Z$451,22,0)</f>
        <v>14</v>
      </c>
      <c r="Z668" s="0" t="str">
        <f aca="false">VLOOKUP($D668,metadata!$B$2:$Z$451,23,0)</f>
        <v/>
      </c>
      <c r="AA668" s="0" t="str">
        <f aca="false">VLOOKUP($D668,metadata!$B$2:$Z$451,24,0)</f>
        <v>macroptery</v>
      </c>
      <c r="AB668" s="0" t="str">
        <f aca="false">VLOOKUP($D668,metadata!$B$2:$Z$451,25,0)</f>
        <v/>
      </c>
      <c r="AC668" s="0" t="n">
        <v>12.0059701492537</v>
      </c>
      <c r="AD668" s="0" t="n">
        <v>6.16438356164384</v>
      </c>
      <c r="AF668" s="0" t="n">
        <f aca="false">IF(AE668="",V668,AE668)</f>
        <v>85.5</v>
      </c>
      <c r="AG668" s="0" t="n">
        <f aca="false">ROUND(AC668,1)</f>
        <v>12</v>
      </c>
    </row>
    <row r="669" customFormat="false" ht="13.8" hidden="true" customHeight="false" outlineLevel="0" collapsed="false">
      <c r="C669" s="0" t="n">
        <v>668</v>
      </c>
      <c r="D669" s="3" t="str">
        <f aca="false">VLOOKUP(C669,$A$1:$B$451,2)</f>
        <v>14-HB</v>
      </c>
      <c r="E669" s="0" t="str">
        <f aca="false">VLOOKUP($D669,metadata!$B$2:$S$451,2,0)</f>
        <v>Zeng, Y; Zhu, DH</v>
      </c>
      <c r="F669" s="0" t="str">
        <f aca="false">VLOOKUP($D669,metadata!$B$2:$S$451,3,0)</f>
        <v>Geographical Variation in Body Size, Development Time, and Wing Dimorphism in the Cricket Velarifictorus micado (Orthoptera: Gryllidae)</v>
      </c>
      <c r="G669" s="0" t="str">
        <f aca="false">VLOOKUP($D669,metadata!$B$2:$S$451,4,0)</f>
        <v>10.1603/AN14040</v>
      </c>
      <c r="H669" s="0" t="str">
        <f aca="false">VLOOKUP($D669,metadata!$B$2:$S$451,5,0)</f>
        <v>y-askcoordinates</v>
      </c>
      <c r="I669" s="0" t="str">
        <f aca="false">VLOOKUP($D669,metadata!$B$2:$S$451,6,0)</f>
        <v>a</v>
      </c>
      <c r="J669" s="0" t="str">
        <f aca="false">VLOOKUP($D669,metadata!$B$2:$S$451,7,0)</f>
        <v>i</v>
      </c>
      <c r="K669" s="0" t="n">
        <f aca="false">VLOOKUP($D669,metadata!$B$2:$S$451,8,0)</f>
        <v>5</v>
      </c>
      <c r="L669" s="0" t="n">
        <f aca="false">VLOOKUP($D669,metadata!$B$2:$S$451,9,0)</f>
        <v>4</v>
      </c>
      <c r="M669" s="0" t="str">
        <f aca="false">VLOOKUP($D669,metadata!$B$2:$S$451,10,0)</f>
        <v>n</v>
      </c>
      <c r="N669" s="0" t="str">
        <f aca="false">VLOOKUP($D669,metadata!$B$2:$S$451,11,0)</f>
        <v>Velarifictorus micado</v>
      </c>
      <c r="O669" s="0" t="str">
        <f aca="false">VLOOKUP($D669,metadata!$B$2:$S$451,12,0)</f>
        <v>orthoptera</v>
      </c>
      <c r="P669" s="0" t="str">
        <f aca="false">VLOOKUP($D669,metadata!$B$2:$S$451,13,0)</f>
        <v>HB</v>
      </c>
      <c r="Q669" s="0" t="str">
        <f aca="false">VLOOKUP($D669,metadata!$B$2:$S$451,14,0)</f>
        <v/>
      </c>
      <c r="R669" s="0" t="str">
        <f aca="false">VLOOKUP($D669,metadata!$B$2:$S$451,15,0)</f>
        <v/>
      </c>
      <c r="S669" s="0" t="str">
        <f aca="false">VLOOKUP($D669,metadata!$B$2:$S$451,16,0)</f>
        <v/>
      </c>
      <c r="T669" s="0" t="str">
        <f aca="false">VLOOKUP($D669,metadata!$B$2:$S$451,17,0)</f>
        <v/>
      </c>
      <c r="U669" s="0" t="str">
        <f aca="false">VLOOKUP($D669,metadata!$B$2:$S$451,18,0)</f>
        <v/>
      </c>
      <c r="V669" s="0" t="n">
        <f aca="false">VLOOKUP($D669,metadata!$B$2:$Z$451,19,0)</f>
        <v>85.5</v>
      </c>
      <c r="W669" s="0" t="str">
        <f aca="false">VLOOKUP($D669,metadata!$B$2:$Z$451,20,0)</f>
        <v>global average</v>
      </c>
      <c r="X669" s="0" t="str">
        <f aca="false">VLOOKUP($D669,metadata!$B$2:$Z$451,21,0)</f>
        <v/>
      </c>
      <c r="Y669" s="0" t="n">
        <f aca="false">VLOOKUP($D669,metadata!$B$2:$Z$451,22,0)</f>
        <v>14</v>
      </c>
      <c r="Z669" s="0" t="str">
        <f aca="false">VLOOKUP($D669,metadata!$B$2:$Z$451,23,0)</f>
        <v/>
      </c>
      <c r="AA669" s="0" t="str">
        <f aca="false">VLOOKUP($D669,metadata!$B$2:$Z$451,24,0)</f>
        <v>macroptery</v>
      </c>
      <c r="AB669" s="0" t="str">
        <f aca="false">VLOOKUP($D669,metadata!$B$2:$Z$451,25,0)</f>
        <v/>
      </c>
      <c r="AC669" s="0" t="n">
        <v>13.9940298507462</v>
      </c>
      <c r="AD669" s="0" t="n">
        <v>5.13698630136987</v>
      </c>
      <c r="AF669" s="0" t="n">
        <f aca="false">IF(AE669="",V669,AE669)</f>
        <v>85.5</v>
      </c>
      <c r="AG669" s="0" t="n">
        <f aca="false">ROUND(AC669,1)</f>
        <v>14</v>
      </c>
    </row>
    <row r="670" customFormat="false" ht="13.8" hidden="true" customHeight="false" outlineLevel="0" collapsed="false">
      <c r="C670" s="0" t="n">
        <v>669</v>
      </c>
      <c r="D670" s="3" t="str">
        <f aca="false">VLOOKUP(C670,$A$1:$B$451,2)</f>
        <v>14-HB</v>
      </c>
      <c r="E670" s="0" t="str">
        <f aca="false">VLOOKUP($D670,metadata!$B$2:$S$451,2,0)</f>
        <v>Zeng, Y; Zhu, DH</v>
      </c>
      <c r="F670" s="0" t="str">
        <f aca="false">VLOOKUP($D670,metadata!$B$2:$S$451,3,0)</f>
        <v>Geographical Variation in Body Size, Development Time, and Wing Dimorphism in the Cricket Velarifictorus micado (Orthoptera: Gryllidae)</v>
      </c>
      <c r="G670" s="0" t="str">
        <f aca="false">VLOOKUP($D670,metadata!$B$2:$S$451,4,0)</f>
        <v>10.1603/AN14040</v>
      </c>
      <c r="H670" s="0" t="str">
        <f aca="false">VLOOKUP($D670,metadata!$B$2:$S$451,5,0)</f>
        <v>y-askcoordinates</v>
      </c>
      <c r="I670" s="0" t="str">
        <f aca="false">VLOOKUP($D670,metadata!$B$2:$S$451,6,0)</f>
        <v>a</v>
      </c>
      <c r="J670" s="0" t="str">
        <f aca="false">VLOOKUP($D670,metadata!$B$2:$S$451,7,0)</f>
        <v>i</v>
      </c>
      <c r="K670" s="0" t="n">
        <f aca="false">VLOOKUP($D670,metadata!$B$2:$S$451,8,0)</f>
        <v>5</v>
      </c>
      <c r="L670" s="0" t="n">
        <f aca="false">VLOOKUP($D670,metadata!$B$2:$S$451,9,0)</f>
        <v>4</v>
      </c>
      <c r="M670" s="0" t="str">
        <f aca="false">VLOOKUP($D670,metadata!$B$2:$S$451,10,0)</f>
        <v>n</v>
      </c>
      <c r="N670" s="0" t="str">
        <f aca="false">VLOOKUP($D670,metadata!$B$2:$S$451,11,0)</f>
        <v>Velarifictorus micado</v>
      </c>
      <c r="O670" s="0" t="str">
        <f aca="false">VLOOKUP($D670,metadata!$B$2:$S$451,12,0)</f>
        <v>orthoptera</v>
      </c>
      <c r="P670" s="0" t="str">
        <f aca="false">VLOOKUP($D670,metadata!$B$2:$S$451,13,0)</f>
        <v>HB</v>
      </c>
      <c r="Q670" s="0" t="str">
        <f aca="false">VLOOKUP($D670,metadata!$B$2:$S$451,14,0)</f>
        <v/>
      </c>
      <c r="R670" s="0" t="str">
        <f aca="false">VLOOKUP($D670,metadata!$B$2:$S$451,15,0)</f>
        <v/>
      </c>
      <c r="S670" s="0" t="str">
        <f aca="false">VLOOKUP($D670,metadata!$B$2:$S$451,16,0)</f>
        <v/>
      </c>
      <c r="T670" s="0" t="str">
        <f aca="false">VLOOKUP($D670,metadata!$B$2:$S$451,17,0)</f>
        <v/>
      </c>
      <c r="U670" s="0" t="str">
        <f aca="false">VLOOKUP($D670,metadata!$B$2:$S$451,18,0)</f>
        <v/>
      </c>
      <c r="V670" s="0" t="n">
        <f aca="false">VLOOKUP($D670,metadata!$B$2:$Z$451,19,0)</f>
        <v>85.5</v>
      </c>
      <c r="W670" s="0" t="str">
        <f aca="false">VLOOKUP($D670,metadata!$B$2:$Z$451,20,0)</f>
        <v>global average</v>
      </c>
      <c r="X670" s="0" t="str">
        <f aca="false">VLOOKUP($D670,metadata!$B$2:$Z$451,21,0)</f>
        <v/>
      </c>
      <c r="Y670" s="0" t="n">
        <f aca="false">VLOOKUP($D670,metadata!$B$2:$Z$451,22,0)</f>
        <v>14</v>
      </c>
      <c r="Z670" s="0" t="str">
        <f aca="false">VLOOKUP($D670,metadata!$B$2:$Z$451,23,0)</f>
        <v/>
      </c>
      <c r="AA670" s="0" t="str">
        <f aca="false">VLOOKUP($D670,metadata!$B$2:$Z$451,24,0)</f>
        <v>macroptery</v>
      </c>
      <c r="AB670" s="0" t="str">
        <f aca="false">VLOOKUP($D670,metadata!$B$2:$Z$451,25,0)</f>
        <v/>
      </c>
      <c r="AC670" s="0" t="n">
        <v>16</v>
      </c>
      <c r="AD670" s="0" t="n">
        <v>57.1917808219178</v>
      </c>
      <c r="AF670" s="0" t="n">
        <f aca="false">IF(AE670="",V670,AE670)</f>
        <v>85.5</v>
      </c>
      <c r="AG670" s="0" t="n">
        <f aca="false">ROUND(AC670,1)</f>
        <v>16</v>
      </c>
    </row>
    <row r="671" customFormat="false" ht="13.8" hidden="true" customHeight="false" outlineLevel="0" collapsed="false">
      <c r="C671" s="0" t="n">
        <v>670</v>
      </c>
      <c r="D671" s="3" t="str">
        <f aca="false">VLOOKUP(C671,$A$1:$B$451,2)</f>
        <v>14-LN</v>
      </c>
      <c r="E671" s="0" t="str">
        <f aca="false">VLOOKUP($D671,metadata!$B$2:$S$451,2,0)</f>
        <v>Zeng, Y; Zhu, DH</v>
      </c>
      <c r="F671" s="0" t="str">
        <f aca="false">VLOOKUP($D671,metadata!$B$2:$S$451,3,0)</f>
        <v>Geographical Variation in Body Size, Development Time, and Wing Dimorphism in the Cricket Velarifictorus micado (Orthoptera: Gryllidae)</v>
      </c>
      <c r="G671" s="0" t="str">
        <f aca="false">VLOOKUP($D671,metadata!$B$2:$S$451,4,0)</f>
        <v>10.1603/AN14040</v>
      </c>
      <c r="H671" s="0" t="str">
        <f aca="false">VLOOKUP($D671,metadata!$B$2:$S$451,5,0)</f>
        <v>y-askcoordinates</v>
      </c>
      <c r="I671" s="0" t="str">
        <f aca="false">VLOOKUP($D671,metadata!$B$2:$S$451,6,0)</f>
        <v>a</v>
      </c>
      <c r="J671" s="0" t="str">
        <f aca="false">VLOOKUP($D671,metadata!$B$2:$S$451,7,0)</f>
        <v>i</v>
      </c>
      <c r="K671" s="0" t="n">
        <f aca="false">VLOOKUP($D671,metadata!$B$2:$S$451,8,0)</f>
        <v>5</v>
      </c>
      <c r="L671" s="0" t="n">
        <f aca="false">VLOOKUP($D671,metadata!$B$2:$S$451,9,0)</f>
        <v>4</v>
      </c>
      <c r="M671" s="0" t="str">
        <f aca="false">VLOOKUP($D671,metadata!$B$2:$S$451,10,0)</f>
        <v>n</v>
      </c>
      <c r="N671" s="0" t="str">
        <f aca="false">VLOOKUP($D671,metadata!$B$2:$S$451,11,0)</f>
        <v>Velarifictorus micado</v>
      </c>
      <c r="O671" s="0" t="str">
        <f aca="false">VLOOKUP($D671,metadata!$B$2:$S$451,12,0)</f>
        <v>orthoptera</v>
      </c>
      <c r="P671" s="0" t="str">
        <f aca="false">VLOOKUP($D671,metadata!$B$2:$S$451,13,0)</f>
        <v>LN</v>
      </c>
      <c r="Q671" s="0" t="str">
        <f aca="false">VLOOKUP($D671,metadata!$B$2:$S$451,14,0)</f>
        <v/>
      </c>
      <c r="R671" s="0" t="str">
        <f aca="false">VLOOKUP($D671,metadata!$B$2:$S$451,15,0)</f>
        <v/>
      </c>
      <c r="S671" s="0" t="str">
        <f aca="false">VLOOKUP($D671,metadata!$B$2:$S$451,16,0)</f>
        <v/>
      </c>
      <c r="T671" s="0" t="str">
        <f aca="false">VLOOKUP($D671,metadata!$B$2:$S$451,17,0)</f>
        <v/>
      </c>
      <c r="U671" s="0" t="str">
        <f aca="false">VLOOKUP($D671,metadata!$B$2:$S$451,18,0)</f>
        <v/>
      </c>
      <c r="V671" s="0" t="n">
        <f aca="false">VLOOKUP($D671,metadata!$B$2:$Z$451,19,0)</f>
        <v>85.5</v>
      </c>
      <c r="W671" s="0" t="str">
        <f aca="false">VLOOKUP($D671,metadata!$B$2:$Z$451,20,0)</f>
        <v>global average</v>
      </c>
      <c r="X671" s="0" t="str">
        <f aca="false">VLOOKUP($D671,metadata!$B$2:$Z$451,21,0)</f>
        <v/>
      </c>
      <c r="Y671" s="0" t="n">
        <f aca="false">VLOOKUP($D671,metadata!$B$2:$Z$451,22,0)</f>
        <v>14</v>
      </c>
      <c r="Z671" s="0" t="str">
        <f aca="false">VLOOKUP($D671,metadata!$B$2:$Z$451,23,0)</f>
        <v/>
      </c>
      <c r="AA671" s="0" t="str">
        <f aca="false">VLOOKUP($D671,metadata!$B$2:$Z$451,24,0)</f>
        <v>macroptery</v>
      </c>
      <c r="AB671" s="0" t="str">
        <f aca="false">VLOOKUP($D671,metadata!$B$2:$Z$451,25,0)</f>
        <v/>
      </c>
      <c r="AC671" s="0" t="n">
        <v>10</v>
      </c>
      <c r="AD671" s="0" t="n">
        <v>4.10958904109588</v>
      </c>
      <c r="AF671" s="0" t="n">
        <f aca="false">IF(AE671="",V671,AE671)</f>
        <v>85.5</v>
      </c>
      <c r="AG671" s="0" t="n">
        <f aca="false">ROUND(AC671,1)</f>
        <v>10</v>
      </c>
    </row>
    <row r="672" customFormat="false" ht="13.8" hidden="true" customHeight="false" outlineLevel="0" collapsed="false">
      <c r="C672" s="0" t="n">
        <v>671</v>
      </c>
      <c r="D672" s="3" t="str">
        <f aca="false">VLOOKUP(C672,$A$1:$B$451,2)</f>
        <v>14-LN</v>
      </c>
      <c r="E672" s="0" t="str">
        <f aca="false">VLOOKUP($D672,metadata!$B$2:$S$451,2,0)</f>
        <v>Zeng, Y; Zhu, DH</v>
      </c>
      <c r="F672" s="0" t="str">
        <f aca="false">VLOOKUP($D672,metadata!$B$2:$S$451,3,0)</f>
        <v>Geographical Variation in Body Size, Development Time, and Wing Dimorphism in the Cricket Velarifictorus micado (Orthoptera: Gryllidae)</v>
      </c>
      <c r="G672" s="0" t="str">
        <f aca="false">VLOOKUP($D672,metadata!$B$2:$S$451,4,0)</f>
        <v>10.1603/AN14040</v>
      </c>
      <c r="H672" s="0" t="str">
        <f aca="false">VLOOKUP($D672,metadata!$B$2:$S$451,5,0)</f>
        <v>y-askcoordinates</v>
      </c>
      <c r="I672" s="0" t="str">
        <f aca="false">VLOOKUP($D672,metadata!$B$2:$S$451,6,0)</f>
        <v>a</v>
      </c>
      <c r="J672" s="0" t="str">
        <f aca="false">VLOOKUP($D672,metadata!$B$2:$S$451,7,0)</f>
        <v>i</v>
      </c>
      <c r="K672" s="0" t="n">
        <f aca="false">VLOOKUP($D672,metadata!$B$2:$S$451,8,0)</f>
        <v>5</v>
      </c>
      <c r="L672" s="0" t="n">
        <f aca="false">VLOOKUP($D672,metadata!$B$2:$S$451,9,0)</f>
        <v>4</v>
      </c>
      <c r="M672" s="0" t="str">
        <f aca="false">VLOOKUP($D672,metadata!$B$2:$S$451,10,0)</f>
        <v>n</v>
      </c>
      <c r="N672" s="0" t="str">
        <f aca="false">VLOOKUP($D672,metadata!$B$2:$S$451,11,0)</f>
        <v>Velarifictorus micado</v>
      </c>
      <c r="O672" s="0" t="str">
        <f aca="false">VLOOKUP($D672,metadata!$B$2:$S$451,12,0)</f>
        <v>orthoptera</v>
      </c>
      <c r="P672" s="0" t="str">
        <f aca="false">VLOOKUP($D672,metadata!$B$2:$S$451,13,0)</f>
        <v>LN</v>
      </c>
      <c r="Q672" s="0" t="str">
        <f aca="false">VLOOKUP($D672,metadata!$B$2:$S$451,14,0)</f>
        <v/>
      </c>
      <c r="R672" s="0" t="str">
        <f aca="false">VLOOKUP($D672,metadata!$B$2:$S$451,15,0)</f>
        <v/>
      </c>
      <c r="S672" s="0" t="str">
        <f aca="false">VLOOKUP($D672,metadata!$B$2:$S$451,16,0)</f>
        <v/>
      </c>
      <c r="T672" s="0" t="str">
        <f aca="false">VLOOKUP($D672,metadata!$B$2:$S$451,17,0)</f>
        <v/>
      </c>
      <c r="U672" s="0" t="str">
        <f aca="false">VLOOKUP($D672,metadata!$B$2:$S$451,18,0)</f>
        <v/>
      </c>
      <c r="V672" s="0" t="n">
        <f aca="false">VLOOKUP($D672,metadata!$B$2:$Z$451,19,0)</f>
        <v>85.5</v>
      </c>
      <c r="W672" s="0" t="str">
        <f aca="false">VLOOKUP($D672,metadata!$B$2:$Z$451,20,0)</f>
        <v>global average</v>
      </c>
      <c r="X672" s="0" t="str">
        <f aca="false">VLOOKUP($D672,metadata!$B$2:$Z$451,21,0)</f>
        <v/>
      </c>
      <c r="Y672" s="0" t="n">
        <f aca="false">VLOOKUP($D672,metadata!$B$2:$Z$451,22,0)</f>
        <v>14</v>
      </c>
      <c r="Z672" s="0" t="str">
        <f aca="false">VLOOKUP($D672,metadata!$B$2:$Z$451,23,0)</f>
        <v/>
      </c>
      <c r="AA672" s="0" t="str">
        <f aca="false">VLOOKUP($D672,metadata!$B$2:$Z$451,24,0)</f>
        <v>macroptery</v>
      </c>
      <c r="AB672" s="0" t="str">
        <f aca="false">VLOOKUP($D672,metadata!$B$2:$Z$451,25,0)</f>
        <v/>
      </c>
      <c r="AC672" s="0" t="n">
        <v>12.0059701492537</v>
      </c>
      <c r="AD672" s="0" t="n">
        <v>5.47945205479452</v>
      </c>
      <c r="AF672" s="0" t="n">
        <f aca="false">IF(AE672="",V672,AE672)</f>
        <v>85.5</v>
      </c>
      <c r="AG672" s="0" t="n">
        <f aca="false">ROUND(AC672,1)</f>
        <v>12</v>
      </c>
    </row>
    <row r="673" customFormat="false" ht="13.8" hidden="true" customHeight="false" outlineLevel="0" collapsed="false">
      <c r="C673" s="0" t="n">
        <v>672</v>
      </c>
      <c r="D673" s="3" t="str">
        <f aca="false">VLOOKUP(C673,$A$1:$B$451,2)</f>
        <v>14-LN</v>
      </c>
      <c r="E673" s="0" t="str">
        <f aca="false">VLOOKUP($D673,metadata!$B$2:$S$451,2,0)</f>
        <v>Zeng, Y; Zhu, DH</v>
      </c>
      <c r="F673" s="0" t="str">
        <f aca="false">VLOOKUP($D673,metadata!$B$2:$S$451,3,0)</f>
        <v>Geographical Variation in Body Size, Development Time, and Wing Dimorphism in the Cricket Velarifictorus micado (Orthoptera: Gryllidae)</v>
      </c>
      <c r="G673" s="0" t="str">
        <f aca="false">VLOOKUP($D673,metadata!$B$2:$S$451,4,0)</f>
        <v>10.1603/AN14040</v>
      </c>
      <c r="H673" s="0" t="str">
        <f aca="false">VLOOKUP($D673,metadata!$B$2:$S$451,5,0)</f>
        <v>y-askcoordinates</v>
      </c>
      <c r="I673" s="0" t="str">
        <f aca="false">VLOOKUP($D673,metadata!$B$2:$S$451,6,0)</f>
        <v>a</v>
      </c>
      <c r="J673" s="0" t="str">
        <f aca="false">VLOOKUP($D673,metadata!$B$2:$S$451,7,0)</f>
        <v>i</v>
      </c>
      <c r="K673" s="0" t="n">
        <f aca="false">VLOOKUP($D673,metadata!$B$2:$S$451,8,0)</f>
        <v>5</v>
      </c>
      <c r="L673" s="0" t="n">
        <f aca="false">VLOOKUP($D673,metadata!$B$2:$S$451,9,0)</f>
        <v>4</v>
      </c>
      <c r="M673" s="0" t="str">
        <f aca="false">VLOOKUP($D673,metadata!$B$2:$S$451,10,0)</f>
        <v>n</v>
      </c>
      <c r="N673" s="0" t="str">
        <f aca="false">VLOOKUP($D673,metadata!$B$2:$S$451,11,0)</f>
        <v>Velarifictorus micado</v>
      </c>
      <c r="O673" s="0" t="str">
        <f aca="false">VLOOKUP($D673,metadata!$B$2:$S$451,12,0)</f>
        <v>orthoptera</v>
      </c>
      <c r="P673" s="0" t="str">
        <f aca="false">VLOOKUP($D673,metadata!$B$2:$S$451,13,0)</f>
        <v>LN</v>
      </c>
      <c r="Q673" s="0" t="str">
        <f aca="false">VLOOKUP($D673,metadata!$B$2:$S$451,14,0)</f>
        <v/>
      </c>
      <c r="R673" s="0" t="str">
        <f aca="false">VLOOKUP($D673,metadata!$B$2:$S$451,15,0)</f>
        <v/>
      </c>
      <c r="S673" s="0" t="str">
        <f aca="false">VLOOKUP($D673,metadata!$B$2:$S$451,16,0)</f>
        <v/>
      </c>
      <c r="T673" s="0" t="str">
        <f aca="false">VLOOKUP($D673,metadata!$B$2:$S$451,17,0)</f>
        <v/>
      </c>
      <c r="U673" s="0" t="str">
        <f aca="false">VLOOKUP($D673,metadata!$B$2:$S$451,18,0)</f>
        <v/>
      </c>
      <c r="V673" s="0" t="n">
        <f aca="false">VLOOKUP($D673,metadata!$B$2:$Z$451,19,0)</f>
        <v>85.5</v>
      </c>
      <c r="W673" s="0" t="str">
        <f aca="false">VLOOKUP($D673,metadata!$B$2:$Z$451,20,0)</f>
        <v>global average</v>
      </c>
      <c r="X673" s="0" t="str">
        <f aca="false">VLOOKUP($D673,metadata!$B$2:$Z$451,21,0)</f>
        <v/>
      </c>
      <c r="Y673" s="0" t="n">
        <f aca="false">VLOOKUP($D673,metadata!$B$2:$Z$451,22,0)</f>
        <v>14</v>
      </c>
      <c r="Z673" s="0" t="str">
        <f aca="false">VLOOKUP($D673,metadata!$B$2:$Z$451,23,0)</f>
        <v/>
      </c>
      <c r="AA673" s="0" t="str">
        <f aca="false">VLOOKUP($D673,metadata!$B$2:$Z$451,24,0)</f>
        <v>macroptery</v>
      </c>
      <c r="AB673" s="0" t="str">
        <f aca="false">VLOOKUP($D673,metadata!$B$2:$Z$451,25,0)</f>
        <v/>
      </c>
      <c r="AC673" s="0" t="n">
        <v>13.9940298507462</v>
      </c>
      <c r="AD673" s="0" t="n">
        <v>6.84931506849315</v>
      </c>
      <c r="AF673" s="0" t="n">
        <f aca="false">IF(AE673="",V673,AE673)</f>
        <v>85.5</v>
      </c>
      <c r="AG673" s="0" t="n">
        <f aca="false">ROUND(AC673,1)</f>
        <v>14</v>
      </c>
    </row>
    <row r="674" customFormat="false" ht="13.8" hidden="true" customHeight="false" outlineLevel="0" collapsed="false">
      <c r="C674" s="0" t="n">
        <v>673</v>
      </c>
      <c r="D674" s="3" t="str">
        <f aca="false">VLOOKUP(C674,$A$1:$B$451,2)</f>
        <v>14-LN</v>
      </c>
      <c r="E674" s="0" t="str">
        <f aca="false">VLOOKUP($D674,metadata!$B$2:$S$451,2,0)</f>
        <v>Zeng, Y; Zhu, DH</v>
      </c>
      <c r="F674" s="0" t="str">
        <f aca="false">VLOOKUP($D674,metadata!$B$2:$S$451,3,0)</f>
        <v>Geographical Variation in Body Size, Development Time, and Wing Dimorphism in the Cricket Velarifictorus micado (Orthoptera: Gryllidae)</v>
      </c>
      <c r="G674" s="0" t="str">
        <f aca="false">VLOOKUP($D674,metadata!$B$2:$S$451,4,0)</f>
        <v>10.1603/AN14040</v>
      </c>
      <c r="H674" s="0" t="str">
        <f aca="false">VLOOKUP($D674,metadata!$B$2:$S$451,5,0)</f>
        <v>y-askcoordinates</v>
      </c>
      <c r="I674" s="0" t="str">
        <f aca="false">VLOOKUP($D674,metadata!$B$2:$S$451,6,0)</f>
        <v>a</v>
      </c>
      <c r="J674" s="0" t="str">
        <f aca="false">VLOOKUP($D674,metadata!$B$2:$S$451,7,0)</f>
        <v>i</v>
      </c>
      <c r="K674" s="0" t="n">
        <f aca="false">VLOOKUP($D674,metadata!$B$2:$S$451,8,0)</f>
        <v>5</v>
      </c>
      <c r="L674" s="0" t="n">
        <f aca="false">VLOOKUP($D674,metadata!$B$2:$S$451,9,0)</f>
        <v>4</v>
      </c>
      <c r="M674" s="0" t="str">
        <f aca="false">VLOOKUP($D674,metadata!$B$2:$S$451,10,0)</f>
        <v>n</v>
      </c>
      <c r="N674" s="0" t="str">
        <f aca="false">VLOOKUP($D674,metadata!$B$2:$S$451,11,0)</f>
        <v>Velarifictorus micado</v>
      </c>
      <c r="O674" s="0" t="str">
        <f aca="false">VLOOKUP($D674,metadata!$B$2:$S$451,12,0)</f>
        <v>orthoptera</v>
      </c>
      <c r="P674" s="0" t="str">
        <f aca="false">VLOOKUP($D674,metadata!$B$2:$S$451,13,0)</f>
        <v>LN</v>
      </c>
      <c r="Q674" s="0" t="str">
        <f aca="false">VLOOKUP($D674,metadata!$B$2:$S$451,14,0)</f>
        <v/>
      </c>
      <c r="R674" s="0" t="str">
        <f aca="false">VLOOKUP($D674,metadata!$B$2:$S$451,15,0)</f>
        <v/>
      </c>
      <c r="S674" s="0" t="str">
        <f aca="false">VLOOKUP($D674,metadata!$B$2:$S$451,16,0)</f>
        <v/>
      </c>
      <c r="T674" s="0" t="str">
        <f aca="false">VLOOKUP($D674,metadata!$B$2:$S$451,17,0)</f>
        <v/>
      </c>
      <c r="U674" s="0" t="str">
        <f aca="false">VLOOKUP($D674,metadata!$B$2:$S$451,18,0)</f>
        <v/>
      </c>
      <c r="V674" s="0" t="n">
        <f aca="false">VLOOKUP($D674,metadata!$B$2:$Z$451,19,0)</f>
        <v>85.5</v>
      </c>
      <c r="W674" s="0" t="str">
        <f aca="false">VLOOKUP($D674,metadata!$B$2:$Z$451,20,0)</f>
        <v>global average</v>
      </c>
      <c r="X674" s="0" t="str">
        <f aca="false">VLOOKUP($D674,metadata!$B$2:$Z$451,21,0)</f>
        <v/>
      </c>
      <c r="Y674" s="0" t="n">
        <f aca="false">VLOOKUP($D674,metadata!$B$2:$Z$451,22,0)</f>
        <v>14</v>
      </c>
      <c r="Z674" s="0" t="str">
        <f aca="false">VLOOKUP($D674,metadata!$B$2:$Z$451,23,0)</f>
        <v/>
      </c>
      <c r="AA674" s="0" t="str">
        <f aca="false">VLOOKUP($D674,metadata!$B$2:$Z$451,24,0)</f>
        <v>macroptery</v>
      </c>
      <c r="AB674" s="0" t="str">
        <f aca="false">VLOOKUP($D674,metadata!$B$2:$Z$451,25,0)</f>
        <v/>
      </c>
      <c r="AC674" s="0" t="n">
        <v>16.0179104477611</v>
      </c>
      <c r="AD674" s="0" t="n">
        <v>34.2465753424657</v>
      </c>
      <c r="AF674" s="0" t="n">
        <f aca="false">IF(AE674="",V674,AE674)</f>
        <v>85.5</v>
      </c>
      <c r="AG674" s="0" t="n">
        <f aca="false">ROUND(AC674,1)</f>
        <v>16</v>
      </c>
    </row>
    <row r="675" customFormat="false" ht="13.8" hidden="true" customHeight="false" outlineLevel="0" collapsed="false">
      <c r="C675" s="0" t="n">
        <v>674</v>
      </c>
      <c r="D675" s="3" t="str">
        <f aca="false">VLOOKUP(C675,$A$1:$B$451,2)</f>
        <v>14-JL</v>
      </c>
      <c r="E675" s="0" t="str">
        <f aca="false">VLOOKUP($D675,metadata!$B$2:$S$451,2,0)</f>
        <v>Zeng, Y; Zhu, DH</v>
      </c>
      <c r="F675" s="0" t="str">
        <f aca="false">VLOOKUP($D675,metadata!$B$2:$S$451,3,0)</f>
        <v>Geographical Variation in Body Size, Development Time, and Wing Dimorphism in the Cricket Velarifictorus micado (Orthoptera: Gryllidae)</v>
      </c>
      <c r="G675" s="0" t="str">
        <f aca="false">VLOOKUP($D675,metadata!$B$2:$S$451,4,0)</f>
        <v>10.1603/AN14040</v>
      </c>
      <c r="H675" s="0" t="str">
        <f aca="false">VLOOKUP($D675,metadata!$B$2:$S$451,5,0)</f>
        <v>y-askcoordinates</v>
      </c>
      <c r="I675" s="0" t="str">
        <f aca="false">VLOOKUP($D675,metadata!$B$2:$S$451,6,0)</f>
        <v>a</v>
      </c>
      <c r="J675" s="0" t="str">
        <f aca="false">VLOOKUP($D675,metadata!$B$2:$S$451,7,0)</f>
        <v>i</v>
      </c>
      <c r="K675" s="0" t="n">
        <f aca="false">VLOOKUP($D675,metadata!$B$2:$S$451,8,0)</f>
        <v>5</v>
      </c>
      <c r="L675" s="0" t="n">
        <f aca="false">VLOOKUP($D675,metadata!$B$2:$S$451,9,0)</f>
        <v>4</v>
      </c>
      <c r="M675" s="0" t="str">
        <f aca="false">VLOOKUP($D675,metadata!$B$2:$S$451,10,0)</f>
        <v>n</v>
      </c>
      <c r="N675" s="0" t="str">
        <f aca="false">VLOOKUP($D675,metadata!$B$2:$S$451,11,0)</f>
        <v>Velarifictorus micado</v>
      </c>
      <c r="O675" s="0" t="str">
        <f aca="false">VLOOKUP($D675,metadata!$B$2:$S$451,12,0)</f>
        <v>orthoptera</v>
      </c>
      <c r="P675" s="0" t="str">
        <f aca="false">VLOOKUP($D675,metadata!$B$2:$S$451,13,0)</f>
        <v>JL</v>
      </c>
      <c r="Q675" s="0" t="str">
        <f aca="false">VLOOKUP($D675,metadata!$B$2:$S$451,14,0)</f>
        <v>"43°88' "</v>
      </c>
      <c r="R675" s="0" t="str">
        <f aca="false">VLOOKUP($D675,metadata!$B$2:$S$451,15,0)</f>
        <v/>
      </c>
      <c r="S675" s="0" t="str">
        <f aca="false">VLOOKUP($D675,metadata!$B$2:$S$451,16,0)</f>
        <v/>
      </c>
      <c r="T675" s="0" t="str">
        <f aca="false">VLOOKUP($D675,metadata!$B$2:$S$451,17,0)</f>
        <v/>
      </c>
      <c r="U675" s="0" t="str">
        <f aca="false">VLOOKUP($D675,metadata!$B$2:$S$451,18,0)</f>
        <v/>
      </c>
      <c r="V675" s="0" t="n">
        <f aca="false">VLOOKUP($D675,metadata!$B$2:$Z$451,19,0)</f>
        <v>85.5</v>
      </c>
      <c r="W675" s="0" t="str">
        <f aca="false">VLOOKUP($D675,metadata!$B$2:$Z$451,20,0)</f>
        <v>global average</v>
      </c>
      <c r="X675" s="0" t="str">
        <f aca="false">VLOOKUP($D675,metadata!$B$2:$Z$451,21,0)</f>
        <v/>
      </c>
      <c r="Y675" s="0" t="n">
        <f aca="false">VLOOKUP($D675,metadata!$B$2:$Z$451,22,0)</f>
        <v>14</v>
      </c>
      <c r="Z675" s="0" t="str">
        <f aca="false">VLOOKUP($D675,metadata!$B$2:$Z$451,23,0)</f>
        <v/>
      </c>
      <c r="AA675" s="0" t="str">
        <f aca="false">VLOOKUP($D675,metadata!$B$2:$Z$451,24,0)</f>
        <v>macroptery</v>
      </c>
      <c r="AB675" s="0" t="str">
        <f aca="false">VLOOKUP($D675,metadata!$B$2:$Z$451,25,0)</f>
        <v/>
      </c>
      <c r="AC675" s="0" t="n">
        <v>10.0179104477611</v>
      </c>
      <c r="AD675" s="0" t="n">
        <v>7.1917808219178</v>
      </c>
      <c r="AF675" s="0" t="n">
        <f aca="false">IF(AE675="",V675,AE675)</f>
        <v>85.5</v>
      </c>
      <c r="AG675" s="0" t="n">
        <f aca="false">ROUND(AC675,1)</f>
        <v>10</v>
      </c>
    </row>
    <row r="676" customFormat="false" ht="13.8" hidden="true" customHeight="false" outlineLevel="0" collapsed="false">
      <c r="C676" s="0" t="n">
        <v>675</v>
      </c>
      <c r="D676" s="3" t="str">
        <f aca="false">VLOOKUP(C676,$A$1:$B$451,2)</f>
        <v>14-JL</v>
      </c>
      <c r="E676" s="0" t="str">
        <f aca="false">VLOOKUP($D676,metadata!$B$2:$S$451,2,0)</f>
        <v>Zeng, Y; Zhu, DH</v>
      </c>
      <c r="F676" s="0" t="str">
        <f aca="false">VLOOKUP($D676,metadata!$B$2:$S$451,3,0)</f>
        <v>Geographical Variation in Body Size, Development Time, and Wing Dimorphism in the Cricket Velarifictorus micado (Orthoptera: Gryllidae)</v>
      </c>
      <c r="G676" s="0" t="str">
        <f aca="false">VLOOKUP($D676,metadata!$B$2:$S$451,4,0)</f>
        <v>10.1603/AN14040</v>
      </c>
      <c r="H676" s="0" t="str">
        <f aca="false">VLOOKUP($D676,metadata!$B$2:$S$451,5,0)</f>
        <v>y-askcoordinates</v>
      </c>
      <c r="I676" s="0" t="str">
        <f aca="false">VLOOKUP($D676,metadata!$B$2:$S$451,6,0)</f>
        <v>a</v>
      </c>
      <c r="J676" s="0" t="str">
        <f aca="false">VLOOKUP($D676,metadata!$B$2:$S$451,7,0)</f>
        <v>i</v>
      </c>
      <c r="K676" s="0" t="n">
        <f aca="false">VLOOKUP($D676,metadata!$B$2:$S$451,8,0)</f>
        <v>5</v>
      </c>
      <c r="L676" s="0" t="n">
        <f aca="false">VLOOKUP($D676,metadata!$B$2:$S$451,9,0)</f>
        <v>4</v>
      </c>
      <c r="M676" s="0" t="str">
        <f aca="false">VLOOKUP($D676,metadata!$B$2:$S$451,10,0)</f>
        <v>n</v>
      </c>
      <c r="N676" s="0" t="str">
        <f aca="false">VLOOKUP($D676,metadata!$B$2:$S$451,11,0)</f>
        <v>Velarifictorus micado</v>
      </c>
      <c r="O676" s="0" t="str">
        <f aca="false">VLOOKUP($D676,metadata!$B$2:$S$451,12,0)</f>
        <v>orthoptera</v>
      </c>
      <c r="P676" s="0" t="str">
        <f aca="false">VLOOKUP($D676,metadata!$B$2:$S$451,13,0)</f>
        <v>JL</v>
      </c>
      <c r="Q676" s="0" t="str">
        <f aca="false">VLOOKUP($D676,metadata!$B$2:$S$451,14,0)</f>
        <v>"43°88' "</v>
      </c>
      <c r="R676" s="0" t="str">
        <f aca="false">VLOOKUP($D676,metadata!$B$2:$S$451,15,0)</f>
        <v/>
      </c>
      <c r="S676" s="0" t="str">
        <f aca="false">VLOOKUP($D676,metadata!$B$2:$S$451,16,0)</f>
        <v/>
      </c>
      <c r="T676" s="0" t="str">
        <f aca="false">VLOOKUP($D676,metadata!$B$2:$S$451,17,0)</f>
        <v/>
      </c>
      <c r="U676" s="0" t="str">
        <f aca="false">VLOOKUP($D676,metadata!$B$2:$S$451,18,0)</f>
        <v/>
      </c>
      <c r="V676" s="0" t="n">
        <f aca="false">VLOOKUP($D676,metadata!$B$2:$Z$451,19,0)</f>
        <v>85.5</v>
      </c>
      <c r="W676" s="0" t="str">
        <f aca="false">VLOOKUP($D676,metadata!$B$2:$Z$451,20,0)</f>
        <v>global average</v>
      </c>
      <c r="X676" s="0" t="str">
        <f aca="false">VLOOKUP($D676,metadata!$B$2:$Z$451,21,0)</f>
        <v/>
      </c>
      <c r="Y676" s="0" t="n">
        <f aca="false">VLOOKUP($D676,metadata!$B$2:$Z$451,22,0)</f>
        <v>14</v>
      </c>
      <c r="Z676" s="0" t="str">
        <f aca="false">VLOOKUP($D676,metadata!$B$2:$Z$451,23,0)</f>
        <v/>
      </c>
      <c r="AA676" s="0" t="str">
        <f aca="false">VLOOKUP($D676,metadata!$B$2:$Z$451,24,0)</f>
        <v>macroptery</v>
      </c>
      <c r="AB676" s="0" t="str">
        <f aca="false">VLOOKUP($D676,metadata!$B$2:$Z$451,25,0)</f>
        <v/>
      </c>
      <c r="AC676" s="0" t="n">
        <v>12.0059701492537</v>
      </c>
      <c r="AD676" s="0" t="n">
        <v>4.45205479452056</v>
      </c>
      <c r="AF676" s="0" t="n">
        <f aca="false">IF(AE676="",V676,AE676)</f>
        <v>85.5</v>
      </c>
      <c r="AG676" s="0" t="n">
        <f aca="false">ROUND(AC676,1)</f>
        <v>12</v>
      </c>
    </row>
    <row r="677" customFormat="false" ht="13.8" hidden="true" customHeight="false" outlineLevel="0" collapsed="false">
      <c r="C677" s="0" t="n">
        <v>676</v>
      </c>
      <c r="D677" s="3" t="str">
        <f aca="false">VLOOKUP(C677,$A$1:$B$451,2)</f>
        <v>14-JL</v>
      </c>
      <c r="E677" s="0" t="str">
        <f aca="false">VLOOKUP($D677,metadata!$B$2:$S$451,2,0)</f>
        <v>Zeng, Y; Zhu, DH</v>
      </c>
      <c r="F677" s="0" t="str">
        <f aca="false">VLOOKUP($D677,metadata!$B$2:$S$451,3,0)</f>
        <v>Geographical Variation in Body Size, Development Time, and Wing Dimorphism in the Cricket Velarifictorus micado (Orthoptera: Gryllidae)</v>
      </c>
      <c r="G677" s="0" t="str">
        <f aca="false">VLOOKUP($D677,metadata!$B$2:$S$451,4,0)</f>
        <v>10.1603/AN14040</v>
      </c>
      <c r="H677" s="0" t="str">
        <f aca="false">VLOOKUP($D677,metadata!$B$2:$S$451,5,0)</f>
        <v>y-askcoordinates</v>
      </c>
      <c r="I677" s="0" t="str">
        <f aca="false">VLOOKUP($D677,metadata!$B$2:$S$451,6,0)</f>
        <v>a</v>
      </c>
      <c r="J677" s="0" t="str">
        <f aca="false">VLOOKUP($D677,metadata!$B$2:$S$451,7,0)</f>
        <v>i</v>
      </c>
      <c r="K677" s="0" t="n">
        <f aca="false">VLOOKUP($D677,metadata!$B$2:$S$451,8,0)</f>
        <v>5</v>
      </c>
      <c r="L677" s="0" t="n">
        <f aca="false">VLOOKUP($D677,metadata!$B$2:$S$451,9,0)</f>
        <v>4</v>
      </c>
      <c r="M677" s="0" t="str">
        <f aca="false">VLOOKUP($D677,metadata!$B$2:$S$451,10,0)</f>
        <v>n</v>
      </c>
      <c r="N677" s="0" t="str">
        <f aca="false">VLOOKUP($D677,metadata!$B$2:$S$451,11,0)</f>
        <v>Velarifictorus micado</v>
      </c>
      <c r="O677" s="0" t="str">
        <f aca="false">VLOOKUP($D677,metadata!$B$2:$S$451,12,0)</f>
        <v>orthoptera</v>
      </c>
      <c r="P677" s="0" t="str">
        <f aca="false">VLOOKUP($D677,metadata!$B$2:$S$451,13,0)</f>
        <v>JL</v>
      </c>
      <c r="Q677" s="0" t="str">
        <f aca="false">VLOOKUP($D677,metadata!$B$2:$S$451,14,0)</f>
        <v>"43°88' "</v>
      </c>
      <c r="R677" s="0" t="str">
        <f aca="false">VLOOKUP($D677,metadata!$B$2:$S$451,15,0)</f>
        <v/>
      </c>
      <c r="S677" s="0" t="str">
        <f aca="false">VLOOKUP($D677,metadata!$B$2:$S$451,16,0)</f>
        <v/>
      </c>
      <c r="T677" s="0" t="str">
        <f aca="false">VLOOKUP($D677,metadata!$B$2:$S$451,17,0)</f>
        <v/>
      </c>
      <c r="U677" s="0" t="str">
        <f aca="false">VLOOKUP($D677,metadata!$B$2:$S$451,18,0)</f>
        <v/>
      </c>
      <c r="V677" s="0" t="n">
        <f aca="false">VLOOKUP($D677,metadata!$B$2:$Z$451,19,0)</f>
        <v>85.5</v>
      </c>
      <c r="W677" s="0" t="str">
        <f aca="false">VLOOKUP($D677,metadata!$B$2:$Z$451,20,0)</f>
        <v>global average</v>
      </c>
      <c r="X677" s="0" t="str">
        <f aca="false">VLOOKUP($D677,metadata!$B$2:$Z$451,21,0)</f>
        <v/>
      </c>
      <c r="Y677" s="0" t="n">
        <f aca="false">VLOOKUP($D677,metadata!$B$2:$Z$451,22,0)</f>
        <v>14</v>
      </c>
      <c r="Z677" s="0" t="str">
        <f aca="false">VLOOKUP($D677,metadata!$B$2:$Z$451,23,0)</f>
        <v/>
      </c>
      <c r="AA677" s="0" t="str">
        <f aca="false">VLOOKUP($D677,metadata!$B$2:$Z$451,24,0)</f>
        <v>macroptery</v>
      </c>
      <c r="AB677" s="0" t="str">
        <f aca="false">VLOOKUP($D677,metadata!$B$2:$Z$451,25,0)</f>
        <v/>
      </c>
      <c r="AC677" s="0" t="n">
        <v>14.0119402985074</v>
      </c>
      <c r="AD677" s="0" t="n">
        <v>10.958904109589</v>
      </c>
      <c r="AF677" s="0" t="n">
        <f aca="false">IF(AE677="",V677,AE677)</f>
        <v>85.5</v>
      </c>
      <c r="AG677" s="0" t="n">
        <f aca="false">ROUND(AC677,1)</f>
        <v>14</v>
      </c>
    </row>
    <row r="678" customFormat="false" ht="13.8" hidden="true" customHeight="false" outlineLevel="0" collapsed="false">
      <c r="C678" s="0" t="n">
        <v>677</v>
      </c>
      <c r="D678" s="3" t="str">
        <f aca="false">VLOOKUP(C678,$A$1:$B$451,2)</f>
        <v>14-JL</v>
      </c>
      <c r="E678" s="0" t="str">
        <f aca="false">VLOOKUP($D678,metadata!$B$2:$S$451,2,0)</f>
        <v>Zeng, Y; Zhu, DH</v>
      </c>
      <c r="F678" s="0" t="str">
        <f aca="false">VLOOKUP($D678,metadata!$B$2:$S$451,3,0)</f>
        <v>Geographical Variation in Body Size, Development Time, and Wing Dimorphism in the Cricket Velarifictorus micado (Orthoptera: Gryllidae)</v>
      </c>
      <c r="G678" s="0" t="str">
        <f aca="false">VLOOKUP($D678,metadata!$B$2:$S$451,4,0)</f>
        <v>10.1603/AN14040</v>
      </c>
      <c r="H678" s="0" t="str">
        <f aca="false">VLOOKUP($D678,metadata!$B$2:$S$451,5,0)</f>
        <v>y-askcoordinates</v>
      </c>
      <c r="I678" s="0" t="str">
        <f aca="false">VLOOKUP($D678,metadata!$B$2:$S$451,6,0)</f>
        <v>a</v>
      </c>
      <c r="J678" s="0" t="str">
        <f aca="false">VLOOKUP($D678,metadata!$B$2:$S$451,7,0)</f>
        <v>i</v>
      </c>
      <c r="K678" s="0" t="n">
        <f aca="false">VLOOKUP($D678,metadata!$B$2:$S$451,8,0)</f>
        <v>5</v>
      </c>
      <c r="L678" s="0" t="n">
        <f aca="false">VLOOKUP($D678,metadata!$B$2:$S$451,9,0)</f>
        <v>4</v>
      </c>
      <c r="M678" s="0" t="str">
        <f aca="false">VLOOKUP($D678,metadata!$B$2:$S$451,10,0)</f>
        <v>n</v>
      </c>
      <c r="N678" s="0" t="str">
        <f aca="false">VLOOKUP($D678,metadata!$B$2:$S$451,11,0)</f>
        <v>Velarifictorus micado</v>
      </c>
      <c r="O678" s="0" t="str">
        <f aca="false">VLOOKUP($D678,metadata!$B$2:$S$451,12,0)</f>
        <v>orthoptera</v>
      </c>
      <c r="P678" s="0" t="str">
        <f aca="false">VLOOKUP($D678,metadata!$B$2:$S$451,13,0)</f>
        <v>JL</v>
      </c>
      <c r="Q678" s="0" t="str">
        <f aca="false">VLOOKUP($D678,metadata!$B$2:$S$451,14,0)</f>
        <v>"43°88' "</v>
      </c>
      <c r="R678" s="0" t="str">
        <f aca="false">VLOOKUP($D678,metadata!$B$2:$S$451,15,0)</f>
        <v/>
      </c>
      <c r="S678" s="0" t="str">
        <f aca="false">VLOOKUP($D678,metadata!$B$2:$S$451,16,0)</f>
        <v/>
      </c>
      <c r="T678" s="0" t="str">
        <f aca="false">VLOOKUP($D678,metadata!$B$2:$S$451,17,0)</f>
        <v/>
      </c>
      <c r="U678" s="0" t="str">
        <f aca="false">VLOOKUP($D678,metadata!$B$2:$S$451,18,0)</f>
        <v/>
      </c>
      <c r="V678" s="0" t="n">
        <f aca="false">VLOOKUP($D678,metadata!$B$2:$Z$451,19,0)</f>
        <v>85.5</v>
      </c>
      <c r="W678" s="0" t="str">
        <f aca="false">VLOOKUP($D678,metadata!$B$2:$Z$451,20,0)</f>
        <v>global average</v>
      </c>
      <c r="X678" s="0" t="str">
        <f aca="false">VLOOKUP($D678,metadata!$B$2:$Z$451,21,0)</f>
        <v/>
      </c>
      <c r="Y678" s="0" t="n">
        <f aca="false">VLOOKUP($D678,metadata!$B$2:$Z$451,22,0)</f>
        <v>14</v>
      </c>
      <c r="Z678" s="0" t="str">
        <f aca="false">VLOOKUP($D678,metadata!$B$2:$Z$451,23,0)</f>
        <v/>
      </c>
      <c r="AA678" s="0" t="str">
        <f aca="false">VLOOKUP($D678,metadata!$B$2:$Z$451,24,0)</f>
        <v>macroptery</v>
      </c>
      <c r="AB678" s="0" t="str">
        <f aca="false">VLOOKUP($D678,metadata!$B$2:$Z$451,25,0)</f>
        <v/>
      </c>
      <c r="AC678" s="0" t="n">
        <v>16</v>
      </c>
      <c r="AD678" s="0" t="n">
        <v>30.8219178082191</v>
      </c>
      <c r="AF678" s="0" t="n">
        <f aca="false">IF(AE678="",V678,AE678)</f>
        <v>85.5</v>
      </c>
      <c r="AG678" s="0" t="n">
        <f aca="false">ROUND(AC678,1)</f>
        <v>16</v>
      </c>
    </row>
    <row r="679" customFormat="false" ht="13.8" hidden="true" customHeight="false" outlineLevel="0" collapsed="false">
      <c r="C679" s="0" t="n">
        <v>678</v>
      </c>
      <c r="D679" s="3" t="str">
        <f aca="false">VLOOKUP(C679,$A$1:$B$451,2)</f>
        <v>15-HN</v>
      </c>
      <c r="E679" s="0" t="str">
        <f aca="false">VLOOKUP($D679,metadata!$B$2:$S$451,2,0)</f>
        <v>Hou, YY; Xu, LZ; Wu, Y; Wang, P; Shi, JJ; Zhai, BP</v>
      </c>
      <c r="F679" s="0" t="str">
        <f aca="false">VLOOKUP($D679,metadata!$B$2:$S$451,3,0)</f>
        <v>Geographic Variation of Diapause and Sensitive Stages of Photoperiodic Response in Laodelphax striatellus Fallen (Hemiptera: Delphacidae)</v>
      </c>
      <c r="G679" s="0" t="str">
        <f aca="false">VLOOKUP($D679,metadata!$B$2:$S$451,4,0)</f>
        <v>10.1093/jisesa/iev161</v>
      </c>
      <c r="H679" s="0" t="str">
        <f aca="false">VLOOKUP($D679,metadata!$B$2:$S$451,5,0)</f>
        <v>y</v>
      </c>
      <c r="I679" s="0" t="str">
        <f aca="false">VLOOKUP($D679,metadata!$B$2:$S$451,6,0)</f>
        <v>a</v>
      </c>
      <c r="J679" s="0" t="str">
        <f aca="false">VLOOKUP($D679,metadata!$B$2:$S$451,7,0)</f>
        <v>i</v>
      </c>
      <c r="K679" s="0" t="n">
        <f aca="false">VLOOKUP($D679,metadata!$B$2:$S$451,8,0)</f>
        <v>3</v>
      </c>
      <c r="L679" s="0" t="n">
        <f aca="false">VLOOKUP($D679,metadata!$B$2:$S$451,9,0)</f>
        <v>4</v>
      </c>
      <c r="M679" s="0" t="str">
        <f aca="false">VLOOKUP($D679,metadata!$B$2:$S$451,10,0)</f>
        <v/>
      </c>
      <c r="N679" s="0" t="str">
        <f aca="false">VLOOKUP($D679,metadata!$B$2:$S$451,11,0)</f>
        <v>Laodelphax striatellus</v>
      </c>
      <c r="O679" s="0" t="str">
        <f aca="false">VLOOKUP($D679,metadata!$B$2:$S$451,12,0)</f>
        <v>hemiptera</v>
      </c>
      <c r="P679" s="0" t="str">
        <f aca="false">VLOOKUP($D679,metadata!$B$2:$S$451,13,0)</f>
        <v>HN</v>
      </c>
      <c r="Q679" s="0" t="n">
        <f aca="false">VLOOKUP($D679,metadata!$B$2:$S$451,14,0)</f>
        <v>21.02</v>
      </c>
      <c r="R679" s="0" t="n">
        <f aca="false">VLOOKUP($D679,metadata!$B$2:$S$451,15,0)</f>
        <v>105.85</v>
      </c>
      <c r="S679" s="0" t="n">
        <f aca="false">VLOOKUP($D679,metadata!$B$2:$S$451,16,0)</f>
        <v>0.01</v>
      </c>
      <c r="T679" s="0" t="n">
        <f aca="false">VLOOKUP($D679,metadata!$B$2:$S$451,17,0)</f>
        <v>10</v>
      </c>
      <c r="U679" s="0" t="str">
        <f aca="false">VLOOKUP($D679,metadata!$B$2:$S$451,18,0)</f>
        <v/>
      </c>
      <c r="V679" s="0" t="n">
        <f aca="false">VLOOKUP($D679,metadata!$B$2:$Z$451,19,0)</f>
        <v>244.5</v>
      </c>
      <c r="W679" s="0" t="str">
        <f aca="false">VLOOKUP($D679,metadata!$B$2:$Z$451,20,0)</f>
        <v>global average</v>
      </c>
      <c r="X679" s="0" t="str">
        <f aca="false">VLOOKUP($D679,metadata!$B$2:$Z$451,21,0)</f>
        <v/>
      </c>
      <c r="Y679" s="0" t="n">
        <f aca="false">VLOOKUP($D679,metadata!$B$2:$Z$451,22,0)</f>
        <v>15</v>
      </c>
      <c r="Z679" s="0" t="str">
        <f aca="false">VLOOKUP($D679,metadata!$B$2:$Z$451,23,0)</f>
        <v/>
      </c>
      <c r="AA679" s="0" t="str">
        <f aca="false">VLOOKUP($D679,metadata!$B$2:$Z$451,24,0)</f>
        <v>nymph</v>
      </c>
      <c r="AB679" s="0" t="str">
        <f aca="false">VLOOKUP($D679,metadata!$B$2:$Z$451,25,0)</f>
        <v/>
      </c>
      <c r="AC679" s="0" t="n">
        <v>10</v>
      </c>
      <c r="AD679" s="0" t="n">
        <v>42.1042213984956</v>
      </c>
      <c r="AF679" s="0" t="n">
        <f aca="false">IF(AE679="",V679,AE679)</f>
        <v>244.5</v>
      </c>
      <c r="AG679" s="0" t="n">
        <f aca="false">ROUND(AC679,1)</f>
        <v>10</v>
      </c>
      <c r="AH679" s="0" t="n">
        <v>2016</v>
      </c>
      <c r="AI679" s="0" t="s">
        <v>37</v>
      </c>
      <c r="AJ679" s="0" t="s">
        <v>38</v>
      </c>
    </row>
    <row r="680" customFormat="false" ht="13.8" hidden="true" customHeight="false" outlineLevel="0" collapsed="false">
      <c r="C680" s="0" t="n">
        <v>679</v>
      </c>
      <c r="D680" s="3" t="str">
        <f aca="false">VLOOKUP(C680,$A$1:$B$451,2)</f>
        <v>15-HN</v>
      </c>
      <c r="E680" s="0" t="str">
        <f aca="false">VLOOKUP($D680,metadata!$B$2:$S$451,2,0)</f>
        <v>Hou, YY; Xu, LZ; Wu, Y; Wang, P; Shi, JJ; Zhai, BP</v>
      </c>
      <c r="F680" s="0" t="str">
        <f aca="false">VLOOKUP($D680,metadata!$B$2:$S$451,3,0)</f>
        <v>Geographic Variation of Diapause and Sensitive Stages of Photoperiodic Response in Laodelphax striatellus Fallen (Hemiptera: Delphacidae)</v>
      </c>
      <c r="G680" s="0" t="str">
        <f aca="false">VLOOKUP($D680,metadata!$B$2:$S$451,4,0)</f>
        <v>10.1093/jisesa/iev161</v>
      </c>
      <c r="H680" s="0" t="str">
        <f aca="false">VLOOKUP($D680,metadata!$B$2:$S$451,5,0)</f>
        <v>y</v>
      </c>
      <c r="I680" s="0" t="str">
        <f aca="false">VLOOKUP($D680,metadata!$B$2:$S$451,6,0)</f>
        <v>a</v>
      </c>
      <c r="J680" s="0" t="str">
        <f aca="false">VLOOKUP($D680,metadata!$B$2:$S$451,7,0)</f>
        <v>i</v>
      </c>
      <c r="K680" s="0" t="n">
        <f aca="false">VLOOKUP($D680,metadata!$B$2:$S$451,8,0)</f>
        <v>3</v>
      </c>
      <c r="L680" s="0" t="n">
        <f aca="false">VLOOKUP($D680,metadata!$B$2:$S$451,9,0)</f>
        <v>4</v>
      </c>
      <c r="M680" s="0" t="str">
        <f aca="false">VLOOKUP($D680,metadata!$B$2:$S$451,10,0)</f>
        <v/>
      </c>
      <c r="N680" s="0" t="str">
        <f aca="false">VLOOKUP($D680,metadata!$B$2:$S$451,11,0)</f>
        <v>Laodelphax striatellus</v>
      </c>
      <c r="O680" s="0" t="str">
        <f aca="false">VLOOKUP($D680,metadata!$B$2:$S$451,12,0)</f>
        <v>hemiptera</v>
      </c>
      <c r="P680" s="0" t="str">
        <f aca="false">VLOOKUP($D680,metadata!$B$2:$S$451,13,0)</f>
        <v>HN</v>
      </c>
      <c r="Q680" s="0" t="n">
        <f aca="false">VLOOKUP($D680,metadata!$B$2:$S$451,14,0)</f>
        <v>21.02</v>
      </c>
      <c r="R680" s="0" t="n">
        <f aca="false">VLOOKUP($D680,metadata!$B$2:$S$451,15,0)</f>
        <v>105.85</v>
      </c>
      <c r="S680" s="0" t="n">
        <f aca="false">VLOOKUP($D680,metadata!$B$2:$S$451,16,0)</f>
        <v>0.01</v>
      </c>
      <c r="T680" s="0" t="n">
        <f aca="false">VLOOKUP($D680,metadata!$B$2:$S$451,17,0)</f>
        <v>10</v>
      </c>
      <c r="U680" s="0" t="str">
        <f aca="false">VLOOKUP($D680,metadata!$B$2:$S$451,18,0)</f>
        <v/>
      </c>
      <c r="V680" s="0" t="n">
        <f aca="false">VLOOKUP($D680,metadata!$B$2:$Z$451,19,0)</f>
        <v>244.5</v>
      </c>
      <c r="W680" s="0" t="str">
        <f aca="false">VLOOKUP($D680,metadata!$B$2:$Z$451,20,0)</f>
        <v>global average</v>
      </c>
      <c r="X680" s="0" t="str">
        <f aca="false">VLOOKUP($D680,metadata!$B$2:$Z$451,21,0)</f>
        <v/>
      </c>
      <c r="Y680" s="0" t="n">
        <f aca="false">VLOOKUP($D680,metadata!$B$2:$Z$451,22,0)</f>
        <v>15</v>
      </c>
      <c r="Z680" s="0" t="str">
        <f aca="false">VLOOKUP($D680,metadata!$B$2:$Z$451,23,0)</f>
        <v/>
      </c>
      <c r="AA680" s="0" t="str">
        <f aca="false">VLOOKUP($D680,metadata!$B$2:$Z$451,24,0)</f>
        <v>nymph</v>
      </c>
      <c r="AB680" s="0" t="str">
        <f aca="false">VLOOKUP($D680,metadata!$B$2:$Z$451,25,0)</f>
        <v/>
      </c>
      <c r="AC680" s="0" t="n">
        <v>12</v>
      </c>
      <c r="AD680" s="0" t="n">
        <v>24.4734176824722</v>
      </c>
      <c r="AF680" s="0" t="n">
        <f aca="false">IF(AE680="",V680,AE680)</f>
        <v>244.5</v>
      </c>
      <c r="AG680" s="0" t="n">
        <f aca="false">ROUND(AC680,1)</f>
        <v>12</v>
      </c>
      <c r="AH680" s="0" t="n">
        <v>2016</v>
      </c>
      <c r="AI680" s="0" t="s">
        <v>37</v>
      </c>
      <c r="AJ680" s="0" t="s">
        <v>38</v>
      </c>
    </row>
    <row r="681" customFormat="false" ht="13.8" hidden="true" customHeight="false" outlineLevel="0" collapsed="false">
      <c r="C681" s="0" t="n">
        <v>680</v>
      </c>
      <c r="D681" s="3" t="str">
        <f aca="false">VLOOKUP(C681,$A$1:$B$451,2)</f>
        <v>15-HN</v>
      </c>
      <c r="E681" s="0" t="str">
        <f aca="false">VLOOKUP($D681,metadata!$B$2:$S$451,2,0)</f>
        <v>Hou, YY; Xu, LZ; Wu, Y; Wang, P; Shi, JJ; Zhai, BP</v>
      </c>
      <c r="F681" s="0" t="str">
        <f aca="false">VLOOKUP($D681,metadata!$B$2:$S$451,3,0)</f>
        <v>Geographic Variation of Diapause and Sensitive Stages of Photoperiodic Response in Laodelphax striatellus Fallen (Hemiptera: Delphacidae)</v>
      </c>
      <c r="G681" s="0" t="str">
        <f aca="false">VLOOKUP($D681,metadata!$B$2:$S$451,4,0)</f>
        <v>10.1093/jisesa/iev161</v>
      </c>
      <c r="H681" s="0" t="str">
        <f aca="false">VLOOKUP($D681,metadata!$B$2:$S$451,5,0)</f>
        <v>y</v>
      </c>
      <c r="I681" s="0" t="str">
        <f aca="false">VLOOKUP($D681,metadata!$B$2:$S$451,6,0)</f>
        <v>a</v>
      </c>
      <c r="J681" s="0" t="str">
        <f aca="false">VLOOKUP($D681,metadata!$B$2:$S$451,7,0)</f>
        <v>i</v>
      </c>
      <c r="K681" s="0" t="n">
        <f aca="false">VLOOKUP($D681,metadata!$B$2:$S$451,8,0)</f>
        <v>3</v>
      </c>
      <c r="L681" s="0" t="n">
        <f aca="false">VLOOKUP($D681,metadata!$B$2:$S$451,9,0)</f>
        <v>4</v>
      </c>
      <c r="M681" s="0" t="str">
        <f aca="false">VLOOKUP($D681,metadata!$B$2:$S$451,10,0)</f>
        <v/>
      </c>
      <c r="N681" s="0" t="str">
        <f aca="false">VLOOKUP($D681,metadata!$B$2:$S$451,11,0)</f>
        <v>Laodelphax striatellus</v>
      </c>
      <c r="O681" s="0" t="str">
        <f aca="false">VLOOKUP($D681,metadata!$B$2:$S$451,12,0)</f>
        <v>hemiptera</v>
      </c>
      <c r="P681" s="0" t="str">
        <f aca="false">VLOOKUP($D681,metadata!$B$2:$S$451,13,0)</f>
        <v>HN</v>
      </c>
      <c r="Q681" s="0" t="n">
        <f aca="false">VLOOKUP($D681,metadata!$B$2:$S$451,14,0)</f>
        <v>21.02</v>
      </c>
      <c r="R681" s="0" t="n">
        <f aca="false">VLOOKUP($D681,metadata!$B$2:$S$451,15,0)</f>
        <v>105.85</v>
      </c>
      <c r="S681" s="0" t="n">
        <f aca="false">VLOOKUP($D681,metadata!$B$2:$S$451,16,0)</f>
        <v>0.01</v>
      </c>
      <c r="T681" s="0" t="n">
        <f aca="false">VLOOKUP($D681,metadata!$B$2:$S$451,17,0)</f>
        <v>10</v>
      </c>
      <c r="U681" s="0" t="str">
        <f aca="false">VLOOKUP($D681,metadata!$B$2:$S$451,18,0)</f>
        <v/>
      </c>
      <c r="V681" s="0" t="n">
        <f aca="false">VLOOKUP($D681,metadata!$B$2:$Z$451,19,0)</f>
        <v>244.5</v>
      </c>
      <c r="W681" s="0" t="str">
        <f aca="false">VLOOKUP($D681,metadata!$B$2:$Z$451,20,0)</f>
        <v>global average</v>
      </c>
      <c r="X681" s="0" t="str">
        <f aca="false">VLOOKUP($D681,metadata!$B$2:$Z$451,21,0)</f>
        <v/>
      </c>
      <c r="Y681" s="0" t="n">
        <f aca="false">VLOOKUP($D681,metadata!$B$2:$Z$451,22,0)</f>
        <v>15</v>
      </c>
      <c r="Z681" s="0" t="str">
        <f aca="false">VLOOKUP($D681,metadata!$B$2:$Z$451,23,0)</f>
        <v/>
      </c>
      <c r="AA681" s="0" t="str">
        <f aca="false">VLOOKUP($D681,metadata!$B$2:$Z$451,24,0)</f>
        <v>nymph</v>
      </c>
      <c r="AB681" s="0" t="str">
        <f aca="false">VLOOKUP($D681,metadata!$B$2:$Z$451,25,0)</f>
        <v/>
      </c>
      <c r="AC681" s="0" t="n">
        <v>14</v>
      </c>
      <c r="AD681" s="0" t="n">
        <v>0.585577017001767</v>
      </c>
      <c r="AF681" s="0" t="n">
        <f aca="false">IF(AE681="",V681,AE681)</f>
        <v>244.5</v>
      </c>
      <c r="AG681" s="0" t="n">
        <f aca="false">ROUND(AC681,1)</f>
        <v>14</v>
      </c>
      <c r="AH681" s="0" t="n">
        <v>2016</v>
      </c>
      <c r="AI681" s="0" t="s">
        <v>37</v>
      </c>
      <c r="AJ681" s="0" t="s">
        <v>38</v>
      </c>
    </row>
    <row r="682" customFormat="false" ht="13.8" hidden="true" customHeight="false" outlineLevel="0" collapsed="false">
      <c r="C682" s="0" t="n">
        <v>681</v>
      </c>
      <c r="D682" s="3" t="str">
        <f aca="false">VLOOKUP(C682,$A$1:$B$451,2)</f>
        <v>15-HN</v>
      </c>
      <c r="E682" s="0" t="str">
        <f aca="false">VLOOKUP($D682,metadata!$B$2:$S$451,2,0)</f>
        <v>Hou, YY; Xu, LZ; Wu, Y; Wang, P; Shi, JJ; Zhai, BP</v>
      </c>
      <c r="F682" s="0" t="str">
        <f aca="false">VLOOKUP($D682,metadata!$B$2:$S$451,3,0)</f>
        <v>Geographic Variation of Diapause and Sensitive Stages of Photoperiodic Response in Laodelphax striatellus Fallen (Hemiptera: Delphacidae)</v>
      </c>
      <c r="G682" s="0" t="str">
        <f aca="false">VLOOKUP($D682,metadata!$B$2:$S$451,4,0)</f>
        <v>10.1093/jisesa/iev161</v>
      </c>
      <c r="H682" s="0" t="str">
        <f aca="false">VLOOKUP($D682,metadata!$B$2:$S$451,5,0)</f>
        <v>y</v>
      </c>
      <c r="I682" s="0" t="str">
        <f aca="false">VLOOKUP($D682,metadata!$B$2:$S$451,6,0)</f>
        <v>a</v>
      </c>
      <c r="J682" s="0" t="str">
        <f aca="false">VLOOKUP($D682,metadata!$B$2:$S$451,7,0)</f>
        <v>i</v>
      </c>
      <c r="K682" s="0" t="n">
        <f aca="false">VLOOKUP($D682,metadata!$B$2:$S$451,8,0)</f>
        <v>3</v>
      </c>
      <c r="L682" s="0" t="n">
        <f aca="false">VLOOKUP($D682,metadata!$B$2:$S$451,9,0)</f>
        <v>4</v>
      </c>
      <c r="M682" s="0" t="str">
        <f aca="false">VLOOKUP($D682,metadata!$B$2:$S$451,10,0)</f>
        <v/>
      </c>
      <c r="N682" s="0" t="str">
        <f aca="false">VLOOKUP($D682,metadata!$B$2:$S$451,11,0)</f>
        <v>Laodelphax striatellus</v>
      </c>
      <c r="O682" s="0" t="str">
        <f aca="false">VLOOKUP($D682,metadata!$B$2:$S$451,12,0)</f>
        <v>hemiptera</v>
      </c>
      <c r="P682" s="0" t="str">
        <f aca="false">VLOOKUP($D682,metadata!$B$2:$S$451,13,0)</f>
        <v>HN</v>
      </c>
      <c r="Q682" s="0" t="n">
        <f aca="false">VLOOKUP($D682,metadata!$B$2:$S$451,14,0)</f>
        <v>21.02</v>
      </c>
      <c r="R682" s="0" t="n">
        <f aca="false">VLOOKUP($D682,metadata!$B$2:$S$451,15,0)</f>
        <v>105.85</v>
      </c>
      <c r="S682" s="0" t="n">
        <f aca="false">VLOOKUP($D682,metadata!$B$2:$S$451,16,0)</f>
        <v>0.01</v>
      </c>
      <c r="T682" s="0" t="n">
        <f aca="false">VLOOKUP($D682,metadata!$B$2:$S$451,17,0)</f>
        <v>10</v>
      </c>
      <c r="U682" s="0" t="str">
        <f aca="false">VLOOKUP($D682,metadata!$B$2:$S$451,18,0)</f>
        <v/>
      </c>
      <c r="V682" s="0" t="n">
        <f aca="false">VLOOKUP($D682,metadata!$B$2:$Z$451,19,0)</f>
        <v>244.5</v>
      </c>
      <c r="W682" s="0" t="str">
        <f aca="false">VLOOKUP($D682,metadata!$B$2:$Z$451,20,0)</f>
        <v>global average</v>
      </c>
      <c r="X682" s="0" t="str">
        <f aca="false">VLOOKUP($D682,metadata!$B$2:$Z$451,21,0)</f>
        <v/>
      </c>
      <c r="Y682" s="0" t="n">
        <f aca="false">VLOOKUP($D682,metadata!$B$2:$Z$451,22,0)</f>
        <v>15</v>
      </c>
      <c r="Z682" s="0" t="str">
        <f aca="false">VLOOKUP($D682,metadata!$B$2:$Z$451,23,0)</f>
        <v/>
      </c>
      <c r="AA682" s="0" t="str">
        <f aca="false">VLOOKUP($D682,metadata!$B$2:$Z$451,24,0)</f>
        <v>nymph</v>
      </c>
      <c r="AB682" s="0" t="str">
        <f aca="false">VLOOKUP($D682,metadata!$B$2:$Z$451,25,0)</f>
        <v/>
      </c>
      <c r="AC682" s="0" t="n">
        <v>16</v>
      </c>
      <c r="AD682" s="0" t="n">
        <v>0.66577896138483</v>
      </c>
      <c r="AF682" s="0" t="n">
        <f aca="false">IF(AE682="",V682,AE682)</f>
        <v>244.5</v>
      </c>
      <c r="AG682" s="0" t="n">
        <f aca="false">ROUND(AC682,1)</f>
        <v>16</v>
      </c>
      <c r="AH682" s="0" t="n">
        <v>2016</v>
      </c>
      <c r="AI682" s="0" t="s">
        <v>37</v>
      </c>
      <c r="AJ682" s="0" t="s">
        <v>38</v>
      </c>
    </row>
    <row r="683" customFormat="false" ht="13.8" hidden="true" customHeight="false" outlineLevel="0" collapsed="false">
      <c r="C683" s="0" t="n">
        <v>682</v>
      </c>
      <c r="D683" s="3" t="str">
        <f aca="false">VLOOKUP(C683,$A$1:$B$451,2)</f>
        <v>15-JY</v>
      </c>
      <c r="E683" s="0" t="str">
        <f aca="false">VLOOKUP($D683,metadata!$B$2:$S$451,2,0)</f>
        <v>Hou, YY; Xu, LZ; Wu, Y; Wang, P; Shi, JJ; Zhai, BP</v>
      </c>
      <c r="F683" s="0" t="str">
        <f aca="false">VLOOKUP($D683,metadata!$B$2:$S$451,3,0)</f>
        <v>Geographic Variation of Diapause and Sensitive Stages of Photoperiodic Response in Laodelphax striatellus Fallen (Hemiptera: Delphacidae)</v>
      </c>
      <c r="G683" s="0" t="str">
        <f aca="false">VLOOKUP($D683,metadata!$B$2:$S$451,4,0)</f>
        <v>10.1093/jisesa/iev161</v>
      </c>
      <c r="H683" s="0" t="str">
        <f aca="false">VLOOKUP($D683,metadata!$B$2:$S$451,5,0)</f>
        <v>y</v>
      </c>
      <c r="I683" s="0" t="str">
        <f aca="false">VLOOKUP($D683,metadata!$B$2:$S$451,6,0)</f>
        <v>a</v>
      </c>
      <c r="J683" s="0" t="str">
        <f aca="false">VLOOKUP($D683,metadata!$B$2:$S$451,7,0)</f>
        <v>i</v>
      </c>
      <c r="K683" s="0" t="n">
        <f aca="false">VLOOKUP($D683,metadata!$B$2:$S$451,8,0)</f>
        <v>3</v>
      </c>
      <c r="L683" s="0" t="n">
        <f aca="false">VLOOKUP($D683,metadata!$B$2:$S$451,9,0)</f>
        <v>4</v>
      </c>
      <c r="M683" s="0" t="str">
        <f aca="false">VLOOKUP($D683,metadata!$B$2:$S$451,10,0)</f>
        <v/>
      </c>
      <c r="N683" s="0" t="str">
        <f aca="false">VLOOKUP($D683,metadata!$B$2:$S$451,11,0)</f>
        <v>Laodelphax striatellus</v>
      </c>
      <c r="O683" s="0" t="str">
        <f aca="false">VLOOKUP($D683,metadata!$B$2:$S$451,12,0)</f>
        <v>hemiptera</v>
      </c>
      <c r="P683" s="0" t="str">
        <f aca="false">VLOOKUP($D683,metadata!$B$2:$S$451,13,0)</f>
        <v>JY</v>
      </c>
      <c r="Q683" s="0" t="n">
        <f aca="false">VLOOKUP($D683,metadata!$B$2:$S$451,14,0)</f>
        <v>32.51</v>
      </c>
      <c r="R683" s="0" t="n">
        <f aca="false">VLOOKUP($D683,metadata!$B$2:$S$451,15,0)</f>
        <v>120.15</v>
      </c>
      <c r="S683" s="0" t="n">
        <f aca="false">VLOOKUP($D683,metadata!$B$2:$S$451,16,0)</f>
        <v>0.01</v>
      </c>
      <c r="T683" s="0" t="n">
        <f aca="false">VLOOKUP($D683,metadata!$B$2:$S$451,17,0)</f>
        <v>3</v>
      </c>
      <c r="U683" s="0" t="str">
        <f aca="false">VLOOKUP($D683,metadata!$B$2:$S$451,18,0)</f>
        <v/>
      </c>
      <c r="V683" s="0" t="n">
        <f aca="false">VLOOKUP($D683,metadata!$B$2:$Z$451,19,0)</f>
        <v>244.5</v>
      </c>
      <c r="W683" s="0" t="str">
        <f aca="false">VLOOKUP($D683,metadata!$B$2:$Z$451,20,0)</f>
        <v>global average</v>
      </c>
      <c r="X683" s="0" t="str">
        <f aca="false">VLOOKUP($D683,metadata!$B$2:$Z$451,21,0)</f>
        <v/>
      </c>
      <c r="Y683" s="0" t="n">
        <f aca="false">VLOOKUP($D683,metadata!$B$2:$Z$451,22,0)</f>
        <v>15</v>
      </c>
      <c r="Z683" s="0" t="str">
        <f aca="false">VLOOKUP($D683,metadata!$B$2:$Z$451,23,0)</f>
        <v/>
      </c>
      <c r="AA683" s="0" t="str">
        <f aca="false">VLOOKUP($D683,metadata!$B$2:$Z$451,24,0)</f>
        <v>nymph</v>
      </c>
      <c r="AB683" s="0" t="str">
        <f aca="false">VLOOKUP($D683,metadata!$B$2:$Z$451,25,0)</f>
        <v/>
      </c>
      <c r="AC683" s="0" t="n">
        <v>10</v>
      </c>
      <c r="AD683" s="0" t="n">
        <v>89.3745276568179</v>
      </c>
      <c r="AF683" s="0" t="n">
        <f aca="false">IF(AE683="",V683,AE683)</f>
        <v>244.5</v>
      </c>
      <c r="AG683" s="0" t="n">
        <f aca="false">ROUND(AC683,1)</f>
        <v>10</v>
      </c>
      <c r="AH683" s="0" t="n">
        <v>2016</v>
      </c>
      <c r="AI683" s="0" t="s">
        <v>37</v>
      </c>
      <c r="AJ683" s="0" t="s">
        <v>38</v>
      </c>
    </row>
    <row r="684" customFormat="false" ht="13.8" hidden="true" customHeight="false" outlineLevel="0" collapsed="false">
      <c r="C684" s="0" t="n">
        <v>683</v>
      </c>
      <c r="D684" s="3" t="str">
        <f aca="false">VLOOKUP(C684,$A$1:$B$451,2)</f>
        <v>15-JY</v>
      </c>
      <c r="E684" s="0" t="str">
        <f aca="false">VLOOKUP($D684,metadata!$B$2:$S$451,2,0)</f>
        <v>Hou, YY; Xu, LZ; Wu, Y; Wang, P; Shi, JJ; Zhai, BP</v>
      </c>
      <c r="F684" s="0" t="str">
        <f aca="false">VLOOKUP($D684,metadata!$B$2:$S$451,3,0)</f>
        <v>Geographic Variation of Diapause and Sensitive Stages of Photoperiodic Response in Laodelphax striatellus Fallen (Hemiptera: Delphacidae)</v>
      </c>
      <c r="G684" s="0" t="str">
        <f aca="false">VLOOKUP($D684,metadata!$B$2:$S$451,4,0)</f>
        <v>10.1093/jisesa/iev161</v>
      </c>
      <c r="H684" s="0" t="str">
        <f aca="false">VLOOKUP($D684,metadata!$B$2:$S$451,5,0)</f>
        <v>y</v>
      </c>
      <c r="I684" s="0" t="str">
        <f aca="false">VLOOKUP($D684,metadata!$B$2:$S$451,6,0)</f>
        <v>a</v>
      </c>
      <c r="J684" s="0" t="str">
        <f aca="false">VLOOKUP($D684,metadata!$B$2:$S$451,7,0)</f>
        <v>i</v>
      </c>
      <c r="K684" s="0" t="n">
        <f aca="false">VLOOKUP($D684,metadata!$B$2:$S$451,8,0)</f>
        <v>3</v>
      </c>
      <c r="L684" s="0" t="n">
        <f aca="false">VLOOKUP($D684,metadata!$B$2:$S$451,9,0)</f>
        <v>4</v>
      </c>
      <c r="M684" s="0" t="str">
        <f aca="false">VLOOKUP($D684,metadata!$B$2:$S$451,10,0)</f>
        <v/>
      </c>
      <c r="N684" s="0" t="str">
        <f aca="false">VLOOKUP($D684,metadata!$B$2:$S$451,11,0)</f>
        <v>Laodelphax striatellus</v>
      </c>
      <c r="O684" s="0" t="str">
        <f aca="false">VLOOKUP($D684,metadata!$B$2:$S$451,12,0)</f>
        <v>hemiptera</v>
      </c>
      <c r="P684" s="0" t="str">
        <f aca="false">VLOOKUP($D684,metadata!$B$2:$S$451,13,0)</f>
        <v>JY</v>
      </c>
      <c r="Q684" s="0" t="n">
        <f aca="false">VLOOKUP($D684,metadata!$B$2:$S$451,14,0)</f>
        <v>32.51</v>
      </c>
      <c r="R684" s="0" t="n">
        <f aca="false">VLOOKUP($D684,metadata!$B$2:$S$451,15,0)</f>
        <v>120.15</v>
      </c>
      <c r="S684" s="0" t="n">
        <f aca="false">VLOOKUP($D684,metadata!$B$2:$S$451,16,0)</f>
        <v>0.01</v>
      </c>
      <c r="T684" s="0" t="n">
        <f aca="false">VLOOKUP($D684,metadata!$B$2:$S$451,17,0)</f>
        <v>3</v>
      </c>
      <c r="U684" s="0" t="str">
        <f aca="false">VLOOKUP($D684,metadata!$B$2:$S$451,18,0)</f>
        <v/>
      </c>
      <c r="V684" s="0" t="n">
        <f aca="false">VLOOKUP($D684,metadata!$B$2:$Z$451,19,0)</f>
        <v>244.5</v>
      </c>
      <c r="W684" s="0" t="str">
        <f aca="false">VLOOKUP($D684,metadata!$B$2:$Z$451,20,0)</f>
        <v>global average</v>
      </c>
      <c r="X684" s="0" t="str">
        <f aca="false">VLOOKUP($D684,metadata!$B$2:$Z$451,21,0)</f>
        <v/>
      </c>
      <c r="Y684" s="0" t="n">
        <f aca="false">VLOOKUP($D684,metadata!$B$2:$Z$451,22,0)</f>
        <v>15</v>
      </c>
      <c r="Z684" s="0" t="str">
        <f aca="false">VLOOKUP($D684,metadata!$B$2:$Z$451,23,0)</f>
        <v/>
      </c>
      <c r="AA684" s="0" t="str">
        <f aca="false">VLOOKUP($D684,metadata!$B$2:$Z$451,24,0)</f>
        <v>nymph</v>
      </c>
      <c r="AB684" s="0" t="str">
        <f aca="false">VLOOKUP($D684,metadata!$B$2:$Z$451,25,0)</f>
        <v/>
      </c>
      <c r="AC684" s="0" t="n">
        <v>12</v>
      </c>
      <c r="AD684" s="0" t="n">
        <v>65.6190716110822</v>
      </c>
      <c r="AF684" s="0" t="n">
        <f aca="false">IF(AE684="",V684,AE684)</f>
        <v>244.5</v>
      </c>
      <c r="AG684" s="0" t="n">
        <f aca="false">ROUND(AC684,1)</f>
        <v>12</v>
      </c>
      <c r="AH684" s="0" t="n">
        <v>2016</v>
      </c>
      <c r="AI684" s="0" t="s">
        <v>37</v>
      </c>
      <c r="AJ684" s="0" t="s">
        <v>38</v>
      </c>
    </row>
    <row r="685" customFormat="false" ht="13.8" hidden="true" customHeight="false" outlineLevel="0" collapsed="false">
      <c r="C685" s="0" t="n">
        <v>684</v>
      </c>
      <c r="D685" s="3" t="str">
        <f aca="false">VLOOKUP(C685,$A$1:$B$451,2)</f>
        <v>15-JY</v>
      </c>
      <c r="E685" s="0" t="str">
        <f aca="false">VLOOKUP($D685,metadata!$B$2:$S$451,2,0)</f>
        <v>Hou, YY; Xu, LZ; Wu, Y; Wang, P; Shi, JJ; Zhai, BP</v>
      </c>
      <c r="F685" s="0" t="str">
        <f aca="false">VLOOKUP($D685,metadata!$B$2:$S$451,3,0)</f>
        <v>Geographic Variation of Diapause and Sensitive Stages of Photoperiodic Response in Laodelphax striatellus Fallen (Hemiptera: Delphacidae)</v>
      </c>
      <c r="G685" s="0" t="str">
        <f aca="false">VLOOKUP($D685,metadata!$B$2:$S$451,4,0)</f>
        <v>10.1093/jisesa/iev161</v>
      </c>
      <c r="H685" s="0" t="str">
        <f aca="false">VLOOKUP($D685,metadata!$B$2:$S$451,5,0)</f>
        <v>y</v>
      </c>
      <c r="I685" s="0" t="str">
        <f aca="false">VLOOKUP($D685,metadata!$B$2:$S$451,6,0)</f>
        <v>a</v>
      </c>
      <c r="J685" s="0" t="str">
        <f aca="false">VLOOKUP($D685,metadata!$B$2:$S$451,7,0)</f>
        <v>i</v>
      </c>
      <c r="K685" s="0" t="n">
        <f aca="false">VLOOKUP($D685,metadata!$B$2:$S$451,8,0)</f>
        <v>3</v>
      </c>
      <c r="L685" s="0" t="n">
        <f aca="false">VLOOKUP($D685,metadata!$B$2:$S$451,9,0)</f>
        <v>4</v>
      </c>
      <c r="M685" s="0" t="str">
        <f aca="false">VLOOKUP($D685,metadata!$B$2:$S$451,10,0)</f>
        <v/>
      </c>
      <c r="N685" s="0" t="str">
        <f aca="false">VLOOKUP($D685,metadata!$B$2:$S$451,11,0)</f>
        <v>Laodelphax striatellus</v>
      </c>
      <c r="O685" s="0" t="str">
        <f aca="false">VLOOKUP($D685,metadata!$B$2:$S$451,12,0)</f>
        <v>hemiptera</v>
      </c>
      <c r="P685" s="0" t="str">
        <f aca="false">VLOOKUP($D685,metadata!$B$2:$S$451,13,0)</f>
        <v>JY</v>
      </c>
      <c r="Q685" s="0" t="n">
        <f aca="false">VLOOKUP($D685,metadata!$B$2:$S$451,14,0)</f>
        <v>32.51</v>
      </c>
      <c r="R685" s="0" t="n">
        <f aca="false">VLOOKUP($D685,metadata!$B$2:$S$451,15,0)</f>
        <v>120.15</v>
      </c>
      <c r="S685" s="0" t="n">
        <f aca="false">VLOOKUP($D685,metadata!$B$2:$S$451,16,0)</f>
        <v>0.01</v>
      </c>
      <c r="T685" s="0" t="n">
        <f aca="false">VLOOKUP($D685,metadata!$B$2:$S$451,17,0)</f>
        <v>3</v>
      </c>
      <c r="U685" s="0" t="str">
        <f aca="false">VLOOKUP($D685,metadata!$B$2:$S$451,18,0)</f>
        <v/>
      </c>
      <c r="V685" s="0" t="n">
        <f aca="false">VLOOKUP($D685,metadata!$B$2:$Z$451,19,0)</f>
        <v>244.5</v>
      </c>
      <c r="W685" s="0" t="str">
        <f aca="false">VLOOKUP($D685,metadata!$B$2:$Z$451,20,0)</f>
        <v>global average</v>
      </c>
      <c r="X685" s="0" t="str">
        <f aca="false">VLOOKUP($D685,metadata!$B$2:$Z$451,21,0)</f>
        <v/>
      </c>
      <c r="Y685" s="0" t="n">
        <f aca="false">VLOOKUP($D685,metadata!$B$2:$Z$451,22,0)</f>
        <v>15</v>
      </c>
      <c r="Z685" s="0" t="str">
        <f aca="false">VLOOKUP($D685,metadata!$B$2:$Z$451,23,0)</f>
        <v/>
      </c>
      <c r="AA685" s="0" t="str">
        <f aca="false">VLOOKUP($D685,metadata!$B$2:$Z$451,24,0)</f>
        <v>nymph</v>
      </c>
      <c r="AB685" s="0" t="str">
        <f aca="false">VLOOKUP($D685,metadata!$B$2:$Z$451,25,0)</f>
        <v/>
      </c>
      <c r="AC685" s="0" t="n">
        <v>14</v>
      </c>
      <c r="AD685" s="0" t="n">
        <v>0.586091132029864</v>
      </c>
      <c r="AF685" s="0" t="n">
        <f aca="false">IF(AE685="",V685,AE685)</f>
        <v>244.5</v>
      </c>
      <c r="AG685" s="0" t="n">
        <f aca="false">ROUND(AC685,1)</f>
        <v>14</v>
      </c>
      <c r="AH685" s="0" t="n">
        <v>2016</v>
      </c>
      <c r="AI685" s="0" t="s">
        <v>37</v>
      </c>
      <c r="AJ685" s="0" t="s">
        <v>38</v>
      </c>
    </row>
    <row r="686" customFormat="false" ht="13.8" hidden="true" customHeight="false" outlineLevel="0" collapsed="false">
      <c r="C686" s="0" t="n">
        <v>685</v>
      </c>
      <c r="D686" s="3" t="str">
        <f aca="false">VLOOKUP(C686,$A$1:$B$451,2)</f>
        <v>15-JY</v>
      </c>
      <c r="E686" s="0" t="str">
        <f aca="false">VLOOKUP($D686,metadata!$B$2:$S$451,2,0)</f>
        <v>Hou, YY; Xu, LZ; Wu, Y; Wang, P; Shi, JJ; Zhai, BP</v>
      </c>
      <c r="F686" s="0" t="str">
        <f aca="false">VLOOKUP($D686,metadata!$B$2:$S$451,3,0)</f>
        <v>Geographic Variation of Diapause and Sensitive Stages of Photoperiodic Response in Laodelphax striatellus Fallen (Hemiptera: Delphacidae)</v>
      </c>
      <c r="G686" s="0" t="str">
        <f aca="false">VLOOKUP($D686,metadata!$B$2:$S$451,4,0)</f>
        <v>10.1093/jisesa/iev161</v>
      </c>
      <c r="H686" s="0" t="str">
        <f aca="false">VLOOKUP($D686,metadata!$B$2:$S$451,5,0)</f>
        <v>y</v>
      </c>
      <c r="I686" s="0" t="str">
        <f aca="false">VLOOKUP($D686,metadata!$B$2:$S$451,6,0)</f>
        <v>a</v>
      </c>
      <c r="J686" s="0" t="str">
        <f aca="false">VLOOKUP($D686,metadata!$B$2:$S$451,7,0)</f>
        <v>i</v>
      </c>
      <c r="K686" s="0" t="n">
        <f aca="false">VLOOKUP($D686,metadata!$B$2:$S$451,8,0)</f>
        <v>3</v>
      </c>
      <c r="L686" s="0" t="n">
        <f aca="false">VLOOKUP($D686,metadata!$B$2:$S$451,9,0)</f>
        <v>4</v>
      </c>
      <c r="M686" s="0" t="str">
        <f aca="false">VLOOKUP($D686,metadata!$B$2:$S$451,10,0)</f>
        <v/>
      </c>
      <c r="N686" s="0" t="str">
        <f aca="false">VLOOKUP($D686,metadata!$B$2:$S$451,11,0)</f>
        <v>Laodelphax striatellus</v>
      </c>
      <c r="O686" s="0" t="str">
        <f aca="false">VLOOKUP($D686,metadata!$B$2:$S$451,12,0)</f>
        <v>hemiptera</v>
      </c>
      <c r="P686" s="0" t="str">
        <f aca="false">VLOOKUP($D686,metadata!$B$2:$S$451,13,0)</f>
        <v>JY</v>
      </c>
      <c r="Q686" s="0" t="n">
        <f aca="false">VLOOKUP($D686,metadata!$B$2:$S$451,14,0)</f>
        <v>32.51</v>
      </c>
      <c r="R686" s="0" t="n">
        <f aca="false">VLOOKUP($D686,metadata!$B$2:$S$451,15,0)</f>
        <v>120.15</v>
      </c>
      <c r="S686" s="0" t="n">
        <f aca="false">VLOOKUP($D686,metadata!$B$2:$S$451,16,0)</f>
        <v>0.01</v>
      </c>
      <c r="T686" s="0" t="n">
        <f aca="false">VLOOKUP($D686,metadata!$B$2:$S$451,17,0)</f>
        <v>3</v>
      </c>
      <c r="U686" s="0" t="str">
        <f aca="false">VLOOKUP($D686,metadata!$B$2:$S$451,18,0)</f>
        <v/>
      </c>
      <c r="V686" s="0" t="n">
        <f aca="false">VLOOKUP($D686,metadata!$B$2:$Z$451,19,0)</f>
        <v>244.5</v>
      </c>
      <c r="W686" s="0" t="str">
        <f aca="false">VLOOKUP($D686,metadata!$B$2:$Z$451,20,0)</f>
        <v>global average</v>
      </c>
      <c r="X686" s="0" t="str">
        <f aca="false">VLOOKUP($D686,metadata!$B$2:$Z$451,21,0)</f>
        <v/>
      </c>
      <c r="Y686" s="0" t="n">
        <f aca="false">VLOOKUP($D686,metadata!$B$2:$Z$451,22,0)</f>
        <v>15</v>
      </c>
      <c r="Z686" s="0" t="str">
        <f aca="false">VLOOKUP($D686,metadata!$B$2:$Z$451,23,0)</f>
        <v/>
      </c>
      <c r="AA686" s="0" t="str">
        <f aca="false">VLOOKUP($D686,metadata!$B$2:$Z$451,24,0)</f>
        <v>nymph</v>
      </c>
      <c r="AB686" s="0" t="str">
        <f aca="false">VLOOKUP($D686,metadata!$B$2:$Z$451,25,0)</f>
        <v/>
      </c>
      <c r="AC686" s="0" t="n">
        <v>16</v>
      </c>
      <c r="AD686" s="0" t="n">
        <v>0.533137284135946</v>
      </c>
      <c r="AF686" s="0" t="n">
        <f aca="false">IF(AE686="",V686,AE686)</f>
        <v>244.5</v>
      </c>
      <c r="AG686" s="0" t="n">
        <f aca="false">ROUND(AC686,1)</f>
        <v>16</v>
      </c>
      <c r="AH686" s="0" t="n">
        <v>2016</v>
      </c>
      <c r="AI686" s="0" t="s">
        <v>37</v>
      </c>
      <c r="AJ686" s="0" t="s">
        <v>38</v>
      </c>
    </row>
    <row r="687" customFormat="false" ht="13.8" hidden="true" customHeight="false" outlineLevel="0" collapsed="false">
      <c r="C687" s="0" t="n">
        <v>686</v>
      </c>
      <c r="D687" s="3" t="str">
        <f aca="false">VLOOKUP(C687,$A$1:$B$451,2)</f>
        <v>15-CC</v>
      </c>
      <c r="E687" s="0" t="str">
        <f aca="false">VLOOKUP($D687,metadata!$B$2:$S$451,2,0)</f>
        <v>Hou, YY; Xu, LZ; Wu, Y; Wang, P; Shi, JJ; Zhai, BP</v>
      </c>
      <c r="F687" s="0" t="str">
        <f aca="false">VLOOKUP($D687,metadata!$B$2:$S$451,3,0)</f>
        <v>Geographic Variation of Diapause and Sensitive Stages of Photoperiodic Response in Laodelphax striatellus Fallen (Hemiptera: Delphacidae)</v>
      </c>
      <c r="G687" s="0" t="str">
        <f aca="false">VLOOKUP($D687,metadata!$B$2:$S$451,4,0)</f>
        <v>10.1093/jisesa/iev161</v>
      </c>
      <c r="H687" s="0" t="str">
        <f aca="false">VLOOKUP($D687,metadata!$B$2:$S$451,5,0)</f>
        <v>y</v>
      </c>
      <c r="I687" s="0" t="str">
        <f aca="false">VLOOKUP($D687,metadata!$B$2:$S$451,6,0)</f>
        <v>a</v>
      </c>
      <c r="J687" s="0" t="str">
        <f aca="false">VLOOKUP($D687,metadata!$B$2:$S$451,7,0)</f>
        <v>i</v>
      </c>
      <c r="K687" s="0" t="n">
        <f aca="false">VLOOKUP($D687,metadata!$B$2:$S$451,8,0)</f>
        <v>3</v>
      </c>
      <c r="L687" s="0" t="n">
        <f aca="false">VLOOKUP($D687,metadata!$B$2:$S$451,9,0)</f>
        <v>4</v>
      </c>
      <c r="M687" s="0" t="str">
        <f aca="false">VLOOKUP($D687,metadata!$B$2:$S$451,10,0)</f>
        <v/>
      </c>
      <c r="N687" s="0" t="str">
        <f aca="false">VLOOKUP($D687,metadata!$B$2:$S$451,11,0)</f>
        <v>Laodelphax striatellus</v>
      </c>
      <c r="O687" s="0" t="str">
        <f aca="false">VLOOKUP($D687,metadata!$B$2:$S$451,12,0)</f>
        <v>hemiptera</v>
      </c>
      <c r="P687" s="0" t="str">
        <f aca="false">VLOOKUP($D687,metadata!$B$2:$S$451,13,0)</f>
        <v>CC</v>
      </c>
      <c r="Q687" s="0" t="n">
        <f aca="false">VLOOKUP($D687,metadata!$B$2:$S$451,14,0)</f>
        <v>43.89</v>
      </c>
      <c r="R687" s="0" t="n">
        <f aca="false">VLOOKUP($D687,metadata!$B$2:$S$451,15,0)</f>
        <v>125.32</v>
      </c>
      <c r="S687" s="0" t="n">
        <f aca="false">VLOOKUP($D687,metadata!$B$2:$S$451,16,0)</f>
        <v>0.01</v>
      </c>
      <c r="T687" s="0" t="n">
        <f aca="false">VLOOKUP($D687,metadata!$B$2:$S$451,17,0)</f>
        <v>236</v>
      </c>
      <c r="U687" s="0" t="str">
        <f aca="false">VLOOKUP($D687,metadata!$B$2:$S$451,18,0)</f>
        <v/>
      </c>
      <c r="V687" s="0" t="n">
        <f aca="false">VLOOKUP($D687,metadata!$B$2:$Z$451,19,0)</f>
        <v>244.5</v>
      </c>
      <c r="W687" s="0" t="str">
        <f aca="false">VLOOKUP($D687,metadata!$B$2:$Z$451,20,0)</f>
        <v>global average</v>
      </c>
      <c r="X687" s="0" t="str">
        <f aca="false">VLOOKUP($D687,metadata!$B$2:$Z$451,21,0)</f>
        <v/>
      </c>
      <c r="Y687" s="0" t="n">
        <f aca="false">VLOOKUP($D687,metadata!$B$2:$Z$451,22,0)</f>
        <v>15</v>
      </c>
      <c r="Z687" s="0" t="str">
        <f aca="false">VLOOKUP($D687,metadata!$B$2:$Z$451,23,0)</f>
        <v/>
      </c>
      <c r="AA687" s="0" t="str">
        <f aca="false">VLOOKUP($D687,metadata!$B$2:$Z$451,24,0)</f>
        <v>nymph</v>
      </c>
      <c r="AB687" s="0" t="str">
        <f aca="false">VLOOKUP($D687,metadata!$B$2:$Z$451,25,0)</f>
        <v/>
      </c>
      <c r="AC687" s="0" t="n">
        <v>10</v>
      </c>
      <c r="AD687" s="0" t="n">
        <v>97.4965168706846</v>
      </c>
      <c r="AF687" s="0" t="n">
        <f aca="false">IF(AE687="",V687,AE687)</f>
        <v>244.5</v>
      </c>
      <c r="AG687" s="0" t="n">
        <f aca="false">ROUND(AC687,1)</f>
        <v>10</v>
      </c>
      <c r="AH687" s="0" t="n">
        <v>2016</v>
      </c>
      <c r="AI687" s="0" t="s">
        <v>37</v>
      </c>
      <c r="AJ687" s="0" t="s">
        <v>38</v>
      </c>
    </row>
    <row r="688" customFormat="false" ht="13.8" hidden="true" customHeight="false" outlineLevel="0" collapsed="false">
      <c r="C688" s="0" t="n">
        <v>687</v>
      </c>
      <c r="D688" s="3" t="str">
        <f aca="false">VLOOKUP(C688,$A$1:$B$451,2)</f>
        <v>15-CC</v>
      </c>
      <c r="E688" s="0" t="str">
        <f aca="false">VLOOKUP($D688,metadata!$B$2:$S$451,2,0)</f>
        <v>Hou, YY; Xu, LZ; Wu, Y; Wang, P; Shi, JJ; Zhai, BP</v>
      </c>
      <c r="F688" s="0" t="str">
        <f aca="false">VLOOKUP($D688,metadata!$B$2:$S$451,3,0)</f>
        <v>Geographic Variation of Diapause and Sensitive Stages of Photoperiodic Response in Laodelphax striatellus Fallen (Hemiptera: Delphacidae)</v>
      </c>
      <c r="G688" s="0" t="str">
        <f aca="false">VLOOKUP($D688,metadata!$B$2:$S$451,4,0)</f>
        <v>10.1093/jisesa/iev161</v>
      </c>
      <c r="H688" s="0" t="str">
        <f aca="false">VLOOKUP($D688,metadata!$B$2:$S$451,5,0)</f>
        <v>y</v>
      </c>
      <c r="I688" s="0" t="str">
        <f aca="false">VLOOKUP($D688,metadata!$B$2:$S$451,6,0)</f>
        <v>a</v>
      </c>
      <c r="J688" s="0" t="str">
        <f aca="false">VLOOKUP($D688,metadata!$B$2:$S$451,7,0)</f>
        <v>i</v>
      </c>
      <c r="K688" s="0" t="n">
        <f aca="false">VLOOKUP($D688,metadata!$B$2:$S$451,8,0)</f>
        <v>3</v>
      </c>
      <c r="L688" s="0" t="n">
        <f aca="false">VLOOKUP($D688,metadata!$B$2:$S$451,9,0)</f>
        <v>4</v>
      </c>
      <c r="M688" s="0" t="str">
        <f aca="false">VLOOKUP($D688,metadata!$B$2:$S$451,10,0)</f>
        <v/>
      </c>
      <c r="N688" s="0" t="str">
        <f aca="false">VLOOKUP($D688,metadata!$B$2:$S$451,11,0)</f>
        <v>Laodelphax striatellus</v>
      </c>
      <c r="O688" s="0" t="str">
        <f aca="false">VLOOKUP($D688,metadata!$B$2:$S$451,12,0)</f>
        <v>hemiptera</v>
      </c>
      <c r="P688" s="0" t="str">
        <f aca="false">VLOOKUP($D688,metadata!$B$2:$S$451,13,0)</f>
        <v>CC</v>
      </c>
      <c r="Q688" s="0" t="n">
        <f aca="false">VLOOKUP($D688,metadata!$B$2:$S$451,14,0)</f>
        <v>43.89</v>
      </c>
      <c r="R688" s="0" t="n">
        <f aca="false">VLOOKUP($D688,metadata!$B$2:$S$451,15,0)</f>
        <v>125.32</v>
      </c>
      <c r="S688" s="0" t="n">
        <f aca="false">VLOOKUP($D688,metadata!$B$2:$S$451,16,0)</f>
        <v>0.01</v>
      </c>
      <c r="T688" s="0" t="n">
        <f aca="false">VLOOKUP($D688,metadata!$B$2:$S$451,17,0)</f>
        <v>236</v>
      </c>
      <c r="U688" s="0" t="str">
        <f aca="false">VLOOKUP($D688,metadata!$B$2:$S$451,18,0)</f>
        <v/>
      </c>
      <c r="V688" s="0" t="n">
        <f aca="false">VLOOKUP($D688,metadata!$B$2:$Z$451,19,0)</f>
        <v>244.5</v>
      </c>
      <c r="W688" s="0" t="str">
        <f aca="false">VLOOKUP($D688,metadata!$B$2:$Z$451,20,0)</f>
        <v>global average</v>
      </c>
      <c r="X688" s="0" t="str">
        <f aca="false">VLOOKUP($D688,metadata!$B$2:$Z$451,21,0)</f>
        <v/>
      </c>
      <c r="Y688" s="0" t="n">
        <f aca="false">VLOOKUP($D688,metadata!$B$2:$Z$451,22,0)</f>
        <v>15</v>
      </c>
      <c r="Z688" s="0" t="str">
        <f aca="false">VLOOKUP($D688,metadata!$B$2:$Z$451,23,0)</f>
        <v/>
      </c>
      <c r="AA688" s="0" t="str">
        <f aca="false">VLOOKUP($D688,metadata!$B$2:$Z$451,24,0)</f>
        <v>nymph</v>
      </c>
      <c r="AB688" s="0" t="str">
        <f aca="false">VLOOKUP($D688,metadata!$B$2:$Z$451,25,0)</f>
        <v/>
      </c>
      <c r="AC688" s="0" t="n">
        <v>12</v>
      </c>
      <c r="AD688" s="0" t="n">
        <v>91.4512953128133</v>
      </c>
      <c r="AF688" s="0" t="n">
        <f aca="false">IF(AE688="",V688,AE688)</f>
        <v>244.5</v>
      </c>
      <c r="AG688" s="0" t="n">
        <f aca="false">ROUND(AC688,1)</f>
        <v>12</v>
      </c>
      <c r="AH688" s="0" t="n">
        <v>2016</v>
      </c>
      <c r="AI688" s="0" t="s">
        <v>37</v>
      </c>
      <c r="AJ688" s="0" t="s">
        <v>38</v>
      </c>
    </row>
    <row r="689" customFormat="false" ht="13.8" hidden="true" customHeight="false" outlineLevel="0" collapsed="false">
      <c r="C689" s="0" t="n">
        <v>688</v>
      </c>
      <c r="D689" s="3" t="str">
        <f aca="false">VLOOKUP(C689,$A$1:$B$451,2)</f>
        <v>15-CC</v>
      </c>
      <c r="E689" s="0" t="str">
        <f aca="false">VLOOKUP($D689,metadata!$B$2:$S$451,2,0)</f>
        <v>Hou, YY; Xu, LZ; Wu, Y; Wang, P; Shi, JJ; Zhai, BP</v>
      </c>
      <c r="F689" s="0" t="str">
        <f aca="false">VLOOKUP($D689,metadata!$B$2:$S$451,3,0)</f>
        <v>Geographic Variation of Diapause and Sensitive Stages of Photoperiodic Response in Laodelphax striatellus Fallen (Hemiptera: Delphacidae)</v>
      </c>
      <c r="G689" s="0" t="str">
        <f aca="false">VLOOKUP($D689,metadata!$B$2:$S$451,4,0)</f>
        <v>10.1093/jisesa/iev161</v>
      </c>
      <c r="H689" s="0" t="str">
        <f aca="false">VLOOKUP($D689,metadata!$B$2:$S$451,5,0)</f>
        <v>y</v>
      </c>
      <c r="I689" s="0" t="str">
        <f aca="false">VLOOKUP($D689,metadata!$B$2:$S$451,6,0)</f>
        <v>a</v>
      </c>
      <c r="J689" s="0" t="str">
        <f aca="false">VLOOKUP($D689,metadata!$B$2:$S$451,7,0)</f>
        <v>i</v>
      </c>
      <c r="K689" s="0" t="n">
        <f aca="false">VLOOKUP($D689,metadata!$B$2:$S$451,8,0)</f>
        <v>3</v>
      </c>
      <c r="L689" s="0" t="n">
        <f aca="false">VLOOKUP($D689,metadata!$B$2:$S$451,9,0)</f>
        <v>4</v>
      </c>
      <c r="M689" s="0" t="str">
        <f aca="false">VLOOKUP($D689,metadata!$B$2:$S$451,10,0)</f>
        <v/>
      </c>
      <c r="N689" s="0" t="str">
        <f aca="false">VLOOKUP($D689,metadata!$B$2:$S$451,11,0)</f>
        <v>Laodelphax striatellus</v>
      </c>
      <c r="O689" s="0" t="str">
        <f aca="false">VLOOKUP($D689,metadata!$B$2:$S$451,12,0)</f>
        <v>hemiptera</v>
      </c>
      <c r="P689" s="0" t="str">
        <f aca="false">VLOOKUP($D689,metadata!$B$2:$S$451,13,0)</f>
        <v>CC</v>
      </c>
      <c r="Q689" s="0" t="n">
        <f aca="false">VLOOKUP($D689,metadata!$B$2:$S$451,14,0)</f>
        <v>43.89</v>
      </c>
      <c r="R689" s="0" t="n">
        <f aca="false">VLOOKUP($D689,metadata!$B$2:$S$451,15,0)</f>
        <v>125.32</v>
      </c>
      <c r="S689" s="0" t="n">
        <f aca="false">VLOOKUP($D689,metadata!$B$2:$S$451,16,0)</f>
        <v>0.01</v>
      </c>
      <c r="T689" s="0" t="n">
        <f aca="false">VLOOKUP($D689,metadata!$B$2:$S$451,17,0)</f>
        <v>236</v>
      </c>
      <c r="U689" s="0" t="str">
        <f aca="false">VLOOKUP($D689,metadata!$B$2:$S$451,18,0)</f>
        <v/>
      </c>
      <c r="V689" s="0" t="n">
        <f aca="false">VLOOKUP($D689,metadata!$B$2:$Z$451,19,0)</f>
        <v>244.5</v>
      </c>
      <c r="W689" s="0" t="str">
        <f aca="false">VLOOKUP($D689,metadata!$B$2:$Z$451,20,0)</f>
        <v>global average</v>
      </c>
      <c r="X689" s="0" t="str">
        <f aca="false">VLOOKUP($D689,metadata!$B$2:$Z$451,21,0)</f>
        <v/>
      </c>
      <c r="Y689" s="0" t="n">
        <f aca="false">VLOOKUP($D689,metadata!$B$2:$Z$451,22,0)</f>
        <v>15</v>
      </c>
      <c r="Z689" s="0" t="str">
        <f aca="false">VLOOKUP($D689,metadata!$B$2:$Z$451,23,0)</f>
        <v/>
      </c>
      <c r="AA689" s="0" t="str">
        <f aca="false">VLOOKUP($D689,metadata!$B$2:$Z$451,24,0)</f>
        <v>nymph</v>
      </c>
      <c r="AB689" s="0" t="str">
        <f aca="false">VLOOKUP($D689,metadata!$B$2:$Z$451,25,0)</f>
        <v/>
      </c>
      <c r="AC689" s="0" t="n">
        <v>14</v>
      </c>
      <c r="AD689" s="0" t="n">
        <v>4.31419625827082</v>
      </c>
      <c r="AF689" s="0" t="n">
        <f aca="false">IF(AE689="",V689,AE689)</f>
        <v>244.5</v>
      </c>
      <c r="AG689" s="0" t="n">
        <f aca="false">ROUND(AC689,1)</f>
        <v>14</v>
      </c>
      <c r="AH689" s="0" t="n">
        <v>2016</v>
      </c>
      <c r="AI689" s="0" t="s">
        <v>37</v>
      </c>
      <c r="AJ689" s="0" t="s">
        <v>38</v>
      </c>
    </row>
    <row r="690" customFormat="false" ht="13.8" hidden="true" customHeight="false" outlineLevel="0" collapsed="false">
      <c r="C690" s="0" t="n">
        <v>689</v>
      </c>
      <c r="D690" s="3" t="str">
        <f aca="false">VLOOKUP(C690,$A$1:$B$451,2)</f>
        <v>15-CC</v>
      </c>
      <c r="E690" s="0" t="str">
        <f aca="false">VLOOKUP($D690,metadata!$B$2:$S$451,2,0)</f>
        <v>Hou, YY; Xu, LZ; Wu, Y; Wang, P; Shi, JJ; Zhai, BP</v>
      </c>
      <c r="F690" s="0" t="str">
        <f aca="false">VLOOKUP($D690,metadata!$B$2:$S$451,3,0)</f>
        <v>Geographic Variation of Diapause and Sensitive Stages of Photoperiodic Response in Laodelphax striatellus Fallen (Hemiptera: Delphacidae)</v>
      </c>
      <c r="G690" s="0" t="str">
        <f aca="false">VLOOKUP($D690,metadata!$B$2:$S$451,4,0)</f>
        <v>10.1093/jisesa/iev161</v>
      </c>
      <c r="H690" s="0" t="str">
        <f aca="false">VLOOKUP($D690,metadata!$B$2:$S$451,5,0)</f>
        <v>y</v>
      </c>
      <c r="I690" s="0" t="str">
        <f aca="false">VLOOKUP($D690,metadata!$B$2:$S$451,6,0)</f>
        <v>a</v>
      </c>
      <c r="J690" s="0" t="str">
        <f aca="false">VLOOKUP($D690,metadata!$B$2:$S$451,7,0)</f>
        <v>i</v>
      </c>
      <c r="K690" s="0" t="n">
        <f aca="false">VLOOKUP($D690,metadata!$B$2:$S$451,8,0)</f>
        <v>3</v>
      </c>
      <c r="L690" s="0" t="n">
        <f aca="false">VLOOKUP($D690,metadata!$B$2:$S$451,9,0)</f>
        <v>4</v>
      </c>
      <c r="M690" s="0" t="str">
        <f aca="false">VLOOKUP($D690,metadata!$B$2:$S$451,10,0)</f>
        <v/>
      </c>
      <c r="N690" s="0" t="str">
        <f aca="false">VLOOKUP($D690,metadata!$B$2:$S$451,11,0)</f>
        <v>Laodelphax striatellus</v>
      </c>
      <c r="O690" s="0" t="str">
        <f aca="false">VLOOKUP($D690,metadata!$B$2:$S$451,12,0)</f>
        <v>hemiptera</v>
      </c>
      <c r="P690" s="0" t="str">
        <f aca="false">VLOOKUP($D690,metadata!$B$2:$S$451,13,0)</f>
        <v>CC</v>
      </c>
      <c r="Q690" s="0" t="n">
        <f aca="false">VLOOKUP($D690,metadata!$B$2:$S$451,14,0)</f>
        <v>43.89</v>
      </c>
      <c r="R690" s="0" t="n">
        <f aca="false">VLOOKUP($D690,metadata!$B$2:$S$451,15,0)</f>
        <v>125.32</v>
      </c>
      <c r="S690" s="0" t="n">
        <f aca="false">VLOOKUP($D690,metadata!$B$2:$S$451,16,0)</f>
        <v>0.01</v>
      </c>
      <c r="T690" s="0" t="n">
        <f aca="false">VLOOKUP($D690,metadata!$B$2:$S$451,17,0)</f>
        <v>236</v>
      </c>
      <c r="U690" s="0" t="str">
        <f aca="false">VLOOKUP($D690,metadata!$B$2:$S$451,18,0)</f>
        <v/>
      </c>
      <c r="V690" s="0" t="n">
        <f aca="false">VLOOKUP($D690,metadata!$B$2:$Z$451,19,0)</f>
        <v>244.5</v>
      </c>
      <c r="W690" s="0" t="str">
        <f aca="false">VLOOKUP($D690,metadata!$B$2:$Z$451,20,0)</f>
        <v>global average</v>
      </c>
      <c r="X690" s="0" t="str">
        <f aca="false">VLOOKUP($D690,metadata!$B$2:$Z$451,21,0)</f>
        <v/>
      </c>
      <c r="Y690" s="0" t="n">
        <f aca="false">VLOOKUP($D690,metadata!$B$2:$Z$451,22,0)</f>
        <v>15</v>
      </c>
      <c r="Z690" s="0" t="str">
        <f aca="false">VLOOKUP($D690,metadata!$B$2:$Z$451,23,0)</f>
        <v/>
      </c>
      <c r="AA690" s="0" t="str">
        <f aca="false">VLOOKUP($D690,metadata!$B$2:$Z$451,24,0)</f>
        <v>nymph</v>
      </c>
      <c r="AB690" s="0" t="str">
        <f aca="false">VLOOKUP($D690,metadata!$B$2:$Z$451,25,0)</f>
        <v/>
      </c>
      <c r="AC690" s="0" t="n">
        <v>16</v>
      </c>
      <c r="AD690" s="0" t="n">
        <v>0.267082757096091</v>
      </c>
      <c r="AF690" s="0" t="n">
        <f aca="false">IF(AE690="",V690,AE690)</f>
        <v>244.5</v>
      </c>
      <c r="AG690" s="0" t="n">
        <f aca="false">ROUND(AC690,1)</f>
        <v>16</v>
      </c>
      <c r="AH690" s="0" t="n">
        <v>2016</v>
      </c>
      <c r="AI690" s="0" t="s">
        <v>37</v>
      </c>
      <c r="AJ690" s="0" t="s">
        <v>38</v>
      </c>
    </row>
    <row r="691" customFormat="false" ht="13.8" hidden="false" customHeight="false" outlineLevel="0" collapsed="false">
      <c r="C691" s="0" t="n">
        <v>690</v>
      </c>
      <c r="D691" s="3" t="str">
        <f aca="false">VLOOKUP(C691,$A$1:$B$451,2)</f>
        <v>16-Aomori</v>
      </c>
      <c r="E691" s="0" t="str">
        <f aca="false">VLOOKUP($D691,metadata!$B$2:$S$451,2,0)</f>
        <v>Ishihara, M; Shimada, M</v>
      </c>
      <c r="F691" s="0" t="str">
        <f aca="false">VLOOKUP($D691,metadata!$B$2:$S$451,3,0)</f>
        <v>Geographical variation in photoperiodic response for diapause induction between univoltine and multivoltine populations of Kytorhinus sharpianus (Coleoptera : Bruchidae)</v>
      </c>
      <c r="G691" s="0" t="str">
        <f aca="false">VLOOKUP($D691,metadata!$B$2:$S$451,4,0)</f>
        <v>10.1093/ee/28.2.195</v>
      </c>
      <c r="H691" s="0" t="str">
        <f aca="false">VLOOKUP($D691,metadata!$B$2:$S$451,5,0)</f>
        <v>y</v>
      </c>
      <c r="I691" s="0" t="str">
        <f aca="false">VLOOKUP($D691,metadata!$B$2:$S$451,6,0)</f>
        <v>a</v>
      </c>
      <c r="J691" s="0" t="str">
        <f aca="false">VLOOKUP($D691,metadata!$B$2:$S$451,7,0)</f>
        <v>i</v>
      </c>
      <c r="K691" s="0" t="n">
        <f aca="false">VLOOKUP($D691,metadata!$B$2:$S$451,8,0)</f>
        <v>4</v>
      </c>
      <c r="L691" s="0" t="n">
        <f aca="false">VLOOKUP($D691,metadata!$B$2:$S$451,9,0)</f>
        <v>3</v>
      </c>
      <c r="M691" s="0" t="str">
        <f aca="false">VLOOKUP($D691,metadata!$B$2:$S$451,10,0)</f>
        <v>n</v>
      </c>
      <c r="N691" s="0" t="str">
        <f aca="false">VLOOKUP($D691,metadata!$B$2:$S$451,11,0)</f>
        <v>Kytorhinus sharpianus</v>
      </c>
      <c r="O691" s="0" t="str">
        <f aca="false">VLOOKUP($D691,metadata!$B$2:$S$451,12,0)</f>
        <v>coleoptera</v>
      </c>
      <c r="P691" s="0" t="str">
        <f aca="false">VLOOKUP($D691,metadata!$B$2:$S$451,13,0)</f>
        <v>Aomori</v>
      </c>
      <c r="Q691" s="0" t="n">
        <f aca="false">VLOOKUP($D691,metadata!$B$2:$S$451,14,0)</f>
        <v>40.822228</v>
      </c>
      <c r="R691" s="0" t="n">
        <f aca="false">VLOOKUP($D691,metadata!$B$2:$S$451,15,0)</f>
        <v>140.747425</v>
      </c>
      <c r="S691" s="0" t="n">
        <f aca="false">VLOOKUP($D691,metadata!$B$2:$S$451,16,0)</f>
        <v>0.05</v>
      </c>
      <c r="T691" s="0" t="str">
        <f aca="false">VLOOKUP($D691,metadata!$B$2:$S$451,17,0)</f>
        <v/>
      </c>
      <c r="U691" s="0" t="str">
        <f aca="false">VLOOKUP($D691,metadata!$B$2:$S$451,18,0)</f>
        <v/>
      </c>
      <c r="V691" s="0" t="n">
        <f aca="false">VLOOKUP($D691,metadata!$B$2:$Z$451,19,0)</f>
        <v>84</v>
      </c>
      <c r="W691" s="0" t="str">
        <f aca="false">VLOOKUP($D691,metadata!$B$2:$Z$451,20,0)</f>
        <v>global average</v>
      </c>
      <c r="X691" s="0" t="str">
        <f aca="false">VLOOKUP($D691,metadata!$B$2:$Z$451,21,0)</f>
        <v/>
      </c>
      <c r="Y691" s="0" t="n">
        <f aca="false">VLOOKUP($D691,metadata!$B$2:$Z$451,22,0)</f>
        <v>16</v>
      </c>
      <c r="Z691" s="0" t="str">
        <f aca="false">VLOOKUP($D691,metadata!$B$2:$Z$451,23,0)</f>
        <v/>
      </c>
      <c r="AA691" s="0" t="str">
        <f aca="false">VLOOKUP($D691,metadata!$B$2:$Z$451,24,0)</f>
        <v>larval</v>
      </c>
      <c r="AB691" s="0" t="str">
        <f aca="false">VLOOKUP($D691,metadata!$B$2:$Z$451,25,0)</f>
        <v/>
      </c>
      <c r="AC691" s="0" t="n">
        <v>14.0121814706169</v>
      </c>
      <c r="AD691" s="0" t="n">
        <v>98.7072256442344</v>
      </c>
      <c r="AF691" s="0" t="n">
        <f aca="false">IF(AE691="",V691,AE691)</f>
        <v>84</v>
      </c>
      <c r="AG691" s="0" t="n">
        <f aca="false">ROUND(AC691,1)</f>
        <v>14</v>
      </c>
      <c r="AH691" s="0" t="n">
        <v>1999</v>
      </c>
      <c r="AI691" s="0" t="s">
        <v>38</v>
      </c>
      <c r="AJ691" s="0" t="s">
        <v>38</v>
      </c>
    </row>
    <row r="692" customFormat="false" ht="13.8" hidden="false" customHeight="false" outlineLevel="0" collapsed="false">
      <c r="C692" s="0" t="n">
        <v>691</v>
      </c>
      <c r="D692" s="3" t="str">
        <f aca="false">VLOOKUP(C692,$A$1:$B$451,2)</f>
        <v>16-Aomori</v>
      </c>
      <c r="E692" s="0" t="str">
        <f aca="false">VLOOKUP($D692,metadata!$B$2:$S$451,2,0)</f>
        <v>Ishihara, M; Shimada, M</v>
      </c>
      <c r="F692" s="0" t="str">
        <f aca="false">VLOOKUP($D692,metadata!$B$2:$S$451,3,0)</f>
        <v>Geographical variation in photoperiodic response for diapause induction between univoltine and multivoltine populations of Kytorhinus sharpianus (Coleoptera : Bruchidae)</v>
      </c>
      <c r="G692" s="0" t="str">
        <f aca="false">VLOOKUP($D692,metadata!$B$2:$S$451,4,0)</f>
        <v>10.1093/ee/28.2.195</v>
      </c>
      <c r="H692" s="0" t="str">
        <f aca="false">VLOOKUP($D692,metadata!$B$2:$S$451,5,0)</f>
        <v>y</v>
      </c>
      <c r="I692" s="0" t="str">
        <f aca="false">VLOOKUP($D692,metadata!$B$2:$S$451,6,0)</f>
        <v>a</v>
      </c>
      <c r="J692" s="0" t="str">
        <f aca="false">VLOOKUP($D692,metadata!$B$2:$S$451,7,0)</f>
        <v>i</v>
      </c>
      <c r="K692" s="0" t="n">
        <f aca="false">VLOOKUP($D692,metadata!$B$2:$S$451,8,0)</f>
        <v>4</v>
      </c>
      <c r="L692" s="0" t="n">
        <f aca="false">VLOOKUP($D692,metadata!$B$2:$S$451,9,0)</f>
        <v>3</v>
      </c>
      <c r="M692" s="0" t="str">
        <f aca="false">VLOOKUP($D692,metadata!$B$2:$S$451,10,0)</f>
        <v>n</v>
      </c>
      <c r="N692" s="0" t="str">
        <f aca="false">VLOOKUP($D692,metadata!$B$2:$S$451,11,0)</f>
        <v>Kytorhinus sharpianus</v>
      </c>
      <c r="O692" s="0" t="str">
        <f aca="false">VLOOKUP($D692,metadata!$B$2:$S$451,12,0)</f>
        <v>coleoptera</v>
      </c>
      <c r="P692" s="0" t="str">
        <f aca="false">VLOOKUP($D692,metadata!$B$2:$S$451,13,0)</f>
        <v>Aomori</v>
      </c>
      <c r="Q692" s="0" t="n">
        <f aca="false">VLOOKUP($D692,metadata!$B$2:$S$451,14,0)</f>
        <v>40.822228</v>
      </c>
      <c r="R692" s="0" t="n">
        <f aca="false">VLOOKUP($D692,metadata!$B$2:$S$451,15,0)</f>
        <v>140.747425</v>
      </c>
      <c r="S692" s="0" t="n">
        <f aca="false">VLOOKUP($D692,metadata!$B$2:$S$451,16,0)</f>
        <v>0.05</v>
      </c>
      <c r="T692" s="0" t="str">
        <f aca="false">VLOOKUP($D692,metadata!$B$2:$S$451,17,0)</f>
        <v/>
      </c>
      <c r="U692" s="0" t="str">
        <f aca="false">VLOOKUP($D692,metadata!$B$2:$S$451,18,0)</f>
        <v/>
      </c>
      <c r="V692" s="0" t="n">
        <f aca="false">VLOOKUP($D692,metadata!$B$2:$Z$451,19,0)</f>
        <v>84</v>
      </c>
      <c r="W692" s="0" t="str">
        <f aca="false">VLOOKUP($D692,metadata!$B$2:$Z$451,20,0)</f>
        <v>global average</v>
      </c>
      <c r="X692" s="0" t="str">
        <f aca="false">VLOOKUP($D692,metadata!$B$2:$Z$451,21,0)</f>
        <v/>
      </c>
      <c r="Y692" s="0" t="n">
        <f aca="false">VLOOKUP($D692,metadata!$B$2:$Z$451,22,0)</f>
        <v>16</v>
      </c>
      <c r="Z692" s="0" t="str">
        <f aca="false">VLOOKUP($D692,metadata!$B$2:$Z$451,23,0)</f>
        <v/>
      </c>
      <c r="AA692" s="0" t="str">
        <f aca="false">VLOOKUP($D692,metadata!$B$2:$Z$451,24,0)</f>
        <v>larval</v>
      </c>
      <c r="AB692" s="0" t="str">
        <f aca="false">VLOOKUP($D692,metadata!$B$2:$Z$451,25,0)</f>
        <v/>
      </c>
      <c r="AC692" s="0" t="n">
        <v>15.0054822358337</v>
      </c>
      <c r="AD692" s="0" t="n">
        <v>62.7546656410197</v>
      </c>
      <c r="AF692" s="0" t="n">
        <f aca="false">IF(AE692="",V692,AE692)</f>
        <v>84</v>
      </c>
      <c r="AG692" s="0" t="n">
        <f aca="false">ROUND(AC692,1)</f>
        <v>15</v>
      </c>
      <c r="AH692" s="0" t="n">
        <v>1999</v>
      </c>
      <c r="AI692" s="0" t="s">
        <v>38</v>
      </c>
      <c r="AJ692" s="0" t="s">
        <v>38</v>
      </c>
    </row>
    <row r="693" customFormat="false" ht="13.8" hidden="false" customHeight="false" outlineLevel="0" collapsed="false">
      <c r="C693" s="0" t="n">
        <v>692</v>
      </c>
      <c r="D693" s="3" t="str">
        <f aca="false">VLOOKUP(C693,$A$1:$B$451,2)</f>
        <v>16-Aomori</v>
      </c>
      <c r="E693" s="0" t="str">
        <f aca="false">VLOOKUP($D693,metadata!$B$2:$S$451,2,0)</f>
        <v>Ishihara, M; Shimada, M</v>
      </c>
      <c r="F693" s="0" t="str">
        <f aca="false">VLOOKUP($D693,metadata!$B$2:$S$451,3,0)</f>
        <v>Geographical variation in photoperiodic response for diapause induction between univoltine and multivoltine populations of Kytorhinus sharpianus (Coleoptera : Bruchidae)</v>
      </c>
      <c r="G693" s="0" t="str">
        <f aca="false">VLOOKUP($D693,metadata!$B$2:$S$451,4,0)</f>
        <v>10.1093/ee/28.2.195</v>
      </c>
      <c r="H693" s="0" t="str">
        <f aca="false">VLOOKUP($D693,metadata!$B$2:$S$451,5,0)</f>
        <v>y</v>
      </c>
      <c r="I693" s="0" t="str">
        <f aca="false">VLOOKUP($D693,metadata!$B$2:$S$451,6,0)</f>
        <v>a</v>
      </c>
      <c r="J693" s="0" t="str">
        <f aca="false">VLOOKUP($D693,metadata!$B$2:$S$451,7,0)</f>
        <v>i</v>
      </c>
      <c r="K693" s="0" t="n">
        <f aca="false">VLOOKUP($D693,metadata!$B$2:$S$451,8,0)</f>
        <v>4</v>
      </c>
      <c r="L693" s="0" t="n">
        <f aca="false">VLOOKUP($D693,metadata!$B$2:$S$451,9,0)</f>
        <v>3</v>
      </c>
      <c r="M693" s="0" t="str">
        <f aca="false">VLOOKUP($D693,metadata!$B$2:$S$451,10,0)</f>
        <v>n</v>
      </c>
      <c r="N693" s="0" t="str">
        <f aca="false">VLOOKUP($D693,metadata!$B$2:$S$451,11,0)</f>
        <v>Kytorhinus sharpianus</v>
      </c>
      <c r="O693" s="0" t="str">
        <f aca="false">VLOOKUP($D693,metadata!$B$2:$S$451,12,0)</f>
        <v>coleoptera</v>
      </c>
      <c r="P693" s="0" t="str">
        <f aca="false">VLOOKUP($D693,metadata!$B$2:$S$451,13,0)</f>
        <v>Aomori</v>
      </c>
      <c r="Q693" s="0" t="n">
        <f aca="false">VLOOKUP($D693,metadata!$B$2:$S$451,14,0)</f>
        <v>40.822228</v>
      </c>
      <c r="R693" s="0" t="n">
        <f aca="false">VLOOKUP($D693,metadata!$B$2:$S$451,15,0)</f>
        <v>140.747425</v>
      </c>
      <c r="S693" s="0" t="n">
        <f aca="false">VLOOKUP($D693,metadata!$B$2:$S$451,16,0)</f>
        <v>0.05</v>
      </c>
      <c r="T693" s="0" t="str">
        <f aca="false">VLOOKUP($D693,metadata!$B$2:$S$451,17,0)</f>
        <v/>
      </c>
      <c r="U693" s="0" t="str">
        <f aca="false">VLOOKUP($D693,metadata!$B$2:$S$451,18,0)</f>
        <v/>
      </c>
      <c r="V693" s="0" t="n">
        <f aca="false">VLOOKUP($D693,metadata!$B$2:$Z$451,19,0)</f>
        <v>84</v>
      </c>
      <c r="W693" s="0" t="str">
        <f aca="false">VLOOKUP($D693,metadata!$B$2:$Z$451,20,0)</f>
        <v>global average</v>
      </c>
      <c r="X693" s="0" t="str">
        <f aca="false">VLOOKUP($D693,metadata!$B$2:$Z$451,21,0)</f>
        <v/>
      </c>
      <c r="Y693" s="0" t="n">
        <f aca="false">VLOOKUP($D693,metadata!$B$2:$Z$451,22,0)</f>
        <v>16</v>
      </c>
      <c r="Z693" s="0" t="str">
        <f aca="false">VLOOKUP($D693,metadata!$B$2:$Z$451,23,0)</f>
        <v/>
      </c>
      <c r="AA693" s="0" t="str">
        <f aca="false">VLOOKUP($D693,metadata!$B$2:$Z$451,24,0)</f>
        <v>larval</v>
      </c>
      <c r="AB693" s="0" t="str">
        <f aca="false">VLOOKUP($D693,metadata!$B$2:$Z$451,25,0)</f>
        <v/>
      </c>
      <c r="AC693" s="0" t="n">
        <v>15.9947531271706</v>
      </c>
      <c r="AD693" s="0" t="n">
        <v>5.17511581581982</v>
      </c>
      <c r="AF693" s="0" t="n">
        <f aca="false">IF(AE693="",V693,AE693)</f>
        <v>84</v>
      </c>
      <c r="AG693" s="0" t="n">
        <f aca="false">ROUND(AC693,1)</f>
        <v>16</v>
      </c>
      <c r="AH693" s="0" t="n">
        <v>1999</v>
      </c>
      <c r="AI693" s="0" t="s">
        <v>38</v>
      </c>
      <c r="AJ693" s="0" t="s">
        <v>38</v>
      </c>
    </row>
    <row r="694" customFormat="false" ht="13.8" hidden="false" customHeight="false" outlineLevel="0" collapsed="false">
      <c r="C694" s="0" t="n">
        <v>693</v>
      </c>
      <c r="D694" s="3" t="str">
        <f aca="false">VLOOKUP(C694,$A$1:$B$451,2)</f>
        <v>16-Obanazawa</v>
      </c>
      <c r="E694" s="0" t="str">
        <f aca="false">VLOOKUP($D694,metadata!$B$2:$S$451,2,0)</f>
        <v>Ishihara, M; Shimada, M</v>
      </c>
      <c r="F694" s="0" t="str">
        <f aca="false">VLOOKUP($D694,metadata!$B$2:$S$451,3,0)</f>
        <v>Geographical variation in photoperiodic response for diapause induction between univoltine and multivoltine populations of Kytorhinus sharpianus (Coleoptera : Bruchidae)</v>
      </c>
      <c r="G694" s="0" t="str">
        <f aca="false">VLOOKUP($D694,metadata!$B$2:$S$451,4,0)</f>
        <v>10.1093/ee/28.2.195</v>
      </c>
      <c r="H694" s="0" t="str">
        <f aca="false">VLOOKUP($D694,metadata!$B$2:$S$451,5,0)</f>
        <v>y</v>
      </c>
      <c r="I694" s="0" t="str">
        <f aca="false">VLOOKUP($D694,metadata!$B$2:$S$451,6,0)</f>
        <v>a</v>
      </c>
      <c r="J694" s="0" t="str">
        <f aca="false">VLOOKUP($D694,metadata!$B$2:$S$451,7,0)</f>
        <v>i</v>
      </c>
      <c r="K694" s="0" t="n">
        <f aca="false">VLOOKUP($D694,metadata!$B$2:$S$451,8,0)</f>
        <v>4</v>
      </c>
      <c r="L694" s="0" t="n">
        <f aca="false">VLOOKUP($D694,metadata!$B$2:$S$451,9,0)</f>
        <v>3</v>
      </c>
      <c r="M694" s="0" t="str">
        <f aca="false">VLOOKUP($D694,metadata!$B$2:$S$451,10,0)</f>
        <v>n</v>
      </c>
      <c r="N694" s="0" t="str">
        <f aca="false">VLOOKUP($D694,metadata!$B$2:$S$451,11,0)</f>
        <v>Kytorhinus sharpianus</v>
      </c>
      <c r="O694" s="0" t="str">
        <f aca="false">VLOOKUP($D694,metadata!$B$2:$S$451,12,0)</f>
        <v>coleoptera</v>
      </c>
      <c r="P694" s="0" t="str">
        <f aca="false">VLOOKUP($D694,metadata!$B$2:$S$451,13,0)</f>
        <v>Obanazawa</v>
      </c>
      <c r="Q694" s="0" t="n">
        <f aca="false">VLOOKUP($D694,metadata!$B$2:$S$451,14,0)</f>
        <v>38.600619</v>
      </c>
      <c r="R694" s="0" t="n">
        <f aca="false">VLOOKUP($D694,metadata!$B$2:$S$451,15,0)</f>
        <v>140.405689</v>
      </c>
      <c r="S694" s="0" t="n">
        <f aca="false">VLOOKUP($D694,metadata!$B$2:$S$451,16,0)</f>
        <v>0.05</v>
      </c>
      <c r="T694" s="0" t="str">
        <f aca="false">VLOOKUP($D694,metadata!$B$2:$S$451,17,0)</f>
        <v/>
      </c>
      <c r="U694" s="0" t="str">
        <f aca="false">VLOOKUP($D694,metadata!$B$2:$S$451,18,0)</f>
        <v/>
      </c>
      <c r="V694" s="0" t="n">
        <f aca="false">VLOOKUP($D694,metadata!$B$2:$Z$451,19,0)</f>
        <v>84</v>
      </c>
      <c r="W694" s="0" t="str">
        <f aca="false">VLOOKUP($D694,metadata!$B$2:$Z$451,20,0)</f>
        <v>global average</v>
      </c>
      <c r="X694" s="0" t="str">
        <f aca="false">VLOOKUP($D694,metadata!$B$2:$Z$451,21,0)</f>
        <v/>
      </c>
      <c r="Y694" s="0" t="n">
        <f aca="false">VLOOKUP($D694,metadata!$B$2:$Z$451,22,0)</f>
        <v>16</v>
      </c>
      <c r="Z694" s="0" t="str">
        <f aca="false">VLOOKUP($D694,metadata!$B$2:$Z$451,23,0)</f>
        <v/>
      </c>
      <c r="AA694" s="0" t="str">
        <f aca="false">VLOOKUP($D694,metadata!$B$2:$Z$451,24,0)</f>
        <v>larval</v>
      </c>
      <c r="AB694" s="0" t="str">
        <f aca="false">VLOOKUP($D694,metadata!$B$2:$Z$451,25,0)</f>
        <v/>
      </c>
      <c r="AC694" s="0" t="n">
        <v>14.0062457304576</v>
      </c>
      <c r="AD694" s="0" t="n">
        <v>100.185420122962</v>
      </c>
      <c r="AF694" s="0" t="n">
        <f aca="false">IF(AE694="",V694,AE694)</f>
        <v>84</v>
      </c>
      <c r="AG694" s="0" t="n">
        <f aca="false">ROUND(AC694,1)</f>
        <v>14</v>
      </c>
      <c r="AH694" s="0" t="n">
        <v>1999</v>
      </c>
      <c r="AI694" s="0" t="s">
        <v>38</v>
      </c>
      <c r="AJ694" s="0" t="s">
        <v>38</v>
      </c>
    </row>
    <row r="695" customFormat="false" ht="13.8" hidden="false" customHeight="false" outlineLevel="0" collapsed="false">
      <c r="C695" s="0" t="n">
        <v>694</v>
      </c>
      <c r="D695" s="3" t="str">
        <f aca="false">VLOOKUP(C695,$A$1:$B$451,2)</f>
        <v>16-Obanazawa</v>
      </c>
      <c r="E695" s="0" t="str">
        <f aca="false">VLOOKUP($D695,metadata!$B$2:$S$451,2,0)</f>
        <v>Ishihara, M; Shimada, M</v>
      </c>
      <c r="F695" s="0" t="str">
        <f aca="false">VLOOKUP($D695,metadata!$B$2:$S$451,3,0)</f>
        <v>Geographical variation in photoperiodic response for diapause induction between univoltine and multivoltine populations of Kytorhinus sharpianus (Coleoptera : Bruchidae)</v>
      </c>
      <c r="G695" s="0" t="str">
        <f aca="false">VLOOKUP($D695,metadata!$B$2:$S$451,4,0)</f>
        <v>10.1093/ee/28.2.195</v>
      </c>
      <c r="H695" s="0" t="str">
        <f aca="false">VLOOKUP($D695,metadata!$B$2:$S$451,5,0)</f>
        <v>y</v>
      </c>
      <c r="I695" s="0" t="str">
        <f aca="false">VLOOKUP($D695,metadata!$B$2:$S$451,6,0)</f>
        <v>a</v>
      </c>
      <c r="J695" s="0" t="str">
        <f aca="false">VLOOKUP($D695,metadata!$B$2:$S$451,7,0)</f>
        <v>i</v>
      </c>
      <c r="K695" s="0" t="n">
        <f aca="false">VLOOKUP($D695,metadata!$B$2:$S$451,8,0)</f>
        <v>4</v>
      </c>
      <c r="L695" s="0" t="n">
        <f aca="false">VLOOKUP($D695,metadata!$B$2:$S$451,9,0)</f>
        <v>3</v>
      </c>
      <c r="M695" s="0" t="str">
        <f aca="false">VLOOKUP($D695,metadata!$B$2:$S$451,10,0)</f>
        <v>n</v>
      </c>
      <c r="N695" s="0" t="str">
        <f aca="false">VLOOKUP($D695,metadata!$B$2:$S$451,11,0)</f>
        <v>Kytorhinus sharpianus</v>
      </c>
      <c r="O695" s="0" t="str">
        <f aca="false">VLOOKUP($D695,metadata!$B$2:$S$451,12,0)</f>
        <v>coleoptera</v>
      </c>
      <c r="P695" s="0" t="str">
        <f aca="false">VLOOKUP($D695,metadata!$B$2:$S$451,13,0)</f>
        <v>Obanazawa</v>
      </c>
      <c r="Q695" s="0" t="n">
        <f aca="false">VLOOKUP($D695,metadata!$B$2:$S$451,14,0)</f>
        <v>38.600619</v>
      </c>
      <c r="R695" s="0" t="n">
        <f aca="false">VLOOKUP($D695,metadata!$B$2:$S$451,15,0)</f>
        <v>140.405689</v>
      </c>
      <c r="S695" s="0" t="n">
        <f aca="false">VLOOKUP($D695,metadata!$B$2:$S$451,16,0)</f>
        <v>0.05</v>
      </c>
      <c r="T695" s="0" t="str">
        <f aca="false">VLOOKUP($D695,metadata!$B$2:$S$451,17,0)</f>
        <v/>
      </c>
      <c r="U695" s="0" t="str">
        <f aca="false">VLOOKUP($D695,metadata!$B$2:$S$451,18,0)</f>
        <v/>
      </c>
      <c r="V695" s="0" t="n">
        <f aca="false">VLOOKUP($D695,metadata!$B$2:$Z$451,19,0)</f>
        <v>84</v>
      </c>
      <c r="W695" s="0" t="str">
        <f aca="false">VLOOKUP($D695,metadata!$B$2:$Z$451,20,0)</f>
        <v>global average</v>
      </c>
      <c r="X695" s="0" t="str">
        <f aca="false">VLOOKUP($D695,metadata!$B$2:$Z$451,21,0)</f>
        <v/>
      </c>
      <c r="Y695" s="0" t="n">
        <f aca="false">VLOOKUP($D695,metadata!$B$2:$Z$451,22,0)</f>
        <v>16</v>
      </c>
      <c r="Z695" s="0" t="str">
        <f aca="false">VLOOKUP($D695,metadata!$B$2:$Z$451,23,0)</f>
        <v/>
      </c>
      <c r="AA695" s="0" t="str">
        <f aca="false">VLOOKUP($D695,metadata!$B$2:$Z$451,24,0)</f>
        <v>larval</v>
      </c>
      <c r="AB695" s="0" t="str">
        <f aca="false">VLOOKUP($D695,metadata!$B$2:$Z$451,25,0)</f>
        <v/>
      </c>
      <c r="AC695" s="0" t="n">
        <v>15.0018427201074</v>
      </c>
      <c r="AD695" s="0" t="n">
        <v>9.88926457671971</v>
      </c>
      <c r="AF695" s="0" t="n">
        <f aca="false">IF(AE695="",V695,AE695)</f>
        <v>84</v>
      </c>
      <c r="AG695" s="0" t="n">
        <f aca="false">ROUND(AC695,1)</f>
        <v>15</v>
      </c>
      <c r="AH695" s="0" t="n">
        <v>1999</v>
      </c>
      <c r="AI695" s="0" t="s">
        <v>38</v>
      </c>
      <c r="AJ695" s="0" t="s">
        <v>38</v>
      </c>
    </row>
    <row r="696" customFormat="false" ht="13.8" hidden="false" customHeight="false" outlineLevel="0" collapsed="false">
      <c r="C696" s="0" t="n">
        <v>695</v>
      </c>
      <c r="D696" s="3" t="str">
        <f aca="false">VLOOKUP(C696,$A$1:$B$451,2)</f>
        <v>16-Obanazawa</v>
      </c>
      <c r="E696" s="0" t="str">
        <f aca="false">VLOOKUP($D696,metadata!$B$2:$S$451,2,0)</f>
        <v>Ishihara, M; Shimada, M</v>
      </c>
      <c r="F696" s="0" t="str">
        <f aca="false">VLOOKUP($D696,metadata!$B$2:$S$451,3,0)</f>
        <v>Geographical variation in photoperiodic response for diapause induction between univoltine and multivoltine populations of Kytorhinus sharpianus (Coleoptera : Bruchidae)</v>
      </c>
      <c r="G696" s="0" t="str">
        <f aca="false">VLOOKUP($D696,metadata!$B$2:$S$451,4,0)</f>
        <v>10.1093/ee/28.2.195</v>
      </c>
      <c r="H696" s="0" t="str">
        <f aca="false">VLOOKUP($D696,metadata!$B$2:$S$451,5,0)</f>
        <v>y</v>
      </c>
      <c r="I696" s="0" t="str">
        <f aca="false">VLOOKUP($D696,metadata!$B$2:$S$451,6,0)</f>
        <v>a</v>
      </c>
      <c r="J696" s="0" t="str">
        <f aca="false">VLOOKUP($D696,metadata!$B$2:$S$451,7,0)</f>
        <v>i</v>
      </c>
      <c r="K696" s="0" t="n">
        <f aca="false">VLOOKUP($D696,metadata!$B$2:$S$451,8,0)</f>
        <v>4</v>
      </c>
      <c r="L696" s="0" t="n">
        <f aca="false">VLOOKUP($D696,metadata!$B$2:$S$451,9,0)</f>
        <v>3</v>
      </c>
      <c r="M696" s="0" t="str">
        <f aca="false">VLOOKUP($D696,metadata!$B$2:$S$451,10,0)</f>
        <v>n</v>
      </c>
      <c r="N696" s="0" t="str">
        <f aca="false">VLOOKUP($D696,metadata!$B$2:$S$451,11,0)</f>
        <v>Kytorhinus sharpianus</v>
      </c>
      <c r="O696" s="0" t="str">
        <f aca="false">VLOOKUP($D696,metadata!$B$2:$S$451,12,0)</f>
        <v>coleoptera</v>
      </c>
      <c r="P696" s="0" t="str">
        <f aca="false">VLOOKUP($D696,metadata!$B$2:$S$451,13,0)</f>
        <v>Obanazawa</v>
      </c>
      <c r="Q696" s="0" t="n">
        <f aca="false">VLOOKUP($D696,metadata!$B$2:$S$451,14,0)</f>
        <v>38.600619</v>
      </c>
      <c r="R696" s="0" t="n">
        <f aca="false">VLOOKUP($D696,metadata!$B$2:$S$451,15,0)</f>
        <v>140.405689</v>
      </c>
      <c r="S696" s="0" t="n">
        <f aca="false">VLOOKUP($D696,metadata!$B$2:$S$451,16,0)</f>
        <v>0.05</v>
      </c>
      <c r="T696" s="0" t="str">
        <f aca="false">VLOOKUP($D696,metadata!$B$2:$S$451,17,0)</f>
        <v/>
      </c>
      <c r="U696" s="0" t="str">
        <f aca="false">VLOOKUP($D696,metadata!$B$2:$S$451,18,0)</f>
        <v/>
      </c>
      <c r="V696" s="0" t="n">
        <f aca="false">VLOOKUP($D696,metadata!$B$2:$Z$451,19,0)</f>
        <v>84</v>
      </c>
      <c r="W696" s="0" t="str">
        <f aca="false">VLOOKUP($D696,metadata!$B$2:$Z$451,20,0)</f>
        <v>global average</v>
      </c>
      <c r="X696" s="0" t="str">
        <f aca="false">VLOOKUP($D696,metadata!$B$2:$Z$451,21,0)</f>
        <v/>
      </c>
      <c r="Y696" s="0" t="n">
        <f aca="false">VLOOKUP($D696,metadata!$B$2:$Z$451,22,0)</f>
        <v>16</v>
      </c>
      <c r="Z696" s="0" t="str">
        <f aca="false">VLOOKUP($D696,metadata!$B$2:$Z$451,23,0)</f>
        <v/>
      </c>
      <c r="AA696" s="0" t="str">
        <f aca="false">VLOOKUP($D696,metadata!$B$2:$Z$451,24,0)</f>
        <v>larval</v>
      </c>
      <c r="AB696" s="0" t="str">
        <f aca="false">VLOOKUP($D696,metadata!$B$2:$Z$451,25,0)</f>
        <v/>
      </c>
      <c r="AC696" s="0" t="n">
        <v>15.98774964265</v>
      </c>
      <c r="AD696" s="0" t="n">
        <v>0.923082222056379</v>
      </c>
      <c r="AF696" s="0" t="n">
        <f aca="false">IF(AE696="",V696,AE696)</f>
        <v>84</v>
      </c>
      <c r="AG696" s="0" t="n">
        <f aca="false">ROUND(AC696,1)</f>
        <v>16</v>
      </c>
      <c r="AH696" s="0" t="n">
        <v>1999</v>
      </c>
      <c r="AI696" s="0" t="s">
        <v>38</v>
      </c>
      <c r="AJ696" s="0" t="s">
        <v>38</v>
      </c>
    </row>
    <row r="697" customFormat="false" ht="13.8" hidden="false" customHeight="false" outlineLevel="0" collapsed="false">
      <c r="C697" s="0" t="n">
        <v>696</v>
      </c>
      <c r="D697" s="3" t="str">
        <f aca="false">VLOOKUP(C697,$A$1:$B$451,2)</f>
        <v>16-Kujiranami</v>
      </c>
      <c r="E697" s="0" t="str">
        <f aca="false">VLOOKUP($D697,metadata!$B$2:$S$451,2,0)</f>
        <v>Ishihara, M; Shimada, M</v>
      </c>
      <c r="F697" s="0" t="str">
        <f aca="false">VLOOKUP($D697,metadata!$B$2:$S$451,3,0)</f>
        <v>Geographical variation in photoperiodic response for diapause induction between univoltine and multivoltine populations of Kytorhinus sharpianus (Coleoptera : Bruchidae)</v>
      </c>
      <c r="G697" s="0" t="str">
        <f aca="false">VLOOKUP($D697,metadata!$B$2:$S$451,4,0)</f>
        <v>10.1093/ee/28.2.195</v>
      </c>
      <c r="H697" s="0" t="str">
        <f aca="false">VLOOKUP($D697,metadata!$B$2:$S$451,5,0)</f>
        <v>y</v>
      </c>
      <c r="I697" s="0" t="str">
        <f aca="false">VLOOKUP($D697,metadata!$B$2:$S$451,6,0)</f>
        <v>a</v>
      </c>
      <c r="J697" s="0" t="str">
        <f aca="false">VLOOKUP($D697,metadata!$B$2:$S$451,7,0)</f>
        <v>i</v>
      </c>
      <c r="K697" s="0" t="n">
        <f aca="false">VLOOKUP($D697,metadata!$B$2:$S$451,8,0)</f>
        <v>4</v>
      </c>
      <c r="L697" s="0" t="n">
        <f aca="false">VLOOKUP($D697,metadata!$B$2:$S$451,9,0)</f>
        <v>3</v>
      </c>
      <c r="M697" s="0" t="str">
        <f aca="false">VLOOKUP($D697,metadata!$B$2:$S$451,10,0)</f>
        <v>n</v>
      </c>
      <c r="N697" s="0" t="str">
        <f aca="false">VLOOKUP($D697,metadata!$B$2:$S$451,11,0)</f>
        <v>Kytorhinus sharpianus</v>
      </c>
      <c r="O697" s="0" t="str">
        <f aca="false">VLOOKUP($D697,metadata!$B$2:$S$451,12,0)</f>
        <v>coleoptera</v>
      </c>
      <c r="P697" s="0" t="str">
        <f aca="false">VLOOKUP($D697,metadata!$B$2:$S$451,13,0)</f>
        <v>Kujiranami</v>
      </c>
      <c r="Q697" s="0" t="n">
        <f aca="false">VLOOKUP($D697,metadata!$B$2:$S$451,14,0)</f>
        <v>37.3558</v>
      </c>
      <c r="R697" s="0" t="n">
        <f aca="false">VLOOKUP($D697,metadata!$B$2:$S$451,15,0)</f>
        <v>138.5174</v>
      </c>
      <c r="S697" s="0" t="n">
        <f aca="false">VLOOKUP($D697,metadata!$B$2:$S$451,16,0)</f>
        <v>0.05</v>
      </c>
      <c r="T697" s="0" t="str">
        <f aca="false">VLOOKUP($D697,metadata!$B$2:$S$451,17,0)</f>
        <v/>
      </c>
      <c r="U697" s="0" t="str">
        <f aca="false">VLOOKUP($D697,metadata!$B$2:$S$451,18,0)</f>
        <v/>
      </c>
      <c r="V697" s="0" t="n">
        <f aca="false">VLOOKUP($D697,metadata!$B$2:$Z$451,19,0)</f>
        <v>84</v>
      </c>
      <c r="W697" s="0" t="str">
        <f aca="false">VLOOKUP($D697,metadata!$B$2:$Z$451,20,0)</f>
        <v>global average</v>
      </c>
      <c r="X697" s="0" t="str">
        <f aca="false">VLOOKUP($D697,metadata!$B$2:$Z$451,21,0)</f>
        <v/>
      </c>
      <c r="Y697" s="0" t="n">
        <f aca="false">VLOOKUP($D697,metadata!$B$2:$Z$451,22,0)</f>
        <v>16</v>
      </c>
      <c r="Z697" s="0" t="str">
        <f aca="false">VLOOKUP($D697,metadata!$B$2:$Z$451,23,0)</f>
        <v/>
      </c>
      <c r="AA697" s="0" t="str">
        <f aca="false">VLOOKUP($D697,metadata!$B$2:$Z$451,24,0)</f>
        <v>larval</v>
      </c>
      <c r="AB697" s="0" t="str">
        <f aca="false">VLOOKUP($D697,metadata!$B$2:$Z$451,25,0)</f>
        <v/>
      </c>
      <c r="AC697" s="0" t="n">
        <v>13.9991733592041</v>
      </c>
      <c r="AD697" s="0" t="n">
        <v>95.5636943954902</v>
      </c>
      <c r="AF697" s="0" t="n">
        <f aca="false">IF(AE697="",V697,AE697)</f>
        <v>84</v>
      </c>
      <c r="AG697" s="0" t="n">
        <f aca="false">ROUND(AC697,1)</f>
        <v>14</v>
      </c>
      <c r="AH697" s="0" t="n">
        <v>1999</v>
      </c>
      <c r="AI697" s="0" t="s">
        <v>38</v>
      </c>
      <c r="AJ697" s="0" t="s">
        <v>38</v>
      </c>
    </row>
    <row r="698" customFormat="false" ht="13.8" hidden="false" customHeight="false" outlineLevel="0" collapsed="false">
      <c r="C698" s="0" t="n">
        <v>697</v>
      </c>
      <c r="D698" s="3" t="str">
        <f aca="false">VLOOKUP(C698,$A$1:$B$451,2)</f>
        <v>16-Kujiranami</v>
      </c>
      <c r="E698" s="0" t="str">
        <f aca="false">VLOOKUP($D698,metadata!$B$2:$S$451,2,0)</f>
        <v>Ishihara, M; Shimada, M</v>
      </c>
      <c r="F698" s="0" t="str">
        <f aca="false">VLOOKUP($D698,metadata!$B$2:$S$451,3,0)</f>
        <v>Geographical variation in photoperiodic response for diapause induction between univoltine and multivoltine populations of Kytorhinus sharpianus (Coleoptera : Bruchidae)</v>
      </c>
      <c r="G698" s="0" t="str">
        <f aca="false">VLOOKUP($D698,metadata!$B$2:$S$451,4,0)</f>
        <v>10.1093/ee/28.2.195</v>
      </c>
      <c r="H698" s="0" t="str">
        <f aca="false">VLOOKUP($D698,metadata!$B$2:$S$451,5,0)</f>
        <v>y</v>
      </c>
      <c r="I698" s="0" t="str">
        <f aca="false">VLOOKUP($D698,metadata!$B$2:$S$451,6,0)</f>
        <v>a</v>
      </c>
      <c r="J698" s="0" t="str">
        <f aca="false">VLOOKUP($D698,metadata!$B$2:$S$451,7,0)</f>
        <v>i</v>
      </c>
      <c r="K698" s="0" t="n">
        <f aca="false">VLOOKUP($D698,metadata!$B$2:$S$451,8,0)</f>
        <v>4</v>
      </c>
      <c r="L698" s="0" t="n">
        <f aca="false">VLOOKUP($D698,metadata!$B$2:$S$451,9,0)</f>
        <v>3</v>
      </c>
      <c r="M698" s="0" t="str">
        <f aca="false">VLOOKUP($D698,metadata!$B$2:$S$451,10,0)</f>
        <v>n</v>
      </c>
      <c r="N698" s="0" t="str">
        <f aca="false">VLOOKUP($D698,metadata!$B$2:$S$451,11,0)</f>
        <v>Kytorhinus sharpianus</v>
      </c>
      <c r="O698" s="0" t="str">
        <f aca="false">VLOOKUP($D698,metadata!$B$2:$S$451,12,0)</f>
        <v>coleoptera</v>
      </c>
      <c r="P698" s="0" t="str">
        <f aca="false">VLOOKUP($D698,metadata!$B$2:$S$451,13,0)</f>
        <v>Kujiranami</v>
      </c>
      <c r="Q698" s="0" t="n">
        <f aca="false">VLOOKUP($D698,metadata!$B$2:$S$451,14,0)</f>
        <v>37.3558</v>
      </c>
      <c r="R698" s="0" t="n">
        <f aca="false">VLOOKUP($D698,metadata!$B$2:$S$451,15,0)</f>
        <v>138.5174</v>
      </c>
      <c r="S698" s="0" t="n">
        <f aca="false">VLOOKUP($D698,metadata!$B$2:$S$451,16,0)</f>
        <v>0.05</v>
      </c>
      <c r="T698" s="0" t="str">
        <f aca="false">VLOOKUP($D698,metadata!$B$2:$S$451,17,0)</f>
        <v/>
      </c>
      <c r="U698" s="0" t="str">
        <f aca="false">VLOOKUP($D698,metadata!$B$2:$S$451,18,0)</f>
        <v/>
      </c>
      <c r="V698" s="0" t="n">
        <f aca="false">VLOOKUP($D698,metadata!$B$2:$Z$451,19,0)</f>
        <v>84</v>
      </c>
      <c r="W698" s="0" t="str">
        <f aca="false">VLOOKUP($D698,metadata!$B$2:$Z$451,20,0)</f>
        <v>global average</v>
      </c>
      <c r="X698" s="0" t="str">
        <f aca="false">VLOOKUP($D698,metadata!$B$2:$Z$451,21,0)</f>
        <v/>
      </c>
      <c r="Y698" s="0" t="n">
        <f aca="false">VLOOKUP($D698,metadata!$B$2:$Z$451,22,0)</f>
        <v>16</v>
      </c>
      <c r="Z698" s="0" t="str">
        <f aca="false">VLOOKUP($D698,metadata!$B$2:$Z$451,23,0)</f>
        <v/>
      </c>
      <c r="AA698" s="0" t="str">
        <f aca="false">VLOOKUP($D698,metadata!$B$2:$Z$451,24,0)</f>
        <v>larval</v>
      </c>
      <c r="AB698" s="0" t="str">
        <f aca="false">VLOOKUP($D698,metadata!$B$2:$Z$451,25,0)</f>
        <v/>
      </c>
      <c r="AC698" s="0" t="n">
        <v>14.9756198370828</v>
      </c>
      <c r="AD698" s="0" t="n">
        <v>2.49312567810376</v>
      </c>
      <c r="AF698" s="0" t="n">
        <f aca="false">IF(AE698="",V698,AE698)</f>
        <v>84</v>
      </c>
      <c r="AG698" s="0" t="n">
        <f aca="false">ROUND(AC698,1)</f>
        <v>15</v>
      </c>
      <c r="AH698" s="0" t="n">
        <v>1999</v>
      </c>
      <c r="AI698" s="0" t="s">
        <v>38</v>
      </c>
      <c r="AJ698" s="0" t="s">
        <v>38</v>
      </c>
    </row>
    <row r="699" customFormat="false" ht="13.8" hidden="false" customHeight="false" outlineLevel="0" collapsed="false">
      <c r="C699" s="0" t="n">
        <v>698</v>
      </c>
      <c r="D699" s="3" t="str">
        <f aca="false">VLOOKUP(C699,$A$1:$B$451,2)</f>
        <v>16-Kujiranami</v>
      </c>
      <c r="E699" s="0" t="str">
        <f aca="false">VLOOKUP($D699,metadata!$B$2:$S$451,2,0)</f>
        <v>Ishihara, M; Shimada, M</v>
      </c>
      <c r="F699" s="0" t="str">
        <f aca="false">VLOOKUP($D699,metadata!$B$2:$S$451,3,0)</f>
        <v>Geographical variation in photoperiodic response for diapause induction between univoltine and multivoltine populations of Kytorhinus sharpianus (Coleoptera : Bruchidae)</v>
      </c>
      <c r="G699" s="0" t="str">
        <f aca="false">VLOOKUP($D699,metadata!$B$2:$S$451,4,0)</f>
        <v>10.1093/ee/28.2.195</v>
      </c>
      <c r="H699" s="0" t="str">
        <f aca="false">VLOOKUP($D699,metadata!$B$2:$S$451,5,0)</f>
        <v>y</v>
      </c>
      <c r="I699" s="0" t="str">
        <f aca="false">VLOOKUP($D699,metadata!$B$2:$S$451,6,0)</f>
        <v>a</v>
      </c>
      <c r="J699" s="0" t="str">
        <f aca="false">VLOOKUP($D699,metadata!$B$2:$S$451,7,0)</f>
        <v>i</v>
      </c>
      <c r="K699" s="0" t="n">
        <f aca="false">VLOOKUP($D699,metadata!$B$2:$S$451,8,0)</f>
        <v>4</v>
      </c>
      <c r="L699" s="0" t="n">
        <f aca="false">VLOOKUP($D699,metadata!$B$2:$S$451,9,0)</f>
        <v>3</v>
      </c>
      <c r="M699" s="0" t="str">
        <f aca="false">VLOOKUP($D699,metadata!$B$2:$S$451,10,0)</f>
        <v>n</v>
      </c>
      <c r="N699" s="0" t="str">
        <f aca="false">VLOOKUP($D699,metadata!$B$2:$S$451,11,0)</f>
        <v>Kytorhinus sharpianus</v>
      </c>
      <c r="O699" s="0" t="str">
        <f aca="false">VLOOKUP($D699,metadata!$B$2:$S$451,12,0)</f>
        <v>coleoptera</v>
      </c>
      <c r="P699" s="0" t="str">
        <f aca="false">VLOOKUP($D699,metadata!$B$2:$S$451,13,0)</f>
        <v>Kujiranami</v>
      </c>
      <c r="Q699" s="0" t="n">
        <f aca="false">VLOOKUP($D699,metadata!$B$2:$S$451,14,0)</f>
        <v>37.3558</v>
      </c>
      <c r="R699" s="0" t="n">
        <f aca="false">VLOOKUP($D699,metadata!$B$2:$S$451,15,0)</f>
        <v>138.5174</v>
      </c>
      <c r="S699" s="0" t="n">
        <f aca="false">VLOOKUP($D699,metadata!$B$2:$S$451,16,0)</f>
        <v>0.05</v>
      </c>
      <c r="T699" s="0" t="str">
        <f aca="false">VLOOKUP($D699,metadata!$B$2:$S$451,17,0)</f>
        <v/>
      </c>
      <c r="U699" s="0" t="str">
        <f aca="false">VLOOKUP($D699,metadata!$B$2:$S$451,18,0)</f>
        <v/>
      </c>
      <c r="V699" s="0" t="n">
        <f aca="false">VLOOKUP($D699,metadata!$B$2:$Z$451,19,0)</f>
        <v>84</v>
      </c>
      <c r="W699" s="0" t="str">
        <f aca="false">VLOOKUP($D699,metadata!$B$2:$Z$451,20,0)</f>
        <v>global average</v>
      </c>
      <c r="X699" s="0" t="str">
        <f aca="false">VLOOKUP($D699,metadata!$B$2:$Z$451,21,0)</f>
        <v/>
      </c>
      <c r="Y699" s="0" t="n">
        <f aca="false">VLOOKUP($D699,metadata!$B$2:$Z$451,22,0)</f>
        <v>16</v>
      </c>
      <c r="Z699" s="0" t="str">
        <f aca="false">VLOOKUP($D699,metadata!$B$2:$Z$451,23,0)</f>
        <v/>
      </c>
      <c r="AA699" s="0" t="str">
        <f aca="false">VLOOKUP($D699,metadata!$B$2:$Z$451,24,0)</f>
        <v>larval</v>
      </c>
      <c r="AB699" s="0" t="str">
        <f aca="false">VLOOKUP($D699,metadata!$B$2:$Z$451,25,0)</f>
        <v/>
      </c>
      <c r="AC699" s="0" t="n">
        <v>15.9815383555588</v>
      </c>
      <c r="AD699" s="0" t="n">
        <v>0.92250816594813</v>
      </c>
      <c r="AF699" s="0" t="n">
        <f aca="false">IF(AE699="",V699,AE699)</f>
        <v>84</v>
      </c>
      <c r="AG699" s="0" t="n">
        <f aca="false">ROUND(AC699,1)</f>
        <v>16</v>
      </c>
      <c r="AH699" s="0" t="n">
        <v>1999</v>
      </c>
      <c r="AI699" s="0" t="s">
        <v>38</v>
      </c>
      <c r="AJ699" s="0" t="s">
        <v>38</v>
      </c>
    </row>
    <row r="700" customFormat="false" ht="13.8" hidden="false" customHeight="false" outlineLevel="0" collapsed="false">
      <c r="C700" s="0" t="n">
        <v>699</v>
      </c>
      <c r="D700" s="3" t="str">
        <f aca="false">VLOOKUP(C700,$A$1:$B$451,2)</f>
        <v>16-Mitsuma</v>
      </c>
      <c r="E700" s="0" t="str">
        <f aca="false">VLOOKUP($D700,metadata!$B$2:$S$451,2,0)</f>
        <v>Ishihara, M; Shimada, M</v>
      </c>
      <c r="F700" s="0" t="str">
        <f aca="false">VLOOKUP($D700,metadata!$B$2:$S$451,3,0)</f>
        <v>Geographical variation in photoperiodic response for diapause induction between univoltine and multivoltine populations of Kytorhinus sharpianus (Coleoptera : Bruchidae)</v>
      </c>
      <c r="G700" s="0" t="str">
        <f aca="false">VLOOKUP($D700,metadata!$B$2:$S$451,4,0)</f>
        <v>10.1093/ee/28.2.195</v>
      </c>
      <c r="H700" s="0" t="str">
        <f aca="false">VLOOKUP($D700,metadata!$B$2:$S$451,5,0)</f>
        <v>y</v>
      </c>
      <c r="I700" s="0" t="str">
        <f aca="false">VLOOKUP($D700,metadata!$B$2:$S$451,6,0)</f>
        <v>a</v>
      </c>
      <c r="J700" s="0" t="str">
        <f aca="false">VLOOKUP($D700,metadata!$B$2:$S$451,7,0)</f>
        <v>i</v>
      </c>
      <c r="K700" s="0" t="n">
        <f aca="false">VLOOKUP($D700,metadata!$B$2:$S$451,8,0)</f>
        <v>4</v>
      </c>
      <c r="L700" s="0" t="n">
        <f aca="false">VLOOKUP($D700,metadata!$B$2:$S$451,9,0)</f>
        <v>3</v>
      </c>
      <c r="M700" s="0" t="str">
        <f aca="false">VLOOKUP($D700,metadata!$B$2:$S$451,10,0)</f>
        <v>n</v>
      </c>
      <c r="N700" s="0" t="str">
        <f aca="false">VLOOKUP($D700,metadata!$B$2:$S$451,11,0)</f>
        <v>Kytorhinus sharpianus</v>
      </c>
      <c r="O700" s="0" t="str">
        <f aca="false">VLOOKUP($D700,metadata!$B$2:$S$451,12,0)</f>
        <v>coleoptera</v>
      </c>
      <c r="P700" s="0" t="str">
        <f aca="false">VLOOKUP($D700,metadata!$B$2:$S$451,13,0)</f>
        <v>Mitsuma</v>
      </c>
      <c r="Q700" s="0" t="n">
        <f aca="false">VLOOKUP($D700,metadata!$B$2:$S$451,14,0)</f>
        <v>36.0735</v>
      </c>
      <c r="R700" s="0" t="n">
        <f aca="false">VLOOKUP($D700,metadata!$B$2:$S$451,15,0)</f>
        <v>139.9831</v>
      </c>
      <c r="S700" s="0" t="n">
        <f aca="false">VLOOKUP($D700,metadata!$B$2:$S$451,16,0)</f>
        <v>0.01</v>
      </c>
      <c r="T700" s="0" t="str">
        <f aca="false">VLOOKUP($D700,metadata!$B$2:$S$451,17,0)</f>
        <v/>
      </c>
      <c r="U700" s="0" t="str">
        <f aca="false">VLOOKUP($D700,metadata!$B$2:$S$451,18,0)</f>
        <v/>
      </c>
      <c r="V700" s="0" t="n">
        <f aca="false">VLOOKUP($D700,metadata!$B$2:$Z$451,19,0)</f>
        <v>84</v>
      </c>
      <c r="W700" s="0" t="str">
        <f aca="false">VLOOKUP($D700,metadata!$B$2:$Z$451,20,0)</f>
        <v>global average</v>
      </c>
      <c r="X700" s="0" t="str">
        <f aca="false">VLOOKUP($D700,metadata!$B$2:$Z$451,21,0)</f>
        <v/>
      </c>
      <c r="Y700" s="0" t="n">
        <f aca="false">VLOOKUP($D700,metadata!$B$2:$Z$451,22,0)</f>
        <v>16</v>
      </c>
      <c r="Z700" s="0" t="str">
        <f aca="false">VLOOKUP($D700,metadata!$B$2:$Z$451,23,0)</f>
        <v/>
      </c>
      <c r="AA700" s="0" t="str">
        <f aca="false">VLOOKUP($D700,metadata!$B$2:$Z$451,24,0)</f>
        <v>larval</v>
      </c>
      <c r="AB700" s="0" t="str">
        <f aca="false">VLOOKUP($D700,metadata!$B$2:$Z$451,25,0)</f>
        <v/>
      </c>
      <c r="AC700" s="0" t="n">
        <v>13.999448906136</v>
      </c>
      <c r="AD700" s="0" t="n">
        <v>97.0424629303268</v>
      </c>
      <c r="AF700" s="0" t="n">
        <f aca="false">IF(AE700="",V700,AE700)</f>
        <v>84</v>
      </c>
      <c r="AG700" s="0" t="n">
        <f aca="false">ROUND(AC700,1)</f>
        <v>14</v>
      </c>
      <c r="AH700" s="0" t="n">
        <v>1999</v>
      </c>
      <c r="AI700" s="0" t="s">
        <v>38</v>
      </c>
      <c r="AJ700" s="0" t="s">
        <v>38</v>
      </c>
    </row>
    <row r="701" customFormat="false" ht="13.8" hidden="false" customHeight="false" outlineLevel="0" collapsed="false">
      <c r="C701" s="0" t="n">
        <v>700</v>
      </c>
      <c r="D701" s="3" t="str">
        <f aca="false">VLOOKUP(C701,$A$1:$B$451,2)</f>
        <v>16-Mitsuma</v>
      </c>
      <c r="E701" s="0" t="str">
        <f aca="false">VLOOKUP($D701,metadata!$B$2:$S$451,2,0)</f>
        <v>Ishihara, M; Shimada, M</v>
      </c>
      <c r="F701" s="0" t="str">
        <f aca="false">VLOOKUP($D701,metadata!$B$2:$S$451,3,0)</f>
        <v>Geographical variation in photoperiodic response for diapause induction between univoltine and multivoltine populations of Kytorhinus sharpianus (Coleoptera : Bruchidae)</v>
      </c>
      <c r="G701" s="0" t="str">
        <f aca="false">VLOOKUP($D701,metadata!$B$2:$S$451,4,0)</f>
        <v>10.1093/ee/28.2.195</v>
      </c>
      <c r="H701" s="0" t="str">
        <f aca="false">VLOOKUP($D701,metadata!$B$2:$S$451,5,0)</f>
        <v>y</v>
      </c>
      <c r="I701" s="0" t="str">
        <f aca="false">VLOOKUP($D701,metadata!$B$2:$S$451,6,0)</f>
        <v>a</v>
      </c>
      <c r="J701" s="0" t="str">
        <f aca="false">VLOOKUP($D701,metadata!$B$2:$S$451,7,0)</f>
        <v>i</v>
      </c>
      <c r="K701" s="0" t="n">
        <f aca="false">VLOOKUP($D701,metadata!$B$2:$S$451,8,0)</f>
        <v>4</v>
      </c>
      <c r="L701" s="0" t="n">
        <f aca="false">VLOOKUP($D701,metadata!$B$2:$S$451,9,0)</f>
        <v>3</v>
      </c>
      <c r="M701" s="0" t="str">
        <f aca="false">VLOOKUP($D701,metadata!$B$2:$S$451,10,0)</f>
        <v>n</v>
      </c>
      <c r="N701" s="0" t="str">
        <f aca="false">VLOOKUP($D701,metadata!$B$2:$S$451,11,0)</f>
        <v>Kytorhinus sharpianus</v>
      </c>
      <c r="O701" s="0" t="str">
        <f aca="false">VLOOKUP($D701,metadata!$B$2:$S$451,12,0)</f>
        <v>coleoptera</v>
      </c>
      <c r="P701" s="0" t="str">
        <f aca="false">VLOOKUP($D701,metadata!$B$2:$S$451,13,0)</f>
        <v>Mitsuma</v>
      </c>
      <c r="Q701" s="0" t="n">
        <f aca="false">VLOOKUP($D701,metadata!$B$2:$S$451,14,0)</f>
        <v>36.0735</v>
      </c>
      <c r="R701" s="0" t="n">
        <f aca="false">VLOOKUP($D701,metadata!$B$2:$S$451,15,0)</f>
        <v>139.9831</v>
      </c>
      <c r="S701" s="0" t="n">
        <f aca="false">VLOOKUP($D701,metadata!$B$2:$S$451,16,0)</f>
        <v>0.01</v>
      </c>
      <c r="T701" s="0" t="str">
        <f aca="false">VLOOKUP($D701,metadata!$B$2:$S$451,17,0)</f>
        <v/>
      </c>
      <c r="U701" s="0" t="str">
        <f aca="false">VLOOKUP($D701,metadata!$B$2:$S$451,18,0)</f>
        <v/>
      </c>
      <c r="V701" s="0" t="n">
        <f aca="false">VLOOKUP($D701,metadata!$B$2:$Z$451,19,0)</f>
        <v>84</v>
      </c>
      <c r="W701" s="0" t="str">
        <f aca="false">VLOOKUP($D701,metadata!$B$2:$Z$451,20,0)</f>
        <v>global average</v>
      </c>
      <c r="X701" s="0" t="str">
        <f aca="false">VLOOKUP($D701,metadata!$B$2:$Z$451,21,0)</f>
        <v/>
      </c>
      <c r="Y701" s="0" t="n">
        <f aca="false">VLOOKUP($D701,metadata!$B$2:$Z$451,22,0)</f>
        <v>16</v>
      </c>
      <c r="Z701" s="0" t="str">
        <f aca="false">VLOOKUP($D701,metadata!$B$2:$Z$451,23,0)</f>
        <v/>
      </c>
      <c r="AA701" s="0" t="str">
        <f aca="false">VLOOKUP($D701,metadata!$B$2:$Z$451,24,0)</f>
        <v>larval</v>
      </c>
      <c r="AB701" s="0" t="str">
        <f aca="false">VLOOKUP($D701,metadata!$B$2:$Z$451,25,0)</f>
        <v/>
      </c>
      <c r="AC701" s="0" t="n">
        <v>15</v>
      </c>
      <c r="AD701" s="0" t="n">
        <v>2.12056326385341</v>
      </c>
      <c r="AF701" s="0" t="n">
        <f aca="false">IF(AE701="",V701,AE701)</f>
        <v>84</v>
      </c>
      <c r="AG701" s="0" t="n">
        <f aca="false">ROUND(AC701,1)</f>
        <v>15</v>
      </c>
      <c r="AH701" s="0" t="n">
        <v>1999</v>
      </c>
      <c r="AI701" s="0" t="s">
        <v>38</v>
      </c>
      <c r="AJ701" s="0" t="s">
        <v>38</v>
      </c>
    </row>
    <row r="702" customFormat="false" ht="13.8" hidden="false" customHeight="false" outlineLevel="0" collapsed="false">
      <c r="C702" s="0" t="n">
        <v>701</v>
      </c>
      <c r="D702" s="3" t="str">
        <f aca="false">VLOOKUP(C702,$A$1:$B$451,2)</f>
        <v>16-Mitsuma</v>
      </c>
      <c r="E702" s="0" t="str">
        <f aca="false">VLOOKUP($D702,metadata!$B$2:$S$451,2,0)</f>
        <v>Ishihara, M; Shimada, M</v>
      </c>
      <c r="F702" s="0" t="str">
        <f aca="false">VLOOKUP($D702,metadata!$B$2:$S$451,3,0)</f>
        <v>Geographical variation in photoperiodic response for diapause induction between univoltine and multivoltine populations of Kytorhinus sharpianus (Coleoptera : Bruchidae)</v>
      </c>
      <c r="G702" s="0" t="str">
        <f aca="false">VLOOKUP($D702,metadata!$B$2:$S$451,4,0)</f>
        <v>10.1093/ee/28.2.195</v>
      </c>
      <c r="H702" s="0" t="str">
        <f aca="false">VLOOKUP($D702,metadata!$B$2:$S$451,5,0)</f>
        <v>y</v>
      </c>
      <c r="I702" s="0" t="str">
        <f aca="false">VLOOKUP($D702,metadata!$B$2:$S$451,6,0)</f>
        <v>a</v>
      </c>
      <c r="J702" s="0" t="str">
        <f aca="false">VLOOKUP($D702,metadata!$B$2:$S$451,7,0)</f>
        <v>i</v>
      </c>
      <c r="K702" s="0" t="n">
        <f aca="false">VLOOKUP($D702,metadata!$B$2:$S$451,8,0)</f>
        <v>4</v>
      </c>
      <c r="L702" s="0" t="n">
        <f aca="false">VLOOKUP($D702,metadata!$B$2:$S$451,9,0)</f>
        <v>3</v>
      </c>
      <c r="M702" s="0" t="str">
        <f aca="false">VLOOKUP($D702,metadata!$B$2:$S$451,10,0)</f>
        <v>n</v>
      </c>
      <c r="N702" s="0" t="str">
        <f aca="false">VLOOKUP($D702,metadata!$B$2:$S$451,11,0)</f>
        <v>Kytorhinus sharpianus</v>
      </c>
      <c r="O702" s="0" t="str">
        <f aca="false">VLOOKUP($D702,metadata!$B$2:$S$451,12,0)</f>
        <v>coleoptera</v>
      </c>
      <c r="P702" s="0" t="str">
        <f aca="false">VLOOKUP($D702,metadata!$B$2:$S$451,13,0)</f>
        <v>Mitsuma</v>
      </c>
      <c r="Q702" s="0" t="n">
        <f aca="false">VLOOKUP($D702,metadata!$B$2:$S$451,14,0)</f>
        <v>36.0735</v>
      </c>
      <c r="R702" s="0" t="n">
        <f aca="false">VLOOKUP($D702,metadata!$B$2:$S$451,15,0)</f>
        <v>139.9831</v>
      </c>
      <c r="S702" s="0" t="n">
        <f aca="false">VLOOKUP($D702,metadata!$B$2:$S$451,16,0)</f>
        <v>0.01</v>
      </c>
      <c r="T702" s="0" t="str">
        <f aca="false">VLOOKUP($D702,metadata!$B$2:$S$451,17,0)</f>
        <v/>
      </c>
      <c r="U702" s="0" t="str">
        <f aca="false">VLOOKUP($D702,metadata!$B$2:$S$451,18,0)</f>
        <v/>
      </c>
      <c r="V702" s="0" t="n">
        <f aca="false">VLOOKUP($D702,metadata!$B$2:$Z$451,19,0)</f>
        <v>84</v>
      </c>
      <c r="W702" s="0" t="str">
        <f aca="false">VLOOKUP($D702,metadata!$B$2:$Z$451,20,0)</f>
        <v>global average</v>
      </c>
      <c r="X702" s="0" t="str">
        <f aca="false">VLOOKUP($D702,metadata!$B$2:$Z$451,21,0)</f>
        <v/>
      </c>
      <c r="Y702" s="0" t="n">
        <f aca="false">VLOOKUP($D702,metadata!$B$2:$Z$451,22,0)</f>
        <v>16</v>
      </c>
      <c r="Z702" s="0" t="str">
        <f aca="false">VLOOKUP($D702,metadata!$B$2:$Z$451,23,0)</f>
        <v/>
      </c>
      <c r="AA702" s="0" t="str">
        <f aca="false">VLOOKUP($D702,metadata!$B$2:$Z$451,24,0)</f>
        <v>larval</v>
      </c>
      <c r="AB702" s="0" t="str">
        <f aca="false">VLOOKUP($D702,metadata!$B$2:$Z$451,25,0)</f>
        <v/>
      </c>
      <c r="AC702" s="0" t="n">
        <v>15.9815727989253</v>
      </c>
      <c r="AD702" s="0" t="n">
        <v>1.10735423280272</v>
      </c>
      <c r="AF702" s="0" t="n">
        <f aca="false">IF(AE702="",V702,AE702)</f>
        <v>84</v>
      </c>
      <c r="AG702" s="0" t="n">
        <f aca="false">ROUND(AC702,1)</f>
        <v>16</v>
      </c>
      <c r="AH702" s="0" t="n">
        <v>1999</v>
      </c>
      <c r="AI702" s="0" t="s">
        <v>38</v>
      </c>
      <c r="AJ702" s="0" t="s">
        <v>38</v>
      </c>
    </row>
    <row r="703" customFormat="false" ht="13.8" hidden="false" customHeight="false" outlineLevel="0" collapsed="false">
      <c r="C703" s="0" t="n">
        <v>702</v>
      </c>
      <c r="D703" s="3" t="str">
        <f aca="false">VLOOKUP(C703,$A$1:$B$451,2)</f>
        <v>17-WA</v>
      </c>
      <c r="E703" s="0" t="str">
        <f aca="false">VLOOKUP($D703,metadata!$B$2:$S$451,2,0)</f>
        <v>Ito, K; Nakata, T</v>
      </c>
      <c r="F703" s="0" t="str">
        <f aca="false">VLOOKUP($D703,metadata!$B$2:$S$451,3,0)</f>
        <v>Geographical variation of photoperiodic response in the females of a predatory bug, Orius sauteri (Poppius) (Heteroptera : Anthocoridae) from northern Japan</v>
      </c>
      <c r="G703" s="0" t="str">
        <f aca="false">VLOOKUP($D703,metadata!$B$2:$S$451,4,0)</f>
        <v>10.1303/aez.2000.101</v>
      </c>
      <c r="H703" s="0" t="str">
        <f aca="false">VLOOKUP($D703,metadata!$B$2:$S$451,5,0)</f>
        <v>y</v>
      </c>
      <c r="I703" s="0" t="str">
        <f aca="false">VLOOKUP($D703,metadata!$B$2:$S$451,6,0)</f>
        <v>a</v>
      </c>
      <c r="J703" s="0" t="str">
        <f aca="false">VLOOKUP($D703,metadata!$B$2:$S$451,7,0)</f>
        <v>i</v>
      </c>
      <c r="K703" s="0" t="n">
        <f aca="false">VLOOKUP($D703,metadata!$B$2:$S$451,8,0)</f>
        <v>8</v>
      </c>
      <c r="L703" s="0" t="n">
        <f aca="false">VLOOKUP($D703,metadata!$B$2:$S$451,9,0)</f>
        <v>8</v>
      </c>
      <c r="M703" s="0" t="str">
        <f aca="false">VLOOKUP($D703,metadata!$B$2:$S$451,10,0)</f>
        <v/>
      </c>
      <c r="N703" s="0" t="str">
        <f aca="false">VLOOKUP($D703,metadata!$B$2:$S$451,11,0)</f>
        <v>Orius sauteri</v>
      </c>
      <c r="O703" s="0" t="str">
        <f aca="false">VLOOKUP($D703,metadata!$B$2:$S$451,12,0)</f>
        <v>heteroptera</v>
      </c>
      <c r="P703" s="0" t="str">
        <f aca="false">VLOOKUP($D703,metadata!$B$2:$S$451,13,0)</f>
        <v>WA</v>
      </c>
      <c r="Q703" s="0" t="n">
        <f aca="false">VLOOKUP($D703,metadata!$B$2:$S$451,14,0)</f>
        <v>45.3975</v>
      </c>
      <c r="R703" s="0" t="n">
        <f aca="false">VLOOKUP($D703,metadata!$B$2:$S$451,15,0)</f>
        <v>141.700881</v>
      </c>
      <c r="S703" s="0" t="n">
        <f aca="false">VLOOKUP($D703,metadata!$B$2:$S$451,16,0)</f>
        <v>0.05</v>
      </c>
      <c r="T703" s="0" t="str">
        <f aca="false">VLOOKUP($D703,metadata!$B$2:$S$451,17,0)</f>
        <v/>
      </c>
      <c r="U703" s="0" t="str">
        <f aca="false">VLOOKUP($D703,metadata!$B$2:$S$451,18,0)</f>
        <v/>
      </c>
      <c r="V703" s="0" t="n">
        <f aca="false">VLOOKUP($D703,metadata!$B$2:$Z$451,19,0)</f>
        <v>38.75</v>
      </c>
      <c r="W703" s="0" t="str">
        <f aca="false">VLOOKUP($D703,metadata!$B$2:$Z$451,20,0)</f>
        <v>acc</v>
      </c>
      <c r="X703" s="0" t="str">
        <f aca="false">VLOOKUP($D703,metadata!$B$2:$Z$451,21,0)</f>
        <v/>
      </c>
      <c r="Y703" s="0" t="n">
        <f aca="false">VLOOKUP($D703,metadata!$B$2:$Z$451,22,0)</f>
        <v>17</v>
      </c>
      <c r="Z703" s="0" t="str">
        <f aca="false">VLOOKUP($D703,metadata!$B$2:$Z$451,23,0)</f>
        <v/>
      </c>
      <c r="AA703" s="0" t="str">
        <f aca="false">VLOOKUP($D703,metadata!$B$2:$Z$451,24,0)</f>
        <v/>
      </c>
      <c r="AB703" s="0" t="str">
        <f aca="false">VLOOKUP($D703,metadata!$B$2:$Z$451,25,0)</f>
        <v/>
      </c>
      <c r="AC703" s="0" t="n">
        <v>11</v>
      </c>
      <c r="AD703" s="0" t="n">
        <v>99.9970295559186</v>
      </c>
      <c r="AF703" s="0" t="n">
        <f aca="false">IF(AE703="",V703,AE703)</f>
        <v>38.75</v>
      </c>
      <c r="AG703" s="0" t="n">
        <f aca="false">ROUND(AC703,1)</f>
        <v>11</v>
      </c>
      <c r="AH703" s="0" t="n">
        <v>2000</v>
      </c>
      <c r="AI703" s="0" t="s">
        <v>37</v>
      </c>
      <c r="AJ703" s="0" t="s">
        <v>37</v>
      </c>
    </row>
    <row r="704" customFormat="false" ht="13.8" hidden="false" customHeight="false" outlineLevel="0" collapsed="false">
      <c r="C704" s="0" t="n">
        <v>703</v>
      </c>
      <c r="D704" s="3" t="str">
        <f aca="false">VLOOKUP(C704,$A$1:$B$451,2)</f>
        <v>17-WA</v>
      </c>
      <c r="E704" s="0" t="str">
        <f aca="false">VLOOKUP($D704,metadata!$B$2:$S$451,2,0)</f>
        <v>Ito, K; Nakata, T</v>
      </c>
      <c r="F704" s="0" t="str">
        <f aca="false">VLOOKUP($D704,metadata!$B$2:$S$451,3,0)</f>
        <v>Geographical variation of photoperiodic response in the females of a predatory bug, Orius sauteri (Poppius) (Heteroptera : Anthocoridae) from northern Japan</v>
      </c>
      <c r="G704" s="0" t="str">
        <f aca="false">VLOOKUP($D704,metadata!$B$2:$S$451,4,0)</f>
        <v>10.1303/aez.2000.101</v>
      </c>
      <c r="H704" s="0" t="str">
        <f aca="false">VLOOKUP($D704,metadata!$B$2:$S$451,5,0)</f>
        <v>y</v>
      </c>
      <c r="I704" s="0" t="str">
        <f aca="false">VLOOKUP($D704,metadata!$B$2:$S$451,6,0)</f>
        <v>a</v>
      </c>
      <c r="J704" s="0" t="str">
        <f aca="false">VLOOKUP($D704,metadata!$B$2:$S$451,7,0)</f>
        <v>i</v>
      </c>
      <c r="K704" s="0" t="n">
        <f aca="false">VLOOKUP($D704,metadata!$B$2:$S$451,8,0)</f>
        <v>8</v>
      </c>
      <c r="L704" s="0" t="n">
        <f aca="false">VLOOKUP($D704,metadata!$B$2:$S$451,9,0)</f>
        <v>8</v>
      </c>
      <c r="M704" s="0" t="str">
        <f aca="false">VLOOKUP($D704,metadata!$B$2:$S$451,10,0)</f>
        <v/>
      </c>
      <c r="N704" s="0" t="str">
        <f aca="false">VLOOKUP($D704,metadata!$B$2:$S$451,11,0)</f>
        <v>Orius sauteri</v>
      </c>
      <c r="O704" s="0" t="str">
        <f aca="false">VLOOKUP($D704,metadata!$B$2:$S$451,12,0)</f>
        <v>heteroptera</v>
      </c>
      <c r="P704" s="0" t="str">
        <f aca="false">VLOOKUP($D704,metadata!$B$2:$S$451,13,0)</f>
        <v>WA</v>
      </c>
      <c r="Q704" s="0" t="n">
        <f aca="false">VLOOKUP($D704,metadata!$B$2:$S$451,14,0)</f>
        <v>45.3975</v>
      </c>
      <c r="R704" s="0" t="n">
        <f aca="false">VLOOKUP($D704,metadata!$B$2:$S$451,15,0)</f>
        <v>141.700881</v>
      </c>
      <c r="S704" s="0" t="n">
        <f aca="false">VLOOKUP($D704,metadata!$B$2:$S$451,16,0)</f>
        <v>0.05</v>
      </c>
      <c r="T704" s="0" t="str">
        <f aca="false">VLOOKUP($D704,metadata!$B$2:$S$451,17,0)</f>
        <v/>
      </c>
      <c r="U704" s="0" t="str">
        <f aca="false">VLOOKUP($D704,metadata!$B$2:$S$451,18,0)</f>
        <v/>
      </c>
      <c r="V704" s="0" t="n">
        <f aca="false">VLOOKUP($D704,metadata!$B$2:$Z$451,19,0)</f>
        <v>38.75</v>
      </c>
      <c r="W704" s="0" t="str">
        <f aca="false">VLOOKUP($D704,metadata!$B$2:$Z$451,20,0)</f>
        <v>acc</v>
      </c>
      <c r="X704" s="0" t="str">
        <f aca="false">VLOOKUP($D704,metadata!$B$2:$Z$451,21,0)</f>
        <v/>
      </c>
      <c r="Y704" s="0" t="n">
        <f aca="false">VLOOKUP($D704,metadata!$B$2:$Z$451,22,0)</f>
        <v>17</v>
      </c>
      <c r="Z704" s="0" t="str">
        <f aca="false">VLOOKUP($D704,metadata!$B$2:$Z$451,23,0)</f>
        <v/>
      </c>
      <c r="AA704" s="0" t="str">
        <f aca="false">VLOOKUP($D704,metadata!$B$2:$Z$451,24,0)</f>
        <v/>
      </c>
      <c r="AB704" s="0" t="str">
        <f aca="false">VLOOKUP($D704,metadata!$B$2:$Z$451,25,0)</f>
        <v/>
      </c>
      <c r="AC704" s="0" t="n">
        <v>12.0484182385266</v>
      </c>
      <c r="AD704" s="0" t="n">
        <v>100.112876875092</v>
      </c>
      <c r="AF704" s="0" t="n">
        <f aca="false">IF(AE704="",V704,AE704)</f>
        <v>38.75</v>
      </c>
      <c r="AG704" s="0" t="n">
        <f aca="false">ROUND(AC704,1)</f>
        <v>12</v>
      </c>
      <c r="AH704" s="0" t="n">
        <v>2000</v>
      </c>
      <c r="AI704" s="0" t="s">
        <v>37</v>
      </c>
      <c r="AJ704" s="0" t="s">
        <v>37</v>
      </c>
    </row>
    <row r="705" customFormat="false" ht="13.8" hidden="false" customHeight="false" outlineLevel="0" collapsed="false">
      <c r="C705" s="0" t="n">
        <v>704</v>
      </c>
      <c r="D705" s="3" t="str">
        <f aca="false">VLOOKUP(C705,$A$1:$B$451,2)</f>
        <v>17-WA</v>
      </c>
      <c r="E705" s="0" t="str">
        <f aca="false">VLOOKUP($D705,metadata!$B$2:$S$451,2,0)</f>
        <v>Ito, K; Nakata, T</v>
      </c>
      <c r="F705" s="0" t="str">
        <f aca="false">VLOOKUP($D705,metadata!$B$2:$S$451,3,0)</f>
        <v>Geographical variation of photoperiodic response in the females of a predatory bug, Orius sauteri (Poppius) (Heteroptera : Anthocoridae) from northern Japan</v>
      </c>
      <c r="G705" s="0" t="str">
        <f aca="false">VLOOKUP($D705,metadata!$B$2:$S$451,4,0)</f>
        <v>10.1303/aez.2000.101</v>
      </c>
      <c r="H705" s="0" t="str">
        <f aca="false">VLOOKUP($D705,metadata!$B$2:$S$451,5,0)</f>
        <v>y</v>
      </c>
      <c r="I705" s="0" t="str">
        <f aca="false">VLOOKUP($D705,metadata!$B$2:$S$451,6,0)</f>
        <v>a</v>
      </c>
      <c r="J705" s="0" t="str">
        <f aca="false">VLOOKUP($D705,metadata!$B$2:$S$451,7,0)</f>
        <v>i</v>
      </c>
      <c r="K705" s="0" t="n">
        <f aca="false">VLOOKUP($D705,metadata!$B$2:$S$451,8,0)</f>
        <v>8</v>
      </c>
      <c r="L705" s="0" t="n">
        <f aca="false">VLOOKUP($D705,metadata!$B$2:$S$451,9,0)</f>
        <v>8</v>
      </c>
      <c r="M705" s="0" t="str">
        <f aca="false">VLOOKUP($D705,metadata!$B$2:$S$451,10,0)</f>
        <v/>
      </c>
      <c r="N705" s="0" t="str">
        <f aca="false">VLOOKUP($D705,metadata!$B$2:$S$451,11,0)</f>
        <v>Orius sauteri</v>
      </c>
      <c r="O705" s="0" t="str">
        <f aca="false">VLOOKUP($D705,metadata!$B$2:$S$451,12,0)</f>
        <v>heteroptera</v>
      </c>
      <c r="P705" s="0" t="str">
        <f aca="false">VLOOKUP($D705,metadata!$B$2:$S$451,13,0)</f>
        <v>WA</v>
      </c>
      <c r="Q705" s="0" t="n">
        <f aca="false">VLOOKUP($D705,metadata!$B$2:$S$451,14,0)</f>
        <v>45.3975</v>
      </c>
      <c r="R705" s="0" t="n">
        <f aca="false">VLOOKUP($D705,metadata!$B$2:$S$451,15,0)</f>
        <v>141.700881</v>
      </c>
      <c r="S705" s="0" t="n">
        <f aca="false">VLOOKUP($D705,metadata!$B$2:$S$451,16,0)</f>
        <v>0.05</v>
      </c>
      <c r="T705" s="0" t="str">
        <f aca="false">VLOOKUP($D705,metadata!$B$2:$S$451,17,0)</f>
        <v/>
      </c>
      <c r="U705" s="0" t="str">
        <f aca="false">VLOOKUP($D705,metadata!$B$2:$S$451,18,0)</f>
        <v/>
      </c>
      <c r="V705" s="0" t="n">
        <f aca="false">VLOOKUP($D705,metadata!$B$2:$Z$451,19,0)</f>
        <v>38.75</v>
      </c>
      <c r="W705" s="0" t="str">
        <f aca="false">VLOOKUP($D705,metadata!$B$2:$Z$451,20,0)</f>
        <v>acc</v>
      </c>
      <c r="X705" s="0" t="str">
        <f aca="false">VLOOKUP($D705,metadata!$B$2:$Z$451,21,0)</f>
        <v/>
      </c>
      <c r="Y705" s="0" t="n">
        <f aca="false">VLOOKUP($D705,metadata!$B$2:$Z$451,22,0)</f>
        <v>17</v>
      </c>
      <c r="Z705" s="0" t="str">
        <f aca="false">VLOOKUP($D705,metadata!$B$2:$Z$451,23,0)</f>
        <v/>
      </c>
      <c r="AA705" s="0" t="str">
        <f aca="false">VLOOKUP($D705,metadata!$B$2:$Z$451,24,0)</f>
        <v/>
      </c>
      <c r="AB705" s="0" t="str">
        <f aca="false">VLOOKUP($D705,metadata!$B$2:$Z$451,25,0)</f>
        <v/>
      </c>
      <c r="AC705" s="0" t="n">
        <v>13.0430714391801</v>
      </c>
      <c r="AD705" s="0" t="n">
        <v>100.222783306104</v>
      </c>
      <c r="AF705" s="0" t="n">
        <f aca="false">IF(AE705="",V705,AE705)</f>
        <v>38.75</v>
      </c>
      <c r="AG705" s="0" t="n">
        <f aca="false">ROUND(AC705,1)</f>
        <v>13</v>
      </c>
      <c r="AH705" s="0" t="n">
        <v>2000</v>
      </c>
      <c r="AI705" s="0" t="s">
        <v>37</v>
      </c>
      <c r="AJ705" s="0" t="s">
        <v>37</v>
      </c>
    </row>
    <row r="706" customFormat="false" ht="13.8" hidden="false" customHeight="false" outlineLevel="0" collapsed="false">
      <c r="C706" s="0" t="n">
        <v>705</v>
      </c>
      <c r="D706" s="3" t="str">
        <f aca="false">VLOOKUP(C706,$A$1:$B$451,2)</f>
        <v>17-WA</v>
      </c>
      <c r="E706" s="0" t="str">
        <f aca="false">VLOOKUP($D706,metadata!$B$2:$S$451,2,0)</f>
        <v>Ito, K; Nakata, T</v>
      </c>
      <c r="F706" s="0" t="str">
        <f aca="false">VLOOKUP($D706,metadata!$B$2:$S$451,3,0)</f>
        <v>Geographical variation of photoperiodic response in the females of a predatory bug, Orius sauteri (Poppius) (Heteroptera : Anthocoridae) from northern Japan</v>
      </c>
      <c r="G706" s="0" t="str">
        <f aca="false">VLOOKUP($D706,metadata!$B$2:$S$451,4,0)</f>
        <v>10.1303/aez.2000.101</v>
      </c>
      <c r="H706" s="0" t="str">
        <f aca="false">VLOOKUP($D706,metadata!$B$2:$S$451,5,0)</f>
        <v>y</v>
      </c>
      <c r="I706" s="0" t="str">
        <f aca="false">VLOOKUP($D706,metadata!$B$2:$S$451,6,0)</f>
        <v>a</v>
      </c>
      <c r="J706" s="0" t="str">
        <f aca="false">VLOOKUP($D706,metadata!$B$2:$S$451,7,0)</f>
        <v>i</v>
      </c>
      <c r="K706" s="0" t="n">
        <f aca="false">VLOOKUP($D706,metadata!$B$2:$S$451,8,0)</f>
        <v>8</v>
      </c>
      <c r="L706" s="0" t="n">
        <f aca="false">VLOOKUP($D706,metadata!$B$2:$S$451,9,0)</f>
        <v>8</v>
      </c>
      <c r="M706" s="0" t="str">
        <f aca="false">VLOOKUP($D706,metadata!$B$2:$S$451,10,0)</f>
        <v/>
      </c>
      <c r="N706" s="0" t="str">
        <f aca="false">VLOOKUP($D706,metadata!$B$2:$S$451,11,0)</f>
        <v>Orius sauteri</v>
      </c>
      <c r="O706" s="0" t="str">
        <f aca="false">VLOOKUP($D706,metadata!$B$2:$S$451,12,0)</f>
        <v>heteroptera</v>
      </c>
      <c r="P706" s="0" t="str">
        <f aca="false">VLOOKUP($D706,metadata!$B$2:$S$451,13,0)</f>
        <v>WA</v>
      </c>
      <c r="Q706" s="0" t="n">
        <f aca="false">VLOOKUP($D706,metadata!$B$2:$S$451,14,0)</f>
        <v>45.3975</v>
      </c>
      <c r="R706" s="0" t="n">
        <f aca="false">VLOOKUP($D706,metadata!$B$2:$S$451,15,0)</f>
        <v>141.700881</v>
      </c>
      <c r="S706" s="0" t="n">
        <f aca="false">VLOOKUP($D706,metadata!$B$2:$S$451,16,0)</f>
        <v>0.05</v>
      </c>
      <c r="T706" s="0" t="str">
        <f aca="false">VLOOKUP($D706,metadata!$B$2:$S$451,17,0)</f>
        <v/>
      </c>
      <c r="U706" s="0" t="str">
        <f aca="false">VLOOKUP($D706,metadata!$B$2:$S$451,18,0)</f>
        <v/>
      </c>
      <c r="V706" s="0" t="n">
        <f aca="false">VLOOKUP($D706,metadata!$B$2:$Z$451,19,0)</f>
        <v>38.75</v>
      </c>
      <c r="W706" s="0" t="str">
        <f aca="false">VLOOKUP($D706,metadata!$B$2:$Z$451,20,0)</f>
        <v>acc</v>
      </c>
      <c r="X706" s="0" t="str">
        <f aca="false">VLOOKUP($D706,metadata!$B$2:$Z$451,21,0)</f>
        <v/>
      </c>
      <c r="Y706" s="0" t="n">
        <f aca="false">VLOOKUP($D706,metadata!$B$2:$Z$451,22,0)</f>
        <v>17</v>
      </c>
      <c r="Z706" s="0" t="str">
        <f aca="false">VLOOKUP($D706,metadata!$B$2:$Z$451,23,0)</f>
        <v/>
      </c>
      <c r="AA706" s="0" t="str">
        <f aca="false">VLOOKUP($D706,metadata!$B$2:$Z$451,24,0)</f>
        <v/>
      </c>
      <c r="AB706" s="0" t="str">
        <f aca="false">VLOOKUP($D706,metadata!$B$2:$Z$451,25,0)</f>
        <v/>
      </c>
      <c r="AC706" s="0" t="n">
        <v>13.9839596019604</v>
      </c>
      <c r="AD706" s="0" t="n">
        <v>100.326748848952</v>
      </c>
      <c r="AF706" s="0" t="n">
        <f aca="false">IF(AE706="",V706,AE706)</f>
        <v>38.75</v>
      </c>
      <c r="AG706" s="0" t="n">
        <f aca="false">ROUND(AC706,1)</f>
        <v>14</v>
      </c>
      <c r="AH706" s="0" t="n">
        <v>2000</v>
      </c>
      <c r="AI706" s="0" t="s">
        <v>37</v>
      </c>
      <c r="AJ706" s="0" t="s">
        <v>37</v>
      </c>
    </row>
    <row r="707" customFormat="false" ht="13.8" hidden="false" customHeight="false" outlineLevel="0" collapsed="false">
      <c r="C707" s="0" t="n">
        <v>706</v>
      </c>
      <c r="D707" s="3" t="str">
        <f aca="false">VLOOKUP(C707,$A$1:$B$451,2)</f>
        <v>17-WA</v>
      </c>
      <c r="E707" s="0" t="str">
        <f aca="false">VLOOKUP($D707,metadata!$B$2:$S$451,2,0)</f>
        <v>Ito, K; Nakata, T</v>
      </c>
      <c r="F707" s="0" t="str">
        <f aca="false">VLOOKUP($D707,metadata!$B$2:$S$451,3,0)</f>
        <v>Geographical variation of photoperiodic response in the females of a predatory bug, Orius sauteri (Poppius) (Heteroptera : Anthocoridae) from northern Japan</v>
      </c>
      <c r="G707" s="0" t="str">
        <f aca="false">VLOOKUP($D707,metadata!$B$2:$S$451,4,0)</f>
        <v>10.1303/aez.2000.101</v>
      </c>
      <c r="H707" s="0" t="str">
        <f aca="false">VLOOKUP($D707,metadata!$B$2:$S$451,5,0)</f>
        <v>y</v>
      </c>
      <c r="I707" s="0" t="str">
        <f aca="false">VLOOKUP($D707,metadata!$B$2:$S$451,6,0)</f>
        <v>a</v>
      </c>
      <c r="J707" s="0" t="str">
        <f aca="false">VLOOKUP($D707,metadata!$B$2:$S$451,7,0)</f>
        <v>i</v>
      </c>
      <c r="K707" s="0" t="n">
        <f aca="false">VLOOKUP($D707,metadata!$B$2:$S$451,8,0)</f>
        <v>8</v>
      </c>
      <c r="L707" s="0" t="n">
        <f aca="false">VLOOKUP($D707,metadata!$B$2:$S$451,9,0)</f>
        <v>8</v>
      </c>
      <c r="M707" s="0" t="str">
        <f aca="false">VLOOKUP($D707,metadata!$B$2:$S$451,10,0)</f>
        <v/>
      </c>
      <c r="N707" s="0" t="str">
        <f aca="false">VLOOKUP($D707,metadata!$B$2:$S$451,11,0)</f>
        <v>Orius sauteri</v>
      </c>
      <c r="O707" s="0" t="str">
        <f aca="false">VLOOKUP($D707,metadata!$B$2:$S$451,12,0)</f>
        <v>heteroptera</v>
      </c>
      <c r="P707" s="0" t="str">
        <f aca="false">VLOOKUP($D707,metadata!$B$2:$S$451,13,0)</f>
        <v>WA</v>
      </c>
      <c r="Q707" s="0" t="n">
        <f aca="false">VLOOKUP($D707,metadata!$B$2:$S$451,14,0)</f>
        <v>45.3975</v>
      </c>
      <c r="R707" s="0" t="n">
        <f aca="false">VLOOKUP($D707,metadata!$B$2:$S$451,15,0)</f>
        <v>141.700881</v>
      </c>
      <c r="S707" s="0" t="n">
        <f aca="false">VLOOKUP($D707,metadata!$B$2:$S$451,16,0)</f>
        <v>0.05</v>
      </c>
      <c r="T707" s="0" t="str">
        <f aca="false">VLOOKUP($D707,metadata!$B$2:$S$451,17,0)</f>
        <v/>
      </c>
      <c r="U707" s="0" t="str">
        <f aca="false">VLOOKUP($D707,metadata!$B$2:$S$451,18,0)</f>
        <v/>
      </c>
      <c r="V707" s="0" t="n">
        <f aca="false">VLOOKUP($D707,metadata!$B$2:$Z$451,19,0)</f>
        <v>38.75</v>
      </c>
      <c r="W707" s="0" t="str">
        <f aca="false">VLOOKUP($D707,metadata!$B$2:$Z$451,20,0)</f>
        <v>acc</v>
      </c>
      <c r="X707" s="0" t="str">
        <f aca="false">VLOOKUP($D707,metadata!$B$2:$Z$451,21,0)</f>
        <v/>
      </c>
      <c r="Y707" s="0" t="n">
        <f aca="false">VLOOKUP($D707,metadata!$B$2:$Z$451,22,0)</f>
        <v>17</v>
      </c>
      <c r="Z707" s="0" t="str">
        <f aca="false">VLOOKUP($D707,metadata!$B$2:$Z$451,23,0)</f>
        <v/>
      </c>
      <c r="AA707" s="0" t="str">
        <f aca="false">VLOOKUP($D707,metadata!$B$2:$Z$451,24,0)</f>
        <v/>
      </c>
      <c r="AB707" s="0" t="str">
        <f aca="false">VLOOKUP($D707,metadata!$B$2:$Z$451,25,0)</f>
        <v/>
      </c>
      <c r="AC707" s="0" t="n">
        <v>14.5202732808554</v>
      </c>
      <c r="AD707" s="0" t="n">
        <v>95.4136343383335</v>
      </c>
      <c r="AF707" s="0" t="n">
        <f aca="false">IF(AE707="",V707,AE707)</f>
        <v>38.75</v>
      </c>
      <c r="AG707" s="0" t="n">
        <f aca="false">ROUND(AC707,1)</f>
        <v>14.5</v>
      </c>
      <c r="AH707" s="0" t="n">
        <v>2000</v>
      </c>
      <c r="AI707" s="0" t="s">
        <v>37</v>
      </c>
      <c r="AJ707" s="0" t="s">
        <v>37</v>
      </c>
    </row>
    <row r="708" customFormat="false" ht="13.8" hidden="false" customHeight="false" outlineLevel="0" collapsed="false">
      <c r="C708" s="0" t="n">
        <v>707</v>
      </c>
      <c r="D708" s="3" t="str">
        <f aca="false">VLOOKUP(C708,$A$1:$B$451,2)</f>
        <v>17-WA</v>
      </c>
      <c r="E708" s="0" t="str">
        <f aca="false">VLOOKUP($D708,metadata!$B$2:$S$451,2,0)</f>
        <v>Ito, K; Nakata, T</v>
      </c>
      <c r="F708" s="0" t="str">
        <f aca="false">VLOOKUP($D708,metadata!$B$2:$S$451,3,0)</f>
        <v>Geographical variation of photoperiodic response in the females of a predatory bug, Orius sauteri (Poppius) (Heteroptera : Anthocoridae) from northern Japan</v>
      </c>
      <c r="G708" s="0" t="str">
        <f aca="false">VLOOKUP($D708,metadata!$B$2:$S$451,4,0)</f>
        <v>10.1303/aez.2000.101</v>
      </c>
      <c r="H708" s="0" t="str">
        <f aca="false">VLOOKUP($D708,metadata!$B$2:$S$451,5,0)</f>
        <v>y</v>
      </c>
      <c r="I708" s="0" t="str">
        <f aca="false">VLOOKUP($D708,metadata!$B$2:$S$451,6,0)</f>
        <v>a</v>
      </c>
      <c r="J708" s="0" t="str">
        <f aca="false">VLOOKUP($D708,metadata!$B$2:$S$451,7,0)</f>
        <v>i</v>
      </c>
      <c r="K708" s="0" t="n">
        <f aca="false">VLOOKUP($D708,metadata!$B$2:$S$451,8,0)</f>
        <v>8</v>
      </c>
      <c r="L708" s="0" t="n">
        <f aca="false">VLOOKUP($D708,metadata!$B$2:$S$451,9,0)</f>
        <v>8</v>
      </c>
      <c r="M708" s="0" t="str">
        <f aca="false">VLOOKUP($D708,metadata!$B$2:$S$451,10,0)</f>
        <v/>
      </c>
      <c r="N708" s="0" t="str">
        <f aca="false">VLOOKUP($D708,metadata!$B$2:$S$451,11,0)</f>
        <v>Orius sauteri</v>
      </c>
      <c r="O708" s="0" t="str">
        <f aca="false">VLOOKUP($D708,metadata!$B$2:$S$451,12,0)</f>
        <v>heteroptera</v>
      </c>
      <c r="P708" s="0" t="str">
        <f aca="false">VLOOKUP($D708,metadata!$B$2:$S$451,13,0)</f>
        <v>WA</v>
      </c>
      <c r="Q708" s="0" t="n">
        <f aca="false">VLOOKUP($D708,metadata!$B$2:$S$451,14,0)</f>
        <v>45.3975</v>
      </c>
      <c r="R708" s="0" t="n">
        <f aca="false">VLOOKUP($D708,metadata!$B$2:$S$451,15,0)</f>
        <v>141.700881</v>
      </c>
      <c r="S708" s="0" t="n">
        <f aca="false">VLOOKUP($D708,metadata!$B$2:$S$451,16,0)</f>
        <v>0.05</v>
      </c>
      <c r="T708" s="0" t="str">
        <f aca="false">VLOOKUP($D708,metadata!$B$2:$S$451,17,0)</f>
        <v/>
      </c>
      <c r="U708" s="0" t="str">
        <f aca="false">VLOOKUP($D708,metadata!$B$2:$S$451,18,0)</f>
        <v/>
      </c>
      <c r="V708" s="0" t="n">
        <f aca="false">VLOOKUP($D708,metadata!$B$2:$Z$451,19,0)</f>
        <v>38.75</v>
      </c>
      <c r="W708" s="0" t="str">
        <f aca="false">VLOOKUP($D708,metadata!$B$2:$Z$451,20,0)</f>
        <v>acc</v>
      </c>
      <c r="X708" s="0" t="str">
        <f aca="false">VLOOKUP($D708,metadata!$B$2:$Z$451,21,0)</f>
        <v/>
      </c>
      <c r="Y708" s="0" t="n">
        <f aca="false">VLOOKUP($D708,metadata!$B$2:$Z$451,22,0)</f>
        <v>17</v>
      </c>
      <c r="Z708" s="0" t="str">
        <f aca="false">VLOOKUP($D708,metadata!$B$2:$Z$451,23,0)</f>
        <v/>
      </c>
      <c r="AA708" s="0" t="str">
        <f aca="false">VLOOKUP($D708,metadata!$B$2:$Z$451,24,0)</f>
        <v/>
      </c>
      <c r="AB708" s="0" t="str">
        <f aca="false">VLOOKUP($D708,metadata!$B$2:$Z$451,25,0)</f>
        <v/>
      </c>
      <c r="AC708" s="0" t="n">
        <v>15.0127729095499</v>
      </c>
      <c r="AD708" s="0" t="n">
        <v>27.5122530818357</v>
      </c>
      <c r="AF708" s="0" t="n">
        <f aca="false">IF(AE708="",V708,AE708)</f>
        <v>38.75</v>
      </c>
      <c r="AG708" s="0" t="n">
        <f aca="false">ROUND(AC708,1)</f>
        <v>15</v>
      </c>
      <c r="AH708" s="0" t="n">
        <v>2000</v>
      </c>
      <c r="AI708" s="0" t="s">
        <v>37</v>
      </c>
      <c r="AJ708" s="0" t="s">
        <v>37</v>
      </c>
    </row>
    <row r="709" customFormat="false" ht="13.8" hidden="false" customHeight="false" outlineLevel="0" collapsed="false">
      <c r="C709" s="0" t="n">
        <v>708</v>
      </c>
      <c r="D709" s="3" t="str">
        <f aca="false">VLOOKUP(C709,$A$1:$B$451,2)</f>
        <v>17-WA</v>
      </c>
      <c r="E709" s="0" t="str">
        <f aca="false">VLOOKUP($D709,metadata!$B$2:$S$451,2,0)</f>
        <v>Ito, K; Nakata, T</v>
      </c>
      <c r="F709" s="0" t="str">
        <f aca="false">VLOOKUP($D709,metadata!$B$2:$S$451,3,0)</f>
        <v>Geographical variation of photoperiodic response in the females of a predatory bug, Orius sauteri (Poppius) (Heteroptera : Anthocoridae) from northern Japan</v>
      </c>
      <c r="G709" s="0" t="str">
        <f aca="false">VLOOKUP($D709,metadata!$B$2:$S$451,4,0)</f>
        <v>10.1303/aez.2000.101</v>
      </c>
      <c r="H709" s="0" t="str">
        <f aca="false">VLOOKUP($D709,metadata!$B$2:$S$451,5,0)</f>
        <v>y</v>
      </c>
      <c r="I709" s="0" t="str">
        <f aca="false">VLOOKUP($D709,metadata!$B$2:$S$451,6,0)</f>
        <v>a</v>
      </c>
      <c r="J709" s="0" t="str">
        <f aca="false">VLOOKUP($D709,metadata!$B$2:$S$451,7,0)</f>
        <v>i</v>
      </c>
      <c r="K709" s="0" t="n">
        <f aca="false">VLOOKUP($D709,metadata!$B$2:$S$451,8,0)</f>
        <v>8</v>
      </c>
      <c r="L709" s="0" t="n">
        <f aca="false">VLOOKUP($D709,metadata!$B$2:$S$451,9,0)</f>
        <v>8</v>
      </c>
      <c r="M709" s="0" t="str">
        <f aca="false">VLOOKUP($D709,metadata!$B$2:$S$451,10,0)</f>
        <v/>
      </c>
      <c r="N709" s="0" t="str">
        <f aca="false">VLOOKUP($D709,metadata!$B$2:$S$451,11,0)</f>
        <v>Orius sauteri</v>
      </c>
      <c r="O709" s="0" t="str">
        <f aca="false">VLOOKUP($D709,metadata!$B$2:$S$451,12,0)</f>
        <v>heteroptera</v>
      </c>
      <c r="P709" s="0" t="str">
        <f aca="false">VLOOKUP($D709,metadata!$B$2:$S$451,13,0)</f>
        <v>WA</v>
      </c>
      <c r="Q709" s="0" t="n">
        <f aca="false">VLOOKUP($D709,metadata!$B$2:$S$451,14,0)</f>
        <v>45.3975</v>
      </c>
      <c r="R709" s="0" t="n">
        <f aca="false">VLOOKUP($D709,metadata!$B$2:$S$451,15,0)</f>
        <v>141.700881</v>
      </c>
      <c r="S709" s="0" t="n">
        <f aca="false">VLOOKUP($D709,metadata!$B$2:$S$451,16,0)</f>
        <v>0.05</v>
      </c>
      <c r="T709" s="0" t="str">
        <f aca="false">VLOOKUP($D709,metadata!$B$2:$S$451,17,0)</f>
        <v/>
      </c>
      <c r="U709" s="0" t="str">
        <f aca="false">VLOOKUP($D709,metadata!$B$2:$S$451,18,0)</f>
        <v/>
      </c>
      <c r="V709" s="0" t="n">
        <f aca="false">VLOOKUP($D709,metadata!$B$2:$Z$451,19,0)</f>
        <v>38.75</v>
      </c>
      <c r="W709" s="0" t="str">
        <f aca="false">VLOOKUP($D709,metadata!$B$2:$Z$451,20,0)</f>
        <v>acc</v>
      </c>
      <c r="X709" s="0" t="str">
        <f aca="false">VLOOKUP($D709,metadata!$B$2:$Z$451,21,0)</f>
        <v/>
      </c>
      <c r="Y709" s="0" t="n">
        <f aca="false">VLOOKUP($D709,metadata!$B$2:$Z$451,22,0)</f>
        <v>17</v>
      </c>
      <c r="Z709" s="0" t="str">
        <f aca="false">VLOOKUP($D709,metadata!$B$2:$Z$451,23,0)</f>
        <v/>
      </c>
      <c r="AA709" s="0" t="str">
        <f aca="false">VLOOKUP($D709,metadata!$B$2:$Z$451,24,0)</f>
        <v/>
      </c>
      <c r="AB709" s="0" t="str">
        <f aca="false">VLOOKUP($D709,metadata!$B$2:$Z$451,25,0)</f>
        <v/>
      </c>
      <c r="AC709" s="0" t="n">
        <v>15.4622010990643</v>
      </c>
      <c r="AD709" s="0" t="n">
        <v>-0.61488192484775</v>
      </c>
      <c r="AF709" s="0" t="n">
        <f aca="false">IF(AE709="",V709,AE709)</f>
        <v>38.75</v>
      </c>
      <c r="AG709" s="0" t="n">
        <f aca="false">ROUND(AC709,1)</f>
        <v>15.5</v>
      </c>
      <c r="AH709" s="0" t="n">
        <v>2000</v>
      </c>
      <c r="AI709" s="0" t="s">
        <v>37</v>
      </c>
      <c r="AJ709" s="0" t="s">
        <v>37</v>
      </c>
    </row>
    <row r="710" customFormat="false" ht="13.8" hidden="false" customHeight="false" outlineLevel="0" collapsed="false">
      <c r="C710" s="0" t="n">
        <v>709</v>
      </c>
      <c r="D710" s="3" t="str">
        <f aca="false">VLOOKUP(C710,$A$1:$B$451,2)</f>
        <v>17-WA</v>
      </c>
      <c r="E710" s="0" t="str">
        <f aca="false">VLOOKUP($D710,metadata!$B$2:$S$451,2,0)</f>
        <v>Ito, K; Nakata, T</v>
      </c>
      <c r="F710" s="0" t="str">
        <f aca="false">VLOOKUP($D710,metadata!$B$2:$S$451,3,0)</f>
        <v>Geographical variation of photoperiodic response in the females of a predatory bug, Orius sauteri (Poppius) (Heteroptera : Anthocoridae) from northern Japan</v>
      </c>
      <c r="G710" s="0" t="str">
        <f aca="false">VLOOKUP($D710,metadata!$B$2:$S$451,4,0)</f>
        <v>10.1303/aez.2000.101</v>
      </c>
      <c r="H710" s="0" t="str">
        <f aca="false">VLOOKUP($D710,metadata!$B$2:$S$451,5,0)</f>
        <v>y</v>
      </c>
      <c r="I710" s="0" t="str">
        <f aca="false">VLOOKUP($D710,metadata!$B$2:$S$451,6,0)</f>
        <v>a</v>
      </c>
      <c r="J710" s="0" t="str">
        <f aca="false">VLOOKUP($D710,metadata!$B$2:$S$451,7,0)</f>
        <v>i</v>
      </c>
      <c r="K710" s="0" t="n">
        <f aca="false">VLOOKUP($D710,metadata!$B$2:$S$451,8,0)</f>
        <v>8</v>
      </c>
      <c r="L710" s="0" t="n">
        <f aca="false">VLOOKUP($D710,metadata!$B$2:$S$451,9,0)</f>
        <v>8</v>
      </c>
      <c r="M710" s="0" t="str">
        <f aca="false">VLOOKUP($D710,metadata!$B$2:$S$451,10,0)</f>
        <v/>
      </c>
      <c r="N710" s="0" t="str">
        <f aca="false">VLOOKUP($D710,metadata!$B$2:$S$451,11,0)</f>
        <v>Orius sauteri</v>
      </c>
      <c r="O710" s="0" t="str">
        <f aca="false">VLOOKUP($D710,metadata!$B$2:$S$451,12,0)</f>
        <v>heteroptera</v>
      </c>
      <c r="P710" s="0" t="str">
        <f aca="false">VLOOKUP($D710,metadata!$B$2:$S$451,13,0)</f>
        <v>WA</v>
      </c>
      <c r="Q710" s="0" t="n">
        <f aca="false">VLOOKUP($D710,metadata!$B$2:$S$451,14,0)</f>
        <v>45.3975</v>
      </c>
      <c r="R710" s="0" t="n">
        <f aca="false">VLOOKUP($D710,metadata!$B$2:$S$451,15,0)</f>
        <v>141.700881</v>
      </c>
      <c r="S710" s="0" t="n">
        <f aca="false">VLOOKUP($D710,metadata!$B$2:$S$451,16,0)</f>
        <v>0.05</v>
      </c>
      <c r="T710" s="0" t="str">
        <f aca="false">VLOOKUP($D710,metadata!$B$2:$S$451,17,0)</f>
        <v/>
      </c>
      <c r="U710" s="0" t="str">
        <f aca="false">VLOOKUP($D710,metadata!$B$2:$S$451,18,0)</f>
        <v/>
      </c>
      <c r="V710" s="0" t="n">
        <f aca="false">VLOOKUP($D710,metadata!$B$2:$Z$451,19,0)</f>
        <v>38.75</v>
      </c>
      <c r="W710" s="0" t="str">
        <f aca="false">VLOOKUP($D710,metadata!$B$2:$Z$451,20,0)</f>
        <v>acc</v>
      </c>
      <c r="X710" s="0" t="str">
        <f aca="false">VLOOKUP($D710,metadata!$B$2:$Z$451,21,0)</f>
        <v/>
      </c>
      <c r="Y710" s="0" t="n">
        <f aca="false">VLOOKUP($D710,metadata!$B$2:$Z$451,22,0)</f>
        <v>17</v>
      </c>
      <c r="Z710" s="0" t="str">
        <f aca="false">VLOOKUP($D710,metadata!$B$2:$Z$451,23,0)</f>
        <v/>
      </c>
      <c r="AA710" s="0" t="str">
        <f aca="false">VLOOKUP($D710,metadata!$B$2:$Z$451,24,0)</f>
        <v/>
      </c>
      <c r="AB710" s="0" t="str">
        <f aca="false">VLOOKUP($D710,metadata!$B$2:$Z$451,25,0)</f>
        <v/>
      </c>
      <c r="AC710" s="0" t="n">
        <v>15.9732660032674</v>
      </c>
      <c r="AD710" s="0" t="n">
        <v>0.546561710975794</v>
      </c>
      <c r="AF710" s="0" t="n">
        <f aca="false">IF(AE710="",V710,AE710)</f>
        <v>38.75</v>
      </c>
      <c r="AG710" s="0" t="n">
        <f aca="false">ROUND(AC710,1)</f>
        <v>16</v>
      </c>
      <c r="AH710" s="0" t="n">
        <v>2000</v>
      </c>
      <c r="AI710" s="0" t="s">
        <v>37</v>
      </c>
      <c r="AJ710" s="0" t="s">
        <v>37</v>
      </c>
    </row>
    <row r="711" customFormat="false" ht="13.8" hidden="false" customHeight="false" outlineLevel="0" collapsed="false">
      <c r="C711" s="0" t="n">
        <v>710</v>
      </c>
      <c r="D711" s="3" t="str">
        <f aca="false">VLOOKUP(C711,$A$1:$B$451,2)</f>
        <v>17-EN</v>
      </c>
      <c r="E711" s="0" t="str">
        <f aca="false">VLOOKUP($D711,metadata!$B$2:$S$451,2,0)</f>
        <v>Ito, K; Nakata, T</v>
      </c>
      <c r="F711" s="0" t="str">
        <f aca="false">VLOOKUP($D711,metadata!$B$2:$S$451,3,0)</f>
        <v>Geographical variation of photoperiodic response in the females of a predatory bug, Orius sauteri (Poppius) (Heteroptera : Anthocoridae) from northern Japan</v>
      </c>
      <c r="G711" s="0" t="str">
        <f aca="false">VLOOKUP($D711,metadata!$B$2:$S$451,4,0)</f>
        <v>10.1303/aez.2000.101</v>
      </c>
      <c r="H711" s="0" t="str">
        <f aca="false">VLOOKUP($D711,metadata!$B$2:$S$451,5,0)</f>
        <v>y</v>
      </c>
      <c r="I711" s="0" t="str">
        <f aca="false">VLOOKUP($D711,metadata!$B$2:$S$451,6,0)</f>
        <v>a</v>
      </c>
      <c r="J711" s="0" t="str">
        <f aca="false">VLOOKUP($D711,metadata!$B$2:$S$451,7,0)</f>
        <v>i</v>
      </c>
      <c r="K711" s="0" t="n">
        <f aca="false">VLOOKUP($D711,metadata!$B$2:$S$451,8,0)</f>
        <v>8</v>
      </c>
      <c r="L711" s="0" t="n">
        <f aca="false">VLOOKUP($D711,metadata!$B$2:$S$451,9,0)</f>
        <v>6</v>
      </c>
      <c r="M711" s="0" t="str">
        <f aca="false">VLOOKUP($D711,metadata!$B$2:$S$451,10,0)</f>
        <v/>
      </c>
      <c r="N711" s="0" t="str">
        <f aca="false">VLOOKUP($D711,metadata!$B$2:$S$451,11,0)</f>
        <v>Orius sauteri</v>
      </c>
      <c r="O711" s="0" t="str">
        <f aca="false">VLOOKUP($D711,metadata!$B$2:$S$451,12,0)</f>
        <v>heteroptera</v>
      </c>
      <c r="P711" s="0" t="str">
        <f aca="false">VLOOKUP($D711,metadata!$B$2:$S$451,13,0)</f>
        <v>EN</v>
      </c>
      <c r="Q711" s="0" t="n">
        <f aca="false">VLOOKUP($D711,metadata!$B$2:$S$451,14,0)</f>
        <v>44.066667</v>
      </c>
      <c r="R711" s="0" t="n">
        <f aca="false">VLOOKUP($D711,metadata!$B$2:$S$451,15,0)</f>
        <v>143.533333</v>
      </c>
      <c r="S711" s="0" t="n">
        <f aca="false">VLOOKUP($D711,metadata!$B$2:$S$451,16,0)</f>
        <v>0.05</v>
      </c>
      <c r="T711" s="0" t="str">
        <f aca="false">VLOOKUP($D711,metadata!$B$2:$S$451,17,0)</f>
        <v/>
      </c>
      <c r="U711" s="0" t="str">
        <f aca="false">VLOOKUP($D711,metadata!$B$2:$S$451,18,0)</f>
        <v/>
      </c>
      <c r="V711" s="0" t="n">
        <f aca="false">VLOOKUP($D711,metadata!$B$2:$Z$451,19,0)</f>
        <v>39.3</v>
      </c>
      <c r="W711" s="0" t="str">
        <f aca="false">VLOOKUP($D711,metadata!$B$2:$Z$451,20,0)</f>
        <v>acc</v>
      </c>
      <c r="X711" s="0" t="str">
        <f aca="false">VLOOKUP($D711,metadata!$B$2:$Z$451,21,0)</f>
        <v/>
      </c>
      <c r="Y711" s="0" t="n">
        <f aca="false">VLOOKUP($D711,metadata!$B$2:$Z$451,22,0)</f>
        <v>17</v>
      </c>
      <c r="Z711" s="0" t="str">
        <f aca="false">VLOOKUP($D711,metadata!$B$2:$Z$451,23,0)</f>
        <v/>
      </c>
      <c r="AA711" s="0" t="str">
        <f aca="false">VLOOKUP($D711,metadata!$B$2:$Z$451,24,0)</f>
        <v/>
      </c>
      <c r="AB711" s="0" t="str">
        <f aca="false">VLOOKUP($D711,metadata!$B$2:$Z$451,25,0)</f>
        <v/>
      </c>
      <c r="AC711" s="0" t="n">
        <v>12.0107226792009</v>
      </c>
      <c r="AD711" s="0" t="n">
        <v>99.7826086956521</v>
      </c>
      <c r="AF711" s="0" t="n">
        <f aca="false">IF(AE711="",V711,AE711)</f>
        <v>39.3</v>
      </c>
      <c r="AG711" s="0" t="n">
        <f aca="false">ROUND(AC711,1)</f>
        <v>12</v>
      </c>
      <c r="AH711" s="0" t="n">
        <v>2000</v>
      </c>
      <c r="AI711" s="0" t="s">
        <v>37</v>
      </c>
      <c r="AJ711" s="0" t="s">
        <v>37</v>
      </c>
    </row>
    <row r="712" customFormat="false" ht="13.8" hidden="false" customHeight="false" outlineLevel="0" collapsed="false">
      <c r="C712" s="0" t="n">
        <v>711</v>
      </c>
      <c r="D712" s="3" t="str">
        <f aca="false">VLOOKUP(C712,$A$1:$B$451,2)</f>
        <v>17-EN</v>
      </c>
      <c r="E712" s="0" t="str">
        <f aca="false">VLOOKUP($D712,metadata!$B$2:$S$451,2,0)</f>
        <v>Ito, K; Nakata, T</v>
      </c>
      <c r="F712" s="0" t="str">
        <f aca="false">VLOOKUP($D712,metadata!$B$2:$S$451,3,0)</f>
        <v>Geographical variation of photoperiodic response in the females of a predatory bug, Orius sauteri (Poppius) (Heteroptera : Anthocoridae) from northern Japan</v>
      </c>
      <c r="G712" s="0" t="str">
        <f aca="false">VLOOKUP($D712,metadata!$B$2:$S$451,4,0)</f>
        <v>10.1303/aez.2000.101</v>
      </c>
      <c r="H712" s="0" t="str">
        <f aca="false">VLOOKUP($D712,metadata!$B$2:$S$451,5,0)</f>
        <v>y</v>
      </c>
      <c r="I712" s="0" t="str">
        <f aca="false">VLOOKUP($D712,metadata!$B$2:$S$451,6,0)</f>
        <v>a</v>
      </c>
      <c r="J712" s="0" t="str">
        <f aca="false">VLOOKUP($D712,metadata!$B$2:$S$451,7,0)</f>
        <v>i</v>
      </c>
      <c r="K712" s="0" t="n">
        <f aca="false">VLOOKUP($D712,metadata!$B$2:$S$451,8,0)</f>
        <v>8</v>
      </c>
      <c r="L712" s="0" t="n">
        <f aca="false">VLOOKUP($D712,metadata!$B$2:$S$451,9,0)</f>
        <v>6</v>
      </c>
      <c r="M712" s="0" t="str">
        <f aca="false">VLOOKUP($D712,metadata!$B$2:$S$451,10,0)</f>
        <v/>
      </c>
      <c r="N712" s="0" t="str">
        <f aca="false">VLOOKUP($D712,metadata!$B$2:$S$451,11,0)</f>
        <v>Orius sauteri</v>
      </c>
      <c r="O712" s="0" t="str">
        <f aca="false">VLOOKUP($D712,metadata!$B$2:$S$451,12,0)</f>
        <v>heteroptera</v>
      </c>
      <c r="P712" s="0" t="str">
        <f aca="false">VLOOKUP($D712,metadata!$B$2:$S$451,13,0)</f>
        <v>EN</v>
      </c>
      <c r="Q712" s="0" t="n">
        <f aca="false">VLOOKUP($D712,metadata!$B$2:$S$451,14,0)</f>
        <v>44.066667</v>
      </c>
      <c r="R712" s="0" t="n">
        <f aca="false">VLOOKUP($D712,metadata!$B$2:$S$451,15,0)</f>
        <v>143.533333</v>
      </c>
      <c r="S712" s="0" t="n">
        <f aca="false">VLOOKUP($D712,metadata!$B$2:$S$451,16,0)</f>
        <v>0.05</v>
      </c>
      <c r="T712" s="0" t="str">
        <f aca="false">VLOOKUP($D712,metadata!$B$2:$S$451,17,0)</f>
        <v/>
      </c>
      <c r="U712" s="0" t="str">
        <f aca="false">VLOOKUP($D712,metadata!$B$2:$S$451,18,0)</f>
        <v/>
      </c>
      <c r="V712" s="0" t="n">
        <f aca="false">VLOOKUP($D712,metadata!$B$2:$Z$451,19,0)</f>
        <v>39.3</v>
      </c>
      <c r="W712" s="0" t="str">
        <f aca="false">VLOOKUP($D712,metadata!$B$2:$Z$451,20,0)</f>
        <v>acc</v>
      </c>
      <c r="X712" s="0" t="str">
        <f aca="false">VLOOKUP($D712,metadata!$B$2:$Z$451,21,0)</f>
        <v/>
      </c>
      <c r="Y712" s="0" t="n">
        <f aca="false">VLOOKUP($D712,metadata!$B$2:$Z$451,22,0)</f>
        <v>17</v>
      </c>
      <c r="Z712" s="0" t="str">
        <f aca="false">VLOOKUP($D712,metadata!$B$2:$Z$451,23,0)</f>
        <v/>
      </c>
      <c r="AA712" s="0" t="str">
        <f aca="false">VLOOKUP($D712,metadata!$B$2:$Z$451,24,0)</f>
        <v/>
      </c>
      <c r="AB712" s="0" t="str">
        <f aca="false">VLOOKUP($D712,metadata!$B$2:$Z$451,25,0)</f>
        <v/>
      </c>
      <c r="AC712" s="0" t="n">
        <v>12.9916274970622</v>
      </c>
      <c r="AD712" s="0" t="n">
        <v>89.8942420681551</v>
      </c>
      <c r="AF712" s="0" t="n">
        <f aca="false">IF(AE712="",V712,AE712)</f>
        <v>39.3</v>
      </c>
      <c r="AG712" s="0" t="n">
        <f aca="false">ROUND(AC712,1)</f>
        <v>13</v>
      </c>
      <c r="AH712" s="0" t="n">
        <v>2000</v>
      </c>
      <c r="AI712" s="0" t="s">
        <v>37</v>
      </c>
      <c r="AJ712" s="0" t="s">
        <v>37</v>
      </c>
    </row>
    <row r="713" customFormat="false" ht="13.8" hidden="false" customHeight="false" outlineLevel="0" collapsed="false">
      <c r="C713" s="0" t="n">
        <v>712</v>
      </c>
      <c r="D713" s="3" t="str">
        <f aca="false">VLOOKUP(C713,$A$1:$B$451,2)</f>
        <v>17-EN</v>
      </c>
      <c r="E713" s="0" t="str">
        <f aca="false">VLOOKUP($D713,metadata!$B$2:$S$451,2,0)</f>
        <v>Ito, K; Nakata, T</v>
      </c>
      <c r="F713" s="0" t="str">
        <f aca="false">VLOOKUP($D713,metadata!$B$2:$S$451,3,0)</f>
        <v>Geographical variation of photoperiodic response in the females of a predatory bug, Orius sauteri (Poppius) (Heteroptera : Anthocoridae) from northern Japan</v>
      </c>
      <c r="G713" s="0" t="str">
        <f aca="false">VLOOKUP($D713,metadata!$B$2:$S$451,4,0)</f>
        <v>10.1303/aez.2000.101</v>
      </c>
      <c r="H713" s="0" t="str">
        <f aca="false">VLOOKUP($D713,metadata!$B$2:$S$451,5,0)</f>
        <v>y</v>
      </c>
      <c r="I713" s="0" t="str">
        <f aca="false">VLOOKUP($D713,metadata!$B$2:$S$451,6,0)</f>
        <v>a</v>
      </c>
      <c r="J713" s="0" t="str">
        <f aca="false">VLOOKUP($D713,metadata!$B$2:$S$451,7,0)</f>
        <v>i</v>
      </c>
      <c r="K713" s="0" t="n">
        <f aca="false">VLOOKUP($D713,metadata!$B$2:$S$451,8,0)</f>
        <v>8</v>
      </c>
      <c r="L713" s="0" t="n">
        <f aca="false">VLOOKUP($D713,metadata!$B$2:$S$451,9,0)</f>
        <v>6</v>
      </c>
      <c r="M713" s="0" t="str">
        <f aca="false">VLOOKUP($D713,metadata!$B$2:$S$451,10,0)</f>
        <v/>
      </c>
      <c r="N713" s="0" t="str">
        <f aca="false">VLOOKUP($D713,metadata!$B$2:$S$451,11,0)</f>
        <v>Orius sauteri</v>
      </c>
      <c r="O713" s="0" t="str">
        <f aca="false">VLOOKUP($D713,metadata!$B$2:$S$451,12,0)</f>
        <v>heteroptera</v>
      </c>
      <c r="P713" s="0" t="str">
        <f aca="false">VLOOKUP($D713,metadata!$B$2:$S$451,13,0)</f>
        <v>EN</v>
      </c>
      <c r="Q713" s="0" t="n">
        <f aca="false">VLOOKUP($D713,metadata!$B$2:$S$451,14,0)</f>
        <v>44.066667</v>
      </c>
      <c r="R713" s="0" t="n">
        <f aca="false">VLOOKUP($D713,metadata!$B$2:$S$451,15,0)</f>
        <v>143.533333</v>
      </c>
      <c r="S713" s="0" t="n">
        <f aca="false">VLOOKUP($D713,metadata!$B$2:$S$451,16,0)</f>
        <v>0.05</v>
      </c>
      <c r="T713" s="0" t="str">
        <f aca="false">VLOOKUP($D713,metadata!$B$2:$S$451,17,0)</f>
        <v/>
      </c>
      <c r="U713" s="0" t="str">
        <f aca="false">VLOOKUP($D713,metadata!$B$2:$S$451,18,0)</f>
        <v/>
      </c>
      <c r="V713" s="0" t="n">
        <f aca="false">VLOOKUP($D713,metadata!$B$2:$Z$451,19,0)</f>
        <v>39.3</v>
      </c>
      <c r="W713" s="0" t="str">
        <f aca="false">VLOOKUP($D713,metadata!$B$2:$Z$451,20,0)</f>
        <v>acc</v>
      </c>
      <c r="X713" s="0" t="str">
        <f aca="false">VLOOKUP($D713,metadata!$B$2:$Z$451,21,0)</f>
        <v/>
      </c>
      <c r="Y713" s="0" t="n">
        <f aca="false">VLOOKUP($D713,metadata!$B$2:$Z$451,22,0)</f>
        <v>17</v>
      </c>
      <c r="Z713" s="0" t="str">
        <f aca="false">VLOOKUP($D713,metadata!$B$2:$Z$451,23,0)</f>
        <v/>
      </c>
      <c r="AA713" s="0" t="str">
        <f aca="false">VLOOKUP($D713,metadata!$B$2:$Z$451,24,0)</f>
        <v/>
      </c>
      <c r="AB713" s="0" t="str">
        <f aca="false">VLOOKUP($D713,metadata!$B$2:$Z$451,25,0)</f>
        <v/>
      </c>
      <c r="AC713" s="0" t="n">
        <v>14.0326086956521</v>
      </c>
      <c r="AD713" s="0" t="n">
        <v>99.885428907168</v>
      </c>
      <c r="AF713" s="0" t="n">
        <f aca="false">IF(AE713="",V713,AE713)</f>
        <v>39.3</v>
      </c>
      <c r="AG713" s="0" t="n">
        <f aca="false">ROUND(AC713,1)</f>
        <v>14</v>
      </c>
      <c r="AH713" s="0" t="n">
        <v>2000</v>
      </c>
      <c r="AI713" s="0" t="s">
        <v>37</v>
      </c>
      <c r="AJ713" s="0" t="s">
        <v>37</v>
      </c>
    </row>
    <row r="714" customFormat="false" ht="13.8" hidden="false" customHeight="false" outlineLevel="0" collapsed="false">
      <c r="C714" s="0" t="n">
        <v>713</v>
      </c>
      <c r="D714" s="3" t="str">
        <f aca="false">VLOOKUP(C714,$A$1:$B$451,2)</f>
        <v>17-EN</v>
      </c>
      <c r="E714" s="0" t="str">
        <f aca="false">VLOOKUP($D714,metadata!$B$2:$S$451,2,0)</f>
        <v>Ito, K; Nakata, T</v>
      </c>
      <c r="F714" s="0" t="str">
        <f aca="false">VLOOKUP($D714,metadata!$B$2:$S$451,3,0)</f>
        <v>Geographical variation of photoperiodic response in the females of a predatory bug, Orius sauteri (Poppius) (Heteroptera : Anthocoridae) from northern Japan</v>
      </c>
      <c r="G714" s="0" t="str">
        <f aca="false">VLOOKUP($D714,metadata!$B$2:$S$451,4,0)</f>
        <v>10.1303/aez.2000.101</v>
      </c>
      <c r="H714" s="0" t="str">
        <f aca="false">VLOOKUP($D714,metadata!$B$2:$S$451,5,0)</f>
        <v>y</v>
      </c>
      <c r="I714" s="0" t="str">
        <f aca="false">VLOOKUP($D714,metadata!$B$2:$S$451,6,0)</f>
        <v>a</v>
      </c>
      <c r="J714" s="0" t="str">
        <f aca="false">VLOOKUP($D714,metadata!$B$2:$S$451,7,0)</f>
        <v>i</v>
      </c>
      <c r="K714" s="0" t="n">
        <f aca="false">VLOOKUP($D714,metadata!$B$2:$S$451,8,0)</f>
        <v>8</v>
      </c>
      <c r="L714" s="0" t="n">
        <f aca="false">VLOOKUP($D714,metadata!$B$2:$S$451,9,0)</f>
        <v>6</v>
      </c>
      <c r="M714" s="0" t="str">
        <f aca="false">VLOOKUP($D714,metadata!$B$2:$S$451,10,0)</f>
        <v/>
      </c>
      <c r="N714" s="0" t="str">
        <f aca="false">VLOOKUP($D714,metadata!$B$2:$S$451,11,0)</f>
        <v>Orius sauteri</v>
      </c>
      <c r="O714" s="0" t="str">
        <f aca="false">VLOOKUP($D714,metadata!$B$2:$S$451,12,0)</f>
        <v>heteroptera</v>
      </c>
      <c r="P714" s="0" t="str">
        <f aca="false">VLOOKUP($D714,metadata!$B$2:$S$451,13,0)</f>
        <v>EN</v>
      </c>
      <c r="Q714" s="0" t="n">
        <f aca="false">VLOOKUP($D714,metadata!$B$2:$S$451,14,0)</f>
        <v>44.066667</v>
      </c>
      <c r="R714" s="0" t="n">
        <f aca="false">VLOOKUP($D714,metadata!$B$2:$S$451,15,0)</f>
        <v>143.533333</v>
      </c>
      <c r="S714" s="0" t="n">
        <f aca="false">VLOOKUP($D714,metadata!$B$2:$S$451,16,0)</f>
        <v>0.05</v>
      </c>
      <c r="T714" s="0" t="str">
        <f aca="false">VLOOKUP($D714,metadata!$B$2:$S$451,17,0)</f>
        <v/>
      </c>
      <c r="U714" s="0" t="str">
        <f aca="false">VLOOKUP($D714,metadata!$B$2:$S$451,18,0)</f>
        <v/>
      </c>
      <c r="V714" s="0" t="n">
        <f aca="false">VLOOKUP($D714,metadata!$B$2:$Z$451,19,0)</f>
        <v>39.3</v>
      </c>
      <c r="W714" s="0" t="str">
        <f aca="false">VLOOKUP($D714,metadata!$B$2:$Z$451,20,0)</f>
        <v>acc</v>
      </c>
      <c r="X714" s="0" t="str">
        <f aca="false">VLOOKUP($D714,metadata!$B$2:$Z$451,21,0)</f>
        <v/>
      </c>
      <c r="Y714" s="0" t="n">
        <f aca="false">VLOOKUP($D714,metadata!$B$2:$Z$451,22,0)</f>
        <v>17</v>
      </c>
      <c r="Z714" s="0" t="str">
        <f aca="false">VLOOKUP($D714,metadata!$B$2:$Z$451,23,0)</f>
        <v/>
      </c>
      <c r="AA714" s="0" t="str">
        <f aca="false">VLOOKUP($D714,metadata!$B$2:$Z$451,24,0)</f>
        <v/>
      </c>
      <c r="AB714" s="0" t="str">
        <f aca="false">VLOOKUP($D714,metadata!$B$2:$Z$451,25,0)</f>
        <v/>
      </c>
      <c r="AC714" s="0" t="n">
        <v>14.4806110458284</v>
      </c>
      <c r="AD714" s="0" t="n">
        <v>39.5740305522914</v>
      </c>
      <c r="AF714" s="0" t="n">
        <f aca="false">IF(AE714="",V714,AE714)</f>
        <v>39.3</v>
      </c>
      <c r="AG714" s="0" t="n">
        <f aca="false">ROUND(AC714,1)</f>
        <v>14.5</v>
      </c>
      <c r="AH714" s="0" t="n">
        <v>2000</v>
      </c>
      <c r="AI714" s="0" t="s">
        <v>37</v>
      </c>
      <c r="AJ714" s="0" t="s">
        <v>37</v>
      </c>
    </row>
    <row r="715" customFormat="false" ht="13.8" hidden="false" customHeight="false" outlineLevel="0" collapsed="false">
      <c r="C715" s="0" t="n">
        <v>714</v>
      </c>
      <c r="D715" s="3" t="str">
        <f aca="false">VLOOKUP(C715,$A$1:$B$451,2)</f>
        <v>17-EN</v>
      </c>
      <c r="E715" s="0" t="str">
        <f aca="false">VLOOKUP($D715,metadata!$B$2:$S$451,2,0)</f>
        <v>Ito, K; Nakata, T</v>
      </c>
      <c r="F715" s="0" t="str">
        <f aca="false">VLOOKUP($D715,metadata!$B$2:$S$451,3,0)</f>
        <v>Geographical variation of photoperiodic response in the females of a predatory bug, Orius sauteri (Poppius) (Heteroptera : Anthocoridae) from northern Japan</v>
      </c>
      <c r="G715" s="0" t="str">
        <f aca="false">VLOOKUP($D715,metadata!$B$2:$S$451,4,0)</f>
        <v>10.1303/aez.2000.101</v>
      </c>
      <c r="H715" s="0" t="str">
        <f aca="false">VLOOKUP($D715,metadata!$B$2:$S$451,5,0)</f>
        <v>y</v>
      </c>
      <c r="I715" s="0" t="str">
        <f aca="false">VLOOKUP($D715,metadata!$B$2:$S$451,6,0)</f>
        <v>a</v>
      </c>
      <c r="J715" s="0" t="str">
        <f aca="false">VLOOKUP($D715,metadata!$B$2:$S$451,7,0)</f>
        <v>i</v>
      </c>
      <c r="K715" s="0" t="n">
        <f aca="false">VLOOKUP($D715,metadata!$B$2:$S$451,8,0)</f>
        <v>8</v>
      </c>
      <c r="L715" s="0" t="n">
        <f aca="false">VLOOKUP($D715,metadata!$B$2:$S$451,9,0)</f>
        <v>6</v>
      </c>
      <c r="M715" s="0" t="str">
        <f aca="false">VLOOKUP($D715,metadata!$B$2:$S$451,10,0)</f>
        <v/>
      </c>
      <c r="N715" s="0" t="str">
        <f aca="false">VLOOKUP($D715,metadata!$B$2:$S$451,11,0)</f>
        <v>Orius sauteri</v>
      </c>
      <c r="O715" s="0" t="str">
        <f aca="false">VLOOKUP($D715,metadata!$B$2:$S$451,12,0)</f>
        <v>heteroptera</v>
      </c>
      <c r="P715" s="0" t="str">
        <f aca="false">VLOOKUP($D715,metadata!$B$2:$S$451,13,0)</f>
        <v>EN</v>
      </c>
      <c r="Q715" s="0" t="n">
        <f aca="false">VLOOKUP($D715,metadata!$B$2:$S$451,14,0)</f>
        <v>44.066667</v>
      </c>
      <c r="R715" s="0" t="n">
        <f aca="false">VLOOKUP($D715,metadata!$B$2:$S$451,15,0)</f>
        <v>143.533333</v>
      </c>
      <c r="S715" s="0" t="n">
        <f aca="false">VLOOKUP($D715,metadata!$B$2:$S$451,16,0)</f>
        <v>0.05</v>
      </c>
      <c r="T715" s="0" t="str">
        <f aca="false">VLOOKUP($D715,metadata!$B$2:$S$451,17,0)</f>
        <v/>
      </c>
      <c r="U715" s="0" t="str">
        <f aca="false">VLOOKUP($D715,metadata!$B$2:$S$451,18,0)</f>
        <v/>
      </c>
      <c r="V715" s="0" t="n">
        <f aca="false">VLOOKUP($D715,metadata!$B$2:$Z$451,19,0)</f>
        <v>39.3</v>
      </c>
      <c r="W715" s="0" t="str">
        <f aca="false">VLOOKUP($D715,metadata!$B$2:$Z$451,20,0)</f>
        <v>acc</v>
      </c>
      <c r="X715" s="0" t="str">
        <f aca="false">VLOOKUP($D715,metadata!$B$2:$Z$451,21,0)</f>
        <v/>
      </c>
      <c r="Y715" s="0" t="n">
        <f aca="false">VLOOKUP($D715,metadata!$B$2:$Z$451,22,0)</f>
        <v>17</v>
      </c>
      <c r="Z715" s="0" t="str">
        <f aca="false">VLOOKUP($D715,metadata!$B$2:$Z$451,23,0)</f>
        <v/>
      </c>
      <c r="AA715" s="0" t="str">
        <f aca="false">VLOOKUP($D715,metadata!$B$2:$Z$451,24,0)</f>
        <v/>
      </c>
      <c r="AB715" s="0" t="str">
        <f aca="false">VLOOKUP($D715,metadata!$B$2:$Z$451,25,0)</f>
        <v/>
      </c>
      <c r="AC715" s="0" t="n">
        <v>15.043625146886</v>
      </c>
      <c r="AD715" s="0" t="n">
        <v>0.205640423031724</v>
      </c>
      <c r="AF715" s="0" t="n">
        <f aca="false">IF(AE715="",V715,AE715)</f>
        <v>39.3</v>
      </c>
      <c r="AG715" s="0" t="n">
        <f aca="false">ROUND(AC715,1)</f>
        <v>15</v>
      </c>
      <c r="AH715" s="0" t="n">
        <v>2000</v>
      </c>
      <c r="AI715" s="0" t="s">
        <v>37</v>
      </c>
      <c r="AJ715" s="0" t="s">
        <v>37</v>
      </c>
    </row>
    <row r="716" customFormat="false" ht="13.8" hidden="false" customHeight="false" outlineLevel="0" collapsed="false">
      <c r="C716" s="0" t="n">
        <v>715</v>
      </c>
      <c r="D716" s="3" t="str">
        <f aca="false">VLOOKUP(C716,$A$1:$B$451,2)</f>
        <v>17-EN</v>
      </c>
      <c r="E716" s="0" t="str">
        <f aca="false">VLOOKUP($D716,metadata!$B$2:$S$451,2,0)</f>
        <v>Ito, K; Nakata, T</v>
      </c>
      <c r="F716" s="0" t="str">
        <f aca="false">VLOOKUP($D716,metadata!$B$2:$S$451,3,0)</f>
        <v>Geographical variation of photoperiodic response in the females of a predatory bug, Orius sauteri (Poppius) (Heteroptera : Anthocoridae) from northern Japan</v>
      </c>
      <c r="G716" s="0" t="str">
        <f aca="false">VLOOKUP($D716,metadata!$B$2:$S$451,4,0)</f>
        <v>10.1303/aez.2000.101</v>
      </c>
      <c r="H716" s="0" t="str">
        <f aca="false">VLOOKUP($D716,metadata!$B$2:$S$451,5,0)</f>
        <v>y</v>
      </c>
      <c r="I716" s="0" t="str">
        <f aca="false">VLOOKUP($D716,metadata!$B$2:$S$451,6,0)</f>
        <v>a</v>
      </c>
      <c r="J716" s="0" t="str">
        <f aca="false">VLOOKUP($D716,metadata!$B$2:$S$451,7,0)</f>
        <v>i</v>
      </c>
      <c r="K716" s="0" t="n">
        <f aca="false">VLOOKUP($D716,metadata!$B$2:$S$451,8,0)</f>
        <v>8</v>
      </c>
      <c r="L716" s="0" t="n">
        <f aca="false">VLOOKUP($D716,metadata!$B$2:$S$451,9,0)</f>
        <v>6</v>
      </c>
      <c r="M716" s="0" t="str">
        <f aca="false">VLOOKUP($D716,metadata!$B$2:$S$451,10,0)</f>
        <v/>
      </c>
      <c r="N716" s="0" t="str">
        <f aca="false">VLOOKUP($D716,metadata!$B$2:$S$451,11,0)</f>
        <v>Orius sauteri</v>
      </c>
      <c r="O716" s="0" t="str">
        <f aca="false">VLOOKUP($D716,metadata!$B$2:$S$451,12,0)</f>
        <v>heteroptera</v>
      </c>
      <c r="P716" s="0" t="str">
        <f aca="false">VLOOKUP($D716,metadata!$B$2:$S$451,13,0)</f>
        <v>EN</v>
      </c>
      <c r="Q716" s="0" t="n">
        <f aca="false">VLOOKUP($D716,metadata!$B$2:$S$451,14,0)</f>
        <v>44.066667</v>
      </c>
      <c r="R716" s="0" t="n">
        <f aca="false">VLOOKUP($D716,metadata!$B$2:$S$451,15,0)</f>
        <v>143.533333</v>
      </c>
      <c r="S716" s="0" t="n">
        <f aca="false">VLOOKUP($D716,metadata!$B$2:$S$451,16,0)</f>
        <v>0.05</v>
      </c>
      <c r="T716" s="0" t="str">
        <f aca="false">VLOOKUP($D716,metadata!$B$2:$S$451,17,0)</f>
        <v/>
      </c>
      <c r="U716" s="0" t="str">
        <f aca="false">VLOOKUP($D716,metadata!$B$2:$S$451,18,0)</f>
        <v/>
      </c>
      <c r="V716" s="0" t="n">
        <f aca="false">VLOOKUP($D716,metadata!$B$2:$Z$451,19,0)</f>
        <v>39.3</v>
      </c>
      <c r="W716" s="0" t="str">
        <f aca="false">VLOOKUP($D716,metadata!$B$2:$Z$451,20,0)</f>
        <v>acc</v>
      </c>
      <c r="X716" s="0" t="str">
        <f aca="false">VLOOKUP($D716,metadata!$B$2:$Z$451,21,0)</f>
        <v/>
      </c>
      <c r="Y716" s="0" t="n">
        <f aca="false">VLOOKUP($D716,metadata!$B$2:$Z$451,22,0)</f>
        <v>17</v>
      </c>
      <c r="Z716" s="0" t="str">
        <f aca="false">VLOOKUP($D716,metadata!$B$2:$Z$451,23,0)</f>
        <v/>
      </c>
      <c r="AA716" s="0" t="str">
        <f aca="false">VLOOKUP($D716,metadata!$B$2:$Z$451,24,0)</f>
        <v/>
      </c>
      <c r="AB716" s="0" t="str">
        <f aca="false">VLOOKUP($D716,metadata!$B$2:$Z$451,25,0)</f>
        <v/>
      </c>
      <c r="AC716" s="0" t="n">
        <v>16</v>
      </c>
      <c r="AD716" s="0" t="n">
        <v>-0.555229142185652</v>
      </c>
      <c r="AF716" s="0" t="n">
        <f aca="false">IF(AE716="",V716,AE716)</f>
        <v>39.3</v>
      </c>
      <c r="AG716" s="0" t="n">
        <f aca="false">ROUND(AC716,1)</f>
        <v>16</v>
      </c>
      <c r="AH716" s="0" t="n">
        <v>2000</v>
      </c>
      <c r="AI716" s="0" t="s">
        <v>37</v>
      </c>
      <c r="AJ716" s="0" t="s">
        <v>37</v>
      </c>
    </row>
    <row r="717" customFormat="false" ht="13.8" hidden="false" customHeight="false" outlineLevel="0" collapsed="false">
      <c r="C717" s="0" t="n">
        <v>716</v>
      </c>
      <c r="D717" s="3" t="str">
        <f aca="false">VLOOKUP(C717,$A$1:$B$451,2)</f>
        <v>17-KU</v>
      </c>
      <c r="E717" s="0" t="str">
        <f aca="false">VLOOKUP($D717,metadata!$B$2:$S$451,2,0)</f>
        <v>Ito, K; Nakata, T</v>
      </c>
      <c r="F717" s="0" t="str">
        <f aca="false">VLOOKUP($D717,metadata!$B$2:$S$451,3,0)</f>
        <v>Geographical variation of photoperiodic response in the females of a predatory bug, Orius sauteri (Poppius) (Heteroptera : Anthocoridae) from northern Japan</v>
      </c>
      <c r="G717" s="0" t="str">
        <f aca="false">VLOOKUP($D717,metadata!$B$2:$S$451,4,0)</f>
        <v>10.1303/aez.2000.101</v>
      </c>
      <c r="H717" s="0" t="str">
        <f aca="false">VLOOKUP($D717,metadata!$B$2:$S$451,5,0)</f>
        <v>y</v>
      </c>
      <c r="I717" s="0" t="str">
        <f aca="false">VLOOKUP($D717,metadata!$B$2:$S$451,6,0)</f>
        <v>a</v>
      </c>
      <c r="J717" s="0" t="str">
        <f aca="false">VLOOKUP($D717,metadata!$B$2:$S$451,7,0)</f>
        <v>i</v>
      </c>
      <c r="K717" s="0" t="n">
        <f aca="false">VLOOKUP($D717,metadata!$B$2:$S$451,8,0)</f>
        <v>8</v>
      </c>
      <c r="L717" s="0" t="n">
        <f aca="false">VLOOKUP($D717,metadata!$B$2:$S$451,9,0)</f>
        <v>6</v>
      </c>
      <c r="M717" s="0" t="str">
        <f aca="false">VLOOKUP($D717,metadata!$B$2:$S$451,10,0)</f>
        <v/>
      </c>
      <c r="N717" s="0" t="str">
        <f aca="false">VLOOKUP($D717,metadata!$B$2:$S$451,11,0)</f>
        <v>Orius sauteri</v>
      </c>
      <c r="O717" s="0" t="str">
        <f aca="false">VLOOKUP($D717,metadata!$B$2:$S$451,12,0)</f>
        <v>heteroptera</v>
      </c>
      <c r="P717" s="0" t="str">
        <f aca="false">VLOOKUP($D717,metadata!$B$2:$S$451,13,0)</f>
        <v>KU</v>
      </c>
      <c r="Q717" s="0" t="n">
        <f aca="false">VLOOKUP($D717,metadata!$B$2:$S$451,14,0)</f>
        <v>43.733333</v>
      </c>
      <c r="R717" s="0" t="n">
        <f aca="false">VLOOKUP($D717,metadata!$B$2:$S$451,15,0)</f>
        <v>143.733333</v>
      </c>
      <c r="S717" s="0" t="n">
        <f aca="false">VLOOKUP($D717,metadata!$B$2:$S$451,16,0)</f>
        <v>0.05</v>
      </c>
      <c r="T717" s="0" t="str">
        <f aca="false">VLOOKUP($D717,metadata!$B$2:$S$451,17,0)</f>
        <v/>
      </c>
      <c r="U717" s="0" t="str">
        <f aca="false">VLOOKUP($D717,metadata!$B$2:$S$451,18,0)</f>
        <v/>
      </c>
      <c r="V717" s="0" t="n">
        <f aca="false">VLOOKUP($D717,metadata!$B$2:$Z$451,19,0)</f>
        <v>34</v>
      </c>
      <c r="W717" s="0" t="str">
        <f aca="false">VLOOKUP($D717,metadata!$B$2:$Z$451,20,0)</f>
        <v>acc</v>
      </c>
      <c r="X717" s="0" t="str">
        <f aca="false">VLOOKUP($D717,metadata!$B$2:$Z$451,21,0)</f>
        <v/>
      </c>
      <c r="Y717" s="0" t="n">
        <f aca="false">VLOOKUP($D717,metadata!$B$2:$Z$451,22,0)</f>
        <v>17</v>
      </c>
      <c r="Z717" s="0" t="str">
        <f aca="false">VLOOKUP($D717,metadata!$B$2:$Z$451,23,0)</f>
        <v/>
      </c>
      <c r="AA717" s="0" t="str">
        <f aca="false">VLOOKUP($D717,metadata!$B$2:$Z$451,24,0)</f>
        <v/>
      </c>
      <c r="AB717" s="0" t="str">
        <f aca="false">VLOOKUP($D717,metadata!$B$2:$Z$451,25,0)</f>
        <v/>
      </c>
      <c r="AC717" s="0" t="n">
        <v>12.0002574297073</v>
      </c>
      <c r="AD717" s="0" t="n">
        <v>99.0360687623351</v>
      </c>
      <c r="AF717" s="0" t="n">
        <f aca="false">IF(AE717="",V717,AE717)</f>
        <v>34</v>
      </c>
      <c r="AG717" s="0" t="n">
        <f aca="false">ROUND(AC717,1)</f>
        <v>12</v>
      </c>
      <c r="AH717" s="0" t="n">
        <v>2000</v>
      </c>
      <c r="AI717" s="0" t="s">
        <v>37</v>
      </c>
      <c r="AJ717" s="0" t="s">
        <v>38</v>
      </c>
    </row>
    <row r="718" customFormat="false" ht="13.8" hidden="false" customHeight="false" outlineLevel="0" collapsed="false">
      <c r="C718" s="0" t="n">
        <v>717</v>
      </c>
      <c r="D718" s="3" t="str">
        <f aca="false">VLOOKUP(C718,$A$1:$B$451,2)</f>
        <v>17-KU</v>
      </c>
      <c r="E718" s="0" t="str">
        <f aca="false">VLOOKUP($D718,metadata!$B$2:$S$451,2,0)</f>
        <v>Ito, K; Nakata, T</v>
      </c>
      <c r="F718" s="0" t="str">
        <f aca="false">VLOOKUP($D718,metadata!$B$2:$S$451,3,0)</f>
        <v>Geographical variation of photoperiodic response in the females of a predatory bug, Orius sauteri (Poppius) (Heteroptera : Anthocoridae) from northern Japan</v>
      </c>
      <c r="G718" s="0" t="str">
        <f aca="false">VLOOKUP($D718,metadata!$B$2:$S$451,4,0)</f>
        <v>10.1303/aez.2000.101</v>
      </c>
      <c r="H718" s="0" t="str">
        <f aca="false">VLOOKUP($D718,metadata!$B$2:$S$451,5,0)</f>
        <v>y</v>
      </c>
      <c r="I718" s="0" t="str">
        <f aca="false">VLOOKUP($D718,metadata!$B$2:$S$451,6,0)</f>
        <v>a</v>
      </c>
      <c r="J718" s="0" t="str">
        <f aca="false">VLOOKUP($D718,metadata!$B$2:$S$451,7,0)</f>
        <v>i</v>
      </c>
      <c r="K718" s="0" t="n">
        <f aca="false">VLOOKUP($D718,metadata!$B$2:$S$451,8,0)</f>
        <v>8</v>
      </c>
      <c r="L718" s="0" t="n">
        <f aca="false">VLOOKUP($D718,metadata!$B$2:$S$451,9,0)</f>
        <v>6</v>
      </c>
      <c r="M718" s="0" t="str">
        <f aca="false">VLOOKUP($D718,metadata!$B$2:$S$451,10,0)</f>
        <v/>
      </c>
      <c r="N718" s="0" t="str">
        <f aca="false">VLOOKUP($D718,metadata!$B$2:$S$451,11,0)</f>
        <v>Orius sauteri</v>
      </c>
      <c r="O718" s="0" t="str">
        <f aca="false">VLOOKUP($D718,metadata!$B$2:$S$451,12,0)</f>
        <v>heteroptera</v>
      </c>
      <c r="P718" s="0" t="str">
        <f aca="false">VLOOKUP($D718,metadata!$B$2:$S$451,13,0)</f>
        <v>KU</v>
      </c>
      <c r="Q718" s="0" t="n">
        <f aca="false">VLOOKUP($D718,metadata!$B$2:$S$451,14,0)</f>
        <v>43.733333</v>
      </c>
      <c r="R718" s="0" t="n">
        <f aca="false">VLOOKUP($D718,metadata!$B$2:$S$451,15,0)</f>
        <v>143.733333</v>
      </c>
      <c r="S718" s="0" t="n">
        <f aca="false">VLOOKUP($D718,metadata!$B$2:$S$451,16,0)</f>
        <v>0.05</v>
      </c>
      <c r="T718" s="0" t="str">
        <f aca="false">VLOOKUP($D718,metadata!$B$2:$S$451,17,0)</f>
        <v/>
      </c>
      <c r="U718" s="0" t="str">
        <f aca="false">VLOOKUP($D718,metadata!$B$2:$S$451,18,0)</f>
        <v/>
      </c>
      <c r="V718" s="0" t="n">
        <f aca="false">VLOOKUP($D718,metadata!$B$2:$Z$451,19,0)</f>
        <v>34</v>
      </c>
      <c r="W718" s="0" t="str">
        <f aca="false">VLOOKUP($D718,metadata!$B$2:$Z$451,20,0)</f>
        <v>acc</v>
      </c>
      <c r="X718" s="0" t="str">
        <f aca="false">VLOOKUP($D718,metadata!$B$2:$Z$451,21,0)</f>
        <v/>
      </c>
      <c r="Y718" s="0" t="n">
        <f aca="false">VLOOKUP($D718,metadata!$B$2:$Z$451,22,0)</f>
        <v>17</v>
      </c>
      <c r="Z718" s="0" t="str">
        <f aca="false">VLOOKUP($D718,metadata!$B$2:$Z$451,23,0)</f>
        <v/>
      </c>
      <c r="AA718" s="0" t="str">
        <f aca="false">VLOOKUP($D718,metadata!$B$2:$Z$451,24,0)</f>
        <v/>
      </c>
      <c r="AB718" s="0" t="str">
        <f aca="false">VLOOKUP($D718,metadata!$B$2:$Z$451,25,0)</f>
        <v/>
      </c>
      <c r="AC718" s="0" t="n">
        <v>13</v>
      </c>
      <c r="AD718" s="0" t="n">
        <v>99.1647836160292</v>
      </c>
      <c r="AF718" s="0" t="n">
        <f aca="false">IF(AE718="",V718,AE718)</f>
        <v>34</v>
      </c>
      <c r="AG718" s="0" t="n">
        <f aca="false">ROUND(AC718,1)</f>
        <v>13</v>
      </c>
      <c r="AH718" s="0" t="n">
        <v>2000</v>
      </c>
      <c r="AI718" s="0" t="s">
        <v>37</v>
      </c>
      <c r="AJ718" s="0" t="s">
        <v>38</v>
      </c>
    </row>
    <row r="719" customFormat="false" ht="13.8" hidden="false" customHeight="false" outlineLevel="0" collapsed="false">
      <c r="C719" s="0" t="n">
        <v>718</v>
      </c>
      <c r="D719" s="3" t="str">
        <f aca="false">VLOOKUP(C719,$A$1:$B$451,2)</f>
        <v>17-KU</v>
      </c>
      <c r="E719" s="0" t="str">
        <f aca="false">VLOOKUP($D719,metadata!$B$2:$S$451,2,0)</f>
        <v>Ito, K; Nakata, T</v>
      </c>
      <c r="F719" s="0" t="str">
        <f aca="false">VLOOKUP($D719,metadata!$B$2:$S$451,3,0)</f>
        <v>Geographical variation of photoperiodic response in the females of a predatory bug, Orius sauteri (Poppius) (Heteroptera : Anthocoridae) from northern Japan</v>
      </c>
      <c r="G719" s="0" t="str">
        <f aca="false">VLOOKUP($D719,metadata!$B$2:$S$451,4,0)</f>
        <v>10.1303/aez.2000.101</v>
      </c>
      <c r="H719" s="0" t="str">
        <f aca="false">VLOOKUP($D719,metadata!$B$2:$S$451,5,0)</f>
        <v>y</v>
      </c>
      <c r="I719" s="0" t="str">
        <f aca="false">VLOOKUP($D719,metadata!$B$2:$S$451,6,0)</f>
        <v>a</v>
      </c>
      <c r="J719" s="0" t="str">
        <f aca="false">VLOOKUP($D719,metadata!$B$2:$S$451,7,0)</f>
        <v>i</v>
      </c>
      <c r="K719" s="0" t="n">
        <f aca="false">VLOOKUP($D719,metadata!$B$2:$S$451,8,0)</f>
        <v>8</v>
      </c>
      <c r="L719" s="0" t="n">
        <f aca="false">VLOOKUP($D719,metadata!$B$2:$S$451,9,0)</f>
        <v>6</v>
      </c>
      <c r="M719" s="0" t="str">
        <f aca="false">VLOOKUP($D719,metadata!$B$2:$S$451,10,0)</f>
        <v/>
      </c>
      <c r="N719" s="0" t="str">
        <f aca="false">VLOOKUP($D719,metadata!$B$2:$S$451,11,0)</f>
        <v>Orius sauteri</v>
      </c>
      <c r="O719" s="0" t="str">
        <f aca="false">VLOOKUP($D719,metadata!$B$2:$S$451,12,0)</f>
        <v>heteroptera</v>
      </c>
      <c r="P719" s="0" t="str">
        <f aca="false">VLOOKUP($D719,metadata!$B$2:$S$451,13,0)</f>
        <v>KU</v>
      </c>
      <c r="Q719" s="0" t="n">
        <f aca="false">VLOOKUP($D719,metadata!$B$2:$S$451,14,0)</f>
        <v>43.733333</v>
      </c>
      <c r="R719" s="0" t="n">
        <f aca="false">VLOOKUP($D719,metadata!$B$2:$S$451,15,0)</f>
        <v>143.733333</v>
      </c>
      <c r="S719" s="0" t="n">
        <f aca="false">VLOOKUP($D719,metadata!$B$2:$S$451,16,0)</f>
        <v>0.05</v>
      </c>
      <c r="T719" s="0" t="str">
        <f aca="false">VLOOKUP($D719,metadata!$B$2:$S$451,17,0)</f>
        <v/>
      </c>
      <c r="U719" s="0" t="str">
        <f aca="false">VLOOKUP($D719,metadata!$B$2:$S$451,18,0)</f>
        <v/>
      </c>
      <c r="V719" s="0" t="n">
        <f aca="false">VLOOKUP($D719,metadata!$B$2:$Z$451,19,0)</f>
        <v>34</v>
      </c>
      <c r="W719" s="0" t="str">
        <f aca="false">VLOOKUP($D719,metadata!$B$2:$Z$451,20,0)</f>
        <v>acc</v>
      </c>
      <c r="X719" s="0" t="str">
        <f aca="false">VLOOKUP($D719,metadata!$B$2:$Z$451,21,0)</f>
        <v/>
      </c>
      <c r="Y719" s="0" t="n">
        <f aca="false">VLOOKUP($D719,metadata!$B$2:$Z$451,22,0)</f>
        <v>17</v>
      </c>
      <c r="Z719" s="0" t="str">
        <f aca="false">VLOOKUP($D719,metadata!$B$2:$Z$451,23,0)</f>
        <v/>
      </c>
      <c r="AA719" s="0" t="str">
        <f aca="false">VLOOKUP($D719,metadata!$B$2:$Z$451,24,0)</f>
        <v/>
      </c>
      <c r="AB719" s="0" t="str">
        <f aca="false">VLOOKUP($D719,metadata!$B$2:$Z$451,25,0)</f>
        <v/>
      </c>
      <c r="AC719" s="0" t="n">
        <v>14</v>
      </c>
      <c r="AD719" s="0" t="n">
        <v>98.2122936986927</v>
      </c>
      <c r="AF719" s="0" t="n">
        <f aca="false">IF(AE719="",V719,AE719)</f>
        <v>34</v>
      </c>
      <c r="AG719" s="0" t="n">
        <f aca="false">ROUND(AC719,1)</f>
        <v>14</v>
      </c>
      <c r="AH719" s="0" t="n">
        <v>2000</v>
      </c>
      <c r="AI719" s="0" t="s">
        <v>37</v>
      </c>
      <c r="AJ719" s="0" t="s">
        <v>38</v>
      </c>
    </row>
    <row r="720" customFormat="false" ht="13.8" hidden="false" customHeight="false" outlineLevel="0" collapsed="false">
      <c r="C720" s="0" t="n">
        <v>719</v>
      </c>
      <c r="D720" s="3" t="str">
        <f aca="false">VLOOKUP(C720,$A$1:$B$451,2)</f>
        <v>17-KU</v>
      </c>
      <c r="E720" s="0" t="str">
        <f aca="false">VLOOKUP($D720,metadata!$B$2:$S$451,2,0)</f>
        <v>Ito, K; Nakata, T</v>
      </c>
      <c r="F720" s="0" t="str">
        <f aca="false">VLOOKUP($D720,metadata!$B$2:$S$451,3,0)</f>
        <v>Geographical variation of photoperiodic response in the females of a predatory bug, Orius sauteri (Poppius) (Heteroptera : Anthocoridae) from northern Japan</v>
      </c>
      <c r="G720" s="0" t="str">
        <f aca="false">VLOOKUP($D720,metadata!$B$2:$S$451,4,0)</f>
        <v>10.1303/aez.2000.101</v>
      </c>
      <c r="H720" s="0" t="str">
        <f aca="false">VLOOKUP($D720,metadata!$B$2:$S$451,5,0)</f>
        <v>y</v>
      </c>
      <c r="I720" s="0" t="str">
        <f aca="false">VLOOKUP($D720,metadata!$B$2:$S$451,6,0)</f>
        <v>a</v>
      </c>
      <c r="J720" s="0" t="str">
        <f aca="false">VLOOKUP($D720,metadata!$B$2:$S$451,7,0)</f>
        <v>i</v>
      </c>
      <c r="K720" s="0" t="n">
        <f aca="false">VLOOKUP($D720,metadata!$B$2:$S$451,8,0)</f>
        <v>8</v>
      </c>
      <c r="L720" s="0" t="n">
        <f aca="false">VLOOKUP($D720,metadata!$B$2:$S$451,9,0)</f>
        <v>6</v>
      </c>
      <c r="M720" s="0" t="str">
        <f aca="false">VLOOKUP($D720,metadata!$B$2:$S$451,10,0)</f>
        <v/>
      </c>
      <c r="N720" s="0" t="str">
        <f aca="false">VLOOKUP($D720,metadata!$B$2:$S$451,11,0)</f>
        <v>Orius sauteri</v>
      </c>
      <c r="O720" s="0" t="str">
        <f aca="false">VLOOKUP($D720,metadata!$B$2:$S$451,12,0)</f>
        <v>heteroptera</v>
      </c>
      <c r="P720" s="0" t="str">
        <f aca="false">VLOOKUP($D720,metadata!$B$2:$S$451,13,0)</f>
        <v>KU</v>
      </c>
      <c r="Q720" s="0" t="n">
        <f aca="false">VLOOKUP($D720,metadata!$B$2:$S$451,14,0)</f>
        <v>43.733333</v>
      </c>
      <c r="R720" s="0" t="n">
        <f aca="false">VLOOKUP($D720,metadata!$B$2:$S$451,15,0)</f>
        <v>143.733333</v>
      </c>
      <c r="S720" s="0" t="n">
        <f aca="false">VLOOKUP($D720,metadata!$B$2:$S$451,16,0)</f>
        <v>0.05</v>
      </c>
      <c r="T720" s="0" t="str">
        <f aca="false">VLOOKUP($D720,metadata!$B$2:$S$451,17,0)</f>
        <v/>
      </c>
      <c r="U720" s="0" t="str">
        <f aca="false">VLOOKUP($D720,metadata!$B$2:$S$451,18,0)</f>
        <v/>
      </c>
      <c r="V720" s="0" t="n">
        <f aca="false">VLOOKUP($D720,metadata!$B$2:$Z$451,19,0)</f>
        <v>34</v>
      </c>
      <c r="W720" s="0" t="str">
        <f aca="false">VLOOKUP($D720,metadata!$B$2:$Z$451,20,0)</f>
        <v>acc</v>
      </c>
      <c r="X720" s="0" t="str">
        <f aca="false">VLOOKUP($D720,metadata!$B$2:$Z$451,21,0)</f>
        <v/>
      </c>
      <c r="Y720" s="0" t="n">
        <f aca="false">VLOOKUP($D720,metadata!$B$2:$Z$451,22,0)</f>
        <v>17</v>
      </c>
      <c r="Z720" s="0" t="str">
        <f aca="false">VLOOKUP($D720,metadata!$B$2:$Z$451,23,0)</f>
        <v/>
      </c>
      <c r="AA720" s="0" t="str">
        <f aca="false">VLOOKUP($D720,metadata!$B$2:$Z$451,24,0)</f>
        <v/>
      </c>
      <c r="AB720" s="0" t="str">
        <f aca="false">VLOOKUP($D720,metadata!$B$2:$Z$451,25,0)</f>
        <v/>
      </c>
      <c r="AC720" s="0" t="n">
        <v>14.5109121592631</v>
      </c>
      <c r="AD720" s="0" t="n">
        <v>9.6135694059094</v>
      </c>
      <c r="AF720" s="0" t="n">
        <f aca="false">IF(AE720="",V720,AE720)</f>
        <v>34</v>
      </c>
      <c r="AG720" s="0" t="n">
        <f aca="false">ROUND(AC720,1)</f>
        <v>14.5</v>
      </c>
      <c r="AH720" s="0" t="n">
        <v>2000</v>
      </c>
      <c r="AI720" s="0" t="s">
        <v>37</v>
      </c>
      <c r="AJ720" s="0" t="s">
        <v>38</v>
      </c>
    </row>
    <row r="721" customFormat="false" ht="13.8" hidden="false" customHeight="false" outlineLevel="0" collapsed="false">
      <c r="C721" s="0" t="n">
        <v>720</v>
      </c>
      <c r="D721" s="3" t="str">
        <f aca="false">VLOOKUP(C721,$A$1:$B$451,2)</f>
        <v>17-KU</v>
      </c>
      <c r="E721" s="0" t="str">
        <f aca="false">VLOOKUP($D721,metadata!$B$2:$S$451,2,0)</f>
        <v>Ito, K; Nakata, T</v>
      </c>
      <c r="F721" s="0" t="str">
        <f aca="false">VLOOKUP($D721,metadata!$B$2:$S$451,3,0)</f>
        <v>Geographical variation of photoperiodic response in the females of a predatory bug, Orius sauteri (Poppius) (Heteroptera : Anthocoridae) from northern Japan</v>
      </c>
      <c r="G721" s="0" t="str">
        <f aca="false">VLOOKUP($D721,metadata!$B$2:$S$451,4,0)</f>
        <v>10.1303/aez.2000.101</v>
      </c>
      <c r="H721" s="0" t="str">
        <f aca="false">VLOOKUP($D721,metadata!$B$2:$S$451,5,0)</f>
        <v>y</v>
      </c>
      <c r="I721" s="0" t="str">
        <f aca="false">VLOOKUP($D721,metadata!$B$2:$S$451,6,0)</f>
        <v>a</v>
      </c>
      <c r="J721" s="0" t="str">
        <f aca="false">VLOOKUP($D721,metadata!$B$2:$S$451,7,0)</f>
        <v>i</v>
      </c>
      <c r="K721" s="0" t="n">
        <f aca="false">VLOOKUP($D721,metadata!$B$2:$S$451,8,0)</f>
        <v>8</v>
      </c>
      <c r="L721" s="0" t="n">
        <f aca="false">VLOOKUP($D721,metadata!$B$2:$S$451,9,0)</f>
        <v>6</v>
      </c>
      <c r="M721" s="0" t="str">
        <f aca="false">VLOOKUP($D721,metadata!$B$2:$S$451,10,0)</f>
        <v/>
      </c>
      <c r="N721" s="0" t="str">
        <f aca="false">VLOOKUP($D721,metadata!$B$2:$S$451,11,0)</f>
        <v>Orius sauteri</v>
      </c>
      <c r="O721" s="0" t="str">
        <f aca="false">VLOOKUP($D721,metadata!$B$2:$S$451,12,0)</f>
        <v>heteroptera</v>
      </c>
      <c r="P721" s="0" t="str">
        <f aca="false">VLOOKUP($D721,metadata!$B$2:$S$451,13,0)</f>
        <v>KU</v>
      </c>
      <c r="Q721" s="0" t="n">
        <f aca="false">VLOOKUP($D721,metadata!$B$2:$S$451,14,0)</f>
        <v>43.733333</v>
      </c>
      <c r="R721" s="0" t="n">
        <f aca="false">VLOOKUP($D721,metadata!$B$2:$S$451,15,0)</f>
        <v>143.733333</v>
      </c>
      <c r="S721" s="0" t="n">
        <f aca="false">VLOOKUP($D721,metadata!$B$2:$S$451,16,0)</f>
        <v>0.05</v>
      </c>
      <c r="T721" s="0" t="str">
        <f aca="false">VLOOKUP($D721,metadata!$B$2:$S$451,17,0)</f>
        <v/>
      </c>
      <c r="U721" s="0" t="str">
        <f aca="false">VLOOKUP($D721,metadata!$B$2:$S$451,18,0)</f>
        <v/>
      </c>
      <c r="V721" s="0" t="n">
        <f aca="false">VLOOKUP($D721,metadata!$B$2:$Z$451,19,0)</f>
        <v>34</v>
      </c>
      <c r="W721" s="0" t="str">
        <f aca="false">VLOOKUP($D721,metadata!$B$2:$Z$451,20,0)</f>
        <v>acc</v>
      </c>
      <c r="X721" s="0" t="str">
        <f aca="false">VLOOKUP($D721,metadata!$B$2:$Z$451,21,0)</f>
        <v/>
      </c>
      <c r="Y721" s="0" t="n">
        <f aca="false">VLOOKUP($D721,metadata!$B$2:$Z$451,22,0)</f>
        <v>17</v>
      </c>
      <c r="Z721" s="0" t="str">
        <f aca="false">VLOOKUP($D721,metadata!$B$2:$Z$451,23,0)</f>
        <v/>
      </c>
      <c r="AA721" s="0" t="str">
        <f aca="false">VLOOKUP($D721,metadata!$B$2:$Z$451,24,0)</f>
        <v/>
      </c>
      <c r="AB721" s="0" t="str">
        <f aca="false">VLOOKUP($D721,metadata!$B$2:$Z$451,25,0)</f>
        <v/>
      </c>
      <c r="AC721" s="0" t="n">
        <v>15.0001716198049</v>
      </c>
      <c r="AD721" s="0" t="n">
        <v>-0.64643459855273</v>
      </c>
      <c r="AF721" s="0" t="n">
        <f aca="false">IF(AE721="",V721,AE721)</f>
        <v>34</v>
      </c>
      <c r="AG721" s="0" t="n">
        <f aca="false">ROUND(AC721,1)</f>
        <v>15</v>
      </c>
      <c r="AH721" s="0" t="n">
        <v>2000</v>
      </c>
      <c r="AI721" s="0" t="s">
        <v>37</v>
      </c>
      <c r="AJ721" s="0" t="s">
        <v>38</v>
      </c>
    </row>
    <row r="722" customFormat="false" ht="13.8" hidden="false" customHeight="false" outlineLevel="0" collapsed="false">
      <c r="C722" s="0" t="n">
        <v>721</v>
      </c>
      <c r="D722" s="3" t="str">
        <f aca="false">VLOOKUP(C722,$A$1:$B$451,2)</f>
        <v>17-KU</v>
      </c>
      <c r="E722" s="0" t="str">
        <f aca="false">VLOOKUP($D722,metadata!$B$2:$S$451,2,0)</f>
        <v>Ito, K; Nakata, T</v>
      </c>
      <c r="F722" s="0" t="str">
        <f aca="false">VLOOKUP($D722,metadata!$B$2:$S$451,3,0)</f>
        <v>Geographical variation of photoperiodic response in the females of a predatory bug, Orius sauteri (Poppius) (Heteroptera : Anthocoridae) from northern Japan</v>
      </c>
      <c r="G722" s="0" t="str">
        <f aca="false">VLOOKUP($D722,metadata!$B$2:$S$451,4,0)</f>
        <v>10.1303/aez.2000.101</v>
      </c>
      <c r="H722" s="0" t="str">
        <f aca="false">VLOOKUP($D722,metadata!$B$2:$S$451,5,0)</f>
        <v>y</v>
      </c>
      <c r="I722" s="0" t="str">
        <f aca="false">VLOOKUP($D722,metadata!$B$2:$S$451,6,0)</f>
        <v>a</v>
      </c>
      <c r="J722" s="0" t="str">
        <f aca="false">VLOOKUP($D722,metadata!$B$2:$S$451,7,0)</f>
        <v>i</v>
      </c>
      <c r="K722" s="0" t="n">
        <f aca="false">VLOOKUP($D722,metadata!$B$2:$S$451,8,0)</f>
        <v>8</v>
      </c>
      <c r="L722" s="0" t="n">
        <f aca="false">VLOOKUP($D722,metadata!$B$2:$S$451,9,0)</f>
        <v>6</v>
      </c>
      <c r="M722" s="0" t="str">
        <f aca="false">VLOOKUP($D722,metadata!$B$2:$S$451,10,0)</f>
        <v/>
      </c>
      <c r="N722" s="0" t="str">
        <f aca="false">VLOOKUP($D722,metadata!$B$2:$S$451,11,0)</f>
        <v>Orius sauteri</v>
      </c>
      <c r="O722" s="0" t="str">
        <f aca="false">VLOOKUP($D722,metadata!$B$2:$S$451,12,0)</f>
        <v>heteroptera</v>
      </c>
      <c r="P722" s="0" t="str">
        <f aca="false">VLOOKUP($D722,metadata!$B$2:$S$451,13,0)</f>
        <v>KU</v>
      </c>
      <c r="Q722" s="0" t="n">
        <f aca="false">VLOOKUP($D722,metadata!$B$2:$S$451,14,0)</f>
        <v>43.733333</v>
      </c>
      <c r="R722" s="0" t="n">
        <f aca="false">VLOOKUP($D722,metadata!$B$2:$S$451,15,0)</f>
        <v>143.733333</v>
      </c>
      <c r="S722" s="0" t="n">
        <f aca="false">VLOOKUP($D722,metadata!$B$2:$S$451,16,0)</f>
        <v>0.05</v>
      </c>
      <c r="T722" s="0" t="str">
        <f aca="false">VLOOKUP($D722,metadata!$B$2:$S$451,17,0)</f>
        <v/>
      </c>
      <c r="U722" s="0" t="str">
        <f aca="false">VLOOKUP($D722,metadata!$B$2:$S$451,18,0)</f>
        <v/>
      </c>
      <c r="V722" s="0" t="n">
        <f aca="false">VLOOKUP($D722,metadata!$B$2:$Z$451,19,0)</f>
        <v>34</v>
      </c>
      <c r="W722" s="0" t="str">
        <f aca="false">VLOOKUP($D722,metadata!$B$2:$Z$451,20,0)</f>
        <v>acc</v>
      </c>
      <c r="X722" s="0" t="str">
        <f aca="false">VLOOKUP($D722,metadata!$B$2:$Z$451,21,0)</f>
        <v/>
      </c>
      <c r="Y722" s="0" t="n">
        <f aca="false">VLOOKUP($D722,metadata!$B$2:$Z$451,22,0)</f>
        <v>17</v>
      </c>
      <c r="Z722" s="0" t="str">
        <f aca="false">VLOOKUP($D722,metadata!$B$2:$Z$451,23,0)</f>
        <v/>
      </c>
      <c r="AA722" s="0" t="str">
        <f aca="false">VLOOKUP($D722,metadata!$B$2:$Z$451,24,0)</f>
        <v/>
      </c>
      <c r="AB722" s="0" t="str">
        <f aca="false">VLOOKUP($D722,metadata!$B$2:$Z$451,25,0)</f>
        <v/>
      </c>
      <c r="AC722" s="0" t="n">
        <v>16.0002860330082</v>
      </c>
      <c r="AD722" s="0" t="n">
        <v>-1.06976345070228</v>
      </c>
      <c r="AF722" s="0" t="n">
        <f aca="false">IF(AE722="",V722,AE722)</f>
        <v>34</v>
      </c>
      <c r="AG722" s="0" t="n">
        <f aca="false">ROUND(AC722,1)</f>
        <v>16</v>
      </c>
      <c r="AH722" s="0" t="n">
        <v>2000</v>
      </c>
      <c r="AI722" s="0" t="s">
        <v>37</v>
      </c>
      <c r="AJ722" s="0" t="s">
        <v>38</v>
      </c>
    </row>
    <row r="723" customFormat="false" ht="13.8" hidden="false" customHeight="false" outlineLevel="0" collapsed="false">
      <c r="C723" s="0" t="n">
        <v>722</v>
      </c>
      <c r="D723" s="3" t="str">
        <f aca="false">VLOOKUP(C723,$A$1:$B$451,2)</f>
        <v>17-SA</v>
      </c>
      <c r="E723" s="0" t="str">
        <f aca="false">VLOOKUP($D723,metadata!$B$2:$S$451,2,0)</f>
        <v>Ito, K; Nakata, T</v>
      </c>
      <c r="F723" s="0" t="str">
        <f aca="false">VLOOKUP($D723,metadata!$B$2:$S$451,3,0)</f>
        <v>Geographical variation of photoperiodic response in the females of a predatory bug, Orius sauteri (Poppius) (Heteroptera : Anthocoridae) from northern Japan</v>
      </c>
      <c r="G723" s="0" t="str">
        <f aca="false">VLOOKUP($D723,metadata!$B$2:$S$451,4,0)</f>
        <v>10.1303/aez.2000.101</v>
      </c>
      <c r="H723" s="0" t="str">
        <f aca="false">VLOOKUP($D723,metadata!$B$2:$S$451,5,0)</f>
        <v>y</v>
      </c>
      <c r="I723" s="0" t="str">
        <f aca="false">VLOOKUP($D723,metadata!$B$2:$S$451,6,0)</f>
        <v>a</v>
      </c>
      <c r="J723" s="0" t="str">
        <f aca="false">VLOOKUP($D723,metadata!$B$2:$S$451,7,0)</f>
        <v>i</v>
      </c>
      <c r="K723" s="0" t="n">
        <f aca="false">VLOOKUP($D723,metadata!$B$2:$S$451,8,0)</f>
        <v>8</v>
      </c>
      <c r="L723" s="0" t="n">
        <f aca="false">VLOOKUP($D723,metadata!$B$2:$S$451,9,0)</f>
        <v>7</v>
      </c>
      <c r="M723" s="0" t="str">
        <f aca="false">VLOOKUP($D723,metadata!$B$2:$S$451,10,0)</f>
        <v/>
      </c>
      <c r="N723" s="0" t="str">
        <f aca="false">VLOOKUP($D723,metadata!$B$2:$S$451,11,0)</f>
        <v>Orius sauteri</v>
      </c>
      <c r="O723" s="0" t="str">
        <f aca="false">VLOOKUP($D723,metadata!$B$2:$S$451,12,0)</f>
        <v>heteroptera</v>
      </c>
      <c r="P723" s="0" t="str">
        <f aca="false">VLOOKUP($D723,metadata!$B$2:$S$451,13,0)</f>
        <v>SA</v>
      </c>
      <c r="Q723" s="0" t="n">
        <f aca="false">VLOOKUP($D723,metadata!$B$2:$S$451,14,0)</f>
        <v>43.061944</v>
      </c>
      <c r="R723" s="0" t="n">
        <f aca="false">VLOOKUP($D723,metadata!$B$2:$S$451,15,0)</f>
        <v>141.354167</v>
      </c>
      <c r="S723" s="0" t="n">
        <f aca="false">VLOOKUP($D723,metadata!$B$2:$S$451,16,0)</f>
        <v>0.05</v>
      </c>
      <c r="T723" s="0" t="str">
        <f aca="false">VLOOKUP($D723,metadata!$B$2:$S$451,17,0)</f>
        <v/>
      </c>
      <c r="U723" s="0" t="str">
        <f aca="false">VLOOKUP($D723,metadata!$B$2:$S$451,18,0)</f>
        <v/>
      </c>
      <c r="V723" s="0" t="n">
        <f aca="false">VLOOKUP($D723,metadata!$B$2:$Z$451,19,0)</f>
        <v>44.8</v>
      </c>
      <c r="W723" s="0" t="str">
        <f aca="false">VLOOKUP($D723,metadata!$B$2:$Z$451,20,0)</f>
        <v>acc</v>
      </c>
      <c r="X723" s="0" t="str">
        <f aca="false">VLOOKUP($D723,metadata!$B$2:$Z$451,21,0)</f>
        <v/>
      </c>
      <c r="Y723" s="0" t="n">
        <f aca="false">VLOOKUP($D723,metadata!$B$2:$Z$451,22,0)</f>
        <v>17</v>
      </c>
      <c r="Z723" s="0" t="str">
        <f aca="false">VLOOKUP($D723,metadata!$B$2:$Z$451,23,0)</f>
        <v/>
      </c>
      <c r="AA723" s="0" t="str">
        <f aca="false">VLOOKUP($D723,metadata!$B$2:$Z$451,24,0)</f>
        <v/>
      </c>
      <c r="AB723" s="0" t="str">
        <f aca="false">VLOOKUP($D723,metadata!$B$2:$Z$451,25,0)</f>
        <v/>
      </c>
      <c r="AC723" s="0" t="n">
        <v>11.0270254217153</v>
      </c>
      <c r="AD723" s="0" t="n">
        <v>100</v>
      </c>
      <c r="AF723" s="0" t="n">
        <f aca="false">IF(AE723="",V723,AE723)</f>
        <v>44.8</v>
      </c>
      <c r="AG723" s="0" t="n">
        <f aca="false">ROUND(AC723,1)</f>
        <v>11</v>
      </c>
      <c r="AH723" s="0" t="n">
        <v>2000</v>
      </c>
      <c r="AI723" s="0" t="s">
        <v>37</v>
      </c>
      <c r="AJ723" s="0" t="s">
        <v>38</v>
      </c>
    </row>
    <row r="724" customFormat="false" ht="13.8" hidden="false" customHeight="false" outlineLevel="0" collapsed="false">
      <c r="C724" s="0" t="n">
        <v>723</v>
      </c>
      <c r="D724" s="3" t="str">
        <f aca="false">VLOOKUP(C724,$A$1:$B$451,2)</f>
        <v>17-SA</v>
      </c>
      <c r="E724" s="0" t="str">
        <f aca="false">VLOOKUP($D724,metadata!$B$2:$S$451,2,0)</f>
        <v>Ito, K; Nakata, T</v>
      </c>
      <c r="F724" s="0" t="str">
        <f aca="false">VLOOKUP($D724,metadata!$B$2:$S$451,3,0)</f>
        <v>Geographical variation of photoperiodic response in the females of a predatory bug, Orius sauteri (Poppius) (Heteroptera : Anthocoridae) from northern Japan</v>
      </c>
      <c r="G724" s="0" t="str">
        <f aca="false">VLOOKUP($D724,metadata!$B$2:$S$451,4,0)</f>
        <v>10.1303/aez.2000.101</v>
      </c>
      <c r="H724" s="0" t="str">
        <f aca="false">VLOOKUP($D724,metadata!$B$2:$S$451,5,0)</f>
        <v>y</v>
      </c>
      <c r="I724" s="0" t="str">
        <f aca="false">VLOOKUP($D724,metadata!$B$2:$S$451,6,0)</f>
        <v>a</v>
      </c>
      <c r="J724" s="0" t="str">
        <f aca="false">VLOOKUP($D724,metadata!$B$2:$S$451,7,0)</f>
        <v>i</v>
      </c>
      <c r="K724" s="0" t="n">
        <f aca="false">VLOOKUP($D724,metadata!$B$2:$S$451,8,0)</f>
        <v>8</v>
      </c>
      <c r="L724" s="0" t="n">
        <f aca="false">VLOOKUP($D724,metadata!$B$2:$S$451,9,0)</f>
        <v>7</v>
      </c>
      <c r="M724" s="0" t="str">
        <f aca="false">VLOOKUP($D724,metadata!$B$2:$S$451,10,0)</f>
        <v/>
      </c>
      <c r="N724" s="0" t="str">
        <f aca="false">VLOOKUP($D724,metadata!$B$2:$S$451,11,0)</f>
        <v>Orius sauteri</v>
      </c>
      <c r="O724" s="0" t="str">
        <f aca="false">VLOOKUP($D724,metadata!$B$2:$S$451,12,0)</f>
        <v>heteroptera</v>
      </c>
      <c r="P724" s="0" t="str">
        <f aca="false">VLOOKUP($D724,metadata!$B$2:$S$451,13,0)</f>
        <v>SA</v>
      </c>
      <c r="Q724" s="0" t="n">
        <f aca="false">VLOOKUP($D724,metadata!$B$2:$S$451,14,0)</f>
        <v>43.061944</v>
      </c>
      <c r="R724" s="0" t="n">
        <f aca="false">VLOOKUP($D724,metadata!$B$2:$S$451,15,0)</f>
        <v>141.354167</v>
      </c>
      <c r="S724" s="0" t="n">
        <f aca="false">VLOOKUP($D724,metadata!$B$2:$S$451,16,0)</f>
        <v>0.05</v>
      </c>
      <c r="T724" s="0" t="str">
        <f aca="false">VLOOKUP($D724,metadata!$B$2:$S$451,17,0)</f>
        <v/>
      </c>
      <c r="U724" s="0" t="str">
        <f aca="false">VLOOKUP($D724,metadata!$B$2:$S$451,18,0)</f>
        <v/>
      </c>
      <c r="V724" s="0" t="n">
        <f aca="false">VLOOKUP($D724,metadata!$B$2:$Z$451,19,0)</f>
        <v>44.8</v>
      </c>
      <c r="W724" s="0" t="str">
        <f aca="false">VLOOKUP($D724,metadata!$B$2:$Z$451,20,0)</f>
        <v>acc</v>
      </c>
      <c r="X724" s="0" t="str">
        <f aca="false">VLOOKUP($D724,metadata!$B$2:$Z$451,21,0)</f>
        <v/>
      </c>
      <c r="Y724" s="0" t="n">
        <f aca="false">VLOOKUP($D724,metadata!$B$2:$Z$451,22,0)</f>
        <v>17</v>
      </c>
      <c r="Z724" s="0" t="str">
        <f aca="false">VLOOKUP($D724,metadata!$B$2:$Z$451,23,0)</f>
        <v/>
      </c>
      <c r="AA724" s="0" t="str">
        <f aca="false">VLOOKUP($D724,metadata!$B$2:$Z$451,24,0)</f>
        <v/>
      </c>
      <c r="AB724" s="0" t="str">
        <f aca="false">VLOOKUP($D724,metadata!$B$2:$Z$451,25,0)</f>
        <v/>
      </c>
      <c r="AC724" s="0" t="n">
        <v>11.9830125920646</v>
      </c>
      <c r="AD724" s="0" t="n">
        <v>99.4565217391305</v>
      </c>
      <c r="AF724" s="0" t="n">
        <f aca="false">IF(AE724="",V724,AE724)</f>
        <v>44.8</v>
      </c>
      <c r="AG724" s="0" t="n">
        <f aca="false">ROUND(AC724,1)</f>
        <v>12</v>
      </c>
      <c r="AH724" s="0" t="n">
        <v>2000</v>
      </c>
      <c r="AI724" s="0" t="s">
        <v>37</v>
      </c>
      <c r="AJ724" s="0" t="s">
        <v>38</v>
      </c>
    </row>
    <row r="725" customFormat="false" ht="13.8" hidden="false" customHeight="false" outlineLevel="0" collapsed="false">
      <c r="C725" s="0" t="n">
        <v>724</v>
      </c>
      <c r="D725" s="3" t="str">
        <f aca="false">VLOOKUP(C725,$A$1:$B$451,2)</f>
        <v>17-SA</v>
      </c>
      <c r="E725" s="0" t="str">
        <f aca="false">VLOOKUP($D725,metadata!$B$2:$S$451,2,0)</f>
        <v>Ito, K; Nakata, T</v>
      </c>
      <c r="F725" s="0" t="str">
        <f aca="false">VLOOKUP($D725,metadata!$B$2:$S$451,3,0)</f>
        <v>Geographical variation of photoperiodic response in the females of a predatory bug, Orius sauteri (Poppius) (Heteroptera : Anthocoridae) from northern Japan</v>
      </c>
      <c r="G725" s="0" t="str">
        <f aca="false">VLOOKUP($D725,metadata!$B$2:$S$451,4,0)</f>
        <v>10.1303/aez.2000.101</v>
      </c>
      <c r="H725" s="0" t="str">
        <f aca="false">VLOOKUP($D725,metadata!$B$2:$S$451,5,0)</f>
        <v>y</v>
      </c>
      <c r="I725" s="0" t="str">
        <f aca="false">VLOOKUP($D725,metadata!$B$2:$S$451,6,0)</f>
        <v>a</v>
      </c>
      <c r="J725" s="0" t="str">
        <f aca="false">VLOOKUP($D725,metadata!$B$2:$S$451,7,0)</f>
        <v>i</v>
      </c>
      <c r="K725" s="0" t="n">
        <f aca="false">VLOOKUP($D725,metadata!$B$2:$S$451,8,0)</f>
        <v>8</v>
      </c>
      <c r="L725" s="0" t="n">
        <f aca="false">VLOOKUP($D725,metadata!$B$2:$S$451,9,0)</f>
        <v>7</v>
      </c>
      <c r="M725" s="0" t="str">
        <f aca="false">VLOOKUP($D725,metadata!$B$2:$S$451,10,0)</f>
        <v/>
      </c>
      <c r="N725" s="0" t="str">
        <f aca="false">VLOOKUP($D725,metadata!$B$2:$S$451,11,0)</f>
        <v>Orius sauteri</v>
      </c>
      <c r="O725" s="0" t="str">
        <f aca="false">VLOOKUP($D725,metadata!$B$2:$S$451,12,0)</f>
        <v>heteroptera</v>
      </c>
      <c r="P725" s="0" t="str">
        <f aca="false">VLOOKUP($D725,metadata!$B$2:$S$451,13,0)</f>
        <v>SA</v>
      </c>
      <c r="Q725" s="0" t="n">
        <f aca="false">VLOOKUP($D725,metadata!$B$2:$S$451,14,0)</f>
        <v>43.061944</v>
      </c>
      <c r="R725" s="0" t="n">
        <f aca="false">VLOOKUP($D725,metadata!$B$2:$S$451,15,0)</f>
        <v>141.354167</v>
      </c>
      <c r="S725" s="0" t="n">
        <f aca="false">VLOOKUP($D725,metadata!$B$2:$S$451,16,0)</f>
        <v>0.05</v>
      </c>
      <c r="T725" s="0" t="str">
        <f aca="false">VLOOKUP($D725,metadata!$B$2:$S$451,17,0)</f>
        <v/>
      </c>
      <c r="U725" s="0" t="str">
        <f aca="false">VLOOKUP($D725,metadata!$B$2:$S$451,18,0)</f>
        <v/>
      </c>
      <c r="V725" s="0" t="n">
        <f aca="false">VLOOKUP($D725,metadata!$B$2:$Z$451,19,0)</f>
        <v>44.8</v>
      </c>
      <c r="W725" s="0" t="str">
        <f aca="false">VLOOKUP($D725,metadata!$B$2:$Z$451,20,0)</f>
        <v>acc</v>
      </c>
      <c r="X725" s="0" t="str">
        <f aca="false">VLOOKUP($D725,metadata!$B$2:$Z$451,21,0)</f>
        <v/>
      </c>
      <c r="Y725" s="0" t="n">
        <f aca="false">VLOOKUP($D725,metadata!$B$2:$Z$451,22,0)</f>
        <v>17</v>
      </c>
      <c r="Z725" s="0" t="str">
        <f aca="false">VLOOKUP($D725,metadata!$B$2:$Z$451,23,0)</f>
        <v/>
      </c>
      <c r="AA725" s="0" t="str">
        <f aca="false">VLOOKUP($D725,metadata!$B$2:$Z$451,24,0)</f>
        <v/>
      </c>
      <c r="AB725" s="0" t="str">
        <f aca="false">VLOOKUP($D725,metadata!$B$2:$Z$451,25,0)</f>
        <v/>
      </c>
      <c r="AC725" s="0" t="n">
        <v>12.9930506058446</v>
      </c>
      <c r="AD725" s="0" t="n">
        <v>97.8260869565217</v>
      </c>
      <c r="AF725" s="0" t="n">
        <f aca="false">IF(AE725="",V725,AE725)</f>
        <v>44.8</v>
      </c>
      <c r="AG725" s="0" t="n">
        <f aca="false">ROUND(AC725,1)</f>
        <v>13</v>
      </c>
      <c r="AH725" s="0" t="n">
        <v>2000</v>
      </c>
      <c r="AI725" s="0" t="s">
        <v>37</v>
      </c>
      <c r="AJ725" s="0" t="s">
        <v>38</v>
      </c>
    </row>
    <row r="726" customFormat="false" ht="13.8" hidden="false" customHeight="false" outlineLevel="0" collapsed="false">
      <c r="C726" s="0" t="n">
        <v>725</v>
      </c>
      <c r="D726" s="3" t="str">
        <f aca="false">VLOOKUP(C726,$A$1:$B$451,2)</f>
        <v>17-SA</v>
      </c>
      <c r="E726" s="0" t="str">
        <f aca="false">VLOOKUP($D726,metadata!$B$2:$S$451,2,0)</f>
        <v>Ito, K; Nakata, T</v>
      </c>
      <c r="F726" s="0" t="str">
        <f aca="false">VLOOKUP($D726,metadata!$B$2:$S$451,3,0)</f>
        <v>Geographical variation of photoperiodic response in the females of a predatory bug, Orius sauteri (Poppius) (Heteroptera : Anthocoridae) from northern Japan</v>
      </c>
      <c r="G726" s="0" t="str">
        <f aca="false">VLOOKUP($D726,metadata!$B$2:$S$451,4,0)</f>
        <v>10.1303/aez.2000.101</v>
      </c>
      <c r="H726" s="0" t="str">
        <f aca="false">VLOOKUP($D726,metadata!$B$2:$S$451,5,0)</f>
        <v>y</v>
      </c>
      <c r="I726" s="0" t="str">
        <f aca="false">VLOOKUP($D726,metadata!$B$2:$S$451,6,0)</f>
        <v>a</v>
      </c>
      <c r="J726" s="0" t="str">
        <f aca="false">VLOOKUP($D726,metadata!$B$2:$S$451,7,0)</f>
        <v>i</v>
      </c>
      <c r="K726" s="0" t="n">
        <f aca="false">VLOOKUP($D726,metadata!$B$2:$S$451,8,0)</f>
        <v>8</v>
      </c>
      <c r="L726" s="0" t="n">
        <f aca="false">VLOOKUP($D726,metadata!$B$2:$S$451,9,0)</f>
        <v>7</v>
      </c>
      <c r="M726" s="0" t="str">
        <f aca="false">VLOOKUP($D726,metadata!$B$2:$S$451,10,0)</f>
        <v/>
      </c>
      <c r="N726" s="0" t="str">
        <f aca="false">VLOOKUP($D726,metadata!$B$2:$S$451,11,0)</f>
        <v>Orius sauteri</v>
      </c>
      <c r="O726" s="0" t="str">
        <f aca="false">VLOOKUP($D726,metadata!$B$2:$S$451,12,0)</f>
        <v>heteroptera</v>
      </c>
      <c r="P726" s="0" t="str">
        <f aca="false">VLOOKUP($D726,metadata!$B$2:$S$451,13,0)</f>
        <v>SA</v>
      </c>
      <c r="Q726" s="0" t="n">
        <f aca="false">VLOOKUP($D726,metadata!$B$2:$S$451,14,0)</f>
        <v>43.061944</v>
      </c>
      <c r="R726" s="0" t="n">
        <f aca="false">VLOOKUP($D726,metadata!$B$2:$S$451,15,0)</f>
        <v>141.354167</v>
      </c>
      <c r="S726" s="0" t="n">
        <f aca="false">VLOOKUP($D726,metadata!$B$2:$S$451,16,0)</f>
        <v>0.05</v>
      </c>
      <c r="T726" s="0" t="str">
        <f aca="false">VLOOKUP($D726,metadata!$B$2:$S$451,17,0)</f>
        <v/>
      </c>
      <c r="U726" s="0" t="str">
        <f aca="false">VLOOKUP($D726,metadata!$B$2:$S$451,18,0)</f>
        <v/>
      </c>
      <c r="V726" s="0" t="n">
        <f aca="false">VLOOKUP($D726,metadata!$B$2:$Z$451,19,0)</f>
        <v>44.8</v>
      </c>
      <c r="W726" s="0" t="str">
        <f aca="false">VLOOKUP($D726,metadata!$B$2:$Z$451,20,0)</f>
        <v>acc</v>
      </c>
      <c r="X726" s="0" t="str">
        <f aca="false">VLOOKUP($D726,metadata!$B$2:$Z$451,21,0)</f>
        <v/>
      </c>
      <c r="Y726" s="0" t="n">
        <f aca="false">VLOOKUP($D726,metadata!$B$2:$Z$451,22,0)</f>
        <v>17</v>
      </c>
      <c r="Z726" s="0" t="str">
        <f aca="false">VLOOKUP($D726,metadata!$B$2:$Z$451,23,0)</f>
        <v/>
      </c>
      <c r="AA726" s="0" t="str">
        <f aca="false">VLOOKUP($D726,metadata!$B$2:$Z$451,24,0)</f>
        <v/>
      </c>
      <c r="AB726" s="0" t="str">
        <f aca="false">VLOOKUP($D726,metadata!$B$2:$Z$451,25,0)</f>
        <v/>
      </c>
      <c r="AC726" s="0" t="n">
        <v>14.0054644808743</v>
      </c>
      <c r="AD726" s="0" t="n">
        <v>100.543478260869</v>
      </c>
      <c r="AF726" s="0" t="n">
        <f aca="false">IF(AE726="",V726,AE726)</f>
        <v>44.8</v>
      </c>
      <c r="AG726" s="0" t="n">
        <f aca="false">ROUND(AC726,1)</f>
        <v>14</v>
      </c>
      <c r="AH726" s="0" t="n">
        <v>2000</v>
      </c>
      <c r="AI726" s="0" t="s">
        <v>37</v>
      </c>
      <c r="AJ726" s="0" t="s">
        <v>38</v>
      </c>
    </row>
    <row r="727" customFormat="false" ht="13.8" hidden="false" customHeight="false" outlineLevel="0" collapsed="false">
      <c r="C727" s="0" t="n">
        <v>726</v>
      </c>
      <c r="D727" s="3" t="str">
        <f aca="false">VLOOKUP(C727,$A$1:$B$451,2)</f>
        <v>17-SA</v>
      </c>
      <c r="E727" s="0" t="str">
        <f aca="false">VLOOKUP($D727,metadata!$B$2:$S$451,2,0)</f>
        <v>Ito, K; Nakata, T</v>
      </c>
      <c r="F727" s="0" t="str">
        <f aca="false">VLOOKUP($D727,metadata!$B$2:$S$451,3,0)</f>
        <v>Geographical variation of photoperiodic response in the females of a predatory bug, Orius sauteri (Poppius) (Heteroptera : Anthocoridae) from northern Japan</v>
      </c>
      <c r="G727" s="0" t="str">
        <f aca="false">VLOOKUP($D727,metadata!$B$2:$S$451,4,0)</f>
        <v>10.1303/aez.2000.101</v>
      </c>
      <c r="H727" s="0" t="str">
        <f aca="false">VLOOKUP($D727,metadata!$B$2:$S$451,5,0)</f>
        <v>y</v>
      </c>
      <c r="I727" s="0" t="str">
        <f aca="false">VLOOKUP($D727,metadata!$B$2:$S$451,6,0)</f>
        <v>a</v>
      </c>
      <c r="J727" s="0" t="str">
        <f aca="false">VLOOKUP($D727,metadata!$B$2:$S$451,7,0)</f>
        <v>i</v>
      </c>
      <c r="K727" s="0" t="n">
        <f aca="false">VLOOKUP($D727,metadata!$B$2:$S$451,8,0)</f>
        <v>8</v>
      </c>
      <c r="L727" s="0" t="n">
        <f aca="false">VLOOKUP($D727,metadata!$B$2:$S$451,9,0)</f>
        <v>7</v>
      </c>
      <c r="M727" s="0" t="str">
        <f aca="false">VLOOKUP($D727,metadata!$B$2:$S$451,10,0)</f>
        <v/>
      </c>
      <c r="N727" s="0" t="str">
        <f aca="false">VLOOKUP($D727,metadata!$B$2:$S$451,11,0)</f>
        <v>Orius sauteri</v>
      </c>
      <c r="O727" s="0" t="str">
        <f aca="false">VLOOKUP($D727,metadata!$B$2:$S$451,12,0)</f>
        <v>heteroptera</v>
      </c>
      <c r="P727" s="0" t="str">
        <f aca="false">VLOOKUP($D727,metadata!$B$2:$S$451,13,0)</f>
        <v>SA</v>
      </c>
      <c r="Q727" s="0" t="n">
        <f aca="false">VLOOKUP($D727,metadata!$B$2:$S$451,14,0)</f>
        <v>43.061944</v>
      </c>
      <c r="R727" s="0" t="n">
        <f aca="false">VLOOKUP($D727,metadata!$B$2:$S$451,15,0)</f>
        <v>141.354167</v>
      </c>
      <c r="S727" s="0" t="n">
        <f aca="false">VLOOKUP($D727,metadata!$B$2:$S$451,16,0)</f>
        <v>0.05</v>
      </c>
      <c r="T727" s="0" t="str">
        <f aca="false">VLOOKUP($D727,metadata!$B$2:$S$451,17,0)</f>
        <v/>
      </c>
      <c r="U727" s="0" t="str">
        <f aca="false">VLOOKUP($D727,metadata!$B$2:$S$451,18,0)</f>
        <v/>
      </c>
      <c r="V727" s="0" t="n">
        <f aca="false">VLOOKUP($D727,metadata!$B$2:$Z$451,19,0)</f>
        <v>44.8</v>
      </c>
      <c r="W727" s="0" t="str">
        <f aca="false">VLOOKUP($D727,metadata!$B$2:$Z$451,20,0)</f>
        <v>acc</v>
      </c>
      <c r="X727" s="0" t="str">
        <f aca="false">VLOOKUP($D727,metadata!$B$2:$Z$451,21,0)</f>
        <v/>
      </c>
      <c r="Y727" s="0" t="n">
        <f aca="false">VLOOKUP($D727,metadata!$B$2:$Z$451,22,0)</f>
        <v>17</v>
      </c>
      <c r="Z727" s="0" t="str">
        <f aca="false">VLOOKUP($D727,metadata!$B$2:$Z$451,23,0)</f>
        <v/>
      </c>
      <c r="AA727" s="0" t="str">
        <f aca="false">VLOOKUP($D727,metadata!$B$2:$Z$451,24,0)</f>
        <v/>
      </c>
      <c r="AB727" s="0" t="str">
        <f aca="false">VLOOKUP($D727,metadata!$B$2:$Z$451,25,0)</f>
        <v/>
      </c>
      <c r="AC727" s="0" t="n">
        <v>14.5005345687811</v>
      </c>
      <c r="AD727" s="0" t="n">
        <v>6.52173913043475</v>
      </c>
      <c r="AF727" s="0" t="n">
        <f aca="false">IF(AE727="",V727,AE727)</f>
        <v>44.8</v>
      </c>
      <c r="AG727" s="0" t="n">
        <f aca="false">ROUND(AC727,1)</f>
        <v>14.5</v>
      </c>
      <c r="AH727" s="0" t="n">
        <v>2000</v>
      </c>
      <c r="AI727" s="0" t="s">
        <v>37</v>
      </c>
      <c r="AJ727" s="0" t="s">
        <v>38</v>
      </c>
    </row>
    <row r="728" customFormat="false" ht="13.8" hidden="false" customHeight="false" outlineLevel="0" collapsed="false">
      <c r="C728" s="0" t="n">
        <v>727</v>
      </c>
      <c r="D728" s="3" t="str">
        <f aca="false">VLOOKUP(C728,$A$1:$B$451,2)</f>
        <v>17-SA</v>
      </c>
      <c r="E728" s="0" t="str">
        <f aca="false">VLOOKUP($D728,metadata!$B$2:$S$451,2,0)</f>
        <v>Ito, K; Nakata, T</v>
      </c>
      <c r="F728" s="0" t="str">
        <f aca="false">VLOOKUP($D728,metadata!$B$2:$S$451,3,0)</f>
        <v>Geographical variation of photoperiodic response in the females of a predatory bug, Orius sauteri (Poppius) (Heteroptera : Anthocoridae) from northern Japan</v>
      </c>
      <c r="G728" s="0" t="str">
        <f aca="false">VLOOKUP($D728,metadata!$B$2:$S$451,4,0)</f>
        <v>10.1303/aez.2000.101</v>
      </c>
      <c r="H728" s="0" t="str">
        <f aca="false">VLOOKUP($D728,metadata!$B$2:$S$451,5,0)</f>
        <v>y</v>
      </c>
      <c r="I728" s="0" t="str">
        <f aca="false">VLOOKUP($D728,metadata!$B$2:$S$451,6,0)</f>
        <v>a</v>
      </c>
      <c r="J728" s="0" t="str">
        <f aca="false">VLOOKUP($D728,metadata!$B$2:$S$451,7,0)</f>
        <v>i</v>
      </c>
      <c r="K728" s="0" t="n">
        <f aca="false">VLOOKUP($D728,metadata!$B$2:$S$451,8,0)</f>
        <v>8</v>
      </c>
      <c r="L728" s="0" t="n">
        <f aca="false">VLOOKUP($D728,metadata!$B$2:$S$451,9,0)</f>
        <v>7</v>
      </c>
      <c r="M728" s="0" t="str">
        <f aca="false">VLOOKUP($D728,metadata!$B$2:$S$451,10,0)</f>
        <v/>
      </c>
      <c r="N728" s="0" t="str">
        <f aca="false">VLOOKUP($D728,metadata!$B$2:$S$451,11,0)</f>
        <v>Orius sauteri</v>
      </c>
      <c r="O728" s="0" t="str">
        <f aca="false">VLOOKUP($D728,metadata!$B$2:$S$451,12,0)</f>
        <v>heteroptera</v>
      </c>
      <c r="P728" s="0" t="str">
        <f aca="false">VLOOKUP($D728,metadata!$B$2:$S$451,13,0)</f>
        <v>SA</v>
      </c>
      <c r="Q728" s="0" t="n">
        <f aca="false">VLOOKUP($D728,metadata!$B$2:$S$451,14,0)</f>
        <v>43.061944</v>
      </c>
      <c r="R728" s="0" t="n">
        <f aca="false">VLOOKUP($D728,metadata!$B$2:$S$451,15,0)</f>
        <v>141.354167</v>
      </c>
      <c r="S728" s="0" t="n">
        <f aca="false">VLOOKUP($D728,metadata!$B$2:$S$451,16,0)</f>
        <v>0.05</v>
      </c>
      <c r="T728" s="0" t="str">
        <f aca="false">VLOOKUP($D728,metadata!$B$2:$S$451,17,0)</f>
        <v/>
      </c>
      <c r="U728" s="0" t="str">
        <f aca="false">VLOOKUP($D728,metadata!$B$2:$S$451,18,0)</f>
        <v/>
      </c>
      <c r="V728" s="0" t="n">
        <f aca="false">VLOOKUP($D728,metadata!$B$2:$Z$451,19,0)</f>
        <v>44.8</v>
      </c>
      <c r="W728" s="0" t="str">
        <f aca="false">VLOOKUP($D728,metadata!$B$2:$Z$451,20,0)</f>
        <v>acc</v>
      </c>
      <c r="X728" s="0" t="str">
        <f aca="false">VLOOKUP($D728,metadata!$B$2:$Z$451,21,0)</f>
        <v/>
      </c>
      <c r="Y728" s="0" t="n">
        <f aca="false">VLOOKUP($D728,metadata!$B$2:$Z$451,22,0)</f>
        <v>17</v>
      </c>
      <c r="Z728" s="0" t="str">
        <f aca="false">VLOOKUP($D728,metadata!$B$2:$Z$451,23,0)</f>
        <v/>
      </c>
      <c r="AA728" s="0" t="str">
        <f aca="false">VLOOKUP($D728,metadata!$B$2:$Z$451,24,0)</f>
        <v/>
      </c>
      <c r="AB728" s="0" t="str">
        <f aca="false">VLOOKUP($D728,metadata!$B$2:$Z$451,25,0)</f>
        <v/>
      </c>
      <c r="AC728" s="0" t="n">
        <v>14.9908529341886</v>
      </c>
      <c r="AD728" s="0" t="n">
        <v>3.80434782608693</v>
      </c>
      <c r="AF728" s="0" t="n">
        <f aca="false">IF(AE728="",V728,AE728)</f>
        <v>44.8</v>
      </c>
      <c r="AG728" s="0" t="n">
        <f aca="false">ROUND(AC728,1)</f>
        <v>15</v>
      </c>
      <c r="AH728" s="0" t="n">
        <v>2000</v>
      </c>
      <c r="AI728" s="0" t="s">
        <v>37</v>
      </c>
      <c r="AJ728" s="0" t="s">
        <v>38</v>
      </c>
    </row>
    <row r="729" customFormat="false" ht="13.8" hidden="false" customHeight="false" outlineLevel="0" collapsed="false">
      <c r="C729" s="0" t="n">
        <v>728</v>
      </c>
      <c r="D729" s="3" t="str">
        <f aca="false">VLOOKUP(C729,$A$1:$B$451,2)</f>
        <v>17-SA</v>
      </c>
      <c r="E729" s="0" t="str">
        <f aca="false">VLOOKUP($D729,metadata!$B$2:$S$451,2,0)</f>
        <v>Ito, K; Nakata, T</v>
      </c>
      <c r="F729" s="0" t="str">
        <f aca="false">VLOOKUP($D729,metadata!$B$2:$S$451,3,0)</f>
        <v>Geographical variation of photoperiodic response in the females of a predatory bug, Orius sauteri (Poppius) (Heteroptera : Anthocoridae) from northern Japan</v>
      </c>
      <c r="G729" s="0" t="str">
        <f aca="false">VLOOKUP($D729,metadata!$B$2:$S$451,4,0)</f>
        <v>10.1303/aez.2000.101</v>
      </c>
      <c r="H729" s="0" t="str">
        <f aca="false">VLOOKUP($D729,metadata!$B$2:$S$451,5,0)</f>
        <v>y</v>
      </c>
      <c r="I729" s="0" t="str">
        <f aca="false">VLOOKUP($D729,metadata!$B$2:$S$451,6,0)</f>
        <v>a</v>
      </c>
      <c r="J729" s="0" t="str">
        <f aca="false">VLOOKUP($D729,metadata!$B$2:$S$451,7,0)</f>
        <v>i</v>
      </c>
      <c r="K729" s="0" t="n">
        <f aca="false">VLOOKUP($D729,metadata!$B$2:$S$451,8,0)</f>
        <v>8</v>
      </c>
      <c r="L729" s="0" t="n">
        <f aca="false">VLOOKUP($D729,metadata!$B$2:$S$451,9,0)</f>
        <v>7</v>
      </c>
      <c r="M729" s="0" t="str">
        <f aca="false">VLOOKUP($D729,metadata!$B$2:$S$451,10,0)</f>
        <v/>
      </c>
      <c r="N729" s="0" t="str">
        <f aca="false">VLOOKUP($D729,metadata!$B$2:$S$451,11,0)</f>
        <v>Orius sauteri</v>
      </c>
      <c r="O729" s="0" t="str">
        <f aca="false">VLOOKUP($D729,metadata!$B$2:$S$451,12,0)</f>
        <v>heteroptera</v>
      </c>
      <c r="P729" s="0" t="str">
        <f aca="false">VLOOKUP($D729,metadata!$B$2:$S$451,13,0)</f>
        <v>SA</v>
      </c>
      <c r="Q729" s="0" t="n">
        <f aca="false">VLOOKUP($D729,metadata!$B$2:$S$451,14,0)</f>
        <v>43.061944</v>
      </c>
      <c r="R729" s="0" t="n">
        <f aca="false">VLOOKUP($D729,metadata!$B$2:$S$451,15,0)</f>
        <v>141.354167</v>
      </c>
      <c r="S729" s="0" t="n">
        <f aca="false">VLOOKUP($D729,metadata!$B$2:$S$451,16,0)</f>
        <v>0.05</v>
      </c>
      <c r="T729" s="0" t="str">
        <f aca="false">VLOOKUP($D729,metadata!$B$2:$S$451,17,0)</f>
        <v/>
      </c>
      <c r="U729" s="0" t="str">
        <f aca="false">VLOOKUP($D729,metadata!$B$2:$S$451,18,0)</f>
        <v/>
      </c>
      <c r="V729" s="0" t="n">
        <f aca="false">VLOOKUP($D729,metadata!$B$2:$Z$451,19,0)</f>
        <v>44.8</v>
      </c>
      <c r="W729" s="0" t="str">
        <f aca="false">VLOOKUP($D729,metadata!$B$2:$Z$451,20,0)</f>
        <v>acc</v>
      </c>
      <c r="X729" s="0" t="str">
        <f aca="false">VLOOKUP($D729,metadata!$B$2:$Z$451,21,0)</f>
        <v/>
      </c>
      <c r="Y729" s="0" t="n">
        <f aca="false">VLOOKUP($D729,metadata!$B$2:$Z$451,22,0)</f>
        <v>17</v>
      </c>
      <c r="Z729" s="0" t="str">
        <f aca="false">VLOOKUP($D729,metadata!$B$2:$Z$451,23,0)</f>
        <v/>
      </c>
      <c r="AA729" s="0" t="str">
        <f aca="false">VLOOKUP($D729,metadata!$B$2:$Z$451,24,0)</f>
        <v/>
      </c>
      <c r="AB729" s="0" t="str">
        <f aca="false">VLOOKUP($D729,metadata!$B$2:$Z$451,25,0)</f>
        <v/>
      </c>
      <c r="AC729" s="0" t="n">
        <v>16</v>
      </c>
      <c r="AD729" s="0" t="n">
        <v>0.543478260869505</v>
      </c>
      <c r="AF729" s="0" t="n">
        <f aca="false">IF(AE729="",V729,AE729)</f>
        <v>44.8</v>
      </c>
      <c r="AG729" s="0" t="n">
        <f aca="false">ROUND(AC729,1)</f>
        <v>16</v>
      </c>
      <c r="AH729" s="0" t="n">
        <v>2000</v>
      </c>
      <c r="AI729" s="0" t="s">
        <v>37</v>
      </c>
      <c r="AJ729" s="0" t="s">
        <v>38</v>
      </c>
    </row>
    <row r="730" customFormat="false" ht="13.8" hidden="false" customHeight="false" outlineLevel="0" collapsed="false">
      <c r="C730" s="0" t="n">
        <v>729</v>
      </c>
      <c r="D730" s="3" t="str">
        <f aca="false">VLOOKUP(C730,$A$1:$B$451,2)</f>
        <v>17-ME</v>
      </c>
      <c r="E730" s="0" t="str">
        <f aca="false">VLOOKUP($D730,metadata!$B$2:$S$451,2,0)</f>
        <v>Ito, K; Nakata, T</v>
      </c>
      <c r="F730" s="0" t="str">
        <f aca="false">VLOOKUP($D730,metadata!$B$2:$S$451,3,0)</f>
        <v>Geographical variation of photoperiodic response in the females of a predatory bug, Orius sauteri (Poppius) (Heteroptera : Anthocoridae) from northern Japan</v>
      </c>
      <c r="G730" s="0" t="str">
        <f aca="false">VLOOKUP($D730,metadata!$B$2:$S$451,4,0)</f>
        <v>10.1303/aez.2000.101</v>
      </c>
      <c r="H730" s="0" t="str">
        <f aca="false">VLOOKUP($D730,metadata!$B$2:$S$451,5,0)</f>
        <v>y</v>
      </c>
      <c r="I730" s="0" t="str">
        <f aca="false">VLOOKUP($D730,metadata!$B$2:$S$451,6,0)</f>
        <v>a</v>
      </c>
      <c r="J730" s="0" t="str">
        <f aca="false">VLOOKUP($D730,metadata!$B$2:$S$451,7,0)</f>
        <v>i</v>
      </c>
      <c r="K730" s="0" t="n">
        <f aca="false">VLOOKUP($D730,metadata!$B$2:$S$451,8,0)</f>
        <v>8</v>
      </c>
      <c r="L730" s="0" t="n">
        <f aca="false">VLOOKUP($D730,metadata!$B$2:$S$451,9,0)</f>
        <v>6</v>
      </c>
      <c r="M730" s="0" t="str">
        <f aca="false">VLOOKUP($D730,metadata!$B$2:$S$451,10,0)</f>
        <v/>
      </c>
      <c r="N730" s="0" t="str">
        <f aca="false">VLOOKUP($D730,metadata!$B$2:$S$451,11,0)</f>
        <v>Orius sauteri</v>
      </c>
      <c r="O730" s="0" t="str">
        <f aca="false">VLOOKUP($D730,metadata!$B$2:$S$451,12,0)</f>
        <v>heteroptera</v>
      </c>
      <c r="P730" s="0" t="str">
        <f aca="false">VLOOKUP($D730,metadata!$B$2:$S$451,13,0)</f>
        <v>ME</v>
      </c>
      <c r="Q730" s="0" t="n">
        <f aca="false">VLOOKUP($D730,metadata!$B$2:$S$451,14,0)</f>
        <v>42.916667</v>
      </c>
      <c r="R730" s="0" t="n">
        <f aca="false">VLOOKUP($D730,metadata!$B$2:$S$451,15,0)</f>
        <v>143.05</v>
      </c>
      <c r="S730" s="0" t="n">
        <f aca="false">VLOOKUP($D730,metadata!$B$2:$S$451,16,0)</f>
        <v>0.05</v>
      </c>
      <c r="T730" s="0" t="str">
        <f aca="false">VLOOKUP($D730,metadata!$B$2:$S$451,17,0)</f>
        <v/>
      </c>
      <c r="U730" s="0" t="str">
        <f aca="false">VLOOKUP($D730,metadata!$B$2:$S$451,18,0)</f>
        <v/>
      </c>
      <c r="V730" s="0" t="n">
        <f aca="false">VLOOKUP($D730,metadata!$B$2:$Z$451,19,0)</f>
        <v>38</v>
      </c>
      <c r="W730" s="0" t="str">
        <f aca="false">VLOOKUP($D730,metadata!$B$2:$Z$451,20,0)</f>
        <v>acc</v>
      </c>
      <c r="X730" s="0" t="str">
        <f aca="false">VLOOKUP($D730,metadata!$B$2:$Z$451,21,0)</f>
        <v/>
      </c>
      <c r="Y730" s="0" t="n">
        <f aca="false">VLOOKUP($D730,metadata!$B$2:$Z$451,22,0)</f>
        <v>17</v>
      </c>
      <c r="Z730" s="0" t="str">
        <f aca="false">VLOOKUP($D730,metadata!$B$2:$Z$451,23,0)</f>
        <v/>
      </c>
      <c r="AA730" s="0" t="str">
        <f aca="false">VLOOKUP($D730,metadata!$B$2:$Z$451,24,0)</f>
        <v/>
      </c>
      <c r="AB730" s="0" t="str">
        <f aca="false">VLOOKUP($D730,metadata!$B$2:$Z$451,25,0)</f>
        <v/>
      </c>
      <c r="AC730" s="0" t="n">
        <v>13.25</v>
      </c>
      <c r="AD730" s="0" t="n">
        <v>100.839409185073</v>
      </c>
      <c r="AF730" s="0" t="n">
        <f aca="false">IF(AE730="",V730,AE730)</f>
        <v>38</v>
      </c>
      <c r="AG730" s="0" t="n">
        <f aca="false">ROUND(AC730,1)</f>
        <v>13.3</v>
      </c>
      <c r="AH730" s="0" t="n">
        <v>2000</v>
      </c>
      <c r="AI730" s="0" t="s">
        <v>37</v>
      </c>
      <c r="AJ730" s="0" t="s">
        <v>37</v>
      </c>
    </row>
    <row r="731" customFormat="false" ht="13.8" hidden="false" customHeight="false" outlineLevel="0" collapsed="false">
      <c r="C731" s="0" t="n">
        <v>730</v>
      </c>
      <c r="D731" s="3" t="str">
        <f aca="false">VLOOKUP(C731,$A$1:$B$451,2)</f>
        <v>17-ME</v>
      </c>
      <c r="E731" s="0" t="str">
        <f aca="false">VLOOKUP($D731,metadata!$B$2:$S$451,2,0)</f>
        <v>Ito, K; Nakata, T</v>
      </c>
      <c r="F731" s="0" t="str">
        <f aca="false">VLOOKUP($D731,metadata!$B$2:$S$451,3,0)</f>
        <v>Geographical variation of photoperiodic response in the females of a predatory bug, Orius sauteri (Poppius) (Heteroptera : Anthocoridae) from northern Japan</v>
      </c>
      <c r="G731" s="0" t="str">
        <f aca="false">VLOOKUP($D731,metadata!$B$2:$S$451,4,0)</f>
        <v>10.1303/aez.2000.101</v>
      </c>
      <c r="H731" s="0" t="str">
        <f aca="false">VLOOKUP($D731,metadata!$B$2:$S$451,5,0)</f>
        <v>y</v>
      </c>
      <c r="I731" s="0" t="str">
        <f aca="false">VLOOKUP($D731,metadata!$B$2:$S$451,6,0)</f>
        <v>a</v>
      </c>
      <c r="J731" s="0" t="str">
        <f aca="false">VLOOKUP($D731,metadata!$B$2:$S$451,7,0)</f>
        <v>i</v>
      </c>
      <c r="K731" s="0" t="n">
        <f aca="false">VLOOKUP($D731,metadata!$B$2:$S$451,8,0)</f>
        <v>8</v>
      </c>
      <c r="L731" s="0" t="n">
        <f aca="false">VLOOKUP($D731,metadata!$B$2:$S$451,9,0)</f>
        <v>6</v>
      </c>
      <c r="M731" s="0" t="str">
        <f aca="false">VLOOKUP($D731,metadata!$B$2:$S$451,10,0)</f>
        <v/>
      </c>
      <c r="N731" s="0" t="str">
        <f aca="false">VLOOKUP($D731,metadata!$B$2:$S$451,11,0)</f>
        <v>Orius sauteri</v>
      </c>
      <c r="O731" s="0" t="str">
        <f aca="false">VLOOKUP($D731,metadata!$B$2:$S$451,12,0)</f>
        <v>heteroptera</v>
      </c>
      <c r="P731" s="0" t="str">
        <f aca="false">VLOOKUP($D731,metadata!$B$2:$S$451,13,0)</f>
        <v>ME</v>
      </c>
      <c r="Q731" s="0" t="n">
        <f aca="false">VLOOKUP($D731,metadata!$B$2:$S$451,14,0)</f>
        <v>42.916667</v>
      </c>
      <c r="R731" s="0" t="n">
        <f aca="false">VLOOKUP($D731,metadata!$B$2:$S$451,15,0)</f>
        <v>143.05</v>
      </c>
      <c r="S731" s="0" t="n">
        <f aca="false">VLOOKUP($D731,metadata!$B$2:$S$451,16,0)</f>
        <v>0.05</v>
      </c>
      <c r="T731" s="0" t="str">
        <f aca="false">VLOOKUP($D731,metadata!$B$2:$S$451,17,0)</f>
        <v/>
      </c>
      <c r="U731" s="0" t="str">
        <f aca="false">VLOOKUP($D731,metadata!$B$2:$S$451,18,0)</f>
        <v/>
      </c>
      <c r="V731" s="0" t="n">
        <f aca="false">VLOOKUP($D731,metadata!$B$2:$Z$451,19,0)</f>
        <v>38</v>
      </c>
      <c r="W731" s="0" t="str">
        <f aca="false">VLOOKUP($D731,metadata!$B$2:$Z$451,20,0)</f>
        <v>acc</v>
      </c>
      <c r="X731" s="0" t="str">
        <f aca="false">VLOOKUP($D731,metadata!$B$2:$Z$451,21,0)</f>
        <v/>
      </c>
      <c r="Y731" s="0" t="n">
        <f aca="false">VLOOKUP($D731,metadata!$B$2:$Z$451,22,0)</f>
        <v>17</v>
      </c>
      <c r="Z731" s="0" t="str">
        <f aca="false">VLOOKUP($D731,metadata!$B$2:$Z$451,23,0)</f>
        <v/>
      </c>
      <c r="AA731" s="0" t="str">
        <f aca="false">VLOOKUP($D731,metadata!$B$2:$Z$451,24,0)</f>
        <v/>
      </c>
      <c r="AB731" s="0" t="str">
        <f aca="false">VLOOKUP($D731,metadata!$B$2:$Z$451,25,0)</f>
        <v/>
      </c>
      <c r="AC731" s="0" t="n">
        <v>14.25</v>
      </c>
      <c r="AD731" s="0" t="n">
        <v>100.196400225994</v>
      </c>
      <c r="AF731" s="0" t="n">
        <f aca="false">IF(AE731="",V731,AE731)</f>
        <v>38</v>
      </c>
      <c r="AG731" s="0" t="n">
        <f aca="false">ROUND(AC731,1)</f>
        <v>14.3</v>
      </c>
      <c r="AH731" s="0" t="n">
        <v>2000</v>
      </c>
      <c r="AI731" s="0" t="s">
        <v>37</v>
      </c>
      <c r="AJ731" s="0" t="s">
        <v>37</v>
      </c>
    </row>
    <row r="732" customFormat="false" ht="13.8" hidden="false" customHeight="false" outlineLevel="0" collapsed="false">
      <c r="C732" s="0" t="n">
        <v>731</v>
      </c>
      <c r="D732" s="3" t="str">
        <f aca="false">VLOOKUP(C732,$A$1:$B$451,2)</f>
        <v>17-ME</v>
      </c>
      <c r="E732" s="0" t="str">
        <f aca="false">VLOOKUP($D732,metadata!$B$2:$S$451,2,0)</f>
        <v>Ito, K; Nakata, T</v>
      </c>
      <c r="F732" s="0" t="str">
        <f aca="false">VLOOKUP($D732,metadata!$B$2:$S$451,3,0)</f>
        <v>Geographical variation of photoperiodic response in the females of a predatory bug, Orius sauteri (Poppius) (Heteroptera : Anthocoridae) from northern Japan</v>
      </c>
      <c r="G732" s="0" t="str">
        <f aca="false">VLOOKUP($D732,metadata!$B$2:$S$451,4,0)</f>
        <v>10.1303/aez.2000.101</v>
      </c>
      <c r="H732" s="0" t="str">
        <f aca="false">VLOOKUP($D732,metadata!$B$2:$S$451,5,0)</f>
        <v>y</v>
      </c>
      <c r="I732" s="0" t="str">
        <f aca="false">VLOOKUP($D732,metadata!$B$2:$S$451,6,0)</f>
        <v>a</v>
      </c>
      <c r="J732" s="0" t="str">
        <f aca="false">VLOOKUP($D732,metadata!$B$2:$S$451,7,0)</f>
        <v>i</v>
      </c>
      <c r="K732" s="0" t="n">
        <f aca="false">VLOOKUP($D732,metadata!$B$2:$S$451,8,0)</f>
        <v>8</v>
      </c>
      <c r="L732" s="0" t="n">
        <f aca="false">VLOOKUP($D732,metadata!$B$2:$S$451,9,0)</f>
        <v>6</v>
      </c>
      <c r="M732" s="0" t="str">
        <f aca="false">VLOOKUP($D732,metadata!$B$2:$S$451,10,0)</f>
        <v/>
      </c>
      <c r="N732" s="0" t="str">
        <f aca="false">VLOOKUP($D732,metadata!$B$2:$S$451,11,0)</f>
        <v>Orius sauteri</v>
      </c>
      <c r="O732" s="0" t="str">
        <f aca="false">VLOOKUP($D732,metadata!$B$2:$S$451,12,0)</f>
        <v>heteroptera</v>
      </c>
      <c r="P732" s="0" t="str">
        <f aca="false">VLOOKUP($D732,metadata!$B$2:$S$451,13,0)</f>
        <v>ME</v>
      </c>
      <c r="Q732" s="0" t="n">
        <f aca="false">VLOOKUP($D732,metadata!$B$2:$S$451,14,0)</f>
        <v>42.916667</v>
      </c>
      <c r="R732" s="0" t="n">
        <f aca="false">VLOOKUP($D732,metadata!$B$2:$S$451,15,0)</f>
        <v>143.05</v>
      </c>
      <c r="S732" s="0" t="n">
        <f aca="false">VLOOKUP($D732,metadata!$B$2:$S$451,16,0)</f>
        <v>0.05</v>
      </c>
      <c r="T732" s="0" t="str">
        <f aca="false">VLOOKUP($D732,metadata!$B$2:$S$451,17,0)</f>
        <v/>
      </c>
      <c r="U732" s="0" t="str">
        <f aca="false">VLOOKUP($D732,metadata!$B$2:$S$451,18,0)</f>
        <v/>
      </c>
      <c r="V732" s="0" t="n">
        <f aca="false">VLOOKUP($D732,metadata!$B$2:$Z$451,19,0)</f>
        <v>38</v>
      </c>
      <c r="W732" s="0" t="str">
        <f aca="false">VLOOKUP($D732,metadata!$B$2:$Z$451,20,0)</f>
        <v>acc</v>
      </c>
      <c r="X732" s="0" t="str">
        <f aca="false">VLOOKUP($D732,metadata!$B$2:$Z$451,21,0)</f>
        <v/>
      </c>
      <c r="Y732" s="0" t="n">
        <f aca="false">VLOOKUP($D732,metadata!$B$2:$Z$451,22,0)</f>
        <v>17</v>
      </c>
      <c r="Z732" s="0" t="str">
        <f aca="false">VLOOKUP($D732,metadata!$B$2:$Z$451,23,0)</f>
        <v/>
      </c>
      <c r="AA732" s="0" t="str">
        <f aca="false">VLOOKUP($D732,metadata!$B$2:$Z$451,24,0)</f>
        <v/>
      </c>
      <c r="AB732" s="0" t="str">
        <f aca="false">VLOOKUP($D732,metadata!$B$2:$Z$451,25,0)</f>
        <v/>
      </c>
      <c r="AC732" s="0" t="n">
        <v>14.5</v>
      </c>
      <c r="AD732" s="0" t="n">
        <v>62.6489816782803</v>
      </c>
      <c r="AF732" s="0" t="n">
        <f aca="false">IF(AE732="",V732,AE732)</f>
        <v>38</v>
      </c>
      <c r="AG732" s="0" t="n">
        <f aca="false">ROUND(AC732,1)</f>
        <v>14.5</v>
      </c>
      <c r="AH732" s="0" t="n">
        <v>2000</v>
      </c>
      <c r="AI732" s="0" t="s">
        <v>37</v>
      </c>
      <c r="AJ732" s="0" t="s">
        <v>37</v>
      </c>
    </row>
    <row r="733" customFormat="false" ht="13.8" hidden="false" customHeight="false" outlineLevel="0" collapsed="false">
      <c r="C733" s="0" t="n">
        <v>732</v>
      </c>
      <c r="D733" s="3" t="str">
        <f aca="false">VLOOKUP(C733,$A$1:$B$451,2)</f>
        <v>17-ME</v>
      </c>
      <c r="E733" s="0" t="str">
        <f aca="false">VLOOKUP($D733,metadata!$B$2:$S$451,2,0)</f>
        <v>Ito, K; Nakata, T</v>
      </c>
      <c r="F733" s="0" t="str">
        <f aca="false">VLOOKUP($D733,metadata!$B$2:$S$451,3,0)</f>
        <v>Geographical variation of photoperiodic response in the females of a predatory bug, Orius sauteri (Poppius) (Heteroptera : Anthocoridae) from northern Japan</v>
      </c>
      <c r="G733" s="0" t="str">
        <f aca="false">VLOOKUP($D733,metadata!$B$2:$S$451,4,0)</f>
        <v>10.1303/aez.2000.101</v>
      </c>
      <c r="H733" s="0" t="str">
        <f aca="false">VLOOKUP($D733,metadata!$B$2:$S$451,5,0)</f>
        <v>y</v>
      </c>
      <c r="I733" s="0" t="str">
        <f aca="false">VLOOKUP($D733,metadata!$B$2:$S$451,6,0)</f>
        <v>a</v>
      </c>
      <c r="J733" s="0" t="str">
        <f aca="false">VLOOKUP($D733,metadata!$B$2:$S$451,7,0)</f>
        <v>i</v>
      </c>
      <c r="K733" s="0" t="n">
        <f aca="false">VLOOKUP($D733,metadata!$B$2:$S$451,8,0)</f>
        <v>8</v>
      </c>
      <c r="L733" s="0" t="n">
        <f aca="false">VLOOKUP($D733,metadata!$B$2:$S$451,9,0)</f>
        <v>6</v>
      </c>
      <c r="M733" s="0" t="str">
        <f aca="false">VLOOKUP($D733,metadata!$B$2:$S$451,10,0)</f>
        <v/>
      </c>
      <c r="N733" s="0" t="str">
        <f aca="false">VLOOKUP($D733,metadata!$B$2:$S$451,11,0)</f>
        <v>Orius sauteri</v>
      </c>
      <c r="O733" s="0" t="str">
        <f aca="false">VLOOKUP($D733,metadata!$B$2:$S$451,12,0)</f>
        <v>heteroptera</v>
      </c>
      <c r="P733" s="0" t="str">
        <f aca="false">VLOOKUP($D733,metadata!$B$2:$S$451,13,0)</f>
        <v>ME</v>
      </c>
      <c r="Q733" s="0" t="n">
        <f aca="false">VLOOKUP($D733,metadata!$B$2:$S$451,14,0)</f>
        <v>42.916667</v>
      </c>
      <c r="R733" s="0" t="n">
        <f aca="false">VLOOKUP($D733,metadata!$B$2:$S$451,15,0)</f>
        <v>143.05</v>
      </c>
      <c r="S733" s="0" t="n">
        <f aca="false">VLOOKUP($D733,metadata!$B$2:$S$451,16,0)</f>
        <v>0.05</v>
      </c>
      <c r="T733" s="0" t="str">
        <f aca="false">VLOOKUP($D733,metadata!$B$2:$S$451,17,0)</f>
        <v/>
      </c>
      <c r="U733" s="0" t="str">
        <f aca="false">VLOOKUP($D733,metadata!$B$2:$S$451,18,0)</f>
        <v/>
      </c>
      <c r="V733" s="0" t="n">
        <f aca="false">VLOOKUP($D733,metadata!$B$2:$Z$451,19,0)</f>
        <v>38</v>
      </c>
      <c r="W733" s="0" t="str">
        <f aca="false">VLOOKUP($D733,metadata!$B$2:$Z$451,20,0)</f>
        <v>acc</v>
      </c>
      <c r="X733" s="0" t="str">
        <f aca="false">VLOOKUP($D733,metadata!$B$2:$Z$451,21,0)</f>
        <v/>
      </c>
      <c r="Y733" s="0" t="n">
        <f aca="false">VLOOKUP($D733,metadata!$B$2:$Z$451,22,0)</f>
        <v>17</v>
      </c>
      <c r="Z733" s="0" t="str">
        <f aca="false">VLOOKUP($D733,metadata!$B$2:$Z$451,23,0)</f>
        <v/>
      </c>
      <c r="AA733" s="0" t="str">
        <f aca="false">VLOOKUP($D733,metadata!$B$2:$Z$451,24,0)</f>
        <v/>
      </c>
      <c r="AB733" s="0" t="str">
        <f aca="false">VLOOKUP($D733,metadata!$B$2:$Z$451,25,0)</f>
        <v/>
      </c>
      <c r="AC733" s="0" t="n">
        <v>15</v>
      </c>
      <c r="AD733" s="0" t="n">
        <v>4.98802765745648</v>
      </c>
      <c r="AF733" s="0" t="n">
        <f aca="false">IF(AE733="",V733,AE733)</f>
        <v>38</v>
      </c>
      <c r="AG733" s="0" t="n">
        <f aca="false">ROUND(AC733,1)</f>
        <v>15</v>
      </c>
      <c r="AH733" s="0" t="n">
        <v>2000</v>
      </c>
      <c r="AI733" s="0" t="s">
        <v>37</v>
      </c>
      <c r="AJ733" s="0" t="s">
        <v>37</v>
      </c>
    </row>
    <row r="734" customFormat="false" ht="13.8" hidden="false" customHeight="false" outlineLevel="0" collapsed="false">
      <c r="C734" s="0" t="n">
        <v>733</v>
      </c>
      <c r="D734" s="3" t="str">
        <f aca="false">VLOOKUP(C734,$A$1:$B$451,2)</f>
        <v>17-ME</v>
      </c>
      <c r="E734" s="0" t="str">
        <f aca="false">VLOOKUP($D734,metadata!$B$2:$S$451,2,0)</f>
        <v>Ito, K; Nakata, T</v>
      </c>
      <c r="F734" s="0" t="str">
        <f aca="false">VLOOKUP($D734,metadata!$B$2:$S$451,3,0)</f>
        <v>Geographical variation of photoperiodic response in the females of a predatory bug, Orius sauteri (Poppius) (Heteroptera : Anthocoridae) from northern Japan</v>
      </c>
      <c r="G734" s="0" t="str">
        <f aca="false">VLOOKUP($D734,metadata!$B$2:$S$451,4,0)</f>
        <v>10.1303/aez.2000.101</v>
      </c>
      <c r="H734" s="0" t="str">
        <f aca="false">VLOOKUP($D734,metadata!$B$2:$S$451,5,0)</f>
        <v>y</v>
      </c>
      <c r="I734" s="0" t="str">
        <f aca="false">VLOOKUP($D734,metadata!$B$2:$S$451,6,0)</f>
        <v>a</v>
      </c>
      <c r="J734" s="0" t="str">
        <f aca="false">VLOOKUP($D734,metadata!$B$2:$S$451,7,0)</f>
        <v>i</v>
      </c>
      <c r="K734" s="0" t="n">
        <f aca="false">VLOOKUP($D734,metadata!$B$2:$S$451,8,0)</f>
        <v>8</v>
      </c>
      <c r="L734" s="0" t="n">
        <f aca="false">VLOOKUP($D734,metadata!$B$2:$S$451,9,0)</f>
        <v>6</v>
      </c>
      <c r="M734" s="0" t="str">
        <f aca="false">VLOOKUP($D734,metadata!$B$2:$S$451,10,0)</f>
        <v/>
      </c>
      <c r="N734" s="0" t="str">
        <f aca="false">VLOOKUP($D734,metadata!$B$2:$S$451,11,0)</f>
        <v>Orius sauteri</v>
      </c>
      <c r="O734" s="0" t="str">
        <f aca="false">VLOOKUP($D734,metadata!$B$2:$S$451,12,0)</f>
        <v>heteroptera</v>
      </c>
      <c r="P734" s="0" t="str">
        <f aca="false">VLOOKUP($D734,metadata!$B$2:$S$451,13,0)</f>
        <v>ME</v>
      </c>
      <c r="Q734" s="0" t="n">
        <f aca="false">VLOOKUP($D734,metadata!$B$2:$S$451,14,0)</f>
        <v>42.916667</v>
      </c>
      <c r="R734" s="0" t="n">
        <f aca="false">VLOOKUP($D734,metadata!$B$2:$S$451,15,0)</f>
        <v>143.05</v>
      </c>
      <c r="S734" s="0" t="n">
        <f aca="false">VLOOKUP($D734,metadata!$B$2:$S$451,16,0)</f>
        <v>0.05</v>
      </c>
      <c r="T734" s="0" t="str">
        <f aca="false">VLOOKUP($D734,metadata!$B$2:$S$451,17,0)</f>
        <v/>
      </c>
      <c r="U734" s="0" t="str">
        <f aca="false">VLOOKUP($D734,metadata!$B$2:$S$451,18,0)</f>
        <v/>
      </c>
      <c r="V734" s="0" t="n">
        <f aca="false">VLOOKUP($D734,metadata!$B$2:$Z$451,19,0)</f>
        <v>38</v>
      </c>
      <c r="W734" s="0" t="str">
        <f aca="false">VLOOKUP($D734,metadata!$B$2:$Z$451,20,0)</f>
        <v>acc</v>
      </c>
      <c r="X734" s="0" t="str">
        <f aca="false">VLOOKUP($D734,metadata!$B$2:$Z$451,21,0)</f>
        <v/>
      </c>
      <c r="Y734" s="0" t="n">
        <f aca="false">VLOOKUP($D734,metadata!$B$2:$Z$451,22,0)</f>
        <v>17</v>
      </c>
      <c r="Z734" s="0" t="str">
        <f aca="false">VLOOKUP($D734,metadata!$B$2:$Z$451,23,0)</f>
        <v/>
      </c>
      <c r="AA734" s="0" t="str">
        <f aca="false">VLOOKUP($D734,metadata!$B$2:$Z$451,24,0)</f>
        <v/>
      </c>
      <c r="AB734" s="0" t="str">
        <f aca="false">VLOOKUP($D734,metadata!$B$2:$Z$451,25,0)</f>
        <v/>
      </c>
      <c r="AC734" s="0" t="n">
        <v>15.5</v>
      </c>
      <c r="AD734" s="0" t="n">
        <v>0.591891092039063</v>
      </c>
      <c r="AF734" s="0" t="n">
        <f aca="false">IF(AE734="",V734,AE734)</f>
        <v>38</v>
      </c>
      <c r="AG734" s="0" t="n">
        <f aca="false">ROUND(AC734,1)</f>
        <v>15.5</v>
      </c>
      <c r="AH734" s="0" t="n">
        <v>2000</v>
      </c>
      <c r="AI734" s="0" t="s">
        <v>37</v>
      </c>
      <c r="AJ734" s="0" t="s">
        <v>37</v>
      </c>
    </row>
    <row r="735" customFormat="false" ht="13.8" hidden="false" customHeight="false" outlineLevel="0" collapsed="false">
      <c r="C735" s="0" t="n">
        <v>734</v>
      </c>
      <c r="D735" s="3" t="str">
        <f aca="false">VLOOKUP(C735,$A$1:$B$451,2)</f>
        <v>17-ME</v>
      </c>
      <c r="E735" s="0" t="str">
        <f aca="false">VLOOKUP($D735,metadata!$B$2:$S$451,2,0)</f>
        <v>Ito, K; Nakata, T</v>
      </c>
      <c r="F735" s="0" t="str">
        <f aca="false">VLOOKUP($D735,metadata!$B$2:$S$451,3,0)</f>
        <v>Geographical variation of photoperiodic response in the females of a predatory bug, Orius sauteri (Poppius) (Heteroptera : Anthocoridae) from northern Japan</v>
      </c>
      <c r="G735" s="0" t="str">
        <f aca="false">VLOOKUP($D735,metadata!$B$2:$S$451,4,0)</f>
        <v>10.1303/aez.2000.101</v>
      </c>
      <c r="H735" s="0" t="str">
        <f aca="false">VLOOKUP($D735,metadata!$B$2:$S$451,5,0)</f>
        <v>y</v>
      </c>
      <c r="I735" s="0" t="str">
        <f aca="false">VLOOKUP($D735,metadata!$B$2:$S$451,6,0)</f>
        <v>a</v>
      </c>
      <c r="J735" s="0" t="str">
        <f aca="false">VLOOKUP($D735,metadata!$B$2:$S$451,7,0)</f>
        <v>i</v>
      </c>
      <c r="K735" s="0" t="n">
        <f aca="false">VLOOKUP($D735,metadata!$B$2:$S$451,8,0)</f>
        <v>8</v>
      </c>
      <c r="L735" s="0" t="n">
        <f aca="false">VLOOKUP($D735,metadata!$B$2:$S$451,9,0)</f>
        <v>6</v>
      </c>
      <c r="M735" s="0" t="str">
        <f aca="false">VLOOKUP($D735,metadata!$B$2:$S$451,10,0)</f>
        <v/>
      </c>
      <c r="N735" s="0" t="str">
        <f aca="false">VLOOKUP($D735,metadata!$B$2:$S$451,11,0)</f>
        <v>Orius sauteri</v>
      </c>
      <c r="O735" s="0" t="str">
        <f aca="false">VLOOKUP($D735,metadata!$B$2:$S$451,12,0)</f>
        <v>heteroptera</v>
      </c>
      <c r="P735" s="0" t="str">
        <f aca="false">VLOOKUP($D735,metadata!$B$2:$S$451,13,0)</f>
        <v>ME</v>
      </c>
      <c r="Q735" s="0" t="n">
        <f aca="false">VLOOKUP($D735,metadata!$B$2:$S$451,14,0)</f>
        <v>42.916667</v>
      </c>
      <c r="R735" s="0" t="n">
        <f aca="false">VLOOKUP($D735,metadata!$B$2:$S$451,15,0)</f>
        <v>143.05</v>
      </c>
      <c r="S735" s="0" t="n">
        <f aca="false">VLOOKUP($D735,metadata!$B$2:$S$451,16,0)</f>
        <v>0.05</v>
      </c>
      <c r="T735" s="0" t="str">
        <f aca="false">VLOOKUP($D735,metadata!$B$2:$S$451,17,0)</f>
        <v/>
      </c>
      <c r="U735" s="0" t="str">
        <f aca="false">VLOOKUP($D735,metadata!$B$2:$S$451,18,0)</f>
        <v/>
      </c>
      <c r="V735" s="0" t="n">
        <f aca="false">VLOOKUP($D735,metadata!$B$2:$Z$451,19,0)</f>
        <v>38</v>
      </c>
      <c r="W735" s="0" t="str">
        <f aca="false">VLOOKUP($D735,metadata!$B$2:$Z$451,20,0)</f>
        <v>acc</v>
      </c>
      <c r="X735" s="0" t="str">
        <f aca="false">VLOOKUP($D735,metadata!$B$2:$Z$451,21,0)</f>
        <v/>
      </c>
      <c r="Y735" s="0" t="n">
        <f aca="false">VLOOKUP($D735,metadata!$B$2:$Z$451,22,0)</f>
        <v>17</v>
      </c>
      <c r="Z735" s="0" t="str">
        <f aca="false">VLOOKUP($D735,metadata!$B$2:$Z$451,23,0)</f>
        <v/>
      </c>
      <c r="AA735" s="0" t="str">
        <f aca="false">VLOOKUP($D735,metadata!$B$2:$Z$451,24,0)</f>
        <v/>
      </c>
      <c r="AB735" s="0" t="str">
        <f aca="false">VLOOKUP($D735,metadata!$B$2:$Z$451,25,0)</f>
        <v/>
      </c>
      <c r="AC735" s="0" t="n">
        <v>16.0254244128171</v>
      </c>
      <c r="AD735" s="0" t="n">
        <v>3.25809142026957</v>
      </c>
      <c r="AF735" s="0" t="n">
        <f aca="false">IF(AE735="",V735,AE735)</f>
        <v>38</v>
      </c>
      <c r="AG735" s="0" t="n">
        <f aca="false">ROUND(AC735,1)</f>
        <v>16</v>
      </c>
      <c r="AH735" s="0" t="n">
        <v>2000</v>
      </c>
      <c r="AI735" s="0" t="s">
        <v>37</v>
      </c>
      <c r="AJ735" s="0" t="s">
        <v>37</v>
      </c>
    </row>
    <row r="736" customFormat="false" ht="13.8" hidden="false" customHeight="false" outlineLevel="0" collapsed="false">
      <c r="C736" s="0" t="n">
        <v>735</v>
      </c>
      <c r="D736" s="3" t="str">
        <f aca="false">VLOOKUP(C736,$A$1:$B$451,2)</f>
        <v>17-MO</v>
      </c>
      <c r="E736" s="0" t="str">
        <f aca="false">VLOOKUP($D736,metadata!$B$2:$S$451,2,0)</f>
        <v>Ito, K; Nakata, T</v>
      </c>
      <c r="F736" s="0" t="str">
        <f aca="false">VLOOKUP($D736,metadata!$B$2:$S$451,3,0)</f>
        <v>Geographical variation of photoperiodic response in the females of a predatory bug, Orius sauteri (Poppius) (Heteroptera : Anthocoridae) from northern Japan</v>
      </c>
      <c r="G736" s="0" t="str">
        <f aca="false">VLOOKUP($D736,metadata!$B$2:$S$451,4,0)</f>
        <v>10.1303/aez.2000.101</v>
      </c>
      <c r="H736" s="0" t="str">
        <f aca="false">VLOOKUP($D736,metadata!$B$2:$S$451,5,0)</f>
        <v>y</v>
      </c>
      <c r="I736" s="0" t="str">
        <f aca="false">VLOOKUP($D736,metadata!$B$2:$S$451,6,0)</f>
        <v>a</v>
      </c>
      <c r="J736" s="0" t="str">
        <f aca="false">VLOOKUP($D736,metadata!$B$2:$S$451,7,0)</f>
        <v>i</v>
      </c>
      <c r="K736" s="0" t="n">
        <f aca="false">VLOOKUP($D736,metadata!$B$2:$S$451,8,0)</f>
        <v>8</v>
      </c>
      <c r="L736" s="0" t="n">
        <f aca="false">VLOOKUP($D736,metadata!$B$2:$S$451,9,0)</f>
        <v>6</v>
      </c>
      <c r="M736" s="0" t="str">
        <f aca="false">VLOOKUP($D736,metadata!$B$2:$S$451,10,0)</f>
        <v/>
      </c>
      <c r="N736" s="0" t="str">
        <f aca="false">VLOOKUP($D736,metadata!$B$2:$S$451,11,0)</f>
        <v>Orius sauteri</v>
      </c>
      <c r="O736" s="0" t="str">
        <f aca="false">VLOOKUP($D736,metadata!$B$2:$S$451,12,0)</f>
        <v>heteroptera</v>
      </c>
      <c r="P736" s="0" t="str">
        <f aca="false">VLOOKUP($D736,metadata!$B$2:$S$451,13,0)</f>
        <v>MO</v>
      </c>
      <c r="Q736" s="0" t="n">
        <f aca="false">VLOOKUP($D736,metadata!$B$2:$S$451,14,0)</f>
        <v>42.1</v>
      </c>
      <c r="R736" s="0" t="n">
        <f aca="false">VLOOKUP($D736,metadata!$B$2:$S$451,15,0)</f>
        <v>140.583333</v>
      </c>
      <c r="S736" s="0" t="n">
        <f aca="false">VLOOKUP($D736,metadata!$B$2:$S$451,16,0)</f>
        <v>0.05</v>
      </c>
      <c r="T736" s="0" t="str">
        <f aca="false">VLOOKUP($D736,metadata!$B$2:$S$451,17,0)</f>
        <v/>
      </c>
      <c r="U736" s="0" t="str">
        <f aca="false">VLOOKUP($D736,metadata!$B$2:$S$451,18,0)</f>
        <v/>
      </c>
      <c r="V736" s="0" t="n">
        <f aca="false">VLOOKUP($D736,metadata!$B$2:$Z$451,19,0)</f>
        <v>34.6</v>
      </c>
      <c r="W736" s="0" t="str">
        <f aca="false">VLOOKUP($D736,metadata!$B$2:$Z$451,20,0)</f>
        <v>acc</v>
      </c>
      <c r="X736" s="0" t="str">
        <f aca="false">VLOOKUP($D736,metadata!$B$2:$Z$451,21,0)</f>
        <v/>
      </c>
      <c r="Y736" s="0" t="n">
        <f aca="false">VLOOKUP($D736,metadata!$B$2:$Z$451,22,0)</f>
        <v>17</v>
      </c>
      <c r="Z736" s="0" t="str">
        <f aca="false">VLOOKUP($D736,metadata!$B$2:$Z$451,23,0)</f>
        <v/>
      </c>
      <c r="AA736" s="0" t="str">
        <f aca="false">VLOOKUP($D736,metadata!$B$2:$Z$451,24,0)</f>
        <v/>
      </c>
      <c r="AB736" s="0" t="str">
        <f aca="false">VLOOKUP($D736,metadata!$B$2:$Z$451,25,0)</f>
        <v/>
      </c>
      <c r="AC736" s="0" t="n">
        <v>12</v>
      </c>
      <c r="AD736" s="0" t="n">
        <v>99.6456204595121</v>
      </c>
      <c r="AF736" s="0" t="n">
        <f aca="false">IF(AE736="",V736,AE736)</f>
        <v>34.6</v>
      </c>
      <c r="AG736" s="0" t="n">
        <f aca="false">ROUND(AC736,1)</f>
        <v>12</v>
      </c>
      <c r="AH736" s="0" t="n">
        <v>2000</v>
      </c>
      <c r="AI736" s="0" t="s">
        <v>37</v>
      </c>
      <c r="AJ736" s="0" t="s">
        <v>37</v>
      </c>
    </row>
    <row r="737" customFormat="false" ht="13.8" hidden="false" customHeight="false" outlineLevel="0" collapsed="false">
      <c r="C737" s="0" t="n">
        <v>736</v>
      </c>
      <c r="D737" s="3" t="str">
        <f aca="false">VLOOKUP(C737,$A$1:$B$451,2)</f>
        <v>17-MO</v>
      </c>
      <c r="E737" s="0" t="str">
        <f aca="false">VLOOKUP($D737,metadata!$B$2:$S$451,2,0)</f>
        <v>Ito, K; Nakata, T</v>
      </c>
      <c r="F737" s="0" t="str">
        <f aca="false">VLOOKUP($D737,metadata!$B$2:$S$451,3,0)</f>
        <v>Geographical variation of photoperiodic response in the females of a predatory bug, Orius sauteri (Poppius) (Heteroptera : Anthocoridae) from northern Japan</v>
      </c>
      <c r="G737" s="0" t="str">
        <f aca="false">VLOOKUP($D737,metadata!$B$2:$S$451,4,0)</f>
        <v>10.1303/aez.2000.101</v>
      </c>
      <c r="H737" s="0" t="str">
        <f aca="false">VLOOKUP($D737,metadata!$B$2:$S$451,5,0)</f>
        <v>y</v>
      </c>
      <c r="I737" s="0" t="str">
        <f aca="false">VLOOKUP($D737,metadata!$B$2:$S$451,6,0)</f>
        <v>a</v>
      </c>
      <c r="J737" s="0" t="str">
        <f aca="false">VLOOKUP($D737,metadata!$B$2:$S$451,7,0)</f>
        <v>i</v>
      </c>
      <c r="K737" s="0" t="n">
        <f aca="false">VLOOKUP($D737,metadata!$B$2:$S$451,8,0)</f>
        <v>8</v>
      </c>
      <c r="L737" s="0" t="n">
        <f aca="false">VLOOKUP($D737,metadata!$B$2:$S$451,9,0)</f>
        <v>6</v>
      </c>
      <c r="M737" s="0" t="str">
        <f aca="false">VLOOKUP($D737,metadata!$B$2:$S$451,10,0)</f>
        <v/>
      </c>
      <c r="N737" s="0" t="str">
        <f aca="false">VLOOKUP($D737,metadata!$B$2:$S$451,11,0)</f>
        <v>Orius sauteri</v>
      </c>
      <c r="O737" s="0" t="str">
        <f aca="false">VLOOKUP($D737,metadata!$B$2:$S$451,12,0)</f>
        <v>heteroptera</v>
      </c>
      <c r="P737" s="0" t="str">
        <f aca="false">VLOOKUP($D737,metadata!$B$2:$S$451,13,0)</f>
        <v>MO</v>
      </c>
      <c r="Q737" s="0" t="n">
        <f aca="false">VLOOKUP($D737,metadata!$B$2:$S$451,14,0)</f>
        <v>42.1</v>
      </c>
      <c r="R737" s="0" t="n">
        <f aca="false">VLOOKUP($D737,metadata!$B$2:$S$451,15,0)</f>
        <v>140.583333</v>
      </c>
      <c r="S737" s="0" t="n">
        <f aca="false">VLOOKUP($D737,metadata!$B$2:$S$451,16,0)</f>
        <v>0.05</v>
      </c>
      <c r="T737" s="0" t="str">
        <f aca="false">VLOOKUP($D737,metadata!$B$2:$S$451,17,0)</f>
        <v/>
      </c>
      <c r="U737" s="0" t="str">
        <f aca="false">VLOOKUP($D737,metadata!$B$2:$S$451,18,0)</f>
        <v/>
      </c>
      <c r="V737" s="0" t="n">
        <f aca="false">VLOOKUP($D737,metadata!$B$2:$Z$451,19,0)</f>
        <v>34.6</v>
      </c>
      <c r="W737" s="0" t="str">
        <f aca="false">VLOOKUP($D737,metadata!$B$2:$Z$451,20,0)</f>
        <v>acc</v>
      </c>
      <c r="X737" s="0" t="str">
        <f aca="false">VLOOKUP($D737,metadata!$B$2:$Z$451,21,0)</f>
        <v/>
      </c>
      <c r="Y737" s="0" t="n">
        <f aca="false">VLOOKUP($D737,metadata!$B$2:$Z$451,22,0)</f>
        <v>17</v>
      </c>
      <c r="Z737" s="0" t="str">
        <f aca="false">VLOOKUP($D737,metadata!$B$2:$Z$451,23,0)</f>
        <v/>
      </c>
      <c r="AA737" s="0" t="str">
        <f aca="false">VLOOKUP($D737,metadata!$B$2:$Z$451,24,0)</f>
        <v/>
      </c>
      <c r="AB737" s="0" t="str">
        <f aca="false">VLOOKUP($D737,metadata!$B$2:$Z$451,25,0)</f>
        <v/>
      </c>
      <c r="AC737" s="0" t="n">
        <v>13.0359104601027</v>
      </c>
      <c r="AD737" s="0" t="n">
        <v>96.0752465890969</v>
      </c>
      <c r="AF737" s="0" t="n">
        <f aca="false">IF(AE737="",V737,AE737)</f>
        <v>34.6</v>
      </c>
      <c r="AG737" s="0" t="n">
        <f aca="false">ROUND(AC737,1)</f>
        <v>13</v>
      </c>
      <c r="AH737" s="0" t="n">
        <v>2000</v>
      </c>
      <c r="AI737" s="0" t="s">
        <v>37</v>
      </c>
      <c r="AJ737" s="0" t="s">
        <v>37</v>
      </c>
    </row>
    <row r="738" customFormat="false" ht="13.8" hidden="false" customHeight="false" outlineLevel="0" collapsed="false">
      <c r="C738" s="0" t="n">
        <v>737</v>
      </c>
      <c r="D738" s="3" t="str">
        <f aca="false">VLOOKUP(C738,$A$1:$B$451,2)</f>
        <v>17-MO</v>
      </c>
      <c r="E738" s="0" t="str">
        <f aca="false">VLOOKUP($D738,metadata!$B$2:$S$451,2,0)</f>
        <v>Ito, K; Nakata, T</v>
      </c>
      <c r="F738" s="0" t="str">
        <f aca="false">VLOOKUP($D738,metadata!$B$2:$S$451,3,0)</f>
        <v>Geographical variation of photoperiodic response in the females of a predatory bug, Orius sauteri (Poppius) (Heteroptera : Anthocoridae) from northern Japan</v>
      </c>
      <c r="G738" s="0" t="str">
        <f aca="false">VLOOKUP($D738,metadata!$B$2:$S$451,4,0)</f>
        <v>10.1303/aez.2000.101</v>
      </c>
      <c r="H738" s="0" t="str">
        <f aca="false">VLOOKUP($D738,metadata!$B$2:$S$451,5,0)</f>
        <v>y</v>
      </c>
      <c r="I738" s="0" t="str">
        <f aca="false">VLOOKUP($D738,metadata!$B$2:$S$451,6,0)</f>
        <v>a</v>
      </c>
      <c r="J738" s="0" t="str">
        <f aca="false">VLOOKUP($D738,metadata!$B$2:$S$451,7,0)</f>
        <v>i</v>
      </c>
      <c r="K738" s="0" t="n">
        <f aca="false">VLOOKUP($D738,metadata!$B$2:$S$451,8,0)</f>
        <v>8</v>
      </c>
      <c r="L738" s="0" t="n">
        <f aca="false">VLOOKUP($D738,metadata!$B$2:$S$451,9,0)</f>
        <v>6</v>
      </c>
      <c r="M738" s="0" t="str">
        <f aca="false">VLOOKUP($D738,metadata!$B$2:$S$451,10,0)</f>
        <v/>
      </c>
      <c r="N738" s="0" t="str">
        <f aca="false">VLOOKUP($D738,metadata!$B$2:$S$451,11,0)</f>
        <v>Orius sauteri</v>
      </c>
      <c r="O738" s="0" t="str">
        <f aca="false">VLOOKUP($D738,metadata!$B$2:$S$451,12,0)</f>
        <v>heteroptera</v>
      </c>
      <c r="P738" s="0" t="str">
        <f aca="false">VLOOKUP($D738,metadata!$B$2:$S$451,13,0)</f>
        <v>MO</v>
      </c>
      <c r="Q738" s="0" t="n">
        <f aca="false">VLOOKUP($D738,metadata!$B$2:$S$451,14,0)</f>
        <v>42.1</v>
      </c>
      <c r="R738" s="0" t="n">
        <f aca="false">VLOOKUP($D738,metadata!$B$2:$S$451,15,0)</f>
        <v>140.583333</v>
      </c>
      <c r="S738" s="0" t="n">
        <f aca="false">VLOOKUP($D738,metadata!$B$2:$S$451,16,0)</f>
        <v>0.05</v>
      </c>
      <c r="T738" s="0" t="str">
        <f aca="false">VLOOKUP($D738,metadata!$B$2:$S$451,17,0)</f>
        <v/>
      </c>
      <c r="U738" s="0" t="str">
        <f aca="false">VLOOKUP($D738,metadata!$B$2:$S$451,18,0)</f>
        <v/>
      </c>
      <c r="V738" s="0" t="n">
        <f aca="false">VLOOKUP($D738,metadata!$B$2:$Z$451,19,0)</f>
        <v>34.6</v>
      </c>
      <c r="W738" s="0" t="str">
        <f aca="false">VLOOKUP($D738,metadata!$B$2:$Z$451,20,0)</f>
        <v>acc</v>
      </c>
      <c r="X738" s="0" t="str">
        <f aca="false">VLOOKUP($D738,metadata!$B$2:$Z$451,21,0)</f>
        <v/>
      </c>
      <c r="Y738" s="0" t="n">
        <f aca="false">VLOOKUP($D738,metadata!$B$2:$Z$451,22,0)</f>
        <v>17</v>
      </c>
      <c r="Z738" s="0" t="str">
        <f aca="false">VLOOKUP($D738,metadata!$B$2:$Z$451,23,0)</f>
        <v/>
      </c>
      <c r="AA738" s="0" t="str">
        <f aca="false">VLOOKUP($D738,metadata!$B$2:$Z$451,24,0)</f>
        <v/>
      </c>
      <c r="AB738" s="0" t="str">
        <f aca="false">VLOOKUP($D738,metadata!$B$2:$Z$451,25,0)</f>
        <v/>
      </c>
      <c r="AC738" s="0" t="n">
        <v>14.0054338196208</v>
      </c>
      <c r="AD738" s="0" t="n">
        <v>79.9982281022975</v>
      </c>
      <c r="AF738" s="0" t="n">
        <f aca="false">IF(AE738="",V738,AE738)</f>
        <v>34.6</v>
      </c>
      <c r="AG738" s="0" t="n">
        <f aca="false">ROUND(AC738,1)</f>
        <v>14</v>
      </c>
      <c r="AH738" s="0" t="n">
        <v>2000</v>
      </c>
      <c r="AI738" s="0" t="s">
        <v>37</v>
      </c>
      <c r="AJ738" s="0" t="s">
        <v>37</v>
      </c>
    </row>
    <row r="739" customFormat="false" ht="13.8" hidden="false" customHeight="false" outlineLevel="0" collapsed="false">
      <c r="C739" s="0" t="n">
        <v>738</v>
      </c>
      <c r="D739" s="3" t="str">
        <f aca="false">VLOOKUP(C739,$A$1:$B$451,2)</f>
        <v>17-MO</v>
      </c>
      <c r="E739" s="0" t="str">
        <f aca="false">VLOOKUP($D739,metadata!$B$2:$S$451,2,0)</f>
        <v>Ito, K; Nakata, T</v>
      </c>
      <c r="F739" s="0" t="str">
        <f aca="false">VLOOKUP($D739,metadata!$B$2:$S$451,3,0)</f>
        <v>Geographical variation of photoperiodic response in the females of a predatory bug, Orius sauteri (Poppius) (Heteroptera : Anthocoridae) from northern Japan</v>
      </c>
      <c r="G739" s="0" t="str">
        <f aca="false">VLOOKUP($D739,metadata!$B$2:$S$451,4,0)</f>
        <v>10.1303/aez.2000.101</v>
      </c>
      <c r="H739" s="0" t="str">
        <f aca="false">VLOOKUP($D739,metadata!$B$2:$S$451,5,0)</f>
        <v>y</v>
      </c>
      <c r="I739" s="0" t="str">
        <f aca="false">VLOOKUP($D739,metadata!$B$2:$S$451,6,0)</f>
        <v>a</v>
      </c>
      <c r="J739" s="0" t="str">
        <f aca="false">VLOOKUP($D739,metadata!$B$2:$S$451,7,0)</f>
        <v>i</v>
      </c>
      <c r="K739" s="0" t="n">
        <f aca="false">VLOOKUP($D739,metadata!$B$2:$S$451,8,0)</f>
        <v>8</v>
      </c>
      <c r="L739" s="0" t="n">
        <f aca="false">VLOOKUP($D739,metadata!$B$2:$S$451,9,0)</f>
        <v>6</v>
      </c>
      <c r="M739" s="0" t="str">
        <f aca="false">VLOOKUP($D739,metadata!$B$2:$S$451,10,0)</f>
        <v/>
      </c>
      <c r="N739" s="0" t="str">
        <f aca="false">VLOOKUP($D739,metadata!$B$2:$S$451,11,0)</f>
        <v>Orius sauteri</v>
      </c>
      <c r="O739" s="0" t="str">
        <f aca="false">VLOOKUP($D739,metadata!$B$2:$S$451,12,0)</f>
        <v>heteroptera</v>
      </c>
      <c r="P739" s="0" t="str">
        <f aca="false">VLOOKUP($D739,metadata!$B$2:$S$451,13,0)</f>
        <v>MO</v>
      </c>
      <c r="Q739" s="0" t="n">
        <f aca="false">VLOOKUP($D739,metadata!$B$2:$S$451,14,0)</f>
        <v>42.1</v>
      </c>
      <c r="R739" s="0" t="n">
        <f aca="false">VLOOKUP($D739,metadata!$B$2:$S$451,15,0)</f>
        <v>140.583333</v>
      </c>
      <c r="S739" s="0" t="n">
        <f aca="false">VLOOKUP($D739,metadata!$B$2:$S$451,16,0)</f>
        <v>0.05</v>
      </c>
      <c r="T739" s="0" t="str">
        <f aca="false">VLOOKUP($D739,metadata!$B$2:$S$451,17,0)</f>
        <v/>
      </c>
      <c r="U739" s="0" t="str">
        <f aca="false">VLOOKUP($D739,metadata!$B$2:$S$451,18,0)</f>
        <v/>
      </c>
      <c r="V739" s="0" t="n">
        <f aca="false">VLOOKUP($D739,metadata!$B$2:$Z$451,19,0)</f>
        <v>34.6</v>
      </c>
      <c r="W739" s="0" t="str">
        <f aca="false">VLOOKUP($D739,metadata!$B$2:$Z$451,20,0)</f>
        <v>acc</v>
      </c>
      <c r="X739" s="0" t="str">
        <f aca="false">VLOOKUP($D739,metadata!$B$2:$Z$451,21,0)</f>
        <v/>
      </c>
      <c r="Y739" s="0" t="n">
        <f aca="false">VLOOKUP($D739,metadata!$B$2:$Z$451,22,0)</f>
        <v>17</v>
      </c>
      <c r="Z739" s="0" t="str">
        <f aca="false">VLOOKUP($D739,metadata!$B$2:$Z$451,23,0)</f>
        <v/>
      </c>
      <c r="AA739" s="0" t="str">
        <f aca="false">VLOOKUP($D739,metadata!$B$2:$Z$451,24,0)</f>
        <v/>
      </c>
      <c r="AB739" s="0" t="str">
        <f aca="false">VLOOKUP($D739,metadata!$B$2:$Z$451,25,0)</f>
        <v/>
      </c>
      <c r="AC739" s="0" t="n">
        <v>14.5116059299509</v>
      </c>
      <c r="AD739" s="0" t="n">
        <v>11.3549111097986</v>
      </c>
      <c r="AF739" s="0" t="n">
        <f aca="false">IF(AE739="",V739,AE739)</f>
        <v>34.6</v>
      </c>
      <c r="AG739" s="0" t="n">
        <f aca="false">ROUND(AC739,1)</f>
        <v>14.5</v>
      </c>
      <c r="AH739" s="0" t="n">
        <v>2000</v>
      </c>
      <c r="AI739" s="0" t="s">
        <v>37</v>
      </c>
      <c r="AJ739" s="0" t="s">
        <v>37</v>
      </c>
    </row>
    <row r="740" customFormat="false" ht="13.8" hidden="false" customHeight="false" outlineLevel="0" collapsed="false">
      <c r="C740" s="0" t="n">
        <v>739</v>
      </c>
      <c r="D740" s="3" t="str">
        <f aca="false">VLOOKUP(C740,$A$1:$B$451,2)</f>
        <v>17-MO</v>
      </c>
      <c r="E740" s="0" t="str">
        <f aca="false">VLOOKUP($D740,metadata!$B$2:$S$451,2,0)</f>
        <v>Ito, K; Nakata, T</v>
      </c>
      <c r="F740" s="0" t="str">
        <f aca="false">VLOOKUP($D740,metadata!$B$2:$S$451,3,0)</f>
        <v>Geographical variation of photoperiodic response in the females of a predatory bug, Orius sauteri (Poppius) (Heteroptera : Anthocoridae) from northern Japan</v>
      </c>
      <c r="G740" s="0" t="str">
        <f aca="false">VLOOKUP($D740,metadata!$B$2:$S$451,4,0)</f>
        <v>10.1303/aez.2000.101</v>
      </c>
      <c r="H740" s="0" t="str">
        <f aca="false">VLOOKUP($D740,metadata!$B$2:$S$451,5,0)</f>
        <v>y</v>
      </c>
      <c r="I740" s="0" t="str">
        <f aca="false">VLOOKUP($D740,metadata!$B$2:$S$451,6,0)</f>
        <v>a</v>
      </c>
      <c r="J740" s="0" t="str">
        <f aca="false">VLOOKUP($D740,metadata!$B$2:$S$451,7,0)</f>
        <v>i</v>
      </c>
      <c r="K740" s="0" t="n">
        <f aca="false">VLOOKUP($D740,metadata!$B$2:$S$451,8,0)</f>
        <v>8</v>
      </c>
      <c r="L740" s="0" t="n">
        <f aca="false">VLOOKUP($D740,metadata!$B$2:$S$451,9,0)</f>
        <v>6</v>
      </c>
      <c r="M740" s="0" t="str">
        <f aca="false">VLOOKUP($D740,metadata!$B$2:$S$451,10,0)</f>
        <v/>
      </c>
      <c r="N740" s="0" t="str">
        <f aca="false">VLOOKUP($D740,metadata!$B$2:$S$451,11,0)</f>
        <v>Orius sauteri</v>
      </c>
      <c r="O740" s="0" t="str">
        <f aca="false">VLOOKUP($D740,metadata!$B$2:$S$451,12,0)</f>
        <v>heteroptera</v>
      </c>
      <c r="P740" s="0" t="str">
        <f aca="false">VLOOKUP($D740,metadata!$B$2:$S$451,13,0)</f>
        <v>MO</v>
      </c>
      <c r="Q740" s="0" t="n">
        <f aca="false">VLOOKUP($D740,metadata!$B$2:$S$451,14,0)</f>
        <v>42.1</v>
      </c>
      <c r="R740" s="0" t="n">
        <f aca="false">VLOOKUP($D740,metadata!$B$2:$S$451,15,0)</f>
        <v>140.583333</v>
      </c>
      <c r="S740" s="0" t="n">
        <f aca="false">VLOOKUP($D740,metadata!$B$2:$S$451,16,0)</f>
        <v>0.05</v>
      </c>
      <c r="T740" s="0" t="str">
        <f aca="false">VLOOKUP($D740,metadata!$B$2:$S$451,17,0)</f>
        <v/>
      </c>
      <c r="U740" s="0" t="str">
        <f aca="false">VLOOKUP($D740,metadata!$B$2:$S$451,18,0)</f>
        <v/>
      </c>
      <c r="V740" s="0" t="n">
        <f aca="false">VLOOKUP($D740,metadata!$B$2:$Z$451,19,0)</f>
        <v>34.6</v>
      </c>
      <c r="W740" s="0" t="str">
        <f aca="false">VLOOKUP($D740,metadata!$B$2:$Z$451,20,0)</f>
        <v>acc</v>
      </c>
      <c r="X740" s="0" t="str">
        <f aca="false">VLOOKUP($D740,metadata!$B$2:$Z$451,21,0)</f>
        <v/>
      </c>
      <c r="Y740" s="0" t="n">
        <f aca="false">VLOOKUP($D740,metadata!$B$2:$Z$451,22,0)</f>
        <v>17</v>
      </c>
      <c r="Z740" s="0" t="str">
        <f aca="false">VLOOKUP($D740,metadata!$B$2:$Z$451,23,0)</f>
        <v/>
      </c>
      <c r="AA740" s="0" t="str">
        <f aca="false">VLOOKUP($D740,metadata!$B$2:$Z$451,24,0)</f>
        <v/>
      </c>
      <c r="AB740" s="0" t="str">
        <f aca="false">VLOOKUP($D740,metadata!$B$2:$Z$451,25,0)</f>
        <v/>
      </c>
      <c r="AC740" s="0" t="n">
        <v>14.9962199515681</v>
      </c>
      <c r="AD740" s="0" t="n">
        <v>3.04471088535822</v>
      </c>
      <c r="AF740" s="0" t="n">
        <f aca="false">IF(AE740="",V740,AE740)</f>
        <v>34.6</v>
      </c>
      <c r="AG740" s="0" t="n">
        <f aca="false">ROUND(AC740,1)</f>
        <v>15</v>
      </c>
      <c r="AH740" s="0" t="n">
        <v>2000</v>
      </c>
      <c r="AI740" s="0" t="s">
        <v>37</v>
      </c>
      <c r="AJ740" s="0" t="s">
        <v>37</v>
      </c>
    </row>
    <row r="741" customFormat="false" ht="13.8" hidden="false" customHeight="false" outlineLevel="0" collapsed="false">
      <c r="C741" s="0" t="n">
        <v>740</v>
      </c>
      <c r="D741" s="3" t="str">
        <f aca="false">VLOOKUP(C741,$A$1:$B$451,2)</f>
        <v>17-MO</v>
      </c>
      <c r="E741" s="0" t="str">
        <f aca="false">VLOOKUP($D741,metadata!$B$2:$S$451,2,0)</f>
        <v>Ito, K; Nakata, T</v>
      </c>
      <c r="F741" s="0" t="str">
        <f aca="false">VLOOKUP($D741,metadata!$B$2:$S$451,3,0)</f>
        <v>Geographical variation of photoperiodic response in the females of a predatory bug, Orius sauteri (Poppius) (Heteroptera : Anthocoridae) from northern Japan</v>
      </c>
      <c r="G741" s="0" t="str">
        <f aca="false">VLOOKUP($D741,metadata!$B$2:$S$451,4,0)</f>
        <v>10.1303/aez.2000.101</v>
      </c>
      <c r="H741" s="0" t="str">
        <f aca="false">VLOOKUP($D741,metadata!$B$2:$S$451,5,0)</f>
        <v>y</v>
      </c>
      <c r="I741" s="0" t="str">
        <f aca="false">VLOOKUP($D741,metadata!$B$2:$S$451,6,0)</f>
        <v>a</v>
      </c>
      <c r="J741" s="0" t="str">
        <f aca="false">VLOOKUP($D741,metadata!$B$2:$S$451,7,0)</f>
        <v>i</v>
      </c>
      <c r="K741" s="0" t="n">
        <f aca="false">VLOOKUP($D741,metadata!$B$2:$S$451,8,0)</f>
        <v>8</v>
      </c>
      <c r="L741" s="0" t="n">
        <f aca="false">VLOOKUP($D741,metadata!$B$2:$S$451,9,0)</f>
        <v>6</v>
      </c>
      <c r="M741" s="0" t="str">
        <f aca="false">VLOOKUP($D741,metadata!$B$2:$S$451,10,0)</f>
        <v/>
      </c>
      <c r="N741" s="0" t="str">
        <f aca="false">VLOOKUP($D741,metadata!$B$2:$S$451,11,0)</f>
        <v>Orius sauteri</v>
      </c>
      <c r="O741" s="0" t="str">
        <f aca="false">VLOOKUP($D741,metadata!$B$2:$S$451,12,0)</f>
        <v>heteroptera</v>
      </c>
      <c r="P741" s="0" t="str">
        <f aca="false">VLOOKUP($D741,metadata!$B$2:$S$451,13,0)</f>
        <v>MO</v>
      </c>
      <c r="Q741" s="0" t="n">
        <f aca="false">VLOOKUP($D741,metadata!$B$2:$S$451,14,0)</f>
        <v>42.1</v>
      </c>
      <c r="R741" s="0" t="n">
        <f aca="false">VLOOKUP($D741,metadata!$B$2:$S$451,15,0)</f>
        <v>140.583333</v>
      </c>
      <c r="S741" s="0" t="n">
        <f aca="false">VLOOKUP($D741,metadata!$B$2:$S$451,16,0)</f>
        <v>0.05</v>
      </c>
      <c r="T741" s="0" t="str">
        <f aca="false">VLOOKUP($D741,metadata!$B$2:$S$451,17,0)</f>
        <v/>
      </c>
      <c r="U741" s="0" t="str">
        <f aca="false">VLOOKUP($D741,metadata!$B$2:$S$451,18,0)</f>
        <v/>
      </c>
      <c r="V741" s="0" t="n">
        <f aca="false">VLOOKUP($D741,metadata!$B$2:$Z$451,19,0)</f>
        <v>34.6</v>
      </c>
      <c r="W741" s="0" t="str">
        <f aca="false">VLOOKUP($D741,metadata!$B$2:$Z$451,20,0)</f>
        <v>acc</v>
      </c>
      <c r="X741" s="0" t="str">
        <f aca="false">VLOOKUP($D741,metadata!$B$2:$Z$451,21,0)</f>
        <v/>
      </c>
      <c r="Y741" s="0" t="n">
        <f aca="false">VLOOKUP($D741,metadata!$B$2:$Z$451,22,0)</f>
        <v>17</v>
      </c>
      <c r="Z741" s="0" t="str">
        <f aca="false">VLOOKUP($D741,metadata!$B$2:$Z$451,23,0)</f>
        <v/>
      </c>
      <c r="AA741" s="0" t="str">
        <f aca="false">VLOOKUP($D741,metadata!$B$2:$Z$451,24,0)</f>
        <v/>
      </c>
      <c r="AB741" s="0" t="str">
        <f aca="false">VLOOKUP($D741,metadata!$B$2:$Z$451,25,0)</f>
        <v/>
      </c>
      <c r="AC741" s="0" t="n">
        <v>16.0017718977024</v>
      </c>
      <c r="AD741" s="0" t="n">
        <v>3.26029177248833</v>
      </c>
      <c r="AF741" s="0" t="n">
        <f aca="false">IF(AE741="",V741,AE741)</f>
        <v>34.6</v>
      </c>
      <c r="AG741" s="0" t="n">
        <f aca="false">ROUND(AC741,1)</f>
        <v>16</v>
      </c>
      <c r="AH741" s="0" t="n">
        <v>2000</v>
      </c>
      <c r="AI741" s="0" t="s">
        <v>37</v>
      </c>
      <c r="AJ741" s="0" t="s">
        <v>37</v>
      </c>
    </row>
    <row r="742" customFormat="false" ht="13.8" hidden="false" customHeight="false" outlineLevel="0" collapsed="false">
      <c r="C742" s="0" t="n">
        <v>741</v>
      </c>
      <c r="D742" s="3" t="str">
        <f aca="false">VLOOKUP(C742,$A$1:$B$451,2)</f>
        <v>17-HA</v>
      </c>
      <c r="E742" s="0" t="str">
        <f aca="false">VLOOKUP($D742,metadata!$B$2:$S$451,2,0)</f>
        <v>Ito, K; Nakata, T</v>
      </c>
      <c r="F742" s="0" t="str">
        <f aca="false">VLOOKUP($D742,metadata!$B$2:$S$451,3,0)</f>
        <v>Geographical variation of photoperiodic response in the females of a predatory bug, Orius sauteri (Poppius) (Heteroptera : Anthocoridae) from northern Japan</v>
      </c>
      <c r="G742" s="0" t="str">
        <f aca="false">VLOOKUP($D742,metadata!$B$2:$S$451,4,0)</f>
        <v>10.1303/aez.2000.101</v>
      </c>
      <c r="H742" s="0" t="str">
        <f aca="false">VLOOKUP($D742,metadata!$B$2:$S$451,5,0)</f>
        <v>y</v>
      </c>
      <c r="I742" s="0" t="str">
        <f aca="false">VLOOKUP($D742,metadata!$B$2:$S$451,6,0)</f>
        <v>a</v>
      </c>
      <c r="J742" s="0" t="str">
        <f aca="false">VLOOKUP($D742,metadata!$B$2:$S$451,7,0)</f>
        <v>i</v>
      </c>
      <c r="K742" s="0" t="n">
        <f aca="false">VLOOKUP($D742,metadata!$B$2:$S$451,8,0)</f>
        <v>8</v>
      </c>
      <c r="L742" s="0" t="n">
        <f aca="false">VLOOKUP($D742,metadata!$B$2:$S$451,9,0)</f>
        <v>7</v>
      </c>
      <c r="M742" s="0" t="str">
        <f aca="false">VLOOKUP($D742,metadata!$B$2:$S$451,10,0)</f>
        <v/>
      </c>
      <c r="N742" s="0" t="str">
        <f aca="false">VLOOKUP($D742,metadata!$B$2:$S$451,11,0)</f>
        <v>Orius sauteri</v>
      </c>
      <c r="O742" s="0" t="str">
        <f aca="false">VLOOKUP($D742,metadata!$B$2:$S$451,12,0)</f>
        <v>heteroptera</v>
      </c>
      <c r="P742" s="0" t="str">
        <f aca="false">VLOOKUP($D742,metadata!$B$2:$S$451,13,0)</f>
        <v>HA</v>
      </c>
      <c r="Q742" s="0" t="n">
        <f aca="false">VLOOKUP($D742,metadata!$B$2:$S$451,14,0)</f>
        <v>39.388611</v>
      </c>
      <c r="R742" s="0" t="n">
        <f aca="false">VLOOKUP($D742,metadata!$B$2:$S$451,15,0)</f>
        <v>141.116944</v>
      </c>
      <c r="S742" s="0" t="n">
        <f aca="false">VLOOKUP($D742,metadata!$B$2:$S$451,16,0)</f>
        <v>0.05</v>
      </c>
      <c r="T742" s="0" t="str">
        <f aca="false">VLOOKUP($D742,metadata!$B$2:$S$451,17,0)</f>
        <v/>
      </c>
      <c r="U742" s="0" t="str">
        <f aca="false">VLOOKUP($D742,metadata!$B$2:$S$451,18,0)</f>
        <v/>
      </c>
      <c r="V742" s="0" t="n">
        <f aca="false">VLOOKUP($D742,metadata!$B$2:$Z$451,19,0)</f>
        <v>40.1</v>
      </c>
      <c r="W742" s="0" t="str">
        <f aca="false">VLOOKUP($D742,metadata!$B$2:$Z$451,20,0)</f>
        <v>acc</v>
      </c>
      <c r="X742" s="0" t="str">
        <f aca="false">VLOOKUP($D742,metadata!$B$2:$Z$451,21,0)</f>
        <v/>
      </c>
      <c r="Y742" s="0" t="n">
        <f aca="false">VLOOKUP($D742,metadata!$B$2:$Z$451,22,0)</f>
        <v>17</v>
      </c>
      <c r="Z742" s="0" t="str">
        <f aca="false">VLOOKUP($D742,metadata!$B$2:$Z$451,23,0)</f>
        <v/>
      </c>
      <c r="AA742" s="0" t="str">
        <f aca="false">VLOOKUP($D742,metadata!$B$2:$Z$451,24,0)</f>
        <v/>
      </c>
      <c r="AB742" s="0" t="str">
        <f aca="false">VLOOKUP($D742,metadata!$B$2:$Z$451,25,0)</f>
        <v/>
      </c>
      <c r="AC742" s="0" t="n">
        <v>11</v>
      </c>
      <c r="AD742" s="0" t="n">
        <v>99.4623346751006</v>
      </c>
      <c r="AF742" s="0" t="n">
        <f aca="false">IF(AE742="",V742,AE742)</f>
        <v>40.1</v>
      </c>
      <c r="AG742" s="0" t="n">
        <f aca="false">ROUND(AC742,1)</f>
        <v>11</v>
      </c>
      <c r="AH742" s="0" t="n">
        <v>2000</v>
      </c>
      <c r="AI742" s="0" t="s">
        <v>37</v>
      </c>
      <c r="AJ742" s="0" t="s">
        <v>37</v>
      </c>
    </row>
    <row r="743" customFormat="false" ht="13.8" hidden="false" customHeight="false" outlineLevel="0" collapsed="false">
      <c r="C743" s="0" t="n">
        <v>742</v>
      </c>
      <c r="D743" s="3" t="str">
        <f aca="false">VLOOKUP(C743,$A$1:$B$451,2)</f>
        <v>17-HA</v>
      </c>
      <c r="E743" s="0" t="str">
        <f aca="false">VLOOKUP($D743,metadata!$B$2:$S$451,2,0)</f>
        <v>Ito, K; Nakata, T</v>
      </c>
      <c r="F743" s="0" t="str">
        <f aca="false">VLOOKUP($D743,metadata!$B$2:$S$451,3,0)</f>
        <v>Geographical variation of photoperiodic response in the females of a predatory bug, Orius sauteri (Poppius) (Heteroptera : Anthocoridae) from northern Japan</v>
      </c>
      <c r="G743" s="0" t="str">
        <f aca="false">VLOOKUP($D743,metadata!$B$2:$S$451,4,0)</f>
        <v>10.1303/aez.2000.101</v>
      </c>
      <c r="H743" s="0" t="str">
        <f aca="false">VLOOKUP($D743,metadata!$B$2:$S$451,5,0)</f>
        <v>y</v>
      </c>
      <c r="I743" s="0" t="str">
        <f aca="false">VLOOKUP($D743,metadata!$B$2:$S$451,6,0)</f>
        <v>a</v>
      </c>
      <c r="J743" s="0" t="str">
        <f aca="false">VLOOKUP($D743,metadata!$B$2:$S$451,7,0)</f>
        <v>i</v>
      </c>
      <c r="K743" s="0" t="n">
        <f aca="false">VLOOKUP($D743,metadata!$B$2:$S$451,8,0)</f>
        <v>8</v>
      </c>
      <c r="L743" s="0" t="n">
        <f aca="false">VLOOKUP($D743,metadata!$B$2:$S$451,9,0)</f>
        <v>7</v>
      </c>
      <c r="M743" s="0" t="str">
        <f aca="false">VLOOKUP($D743,metadata!$B$2:$S$451,10,0)</f>
        <v/>
      </c>
      <c r="N743" s="0" t="str">
        <f aca="false">VLOOKUP($D743,metadata!$B$2:$S$451,11,0)</f>
        <v>Orius sauteri</v>
      </c>
      <c r="O743" s="0" t="str">
        <f aca="false">VLOOKUP($D743,metadata!$B$2:$S$451,12,0)</f>
        <v>heteroptera</v>
      </c>
      <c r="P743" s="0" t="str">
        <f aca="false">VLOOKUP($D743,metadata!$B$2:$S$451,13,0)</f>
        <v>HA</v>
      </c>
      <c r="Q743" s="0" t="n">
        <f aca="false">VLOOKUP($D743,metadata!$B$2:$S$451,14,0)</f>
        <v>39.388611</v>
      </c>
      <c r="R743" s="0" t="n">
        <f aca="false">VLOOKUP($D743,metadata!$B$2:$S$451,15,0)</f>
        <v>141.116944</v>
      </c>
      <c r="S743" s="0" t="n">
        <f aca="false">VLOOKUP($D743,metadata!$B$2:$S$451,16,0)</f>
        <v>0.05</v>
      </c>
      <c r="T743" s="0" t="str">
        <f aca="false">VLOOKUP($D743,metadata!$B$2:$S$451,17,0)</f>
        <v/>
      </c>
      <c r="U743" s="0" t="str">
        <f aca="false">VLOOKUP($D743,metadata!$B$2:$S$451,18,0)</f>
        <v/>
      </c>
      <c r="V743" s="0" t="n">
        <f aca="false">VLOOKUP($D743,metadata!$B$2:$Z$451,19,0)</f>
        <v>40.1</v>
      </c>
      <c r="W743" s="0" t="str">
        <f aca="false">VLOOKUP($D743,metadata!$B$2:$Z$451,20,0)</f>
        <v>acc</v>
      </c>
      <c r="X743" s="0" t="str">
        <f aca="false">VLOOKUP($D743,metadata!$B$2:$Z$451,21,0)</f>
        <v/>
      </c>
      <c r="Y743" s="0" t="n">
        <f aca="false">VLOOKUP($D743,metadata!$B$2:$Z$451,22,0)</f>
        <v>17</v>
      </c>
      <c r="Z743" s="0" t="str">
        <f aca="false">VLOOKUP($D743,metadata!$B$2:$Z$451,23,0)</f>
        <v/>
      </c>
      <c r="AA743" s="0" t="str">
        <f aca="false">VLOOKUP($D743,metadata!$B$2:$Z$451,24,0)</f>
        <v/>
      </c>
      <c r="AB743" s="0" t="str">
        <f aca="false">VLOOKUP($D743,metadata!$B$2:$Z$451,25,0)</f>
        <v/>
      </c>
      <c r="AC743" s="0" t="n">
        <v>12.4864864864864</v>
      </c>
      <c r="AD743" s="0" t="n">
        <v>99.1460609545716</v>
      </c>
      <c r="AF743" s="0" t="n">
        <f aca="false">IF(AE743="",V743,AE743)</f>
        <v>40.1</v>
      </c>
      <c r="AG743" s="0" t="n">
        <f aca="false">ROUND(AC743,1)</f>
        <v>12.5</v>
      </c>
      <c r="AH743" s="0" t="n">
        <v>2000</v>
      </c>
      <c r="AI743" s="0" t="s">
        <v>37</v>
      </c>
      <c r="AJ743" s="0" t="s">
        <v>37</v>
      </c>
    </row>
    <row r="744" customFormat="false" ht="13.8" hidden="false" customHeight="false" outlineLevel="0" collapsed="false">
      <c r="C744" s="0" t="n">
        <v>743</v>
      </c>
      <c r="D744" s="3" t="str">
        <f aca="false">VLOOKUP(C744,$A$1:$B$451,2)</f>
        <v>17-HA</v>
      </c>
      <c r="E744" s="0" t="str">
        <f aca="false">VLOOKUP($D744,metadata!$B$2:$S$451,2,0)</f>
        <v>Ito, K; Nakata, T</v>
      </c>
      <c r="F744" s="0" t="str">
        <f aca="false">VLOOKUP($D744,metadata!$B$2:$S$451,3,0)</f>
        <v>Geographical variation of photoperiodic response in the females of a predatory bug, Orius sauteri (Poppius) (Heteroptera : Anthocoridae) from northern Japan</v>
      </c>
      <c r="G744" s="0" t="str">
        <f aca="false">VLOOKUP($D744,metadata!$B$2:$S$451,4,0)</f>
        <v>10.1303/aez.2000.101</v>
      </c>
      <c r="H744" s="0" t="str">
        <f aca="false">VLOOKUP($D744,metadata!$B$2:$S$451,5,0)</f>
        <v>y</v>
      </c>
      <c r="I744" s="0" t="str">
        <f aca="false">VLOOKUP($D744,metadata!$B$2:$S$451,6,0)</f>
        <v>a</v>
      </c>
      <c r="J744" s="0" t="str">
        <f aca="false">VLOOKUP($D744,metadata!$B$2:$S$451,7,0)</f>
        <v>i</v>
      </c>
      <c r="K744" s="0" t="n">
        <f aca="false">VLOOKUP($D744,metadata!$B$2:$S$451,8,0)</f>
        <v>8</v>
      </c>
      <c r="L744" s="0" t="n">
        <f aca="false">VLOOKUP($D744,metadata!$B$2:$S$451,9,0)</f>
        <v>7</v>
      </c>
      <c r="M744" s="0" t="str">
        <f aca="false">VLOOKUP($D744,metadata!$B$2:$S$451,10,0)</f>
        <v/>
      </c>
      <c r="N744" s="0" t="str">
        <f aca="false">VLOOKUP($D744,metadata!$B$2:$S$451,11,0)</f>
        <v>Orius sauteri</v>
      </c>
      <c r="O744" s="0" t="str">
        <f aca="false">VLOOKUP($D744,metadata!$B$2:$S$451,12,0)</f>
        <v>heteroptera</v>
      </c>
      <c r="P744" s="0" t="str">
        <f aca="false">VLOOKUP($D744,metadata!$B$2:$S$451,13,0)</f>
        <v>HA</v>
      </c>
      <c r="Q744" s="0" t="n">
        <f aca="false">VLOOKUP($D744,metadata!$B$2:$S$451,14,0)</f>
        <v>39.388611</v>
      </c>
      <c r="R744" s="0" t="n">
        <f aca="false">VLOOKUP($D744,metadata!$B$2:$S$451,15,0)</f>
        <v>141.116944</v>
      </c>
      <c r="S744" s="0" t="n">
        <f aca="false">VLOOKUP($D744,metadata!$B$2:$S$451,16,0)</f>
        <v>0.05</v>
      </c>
      <c r="T744" s="0" t="str">
        <f aca="false">VLOOKUP($D744,metadata!$B$2:$S$451,17,0)</f>
        <v/>
      </c>
      <c r="U744" s="0" t="str">
        <f aca="false">VLOOKUP($D744,metadata!$B$2:$S$451,18,0)</f>
        <v/>
      </c>
      <c r="V744" s="0" t="n">
        <f aca="false">VLOOKUP($D744,metadata!$B$2:$Z$451,19,0)</f>
        <v>40.1</v>
      </c>
      <c r="W744" s="0" t="str">
        <f aca="false">VLOOKUP($D744,metadata!$B$2:$Z$451,20,0)</f>
        <v>acc</v>
      </c>
      <c r="X744" s="0" t="str">
        <f aca="false">VLOOKUP($D744,metadata!$B$2:$Z$451,21,0)</f>
        <v/>
      </c>
      <c r="Y744" s="0" t="n">
        <f aca="false">VLOOKUP($D744,metadata!$B$2:$Z$451,22,0)</f>
        <v>17</v>
      </c>
      <c r="Z744" s="0" t="str">
        <f aca="false">VLOOKUP($D744,metadata!$B$2:$Z$451,23,0)</f>
        <v/>
      </c>
      <c r="AA744" s="0" t="str">
        <f aca="false">VLOOKUP($D744,metadata!$B$2:$Z$451,24,0)</f>
        <v/>
      </c>
      <c r="AB744" s="0" t="str">
        <f aca="false">VLOOKUP($D744,metadata!$B$2:$Z$451,25,0)</f>
        <v/>
      </c>
      <c r="AC744" s="0" t="n">
        <v>12.9729729729729</v>
      </c>
      <c r="AD744" s="0" t="n">
        <v>88.4042553191488</v>
      </c>
      <c r="AF744" s="0" t="n">
        <f aca="false">IF(AE744="",V744,AE744)</f>
        <v>40.1</v>
      </c>
      <c r="AG744" s="0" t="n">
        <f aca="false">ROUND(AC744,1)</f>
        <v>13</v>
      </c>
      <c r="AH744" s="0" t="n">
        <v>2000</v>
      </c>
      <c r="AI744" s="0" t="s">
        <v>37</v>
      </c>
      <c r="AJ744" s="0" t="s">
        <v>37</v>
      </c>
    </row>
    <row r="745" customFormat="false" ht="13.8" hidden="false" customHeight="false" outlineLevel="0" collapsed="false">
      <c r="C745" s="0" t="n">
        <v>744</v>
      </c>
      <c r="D745" s="3" t="str">
        <f aca="false">VLOOKUP(C745,$A$1:$B$451,2)</f>
        <v>17-HA</v>
      </c>
      <c r="E745" s="0" t="str">
        <f aca="false">VLOOKUP($D745,metadata!$B$2:$S$451,2,0)</f>
        <v>Ito, K; Nakata, T</v>
      </c>
      <c r="F745" s="0" t="str">
        <f aca="false">VLOOKUP($D745,metadata!$B$2:$S$451,3,0)</f>
        <v>Geographical variation of photoperiodic response in the females of a predatory bug, Orius sauteri (Poppius) (Heteroptera : Anthocoridae) from northern Japan</v>
      </c>
      <c r="G745" s="0" t="str">
        <f aca="false">VLOOKUP($D745,metadata!$B$2:$S$451,4,0)</f>
        <v>10.1303/aez.2000.101</v>
      </c>
      <c r="H745" s="0" t="str">
        <f aca="false">VLOOKUP($D745,metadata!$B$2:$S$451,5,0)</f>
        <v>y</v>
      </c>
      <c r="I745" s="0" t="str">
        <f aca="false">VLOOKUP($D745,metadata!$B$2:$S$451,6,0)</f>
        <v>a</v>
      </c>
      <c r="J745" s="0" t="str">
        <f aca="false">VLOOKUP($D745,metadata!$B$2:$S$451,7,0)</f>
        <v>i</v>
      </c>
      <c r="K745" s="0" t="n">
        <f aca="false">VLOOKUP($D745,metadata!$B$2:$S$451,8,0)</f>
        <v>8</v>
      </c>
      <c r="L745" s="0" t="n">
        <f aca="false">VLOOKUP($D745,metadata!$B$2:$S$451,9,0)</f>
        <v>7</v>
      </c>
      <c r="M745" s="0" t="str">
        <f aca="false">VLOOKUP($D745,metadata!$B$2:$S$451,10,0)</f>
        <v/>
      </c>
      <c r="N745" s="0" t="str">
        <f aca="false">VLOOKUP($D745,metadata!$B$2:$S$451,11,0)</f>
        <v>Orius sauteri</v>
      </c>
      <c r="O745" s="0" t="str">
        <f aca="false">VLOOKUP($D745,metadata!$B$2:$S$451,12,0)</f>
        <v>heteroptera</v>
      </c>
      <c r="P745" s="0" t="str">
        <f aca="false">VLOOKUP($D745,metadata!$B$2:$S$451,13,0)</f>
        <v>HA</v>
      </c>
      <c r="Q745" s="0" t="n">
        <f aca="false">VLOOKUP($D745,metadata!$B$2:$S$451,14,0)</f>
        <v>39.388611</v>
      </c>
      <c r="R745" s="0" t="n">
        <f aca="false">VLOOKUP($D745,metadata!$B$2:$S$451,15,0)</f>
        <v>141.116944</v>
      </c>
      <c r="S745" s="0" t="n">
        <f aca="false">VLOOKUP($D745,metadata!$B$2:$S$451,16,0)</f>
        <v>0.05</v>
      </c>
      <c r="T745" s="0" t="str">
        <f aca="false">VLOOKUP($D745,metadata!$B$2:$S$451,17,0)</f>
        <v/>
      </c>
      <c r="U745" s="0" t="str">
        <f aca="false">VLOOKUP($D745,metadata!$B$2:$S$451,18,0)</f>
        <v/>
      </c>
      <c r="V745" s="0" t="n">
        <f aca="false">VLOOKUP($D745,metadata!$B$2:$Z$451,19,0)</f>
        <v>40.1</v>
      </c>
      <c r="W745" s="0" t="str">
        <f aca="false">VLOOKUP($D745,metadata!$B$2:$Z$451,20,0)</f>
        <v>acc</v>
      </c>
      <c r="X745" s="0" t="str">
        <f aca="false">VLOOKUP($D745,metadata!$B$2:$Z$451,21,0)</f>
        <v/>
      </c>
      <c r="Y745" s="0" t="n">
        <f aca="false">VLOOKUP($D745,metadata!$B$2:$Z$451,22,0)</f>
        <v>17</v>
      </c>
      <c r="Z745" s="0" t="str">
        <f aca="false">VLOOKUP($D745,metadata!$B$2:$Z$451,23,0)</f>
        <v/>
      </c>
      <c r="AA745" s="0" t="str">
        <f aca="false">VLOOKUP($D745,metadata!$B$2:$Z$451,24,0)</f>
        <v/>
      </c>
      <c r="AB745" s="0" t="str">
        <f aca="false">VLOOKUP($D745,metadata!$B$2:$Z$451,25,0)</f>
        <v/>
      </c>
      <c r="AC745" s="0" t="n">
        <v>13.4864864864864</v>
      </c>
      <c r="AD745" s="0" t="n">
        <v>29.7843588269119</v>
      </c>
      <c r="AF745" s="0" t="n">
        <f aca="false">IF(AE745="",V745,AE745)</f>
        <v>40.1</v>
      </c>
      <c r="AG745" s="0" t="n">
        <f aca="false">ROUND(AC745,1)</f>
        <v>13.5</v>
      </c>
      <c r="AH745" s="0" t="n">
        <v>2000</v>
      </c>
      <c r="AI745" s="0" t="s">
        <v>37</v>
      </c>
      <c r="AJ745" s="0" t="s">
        <v>37</v>
      </c>
    </row>
    <row r="746" customFormat="false" ht="13.8" hidden="false" customHeight="false" outlineLevel="0" collapsed="false">
      <c r="C746" s="0" t="n">
        <v>745</v>
      </c>
      <c r="D746" s="3" t="str">
        <f aca="false">VLOOKUP(C746,$A$1:$B$451,2)</f>
        <v>17-HA</v>
      </c>
      <c r="E746" s="0" t="str">
        <f aca="false">VLOOKUP($D746,metadata!$B$2:$S$451,2,0)</f>
        <v>Ito, K; Nakata, T</v>
      </c>
      <c r="F746" s="0" t="str">
        <f aca="false">VLOOKUP($D746,metadata!$B$2:$S$451,3,0)</f>
        <v>Geographical variation of photoperiodic response in the females of a predatory bug, Orius sauteri (Poppius) (Heteroptera : Anthocoridae) from northern Japan</v>
      </c>
      <c r="G746" s="0" t="str">
        <f aca="false">VLOOKUP($D746,metadata!$B$2:$S$451,4,0)</f>
        <v>10.1303/aez.2000.101</v>
      </c>
      <c r="H746" s="0" t="str">
        <f aca="false">VLOOKUP($D746,metadata!$B$2:$S$451,5,0)</f>
        <v>y</v>
      </c>
      <c r="I746" s="0" t="str">
        <f aca="false">VLOOKUP($D746,metadata!$B$2:$S$451,6,0)</f>
        <v>a</v>
      </c>
      <c r="J746" s="0" t="str">
        <f aca="false">VLOOKUP($D746,metadata!$B$2:$S$451,7,0)</f>
        <v>i</v>
      </c>
      <c r="K746" s="0" t="n">
        <f aca="false">VLOOKUP($D746,metadata!$B$2:$S$451,8,0)</f>
        <v>8</v>
      </c>
      <c r="L746" s="0" t="n">
        <f aca="false">VLOOKUP($D746,metadata!$B$2:$S$451,9,0)</f>
        <v>7</v>
      </c>
      <c r="M746" s="0" t="str">
        <f aca="false">VLOOKUP($D746,metadata!$B$2:$S$451,10,0)</f>
        <v/>
      </c>
      <c r="N746" s="0" t="str">
        <f aca="false">VLOOKUP($D746,metadata!$B$2:$S$451,11,0)</f>
        <v>Orius sauteri</v>
      </c>
      <c r="O746" s="0" t="str">
        <f aca="false">VLOOKUP($D746,metadata!$B$2:$S$451,12,0)</f>
        <v>heteroptera</v>
      </c>
      <c r="P746" s="0" t="str">
        <f aca="false">VLOOKUP($D746,metadata!$B$2:$S$451,13,0)</f>
        <v>HA</v>
      </c>
      <c r="Q746" s="0" t="n">
        <f aca="false">VLOOKUP($D746,metadata!$B$2:$S$451,14,0)</f>
        <v>39.388611</v>
      </c>
      <c r="R746" s="0" t="n">
        <f aca="false">VLOOKUP($D746,metadata!$B$2:$S$451,15,0)</f>
        <v>141.116944</v>
      </c>
      <c r="S746" s="0" t="n">
        <f aca="false">VLOOKUP($D746,metadata!$B$2:$S$451,16,0)</f>
        <v>0.05</v>
      </c>
      <c r="T746" s="0" t="str">
        <f aca="false">VLOOKUP($D746,metadata!$B$2:$S$451,17,0)</f>
        <v/>
      </c>
      <c r="U746" s="0" t="str">
        <f aca="false">VLOOKUP($D746,metadata!$B$2:$S$451,18,0)</f>
        <v/>
      </c>
      <c r="V746" s="0" t="n">
        <f aca="false">VLOOKUP($D746,metadata!$B$2:$Z$451,19,0)</f>
        <v>40.1</v>
      </c>
      <c r="W746" s="0" t="str">
        <f aca="false">VLOOKUP($D746,metadata!$B$2:$Z$451,20,0)</f>
        <v>acc</v>
      </c>
      <c r="X746" s="0" t="str">
        <f aca="false">VLOOKUP($D746,metadata!$B$2:$Z$451,21,0)</f>
        <v/>
      </c>
      <c r="Y746" s="0" t="n">
        <f aca="false">VLOOKUP($D746,metadata!$B$2:$Z$451,22,0)</f>
        <v>17</v>
      </c>
      <c r="Z746" s="0" t="str">
        <f aca="false">VLOOKUP($D746,metadata!$B$2:$Z$451,23,0)</f>
        <v/>
      </c>
      <c r="AA746" s="0" t="str">
        <f aca="false">VLOOKUP($D746,metadata!$B$2:$Z$451,24,0)</f>
        <v/>
      </c>
      <c r="AB746" s="0" t="str">
        <f aca="false">VLOOKUP($D746,metadata!$B$2:$Z$451,25,0)</f>
        <v/>
      </c>
      <c r="AC746" s="0" t="n">
        <v>13.9729729729729</v>
      </c>
      <c r="AD746" s="0" t="n">
        <v>8.40425531914888</v>
      </c>
      <c r="AF746" s="0" t="n">
        <f aca="false">IF(AE746="",V746,AE746)</f>
        <v>40.1</v>
      </c>
      <c r="AG746" s="0" t="n">
        <f aca="false">ROUND(AC746,1)</f>
        <v>14</v>
      </c>
      <c r="AH746" s="0" t="n">
        <v>2000</v>
      </c>
      <c r="AI746" s="0" t="s">
        <v>37</v>
      </c>
      <c r="AJ746" s="0" t="s">
        <v>37</v>
      </c>
    </row>
    <row r="747" customFormat="false" ht="13.8" hidden="false" customHeight="false" outlineLevel="0" collapsed="false">
      <c r="C747" s="0" t="n">
        <v>746</v>
      </c>
      <c r="D747" s="3" t="str">
        <f aca="false">VLOOKUP(C747,$A$1:$B$451,2)</f>
        <v>17-HA</v>
      </c>
      <c r="E747" s="0" t="str">
        <f aca="false">VLOOKUP($D747,metadata!$B$2:$S$451,2,0)</f>
        <v>Ito, K; Nakata, T</v>
      </c>
      <c r="F747" s="0" t="str">
        <f aca="false">VLOOKUP($D747,metadata!$B$2:$S$451,3,0)</f>
        <v>Geographical variation of photoperiodic response in the females of a predatory bug, Orius sauteri (Poppius) (Heteroptera : Anthocoridae) from northern Japan</v>
      </c>
      <c r="G747" s="0" t="str">
        <f aca="false">VLOOKUP($D747,metadata!$B$2:$S$451,4,0)</f>
        <v>10.1303/aez.2000.101</v>
      </c>
      <c r="H747" s="0" t="str">
        <f aca="false">VLOOKUP($D747,metadata!$B$2:$S$451,5,0)</f>
        <v>y</v>
      </c>
      <c r="I747" s="0" t="str">
        <f aca="false">VLOOKUP($D747,metadata!$B$2:$S$451,6,0)</f>
        <v>a</v>
      </c>
      <c r="J747" s="0" t="str">
        <f aca="false">VLOOKUP($D747,metadata!$B$2:$S$451,7,0)</f>
        <v>i</v>
      </c>
      <c r="K747" s="0" t="n">
        <f aca="false">VLOOKUP($D747,metadata!$B$2:$S$451,8,0)</f>
        <v>8</v>
      </c>
      <c r="L747" s="0" t="n">
        <f aca="false">VLOOKUP($D747,metadata!$B$2:$S$451,9,0)</f>
        <v>7</v>
      </c>
      <c r="M747" s="0" t="str">
        <f aca="false">VLOOKUP($D747,metadata!$B$2:$S$451,10,0)</f>
        <v/>
      </c>
      <c r="N747" s="0" t="str">
        <f aca="false">VLOOKUP($D747,metadata!$B$2:$S$451,11,0)</f>
        <v>Orius sauteri</v>
      </c>
      <c r="O747" s="0" t="str">
        <f aca="false">VLOOKUP($D747,metadata!$B$2:$S$451,12,0)</f>
        <v>heteroptera</v>
      </c>
      <c r="P747" s="0" t="str">
        <f aca="false">VLOOKUP($D747,metadata!$B$2:$S$451,13,0)</f>
        <v>HA</v>
      </c>
      <c r="Q747" s="0" t="n">
        <f aca="false">VLOOKUP($D747,metadata!$B$2:$S$451,14,0)</f>
        <v>39.388611</v>
      </c>
      <c r="R747" s="0" t="n">
        <f aca="false">VLOOKUP($D747,metadata!$B$2:$S$451,15,0)</f>
        <v>141.116944</v>
      </c>
      <c r="S747" s="0" t="n">
        <f aca="false">VLOOKUP($D747,metadata!$B$2:$S$451,16,0)</f>
        <v>0.05</v>
      </c>
      <c r="T747" s="0" t="str">
        <f aca="false">VLOOKUP($D747,metadata!$B$2:$S$451,17,0)</f>
        <v/>
      </c>
      <c r="U747" s="0" t="str">
        <f aca="false">VLOOKUP($D747,metadata!$B$2:$S$451,18,0)</f>
        <v/>
      </c>
      <c r="V747" s="0" t="n">
        <f aca="false">VLOOKUP($D747,metadata!$B$2:$Z$451,19,0)</f>
        <v>40.1</v>
      </c>
      <c r="W747" s="0" t="str">
        <f aca="false">VLOOKUP($D747,metadata!$B$2:$Z$451,20,0)</f>
        <v>acc</v>
      </c>
      <c r="X747" s="0" t="str">
        <f aca="false">VLOOKUP($D747,metadata!$B$2:$Z$451,21,0)</f>
        <v/>
      </c>
      <c r="Y747" s="0" t="n">
        <f aca="false">VLOOKUP($D747,metadata!$B$2:$Z$451,22,0)</f>
        <v>17</v>
      </c>
      <c r="Z747" s="0" t="str">
        <f aca="false">VLOOKUP($D747,metadata!$B$2:$Z$451,23,0)</f>
        <v/>
      </c>
      <c r="AA747" s="0" t="str">
        <f aca="false">VLOOKUP($D747,metadata!$B$2:$Z$451,24,0)</f>
        <v/>
      </c>
      <c r="AB747" s="0" t="str">
        <f aca="false">VLOOKUP($D747,metadata!$B$2:$Z$451,25,0)</f>
        <v/>
      </c>
      <c r="AC747" s="0" t="n">
        <v>15</v>
      </c>
      <c r="AD747" s="0" t="n">
        <v>0.750431282346141</v>
      </c>
      <c r="AF747" s="0" t="n">
        <f aca="false">IF(AE747="",V747,AE747)</f>
        <v>40.1</v>
      </c>
      <c r="AG747" s="0" t="n">
        <f aca="false">ROUND(AC747,1)</f>
        <v>15</v>
      </c>
      <c r="AH747" s="0" t="n">
        <v>2000</v>
      </c>
      <c r="AI747" s="0" t="s">
        <v>37</v>
      </c>
      <c r="AJ747" s="0" t="s">
        <v>37</v>
      </c>
    </row>
    <row r="748" customFormat="false" ht="13.8" hidden="false" customHeight="false" outlineLevel="0" collapsed="false">
      <c r="C748" s="0" t="n">
        <v>747</v>
      </c>
      <c r="D748" s="3" t="str">
        <f aca="false">VLOOKUP(C748,$A$1:$B$451,2)</f>
        <v>17-HA</v>
      </c>
      <c r="E748" s="0" t="str">
        <f aca="false">VLOOKUP($D748,metadata!$B$2:$S$451,2,0)</f>
        <v>Ito, K; Nakata, T</v>
      </c>
      <c r="F748" s="0" t="str">
        <f aca="false">VLOOKUP($D748,metadata!$B$2:$S$451,3,0)</f>
        <v>Geographical variation of photoperiodic response in the females of a predatory bug, Orius sauteri (Poppius) (Heteroptera : Anthocoridae) from northern Japan</v>
      </c>
      <c r="G748" s="0" t="str">
        <f aca="false">VLOOKUP($D748,metadata!$B$2:$S$451,4,0)</f>
        <v>10.1303/aez.2000.101</v>
      </c>
      <c r="H748" s="0" t="str">
        <f aca="false">VLOOKUP($D748,metadata!$B$2:$S$451,5,0)</f>
        <v>y</v>
      </c>
      <c r="I748" s="0" t="str">
        <f aca="false">VLOOKUP($D748,metadata!$B$2:$S$451,6,0)</f>
        <v>a</v>
      </c>
      <c r="J748" s="0" t="str">
        <f aca="false">VLOOKUP($D748,metadata!$B$2:$S$451,7,0)</f>
        <v>i</v>
      </c>
      <c r="K748" s="0" t="n">
        <f aca="false">VLOOKUP($D748,metadata!$B$2:$S$451,8,0)</f>
        <v>8</v>
      </c>
      <c r="L748" s="0" t="n">
        <f aca="false">VLOOKUP($D748,metadata!$B$2:$S$451,9,0)</f>
        <v>7</v>
      </c>
      <c r="M748" s="0" t="str">
        <f aca="false">VLOOKUP($D748,metadata!$B$2:$S$451,10,0)</f>
        <v/>
      </c>
      <c r="N748" s="0" t="str">
        <f aca="false">VLOOKUP($D748,metadata!$B$2:$S$451,11,0)</f>
        <v>Orius sauteri</v>
      </c>
      <c r="O748" s="0" t="str">
        <f aca="false">VLOOKUP($D748,metadata!$B$2:$S$451,12,0)</f>
        <v>heteroptera</v>
      </c>
      <c r="P748" s="0" t="str">
        <f aca="false">VLOOKUP($D748,metadata!$B$2:$S$451,13,0)</f>
        <v>HA</v>
      </c>
      <c r="Q748" s="0" t="n">
        <f aca="false">VLOOKUP($D748,metadata!$B$2:$S$451,14,0)</f>
        <v>39.388611</v>
      </c>
      <c r="R748" s="0" t="n">
        <f aca="false">VLOOKUP($D748,metadata!$B$2:$S$451,15,0)</f>
        <v>141.116944</v>
      </c>
      <c r="S748" s="0" t="n">
        <f aca="false">VLOOKUP($D748,metadata!$B$2:$S$451,16,0)</f>
        <v>0.05</v>
      </c>
      <c r="T748" s="0" t="str">
        <f aca="false">VLOOKUP($D748,metadata!$B$2:$S$451,17,0)</f>
        <v/>
      </c>
      <c r="U748" s="0" t="str">
        <f aca="false">VLOOKUP($D748,metadata!$B$2:$S$451,18,0)</f>
        <v/>
      </c>
      <c r="V748" s="0" t="n">
        <f aca="false">VLOOKUP($D748,metadata!$B$2:$Z$451,19,0)</f>
        <v>40.1</v>
      </c>
      <c r="W748" s="0" t="str">
        <f aca="false">VLOOKUP($D748,metadata!$B$2:$Z$451,20,0)</f>
        <v>acc</v>
      </c>
      <c r="X748" s="0" t="str">
        <f aca="false">VLOOKUP($D748,metadata!$B$2:$Z$451,21,0)</f>
        <v/>
      </c>
      <c r="Y748" s="0" t="n">
        <f aca="false">VLOOKUP($D748,metadata!$B$2:$Z$451,22,0)</f>
        <v>17</v>
      </c>
      <c r="Z748" s="0" t="str">
        <f aca="false">VLOOKUP($D748,metadata!$B$2:$Z$451,23,0)</f>
        <v/>
      </c>
      <c r="AA748" s="0" t="str">
        <f aca="false">VLOOKUP($D748,metadata!$B$2:$Z$451,24,0)</f>
        <v/>
      </c>
      <c r="AB748" s="0" t="str">
        <f aca="false">VLOOKUP($D748,metadata!$B$2:$Z$451,25,0)</f>
        <v/>
      </c>
      <c r="AC748" s="0" t="n">
        <v>16</v>
      </c>
      <c r="AD748" s="0" t="n">
        <v>4.26106958021847</v>
      </c>
      <c r="AF748" s="0" t="n">
        <f aca="false">IF(AE748="",V748,AE748)</f>
        <v>40.1</v>
      </c>
      <c r="AG748" s="0" t="n">
        <f aca="false">ROUND(AC748,1)</f>
        <v>16</v>
      </c>
      <c r="AH748" s="0" t="n">
        <v>2000</v>
      </c>
      <c r="AI748" s="0" t="s">
        <v>37</v>
      </c>
      <c r="AJ748" s="0" t="s">
        <v>37</v>
      </c>
    </row>
    <row r="749" customFormat="false" ht="13.8" hidden="false" customHeight="false" outlineLevel="0" collapsed="false">
      <c r="C749" s="0" t="n">
        <v>748</v>
      </c>
      <c r="D749" s="3" t="str">
        <f aca="false">VLOOKUP(C749,$A$1:$B$451,2)</f>
        <v>17-TU</v>
      </c>
      <c r="E749" s="0" t="str">
        <f aca="false">VLOOKUP($D749,metadata!$B$2:$S$451,2,0)</f>
        <v>Ito, K; Nakata, T</v>
      </c>
      <c r="F749" s="0" t="str">
        <f aca="false">VLOOKUP($D749,metadata!$B$2:$S$451,3,0)</f>
        <v>Geographical variation of photoperiodic response in the females of a predatory bug, Orius sauteri (Poppius) (Heteroptera : Anthocoridae) from northern Japan</v>
      </c>
      <c r="G749" s="0" t="str">
        <f aca="false">VLOOKUP($D749,metadata!$B$2:$S$451,4,0)</f>
        <v>10.1303/aez.2000.101</v>
      </c>
      <c r="H749" s="0" t="str">
        <f aca="false">VLOOKUP($D749,metadata!$B$2:$S$451,5,0)</f>
        <v>y</v>
      </c>
      <c r="I749" s="0" t="str">
        <f aca="false">VLOOKUP($D749,metadata!$B$2:$S$451,6,0)</f>
        <v>a</v>
      </c>
      <c r="J749" s="0" t="str">
        <f aca="false">VLOOKUP($D749,metadata!$B$2:$S$451,7,0)</f>
        <v>i</v>
      </c>
      <c r="K749" s="0" t="n">
        <f aca="false">VLOOKUP($D749,metadata!$B$2:$S$451,8,0)</f>
        <v>8</v>
      </c>
      <c r="L749" s="0" t="n">
        <f aca="false">VLOOKUP($D749,metadata!$B$2:$S$451,9,0)</f>
        <v>7</v>
      </c>
      <c r="M749" s="0" t="str">
        <f aca="false">VLOOKUP($D749,metadata!$B$2:$S$451,10,0)</f>
        <v/>
      </c>
      <c r="N749" s="0" t="str">
        <f aca="false">VLOOKUP($D749,metadata!$B$2:$S$451,11,0)</f>
        <v>Orius sauteri</v>
      </c>
      <c r="O749" s="0" t="str">
        <f aca="false">VLOOKUP($D749,metadata!$B$2:$S$451,12,0)</f>
        <v>heteroptera</v>
      </c>
      <c r="P749" s="0" t="str">
        <f aca="false">VLOOKUP($D749,metadata!$B$2:$S$451,13,0)</f>
        <v>TU</v>
      </c>
      <c r="Q749" s="0" t="n">
        <f aca="false">VLOOKUP($D749,metadata!$B$2:$S$451,14,0)</f>
        <v>36.080556</v>
      </c>
      <c r="R749" s="0" t="n">
        <f aca="false">VLOOKUP($D749,metadata!$B$2:$S$451,15,0)</f>
        <v>140.114722</v>
      </c>
      <c r="S749" s="0" t="n">
        <f aca="false">VLOOKUP($D749,metadata!$B$2:$S$451,16,0)</f>
        <v>0.05</v>
      </c>
      <c r="T749" s="0" t="str">
        <f aca="false">VLOOKUP($D749,metadata!$B$2:$S$451,17,0)</f>
        <v/>
      </c>
      <c r="U749" s="0" t="str">
        <f aca="false">VLOOKUP($D749,metadata!$B$2:$S$451,18,0)</f>
        <v/>
      </c>
      <c r="V749" s="0" t="n">
        <f aca="false">VLOOKUP($D749,metadata!$B$2:$Z$451,19,0)</f>
        <v>43.3</v>
      </c>
      <c r="W749" s="0" t="str">
        <f aca="false">VLOOKUP($D749,metadata!$B$2:$Z$451,20,0)</f>
        <v>acc</v>
      </c>
      <c r="X749" s="0" t="str">
        <f aca="false">VLOOKUP($D749,metadata!$B$2:$Z$451,21,0)</f>
        <v/>
      </c>
      <c r="Y749" s="0" t="n">
        <f aca="false">VLOOKUP($D749,metadata!$B$2:$Z$451,22,0)</f>
        <v>17</v>
      </c>
      <c r="Z749" s="0" t="str">
        <f aca="false">VLOOKUP($D749,metadata!$B$2:$Z$451,23,0)</f>
        <v/>
      </c>
      <c r="AA749" s="0" t="str">
        <f aca="false">VLOOKUP($D749,metadata!$B$2:$Z$451,24,0)</f>
        <v/>
      </c>
      <c r="AB749" s="0" t="str">
        <f aca="false">VLOOKUP($D749,metadata!$B$2:$Z$451,25,0)</f>
        <v/>
      </c>
      <c r="AC749" s="0" t="n">
        <v>10.9729729729729</v>
      </c>
      <c r="AD749" s="0" t="n">
        <v>100.552486187845</v>
      </c>
      <c r="AF749" s="0" t="n">
        <f aca="false">IF(AE749="",V749,AE749)</f>
        <v>43.3</v>
      </c>
      <c r="AG749" s="0" t="n">
        <f aca="false">ROUND(AC749,1)</f>
        <v>11</v>
      </c>
      <c r="AH749" s="0" t="n">
        <v>2000</v>
      </c>
      <c r="AI749" s="0" t="s">
        <v>37</v>
      </c>
      <c r="AJ749" s="0" t="s">
        <v>37</v>
      </c>
    </row>
    <row r="750" customFormat="false" ht="13.8" hidden="false" customHeight="false" outlineLevel="0" collapsed="false">
      <c r="C750" s="0" t="n">
        <v>749</v>
      </c>
      <c r="D750" s="3" t="str">
        <f aca="false">VLOOKUP(C750,$A$1:$B$451,2)</f>
        <v>17-TU</v>
      </c>
      <c r="E750" s="0" t="str">
        <f aca="false">VLOOKUP($D750,metadata!$B$2:$S$451,2,0)</f>
        <v>Ito, K; Nakata, T</v>
      </c>
      <c r="F750" s="0" t="str">
        <f aca="false">VLOOKUP($D750,metadata!$B$2:$S$451,3,0)</f>
        <v>Geographical variation of photoperiodic response in the females of a predatory bug, Orius sauteri (Poppius) (Heteroptera : Anthocoridae) from northern Japan</v>
      </c>
      <c r="G750" s="0" t="str">
        <f aca="false">VLOOKUP($D750,metadata!$B$2:$S$451,4,0)</f>
        <v>10.1303/aez.2000.101</v>
      </c>
      <c r="H750" s="0" t="str">
        <f aca="false">VLOOKUP($D750,metadata!$B$2:$S$451,5,0)</f>
        <v>y</v>
      </c>
      <c r="I750" s="0" t="str">
        <f aca="false">VLOOKUP($D750,metadata!$B$2:$S$451,6,0)</f>
        <v>a</v>
      </c>
      <c r="J750" s="0" t="str">
        <f aca="false">VLOOKUP($D750,metadata!$B$2:$S$451,7,0)</f>
        <v>i</v>
      </c>
      <c r="K750" s="0" t="n">
        <f aca="false">VLOOKUP($D750,metadata!$B$2:$S$451,8,0)</f>
        <v>8</v>
      </c>
      <c r="L750" s="0" t="n">
        <f aca="false">VLOOKUP($D750,metadata!$B$2:$S$451,9,0)</f>
        <v>7</v>
      </c>
      <c r="M750" s="0" t="str">
        <f aca="false">VLOOKUP($D750,metadata!$B$2:$S$451,10,0)</f>
        <v/>
      </c>
      <c r="N750" s="0" t="str">
        <f aca="false">VLOOKUP($D750,metadata!$B$2:$S$451,11,0)</f>
        <v>Orius sauteri</v>
      </c>
      <c r="O750" s="0" t="str">
        <f aca="false">VLOOKUP($D750,metadata!$B$2:$S$451,12,0)</f>
        <v>heteroptera</v>
      </c>
      <c r="P750" s="0" t="str">
        <f aca="false">VLOOKUP($D750,metadata!$B$2:$S$451,13,0)</f>
        <v>TU</v>
      </c>
      <c r="Q750" s="0" t="n">
        <f aca="false">VLOOKUP($D750,metadata!$B$2:$S$451,14,0)</f>
        <v>36.080556</v>
      </c>
      <c r="R750" s="0" t="n">
        <f aca="false">VLOOKUP($D750,metadata!$B$2:$S$451,15,0)</f>
        <v>140.114722</v>
      </c>
      <c r="S750" s="0" t="n">
        <f aca="false">VLOOKUP($D750,metadata!$B$2:$S$451,16,0)</f>
        <v>0.05</v>
      </c>
      <c r="T750" s="0" t="str">
        <f aca="false">VLOOKUP($D750,metadata!$B$2:$S$451,17,0)</f>
        <v/>
      </c>
      <c r="U750" s="0" t="str">
        <f aca="false">VLOOKUP($D750,metadata!$B$2:$S$451,18,0)</f>
        <v/>
      </c>
      <c r="V750" s="0" t="n">
        <f aca="false">VLOOKUP($D750,metadata!$B$2:$Z$451,19,0)</f>
        <v>43.3</v>
      </c>
      <c r="W750" s="0" t="str">
        <f aca="false">VLOOKUP($D750,metadata!$B$2:$Z$451,20,0)</f>
        <v>acc</v>
      </c>
      <c r="X750" s="0" t="str">
        <f aca="false">VLOOKUP($D750,metadata!$B$2:$Z$451,21,0)</f>
        <v/>
      </c>
      <c r="Y750" s="0" t="n">
        <f aca="false">VLOOKUP($D750,metadata!$B$2:$Z$451,22,0)</f>
        <v>17</v>
      </c>
      <c r="Z750" s="0" t="str">
        <f aca="false">VLOOKUP($D750,metadata!$B$2:$Z$451,23,0)</f>
        <v/>
      </c>
      <c r="AA750" s="0" t="str">
        <f aca="false">VLOOKUP($D750,metadata!$B$2:$Z$451,24,0)</f>
        <v/>
      </c>
      <c r="AB750" s="0" t="str">
        <f aca="false">VLOOKUP($D750,metadata!$B$2:$Z$451,25,0)</f>
        <v/>
      </c>
      <c r="AC750" s="0" t="n">
        <v>12</v>
      </c>
      <c r="AD750" s="0" t="n">
        <v>95.0276243093923</v>
      </c>
      <c r="AF750" s="0" t="n">
        <f aca="false">IF(AE750="",V750,AE750)</f>
        <v>43.3</v>
      </c>
      <c r="AG750" s="0" t="n">
        <f aca="false">ROUND(AC750,1)</f>
        <v>12</v>
      </c>
      <c r="AH750" s="0" t="n">
        <v>2000</v>
      </c>
      <c r="AI750" s="0" t="s">
        <v>37</v>
      </c>
      <c r="AJ750" s="0" t="s">
        <v>37</v>
      </c>
    </row>
    <row r="751" customFormat="false" ht="13.8" hidden="false" customHeight="false" outlineLevel="0" collapsed="false">
      <c r="C751" s="0" t="n">
        <v>750</v>
      </c>
      <c r="D751" s="3" t="str">
        <f aca="false">VLOOKUP(C751,$A$1:$B$451,2)</f>
        <v>17-TU</v>
      </c>
      <c r="E751" s="0" t="str">
        <f aca="false">VLOOKUP($D751,metadata!$B$2:$S$451,2,0)</f>
        <v>Ito, K; Nakata, T</v>
      </c>
      <c r="F751" s="0" t="str">
        <f aca="false">VLOOKUP($D751,metadata!$B$2:$S$451,3,0)</f>
        <v>Geographical variation of photoperiodic response in the females of a predatory bug, Orius sauteri (Poppius) (Heteroptera : Anthocoridae) from northern Japan</v>
      </c>
      <c r="G751" s="0" t="str">
        <f aca="false">VLOOKUP($D751,metadata!$B$2:$S$451,4,0)</f>
        <v>10.1303/aez.2000.101</v>
      </c>
      <c r="H751" s="0" t="str">
        <f aca="false">VLOOKUP($D751,metadata!$B$2:$S$451,5,0)</f>
        <v>y</v>
      </c>
      <c r="I751" s="0" t="str">
        <f aca="false">VLOOKUP($D751,metadata!$B$2:$S$451,6,0)</f>
        <v>a</v>
      </c>
      <c r="J751" s="0" t="str">
        <f aca="false">VLOOKUP($D751,metadata!$B$2:$S$451,7,0)</f>
        <v>i</v>
      </c>
      <c r="K751" s="0" t="n">
        <f aca="false">VLOOKUP($D751,metadata!$B$2:$S$451,8,0)</f>
        <v>8</v>
      </c>
      <c r="L751" s="0" t="n">
        <f aca="false">VLOOKUP($D751,metadata!$B$2:$S$451,9,0)</f>
        <v>7</v>
      </c>
      <c r="M751" s="0" t="str">
        <f aca="false">VLOOKUP($D751,metadata!$B$2:$S$451,10,0)</f>
        <v/>
      </c>
      <c r="N751" s="0" t="str">
        <f aca="false">VLOOKUP($D751,metadata!$B$2:$S$451,11,0)</f>
        <v>Orius sauteri</v>
      </c>
      <c r="O751" s="0" t="str">
        <f aca="false">VLOOKUP($D751,metadata!$B$2:$S$451,12,0)</f>
        <v>heteroptera</v>
      </c>
      <c r="P751" s="0" t="str">
        <f aca="false">VLOOKUP($D751,metadata!$B$2:$S$451,13,0)</f>
        <v>TU</v>
      </c>
      <c r="Q751" s="0" t="n">
        <f aca="false">VLOOKUP($D751,metadata!$B$2:$S$451,14,0)</f>
        <v>36.080556</v>
      </c>
      <c r="R751" s="0" t="n">
        <f aca="false">VLOOKUP($D751,metadata!$B$2:$S$451,15,0)</f>
        <v>140.114722</v>
      </c>
      <c r="S751" s="0" t="n">
        <f aca="false">VLOOKUP($D751,metadata!$B$2:$S$451,16,0)</f>
        <v>0.05</v>
      </c>
      <c r="T751" s="0" t="str">
        <f aca="false">VLOOKUP($D751,metadata!$B$2:$S$451,17,0)</f>
        <v/>
      </c>
      <c r="U751" s="0" t="str">
        <f aca="false">VLOOKUP($D751,metadata!$B$2:$S$451,18,0)</f>
        <v/>
      </c>
      <c r="V751" s="0" t="n">
        <f aca="false">VLOOKUP($D751,metadata!$B$2:$Z$451,19,0)</f>
        <v>43.3</v>
      </c>
      <c r="W751" s="0" t="str">
        <f aca="false">VLOOKUP($D751,metadata!$B$2:$Z$451,20,0)</f>
        <v>acc</v>
      </c>
      <c r="X751" s="0" t="str">
        <f aca="false">VLOOKUP($D751,metadata!$B$2:$Z$451,21,0)</f>
        <v/>
      </c>
      <c r="Y751" s="0" t="n">
        <f aca="false">VLOOKUP($D751,metadata!$B$2:$Z$451,22,0)</f>
        <v>17</v>
      </c>
      <c r="Z751" s="0" t="str">
        <f aca="false">VLOOKUP($D751,metadata!$B$2:$Z$451,23,0)</f>
        <v/>
      </c>
      <c r="AA751" s="0" t="str">
        <f aca="false">VLOOKUP($D751,metadata!$B$2:$Z$451,24,0)</f>
        <v/>
      </c>
      <c r="AB751" s="0" t="str">
        <f aca="false">VLOOKUP($D751,metadata!$B$2:$Z$451,25,0)</f>
        <v/>
      </c>
      <c r="AC751" s="0" t="n">
        <v>12.4699119008511</v>
      </c>
      <c r="AD751" s="0" t="n">
        <v>81.2154696132597</v>
      </c>
      <c r="AF751" s="0" t="n">
        <f aca="false">IF(AE751="",V751,AE751)</f>
        <v>43.3</v>
      </c>
      <c r="AG751" s="0" t="n">
        <f aca="false">ROUND(AC751,1)</f>
        <v>12.5</v>
      </c>
      <c r="AH751" s="0" t="n">
        <v>2000</v>
      </c>
      <c r="AI751" s="0" t="s">
        <v>37</v>
      </c>
      <c r="AJ751" s="0" t="s">
        <v>37</v>
      </c>
    </row>
    <row r="752" customFormat="false" ht="13.8" hidden="false" customHeight="false" outlineLevel="0" collapsed="false">
      <c r="C752" s="0" t="n">
        <v>751</v>
      </c>
      <c r="D752" s="3" t="str">
        <f aca="false">VLOOKUP(C752,$A$1:$B$451,2)</f>
        <v>17-TU</v>
      </c>
      <c r="E752" s="0" t="str">
        <f aca="false">VLOOKUP($D752,metadata!$B$2:$S$451,2,0)</f>
        <v>Ito, K; Nakata, T</v>
      </c>
      <c r="F752" s="0" t="str">
        <f aca="false">VLOOKUP($D752,metadata!$B$2:$S$451,3,0)</f>
        <v>Geographical variation of photoperiodic response in the females of a predatory bug, Orius sauteri (Poppius) (Heteroptera : Anthocoridae) from northern Japan</v>
      </c>
      <c r="G752" s="0" t="str">
        <f aca="false">VLOOKUP($D752,metadata!$B$2:$S$451,4,0)</f>
        <v>10.1303/aez.2000.101</v>
      </c>
      <c r="H752" s="0" t="str">
        <f aca="false">VLOOKUP($D752,metadata!$B$2:$S$451,5,0)</f>
        <v>y</v>
      </c>
      <c r="I752" s="0" t="str">
        <f aca="false">VLOOKUP($D752,metadata!$B$2:$S$451,6,0)</f>
        <v>a</v>
      </c>
      <c r="J752" s="0" t="str">
        <f aca="false">VLOOKUP($D752,metadata!$B$2:$S$451,7,0)</f>
        <v>i</v>
      </c>
      <c r="K752" s="0" t="n">
        <f aca="false">VLOOKUP($D752,metadata!$B$2:$S$451,8,0)</f>
        <v>8</v>
      </c>
      <c r="L752" s="0" t="n">
        <f aca="false">VLOOKUP($D752,metadata!$B$2:$S$451,9,0)</f>
        <v>7</v>
      </c>
      <c r="M752" s="0" t="str">
        <f aca="false">VLOOKUP($D752,metadata!$B$2:$S$451,10,0)</f>
        <v/>
      </c>
      <c r="N752" s="0" t="str">
        <f aca="false">VLOOKUP($D752,metadata!$B$2:$S$451,11,0)</f>
        <v>Orius sauteri</v>
      </c>
      <c r="O752" s="0" t="str">
        <f aca="false">VLOOKUP($D752,metadata!$B$2:$S$451,12,0)</f>
        <v>heteroptera</v>
      </c>
      <c r="P752" s="0" t="str">
        <f aca="false">VLOOKUP($D752,metadata!$B$2:$S$451,13,0)</f>
        <v>TU</v>
      </c>
      <c r="Q752" s="0" t="n">
        <f aca="false">VLOOKUP($D752,metadata!$B$2:$S$451,14,0)</f>
        <v>36.080556</v>
      </c>
      <c r="R752" s="0" t="n">
        <f aca="false">VLOOKUP($D752,metadata!$B$2:$S$451,15,0)</f>
        <v>140.114722</v>
      </c>
      <c r="S752" s="0" t="n">
        <f aca="false">VLOOKUP($D752,metadata!$B$2:$S$451,16,0)</f>
        <v>0.05</v>
      </c>
      <c r="T752" s="0" t="str">
        <f aca="false">VLOOKUP($D752,metadata!$B$2:$S$451,17,0)</f>
        <v/>
      </c>
      <c r="U752" s="0" t="str">
        <f aca="false">VLOOKUP($D752,metadata!$B$2:$S$451,18,0)</f>
        <v/>
      </c>
      <c r="V752" s="0" t="n">
        <f aca="false">VLOOKUP($D752,metadata!$B$2:$Z$451,19,0)</f>
        <v>43.3</v>
      </c>
      <c r="W752" s="0" t="str">
        <f aca="false">VLOOKUP($D752,metadata!$B$2:$Z$451,20,0)</f>
        <v>acc</v>
      </c>
      <c r="X752" s="0" t="str">
        <f aca="false">VLOOKUP($D752,metadata!$B$2:$Z$451,21,0)</f>
        <v/>
      </c>
      <c r="Y752" s="0" t="n">
        <f aca="false">VLOOKUP($D752,metadata!$B$2:$Z$451,22,0)</f>
        <v>17</v>
      </c>
      <c r="Z752" s="0" t="str">
        <f aca="false">VLOOKUP($D752,metadata!$B$2:$Z$451,23,0)</f>
        <v/>
      </c>
      <c r="AA752" s="0" t="str">
        <f aca="false">VLOOKUP($D752,metadata!$B$2:$Z$451,24,0)</f>
        <v/>
      </c>
      <c r="AB752" s="0" t="str">
        <f aca="false">VLOOKUP($D752,metadata!$B$2:$Z$451,25,0)</f>
        <v/>
      </c>
      <c r="AC752" s="0" t="n">
        <v>12.9743168582947</v>
      </c>
      <c r="AD752" s="0" t="n">
        <v>48.0662983425414</v>
      </c>
      <c r="AF752" s="0" t="n">
        <f aca="false">IF(AE752="",V752,AE752)</f>
        <v>43.3</v>
      </c>
      <c r="AG752" s="0" t="n">
        <f aca="false">ROUND(AC752,1)</f>
        <v>13</v>
      </c>
      <c r="AH752" s="0" t="n">
        <v>2000</v>
      </c>
      <c r="AI752" s="0" t="s">
        <v>37</v>
      </c>
      <c r="AJ752" s="0" t="s">
        <v>37</v>
      </c>
    </row>
    <row r="753" customFormat="false" ht="13.8" hidden="false" customHeight="false" outlineLevel="0" collapsed="false">
      <c r="C753" s="0" t="n">
        <v>752</v>
      </c>
      <c r="D753" s="3" t="str">
        <f aca="false">VLOOKUP(C753,$A$1:$B$451,2)</f>
        <v>17-TU</v>
      </c>
      <c r="E753" s="0" t="str">
        <f aca="false">VLOOKUP($D753,metadata!$B$2:$S$451,2,0)</f>
        <v>Ito, K; Nakata, T</v>
      </c>
      <c r="F753" s="0" t="str">
        <f aca="false">VLOOKUP($D753,metadata!$B$2:$S$451,3,0)</f>
        <v>Geographical variation of photoperiodic response in the females of a predatory bug, Orius sauteri (Poppius) (Heteroptera : Anthocoridae) from northern Japan</v>
      </c>
      <c r="G753" s="0" t="str">
        <f aca="false">VLOOKUP($D753,metadata!$B$2:$S$451,4,0)</f>
        <v>10.1303/aez.2000.101</v>
      </c>
      <c r="H753" s="0" t="str">
        <f aca="false">VLOOKUP($D753,metadata!$B$2:$S$451,5,0)</f>
        <v>y</v>
      </c>
      <c r="I753" s="0" t="str">
        <f aca="false">VLOOKUP($D753,metadata!$B$2:$S$451,6,0)</f>
        <v>a</v>
      </c>
      <c r="J753" s="0" t="str">
        <f aca="false">VLOOKUP($D753,metadata!$B$2:$S$451,7,0)</f>
        <v>i</v>
      </c>
      <c r="K753" s="0" t="n">
        <f aca="false">VLOOKUP($D753,metadata!$B$2:$S$451,8,0)</f>
        <v>8</v>
      </c>
      <c r="L753" s="0" t="n">
        <f aca="false">VLOOKUP($D753,metadata!$B$2:$S$451,9,0)</f>
        <v>7</v>
      </c>
      <c r="M753" s="0" t="str">
        <f aca="false">VLOOKUP($D753,metadata!$B$2:$S$451,10,0)</f>
        <v/>
      </c>
      <c r="N753" s="0" t="str">
        <f aca="false">VLOOKUP($D753,metadata!$B$2:$S$451,11,0)</f>
        <v>Orius sauteri</v>
      </c>
      <c r="O753" s="0" t="str">
        <f aca="false">VLOOKUP($D753,metadata!$B$2:$S$451,12,0)</f>
        <v>heteroptera</v>
      </c>
      <c r="P753" s="0" t="str">
        <f aca="false">VLOOKUP($D753,metadata!$B$2:$S$451,13,0)</f>
        <v>TU</v>
      </c>
      <c r="Q753" s="0" t="n">
        <f aca="false">VLOOKUP($D753,metadata!$B$2:$S$451,14,0)</f>
        <v>36.080556</v>
      </c>
      <c r="R753" s="0" t="n">
        <f aca="false">VLOOKUP($D753,metadata!$B$2:$S$451,15,0)</f>
        <v>140.114722</v>
      </c>
      <c r="S753" s="0" t="n">
        <f aca="false">VLOOKUP($D753,metadata!$B$2:$S$451,16,0)</f>
        <v>0.05</v>
      </c>
      <c r="T753" s="0" t="str">
        <f aca="false">VLOOKUP($D753,metadata!$B$2:$S$451,17,0)</f>
        <v/>
      </c>
      <c r="U753" s="0" t="str">
        <f aca="false">VLOOKUP($D753,metadata!$B$2:$S$451,18,0)</f>
        <v/>
      </c>
      <c r="V753" s="0" t="n">
        <f aca="false">VLOOKUP($D753,metadata!$B$2:$Z$451,19,0)</f>
        <v>43.3</v>
      </c>
      <c r="W753" s="0" t="str">
        <f aca="false">VLOOKUP($D753,metadata!$B$2:$Z$451,20,0)</f>
        <v>acc</v>
      </c>
      <c r="X753" s="0" t="str">
        <f aca="false">VLOOKUP($D753,metadata!$B$2:$Z$451,21,0)</f>
        <v/>
      </c>
      <c r="Y753" s="0" t="n">
        <f aca="false">VLOOKUP($D753,metadata!$B$2:$Z$451,22,0)</f>
        <v>17</v>
      </c>
      <c r="Z753" s="0" t="str">
        <f aca="false">VLOOKUP($D753,metadata!$B$2:$Z$451,23,0)</f>
        <v/>
      </c>
      <c r="AA753" s="0" t="str">
        <f aca="false">VLOOKUP($D753,metadata!$B$2:$Z$451,24,0)</f>
        <v/>
      </c>
      <c r="AB753" s="0" t="str">
        <f aca="false">VLOOKUP($D753,metadata!$B$2:$Z$451,25,0)</f>
        <v/>
      </c>
      <c r="AC753" s="0" t="n">
        <v>14.0174705091832</v>
      </c>
      <c r="AD753" s="0" t="n">
        <v>18.232044198895</v>
      </c>
      <c r="AF753" s="0" t="n">
        <f aca="false">IF(AE753="",V753,AE753)</f>
        <v>43.3</v>
      </c>
      <c r="AG753" s="0" t="n">
        <f aca="false">ROUND(AC753,1)</f>
        <v>14</v>
      </c>
      <c r="AH753" s="0" t="n">
        <v>2000</v>
      </c>
      <c r="AI753" s="0" t="s">
        <v>37</v>
      </c>
      <c r="AJ753" s="0" t="s">
        <v>37</v>
      </c>
    </row>
    <row r="754" customFormat="false" ht="13.8" hidden="false" customHeight="false" outlineLevel="0" collapsed="false">
      <c r="C754" s="0" t="n">
        <v>753</v>
      </c>
      <c r="D754" s="3" t="str">
        <f aca="false">VLOOKUP(C754,$A$1:$B$451,2)</f>
        <v>17-TU</v>
      </c>
      <c r="E754" s="0" t="str">
        <f aca="false">VLOOKUP($D754,metadata!$B$2:$S$451,2,0)</f>
        <v>Ito, K; Nakata, T</v>
      </c>
      <c r="F754" s="0" t="str">
        <f aca="false">VLOOKUP($D754,metadata!$B$2:$S$451,3,0)</f>
        <v>Geographical variation of photoperiodic response in the females of a predatory bug, Orius sauteri (Poppius) (Heteroptera : Anthocoridae) from northern Japan</v>
      </c>
      <c r="G754" s="0" t="str">
        <f aca="false">VLOOKUP($D754,metadata!$B$2:$S$451,4,0)</f>
        <v>10.1303/aez.2000.101</v>
      </c>
      <c r="H754" s="0" t="str">
        <f aca="false">VLOOKUP($D754,metadata!$B$2:$S$451,5,0)</f>
        <v>y</v>
      </c>
      <c r="I754" s="0" t="str">
        <f aca="false">VLOOKUP($D754,metadata!$B$2:$S$451,6,0)</f>
        <v>a</v>
      </c>
      <c r="J754" s="0" t="str">
        <f aca="false">VLOOKUP($D754,metadata!$B$2:$S$451,7,0)</f>
        <v>i</v>
      </c>
      <c r="K754" s="0" t="n">
        <f aca="false">VLOOKUP($D754,metadata!$B$2:$S$451,8,0)</f>
        <v>8</v>
      </c>
      <c r="L754" s="0" t="n">
        <f aca="false">VLOOKUP($D754,metadata!$B$2:$S$451,9,0)</f>
        <v>7</v>
      </c>
      <c r="M754" s="0" t="str">
        <f aca="false">VLOOKUP($D754,metadata!$B$2:$S$451,10,0)</f>
        <v/>
      </c>
      <c r="N754" s="0" t="str">
        <f aca="false">VLOOKUP($D754,metadata!$B$2:$S$451,11,0)</f>
        <v>Orius sauteri</v>
      </c>
      <c r="O754" s="0" t="str">
        <f aca="false">VLOOKUP($D754,metadata!$B$2:$S$451,12,0)</f>
        <v>heteroptera</v>
      </c>
      <c r="P754" s="0" t="str">
        <f aca="false">VLOOKUP($D754,metadata!$B$2:$S$451,13,0)</f>
        <v>TU</v>
      </c>
      <c r="Q754" s="0" t="n">
        <f aca="false">VLOOKUP($D754,metadata!$B$2:$S$451,14,0)</f>
        <v>36.080556</v>
      </c>
      <c r="R754" s="0" t="n">
        <f aca="false">VLOOKUP($D754,metadata!$B$2:$S$451,15,0)</f>
        <v>140.114722</v>
      </c>
      <c r="S754" s="0" t="n">
        <f aca="false">VLOOKUP($D754,metadata!$B$2:$S$451,16,0)</f>
        <v>0.05</v>
      </c>
      <c r="T754" s="0" t="str">
        <f aca="false">VLOOKUP($D754,metadata!$B$2:$S$451,17,0)</f>
        <v/>
      </c>
      <c r="U754" s="0" t="str">
        <f aca="false">VLOOKUP($D754,metadata!$B$2:$S$451,18,0)</f>
        <v/>
      </c>
      <c r="V754" s="0" t="n">
        <f aca="false">VLOOKUP($D754,metadata!$B$2:$Z$451,19,0)</f>
        <v>43.3</v>
      </c>
      <c r="W754" s="0" t="str">
        <f aca="false">VLOOKUP($D754,metadata!$B$2:$Z$451,20,0)</f>
        <v>acc</v>
      </c>
      <c r="X754" s="0" t="str">
        <f aca="false">VLOOKUP($D754,metadata!$B$2:$Z$451,21,0)</f>
        <v/>
      </c>
      <c r="Y754" s="0" t="n">
        <f aca="false">VLOOKUP($D754,metadata!$B$2:$Z$451,22,0)</f>
        <v>17</v>
      </c>
      <c r="Z754" s="0" t="str">
        <f aca="false">VLOOKUP($D754,metadata!$B$2:$Z$451,23,0)</f>
        <v/>
      </c>
      <c r="AA754" s="0" t="str">
        <f aca="false">VLOOKUP($D754,metadata!$B$2:$Z$451,24,0)</f>
        <v/>
      </c>
      <c r="AB754" s="0" t="str">
        <f aca="false">VLOOKUP($D754,metadata!$B$2:$Z$451,25,0)</f>
        <v/>
      </c>
      <c r="AC754" s="0" t="n">
        <v>15.0195609974615</v>
      </c>
      <c r="AD754" s="0" t="n">
        <v>14.3646408839779</v>
      </c>
      <c r="AF754" s="0" t="n">
        <f aca="false">IF(AE754="",V754,AE754)</f>
        <v>43.3</v>
      </c>
      <c r="AG754" s="0" t="n">
        <f aca="false">ROUND(AC754,1)</f>
        <v>15</v>
      </c>
      <c r="AH754" s="0" t="n">
        <v>2000</v>
      </c>
      <c r="AI754" s="0" t="s">
        <v>37</v>
      </c>
      <c r="AJ754" s="0" t="s">
        <v>37</v>
      </c>
    </row>
    <row r="755" customFormat="false" ht="13.8" hidden="false" customHeight="false" outlineLevel="0" collapsed="false">
      <c r="C755" s="0" t="n">
        <v>754</v>
      </c>
      <c r="D755" s="3" t="str">
        <f aca="false">VLOOKUP(C755,$A$1:$B$451,2)</f>
        <v>17-TU</v>
      </c>
      <c r="E755" s="0" t="str">
        <f aca="false">VLOOKUP($D755,metadata!$B$2:$S$451,2,0)</f>
        <v>Ito, K; Nakata, T</v>
      </c>
      <c r="F755" s="0" t="str">
        <f aca="false">VLOOKUP($D755,metadata!$B$2:$S$451,3,0)</f>
        <v>Geographical variation of photoperiodic response in the females of a predatory bug, Orius sauteri (Poppius) (Heteroptera : Anthocoridae) from northern Japan</v>
      </c>
      <c r="G755" s="0" t="str">
        <f aca="false">VLOOKUP($D755,metadata!$B$2:$S$451,4,0)</f>
        <v>10.1303/aez.2000.101</v>
      </c>
      <c r="H755" s="0" t="str">
        <f aca="false">VLOOKUP($D755,metadata!$B$2:$S$451,5,0)</f>
        <v>y</v>
      </c>
      <c r="I755" s="0" t="str">
        <f aca="false">VLOOKUP($D755,metadata!$B$2:$S$451,6,0)</f>
        <v>a</v>
      </c>
      <c r="J755" s="0" t="str">
        <f aca="false">VLOOKUP($D755,metadata!$B$2:$S$451,7,0)</f>
        <v>i</v>
      </c>
      <c r="K755" s="0" t="n">
        <f aca="false">VLOOKUP($D755,metadata!$B$2:$S$451,8,0)</f>
        <v>8</v>
      </c>
      <c r="L755" s="0" t="n">
        <f aca="false">VLOOKUP($D755,metadata!$B$2:$S$451,9,0)</f>
        <v>7</v>
      </c>
      <c r="M755" s="0" t="str">
        <f aca="false">VLOOKUP($D755,metadata!$B$2:$S$451,10,0)</f>
        <v/>
      </c>
      <c r="N755" s="0" t="str">
        <f aca="false">VLOOKUP($D755,metadata!$B$2:$S$451,11,0)</f>
        <v>Orius sauteri</v>
      </c>
      <c r="O755" s="0" t="str">
        <f aca="false">VLOOKUP($D755,metadata!$B$2:$S$451,12,0)</f>
        <v>heteroptera</v>
      </c>
      <c r="P755" s="0" t="str">
        <f aca="false">VLOOKUP($D755,metadata!$B$2:$S$451,13,0)</f>
        <v>TU</v>
      </c>
      <c r="Q755" s="0" t="n">
        <f aca="false">VLOOKUP($D755,metadata!$B$2:$S$451,14,0)</f>
        <v>36.080556</v>
      </c>
      <c r="R755" s="0" t="n">
        <f aca="false">VLOOKUP($D755,metadata!$B$2:$S$451,15,0)</f>
        <v>140.114722</v>
      </c>
      <c r="S755" s="0" t="n">
        <f aca="false">VLOOKUP($D755,metadata!$B$2:$S$451,16,0)</f>
        <v>0.05</v>
      </c>
      <c r="T755" s="0" t="str">
        <f aca="false">VLOOKUP($D755,metadata!$B$2:$S$451,17,0)</f>
        <v/>
      </c>
      <c r="U755" s="0" t="str">
        <f aca="false">VLOOKUP($D755,metadata!$B$2:$S$451,18,0)</f>
        <v/>
      </c>
      <c r="V755" s="0" t="n">
        <f aca="false">VLOOKUP($D755,metadata!$B$2:$Z$451,19,0)</f>
        <v>43.3</v>
      </c>
      <c r="W755" s="0" t="str">
        <f aca="false">VLOOKUP($D755,metadata!$B$2:$Z$451,20,0)</f>
        <v>acc</v>
      </c>
      <c r="X755" s="0" t="str">
        <f aca="false">VLOOKUP($D755,metadata!$B$2:$Z$451,21,0)</f>
        <v/>
      </c>
      <c r="Y755" s="0" t="n">
        <f aca="false">VLOOKUP($D755,metadata!$B$2:$Z$451,22,0)</f>
        <v>17</v>
      </c>
      <c r="Z755" s="0" t="str">
        <f aca="false">VLOOKUP($D755,metadata!$B$2:$Z$451,23,0)</f>
        <v/>
      </c>
      <c r="AA755" s="0" t="str">
        <f aca="false">VLOOKUP($D755,metadata!$B$2:$Z$451,24,0)</f>
        <v/>
      </c>
      <c r="AB755" s="0" t="str">
        <f aca="false">VLOOKUP($D755,metadata!$B$2:$Z$451,25,0)</f>
        <v/>
      </c>
      <c r="AC755" s="0" t="n">
        <v>15.993728535165</v>
      </c>
      <c r="AD755" s="0" t="n">
        <v>12.1546961325967</v>
      </c>
      <c r="AF755" s="0" t="n">
        <f aca="false">IF(AE755="",V755,AE755)</f>
        <v>43.3</v>
      </c>
      <c r="AG755" s="0" t="n">
        <f aca="false">ROUND(AC755,1)</f>
        <v>16</v>
      </c>
      <c r="AH755" s="0" t="n">
        <v>2000</v>
      </c>
      <c r="AI755" s="0" t="s">
        <v>37</v>
      </c>
      <c r="AJ755" s="0" t="s">
        <v>37</v>
      </c>
    </row>
    <row r="756" customFormat="false" ht="13.8" hidden="false" customHeight="false" outlineLevel="0" collapsed="false">
      <c r="C756" s="0" t="n">
        <v>755</v>
      </c>
      <c r="D756" s="3" t="str">
        <f aca="false">VLOOKUP(C756,$A$1:$B$451,2)</f>
        <v>18-Mt. Palomar</v>
      </c>
      <c r="E756" s="0" t="str">
        <f aca="false">VLOOKUP($D756,metadata!$B$2:$S$451,2,0)</f>
        <v>JORDAN, RG; BRADSHAW, WE</v>
      </c>
      <c r="F756" s="0" t="str">
        <f aca="false">VLOOKUP($D756,metadata!$B$2:$S$451,3,0)</f>
        <v>GEOGRAPHIC VARIATION IN PHOTOPERIODIC RESPONSE OF WESTERN TREE-HOLE MOSQUITO, AEDES-SIERRENSIS</v>
      </c>
      <c r="G756" s="0" t="str">
        <f aca="false">VLOOKUP($D756,metadata!$B$2:$S$451,4,0)</f>
        <v>10.1093/aesa/71.4.487</v>
      </c>
      <c r="H756" s="0" t="str">
        <f aca="false">VLOOKUP($D756,metadata!$B$2:$S$451,5,0)</f>
        <v>y</v>
      </c>
      <c r="I756" s="0" t="str">
        <f aca="false">VLOOKUP($D756,metadata!$B$2:$S$451,6,0)</f>
        <v>a</v>
      </c>
      <c r="J756" s="0" t="str">
        <f aca="false">VLOOKUP($D756,metadata!$B$2:$S$451,7,0)</f>
        <v>i</v>
      </c>
      <c r="K756" s="0" t="n">
        <f aca="false">VLOOKUP($D756,metadata!$B$2:$S$451,8,0)</f>
        <v>5</v>
      </c>
      <c r="L756" s="0" t="n">
        <f aca="false">VLOOKUP($D756,metadata!$B$2:$S$451,9,0)</f>
        <v>7</v>
      </c>
      <c r="M756" s="0" t="str">
        <f aca="false">VLOOKUP($D756,metadata!$B$2:$S$451,10,0)</f>
        <v>n</v>
      </c>
      <c r="N756" s="0" t="str">
        <f aca="false">VLOOKUP($D756,metadata!$B$2:$S$451,11,0)</f>
        <v>Aedes sierrensis</v>
      </c>
      <c r="O756" s="0" t="str">
        <f aca="false">VLOOKUP($D756,metadata!$B$2:$S$451,12,0)</f>
        <v>diptera</v>
      </c>
      <c r="P756" s="0" t="str">
        <f aca="false">VLOOKUP($D756,metadata!$B$2:$S$451,13,0)</f>
        <v>Mt. Palomar</v>
      </c>
      <c r="Q756" s="0" t="n">
        <f aca="false">VLOOKUP($D756,metadata!$B$2:$S$451,14,0)</f>
        <v>33.363484</v>
      </c>
      <c r="R756" s="0" t="n">
        <f aca="false">VLOOKUP($D756,metadata!$B$2:$S$451,15,0)</f>
        <v>-116.836394</v>
      </c>
      <c r="S756" s="0" t="n">
        <f aca="false">VLOOKUP($D756,metadata!$B$2:$S$451,16,0)</f>
        <v>0.1</v>
      </c>
      <c r="T756" s="0" t="n">
        <f aca="false">VLOOKUP($D756,metadata!$B$2:$S$451,17,0)</f>
        <v>1400</v>
      </c>
      <c r="U756" s="0" t="n">
        <f aca="false">VLOOKUP($D756,metadata!$B$2:$S$451,18,0)</f>
        <v>400</v>
      </c>
      <c r="V756" s="0" t="n">
        <f aca="false">VLOOKUP($D756,metadata!$B$2:$Z$451,19,0)</f>
        <v>20</v>
      </c>
      <c r="W756" s="0" t="str">
        <f aca="false">VLOOKUP($D756,metadata!$B$2:$Z$451,20,0)</f>
        <v>acc</v>
      </c>
      <c r="X756" s="0" t="str">
        <f aca="false">VLOOKUP($D756,metadata!$B$2:$Z$451,21,0)</f>
        <v/>
      </c>
      <c r="Y756" s="0" t="n">
        <f aca="false">VLOOKUP($D756,metadata!$B$2:$Z$451,22,0)</f>
        <v>18</v>
      </c>
      <c r="Z756" s="0" t="str">
        <f aca="false">VLOOKUP($D756,metadata!$B$2:$Z$451,23,0)</f>
        <v/>
      </c>
      <c r="AA756" s="0" t="str">
        <f aca="false">VLOOKUP($D756,metadata!$B$2:$Z$451,24,0)</f>
        <v/>
      </c>
      <c r="AB756" s="0" t="e">
        <f aca="false">VLOOKUP($D756,metadata!$B$2:$Z$451,25,0)</f>
        <v>#VALUE!</v>
      </c>
      <c r="AC756" s="0" t="n">
        <v>9.15292066259808</v>
      </c>
      <c r="AD756" s="0" t="n">
        <v>65.5231037489101</v>
      </c>
      <c r="AF756" s="0" t="n">
        <f aca="false">IF(AE756="",V756,AE756)</f>
        <v>20</v>
      </c>
      <c r="AG756" s="0" t="n">
        <v>9</v>
      </c>
      <c r="AH756" s="0" t="n">
        <v>1978</v>
      </c>
      <c r="AI756" s="0" t="s">
        <v>37</v>
      </c>
      <c r="AJ756" s="0" t="s">
        <v>37</v>
      </c>
    </row>
    <row r="757" customFormat="false" ht="13.8" hidden="false" customHeight="false" outlineLevel="0" collapsed="false">
      <c r="C757" s="0" t="n">
        <v>756</v>
      </c>
      <c r="D757" s="3" t="str">
        <f aca="false">VLOOKUP(C757,$A$1:$B$451,2)</f>
        <v>18-Mt. Palomar</v>
      </c>
      <c r="E757" s="0" t="str">
        <f aca="false">VLOOKUP($D757,metadata!$B$2:$S$451,2,0)</f>
        <v>JORDAN, RG; BRADSHAW, WE</v>
      </c>
      <c r="F757" s="0" t="str">
        <f aca="false">VLOOKUP($D757,metadata!$B$2:$S$451,3,0)</f>
        <v>GEOGRAPHIC VARIATION IN PHOTOPERIODIC RESPONSE OF WESTERN TREE-HOLE MOSQUITO, AEDES-SIERRENSIS</v>
      </c>
      <c r="G757" s="0" t="str">
        <f aca="false">VLOOKUP($D757,metadata!$B$2:$S$451,4,0)</f>
        <v>10.1093/aesa/71.4.487</v>
      </c>
      <c r="H757" s="0" t="str">
        <f aca="false">VLOOKUP($D757,metadata!$B$2:$S$451,5,0)</f>
        <v>y</v>
      </c>
      <c r="I757" s="0" t="str">
        <f aca="false">VLOOKUP($D757,metadata!$B$2:$S$451,6,0)</f>
        <v>a</v>
      </c>
      <c r="J757" s="0" t="str">
        <f aca="false">VLOOKUP($D757,metadata!$B$2:$S$451,7,0)</f>
        <v>i</v>
      </c>
      <c r="K757" s="0" t="n">
        <f aca="false">VLOOKUP($D757,metadata!$B$2:$S$451,8,0)</f>
        <v>5</v>
      </c>
      <c r="L757" s="0" t="n">
        <f aca="false">VLOOKUP($D757,metadata!$B$2:$S$451,9,0)</f>
        <v>7</v>
      </c>
      <c r="M757" s="0" t="str">
        <f aca="false">VLOOKUP($D757,metadata!$B$2:$S$451,10,0)</f>
        <v>n</v>
      </c>
      <c r="N757" s="0" t="str">
        <f aca="false">VLOOKUP($D757,metadata!$B$2:$S$451,11,0)</f>
        <v>Aedes sierrensis</v>
      </c>
      <c r="O757" s="0" t="str">
        <f aca="false">VLOOKUP($D757,metadata!$B$2:$S$451,12,0)</f>
        <v>diptera</v>
      </c>
      <c r="P757" s="0" t="str">
        <f aca="false">VLOOKUP($D757,metadata!$B$2:$S$451,13,0)</f>
        <v>Mt. Palomar</v>
      </c>
      <c r="Q757" s="0" t="n">
        <f aca="false">VLOOKUP($D757,metadata!$B$2:$S$451,14,0)</f>
        <v>33.363484</v>
      </c>
      <c r="R757" s="0" t="n">
        <f aca="false">VLOOKUP($D757,metadata!$B$2:$S$451,15,0)</f>
        <v>-116.836394</v>
      </c>
      <c r="S757" s="0" t="n">
        <f aca="false">VLOOKUP($D757,metadata!$B$2:$S$451,16,0)</f>
        <v>0.1</v>
      </c>
      <c r="T757" s="0" t="n">
        <f aca="false">VLOOKUP($D757,metadata!$B$2:$S$451,17,0)</f>
        <v>1400</v>
      </c>
      <c r="U757" s="0" t="n">
        <f aca="false">VLOOKUP($D757,metadata!$B$2:$S$451,18,0)</f>
        <v>400</v>
      </c>
      <c r="V757" s="0" t="n">
        <f aca="false">VLOOKUP($D757,metadata!$B$2:$Z$451,19,0)</f>
        <v>20</v>
      </c>
      <c r="W757" s="0" t="str">
        <f aca="false">VLOOKUP($D757,metadata!$B$2:$Z$451,20,0)</f>
        <v>acc</v>
      </c>
      <c r="X757" s="0" t="str">
        <f aca="false">VLOOKUP($D757,metadata!$B$2:$Z$451,21,0)</f>
        <v/>
      </c>
      <c r="Y757" s="0" t="n">
        <f aca="false">VLOOKUP($D757,metadata!$B$2:$Z$451,22,0)</f>
        <v>18</v>
      </c>
      <c r="Z757" s="0" t="str">
        <f aca="false">VLOOKUP($D757,metadata!$B$2:$Z$451,23,0)</f>
        <v/>
      </c>
      <c r="AA757" s="0" t="str">
        <f aca="false">VLOOKUP($D757,metadata!$B$2:$Z$451,24,0)</f>
        <v/>
      </c>
      <c r="AB757" s="0" t="e">
        <f aca="false">VLOOKUP($D757,metadata!$B$2:$Z$451,25,0)</f>
        <v>#VALUE!</v>
      </c>
      <c r="AC757" s="0" t="n">
        <v>9.99529206625981</v>
      </c>
      <c r="AD757" s="0" t="n">
        <v>65.4766056378959</v>
      </c>
      <c r="AF757" s="0" t="n">
        <f aca="false">IF(AE757="",V757,AE757)</f>
        <v>20</v>
      </c>
      <c r="AG757" s="0" t="n">
        <v>10</v>
      </c>
      <c r="AH757" s="0" t="n">
        <v>1978</v>
      </c>
      <c r="AI757" s="0" t="s">
        <v>37</v>
      </c>
      <c r="AJ757" s="0" t="s">
        <v>37</v>
      </c>
    </row>
    <row r="758" customFormat="false" ht="13.8" hidden="false" customHeight="false" outlineLevel="0" collapsed="false">
      <c r="C758" s="0" t="n">
        <v>757</v>
      </c>
      <c r="D758" s="3" t="str">
        <f aca="false">VLOOKUP(C758,$A$1:$B$451,2)</f>
        <v>18-Mt. Palomar</v>
      </c>
      <c r="E758" s="0" t="str">
        <f aca="false">VLOOKUP($D758,metadata!$B$2:$S$451,2,0)</f>
        <v>JORDAN, RG; BRADSHAW, WE</v>
      </c>
      <c r="F758" s="0" t="str">
        <f aca="false">VLOOKUP($D758,metadata!$B$2:$S$451,3,0)</f>
        <v>GEOGRAPHIC VARIATION IN PHOTOPERIODIC RESPONSE OF WESTERN TREE-HOLE MOSQUITO, AEDES-SIERRENSIS</v>
      </c>
      <c r="G758" s="0" t="str">
        <f aca="false">VLOOKUP($D758,metadata!$B$2:$S$451,4,0)</f>
        <v>10.1093/aesa/71.4.487</v>
      </c>
      <c r="H758" s="0" t="str">
        <f aca="false">VLOOKUP($D758,metadata!$B$2:$S$451,5,0)</f>
        <v>y</v>
      </c>
      <c r="I758" s="0" t="str">
        <f aca="false">VLOOKUP($D758,metadata!$B$2:$S$451,6,0)</f>
        <v>a</v>
      </c>
      <c r="J758" s="0" t="str">
        <f aca="false">VLOOKUP($D758,metadata!$B$2:$S$451,7,0)</f>
        <v>i</v>
      </c>
      <c r="K758" s="0" t="n">
        <f aca="false">VLOOKUP($D758,metadata!$B$2:$S$451,8,0)</f>
        <v>5</v>
      </c>
      <c r="L758" s="0" t="n">
        <f aca="false">VLOOKUP($D758,metadata!$B$2:$S$451,9,0)</f>
        <v>7</v>
      </c>
      <c r="M758" s="0" t="str">
        <f aca="false">VLOOKUP($D758,metadata!$B$2:$S$451,10,0)</f>
        <v>n</v>
      </c>
      <c r="N758" s="0" t="str">
        <f aca="false">VLOOKUP($D758,metadata!$B$2:$S$451,11,0)</f>
        <v>Aedes sierrensis</v>
      </c>
      <c r="O758" s="0" t="str">
        <f aca="false">VLOOKUP($D758,metadata!$B$2:$S$451,12,0)</f>
        <v>diptera</v>
      </c>
      <c r="P758" s="0" t="str">
        <f aca="false">VLOOKUP($D758,metadata!$B$2:$S$451,13,0)</f>
        <v>Mt. Palomar</v>
      </c>
      <c r="Q758" s="0" t="n">
        <f aca="false">VLOOKUP($D758,metadata!$B$2:$S$451,14,0)</f>
        <v>33.363484</v>
      </c>
      <c r="R758" s="0" t="n">
        <f aca="false">VLOOKUP($D758,metadata!$B$2:$S$451,15,0)</f>
        <v>-116.836394</v>
      </c>
      <c r="S758" s="0" t="n">
        <f aca="false">VLOOKUP($D758,metadata!$B$2:$S$451,16,0)</f>
        <v>0.1</v>
      </c>
      <c r="T758" s="0" t="n">
        <f aca="false">VLOOKUP($D758,metadata!$B$2:$S$451,17,0)</f>
        <v>1400</v>
      </c>
      <c r="U758" s="0" t="n">
        <f aca="false">VLOOKUP($D758,metadata!$B$2:$S$451,18,0)</f>
        <v>400</v>
      </c>
      <c r="V758" s="0" t="n">
        <f aca="false">VLOOKUP($D758,metadata!$B$2:$Z$451,19,0)</f>
        <v>20</v>
      </c>
      <c r="W758" s="0" t="str">
        <f aca="false">VLOOKUP($D758,metadata!$B$2:$Z$451,20,0)</f>
        <v>acc</v>
      </c>
      <c r="X758" s="0" t="str">
        <f aca="false">VLOOKUP($D758,metadata!$B$2:$Z$451,21,0)</f>
        <v/>
      </c>
      <c r="Y758" s="0" t="n">
        <f aca="false">VLOOKUP($D758,metadata!$B$2:$Z$451,22,0)</f>
        <v>18</v>
      </c>
      <c r="Z758" s="0" t="str">
        <f aca="false">VLOOKUP($D758,metadata!$B$2:$Z$451,23,0)</f>
        <v/>
      </c>
      <c r="AA758" s="0" t="str">
        <f aca="false">VLOOKUP($D758,metadata!$B$2:$Z$451,24,0)</f>
        <v/>
      </c>
      <c r="AB758" s="0" t="e">
        <f aca="false">VLOOKUP($D758,metadata!$B$2:$Z$451,25,0)</f>
        <v>#VALUE!</v>
      </c>
      <c r="AC758" s="0" t="n">
        <v>10.9374891020052</v>
      </c>
      <c r="AD758" s="0" t="n">
        <v>89.9433304272013</v>
      </c>
      <c r="AF758" s="0" t="n">
        <f aca="false">IF(AE758="",V758,AE758)</f>
        <v>20</v>
      </c>
      <c r="AG758" s="0" t="n">
        <v>11</v>
      </c>
      <c r="AH758" s="0" t="n">
        <v>1978</v>
      </c>
      <c r="AI758" s="0" t="s">
        <v>37</v>
      </c>
      <c r="AJ758" s="0" t="s">
        <v>37</v>
      </c>
    </row>
    <row r="759" customFormat="false" ht="13.8" hidden="false" customHeight="false" outlineLevel="0" collapsed="false">
      <c r="C759" s="0" t="n">
        <v>758</v>
      </c>
      <c r="D759" s="3" t="str">
        <f aca="false">VLOOKUP(C759,$A$1:$B$451,2)</f>
        <v>18-Mt. Palomar</v>
      </c>
      <c r="E759" s="0" t="str">
        <f aca="false">VLOOKUP($D759,metadata!$B$2:$S$451,2,0)</f>
        <v>JORDAN, RG; BRADSHAW, WE</v>
      </c>
      <c r="F759" s="0" t="str">
        <f aca="false">VLOOKUP($D759,metadata!$B$2:$S$451,3,0)</f>
        <v>GEOGRAPHIC VARIATION IN PHOTOPERIODIC RESPONSE OF WESTERN TREE-HOLE MOSQUITO, AEDES-SIERRENSIS</v>
      </c>
      <c r="G759" s="0" t="str">
        <f aca="false">VLOOKUP($D759,metadata!$B$2:$S$451,4,0)</f>
        <v>10.1093/aesa/71.4.487</v>
      </c>
      <c r="H759" s="0" t="str">
        <f aca="false">VLOOKUP($D759,metadata!$B$2:$S$451,5,0)</f>
        <v>y</v>
      </c>
      <c r="I759" s="0" t="str">
        <f aca="false">VLOOKUP($D759,metadata!$B$2:$S$451,6,0)</f>
        <v>a</v>
      </c>
      <c r="J759" s="0" t="str">
        <f aca="false">VLOOKUP($D759,metadata!$B$2:$S$451,7,0)</f>
        <v>i</v>
      </c>
      <c r="K759" s="0" t="n">
        <f aca="false">VLOOKUP($D759,metadata!$B$2:$S$451,8,0)</f>
        <v>5</v>
      </c>
      <c r="L759" s="0" t="n">
        <f aca="false">VLOOKUP($D759,metadata!$B$2:$S$451,9,0)</f>
        <v>7</v>
      </c>
      <c r="M759" s="0" t="str">
        <f aca="false">VLOOKUP($D759,metadata!$B$2:$S$451,10,0)</f>
        <v>n</v>
      </c>
      <c r="N759" s="0" t="str">
        <f aca="false">VLOOKUP($D759,metadata!$B$2:$S$451,11,0)</f>
        <v>Aedes sierrensis</v>
      </c>
      <c r="O759" s="0" t="str">
        <f aca="false">VLOOKUP($D759,metadata!$B$2:$S$451,12,0)</f>
        <v>diptera</v>
      </c>
      <c r="P759" s="0" t="str">
        <f aca="false">VLOOKUP($D759,metadata!$B$2:$S$451,13,0)</f>
        <v>Mt. Palomar</v>
      </c>
      <c r="Q759" s="0" t="n">
        <f aca="false">VLOOKUP($D759,metadata!$B$2:$S$451,14,0)</f>
        <v>33.363484</v>
      </c>
      <c r="R759" s="0" t="n">
        <f aca="false">VLOOKUP($D759,metadata!$B$2:$S$451,15,0)</f>
        <v>-116.836394</v>
      </c>
      <c r="S759" s="0" t="n">
        <f aca="false">VLOOKUP($D759,metadata!$B$2:$S$451,16,0)</f>
        <v>0.1</v>
      </c>
      <c r="T759" s="0" t="n">
        <f aca="false">VLOOKUP($D759,metadata!$B$2:$S$451,17,0)</f>
        <v>1400</v>
      </c>
      <c r="U759" s="0" t="n">
        <f aca="false">VLOOKUP($D759,metadata!$B$2:$S$451,18,0)</f>
        <v>400</v>
      </c>
      <c r="V759" s="0" t="n">
        <f aca="false">VLOOKUP($D759,metadata!$B$2:$Z$451,19,0)</f>
        <v>20</v>
      </c>
      <c r="W759" s="0" t="str">
        <f aca="false">VLOOKUP($D759,metadata!$B$2:$Z$451,20,0)</f>
        <v>acc</v>
      </c>
      <c r="X759" s="0" t="str">
        <f aca="false">VLOOKUP($D759,metadata!$B$2:$Z$451,21,0)</f>
        <v/>
      </c>
      <c r="Y759" s="0" t="n">
        <f aca="false">VLOOKUP($D759,metadata!$B$2:$Z$451,22,0)</f>
        <v>18</v>
      </c>
      <c r="Z759" s="0" t="str">
        <f aca="false">VLOOKUP($D759,metadata!$B$2:$Z$451,23,0)</f>
        <v/>
      </c>
      <c r="AA759" s="0" t="str">
        <f aca="false">VLOOKUP($D759,metadata!$B$2:$Z$451,24,0)</f>
        <v/>
      </c>
      <c r="AB759" s="0" t="e">
        <f aca="false">VLOOKUP($D759,metadata!$B$2:$Z$451,25,0)</f>
        <v>#VALUE!</v>
      </c>
      <c r="AC759" s="0" t="n">
        <v>11.930470793374</v>
      </c>
      <c r="AD759" s="0" t="n">
        <v>70.7672188317349</v>
      </c>
      <c r="AF759" s="0" t="n">
        <f aca="false">IF(AE759="",V759,AE759)</f>
        <v>20</v>
      </c>
      <c r="AG759" s="0" t="n">
        <v>12</v>
      </c>
      <c r="AH759" s="0" t="n">
        <v>1978</v>
      </c>
      <c r="AI759" s="0" t="s">
        <v>37</v>
      </c>
      <c r="AJ759" s="0" t="s">
        <v>37</v>
      </c>
    </row>
    <row r="760" customFormat="false" ht="13.8" hidden="false" customHeight="false" outlineLevel="0" collapsed="false">
      <c r="C760" s="0" t="n">
        <v>759</v>
      </c>
      <c r="D760" s="3" t="str">
        <f aca="false">VLOOKUP(C760,$A$1:$B$451,2)</f>
        <v>18-Mt. Palomar</v>
      </c>
      <c r="E760" s="0" t="str">
        <f aca="false">VLOOKUP($D760,metadata!$B$2:$S$451,2,0)</f>
        <v>JORDAN, RG; BRADSHAW, WE</v>
      </c>
      <c r="F760" s="0" t="str">
        <f aca="false">VLOOKUP($D760,metadata!$B$2:$S$451,3,0)</f>
        <v>GEOGRAPHIC VARIATION IN PHOTOPERIODIC RESPONSE OF WESTERN TREE-HOLE MOSQUITO, AEDES-SIERRENSIS</v>
      </c>
      <c r="G760" s="0" t="str">
        <f aca="false">VLOOKUP($D760,metadata!$B$2:$S$451,4,0)</f>
        <v>10.1093/aesa/71.4.487</v>
      </c>
      <c r="H760" s="0" t="str">
        <f aca="false">VLOOKUP($D760,metadata!$B$2:$S$451,5,0)</f>
        <v>y</v>
      </c>
      <c r="I760" s="0" t="str">
        <f aca="false">VLOOKUP($D760,metadata!$B$2:$S$451,6,0)</f>
        <v>a</v>
      </c>
      <c r="J760" s="0" t="str">
        <f aca="false">VLOOKUP($D760,metadata!$B$2:$S$451,7,0)</f>
        <v>i</v>
      </c>
      <c r="K760" s="0" t="n">
        <f aca="false">VLOOKUP($D760,metadata!$B$2:$S$451,8,0)</f>
        <v>5</v>
      </c>
      <c r="L760" s="0" t="n">
        <f aca="false">VLOOKUP($D760,metadata!$B$2:$S$451,9,0)</f>
        <v>7</v>
      </c>
      <c r="M760" s="0" t="str">
        <f aca="false">VLOOKUP($D760,metadata!$B$2:$S$451,10,0)</f>
        <v>n</v>
      </c>
      <c r="N760" s="0" t="str">
        <f aca="false">VLOOKUP($D760,metadata!$B$2:$S$451,11,0)</f>
        <v>Aedes sierrensis</v>
      </c>
      <c r="O760" s="0" t="str">
        <f aca="false">VLOOKUP($D760,metadata!$B$2:$S$451,12,0)</f>
        <v>diptera</v>
      </c>
      <c r="P760" s="0" t="str">
        <f aca="false">VLOOKUP($D760,metadata!$B$2:$S$451,13,0)</f>
        <v>Mt. Palomar</v>
      </c>
      <c r="Q760" s="0" t="n">
        <f aca="false">VLOOKUP($D760,metadata!$B$2:$S$451,14,0)</f>
        <v>33.363484</v>
      </c>
      <c r="R760" s="0" t="n">
        <f aca="false">VLOOKUP($D760,metadata!$B$2:$S$451,15,0)</f>
        <v>-116.836394</v>
      </c>
      <c r="S760" s="0" t="n">
        <f aca="false">VLOOKUP($D760,metadata!$B$2:$S$451,16,0)</f>
        <v>0.1</v>
      </c>
      <c r="T760" s="0" t="n">
        <f aca="false">VLOOKUP($D760,metadata!$B$2:$S$451,17,0)</f>
        <v>1400</v>
      </c>
      <c r="U760" s="0" t="n">
        <f aca="false">VLOOKUP($D760,metadata!$B$2:$S$451,18,0)</f>
        <v>400</v>
      </c>
      <c r="V760" s="0" t="n">
        <f aca="false">VLOOKUP($D760,metadata!$B$2:$Z$451,19,0)</f>
        <v>20</v>
      </c>
      <c r="W760" s="0" t="str">
        <f aca="false">VLOOKUP($D760,metadata!$B$2:$Z$451,20,0)</f>
        <v>acc</v>
      </c>
      <c r="X760" s="0" t="str">
        <f aca="false">VLOOKUP($D760,metadata!$B$2:$Z$451,21,0)</f>
        <v/>
      </c>
      <c r="Y760" s="0" t="n">
        <f aca="false">VLOOKUP($D760,metadata!$B$2:$Z$451,22,0)</f>
        <v>18</v>
      </c>
      <c r="Z760" s="0" t="str">
        <f aca="false">VLOOKUP($D760,metadata!$B$2:$Z$451,23,0)</f>
        <v/>
      </c>
      <c r="AA760" s="0" t="str">
        <f aca="false">VLOOKUP($D760,metadata!$B$2:$Z$451,24,0)</f>
        <v/>
      </c>
      <c r="AB760" s="0" t="e">
        <f aca="false">VLOOKUP($D760,metadata!$B$2:$Z$451,25,0)</f>
        <v>#VALUE!</v>
      </c>
      <c r="AC760" s="0" t="n">
        <v>12.9163905841325</v>
      </c>
      <c r="AD760" s="0" t="n">
        <v>99.3766346992153</v>
      </c>
      <c r="AF760" s="0" t="n">
        <f aca="false">IF(AE760="",V760,AE760)</f>
        <v>20</v>
      </c>
      <c r="AG760" s="0" t="n">
        <v>13</v>
      </c>
      <c r="AH760" s="0" t="n">
        <v>1978</v>
      </c>
      <c r="AI760" s="0" t="s">
        <v>37</v>
      </c>
      <c r="AJ760" s="0" t="s">
        <v>37</v>
      </c>
    </row>
    <row r="761" customFormat="false" ht="13.8" hidden="false" customHeight="false" outlineLevel="0" collapsed="false">
      <c r="C761" s="0" t="n">
        <v>760</v>
      </c>
      <c r="D761" s="3" t="str">
        <f aca="false">VLOOKUP(C761,$A$1:$B$451,2)</f>
        <v>18-Mt. Palomar</v>
      </c>
      <c r="E761" s="0" t="str">
        <f aca="false">VLOOKUP($D761,metadata!$B$2:$S$451,2,0)</f>
        <v>JORDAN, RG; BRADSHAW, WE</v>
      </c>
      <c r="F761" s="0" t="str">
        <f aca="false">VLOOKUP($D761,metadata!$B$2:$S$451,3,0)</f>
        <v>GEOGRAPHIC VARIATION IN PHOTOPERIODIC RESPONSE OF WESTERN TREE-HOLE MOSQUITO, AEDES-SIERRENSIS</v>
      </c>
      <c r="G761" s="0" t="str">
        <f aca="false">VLOOKUP($D761,metadata!$B$2:$S$451,4,0)</f>
        <v>10.1093/aesa/71.4.487</v>
      </c>
      <c r="H761" s="0" t="str">
        <f aca="false">VLOOKUP($D761,metadata!$B$2:$S$451,5,0)</f>
        <v>y</v>
      </c>
      <c r="I761" s="0" t="str">
        <f aca="false">VLOOKUP($D761,metadata!$B$2:$S$451,6,0)</f>
        <v>a</v>
      </c>
      <c r="J761" s="0" t="str">
        <f aca="false">VLOOKUP($D761,metadata!$B$2:$S$451,7,0)</f>
        <v>i</v>
      </c>
      <c r="K761" s="0" t="n">
        <f aca="false">VLOOKUP($D761,metadata!$B$2:$S$451,8,0)</f>
        <v>5</v>
      </c>
      <c r="L761" s="0" t="n">
        <f aca="false">VLOOKUP($D761,metadata!$B$2:$S$451,9,0)</f>
        <v>7</v>
      </c>
      <c r="M761" s="0" t="str">
        <f aca="false">VLOOKUP($D761,metadata!$B$2:$S$451,10,0)</f>
        <v>n</v>
      </c>
      <c r="N761" s="0" t="str">
        <f aca="false">VLOOKUP($D761,metadata!$B$2:$S$451,11,0)</f>
        <v>Aedes sierrensis</v>
      </c>
      <c r="O761" s="0" t="str">
        <f aca="false">VLOOKUP($D761,metadata!$B$2:$S$451,12,0)</f>
        <v>diptera</v>
      </c>
      <c r="P761" s="0" t="str">
        <f aca="false">VLOOKUP($D761,metadata!$B$2:$S$451,13,0)</f>
        <v>Mt. Palomar</v>
      </c>
      <c r="Q761" s="0" t="n">
        <f aca="false">VLOOKUP($D761,metadata!$B$2:$S$451,14,0)</f>
        <v>33.363484</v>
      </c>
      <c r="R761" s="0" t="n">
        <f aca="false">VLOOKUP($D761,metadata!$B$2:$S$451,15,0)</f>
        <v>-116.836394</v>
      </c>
      <c r="S761" s="0" t="n">
        <f aca="false">VLOOKUP($D761,metadata!$B$2:$S$451,16,0)</f>
        <v>0.1</v>
      </c>
      <c r="T761" s="0" t="n">
        <f aca="false">VLOOKUP($D761,metadata!$B$2:$S$451,17,0)</f>
        <v>1400</v>
      </c>
      <c r="U761" s="0" t="n">
        <f aca="false">VLOOKUP($D761,metadata!$B$2:$S$451,18,0)</f>
        <v>400</v>
      </c>
      <c r="V761" s="0" t="n">
        <f aca="false">VLOOKUP($D761,metadata!$B$2:$Z$451,19,0)</f>
        <v>20</v>
      </c>
      <c r="W761" s="0" t="str">
        <f aca="false">VLOOKUP($D761,metadata!$B$2:$Z$451,20,0)</f>
        <v>acc</v>
      </c>
      <c r="X761" s="0" t="str">
        <f aca="false">VLOOKUP($D761,metadata!$B$2:$Z$451,21,0)</f>
        <v/>
      </c>
      <c r="Y761" s="0" t="n">
        <f aca="false">VLOOKUP($D761,metadata!$B$2:$Z$451,22,0)</f>
        <v>18</v>
      </c>
      <c r="Z761" s="0" t="str">
        <f aca="false">VLOOKUP($D761,metadata!$B$2:$Z$451,23,0)</f>
        <v/>
      </c>
      <c r="AA761" s="0" t="str">
        <f aca="false">VLOOKUP($D761,metadata!$B$2:$Z$451,24,0)</f>
        <v/>
      </c>
      <c r="AB761" s="0" t="e">
        <f aca="false">VLOOKUP($D761,metadata!$B$2:$Z$451,25,0)</f>
        <v>#VALUE!</v>
      </c>
      <c r="AC761" s="0" t="n">
        <v>13.9064952048823</v>
      </c>
      <c r="AD761" s="0" t="n">
        <v>99.6687009590235</v>
      </c>
      <c r="AF761" s="0" t="n">
        <f aca="false">IF(AE761="",V761,AE761)</f>
        <v>20</v>
      </c>
      <c r="AG761" s="0" t="n">
        <v>14</v>
      </c>
      <c r="AH761" s="0" t="n">
        <v>1978</v>
      </c>
      <c r="AI761" s="0" t="s">
        <v>37</v>
      </c>
      <c r="AJ761" s="0" t="s">
        <v>37</v>
      </c>
    </row>
    <row r="762" customFormat="false" ht="13.8" hidden="false" customHeight="false" outlineLevel="0" collapsed="false">
      <c r="C762" s="0" t="n">
        <v>761</v>
      </c>
      <c r="D762" s="3" t="str">
        <f aca="false">VLOOKUP(C762,$A$1:$B$451,2)</f>
        <v>18-Mt. Palomar</v>
      </c>
      <c r="E762" s="0" t="str">
        <f aca="false">VLOOKUP($D762,metadata!$B$2:$S$451,2,0)</f>
        <v>JORDAN, RG; BRADSHAW, WE</v>
      </c>
      <c r="F762" s="0" t="str">
        <f aca="false">VLOOKUP($D762,metadata!$B$2:$S$451,3,0)</f>
        <v>GEOGRAPHIC VARIATION IN PHOTOPERIODIC RESPONSE OF WESTERN TREE-HOLE MOSQUITO, AEDES-SIERRENSIS</v>
      </c>
      <c r="G762" s="0" t="str">
        <f aca="false">VLOOKUP($D762,metadata!$B$2:$S$451,4,0)</f>
        <v>10.1093/aesa/71.4.487</v>
      </c>
      <c r="H762" s="0" t="str">
        <f aca="false">VLOOKUP($D762,metadata!$B$2:$S$451,5,0)</f>
        <v>y</v>
      </c>
      <c r="I762" s="0" t="str">
        <f aca="false">VLOOKUP($D762,metadata!$B$2:$S$451,6,0)</f>
        <v>a</v>
      </c>
      <c r="J762" s="0" t="str">
        <f aca="false">VLOOKUP($D762,metadata!$B$2:$S$451,7,0)</f>
        <v>i</v>
      </c>
      <c r="K762" s="0" t="n">
        <f aca="false">VLOOKUP($D762,metadata!$B$2:$S$451,8,0)</f>
        <v>5</v>
      </c>
      <c r="L762" s="0" t="n">
        <f aca="false">VLOOKUP($D762,metadata!$B$2:$S$451,9,0)</f>
        <v>7</v>
      </c>
      <c r="M762" s="0" t="str">
        <f aca="false">VLOOKUP($D762,metadata!$B$2:$S$451,10,0)</f>
        <v>n</v>
      </c>
      <c r="N762" s="0" t="str">
        <f aca="false">VLOOKUP($D762,metadata!$B$2:$S$451,11,0)</f>
        <v>Aedes sierrensis</v>
      </c>
      <c r="O762" s="0" t="str">
        <f aca="false">VLOOKUP($D762,metadata!$B$2:$S$451,12,0)</f>
        <v>diptera</v>
      </c>
      <c r="P762" s="0" t="str">
        <f aca="false">VLOOKUP($D762,metadata!$B$2:$S$451,13,0)</f>
        <v>Mt. Palomar</v>
      </c>
      <c r="Q762" s="0" t="n">
        <f aca="false">VLOOKUP($D762,metadata!$B$2:$S$451,14,0)</f>
        <v>33.363484</v>
      </c>
      <c r="R762" s="0" t="n">
        <f aca="false">VLOOKUP($D762,metadata!$B$2:$S$451,15,0)</f>
        <v>-116.836394</v>
      </c>
      <c r="S762" s="0" t="n">
        <f aca="false">VLOOKUP($D762,metadata!$B$2:$S$451,16,0)</f>
        <v>0.1</v>
      </c>
      <c r="T762" s="0" t="n">
        <f aca="false">VLOOKUP($D762,metadata!$B$2:$S$451,17,0)</f>
        <v>1400</v>
      </c>
      <c r="U762" s="0" t="n">
        <f aca="false">VLOOKUP($D762,metadata!$B$2:$S$451,18,0)</f>
        <v>400</v>
      </c>
      <c r="V762" s="0" t="n">
        <f aca="false">VLOOKUP($D762,metadata!$B$2:$Z$451,19,0)</f>
        <v>20</v>
      </c>
      <c r="W762" s="0" t="str">
        <f aca="false">VLOOKUP($D762,metadata!$B$2:$Z$451,20,0)</f>
        <v>acc</v>
      </c>
      <c r="X762" s="0" t="str">
        <f aca="false">VLOOKUP($D762,metadata!$B$2:$Z$451,21,0)</f>
        <v/>
      </c>
      <c r="Y762" s="0" t="n">
        <f aca="false">VLOOKUP($D762,metadata!$B$2:$Z$451,22,0)</f>
        <v>18</v>
      </c>
      <c r="Z762" s="0" t="str">
        <f aca="false">VLOOKUP($D762,metadata!$B$2:$Z$451,23,0)</f>
        <v/>
      </c>
      <c r="AA762" s="0" t="str">
        <f aca="false">VLOOKUP($D762,metadata!$B$2:$Z$451,24,0)</f>
        <v/>
      </c>
      <c r="AB762" s="0" t="e">
        <f aca="false">VLOOKUP($D762,metadata!$B$2:$Z$451,25,0)</f>
        <v>#VALUE!</v>
      </c>
      <c r="AF762" s="0" t="n">
        <f aca="false">IF(AE762="",V762,AE762)</f>
        <v>20</v>
      </c>
      <c r="AH762" s="0" t="str">
        <f aca="false">IF(AD762&lt;1.1,"x","")</f>
        <v>x</v>
      </c>
    </row>
    <row r="763" customFormat="false" ht="13.8" hidden="false" customHeight="false" outlineLevel="0" collapsed="false">
      <c r="C763" s="0" t="n">
        <v>762</v>
      </c>
      <c r="D763" s="3" t="str">
        <f aca="false">VLOOKUP(C763,$A$1:$B$451,2)</f>
        <v>18-Lockwood</v>
      </c>
      <c r="E763" s="0" t="str">
        <f aca="false">VLOOKUP($D763,metadata!$B$2:$S$451,2,0)</f>
        <v>JORDAN, RG; BRADSHAW, WE</v>
      </c>
      <c r="F763" s="0" t="str">
        <f aca="false">VLOOKUP($D763,metadata!$B$2:$S$451,3,0)</f>
        <v>GEOGRAPHIC VARIATION IN PHOTOPERIODIC RESPONSE OF WESTERN TREE-HOLE MOSQUITO, AEDES-SIERRENSIS</v>
      </c>
      <c r="G763" s="0" t="str">
        <f aca="false">VLOOKUP($D763,metadata!$B$2:$S$451,4,0)</f>
        <v>10.1093/aesa/71.4.487</v>
      </c>
      <c r="H763" s="0" t="str">
        <f aca="false">VLOOKUP($D763,metadata!$B$2:$S$451,5,0)</f>
        <v>y</v>
      </c>
      <c r="I763" s="0" t="str">
        <f aca="false">VLOOKUP($D763,metadata!$B$2:$S$451,6,0)</f>
        <v>a</v>
      </c>
      <c r="J763" s="0" t="str">
        <f aca="false">VLOOKUP($D763,metadata!$B$2:$S$451,7,0)</f>
        <v>i</v>
      </c>
      <c r="K763" s="0" t="n">
        <f aca="false">VLOOKUP($D763,metadata!$B$2:$S$451,8,0)</f>
        <v>5</v>
      </c>
      <c r="L763" s="0" t="n">
        <f aca="false">VLOOKUP($D763,metadata!$B$2:$S$451,9,0)</f>
        <v>6</v>
      </c>
      <c r="M763" s="0" t="str">
        <f aca="false">VLOOKUP($D763,metadata!$B$2:$S$451,10,0)</f>
        <v>n</v>
      </c>
      <c r="N763" s="0" t="str">
        <f aca="false">VLOOKUP($D763,metadata!$B$2:$S$451,11,0)</f>
        <v>Aedes sierrensis</v>
      </c>
      <c r="O763" s="0" t="str">
        <f aca="false">VLOOKUP($D763,metadata!$B$2:$S$451,12,0)</f>
        <v>diptera</v>
      </c>
      <c r="P763" s="0" t="str">
        <f aca="false">VLOOKUP($D763,metadata!$B$2:$S$451,13,0)</f>
        <v>Lockwood</v>
      </c>
      <c r="Q763" s="0" t="n">
        <f aca="false">VLOOKUP($D763,metadata!$B$2:$S$451,14,0)</f>
        <v>35.944167</v>
      </c>
      <c r="R763" s="0" t="n">
        <f aca="false">VLOOKUP($D763,metadata!$B$2:$S$451,15,0)</f>
        <v>-121.083333</v>
      </c>
      <c r="S763" s="0" t="n">
        <f aca="false">VLOOKUP($D763,metadata!$B$2:$S$451,16,0)</f>
        <v>0.1</v>
      </c>
      <c r="T763" s="0" t="str">
        <f aca="false">VLOOKUP($D763,metadata!$B$2:$S$451,17,0)</f>
        <v/>
      </c>
      <c r="U763" s="0" t="str">
        <f aca="false">VLOOKUP($D763,metadata!$B$2:$S$451,18,0)</f>
        <v/>
      </c>
      <c r="V763" s="0" t="n">
        <f aca="false">VLOOKUP($D763,metadata!$B$2:$Z$451,19,0)</f>
        <v>20</v>
      </c>
      <c r="W763" s="0" t="str">
        <f aca="false">VLOOKUP($D763,metadata!$B$2:$Z$451,20,0)</f>
        <v>acc</v>
      </c>
      <c r="X763" s="0" t="str">
        <f aca="false">VLOOKUP($D763,metadata!$B$2:$Z$451,21,0)</f>
        <v/>
      </c>
      <c r="Y763" s="0" t="n">
        <f aca="false">VLOOKUP($D763,metadata!$B$2:$Z$451,22,0)</f>
        <v>18</v>
      </c>
      <c r="Z763" s="0" t="str">
        <f aca="false">VLOOKUP($D763,metadata!$B$2:$Z$451,23,0)</f>
        <v/>
      </c>
      <c r="AA763" s="0" t="str">
        <f aca="false">VLOOKUP($D763,metadata!$B$2:$Z$451,24,0)</f>
        <v/>
      </c>
      <c r="AB763" s="0" t="str">
        <f aca="false">VLOOKUP($D763,metadata!$B$2:$Z$451,25,0)</f>
        <v/>
      </c>
      <c r="AC763" s="0" t="n">
        <v>9.01561870376041</v>
      </c>
      <c r="AD763" s="0" t="n">
        <v>19.4443996711851</v>
      </c>
      <c r="AF763" s="0" t="n">
        <f aca="false">IF(AE763="",V763,AE763)</f>
        <v>20</v>
      </c>
      <c r="AG763" s="0" t="n">
        <v>9</v>
      </c>
      <c r="AH763" s="0" t="n">
        <v>1978</v>
      </c>
      <c r="AI763" s="0" t="s">
        <v>37</v>
      </c>
      <c r="AJ763" s="0" t="s">
        <v>37</v>
      </c>
    </row>
    <row r="764" customFormat="false" ht="13.8" hidden="false" customHeight="false" outlineLevel="0" collapsed="false">
      <c r="C764" s="0" t="n">
        <v>763</v>
      </c>
      <c r="D764" s="3" t="str">
        <f aca="false">VLOOKUP(C764,$A$1:$B$451,2)</f>
        <v>18-Lockwood</v>
      </c>
      <c r="E764" s="0" t="str">
        <f aca="false">VLOOKUP($D764,metadata!$B$2:$S$451,2,0)</f>
        <v>JORDAN, RG; BRADSHAW, WE</v>
      </c>
      <c r="F764" s="0" t="str">
        <f aca="false">VLOOKUP($D764,metadata!$B$2:$S$451,3,0)</f>
        <v>GEOGRAPHIC VARIATION IN PHOTOPERIODIC RESPONSE OF WESTERN TREE-HOLE MOSQUITO, AEDES-SIERRENSIS</v>
      </c>
      <c r="G764" s="0" t="str">
        <f aca="false">VLOOKUP($D764,metadata!$B$2:$S$451,4,0)</f>
        <v>10.1093/aesa/71.4.487</v>
      </c>
      <c r="H764" s="0" t="str">
        <f aca="false">VLOOKUP($D764,metadata!$B$2:$S$451,5,0)</f>
        <v>y</v>
      </c>
      <c r="I764" s="0" t="str">
        <f aca="false">VLOOKUP($D764,metadata!$B$2:$S$451,6,0)</f>
        <v>a</v>
      </c>
      <c r="J764" s="0" t="str">
        <f aca="false">VLOOKUP($D764,metadata!$B$2:$S$451,7,0)</f>
        <v>i</v>
      </c>
      <c r="K764" s="0" t="n">
        <f aca="false">VLOOKUP($D764,metadata!$B$2:$S$451,8,0)</f>
        <v>5</v>
      </c>
      <c r="L764" s="0" t="n">
        <f aca="false">VLOOKUP($D764,metadata!$B$2:$S$451,9,0)</f>
        <v>6</v>
      </c>
      <c r="M764" s="0" t="str">
        <f aca="false">VLOOKUP($D764,metadata!$B$2:$S$451,10,0)</f>
        <v>n</v>
      </c>
      <c r="N764" s="0" t="str">
        <f aca="false">VLOOKUP($D764,metadata!$B$2:$S$451,11,0)</f>
        <v>Aedes sierrensis</v>
      </c>
      <c r="O764" s="0" t="str">
        <f aca="false">VLOOKUP($D764,metadata!$B$2:$S$451,12,0)</f>
        <v>diptera</v>
      </c>
      <c r="P764" s="0" t="str">
        <f aca="false">VLOOKUP($D764,metadata!$B$2:$S$451,13,0)</f>
        <v>Lockwood</v>
      </c>
      <c r="Q764" s="0" t="n">
        <f aca="false">VLOOKUP($D764,metadata!$B$2:$S$451,14,0)</f>
        <v>35.944167</v>
      </c>
      <c r="R764" s="0" t="n">
        <f aca="false">VLOOKUP($D764,metadata!$B$2:$S$451,15,0)</f>
        <v>-121.083333</v>
      </c>
      <c r="S764" s="0" t="n">
        <f aca="false">VLOOKUP($D764,metadata!$B$2:$S$451,16,0)</f>
        <v>0.1</v>
      </c>
      <c r="T764" s="0" t="str">
        <f aca="false">VLOOKUP($D764,metadata!$B$2:$S$451,17,0)</f>
        <v/>
      </c>
      <c r="U764" s="0" t="str">
        <f aca="false">VLOOKUP($D764,metadata!$B$2:$S$451,18,0)</f>
        <v/>
      </c>
      <c r="V764" s="0" t="n">
        <f aca="false">VLOOKUP($D764,metadata!$B$2:$Z$451,19,0)</f>
        <v>20</v>
      </c>
      <c r="W764" s="0" t="str">
        <f aca="false">VLOOKUP($D764,metadata!$B$2:$Z$451,20,0)</f>
        <v>acc</v>
      </c>
      <c r="X764" s="0" t="str">
        <f aca="false">VLOOKUP($D764,metadata!$B$2:$Z$451,21,0)</f>
        <v/>
      </c>
      <c r="Y764" s="0" t="n">
        <f aca="false">VLOOKUP($D764,metadata!$B$2:$Z$451,22,0)</f>
        <v>18</v>
      </c>
      <c r="Z764" s="0" t="str">
        <f aca="false">VLOOKUP($D764,metadata!$B$2:$Z$451,23,0)</f>
        <v/>
      </c>
      <c r="AA764" s="0" t="str">
        <f aca="false">VLOOKUP($D764,metadata!$B$2:$Z$451,24,0)</f>
        <v/>
      </c>
      <c r="AB764" s="0" t="str">
        <f aca="false">VLOOKUP($D764,metadata!$B$2:$Z$451,25,0)</f>
        <v/>
      </c>
      <c r="AC764" s="0" t="n">
        <v>9.98673457874631</v>
      </c>
      <c r="AD764" s="0" t="n">
        <v>19.6531326058573</v>
      </c>
      <c r="AF764" s="0" t="n">
        <f aca="false">IF(AE764="",V764,AE764)</f>
        <v>20</v>
      </c>
      <c r="AG764" s="0" t="n">
        <v>10</v>
      </c>
      <c r="AH764" s="0" t="n">
        <v>1978</v>
      </c>
      <c r="AI764" s="0" t="s">
        <v>37</v>
      </c>
      <c r="AJ764" s="0" t="s">
        <v>37</v>
      </c>
    </row>
    <row r="765" customFormat="false" ht="13.8" hidden="false" customHeight="false" outlineLevel="0" collapsed="false">
      <c r="C765" s="0" t="n">
        <v>764</v>
      </c>
      <c r="D765" s="3" t="str">
        <f aca="false">VLOOKUP(C765,$A$1:$B$451,2)</f>
        <v>18-Lockwood</v>
      </c>
      <c r="E765" s="0" t="str">
        <f aca="false">VLOOKUP($D765,metadata!$B$2:$S$451,2,0)</f>
        <v>JORDAN, RG; BRADSHAW, WE</v>
      </c>
      <c r="F765" s="0" t="str">
        <f aca="false">VLOOKUP($D765,metadata!$B$2:$S$451,3,0)</f>
        <v>GEOGRAPHIC VARIATION IN PHOTOPERIODIC RESPONSE OF WESTERN TREE-HOLE MOSQUITO, AEDES-SIERRENSIS</v>
      </c>
      <c r="G765" s="0" t="str">
        <f aca="false">VLOOKUP($D765,metadata!$B$2:$S$451,4,0)</f>
        <v>10.1093/aesa/71.4.487</v>
      </c>
      <c r="H765" s="0" t="str">
        <f aca="false">VLOOKUP($D765,metadata!$B$2:$S$451,5,0)</f>
        <v>y</v>
      </c>
      <c r="I765" s="0" t="str">
        <f aca="false">VLOOKUP($D765,metadata!$B$2:$S$451,6,0)</f>
        <v>a</v>
      </c>
      <c r="J765" s="0" t="str">
        <f aca="false">VLOOKUP($D765,metadata!$B$2:$S$451,7,0)</f>
        <v>i</v>
      </c>
      <c r="K765" s="0" t="n">
        <f aca="false">VLOOKUP($D765,metadata!$B$2:$S$451,8,0)</f>
        <v>5</v>
      </c>
      <c r="L765" s="0" t="n">
        <f aca="false">VLOOKUP($D765,metadata!$B$2:$S$451,9,0)</f>
        <v>6</v>
      </c>
      <c r="M765" s="0" t="str">
        <f aca="false">VLOOKUP($D765,metadata!$B$2:$S$451,10,0)</f>
        <v>n</v>
      </c>
      <c r="N765" s="0" t="str">
        <f aca="false">VLOOKUP($D765,metadata!$B$2:$S$451,11,0)</f>
        <v>Aedes sierrensis</v>
      </c>
      <c r="O765" s="0" t="str">
        <f aca="false">VLOOKUP($D765,metadata!$B$2:$S$451,12,0)</f>
        <v>diptera</v>
      </c>
      <c r="P765" s="0" t="str">
        <f aca="false">VLOOKUP($D765,metadata!$B$2:$S$451,13,0)</f>
        <v>Lockwood</v>
      </c>
      <c r="Q765" s="0" t="n">
        <f aca="false">VLOOKUP($D765,metadata!$B$2:$S$451,14,0)</f>
        <v>35.944167</v>
      </c>
      <c r="R765" s="0" t="n">
        <f aca="false">VLOOKUP($D765,metadata!$B$2:$S$451,15,0)</f>
        <v>-121.083333</v>
      </c>
      <c r="S765" s="0" t="n">
        <f aca="false">VLOOKUP($D765,metadata!$B$2:$S$451,16,0)</f>
        <v>0.1</v>
      </c>
      <c r="T765" s="0" t="str">
        <f aca="false">VLOOKUP($D765,metadata!$B$2:$S$451,17,0)</f>
        <v/>
      </c>
      <c r="U765" s="0" t="str">
        <f aca="false">VLOOKUP($D765,metadata!$B$2:$S$451,18,0)</f>
        <v/>
      </c>
      <c r="V765" s="0" t="n">
        <f aca="false">VLOOKUP($D765,metadata!$B$2:$Z$451,19,0)</f>
        <v>20</v>
      </c>
      <c r="W765" s="0" t="str">
        <f aca="false">VLOOKUP($D765,metadata!$B$2:$Z$451,20,0)</f>
        <v>acc</v>
      </c>
      <c r="X765" s="0" t="str">
        <f aca="false">VLOOKUP($D765,metadata!$B$2:$Z$451,21,0)</f>
        <v/>
      </c>
      <c r="Y765" s="0" t="n">
        <f aca="false">VLOOKUP($D765,metadata!$B$2:$Z$451,22,0)</f>
        <v>18</v>
      </c>
      <c r="Z765" s="0" t="str">
        <f aca="false">VLOOKUP($D765,metadata!$B$2:$Z$451,23,0)</f>
        <v/>
      </c>
      <c r="AA765" s="0" t="str">
        <f aca="false">VLOOKUP($D765,metadata!$B$2:$Z$451,24,0)</f>
        <v/>
      </c>
      <c r="AB765" s="0" t="str">
        <f aca="false">VLOOKUP($D765,metadata!$B$2:$Z$451,25,0)</f>
        <v/>
      </c>
      <c r="AC765" s="0" t="n">
        <v>10.9559162489321</v>
      </c>
      <c r="AD765" s="0" t="n">
        <v>22.3312003352621</v>
      </c>
      <c r="AF765" s="0" t="n">
        <f aca="false">IF(AE765="",V765,AE765)</f>
        <v>20</v>
      </c>
      <c r="AG765" s="0" t="n">
        <v>11</v>
      </c>
      <c r="AH765" s="0" t="n">
        <v>1978</v>
      </c>
      <c r="AI765" s="0" t="s">
        <v>37</v>
      </c>
      <c r="AJ765" s="0" t="s">
        <v>37</v>
      </c>
    </row>
    <row r="766" customFormat="false" ht="13.8" hidden="false" customHeight="false" outlineLevel="0" collapsed="false">
      <c r="C766" s="0" t="n">
        <v>765</v>
      </c>
      <c r="D766" s="3" t="str">
        <f aca="false">VLOOKUP(C766,$A$1:$B$451,2)</f>
        <v>18-Lockwood</v>
      </c>
      <c r="E766" s="0" t="str">
        <f aca="false">VLOOKUP($D766,metadata!$B$2:$S$451,2,0)</f>
        <v>JORDAN, RG; BRADSHAW, WE</v>
      </c>
      <c r="F766" s="0" t="str">
        <f aca="false">VLOOKUP($D766,metadata!$B$2:$S$451,3,0)</f>
        <v>GEOGRAPHIC VARIATION IN PHOTOPERIODIC RESPONSE OF WESTERN TREE-HOLE MOSQUITO, AEDES-SIERRENSIS</v>
      </c>
      <c r="G766" s="0" t="str">
        <f aca="false">VLOOKUP($D766,metadata!$B$2:$S$451,4,0)</f>
        <v>10.1093/aesa/71.4.487</v>
      </c>
      <c r="H766" s="0" t="str">
        <f aca="false">VLOOKUP($D766,metadata!$B$2:$S$451,5,0)</f>
        <v>y</v>
      </c>
      <c r="I766" s="0" t="str">
        <f aca="false">VLOOKUP($D766,metadata!$B$2:$S$451,6,0)</f>
        <v>a</v>
      </c>
      <c r="J766" s="0" t="str">
        <f aca="false">VLOOKUP($D766,metadata!$B$2:$S$451,7,0)</f>
        <v>i</v>
      </c>
      <c r="K766" s="0" t="n">
        <f aca="false">VLOOKUP($D766,metadata!$B$2:$S$451,8,0)</f>
        <v>5</v>
      </c>
      <c r="L766" s="0" t="n">
        <f aca="false">VLOOKUP($D766,metadata!$B$2:$S$451,9,0)</f>
        <v>6</v>
      </c>
      <c r="M766" s="0" t="str">
        <f aca="false">VLOOKUP($D766,metadata!$B$2:$S$451,10,0)</f>
        <v>n</v>
      </c>
      <c r="N766" s="0" t="str">
        <f aca="false">VLOOKUP($D766,metadata!$B$2:$S$451,11,0)</f>
        <v>Aedes sierrensis</v>
      </c>
      <c r="O766" s="0" t="str">
        <f aca="false">VLOOKUP($D766,metadata!$B$2:$S$451,12,0)</f>
        <v>diptera</v>
      </c>
      <c r="P766" s="0" t="str">
        <f aca="false">VLOOKUP($D766,metadata!$B$2:$S$451,13,0)</f>
        <v>Lockwood</v>
      </c>
      <c r="Q766" s="0" t="n">
        <f aca="false">VLOOKUP($D766,metadata!$B$2:$S$451,14,0)</f>
        <v>35.944167</v>
      </c>
      <c r="R766" s="0" t="n">
        <f aca="false">VLOOKUP($D766,metadata!$B$2:$S$451,15,0)</f>
        <v>-121.083333</v>
      </c>
      <c r="S766" s="0" t="n">
        <f aca="false">VLOOKUP($D766,metadata!$B$2:$S$451,16,0)</f>
        <v>0.1</v>
      </c>
      <c r="T766" s="0" t="str">
        <f aca="false">VLOOKUP($D766,metadata!$B$2:$S$451,17,0)</f>
        <v/>
      </c>
      <c r="U766" s="0" t="str">
        <f aca="false">VLOOKUP($D766,metadata!$B$2:$S$451,18,0)</f>
        <v/>
      </c>
      <c r="V766" s="0" t="n">
        <f aca="false">VLOOKUP($D766,metadata!$B$2:$Z$451,19,0)</f>
        <v>20</v>
      </c>
      <c r="W766" s="0" t="str">
        <f aca="false">VLOOKUP($D766,metadata!$B$2:$Z$451,20,0)</f>
        <v>acc</v>
      </c>
      <c r="X766" s="0" t="str">
        <f aca="false">VLOOKUP($D766,metadata!$B$2:$Z$451,21,0)</f>
        <v/>
      </c>
      <c r="Y766" s="0" t="n">
        <f aca="false">VLOOKUP($D766,metadata!$B$2:$Z$451,22,0)</f>
        <v>18</v>
      </c>
      <c r="Z766" s="0" t="str">
        <f aca="false">VLOOKUP($D766,metadata!$B$2:$Z$451,23,0)</f>
        <v/>
      </c>
      <c r="AA766" s="0" t="str">
        <f aca="false">VLOOKUP($D766,metadata!$B$2:$Z$451,24,0)</f>
        <v/>
      </c>
      <c r="AB766" s="0" t="str">
        <f aca="false">VLOOKUP($D766,metadata!$B$2:$Z$451,25,0)</f>
        <v/>
      </c>
      <c r="AC766" s="0" t="n">
        <v>11.9426508276784</v>
      </c>
      <c r="AD766" s="0" t="n">
        <v>42.6000548024693</v>
      </c>
      <c r="AF766" s="0" t="n">
        <f aca="false">IF(AE766="",V766,AE766)</f>
        <v>20</v>
      </c>
      <c r="AG766" s="0" t="n">
        <v>12</v>
      </c>
      <c r="AH766" s="0" t="n">
        <v>1978</v>
      </c>
      <c r="AI766" s="0" t="s">
        <v>37</v>
      </c>
      <c r="AJ766" s="0" t="s">
        <v>37</v>
      </c>
    </row>
    <row r="767" customFormat="false" ht="13.8" hidden="false" customHeight="false" outlineLevel="0" collapsed="false">
      <c r="C767" s="0" t="n">
        <v>766</v>
      </c>
      <c r="D767" s="3" t="str">
        <f aca="false">VLOOKUP(C767,$A$1:$B$451,2)</f>
        <v>18-Lockwood</v>
      </c>
      <c r="E767" s="0" t="str">
        <f aca="false">VLOOKUP($D767,metadata!$B$2:$S$451,2,0)</f>
        <v>JORDAN, RG; BRADSHAW, WE</v>
      </c>
      <c r="F767" s="0" t="str">
        <f aca="false">VLOOKUP($D767,metadata!$B$2:$S$451,3,0)</f>
        <v>GEOGRAPHIC VARIATION IN PHOTOPERIODIC RESPONSE OF WESTERN TREE-HOLE MOSQUITO, AEDES-SIERRENSIS</v>
      </c>
      <c r="G767" s="0" t="str">
        <f aca="false">VLOOKUP($D767,metadata!$B$2:$S$451,4,0)</f>
        <v>10.1093/aesa/71.4.487</v>
      </c>
      <c r="H767" s="0" t="str">
        <f aca="false">VLOOKUP($D767,metadata!$B$2:$S$451,5,0)</f>
        <v>y</v>
      </c>
      <c r="I767" s="0" t="str">
        <f aca="false">VLOOKUP($D767,metadata!$B$2:$S$451,6,0)</f>
        <v>a</v>
      </c>
      <c r="J767" s="0" t="str">
        <f aca="false">VLOOKUP($D767,metadata!$B$2:$S$451,7,0)</f>
        <v>i</v>
      </c>
      <c r="K767" s="0" t="n">
        <f aca="false">VLOOKUP($D767,metadata!$B$2:$S$451,8,0)</f>
        <v>5</v>
      </c>
      <c r="L767" s="0" t="n">
        <f aca="false">VLOOKUP($D767,metadata!$B$2:$S$451,9,0)</f>
        <v>6</v>
      </c>
      <c r="M767" s="0" t="str">
        <f aca="false">VLOOKUP($D767,metadata!$B$2:$S$451,10,0)</f>
        <v>n</v>
      </c>
      <c r="N767" s="0" t="str">
        <f aca="false">VLOOKUP($D767,metadata!$B$2:$S$451,11,0)</f>
        <v>Aedes sierrensis</v>
      </c>
      <c r="O767" s="0" t="str">
        <f aca="false">VLOOKUP($D767,metadata!$B$2:$S$451,12,0)</f>
        <v>diptera</v>
      </c>
      <c r="P767" s="0" t="str">
        <f aca="false">VLOOKUP($D767,metadata!$B$2:$S$451,13,0)</f>
        <v>Lockwood</v>
      </c>
      <c r="Q767" s="0" t="n">
        <f aca="false">VLOOKUP($D767,metadata!$B$2:$S$451,14,0)</f>
        <v>35.944167</v>
      </c>
      <c r="R767" s="0" t="n">
        <f aca="false">VLOOKUP($D767,metadata!$B$2:$S$451,15,0)</f>
        <v>-121.083333</v>
      </c>
      <c r="S767" s="0" t="n">
        <f aca="false">VLOOKUP($D767,metadata!$B$2:$S$451,16,0)</f>
        <v>0.1</v>
      </c>
      <c r="T767" s="0" t="str">
        <f aca="false">VLOOKUP($D767,metadata!$B$2:$S$451,17,0)</f>
        <v/>
      </c>
      <c r="U767" s="0" t="str">
        <f aca="false">VLOOKUP($D767,metadata!$B$2:$S$451,18,0)</f>
        <v/>
      </c>
      <c r="V767" s="0" t="n">
        <f aca="false">VLOOKUP($D767,metadata!$B$2:$Z$451,19,0)</f>
        <v>20</v>
      </c>
      <c r="W767" s="0" t="str">
        <f aca="false">VLOOKUP($D767,metadata!$B$2:$Z$451,20,0)</f>
        <v>acc</v>
      </c>
      <c r="X767" s="0" t="str">
        <f aca="false">VLOOKUP($D767,metadata!$B$2:$Z$451,21,0)</f>
        <v/>
      </c>
      <c r="Y767" s="0" t="n">
        <f aca="false">VLOOKUP($D767,metadata!$B$2:$Z$451,22,0)</f>
        <v>18</v>
      </c>
      <c r="Z767" s="0" t="str">
        <f aca="false">VLOOKUP($D767,metadata!$B$2:$Z$451,23,0)</f>
        <v/>
      </c>
      <c r="AA767" s="0" t="str">
        <f aca="false">VLOOKUP($D767,metadata!$B$2:$Z$451,24,0)</f>
        <v/>
      </c>
      <c r="AB767" s="0" t="str">
        <f aca="false">VLOOKUP($D767,metadata!$B$2:$Z$451,25,0)</f>
        <v/>
      </c>
      <c r="AC767" s="0" t="n">
        <v>12.900130558824</v>
      </c>
      <c r="AD767" s="0" t="n">
        <v>100.217598040005</v>
      </c>
      <c r="AF767" s="0" t="n">
        <f aca="false">IF(AE767="",V767,AE767)</f>
        <v>20</v>
      </c>
      <c r="AG767" s="0" t="n">
        <v>13</v>
      </c>
      <c r="AH767" s="0" t="n">
        <v>1978</v>
      </c>
      <c r="AI767" s="0" t="s">
        <v>37</v>
      </c>
      <c r="AJ767" s="0" t="s">
        <v>37</v>
      </c>
    </row>
    <row r="768" customFormat="false" ht="13.8" hidden="false" customHeight="false" outlineLevel="0" collapsed="false">
      <c r="C768" s="0" t="n">
        <v>767</v>
      </c>
      <c r="D768" s="3" t="str">
        <f aca="false">VLOOKUP(C768,$A$1:$B$451,2)</f>
        <v>18-Lockwood</v>
      </c>
      <c r="E768" s="0" t="str">
        <f aca="false">VLOOKUP($D768,metadata!$B$2:$S$451,2,0)</f>
        <v>JORDAN, RG; BRADSHAW, WE</v>
      </c>
      <c r="F768" s="0" t="str">
        <f aca="false">VLOOKUP($D768,metadata!$B$2:$S$451,3,0)</f>
        <v>GEOGRAPHIC VARIATION IN PHOTOPERIODIC RESPONSE OF WESTERN TREE-HOLE MOSQUITO, AEDES-SIERRENSIS</v>
      </c>
      <c r="G768" s="0" t="str">
        <f aca="false">VLOOKUP($D768,metadata!$B$2:$S$451,4,0)</f>
        <v>10.1093/aesa/71.4.487</v>
      </c>
      <c r="H768" s="0" t="str">
        <f aca="false">VLOOKUP($D768,metadata!$B$2:$S$451,5,0)</f>
        <v>y</v>
      </c>
      <c r="I768" s="0" t="str">
        <f aca="false">VLOOKUP($D768,metadata!$B$2:$S$451,6,0)</f>
        <v>a</v>
      </c>
      <c r="J768" s="0" t="str">
        <f aca="false">VLOOKUP($D768,metadata!$B$2:$S$451,7,0)</f>
        <v>i</v>
      </c>
      <c r="K768" s="0" t="n">
        <f aca="false">VLOOKUP($D768,metadata!$B$2:$S$451,8,0)</f>
        <v>5</v>
      </c>
      <c r="L768" s="0" t="n">
        <f aca="false">VLOOKUP($D768,metadata!$B$2:$S$451,9,0)</f>
        <v>6</v>
      </c>
      <c r="M768" s="0" t="str">
        <f aca="false">VLOOKUP($D768,metadata!$B$2:$S$451,10,0)</f>
        <v>n</v>
      </c>
      <c r="N768" s="0" t="str">
        <f aca="false">VLOOKUP($D768,metadata!$B$2:$S$451,11,0)</f>
        <v>Aedes sierrensis</v>
      </c>
      <c r="O768" s="0" t="str">
        <f aca="false">VLOOKUP($D768,metadata!$B$2:$S$451,12,0)</f>
        <v>diptera</v>
      </c>
      <c r="P768" s="0" t="str">
        <f aca="false">VLOOKUP($D768,metadata!$B$2:$S$451,13,0)</f>
        <v>Lockwood</v>
      </c>
      <c r="Q768" s="0" t="n">
        <f aca="false">VLOOKUP($D768,metadata!$B$2:$S$451,14,0)</f>
        <v>35.944167</v>
      </c>
      <c r="R768" s="0" t="n">
        <f aca="false">VLOOKUP($D768,metadata!$B$2:$S$451,15,0)</f>
        <v>-121.083333</v>
      </c>
      <c r="S768" s="0" t="n">
        <f aca="false">VLOOKUP($D768,metadata!$B$2:$S$451,16,0)</f>
        <v>0.1</v>
      </c>
      <c r="T768" s="0" t="str">
        <f aca="false">VLOOKUP($D768,metadata!$B$2:$S$451,17,0)</f>
        <v/>
      </c>
      <c r="U768" s="0" t="str">
        <f aca="false">VLOOKUP($D768,metadata!$B$2:$S$451,18,0)</f>
        <v/>
      </c>
      <c r="V768" s="0" t="n">
        <f aca="false">VLOOKUP($D768,metadata!$B$2:$Z$451,19,0)</f>
        <v>20</v>
      </c>
      <c r="W768" s="0" t="str">
        <f aca="false">VLOOKUP($D768,metadata!$B$2:$Z$451,20,0)</f>
        <v>acc</v>
      </c>
      <c r="X768" s="0" t="str">
        <f aca="false">VLOOKUP($D768,metadata!$B$2:$Z$451,21,0)</f>
        <v/>
      </c>
      <c r="Y768" s="0" t="n">
        <f aca="false">VLOOKUP($D768,metadata!$B$2:$Z$451,22,0)</f>
        <v>18</v>
      </c>
      <c r="Z768" s="0" t="str">
        <f aca="false">VLOOKUP($D768,metadata!$B$2:$Z$451,23,0)</f>
        <v/>
      </c>
      <c r="AA768" s="0" t="str">
        <f aca="false">VLOOKUP($D768,metadata!$B$2:$Z$451,24,0)</f>
        <v/>
      </c>
      <c r="AB768" s="0" t="str">
        <f aca="false">VLOOKUP($D768,metadata!$B$2:$Z$451,25,0)</f>
        <v/>
      </c>
      <c r="AC768" s="0" t="n">
        <v>13.8714882094099</v>
      </c>
      <c r="AD768" s="0" t="n">
        <v>100.117664125336</v>
      </c>
      <c r="AF768" s="0" t="n">
        <f aca="false">IF(AE768="",V768,AE768)</f>
        <v>20</v>
      </c>
      <c r="AG768" s="0" t="n">
        <v>14</v>
      </c>
      <c r="AH768" s="0" t="n">
        <v>1978</v>
      </c>
      <c r="AI768" s="0" t="s">
        <v>37</v>
      </c>
      <c r="AJ768" s="0" t="s">
        <v>37</v>
      </c>
    </row>
    <row r="769" customFormat="false" ht="13.8" hidden="false" customHeight="false" outlineLevel="0" collapsed="false">
      <c r="C769" s="0" t="n">
        <v>768</v>
      </c>
      <c r="D769" s="3" t="str">
        <f aca="false">VLOOKUP(C769,$A$1:$B$451,2)</f>
        <v>18-Auburn</v>
      </c>
      <c r="E769" s="0" t="str">
        <f aca="false">VLOOKUP($D769,metadata!$B$2:$S$451,2,0)</f>
        <v>JORDAN, RG; BRADSHAW, WE</v>
      </c>
      <c r="F769" s="0" t="str">
        <f aca="false">VLOOKUP($D769,metadata!$B$2:$S$451,3,0)</f>
        <v>GEOGRAPHIC VARIATION IN PHOTOPERIODIC RESPONSE OF WESTERN TREE-HOLE MOSQUITO, AEDES-SIERRENSIS</v>
      </c>
      <c r="G769" s="0" t="str">
        <f aca="false">VLOOKUP($D769,metadata!$B$2:$S$451,4,0)</f>
        <v>10.1093/aesa/71.4.487</v>
      </c>
      <c r="H769" s="0" t="str">
        <f aca="false">VLOOKUP($D769,metadata!$B$2:$S$451,5,0)</f>
        <v>y</v>
      </c>
      <c r="I769" s="0" t="str">
        <f aca="false">VLOOKUP($D769,metadata!$B$2:$S$451,6,0)</f>
        <v>a</v>
      </c>
      <c r="J769" s="0" t="str">
        <f aca="false">VLOOKUP($D769,metadata!$B$2:$S$451,7,0)</f>
        <v>i</v>
      </c>
      <c r="K769" s="0" t="n">
        <f aca="false">VLOOKUP($D769,metadata!$B$2:$S$451,8,0)</f>
        <v>5</v>
      </c>
      <c r="L769" s="0" t="n">
        <f aca="false">VLOOKUP($D769,metadata!$B$2:$S$451,9,0)</f>
        <v>4</v>
      </c>
      <c r="M769" s="0" t="str">
        <f aca="false">VLOOKUP($D769,metadata!$B$2:$S$451,10,0)</f>
        <v>n</v>
      </c>
      <c r="N769" s="0" t="str">
        <f aca="false">VLOOKUP($D769,metadata!$B$2:$S$451,11,0)</f>
        <v>Aedes sierrensis</v>
      </c>
      <c r="O769" s="0" t="str">
        <f aca="false">VLOOKUP($D769,metadata!$B$2:$S$451,12,0)</f>
        <v>diptera</v>
      </c>
      <c r="P769" s="0" t="str">
        <f aca="false">VLOOKUP($D769,metadata!$B$2:$S$451,13,0)</f>
        <v>Auburn</v>
      </c>
      <c r="Q769" s="0" t="n">
        <f aca="false">VLOOKUP($D769,metadata!$B$2:$S$451,14,0)</f>
        <v>38.89</v>
      </c>
      <c r="R769" s="0" t="n">
        <f aca="false">VLOOKUP($D769,metadata!$B$2:$S$451,15,0)</f>
        <v>-121.08</v>
      </c>
      <c r="S769" s="0" t="n">
        <f aca="false">VLOOKUP($D769,metadata!$B$2:$S$451,16,0)</f>
        <v>0.1</v>
      </c>
      <c r="T769" s="0" t="str">
        <f aca="false">VLOOKUP($D769,metadata!$B$2:$S$451,17,0)</f>
        <v/>
      </c>
      <c r="U769" s="0" t="str">
        <f aca="false">VLOOKUP($D769,metadata!$B$2:$S$451,18,0)</f>
        <v/>
      </c>
      <c r="V769" s="0" t="n">
        <f aca="false">VLOOKUP($D769,metadata!$B$2:$Z$451,19,0)</f>
        <v>20</v>
      </c>
      <c r="W769" s="0" t="str">
        <f aca="false">VLOOKUP($D769,metadata!$B$2:$Z$451,20,0)</f>
        <v>acc</v>
      </c>
      <c r="X769" s="0" t="str">
        <f aca="false">VLOOKUP($D769,metadata!$B$2:$Z$451,21,0)</f>
        <v/>
      </c>
      <c r="Y769" s="0" t="n">
        <f aca="false">VLOOKUP($D769,metadata!$B$2:$Z$451,22,0)</f>
        <v>18</v>
      </c>
      <c r="Z769" s="0" t="str">
        <f aca="false">VLOOKUP($D769,metadata!$B$2:$Z$451,23,0)</f>
        <v/>
      </c>
      <c r="AA769" s="0" t="str">
        <f aca="false">VLOOKUP($D769,metadata!$B$2:$Z$451,24,0)</f>
        <v/>
      </c>
      <c r="AB769" s="0" t="str">
        <f aca="false">VLOOKUP($D769,metadata!$B$2:$Z$451,25,0)</f>
        <v/>
      </c>
      <c r="AC769" s="0" t="n">
        <v>11.015748031496</v>
      </c>
      <c r="AD769" s="0" t="n">
        <v>15.5963302752293</v>
      </c>
      <c r="AF769" s="0" t="n">
        <f aca="false">IF(AE769="",V769,AE769)</f>
        <v>20</v>
      </c>
      <c r="AG769" s="0" t="n">
        <v>11</v>
      </c>
      <c r="AH769" s="0" t="n">
        <v>1978</v>
      </c>
      <c r="AI769" s="0" t="s">
        <v>37</v>
      </c>
      <c r="AJ769" s="0" t="s">
        <v>38</v>
      </c>
    </row>
    <row r="770" customFormat="false" ht="13.8" hidden="false" customHeight="false" outlineLevel="0" collapsed="false">
      <c r="C770" s="0" t="n">
        <v>769</v>
      </c>
      <c r="D770" s="3" t="str">
        <f aca="false">VLOOKUP(C770,$A$1:$B$451,2)</f>
        <v>18-Auburn</v>
      </c>
      <c r="E770" s="0" t="str">
        <f aca="false">VLOOKUP($D770,metadata!$B$2:$S$451,2,0)</f>
        <v>JORDAN, RG; BRADSHAW, WE</v>
      </c>
      <c r="F770" s="0" t="str">
        <f aca="false">VLOOKUP($D770,metadata!$B$2:$S$451,3,0)</f>
        <v>GEOGRAPHIC VARIATION IN PHOTOPERIODIC RESPONSE OF WESTERN TREE-HOLE MOSQUITO, AEDES-SIERRENSIS</v>
      </c>
      <c r="G770" s="0" t="str">
        <f aca="false">VLOOKUP($D770,metadata!$B$2:$S$451,4,0)</f>
        <v>10.1093/aesa/71.4.487</v>
      </c>
      <c r="H770" s="0" t="str">
        <f aca="false">VLOOKUP($D770,metadata!$B$2:$S$451,5,0)</f>
        <v>y</v>
      </c>
      <c r="I770" s="0" t="str">
        <f aca="false">VLOOKUP($D770,metadata!$B$2:$S$451,6,0)</f>
        <v>a</v>
      </c>
      <c r="J770" s="0" t="str">
        <f aca="false">VLOOKUP($D770,metadata!$B$2:$S$451,7,0)</f>
        <v>i</v>
      </c>
      <c r="K770" s="0" t="n">
        <f aca="false">VLOOKUP($D770,metadata!$B$2:$S$451,8,0)</f>
        <v>5</v>
      </c>
      <c r="L770" s="0" t="n">
        <f aca="false">VLOOKUP($D770,metadata!$B$2:$S$451,9,0)</f>
        <v>4</v>
      </c>
      <c r="M770" s="0" t="str">
        <f aca="false">VLOOKUP($D770,metadata!$B$2:$S$451,10,0)</f>
        <v>n</v>
      </c>
      <c r="N770" s="0" t="str">
        <f aca="false">VLOOKUP($D770,metadata!$B$2:$S$451,11,0)</f>
        <v>Aedes sierrensis</v>
      </c>
      <c r="O770" s="0" t="str">
        <f aca="false">VLOOKUP($D770,metadata!$B$2:$S$451,12,0)</f>
        <v>diptera</v>
      </c>
      <c r="P770" s="0" t="str">
        <f aca="false">VLOOKUP($D770,metadata!$B$2:$S$451,13,0)</f>
        <v>Auburn</v>
      </c>
      <c r="Q770" s="0" t="n">
        <f aca="false">VLOOKUP($D770,metadata!$B$2:$S$451,14,0)</f>
        <v>38.89</v>
      </c>
      <c r="R770" s="0" t="n">
        <f aca="false">VLOOKUP($D770,metadata!$B$2:$S$451,15,0)</f>
        <v>-121.08</v>
      </c>
      <c r="S770" s="0" t="n">
        <f aca="false">VLOOKUP($D770,metadata!$B$2:$S$451,16,0)</f>
        <v>0.1</v>
      </c>
      <c r="T770" s="0" t="str">
        <f aca="false">VLOOKUP($D770,metadata!$B$2:$S$451,17,0)</f>
        <v/>
      </c>
      <c r="U770" s="0" t="str">
        <f aca="false">VLOOKUP($D770,metadata!$B$2:$S$451,18,0)</f>
        <v/>
      </c>
      <c r="V770" s="0" t="n">
        <f aca="false">VLOOKUP($D770,metadata!$B$2:$Z$451,19,0)</f>
        <v>20</v>
      </c>
      <c r="W770" s="0" t="str">
        <f aca="false">VLOOKUP($D770,metadata!$B$2:$Z$451,20,0)</f>
        <v>acc</v>
      </c>
      <c r="X770" s="0" t="str">
        <f aca="false">VLOOKUP($D770,metadata!$B$2:$Z$451,21,0)</f>
        <v/>
      </c>
      <c r="Y770" s="0" t="n">
        <f aca="false">VLOOKUP($D770,metadata!$B$2:$Z$451,22,0)</f>
        <v>18</v>
      </c>
      <c r="Z770" s="0" t="str">
        <f aca="false">VLOOKUP($D770,metadata!$B$2:$Z$451,23,0)</f>
        <v/>
      </c>
      <c r="AA770" s="0" t="str">
        <f aca="false">VLOOKUP($D770,metadata!$B$2:$Z$451,24,0)</f>
        <v/>
      </c>
      <c r="AB770" s="0" t="str">
        <f aca="false">VLOOKUP($D770,metadata!$B$2:$Z$451,25,0)</f>
        <v/>
      </c>
      <c r="AC770" s="0" t="n">
        <v>12.023622047244</v>
      </c>
      <c r="AD770" s="0" t="n">
        <v>11.6207951070336</v>
      </c>
      <c r="AF770" s="0" t="n">
        <f aca="false">IF(AE770="",V770,AE770)</f>
        <v>20</v>
      </c>
      <c r="AG770" s="0" t="n">
        <v>12</v>
      </c>
      <c r="AH770" s="0" t="n">
        <v>1978</v>
      </c>
      <c r="AI770" s="0" t="s">
        <v>37</v>
      </c>
      <c r="AJ770" s="0" t="s">
        <v>38</v>
      </c>
    </row>
    <row r="771" customFormat="false" ht="13.8" hidden="false" customHeight="false" outlineLevel="0" collapsed="false">
      <c r="C771" s="0" t="n">
        <v>770</v>
      </c>
      <c r="D771" s="3" t="str">
        <f aca="false">VLOOKUP(C771,$A$1:$B$451,2)</f>
        <v>18-Auburn</v>
      </c>
      <c r="E771" s="0" t="str">
        <f aca="false">VLOOKUP($D771,metadata!$B$2:$S$451,2,0)</f>
        <v>JORDAN, RG; BRADSHAW, WE</v>
      </c>
      <c r="F771" s="0" t="str">
        <f aca="false">VLOOKUP($D771,metadata!$B$2:$S$451,3,0)</f>
        <v>GEOGRAPHIC VARIATION IN PHOTOPERIODIC RESPONSE OF WESTERN TREE-HOLE MOSQUITO, AEDES-SIERRENSIS</v>
      </c>
      <c r="G771" s="0" t="str">
        <f aca="false">VLOOKUP($D771,metadata!$B$2:$S$451,4,0)</f>
        <v>10.1093/aesa/71.4.487</v>
      </c>
      <c r="H771" s="0" t="str">
        <f aca="false">VLOOKUP($D771,metadata!$B$2:$S$451,5,0)</f>
        <v>y</v>
      </c>
      <c r="I771" s="0" t="str">
        <f aca="false">VLOOKUP($D771,metadata!$B$2:$S$451,6,0)</f>
        <v>a</v>
      </c>
      <c r="J771" s="0" t="str">
        <f aca="false">VLOOKUP($D771,metadata!$B$2:$S$451,7,0)</f>
        <v>i</v>
      </c>
      <c r="K771" s="0" t="n">
        <f aca="false">VLOOKUP($D771,metadata!$B$2:$S$451,8,0)</f>
        <v>5</v>
      </c>
      <c r="L771" s="0" t="n">
        <f aca="false">VLOOKUP($D771,metadata!$B$2:$S$451,9,0)</f>
        <v>4</v>
      </c>
      <c r="M771" s="0" t="str">
        <f aca="false">VLOOKUP($D771,metadata!$B$2:$S$451,10,0)</f>
        <v>n</v>
      </c>
      <c r="N771" s="0" t="str">
        <f aca="false">VLOOKUP($D771,metadata!$B$2:$S$451,11,0)</f>
        <v>Aedes sierrensis</v>
      </c>
      <c r="O771" s="0" t="str">
        <f aca="false">VLOOKUP($D771,metadata!$B$2:$S$451,12,0)</f>
        <v>diptera</v>
      </c>
      <c r="P771" s="0" t="str">
        <f aca="false">VLOOKUP($D771,metadata!$B$2:$S$451,13,0)</f>
        <v>Auburn</v>
      </c>
      <c r="Q771" s="0" t="n">
        <f aca="false">VLOOKUP($D771,metadata!$B$2:$S$451,14,0)</f>
        <v>38.89</v>
      </c>
      <c r="R771" s="0" t="n">
        <f aca="false">VLOOKUP($D771,metadata!$B$2:$S$451,15,0)</f>
        <v>-121.08</v>
      </c>
      <c r="S771" s="0" t="n">
        <f aca="false">VLOOKUP($D771,metadata!$B$2:$S$451,16,0)</f>
        <v>0.1</v>
      </c>
      <c r="T771" s="0" t="str">
        <f aca="false">VLOOKUP($D771,metadata!$B$2:$S$451,17,0)</f>
        <v/>
      </c>
      <c r="U771" s="0" t="str">
        <f aca="false">VLOOKUP($D771,metadata!$B$2:$S$451,18,0)</f>
        <v/>
      </c>
      <c r="V771" s="0" t="n">
        <f aca="false">VLOOKUP($D771,metadata!$B$2:$Z$451,19,0)</f>
        <v>20</v>
      </c>
      <c r="W771" s="0" t="str">
        <f aca="false">VLOOKUP($D771,metadata!$B$2:$Z$451,20,0)</f>
        <v>acc</v>
      </c>
      <c r="X771" s="0" t="str">
        <f aca="false">VLOOKUP($D771,metadata!$B$2:$Z$451,21,0)</f>
        <v/>
      </c>
      <c r="Y771" s="0" t="n">
        <f aca="false">VLOOKUP($D771,metadata!$B$2:$Z$451,22,0)</f>
        <v>18</v>
      </c>
      <c r="Z771" s="0" t="str">
        <f aca="false">VLOOKUP($D771,metadata!$B$2:$Z$451,23,0)</f>
        <v/>
      </c>
      <c r="AA771" s="0" t="str">
        <f aca="false">VLOOKUP($D771,metadata!$B$2:$Z$451,24,0)</f>
        <v/>
      </c>
      <c r="AB771" s="0" t="str">
        <f aca="false">VLOOKUP($D771,metadata!$B$2:$Z$451,25,0)</f>
        <v/>
      </c>
      <c r="AC771" s="0" t="n">
        <v>13.015748031496</v>
      </c>
      <c r="AD771" s="0" t="n">
        <v>100.611620795107</v>
      </c>
      <c r="AF771" s="0" t="n">
        <f aca="false">IF(AE771="",V771,AE771)</f>
        <v>20</v>
      </c>
      <c r="AG771" s="0" t="n">
        <v>13</v>
      </c>
      <c r="AH771" s="0" t="n">
        <v>1978</v>
      </c>
      <c r="AI771" s="0" t="s">
        <v>37</v>
      </c>
      <c r="AJ771" s="0" t="s">
        <v>38</v>
      </c>
    </row>
    <row r="772" customFormat="false" ht="13.8" hidden="false" customHeight="false" outlineLevel="0" collapsed="false">
      <c r="C772" s="0" t="n">
        <v>771</v>
      </c>
      <c r="D772" s="3" t="str">
        <f aca="false">VLOOKUP(C772,$A$1:$B$451,2)</f>
        <v>18-Auburn</v>
      </c>
      <c r="E772" s="0" t="str">
        <f aca="false">VLOOKUP($D772,metadata!$B$2:$S$451,2,0)</f>
        <v>JORDAN, RG; BRADSHAW, WE</v>
      </c>
      <c r="F772" s="0" t="str">
        <f aca="false">VLOOKUP($D772,metadata!$B$2:$S$451,3,0)</f>
        <v>GEOGRAPHIC VARIATION IN PHOTOPERIODIC RESPONSE OF WESTERN TREE-HOLE MOSQUITO, AEDES-SIERRENSIS</v>
      </c>
      <c r="G772" s="0" t="str">
        <f aca="false">VLOOKUP($D772,metadata!$B$2:$S$451,4,0)</f>
        <v>10.1093/aesa/71.4.487</v>
      </c>
      <c r="H772" s="0" t="str">
        <f aca="false">VLOOKUP($D772,metadata!$B$2:$S$451,5,0)</f>
        <v>y</v>
      </c>
      <c r="I772" s="0" t="str">
        <f aca="false">VLOOKUP($D772,metadata!$B$2:$S$451,6,0)</f>
        <v>a</v>
      </c>
      <c r="J772" s="0" t="str">
        <f aca="false">VLOOKUP($D772,metadata!$B$2:$S$451,7,0)</f>
        <v>i</v>
      </c>
      <c r="K772" s="0" t="n">
        <f aca="false">VLOOKUP($D772,metadata!$B$2:$S$451,8,0)</f>
        <v>5</v>
      </c>
      <c r="L772" s="0" t="n">
        <f aca="false">VLOOKUP($D772,metadata!$B$2:$S$451,9,0)</f>
        <v>4</v>
      </c>
      <c r="M772" s="0" t="str">
        <f aca="false">VLOOKUP($D772,metadata!$B$2:$S$451,10,0)</f>
        <v>n</v>
      </c>
      <c r="N772" s="0" t="str">
        <f aca="false">VLOOKUP($D772,metadata!$B$2:$S$451,11,0)</f>
        <v>Aedes sierrensis</v>
      </c>
      <c r="O772" s="0" t="str">
        <f aca="false">VLOOKUP($D772,metadata!$B$2:$S$451,12,0)</f>
        <v>diptera</v>
      </c>
      <c r="P772" s="0" t="str">
        <f aca="false">VLOOKUP($D772,metadata!$B$2:$S$451,13,0)</f>
        <v>Auburn</v>
      </c>
      <c r="Q772" s="0" t="n">
        <f aca="false">VLOOKUP($D772,metadata!$B$2:$S$451,14,0)</f>
        <v>38.89</v>
      </c>
      <c r="R772" s="0" t="n">
        <f aca="false">VLOOKUP($D772,metadata!$B$2:$S$451,15,0)</f>
        <v>-121.08</v>
      </c>
      <c r="S772" s="0" t="n">
        <f aca="false">VLOOKUP($D772,metadata!$B$2:$S$451,16,0)</f>
        <v>0.1</v>
      </c>
      <c r="T772" s="0" t="str">
        <f aca="false">VLOOKUP($D772,metadata!$B$2:$S$451,17,0)</f>
        <v/>
      </c>
      <c r="U772" s="0" t="str">
        <f aca="false">VLOOKUP($D772,metadata!$B$2:$S$451,18,0)</f>
        <v/>
      </c>
      <c r="V772" s="0" t="n">
        <f aca="false">VLOOKUP($D772,metadata!$B$2:$Z$451,19,0)</f>
        <v>20</v>
      </c>
      <c r="W772" s="0" t="str">
        <f aca="false">VLOOKUP($D772,metadata!$B$2:$Z$451,20,0)</f>
        <v>acc</v>
      </c>
      <c r="X772" s="0" t="str">
        <f aca="false">VLOOKUP($D772,metadata!$B$2:$Z$451,21,0)</f>
        <v/>
      </c>
      <c r="Y772" s="0" t="n">
        <f aca="false">VLOOKUP($D772,metadata!$B$2:$Z$451,22,0)</f>
        <v>18</v>
      </c>
      <c r="Z772" s="0" t="str">
        <f aca="false">VLOOKUP($D772,metadata!$B$2:$Z$451,23,0)</f>
        <v/>
      </c>
      <c r="AA772" s="0" t="str">
        <f aca="false">VLOOKUP($D772,metadata!$B$2:$Z$451,24,0)</f>
        <v/>
      </c>
      <c r="AB772" s="0" t="str">
        <f aca="false">VLOOKUP($D772,metadata!$B$2:$Z$451,25,0)</f>
        <v/>
      </c>
      <c r="AC772" s="0" t="n">
        <v>13.9921259842519</v>
      </c>
      <c r="AD772" s="0" t="n">
        <v>100.305810397553</v>
      </c>
      <c r="AF772" s="0" t="n">
        <f aca="false">IF(AE772="",V772,AE772)</f>
        <v>20</v>
      </c>
      <c r="AG772" s="0" t="n">
        <v>14</v>
      </c>
      <c r="AH772" s="0" t="n">
        <v>1978</v>
      </c>
      <c r="AI772" s="0" t="s">
        <v>37</v>
      </c>
      <c r="AJ772" s="0" t="s">
        <v>38</v>
      </c>
    </row>
    <row r="773" customFormat="false" ht="13.8" hidden="false" customHeight="false" outlineLevel="0" collapsed="false">
      <c r="C773" s="0" t="n">
        <v>772</v>
      </c>
      <c r="D773" s="3" t="str">
        <f aca="false">VLOOKUP(C773,$A$1:$B$451,2)</f>
        <v>18-Yreka</v>
      </c>
      <c r="E773" s="0" t="str">
        <f aca="false">VLOOKUP($D773,metadata!$B$2:$S$451,2,0)</f>
        <v>JORDAN, RG; BRADSHAW, WE</v>
      </c>
      <c r="F773" s="0" t="str">
        <f aca="false">VLOOKUP($D773,metadata!$B$2:$S$451,3,0)</f>
        <v>GEOGRAPHIC VARIATION IN PHOTOPERIODIC RESPONSE OF WESTERN TREE-HOLE MOSQUITO, AEDES-SIERRENSIS</v>
      </c>
      <c r="G773" s="0" t="str">
        <f aca="false">VLOOKUP($D773,metadata!$B$2:$S$451,4,0)</f>
        <v>10.1093/aesa/71.4.487</v>
      </c>
      <c r="H773" s="0" t="str">
        <f aca="false">VLOOKUP($D773,metadata!$B$2:$S$451,5,0)</f>
        <v>y</v>
      </c>
      <c r="I773" s="0" t="str">
        <f aca="false">VLOOKUP($D773,metadata!$B$2:$S$451,6,0)</f>
        <v>a</v>
      </c>
      <c r="J773" s="0" t="str">
        <f aca="false">VLOOKUP($D773,metadata!$B$2:$S$451,7,0)</f>
        <v>i</v>
      </c>
      <c r="K773" s="0" t="n">
        <f aca="false">VLOOKUP($D773,metadata!$B$2:$S$451,8,0)</f>
        <v>5</v>
      </c>
      <c r="L773" s="0" t="n">
        <f aca="false">VLOOKUP($D773,metadata!$B$2:$S$451,9,0)</f>
        <v>7</v>
      </c>
      <c r="M773" s="0" t="str">
        <f aca="false">VLOOKUP($D773,metadata!$B$2:$S$451,10,0)</f>
        <v>n</v>
      </c>
      <c r="N773" s="0" t="str">
        <f aca="false">VLOOKUP($D773,metadata!$B$2:$S$451,11,0)</f>
        <v>Aedes sierrensis</v>
      </c>
      <c r="O773" s="0" t="str">
        <f aca="false">VLOOKUP($D773,metadata!$B$2:$S$451,12,0)</f>
        <v>diptera</v>
      </c>
      <c r="P773" s="0" t="str">
        <f aca="false">VLOOKUP($D773,metadata!$B$2:$S$451,13,0)</f>
        <v>Yreka</v>
      </c>
      <c r="Q773" s="0" t="n">
        <f aca="false">VLOOKUP($D773,metadata!$B$2:$S$451,14,0)</f>
        <v>41.726667</v>
      </c>
      <c r="R773" s="0" t="n">
        <f aca="false">VLOOKUP($D773,metadata!$B$2:$S$451,15,0)</f>
        <v>-122.6375</v>
      </c>
      <c r="S773" s="0" t="n">
        <f aca="false">VLOOKUP($D773,metadata!$B$2:$S$451,16,0)</f>
        <v>0.1</v>
      </c>
      <c r="T773" s="0" t="str">
        <f aca="false">VLOOKUP($D773,metadata!$B$2:$S$451,17,0)</f>
        <v/>
      </c>
      <c r="U773" s="0" t="str">
        <f aca="false">VLOOKUP($D773,metadata!$B$2:$S$451,18,0)</f>
        <v/>
      </c>
      <c r="V773" s="0" t="n">
        <f aca="false">VLOOKUP($D773,metadata!$B$2:$Z$451,19,0)</f>
        <v>20</v>
      </c>
      <c r="W773" s="0" t="str">
        <f aca="false">VLOOKUP($D773,metadata!$B$2:$Z$451,20,0)</f>
        <v>acc</v>
      </c>
      <c r="X773" s="0" t="str">
        <f aca="false">VLOOKUP($D773,metadata!$B$2:$Z$451,21,0)</f>
        <v/>
      </c>
      <c r="Y773" s="0" t="n">
        <f aca="false">VLOOKUP($D773,metadata!$B$2:$Z$451,22,0)</f>
        <v>18</v>
      </c>
      <c r="Z773" s="0" t="str">
        <f aca="false">VLOOKUP($D773,metadata!$B$2:$Z$451,23,0)</f>
        <v/>
      </c>
      <c r="AA773" s="0" t="str">
        <f aca="false">VLOOKUP($D773,metadata!$B$2:$Z$451,24,0)</f>
        <v/>
      </c>
      <c r="AB773" s="0" t="str">
        <f aca="false">VLOOKUP($D773,metadata!$B$2:$Z$451,25,0)</f>
        <v/>
      </c>
      <c r="AC773" s="0" t="n">
        <v>8.98433420365535</v>
      </c>
      <c r="AD773" s="0" t="n">
        <v>0.303951367781166</v>
      </c>
      <c r="AF773" s="0" t="n">
        <f aca="false">IF(AE773="",V773,AE773)</f>
        <v>20</v>
      </c>
      <c r="AG773" s="0" t="n">
        <v>9</v>
      </c>
      <c r="AH773" s="0" t="n">
        <v>1978</v>
      </c>
      <c r="AI773" s="0" t="s">
        <v>37</v>
      </c>
      <c r="AJ773" s="0" t="s">
        <v>37</v>
      </c>
    </row>
    <row r="774" customFormat="false" ht="13.8" hidden="false" customHeight="false" outlineLevel="0" collapsed="false">
      <c r="C774" s="0" t="n">
        <v>773</v>
      </c>
      <c r="D774" s="3" t="str">
        <f aca="false">VLOOKUP(C774,$A$1:$B$451,2)</f>
        <v>18-Yreka</v>
      </c>
      <c r="E774" s="0" t="str">
        <f aca="false">VLOOKUP($D774,metadata!$B$2:$S$451,2,0)</f>
        <v>JORDAN, RG; BRADSHAW, WE</v>
      </c>
      <c r="F774" s="0" t="str">
        <f aca="false">VLOOKUP($D774,metadata!$B$2:$S$451,3,0)</f>
        <v>GEOGRAPHIC VARIATION IN PHOTOPERIODIC RESPONSE OF WESTERN TREE-HOLE MOSQUITO, AEDES-SIERRENSIS</v>
      </c>
      <c r="G774" s="0" t="str">
        <f aca="false">VLOOKUP($D774,metadata!$B$2:$S$451,4,0)</f>
        <v>10.1093/aesa/71.4.487</v>
      </c>
      <c r="H774" s="0" t="str">
        <f aca="false">VLOOKUP($D774,metadata!$B$2:$S$451,5,0)</f>
        <v>y</v>
      </c>
      <c r="I774" s="0" t="str">
        <f aca="false">VLOOKUP($D774,metadata!$B$2:$S$451,6,0)</f>
        <v>a</v>
      </c>
      <c r="J774" s="0" t="str">
        <f aca="false">VLOOKUP($D774,metadata!$B$2:$S$451,7,0)</f>
        <v>i</v>
      </c>
      <c r="K774" s="0" t="n">
        <f aca="false">VLOOKUP($D774,metadata!$B$2:$S$451,8,0)</f>
        <v>5</v>
      </c>
      <c r="L774" s="0" t="n">
        <f aca="false">VLOOKUP($D774,metadata!$B$2:$S$451,9,0)</f>
        <v>7</v>
      </c>
      <c r="M774" s="0" t="str">
        <f aca="false">VLOOKUP($D774,metadata!$B$2:$S$451,10,0)</f>
        <v>n</v>
      </c>
      <c r="N774" s="0" t="str">
        <f aca="false">VLOOKUP($D774,metadata!$B$2:$S$451,11,0)</f>
        <v>Aedes sierrensis</v>
      </c>
      <c r="O774" s="0" t="str">
        <f aca="false">VLOOKUP($D774,metadata!$B$2:$S$451,12,0)</f>
        <v>diptera</v>
      </c>
      <c r="P774" s="0" t="str">
        <f aca="false">VLOOKUP($D774,metadata!$B$2:$S$451,13,0)</f>
        <v>Yreka</v>
      </c>
      <c r="Q774" s="0" t="n">
        <f aca="false">VLOOKUP($D774,metadata!$B$2:$S$451,14,0)</f>
        <v>41.726667</v>
      </c>
      <c r="R774" s="0" t="n">
        <f aca="false">VLOOKUP($D774,metadata!$B$2:$S$451,15,0)</f>
        <v>-122.6375</v>
      </c>
      <c r="S774" s="0" t="n">
        <f aca="false">VLOOKUP($D774,metadata!$B$2:$S$451,16,0)</f>
        <v>0.1</v>
      </c>
      <c r="T774" s="0" t="str">
        <f aca="false">VLOOKUP($D774,metadata!$B$2:$S$451,17,0)</f>
        <v/>
      </c>
      <c r="U774" s="0" t="str">
        <f aca="false">VLOOKUP($D774,metadata!$B$2:$S$451,18,0)</f>
        <v/>
      </c>
      <c r="V774" s="0" t="n">
        <f aca="false">VLOOKUP($D774,metadata!$B$2:$Z$451,19,0)</f>
        <v>20</v>
      </c>
      <c r="W774" s="0" t="str">
        <f aca="false">VLOOKUP($D774,metadata!$B$2:$Z$451,20,0)</f>
        <v>acc</v>
      </c>
      <c r="X774" s="0" t="str">
        <f aca="false">VLOOKUP($D774,metadata!$B$2:$Z$451,21,0)</f>
        <v/>
      </c>
      <c r="Y774" s="0" t="n">
        <f aca="false">VLOOKUP($D774,metadata!$B$2:$Z$451,22,0)</f>
        <v>18</v>
      </c>
      <c r="Z774" s="0" t="str">
        <f aca="false">VLOOKUP($D774,metadata!$B$2:$Z$451,23,0)</f>
        <v/>
      </c>
      <c r="AA774" s="0" t="str">
        <f aca="false">VLOOKUP($D774,metadata!$B$2:$Z$451,24,0)</f>
        <v/>
      </c>
      <c r="AB774" s="0" t="str">
        <f aca="false">VLOOKUP($D774,metadata!$B$2:$Z$451,25,0)</f>
        <v/>
      </c>
      <c r="AC774" s="0" t="n">
        <v>9.97127937336814</v>
      </c>
      <c r="AD774" s="0" t="n">
        <v>0.303951367781166</v>
      </c>
      <c r="AF774" s="0" t="n">
        <f aca="false">IF(AE774="",V774,AE774)</f>
        <v>20</v>
      </c>
      <c r="AG774" s="0" t="n">
        <v>10</v>
      </c>
      <c r="AH774" s="0" t="n">
        <v>1978</v>
      </c>
      <c r="AI774" s="0" t="s">
        <v>37</v>
      </c>
      <c r="AJ774" s="0" t="s">
        <v>37</v>
      </c>
    </row>
    <row r="775" customFormat="false" ht="13.8" hidden="false" customHeight="false" outlineLevel="0" collapsed="false">
      <c r="C775" s="0" t="n">
        <v>774</v>
      </c>
      <c r="D775" s="3" t="str">
        <f aca="false">VLOOKUP(C775,$A$1:$B$451,2)</f>
        <v>18-Yreka</v>
      </c>
      <c r="E775" s="0" t="str">
        <f aca="false">VLOOKUP($D775,metadata!$B$2:$S$451,2,0)</f>
        <v>JORDAN, RG; BRADSHAW, WE</v>
      </c>
      <c r="F775" s="0" t="str">
        <f aca="false">VLOOKUP($D775,metadata!$B$2:$S$451,3,0)</f>
        <v>GEOGRAPHIC VARIATION IN PHOTOPERIODIC RESPONSE OF WESTERN TREE-HOLE MOSQUITO, AEDES-SIERRENSIS</v>
      </c>
      <c r="G775" s="0" t="str">
        <f aca="false">VLOOKUP($D775,metadata!$B$2:$S$451,4,0)</f>
        <v>10.1093/aesa/71.4.487</v>
      </c>
      <c r="H775" s="0" t="str">
        <f aca="false">VLOOKUP($D775,metadata!$B$2:$S$451,5,0)</f>
        <v>y</v>
      </c>
      <c r="I775" s="0" t="str">
        <f aca="false">VLOOKUP($D775,metadata!$B$2:$S$451,6,0)</f>
        <v>a</v>
      </c>
      <c r="J775" s="0" t="str">
        <f aca="false">VLOOKUP($D775,metadata!$B$2:$S$451,7,0)</f>
        <v>i</v>
      </c>
      <c r="K775" s="0" t="n">
        <f aca="false">VLOOKUP($D775,metadata!$B$2:$S$451,8,0)</f>
        <v>5</v>
      </c>
      <c r="L775" s="0" t="n">
        <f aca="false">VLOOKUP($D775,metadata!$B$2:$S$451,9,0)</f>
        <v>7</v>
      </c>
      <c r="M775" s="0" t="str">
        <f aca="false">VLOOKUP($D775,metadata!$B$2:$S$451,10,0)</f>
        <v>n</v>
      </c>
      <c r="N775" s="0" t="str">
        <f aca="false">VLOOKUP($D775,metadata!$B$2:$S$451,11,0)</f>
        <v>Aedes sierrensis</v>
      </c>
      <c r="O775" s="0" t="str">
        <f aca="false">VLOOKUP($D775,metadata!$B$2:$S$451,12,0)</f>
        <v>diptera</v>
      </c>
      <c r="P775" s="0" t="str">
        <f aca="false">VLOOKUP($D775,metadata!$B$2:$S$451,13,0)</f>
        <v>Yreka</v>
      </c>
      <c r="Q775" s="0" t="n">
        <f aca="false">VLOOKUP($D775,metadata!$B$2:$S$451,14,0)</f>
        <v>41.726667</v>
      </c>
      <c r="R775" s="0" t="n">
        <f aca="false">VLOOKUP($D775,metadata!$B$2:$S$451,15,0)</f>
        <v>-122.6375</v>
      </c>
      <c r="S775" s="0" t="n">
        <f aca="false">VLOOKUP($D775,metadata!$B$2:$S$451,16,0)</f>
        <v>0.1</v>
      </c>
      <c r="T775" s="0" t="str">
        <f aca="false">VLOOKUP($D775,metadata!$B$2:$S$451,17,0)</f>
        <v/>
      </c>
      <c r="U775" s="0" t="str">
        <f aca="false">VLOOKUP($D775,metadata!$B$2:$S$451,18,0)</f>
        <v/>
      </c>
      <c r="V775" s="0" t="n">
        <f aca="false">VLOOKUP($D775,metadata!$B$2:$Z$451,19,0)</f>
        <v>20</v>
      </c>
      <c r="W775" s="0" t="str">
        <f aca="false">VLOOKUP($D775,metadata!$B$2:$Z$451,20,0)</f>
        <v>acc</v>
      </c>
      <c r="X775" s="0" t="str">
        <f aca="false">VLOOKUP($D775,metadata!$B$2:$Z$451,21,0)</f>
        <v/>
      </c>
      <c r="Y775" s="0" t="n">
        <f aca="false">VLOOKUP($D775,metadata!$B$2:$Z$451,22,0)</f>
        <v>18</v>
      </c>
      <c r="Z775" s="0" t="str">
        <f aca="false">VLOOKUP($D775,metadata!$B$2:$Z$451,23,0)</f>
        <v/>
      </c>
      <c r="AA775" s="0" t="str">
        <f aca="false">VLOOKUP($D775,metadata!$B$2:$Z$451,24,0)</f>
        <v/>
      </c>
      <c r="AB775" s="0" t="str">
        <f aca="false">VLOOKUP($D775,metadata!$B$2:$Z$451,25,0)</f>
        <v/>
      </c>
      <c r="AC775" s="0" t="n">
        <v>10.9582245430809</v>
      </c>
      <c r="AD775" s="0" t="n">
        <v>0</v>
      </c>
      <c r="AF775" s="0" t="n">
        <f aca="false">IF(AE775="",V775,AE775)</f>
        <v>20</v>
      </c>
      <c r="AG775" s="0" t="n">
        <v>11</v>
      </c>
      <c r="AH775" s="0" t="n">
        <v>1978</v>
      </c>
      <c r="AI775" s="0" t="s">
        <v>37</v>
      </c>
      <c r="AJ775" s="0" t="s">
        <v>37</v>
      </c>
    </row>
    <row r="776" customFormat="false" ht="13.8" hidden="false" customHeight="false" outlineLevel="0" collapsed="false">
      <c r="C776" s="0" t="n">
        <v>775</v>
      </c>
      <c r="D776" s="3" t="str">
        <f aca="false">VLOOKUP(C776,$A$1:$B$451,2)</f>
        <v>18-Yreka</v>
      </c>
      <c r="E776" s="0" t="str">
        <f aca="false">VLOOKUP($D776,metadata!$B$2:$S$451,2,0)</f>
        <v>JORDAN, RG; BRADSHAW, WE</v>
      </c>
      <c r="F776" s="0" t="str">
        <f aca="false">VLOOKUP($D776,metadata!$B$2:$S$451,3,0)</f>
        <v>GEOGRAPHIC VARIATION IN PHOTOPERIODIC RESPONSE OF WESTERN TREE-HOLE MOSQUITO, AEDES-SIERRENSIS</v>
      </c>
      <c r="G776" s="0" t="str">
        <f aca="false">VLOOKUP($D776,metadata!$B$2:$S$451,4,0)</f>
        <v>10.1093/aesa/71.4.487</v>
      </c>
      <c r="H776" s="0" t="str">
        <f aca="false">VLOOKUP($D776,metadata!$B$2:$S$451,5,0)</f>
        <v>y</v>
      </c>
      <c r="I776" s="0" t="str">
        <f aca="false">VLOOKUP($D776,metadata!$B$2:$S$451,6,0)</f>
        <v>a</v>
      </c>
      <c r="J776" s="0" t="str">
        <f aca="false">VLOOKUP($D776,metadata!$B$2:$S$451,7,0)</f>
        <v>i</v>
      </c>
      <c r="K776" s="0" t="n">
        <f aca="false">VLOOKUP($D776,metadata!$B$2:$S$451,8,0)</f>
        <v>5</v>
      </c>
      <c r="L776" s="0" t="n">
        <f aca="false">VLOOKUP($D776,metadata!$B$2:$S$451,9,0)</f>
        <v>7</v>
      </c>
      <c r="M776" s="0" t="str">
        <f aca="false">VLOOKUP($D776,metadata!$B$2:$S$451,10,0)</f>
        <v>n</v>
      </c>
      <c r="N776" s="0" t="str">
        <f aca="false">VLOOKUP($D776,metadata!$B$2:$S$451,11,0)</f>
        <v>Aedes sierrensis</v>
      </c>
      <c r="O776" s="0" t="str">
        <f aca="false">VLOOKUP($D776,metadata!$B$2:$S$451,12,0)</f>
        <v>diptera</v>
      </c>
      <c r="P776" s="0" t="str">
        <f aca="false">VLOOKUP($D776,metadata!$B$2:$S$451,13,0)</f>
        <v>Yreka</v>
      </c>
      <c r="Q776" s="0" t="n">
        <f aca="false">VLOOKUP($D776,metadata!$B$2:$S$451,14,0)</f>
        <v>41.726667</v>
      </c>
      <c r="R776" s="0" t="n">
        <f aca="false">VLOOKUP($D776,metadata!$B$2:$S$451,15,0)</f>
        <v>-122.6375</v>
      </c>
      <c r="S776" s="0" t="n">
        <f aca="false">VLOOKUP($D776,metadata!$B$2:$S$451,16,0)</f>
        <v>0.1</v>
      </c>
      <c r="T776" s="0" t="str">
        <f aca="false">VLOOKUP($D776,metadata!$B$2:$S$451,17,0)</f>
        <v/>
      </c>
      <c r="U776" s="0" t="str">
        <f aca="false">VLOOKUP($D776,metadata!$B$2:$S$451,18,0)</f>
        <v/>
      </c>
      <c r="V776" s="0" t="n">
        <f aca="false">VLOOKUP($D776,metadata!$B$2:$Z$451,19,0)</f>
        <v>20</v>
      </c>
      <c r="W776" s="0" t="str">
        <f aca="false">VLOOKUP($D776,metadata!$B$2:$Z$451,20,0)</f>
        <v>acc</v>
      </c>
      <c r="X776" s="0" t="str">
        <f aca="false">VLOOKUP($D776,metadata!$B$2:$Z$451,21,0)</f>
        <v/>
      </c>
      <c r="Y776" s="0" t="n">
        <f aca="false">VLOOKUP($D776,metadata!$B$2:$Z$451,22,0)</f>
        <v>18</v>
      </c>
      <c r="Z776" s="0" t="str">
        <f aca="false">VLOOKUP($D776,metadata!$B$2:$Z$451,23,0)</f>
        <v/>
      </c>
      <c r="AA776" s="0" t="str">
        <f aca="false">VLOOKUP($D776,metadata!$B$2:$Z$451,24,0)</f>
        <v/>
      </c>
      <c r="AB776" s="0" t="str">
        <f aca="false">VLOOKUP($D776,metadata!$B$2:$Z$451,25,0)</f>
        <v/>
      </c>
      <c r="AC776" s="0" t="n">
        <v>12.0234986945169</v>
      </c>
      <c r="AD776" s="0" t="n">
        <v>3.95136778115505</v>
      </c>
      <c r="AF776" s="0" t="n">
        <f aca="false">IF(AE776="",V776,AE776)</f>
        <v>20</v>
      </c>
      <c r="AG776" s="0" t="n">
        <v>12</v>
      </c>
      <c r="AH776" s="0" t="n">
        <v>1978</v>
      </c>
      <c r="AI776" s="0" t="s">
        <v>37</v>
      </c>
      <c r="AJ776" s="0" t="s">
        <v>37</v>
      </c>
    </row>
    <row r="777" customFormat="false" ht="13.8" hidden="false" customHeight="false" outlineLevel="0" collapsed="false">
      <c r="C777" s="0" t="n">
        <v>776</v>
      </c>
      <c r="D777" s="3" t="str">
        <f aca="false">VLOOKUP(C777,$A$1:$B$451,2)</f>
        <v>18-Yreka</v>
      </c>
      <c r="E777" s="0" t="str">
        <f aca="false">VLOOKUP($D777,metadata!$B$2:$S$451,2,0)</f>
        <v>JORDAN, RG; BRADSHAW, WE</v>
      </c>
      <c r="F777" s="0" t="str">
        <f aca="false">VLOOKUP($D777,metadata!$B$2:$S$451,3,0)</f>
        <v>GEOGRAPHIC VARIATION IN PHOTOPERIODIC RESPONSE OF WESTERN TREE-HOLE MOSQUITO, AEDES-SIERRENSIS</v>
      </c>
      <c r="G777" s="0" t="str">
        <f aca="false">VLOOKUP($D777,metadata!$B$2:$S$451,4,0)</f>
        <v>10.1093/aesa/71.4.487</v>
      </c>
      <c r="H777" s="0" t="str">
        <f aca="false">VLOOKUP($D777,metadata!$B$2:$S$451,5,0)</f>
        <v>y</v>
      </c>
      <c r="I777" s="0" t="str">
        <f aca="false">VLOOKUP($D777,metadata!$B$2:$S$451,6,0)</f>
        <v>a</v>
      </c>
      <c r="J777" s="0" t="str">
        <f aca="false">VLOOKUP($D777,metadata!$B$2:$S$451,7,0)</f>
        <v>i</v>
      </c>
      <c r="K777" s="0" t="n">
        <f aca="false">VLOOKUP($D777,metadata!$B$2:$S$451,8,0)</f>
        <v>5</v>
      </c>
      <c r="L777" s="0" t="n">
        <f aca="false">VLOOKUP($D777,metadata!$B$2:$S$451,9,0)</f>
        <v>7</v>
      </c>
      <c r="M777" s="0" t="str">
        <f aca="false">VLOOKUP($D777,metadata!$B$2:$S$451,10,0)</f>
        <v>n</v>
      </c>
      <c r="N777" s="0" t="str">
        <f aca="false">VLOOKUP($D777,metadata!$B$2:$S$451,11,0)</f>
        <v>Aedes sierrensis</v>
      </c>
      <c r="O777" s="0" t="str">
        <f aca="false">VLOOKUP($D777,metadata!$B$2:$S$451,12,0)</f>
        <v>diptera</v>
      </c>
      <c r="P777" s="0" t="str">
        <f aca="false">VLOOKUP($D777,metadata!$B$2:$S$451,13,0)</f>
        <v>Yreka</v>
      </c>
      <c r="Q777" s="0" t="n">
        <f aca="false">VLOOKUP($D777,metadata!$B$2:$S$451,14,0)</f>
        <v>41.726667</v>
      </c>
      <c r="R777" s="0" t="n">
        <f aca="false">VLOOKUP($D777,metadata!$B$2:$S$451,15,0)</f>
        <v>-122.6375</v>
      </c>
      <c r="S777" s="0" t="n">
        <f aca="false">VLOOKUP($D777,metadata!$B$2:$S$451,16,0)</f>
        <v>0.1</v>
      </c>
      <c r="T777" s="0" t="str">
        <f aca="false">VLOOKUP($D777,metadata!$B$2:$S$451,17,0)</f>
        <v/>
      </c>
      <c r="U777" s="0" t="str">
        <f aca="false">VLOOKUP($D777,metadata!$B$2:$S$451,18,0)</f>
        <v/>
      </c>
      <c r="V777" s="0" t="n">
        <f aca="false">VLOOKUP($D777,metadata!$B$2:$Z$451,19,0)</f>
        <v>20</v>
      </c>
      <c r="W777" s="0" t="str">
        <f aca="false">VLOOKUP($D777,metadata!$B$2:$Z$451,20,0)</f>
        <v>acc</v>
      </c>
      <c r="X777" s="0" t="str">
        <f aca="false">VLOOKUP($D777,metadata!$B$2:$Z$451,21,0)</f>
        <v/>
      </c>
      <c r="Y777" s="0" t="n">
        <f aca="false">VLOOKUP($D777,metadata!$B$2:$Z$451,22,0)</f>
        <v>18</v>
      </c>
      <c r="Z777" s="0" t="str">
        <f aca="false">VLOOKUP($D777,metadata!$B$2:$Z$451,23,0)</f>
        <v/>
      </c>
      <c r="AA777" s="0" t="str">
        <f aca="false">VLOOKUP($D777,metadata!$B$2:$Z$451,24,0)</f>
        <v/>
      </c>
      <c r="AB777" s="0" t="str">
        <f aca="false">VLOOKUP($D777,metadata!$B$2:$Z$451,25,0)</f>
        <v/>
      </c>
      <c r="AC777" s="0" t="n">
        <v>12.9791122715404</v>
      </c>
      <c r="AD777" s="0" t="n">
        <v>14.5896656534954</v>
      </c>
      <c r="AF777" s="0" t="n">
        <f aca="false">IF(AE777="",V777,AE777)</f>
        <v>20</v>
      </c>
      <c r="AG777" s="0" t="n">
        <v>13</v>
      </c>
      <c r="AH777" s="0" t="n">
        <v>1978</v>
      </c>
      <c r="AI777" s="0" t="s">
        <v>37</v>
      </c>
      <c r="AJ777" s="0" t="s">
        <v>37</v>
      </c>
    </row>
    <row r="778" customFormat="false" ht="13.8" hidden="false" customHeight="false" outlineLevel="0" collapsed="false">
      <c r="C778" s="0" t="n">
        <v>777</v>
      </c>
      <c r="D778" s="3" t="str">
        <f aca="false">VLOOKUP(C778,$A$1:$B$451,2)</f>
        <v>18-Yreka</v>
      </c>
      <c r="E778" s="0" t="str">
        <f aca="false">VLOOKUP($D778,metadata!$B$2:$S$451,2,0)</f>
        <v>JORDAN, RG; BRADSHAW, WE</v>
      </c>
      <c r="F778" s="0" t="str">
        <f aca="false">VLOOKUP($D778,metadata!$B$2:$S$451,3,0)</f>
        <v>GEOGRAPHIC VARIATION IN PHOTOPERIODIC RESPONSE OF WESTERN TREE-HOLE MOSQUITO, AEDES-SIERRENSIS</v>
      </c>
      <c r="G778" s="0" t="str">
        <f aca="false">VLOOKUP($D778,metadata!$B$2:$S$451,4,0)</f>
        <v>10.1093/aesa/71.4.487</v>
      </c>
      <c r="H778" s="0" t="str">
        <f aca="false">VLOOKUP($D778,metadata!$B$2:$S$451,5,0)</f>
        <v>y</v>
      </c>
      <c r="I778" s="0" t="str">
        <f aca="false">VLOOKUP($D778,metadata!$B$2:$S$451,6,0)</f>
        <v>a</v>
      </c>
      <c r="J778" s="0" t="str">
        <f aca="false">VLOOKUP($D778,metadata!$B$2:$S$451,7,0)</f>
        <v>i</v>
      </c>
      <c r="K778" s="0" t="n">
        <f aca="false">VLOOKUP($D778,metadata!$B$2:$S$451,8,0)</f>
        <v>5</v>
      </c>
      <c r="L778" s="0" t="n">
        <f aca="false">VLOOKUP($D778,metadata!$B$2:$S$451,9,0)</f>
        <v>7</v>
      </c>
      <c r="M778" s="0" t="str">
        <f aca="false">VLOOKUP($D778,metadata!$B$2:$S$451,10,0)</f>
        <v>n</v>
      </c>
      <c r="N778" s="0" t="str">
        <f aca="false">VLOOKUP($D778,metadata!$B$2:$S$451,11,0)</f>
        <v>Aedes sierrensis</v>
      </c>
      <c r="O778" s="0" t="str">
        <f aca="false">VLOOKUP($D778,metadata!$B$2:$S$451,12,0)</f>
        <v>diptera</v>
      </c>
      <c r="P778" s="0" t="str">
        <f aca="false">VLOOKUP($D778,metadata!$B$2:$S$451,13,0)</f>
        <v>Yreka</v>
      </c>
      <c r="Q778" s="0" t="n">
        <f aca="false">VLOOKUP($D778,metadata!$B$2:$S$451,14,0)</f>
        <v>41.726667</v>
      </c>
      <c r="R778" s="0" t="n">
        <f aca="false">VLOOKUP($D778,metadata!$B$2:$S$451,15,0)</f>
        <v>-122.6375</v>
      </c>
      <c r="S778" s="0" t="n">
        <f aca="false">VLOOKUP($D778,metadata!$B$2:$S$451,16,0)</f>
        <v>0.1</v>
      </c>
      <c r="T778" s="0" t="str">
        <f aca="false">VLOOKUP($D778,metadata!$B$2:$S$451,17,0)</f>
        <v/>
      </c>
      <c r="U778" s="0" t="str">
        <f aca="false">VLOOKUP($D778,metadata!$B$2:$S$451,18,0)</f>
        <v/>
      </c>
      <c r="V778" s="0" t="n">
        <f aca="false">VLOOKUP($D778,metadata!$B$2:$Z$451,19,0)</f>
        <v>20</v>
      </c>
      <c r="W778" s="0" t="str">
        <f aca="false">VLOOKUP($D778,metadata!$B$2:$Z$451,20,0)</f>
        <v>acc</v>
      </c>
      <c r="X778" s="0" t="str">
        <f aca="false">VLOOKUP($D778,metadata!$B$2:$Z$451,21,0)</f>
        <v/>
      </c>
      <c r="Y778" s="0" t="n">
        <f aca="false">VLOOKUP($D778,metadata!$B$2:$Z$451,22,0)</f>
        <v>18</v>
      </c>
      <c r="Z778" s="0" t="str">
        <f aca="false">VLOOKUP($D778,metadata!$B$2:$Z$451,23,0)</f>
        <v/>
      </c>
      <c r="AA778" s="0" t="str">
        <f aca="false">VLOOKUP($D778,metadata!$B$2:$Z$451,24,0)</f>
        <v/>
      </c>
      <c r="AB778" s="0" t="str">
        <f aca="false">VLOOKUP($D778,metadata!$B$2:$Z$451,25,0)</f>
        <v/>
      </c>
      <c r="AC778" s="0" t="n">
        <v>13.9973890339425</v>
      </c>
      <c r="AD778" s="0" t="n">
        <v>99.0881458966565</v>
      </c>
      <c r="AF778" s="0" t="n">
        <f aca="false">IF(AE778="",V778,AE778)</f>
        <v>20</v>
      </c>
      <c r="AG778" s="0" t="n">
        <v>14</v>
      </c>
      <c r="AH778" s="0" t="n">
        <v>1978</v>
      </c>
      <c r="AI778" s="0" t="s">
        <v>37</v>
      </c>
      <c r="AJ778" s="0" t="s">
        <v>37</v>
      </c>
    </row>
    <row r="779" customFormat="false" ht="13.8" hidden="false" customHeight="false" outlineLevel="0" collapsed="false">
      <c r="C779" s="0" t="n">
        <v>778</v>
      </c>
      <c r="D779" s="3" t="str">
        <f aca="false">VLOOKUP(C779,$A$1:$B$451,2)</f>
        <v>18-Yreka</v>
      </c>
      <c r="E779" s="0" t="str">
        <f aca="false">VLOOKUP($D779,metadata!$B$2:$S$451,2,0)</f>
        <v>JORDAN, RG; BRADSHAW, WE</v>
      </c>
      <c r="F779" s="0" t="str">
        <f aca="false">VLOOKUP($D779,metadata!$B$2:$S$451,3,0)</f>
        <v>GEOGRAPHIC VARIATION IN PHOTOPERIODIC RESPONSE OF WESTERN TREE-HOLE MOSQUITO, AEDES-SIERRENSIS</v>
      </c>
      <c r="G779" s="0" t="str">
        <f aca="false">VLOOKUP($D779,metadata!$B$2:$S$451,4,0)</f>
        <v>10.1093/aesa/71.4.487</v>
      </c>
      <c r="H779" s="0" t="str">
        <f aca="false">VLOOKUP($D779,metadata!$B$2:$S$451,5,0)</f>
        <v>y</v>
      </c>
      <c r="I779" s="0" t="str">
        <f aca="false">VLOOKUP($D779,metadata!$B$2:$S$451,6,0)</f>
        <v>a</v>
      </c>
      <c r="J779" s="0" t="str">
        <f aca="false">VLOOKUP($D779,metadata!$B$2:$S$451,7,0)</f>
        <v>i</v>
      </c>
      <c r="K779" s="0" t="n">
        <f aca="false">VLOOKUP($D779,metadata!$B$2:$S$451,8,0)</f>
        <v>5</v>
      </c>
      <c r="L779" s="0" t="n">
        <f aca="false">VLOOKUP($D779,metadata!$B$2:$S$451,9,0)</f>
        <v>7</v>
      </c>
      <c r="M779" s="0" t="str">
        <f aca="false">VLOOKUP($D779,metadata!$B$2:$S$451,10,0)</f>
        <v>n</v>
      </c>
      <c r="N779" s="0" t="str">
        <f aca="false">VLOOKUP($D779,metadata!$B$2:$S$451,11,0)</f>
        <v>Aedes sierrensis</v>
      </c>
      <c r="O779" s="0" t="str">
        <f aca="false">VLOOKUP($D779,metadata!$B$2:$S$451,12,0)</f>
        <v>diptera</v>
      </c>
      <c r="P779" s="0" t="str">
        <f aca="false">VLOOKUP($D779,metadata!$B$2:$S$451,13,0)</f>
        <v>Yreka</v>
      </c>
      <c r="Q779" s="0" t="n">
        <f aca="false">VLOOKUP($D779,metadata!$B$2:$S$451,14,0)</f>
        <v>41.726667</v>
      </c>
      <c r="R779" s="0" t="n">
        <f aca="false">VLOOKUP($D779,metadata!$B$2:$S$451,15,0)</f>
        <v>-122.6375</v>
      </c>
      <c r="S779" s="0" t="n">
        <f aca="false">VLOOKUP($D779,metadata!$B$2:$S$451,16,0)</f>
        <v>0.1</v>
      </c>
      <c r="T779" s="0" t="str">
        <f aca="false">VLOOKUP($D779,metadata!$B$2:$S$451,17,0)</f>
        <v/>
      </c>
      <c r="U779" s="0" t="str">
        <f aca="false">VLOOKUP($D779,metadata!$B$2:$S$451,18,0)</f>
        <v/>
      </c>
      <c r="V779" s="0" t="n">
        <f aca="false">VLOOKUP($D779,metadata!$B$2:$Z$451,19,0)</f>
        <v>20</v>
      </c>
      <c r="W779" s="0" t="str">
        <f aca="false">VLOOKUP($D779,metadata!$B$2:$Z$451,20,0)</f>
        <v>acc</v>
      </c>
      <c r="X779" s="0" t="str">
        <f aca="false">VLOOKUP($D779,metadata!$B$2:$Z$451,21,0)</f>
        <v/>
      </c>
      <c r="Y779" s="0" t="n">
        <f aca="false">VLOOKUP($D779,metadata!$B$2:$Z$451,22,0)</f>
        <v>18</v>
      </c>
      <c r="Z779" s="0" t="str">
        <f aca="false">VLOOKUP($D779,metadata!$B$2:$Z$451,23,0)</f>
        <v/>
      </c>
      <c r="AA779" s="0" t="str">
        <f aca="false">VLOOKUP($D779,metadata!$B$2:$Z$451,24,0)</f>
        <v/>
      </c>
      <c r="AB779" s="0" t="str">
        <f aca="false">VLOOKUP($D779,metadata!$B$2:$Z$451,25,0)</f>
        <v/>
      </c>
      <c r="AC779" s="0" t="n">
        <v>14.9843342036553</v>
      </c>
      <c r="AD779" s="0" t="n">
        <v>99.3920972644377</v>
      </c>
      <c r="AF779" s="0" t="n">
        <f aca="false">IF(AE779="",V779,AE779)</f>
        <v>20</v>
      </c>
      <c r="AG779" s="0" t="n">
        <v>15</v>
      </c>
      <c r="AH779" s="0" t="n">
        <v>1978</v>
      </c>
      <c r="AI779" s="0" t="s">
        <v>37</v>
      </c>
      <c r="AJ779" s="0" t="s">
        <v>37</v>
      </c>
    </row>
    <row r="780" customFormat="false" ht="13.8" hidden="false" customHeight="false" outlineLevel="0" collapsed="false">
      <c r="C780" s="0" t="n">
        <v>779</v>
      </c>
      <c r="D780" s="3" t="str">
        <f aca="false">VLOOKUP(C780,$A$1:$B$451,2)</f>
        <v>18-Halsey</v>
      </c>
      <c r="E780" s="0" t="str">
        <f aca="false">VLOOKUP($D780,metadata!$B$2:$S$451,2,0)</f>
        <v>JORDAN, RG; BRADSHAW, WE</v>
      </c>
      <c r="F780" s="0" t="str">
        <f aca="false">VLOOKUP($D780,metadata!$B$2:$S$451,3,0)</f>
        <v>GEOGRAPHIC VARIATION IN PHOTOPERIODIC RESPONSE OF WESTERN TREE-HOLE MOSQUITO, AEDES-SIERRENSIS</v>
      </c>
      <c r="G780" s="0" t="str">
        <f aca="false">VLOOKUP($D780,metadata!$B$2:$S$451,4,0)</f>
        <v>10.1093/aesa/71.4.487</v>
      </c>
      <c r="H780" s="0" t="str">
        <f aca="false">VLOOKUP($D780,metadata!$B$2:$S$451,5,0)</f>
        <v>y</v>
      </c>
      <c r="I780" s="0" t="str">
        <f aca="false">VLOOKUP($D780,metadata!$B$2:$S$451,6,0)</f>
        <v>a</v>
      </c>
      <c r="J780" s="0" t="str">
        <f aca="false">VLOOKUP($D780,metadata!$B$2:$S$451,7,0)</f>
        <v>i</v>
      </c>
      <c r="K780" s="0" t="n">
        <f aca="false">VLOOKUP($D780,metadata!$B$2:$S$451,8,0)</f>
        <v>5</v>
      </c>
      <c r="L780" s="0" t="n">
        <f aca="false">VLOOKUP($D780,metadata!$B$2:$S$451,9,0)</f>
        <v>4</v>
      </c>
      <c r="M780" s="0" t="str">
        <f aca="false">VLOOKUP($D780,metadata!$B$2:$S$451,10,0)</f>
        <v>n</v>
      </c>
      <c r="N780" s="0" t="str">
        <f aca="false">VLOOKUP($D780,metadata!$B$2:$S$451,11,0)</f>
        <v>Aedes sierrensis</v>
      </c>
      <c r="O780" s="0" t="str">
        <f aca="false">VLOOKUP($D780,metadata!$B$2:$S$451,12,0)</f>
        <v>diptera</v>
      </c>
      <c r="P780" s="0" t="str">
        <f aca="false">VLOOKUP($D780,metadata!$B$2:$S$451,13,0)</f>
        <v>Halsey</v>
      </c>
      <c r="Q780" s="0" t="n">
        <f aca="false">VLOOKUP($D780,metadata!$B$2:$S$451,14,0)</f>
        <v>44.384444</v>
      </c>
      <c r="R780" s="0" t="n">
        <f aca="false">VLOOKUP($D780,metadata!$B$2:$S$451,15,0)</f>
        <v>-123.110278</v>
      </c>
      <c r="S780" s="0" t="n">
        <f aca="false">VLOOKUP($D780,metadata!$B$2:$S$451,16,0)</f>
        <v>0.1</v>
      </c>
      <c r="T780" s="0" t="str">
        <f aca="false">VLOOKUP($D780,metadata!$B$2:$S$451,17,0)</f>
        <v/>
      </c>
      <c r="U780" s="0" t="str">
        <f aca="false">VLOOKUP($D780,metadata!$B$2:$S$451,18,0)</f>
        <v/>
      </c>
      <c r="V780" s="0" t="n">
        <f aca="false">VLOOKUP($D780,metadata!$B$2:$Z$451,19,0)</f>
        <v>20</v>
      </c>
      <c r="W780" s="0" t="str">
        <f aca="false">VLOOKUP($D780,metadata!$B$2:$Z$451,20,0)</f>
        <v>acc</v>
      </c>
      <c r="X780" s="0" t="str">
        <f aca="false">VLOOKUP($D780,metadata!$B$2:$Z$451,21,0)</f>
        <v/>
      </c>
      <c r="Y780" s="0" t="n">
        <f aca="false">VLOOKUP($D780,metadata!$B$2:$Z$451,22,0)</f>
        <v>18</v>
      </c>
      <c r="Z780" s="0" t="str">
        <f aca="false">VLOOKUP($D780,metadata!$B$2:$Z$451,23,0)</f>
        <v/>
      </c>
      <c r="AA780" s="0" t="str">
        <f aca="false">VLOOKUP($D780,metadata!$B$2:$Z$451,24,0)</f>
        <v/>
      </c>
      <c r="AB780" s="0" t="str">
        <f aca="false">VLOOKUP($D780,metadata!$B$2:$Z$451,25,0)</f>
        <v/>
      </c>
      <c r="AC780" s="0" t="n">
        <v>10.9947643979057</v>
      </c>
      <c r="AD780" s="0" t="n">
        <v>0.10247049970377</v>
      </c>
      <c r="AF780" s="0" t="n">
        <f aca="false">IF(AE780="",V780,AE780)</f>
        <v>20</v>
      </c>
      <c r="AG780" s="0" t="n">
        <v>11</v>
      </c>
      <c r="AH780" s="0" t="n">
        <v>1978</v>
      </c>
      <c r="AI780" s="0" t="s">
        <v>37</v>
      </c>
      <c r="AJ780" s="0" t="s">
        <v>38</v>
      </c>
    </row>
    <row r="781" customFormat="false" ht="13.8" hidden="false" customHeight="false" outlineLevel="0" collapsed="false">
      <c r="C781" s="0" t="n">
        <v>780</v>
      </c>
      <c r="D781" s="3" t="str">
        <f aca="false">VLOOKUP(C781,$A$1:$B$451,2)</f>
        <v>18-Halsey</v>
      </c>
      <c r="E781" s="0" t="str">
        <f aca="false">VLOOKUP($D781,metadata!$B$2:$S$451,2,0)</f>
        <v>JORDAN, RG; BRADSHAW, WE</v>
      </c>
      <c r="F781" s="0" t="str">
        <f aca="false">VLOOKUP($D781,metadata!$B$2:$S$451,3,0)</f>
        <v>GEOGRAPHIC VARIATION IN PHOTOPERIODIC RESPONSE OF WESTERN TREE-HOLE MOSQUITO, AEDES-SIERRENSIS</v>
      </c>
      <c r="G781" s="0" t="str">
        <f aca="false">VLOOKUP($D781,metadata!$B$2:$S$451,4,0)</f>
        <v>10.1093/aesa/71.4.487</v>
      </c>
      <c r="H781" s="0" t="str">
        <f aca="false">VLOOKUP($D781,metadata!$B$2:$S$451,5,0)</f>
        <v>y</v>
      </c>
      <c r="I781" s="0" t="str">
        <f aca="false">VLOOKUP($D781,metadata!$B$2:$S$451,6,0)</f>
        <v>a</v>
      </c>
      <c r="J781" s="0" t="str">
        <f aca="false">VLOOKUP($D781,metadata!$B$2:$S$451,7,0)</f>
        <v>i</v>
      </c>
      <c r="K781" s="0" t="n">
        <f aca="false">VLOOKUP($D781,metadata!$B$2:$S$451,8,0)</f>
        <v>5</v>
      </c>
      <c r="L781" s="0" t="n">
        <f aca="false">VLOOKUP($D781,metadata!$B$2:$S$451,9,0)</f>
        <v>4</v>
      </c>
      <c r="M781" s="0" t="str">
        <f aca="false">VLOOKUP($D781,metadata!$B$2:$S$451,10,0)</f>
        <v>n</v>
      </c>
      <c r="N781" s="0" t="str">
        <f aca="false">VLOOKUP($D781,metadata!$B$2:$S$451,11,0)</f>
        <v>Aedes sierrensis</v>
      </c>
      <c r="O781" s="0" t="str">
        <f aca="false">VLOOKUP($D781,metadata!$B$2:$S$451,12,0)</f>
        <v>diptera</v>
      </c>
      <c r="P781" s="0" t="str">
        <f aca="false">VLOOKUP($D781,metadata!$B$2:$S$451,13,0)</f>
        <v>Halsey</v>
      </c>
      <c r="Q781" s="0" t="n">
        <f aca="false">VLOOKUP($D781,metadata!$B$2:$S$451,14,0)</f>
        <v>44.384444</v>
      </c>
      <c r="R781" s="0" t="n">
        <f aca="false">VLOOKUP($D781,metadata!$B$2:$S$451,15,0)</f>
        <v>-123.110278</v>
      </c>
      <c r="S781" s="0" t="n">
        <f aca="false">VLOOKUP($D781,metadata!$B$2:$S$451,16,0)</f>
        <v>0.1</v>
      </c>
      <c r="T781" s="0" t="str">
        <f aca="false">VLOOKUP($D781,metadata!$B$2:$S$451,17,0)</f>
        <v/>
      </c>
      <c r="U781" s="0" t="str">
        <f aca="false">VLOOKUP($D781,metadata!$B$2:$S$451,18,0)</f>
        <v/>
      </c>
      <c r="V781" s="0" t="n">
        <f aca="false">VLOOKUP($D781,metadata!$B$2:$Z$451,19,0)</f>
        <v>20</v>
      </c>
      <c r="W781" s="0" t="str">
        <f aca="false">VLOOKUP($D781,metadata!$B$2:$Z$451,20,0)</f>
        <v>acc</v>
      </c>
      <c r="X781" s="0" t="str">
        <f aca="false">VLOOKUP($D781,metadata!$B$2:$Z$451,21,0)</f>
        <v/>
      </c>
      <c r="Y781" s="0" t="n">
        <f aca="false">VLOOKUP($D781,metadata!$B$2:$Z$451,22,0)</f>
        <v>18</v>
      </c>
      <c r="Z781" s="0" t="str">
        <f aca="false">VLOOKUP($D781,metadata!$B$2:$Z$451,23,0)</f>
        <v/>
      </c>
      <c r="AA781" s="0" t="str">
        <f aca="false">VLOOKUP($D781,metadata!$B$2:$Z$451,24,0)</f>
        <v/>
      </c>
      <c r="AB781" s="0" t="str">
        <f aca="false">VLOOKUP($D781,metadata!$B$2:$Z$451,25,0)</f>
        <v/>
      </c>
      <c r="AC781" s="0" t="n">
        <v>12</v>
      </c>
      <c r="AD781" s="0" t="n">
        <v>0.3058103975535</v>
      </c>
      <c r="AF781" s="0" t="n">
        <f aca="false">IF(AE781="",V781,AE781)</f>
        <v>20</v>
      </c>
      <c r="AG781" s="0" t="n">
        <v>12</v>
      </c>
      <c r="AH781" s="0" t="n">
        <v>1978</v>
      </c>
      <c r="AI781" s="0" t="s">
        <v>37</v>
      </c>
      <c r="AJ781" s="0" t="s">
        <v>38</v>
      </c>
    </row>
    <row r="782" customFormat="false" ht="13.8" hidden="false" customHeight="false" outlineLevel="0" collapsed="false">
      <c r="C782" s="0" t="n">
        <v>781</v>
      </c>
      <c r="D782" s="3" t="str">
        <f aca="false">VLOOKUP(C782,$A$1:$B$451,2)</f>
        <v>18-Halsey</v>
      </c>
      <c r="E782" s="0" t="str">
        <f aca="false">VLOOKUP($D782,metadata!$B$2:$S$451,2,0)</f>
        <v>JORDAN, RG; BRADSHAW, WE</v>
      </c>
      <c r="F782" s="0" t="str">
        <f aca="false">VLOOKUP($D782,metadata!$B$2:$S$451,3,0)</f>
        <v>GEOGRAPHIC VARIATION IN PHOTOPERIODIC RESPONSE OF WESTERN TREE-HOLE MOSQUITO, AEDES-SIERRENSIS</v>
      </c>
      <c r="G782" s="0" t="str">
        <f aca="false">VLOOKUP($D782,metadata!$B$2:$S$451,4,0)</f>
        <v>10.1093/aesa/71.4.487</v>
      </c>
      <c r="H782" s="0" t="str">
        <f aca="false">VLOOKUP($D782,metadata!$B$2:$S$451,5,0)</f>
        <v>y</v>
      </c>
      <c r="I782" s="0" t="str">
        <f aca="false">VLOOKUP($D782,metadata!$B$2:$S$451,6,0)</f>
        <v>a</v>
      </c>
      <c r="J782" s="0" t="str">
        <f aca="false">VLOOKUP($D782,metadata!$B$2:$S$451,7,0)</f>
        <v>i</v>
      </c>
      <c r="K782" s="0" t="n">
        <f aca="false">VLOOKUP($D782,metadata!$B$2:$S$451,8,0)</f>
        <v>5</v>
      </c>
      <c r="L782" s="0" t="n">
        <f aca="false">VLOOKUP($D782,metadata!$B$2:$S$451,9,0)</f>
        <v>4</v>
      </c>
      <c r="M782" s="0" t="str">
        <f aca="false">VLOOKUP($D782,metadata!$B$2:$S$451,10,0)</f>
        <v>n</v>
      </c>
      <c r="N782" s="0" t="str">
        <f aca="false">VLOOKUP($D782,metadata!$B$2:$S$451,11,0)</f>
        <v>Aedes sierrensis</v>
      </c>
      <c r="O782" s="0" t="str">
        <f aca="false">VLOOKUP($D782,metadata!$B$2:$S$451,12,0)</f>
        <v>diptera</v>
      </c>
      <c r="P782" s="0" t="str">
        <f aca="false">VLOOKUP($D782,metadata!$B$2:$S$451,13,0)</f>
        <v>Halsey</v>
      </c>
      <c r="Q782" s="0" t="n">
        <f aca="false">VLOOKUP($D782,metadata!$B$2:$S$451,14,0)</f>
        <v>44.384444</v>
      </c>
      <c r="R782" s="0" t="n">
        <f aca="false">VLOOKUP($D782,metadata!$B$2:$S$451,15,0)</f>
        <v>-123.110278</v>
      </c>
      <c r="S782" s="0" t="n">
        <f aca="false">VLOOKUP($D782,metadata!$B$2:$S$451,16,0)</f>
        <v>0.1</v>
      </c>
      <c r="T782" s="0" t="str">
        <f aca="false">VLOOKUP($D782,metadata!$B$2:$S$451,17,0)</f>
        <v/>
      </c>
      <c r="U782" s="0" t="str">
        <f aca="false">VLOOKUP($D782,metadata!$B$2:$S$451,18,0)</f>
        <v/>
      </c>
      <c r="V782" s="0" t="n">
        <f aca="false">VLOOKUP($D782,metadata!$B$2:$Z$451,19,0)</f>
        <v>20</v>
      </c>
      <c r="W782" s="0" t="str">
        <f aca="false">VLOOKUP($D782,metadata!$B$2:$Z$451,20,0)</f>
        <v>acc</v>
      </c>
      <c r="X782" s="0" t="str">
        <f aca="false">VLOOKUP($D782,metadata!$B$2:$Z$451,21,0)</f>
        <v/>
      </c>
      <c r="Y782" s="0" t="n">
        <f aca="false">VLOOKUP($D782,metadata!$B$2:$Z$451,22,0)</f>
        <v>18</v>
      </c>
      <c r="Z782" s="0" t="str">
        <f aca="false">VLOOKUP($D782,metadata!$B$2:$Z$451,23,0)</f>
        <v/>
      </c>
      <c r="AA782" s="0" t="str">
        <f aca="false">VLOOKUP($D782,metadata!$B$2:$Z$451,24,0)</f>
        <v/>
      </c>
      <c r="AB782" s="0" t="str">
        <f aca="false">VLOOKUP($D782,metadata!$B$2:$Z$451,25,0)</f>
        <v/>
      </c>
      <c r="AC782" s="0" t="n">
        <v>13.0209424083769</v>
      </c>
      <c r="AD782" s="0" t="n">
        <v>-0.104071601261694</v>
      </c>
      <c r="AF782" s="0" t="n">
        <f aca="false">IF(AE782="",V782,AE782)</f>
        <v>20</v>
      </c>
      <c r="AG782" s="0" t="n">
        <v>13</v>
      </c>
      <c r="AH782" s="0" t="n">
        <v>1978</v>
      </c>
      <c r="AI782" s="0" t="s">
        <v>37</v>
      </c>
      <c r="AJ782" s="0" t="s">
        <v>38</v>
      </c>
    </row>
    <row r="783" customFormat="false" ht="13.8" hidden="false" customHeight="false" outlineLevel="0" collapsed="false">
      <c r="C783" s="0" t="n">
        <v>782</v>
      </c>
      <c r="D783" s="3" t="str">
        <f aca="false">VLOOKUP(C783,$A$1:$B$451,2)</f>
        <v>18-Halsey</v>
      </c>
      <c r="E783" s="0" t="str">
        <f aca="false">VLOOKUP($D783,metadata!$B$2:$S$451,2,0)</f>
        <v>JORDAN, RG; BRADSHAW, WE</v>
      </c>
      <c r="F783" s="0" t="str">
        <f aca="false">VLOOKUP($D783,metadata!$B$2:$S$451,3,0)</f>
        <v>GEOGRAPHIC VARIATION IN PHOTOPERIODIC RESPONSE OF WESTERN TREE-HOLE MOSQUITO, AEDES-SIERRENSIS</v>
      </c>
      <c r="G783" s="0" t="str">
        <f aca="false">VLOOKUP($D783,metadata!$B$2:$S$451,4,0)</f>
        <v>10.1093/aesa/71.4.487</v>
      </c>
      <c r="H783" s="0" t="str">
        <f aca="false">VLOOKUP($D783,metadata!$B$2:$S$451,5,0)</f>
        <v>y</v>
      </c>
      <c r="I783" s="0" t="str">
        <f aca="false">VLOOKUP($D783,metadata!$B$2:$S$451,6,0)</f>
        <v>a</v>
      </c>
      <c r="J783" s="0" t="str">
        <f aca="false">VLOOKUP($D783,metadata!$B$2:$S$451,7,0)</f>
        <v>i</v>
      </c>
      <c r="K783" s="0" t="n">
        <f aca="false">VLOOKUP($D783,metadata!$B$2:$S$451,8,0)</f>
        <v>5</v>
      </c>
      <c r="L783" s="0" t="n">
        <f aca="false">VLOOKUP($D783,metadata!$B$2:$S$451,9,0)</f>
        <v>4</v>
      </c>
      <c r="M783" s="0" t="str">
        <f aca="false">VLOOKUP($D783,metadata!$B$2:$S$451,10,0)</f>
        <v>n</v>
      </c>
      <c r="N783" s="0" t="str">
        <f aca="false">VLOOKUP($D783,metadata!$B$2:$S$451,11,0)</f>
        <v>Aedes sierrensis</v>
      </c>
      <c r="O783" s="0" t="str">
        <f aca="false">VLOOKUP($D783,metadata!$B$2:$S$451,12,0)</f>
        <v>diptera</v>
      </c>
      <c r="P783" s="0" t="str">
        <f aca="false">VLOOKUP($D783,metadata!$B$2:$S$451,13,0)</f>
        <v>Halsey</v>
      </c>
      <c r="Q783" s="0" t="n">
        <f aca="false">VLOOKUP($D783,metadata!$B$2:$S$451,14,0)</f>
        <v>44.384444</v>
      </c>
      <c r="R783" s="0" t="n">
        <f aca="false">VLOOKUP($D783,metadata!$B$2:$S$451,15,0)</f>
        <v>-123.110278</v>
      </c>
      <c r="S783" s="0" t="n">
        <f aca="false">VLOOKUP($D783,metadata!$B$2:$S$451,16,0)</f>
        <v>0.1</v>
      </c>
      <c r="T783" s="0" t="str">
        <f aca="false">VLOOKUP($D783,metadata!$B$2:$S$451,17,0)</f>
        <v/>
      </c>
      <c r="U783" s="0" t="str">
        <f aca="false">VLOOKUP($D783,metadata!$B$2:$S$451,18,0)</f>
        <v/>
      </c>
      <c r="V783" s="0" t="n">
        <f aca="false">VLOOKUP($D783,metadata!$B$2:$Z$451,19,0)</f>
        <v>20</v>
      </c>
      <c r="W783" s="0" t="str">
        <f aca="false">VLOOKUP($D783,metadata!$B$2:$Z$451,20,0)</f>
        <v>acc</v>
      </c>
      <c r="X783" s="0" t="str">
        <f aca="false">VLOOKUP($D783,metadata!$B$2:$Z$451,21,0)</f>
        <v/>
      </c>
      <c r="Y783" s="0" t="n">
        <f aca="false">VLOOKUP($D783,metadata!$B$2:$Z$451,22,0)</f>
        <v>18</v>
      </c>
      <c r="Z783" s="0" t="str">
        <f aca="false">VLOOKUP($D783,metadata!$B$2:$Z$451,23,0)</f>
        <v/>
      </c>
      <c r="AA783" s="0" t="str">
        <f aca="false">VLOOKUP($D783,metadata!$B$2:$Z$451,24,0)</f>
        <v/>
      </c>
      <c r="AB783" s="0" t="str">
        <f aca="false">VLOOKUP($D783,metadata!$B$2:$Z$451,25,0)</f>
        <v/>
      </c>
      <c r="AC783" s="0" t="n">
        <v>13.979057591623</v>
      </c>
      <c r="AD783" s="0" t="n">
        <v>77.1682917847479</v>
      </c>
      <c r="AF783" s="0" t="n">
        <f aca="false">IF(AE783="",V783,AE783)</f>
        <v>20</v>
      </c>
      <c r="AG783" s="0" t="n">
        <v>14</v>
      </c>
      <c r="AH783" s="0" t="n">
        <v>1978</v>
      </c>
      <c r="AI783" s="0" t="s">
        <v>37</v>
      </c>
      <c r="AJ783" s="0" t="s">
        <v>38</v>
      </c>
    </row>
    <row r="784" customFormat="false" ht="13.8" hidden="false" customHeight="false" outlineLevel="0" collapsed="false">
      <c r="C784" s="0" t="n">
        <v>783</v>
      </c>
      <c r="D784" s="3" t="str">
        <f aca="false">VLOOKUP(C784,$A$1:$B$451,2)</f>
        <v>19-Yamagata</v>
      </c>
      <c r="E784" s="0" t="str">
        <f aca="false">VLOOKUP($D784,metadata!$B$2:$S$451,2,0)</f>
        <v>Kato, Y</v>
      </c>
      <c r="F784" s="0" t="str">
        <f aca="false">VLOOKUP($D784,metadata!$B$2:$S$451,3,0)</f>
        <v>Geographic variation in photoperiodic response for the induction of pupal diapause in the Aristolochia-feeding butterfly Atrophaneura alcinous</v>
      </c>
      <c r="G784" s="0" t="str">
        <f aca="false">VLOOKUP($D784,metadata!$B$2:$S$451,4,0)</f>
        <v>10.1303/aez.2005.347</v>
      </c>
      <c r="H784" s="0" t="str">
        <f aca="false">VLOOKUP($D784,metadata!$B$2:$S$451,5,0)</f>
        <v>y</v>
      </c>
      <c r="I784" s="0" t="str">
        <f aca="false">VLOOKUP($D784,metadata!$B$2:$S$451,6,0)</f>
        <v>a</v>
      </c>
      <c r="J784" s="0" t="str">
        <f aca="false">VLOOKUP($D784,metadata!$B$2:$S$451,7,0)</f>
        <v>i</v>
      </c>
      <c r="K784" s="0" t="n">
        <f aca="false">VLOOKUP($D784,metadata!$B$2:$S$451,8,0)</f>
        <v>7</v>
      </c>
      <c r="L784" s="0" t="n">
        <f aca="false">VLOOKUP($D784,metadata!$B$2:$S$451,9,0)</f>
        <v>5</v>
      </c>
      <c r="M784" s="0" t="str">
        <f aca="false">VLOOKUP($D784,metadata!$B$2:$S$451,10,0)</f>
        <v/>
      </c>
      <c r="N784" s="0" t="str">
        <f aca="false">VLOOKUP($D784,metadata!$B$2:$S$451,11,0)</f>
        <v>Atrophaneura alcinous</v>
      </c>
      <c r="O784" s="0" t="str">
        <f aca="false">VLOOKUP($D784,metadata!$B$2:$S$451,12,0)</f>
        <v>lepidoptera</v>
      </c>
      <c r="P784" s="0" t="str">
        <f aca="false">VLOOKUP($D784,metadata!$B$2:$S$451,13,0)</f>
        <v>Yamagata</v>
      </c>
      <c r="Q784" s="0" t="n">
        <f aca="false">VLOOKUP($D784,metadata!$B$2:$S$451,14,0)</f>
        <v>38.255556</v>
      </c>
      <c r="R784" s="0" t="n">
        <f aca="false">VLOOKUP($D784,metadata!$B$2:$S$451,15,0)</f>
        <v>140.339722</v>
      </c>
      <c r="S784" s="0" t="n">
        <f aca="false">VLOOKUP($D784,metadata!$B$2:$S$451,16,0)</f>
        <v>0.05</v>
      </c>
      <c r="T784" s="0" t="n">
        <f aca="false">VLOOKUP($D784,metadata!$B$2:$S$451,17,0)</f>
        <v>150</v>
      </c>
      <c r="U784" s="0" t="str">
        <f aca="false">VLOOKUP($D784,metadata!$B$2:$S$451,18,0)</f>
        <v/>
      </c>
      <c r="V784" s="0" t="n">
        <f aca="false">VLOOKUP($D784,metadata!$B$2:$Z$451,19,0)</f>
        <v>25</v>
      </c>
      <c r="W784" s="0" t="str">
        <f aca="false">VLOOKUP($D784,metadata!$B$2:$Z$451,20,0)</f>
        <v>global average</v>
      </c>
      <c r="X784" s="0" t="str">
        <f aca="false">VLOOKUP($D784,metadata!$B$2:$Z$451,21,0)</f>
        <v/>
      </c>
      <c r="Y784" s="0" t="n">
        <f aca="false">VLOOKUP($D784,metadata!$B$2:$Z$451,22,0)</f>
        <v>19</v>
      </c>
      <c r="Z784" s="0" t="str">
        <f aca="false">VLOOKUP($D784,metadata!$B$2:$Z$451,23,0)</f>
        <v/>
      </c>
      <c r="AA784" s="0" t="str">
        <f aca="false">VLOOKUP($D784,metadata!$B$2:$Z$451,24,0)</f>
        <v/>
      </c>
      <c r="AB784" s="0" t="str">
        <f aca="false">VLOOKUP($D784,metadata!$B$2:$Z$451,25,0)</f>
        <v/>
      </c>
      <c r="AC784" s="0" t="n">
        <v>11.9998288001027</v>
      </c>
      <c r="AD784" s="0" t="n">
        <v>99.4949603030238</v>
      </c>
      <c r="AF784" s="0" t="n">
        <f aca="false">IF(AE784="",V784,AE784)</f>
        <v>25</v>
      </c>
      <c r="AG784" s="0" t="n">
        <f aca="false">ROUND(AC784,1)</f>
        <v>12</v>
      </c>
      <c r="AH784" s="0" t="n">
        <v>2005</v>
      </c>
      <c r="AI784" s="0" t="s">
        <v>37</v>
      </c>
      <c r="AJ784" s="0" t="s">
        <v>38</v>
      </c>
    </row>
    <row r="785" customFormat="false" ht="13.8" hidden="false" customHeight="false" outlineLevel="0" collapsed="false">
      <c r="C785" s="0" t="n">
        <v>784</v>
      </c>
      <c r="D785" s="3" t="str">
        <f aca="false">VLOOKUP(C785,$A$1:$B$451,2)</f>
        <v>19-Yamagata</v>
      </c>
      <c r="E785" s="0" t="str">
        <f aca="false">VLOOKUP($D785,metadata!$B$2:$S$451,2,0)</f>
        <v>Kato, Y</v>
      </c>
      <c r="F785" s="0" t="str">
        <f aca="false">VLOOKUP($D785,metadata!$B$2:$S$451,3,0)</f>
        <v>Geographic variation in photoperiodic response for the induction of pupal diapause in the Aristolochia-feeding butterfly Atrophaneura alcinous</v>
      </c>
      <c r="G785" s="0" t="str">
        <f aca="false">VLOOKUP($D785,metadata!$B$2:$S$451,4,0)</f>
        <v>10.1303/aez.2005.347</v>
      </c>
      <c r="H785" s="0" t="str">
        <f aca="false">VLOOKUP($D785,metadata!$B$2:$S$451,5,0)</f>
        <v>y</v>
      </c>
      <c r="I785" s="0" t="str">
        <f aca="false">VLOOKUP($D785,metadata!$B$2:$S$451,6,0)</f>
        <v>a</v>
      </c>
      <c r="J785" s="0" t="str">
        <f aca="false">VLOOKUP($D785,metadata!$B$2:$S$451,7,0)</f>
        <v>i</v>
      </c>
      <c r="K785" s="0" t="n">
        <f aca="false">VLOOKUP($D785,metadata!$B$2:$S$451,8,0)</f>
        <v>7</v>
      </c>
      <c r="L785" s="0" t="n">
        <f aca="false">VLOOKUP($D785,metadata!$B$2:$S$451,9,0)</f>
        <v>5</v>
      </c>
      <c r="M785" s="0" t="str">
        <f aca="false">VLOOKUP($D785,metadata!$B$2:$S$451,10,0)</f>
        <v/>
      </c>
      <c r="N785" s="0" t="str">
        <f aca="false">VLOOKUP($D785,metadata!$B$2:$S$451,11,0)</f>
        <v>Atrophaneura alcinous</v>
      </c>
      <c r="O785" s="0" t="str">
        <f aca="false">VLOOKUP($D785,metadata!$B$2:$S$451,12,0)</f>
        <v>lepidoptera</v>
      </c>
      <c r="P785" s="0" t="str">
        <f aca="false">VLOOKUP($D785,metadata!$B$2:$S$451,13,0)</f>
        <v>Yamagata</v>
      </c>
      <c r="Q785" s="0" t="n">
        <f aca="false">VLOOKUP($D785,metadata!$B$2:$S$451,14,0)</f>
        <v>38.255556</v>
      </c>
      <c r="R785" s="0" t="n">
        <f aca="false">VLOOKUP($D785,metadata!$B$2:$S$451,15,0)</f>
        <v>140.339722</v>
      </c>
      <c r="S785" s="0" t="n">
        <f aca="false">VLOOKUP($D785,metadata!$B$2:$S$451,16,0)</f>
        <v>0.05</v>
      </c>
      <c r="T785" s="0" t="n">
        <f aca="false">VLOOKUP($D785,metadata!$B$2:$S$451,17,0)</f>
        <v>150</v>
      </c>
      <c r="U785" s="0" t="str">
        <f aca="false">VLOOKUP($D785,metadata!$B$2:$S$451,18,0)</f>
        <v/>
      </c>
      <c r="V785" s="0" t="n">
        <f aca="false">VLOOKUP($D785,metadata!$B$2:$Z$451,19,0)</f>
        <v>25</v>
      </c>
      <c r="W785" s="0" t="str">
        <f aca="false">VLOOKUP($D785,metadata!$B$2:$Z$451,20,0)</f>
        <v>global average</v>
      </c>
      <c r="X785" s="0" t="str">
        <f aca="false">VLOOKUP($D785,metadata!$B$2:$Z$451,21,0)</f>
        <v/>
      </c>
      <c r="Y785" s="0" t="n">
        <f aca="false">VLOOKUP($D785,metadata!$B$2:$Z$451,22,0)</f>
        <v>19</v>
      </c>
      <c r="Z785" s="0" t="str">
        <f aca="false">VLOOKUP($D785,metadata!$B$2:$Z$451,23,0)</f>
        <v/>
      </c>
      <c r="AA785" s="0" t="str">
        <f aca="false">VLOOKUP($D785,metadata!$B$2:$Z$451,24,0)</f>
        <v/>
      </c>
      <c r="AB785" s="0" t="str">
        <f aca="false">VLOOKUP($D785,metadata!$B$2:$Z$451,25,0)</f>
        <v/>
      </c>
      <c r="AC785" s="0" t="n">
        <v>13.033704979777</v>
      </c>
      <c r="AD785" s="0" t="n">
        <v>99.3644203813478</v>
      </c>
      <c r="AF785" s="0" t="n">
        <f aca="false">IF(AE785="",V785,AE785)</f>
        <v>25</v>
      </c>
      <c r="AG785" s="0" t="n">
        <f aca="false">ROUND(AC785,1)</f>
        <v>13</v>
      </c>
      <c r="AH785" s="0" t="n">
        <v>2005</v>
      </c>
      <c r="AI785" s="0" t="s">
        <v>37</v>
      </c>
      <c r="AJ785" s="0" t="s">
        <v>38</v>
      </c>
    </row>
    <row r="786" customFormat="false" ht="13.8" hidden="false" customHeight="false" outlineLevel="0" collapsed="false">
      <c r="C786" s="0" t="n">
        <v>785</v>
      </c>
      <c r="D786" s="3" t="str">
        <f aca="false">VLOOKUP(C786,$A$1:$B$451,2)</f>
        <v>19-Yamagata</v>
      </c>
      <c r="E786" s="0" t="str">
        <f aca="false">VLOOKUP($D786,metadata!$B$2:$S$451,2,0)</f>
        <v>Kato, Y</v>
      </c>
      <c r="F786" s="0" t="str">
        <f aca="false">VLOOKUP($D786,metadata!$B$2:$S$451,3,0)</f>
        <v>Geographic variation in photoperiodic response for the induction of pupal diapause in the Aristolochia-feeding butterfly Atrophaneura alcinous</v>
      </c>
      <c r="G786" s="0" t="str">
        <f aca="false">VLOOKUP($D786,metadata!$B$2:$S$451,4,0)</f>
        <v>10.1303/aez.2005.347</v>
      </c>
      <c r="H786" s="0" t="str">
        <f aca="false">VLOOKUP($D786,metadata!$B$2:$S$451,5,0)</f>
        <v>y</v>
      </c>
      <c r="I786" s="0" t="str">
        <f aca="false">VLOOKUP($D786,metadata!$B$2:$S$451,6,0)</f>
        <v>a</v>
      </c>
      <c r="J786" s="0" t="str">
        <f aca="false">VLOOKUP($D786,metadata!$B$2:$S$451,7,0)</f>
        <v>i</v>
      </c>
      <c r="K786" s="0" t="n">
        <f aca="false">VLOOKUP($D786,metadata!$B$2:$S$451,8,0)</f>
        <v>7</v>
      </c>
      <c r="L786" s="0" t="n">
        <f aca="false">VLOOKUP($D786,metadata!$B$2:$S$451,9,0)</f>
        <v>5</v>
      </c>
      <c r="M786" s="0" t="str">
        <f aca="false">VLOOKUP($D786,metadata!$B$2:$S$451,10,0)</f>
        <v/>
      </c>
      <c r="N786" s="0" t="str">
        <f aca="false">VLOOKUP($D786,metadata!$B$2:$S$451,11,0)</f>
        <v>Atrophaneura alcinous</v>
      </c>
      <c r="O786" s="0" t="str">
        <f aca="false">VLOOKUP($D786,metadata!$B$2:$S$451,12,0)</f>
        <v>lepidoptera</v>
      </c>
      <c r="P786" s="0" t="str">
        <f aca="false">VLOOKUP($D786,metadata!$B$2:$S$451,13,0)</f>
        <v>Yamagata</v>
      </c>
      <c r="Q786" s="0" t="n">
        <f aca="false">VLOOKUP($D786,metadata!$B$2:$S$451,14,0)</f>
        <v>38.255556</v>
      </c>
      <c r="R786" s="0" t="n">
        <f aca="false">VLOOKUP($D786,metadata!$B$2:$S$451,15,0)</f>
        <v>140.339722</v>
      </c>
      <c r="S786" s="0" t="n">
        <f aca="false">VLOOKUP($D786,metadata!$B$2:$S$451,16,0)</f>
        <v>0.05</v>
      </c>
      <c r="T786" s="0" t="n">
        <f aca="false">VLOOKUP($D786,metadata!$B$2:$S$451,17,0)</f>
        <v>150</v>
      </c>
      <c r="U786" s="0" t="str">
        <f aca="false">VLOOKUP($D786,metadata!$B$2:$S$451,18,0)</f>
        <v/>
      </c>
      <c r="V786" s="0" t="n">
        <f aca="false">VLOOKUP($D786,metadata!$B$2:$Z$451,19,0)</f>
        <v>25</v>
      </c>
      <c r="W786" s="0" t="str">
        <f aca="false">VLOOKUP($D786,metadata!$B$2:$Z$451,20,0)</f>
        <v>global average</v>
      </c>
      <c r="X786" s="0" t="str">
        <f aca="false">VLOOKUP($D786,metadata!$B$2:$Z$451,21,0)</f>
        <v/>
      </c>
      <c r="Y786" s="0" t="n">
        <f aca="false">VLOOKUP($D786,metadata!$B$2:$Z$451,22,0)</f>
        <v>19</v>
      </c>
      <c r="Z786" s="0" t="str">
        <f aca="false">VLOOKUP($D786,metadata!$B$2:$Z$451,23,0)</f>
        <v/>
      </c>
      <c r="AA786" s="0" t="str">
        <f aca="false">VLOOKUP($D786,metadata!$B$2:$Z$451,24,0)</f>
        <v/>
      </c>
      <c r="AB786" s="0" t="str">
        <f aca="false">VLOOKUP($D786,metadata!$B$2:$Z$451,25,0)</f>
        <v/>
      </c>
      <c r="AC786" s="0" t="n">
        <v>14.0168203899077</v>
      </c>
      <c r="AD786" s="0" t="n">
        <v>99.7453401527959</v>
      </c>
      <c r="AF786" s="0" t="n">
        <f aca="false">IF(AE786="",V786,AE786)</f>
        <v>25</v>
      </c>
      <c r="AG786" s="0" t="n">
        <f aca="false">ROUND(AC786,1)</f>
        <v>14</v>
      </c>
      <c r="AH786" s="0" t="n">
        <v>2005</v>
      </c>
      <c r="AI786" s="0" t="s">
        <v>37</v>
      </c>
      <c r="AJ786" s="0" t="s">
        <v>38</v>
      </c>
    </row>
    <row r="787" customFormat="false" ht="13.8" hidden="false" customHeight="false" outlineLevel="0" collapsed="false">
      <c r="C787" s="0" t="n">
        <v>786</v>
      </c>
      <c r="D787" s="3" t="str">
        <f aca="false">VLOOKUP(C787,$A$1:$B$451,2)</f>
        <v>19-Yamagata</v>
      </c>
      <c r="E787" s="0" t="str">
        <f aca="false">VLOOKUP($D787,metadata!$B$2:$S$451,2,0)</f>
        <v>Kato, Y</v>
      </c>
      <c r="F787" s="0" t="str">
        <f aca="false">VLOOKUP($D787,metadata!$B$2:$S$451,3,0)</f>
        <v>Geographic variation in photoperiodic response for the induction of pupal diapause in the Aristolochia-feeding butterfly Atrophaneura alcinous</v>
      </c>
      <c r="G787" s="0" t="str">
        <f aca="false">VLOOKUP($D787,metadata!$B$2:$S$451,4,0)</f>
        <v>10.1303/aez.2005.347</v>
      </c>
      <c r="H787" s="0" t="str">
        <f aca="false">VLOOKUP($D787,metadata!$B$2:$S$451,5,0)</f>
        <v>y</v>
      </c>
      <c r="I787" s="0" t="str">
        <f aca="false">VLOOKUP($D787,metadata!$B$2:$S$451,6,0)</f>
        <v>a</v>
      </c>
      <c r="J787" s="0" t="str">
        <f aca="false">VLOOKUP($D787,metadata!$B$2:$S$451,7,0)</f>
        <v>i</v>
      </c>
      <c r="K787" s="0" t="n">
        <f aca="false">VLOOKUP($D787,metadata!$B$2:$S$451,8,0)</f>
        <v>7</v>
      </c>
      <c r="L787" s="0" t="n">
        <f aca="false">VLOOKUP($D787,metadata!$B$2:$S$451,9,0)</f>
        <v>5</v>
      </c>
      <c r="M787" s="0" t="str">
        <f aca="false">VLOOKUP($D787,metadata!$B$2:$S$451,10,0)</f>
        <v/>
      </c>
      <c r="N787" s="0" t="str">
        <f aca="false">VLOOKUP($D787,metadata!$B$2:$S$451,11,0)</f>
        <v>Atrophaneura alcinous</v>
      </c>
      <c r="O787" s="0" t="str">
        <f aca="false">VLOOKUP($D787,metadata!$B$2:$S$451,12,0)</f>
        <v>lepidoptera</v>
      </c>
      <c r="P787" s="0" t="str">
        <f aca="false">VLOOKUP($D787,metadata!$B$2:$S$451,13,0)</f>
        <v>Yamagata</v>
      </c>
      <c r="Q787" s="0" t="n">
        <f aca="false">VLOOKUP($D787,metadata!$B$2:$S$451,14,0)</f>
        <v>38.255556</v>
      </c>
      <c r="R787" s="0" t="n">
        <f aca="false">VLOOKUP($D787,metadata!$B$2:$S$451,15,0)</f>
        <v>140.339722</v>
      </c>
      <c r="S787" s="0" t="n">
        <f aca="false">VLOOKUP($D787,metadata!$B$2:$S$451,16,0)</f>
        <v>0.05</v>
      </c>
      <c r="T787" s="0" t="n">
        <f aca="false">VLOOKUP($D787,metadata!$B$2:$S$451,17,0)</f>
        <v>150</v>
      </c>
      <c r="U787" s="0" t="str">
        <f aca="false">VLOOKUP($D787,metadata!$B$2:$S$451,18,0)</f>
        <v/>
      </c>
      <c r="V787" s="0" t="n">
        <f aca="false">VLOOKUP($D787,metadata!$B$2:$Z$451,19,0)</f>
        <v>25</v>
      </c>
      <c r="W787" s="0" t="str">
        <f aca="false">VLOOKUP($D787,metadata!$B$2:$Z$451,20,0)</f>
        <v>global average</v>
      </c>
      <c r="X787" s="0" t="str">
        <f aca="false">VLOOKUP($D787,metadata!$B$2:$Z$451,21,0)</f>
        <v/>
      </c>
      <c r="Y787" s="0" t="n">
        <f aca="false">VLOOKUP($D787,metadata!$B$2:$Z$451,22,0)</f>
        <v>19</v>
      </c>
      <c r="Z787" s="0" t="str">
        <f aca="false">VLOOKUP($D787,metadata!$B$2:$Z$451,23,0)</f>
        <v/>
      </c>
      <c r="AA787" s="0" t="str">
        <f aca="false">VLOOKUP($D787,metadata!$B$2:$Z$451,24,0)</f>
        <v/>
      </c>
      <c r="AB787" s="0" t="str">
        <f aca="false">VLOOKUP($D787,metadata!$B$2:$Z$451,25,0)</f>
        <v/>
      </c>
      <c r="AC787" s="0" t="n">
        <v>14.9942006034796</v>
      </c>
      <c r="AD787" s="0" t="n">
        <v>66.2886002268398</v>
      </c>
      <c r="AF787" s="0" t="n">
        <f aca="false">IF(AE787="",V787,AE787)</f>
        <v>25</v>
      </c>
      <c r="AG787" s="0" t="n">
        <f aca="false">ROUND(AC787,1)</f>
        <v>15</v>
      </c>
      <c r="AH787" s="0" t="n">
        <v>2005</v>
      </c>
      <c r="AI787" s="0" t="s">
        <v>37</v>
      </c>
      <c r="AJ787" s="0" t="s">
        <v>38</v>
      </c>
    </row>
    <row r="788" customFormat="false" ht="13.8" hidden="false" customHeight="false" outlineLevel="0" collapsed="false">
      <c r="C788" s="0" t="n">
        <v>787</v>
      </c>
      <c r="D788" s="3" t="str">
        <f aca="false">VLOOKUP(C788,$A$1:$B$451,2)</f>
        <v>19-Yamagata</v>
      </c>
      <c r="E788" s="0" t="str">
        <f aca="false">VLOOKUP($D788,metadata!$B$2:$S$451,2,0)</f>
        <v>Kato, Y</v>
      </c>
      <c r="F788" s="0" t="str">
        <f aca="false">VLOOKUP($D788,metadata!$B$2:$S$451,3,0)</f>
        <v>Geographic variation in photoperiodic response for the induction of pupal diapause in the Aristolochia-feeding butterfly Atrophaneura alcinous</v>
      </c>
      <c r="G788" s="0" t="str">
        <f aca="false">VLOOKUP($D788,metadata!$B$2:$S$451,4,0)</f>
        <v>10.1303/aez.2005.347</v>
      </c>
      <c r="H788" s="0" t="str">
        <f aca="false">VLOOKUP($D788,metadata!$B$2:$S$451,5,0)</f>
        <v>y</v>
      </c>
      <c r="I788" s="0" t="str">
        <f aca="false">VLOOKUP($D788,metadata!$B$2:$S$451,6,0)</f>
        <v>a</v>
      </c>
      <c r="J788" s="0" t="str">
        <f aca="false">VLOOKUP($D788,metadata!$B$2:$S$451,7,0)</f>
        <v>i</v>
      </c>
      <c r="K788" s="0" t="n">
        <f aca="false">VLOOKUP($D788,metadata!$B$2:$S$451,8,0)</f>
        <v>7</v>
      </c>
      <c r="L788" s="0" t="n">
        <f aca="false">VLOOKUP($D788,metadata!$B$2:$S$451,9,0)</f>
        <v>5</v>
      </c>
      <c r="M788" s="0" t="str">
        <f aca="false">VLOOKUP($D788,metadata!$B$2:$S$451,10,0)</f>
        <v/>
      </c>
      <c r="N788" s="0" t="str">
        <f aca="false">VLOOKUP($D788,metadata!$B$2:$S$451,11,0)</f>
        <v>Atrophaneura alcinous</v>
      </c>
      <c r="O788" s="0" t="str">
        <f aca="false">VLOOKUP($D788,metadata!$B$2:$S$451,12,0)</f>
        <v>lepidoptera</v>
      </c>
      <c r="P788" s="0" t="str">
        <f aca="false">VLOOKUP($D788,metadata!$B$2:$S$451,13,0)</f>
        <v>Yamagata</v>
      </c>
      <c r="Q788" s="0" t="n">
        <f aca="false">VLOOKUP($D788,metadata!$B$2:$S$451,14,0)</f>
        <v>38.255556</v>
      </c>
      <c r="R788" s="0" t="n">
        <f aca="false">VLOOKUP($D788,metadata!$B$2:$S$451,15,0)</f>
        <v>140.339722</v>
      </c>
      <c r="S788" s="0" t="n">
        <f aca="false">VLOOKUP($D788,metadata!$B$2:$S$451,16,0)</f>
        <v>0.05</v>
      </c>
      <c r="T788" s="0" t="n">
        <f aca="false">VLOOKUP($D788,metadata!$B$2:$S$451,17,0)</f>
        <v>150</v>
      </c>
      <c r="U788" s="0" t="str">
        <f aca="false">VLOOKUP($D788,metadata!$B$2:$S$451,18,0)</f>
        <v/>
      </c>
      <c r="V788" s="0" t="n">
        <f aca="false">VLOOKUP($D788,metadata!$B$2:$Z$451,19,0)</f>
        <v>25</v>
      </c>
      <c r="W788" s="0" t="str">
        <f aca="false">VLOOKUP($D788,metadata!$B$2:$Z$451,20,0)</f>
        <v>global average</v>
      </c>
      <c r="X788" s="0" t="str">
        <f aca="false">VLOOKUP($D788,metadata!$B$2:$Z$451,21,0)</f>
        <v/>
      </c>
      <c r="Y788" s="0" t="n">
        <f aca="false">VLOOKUP($D788,metadata!$B$2:$Z$451,22,0)</f>
        <v>19</v>
      </c>
      <c r="Z788" s="0" t="str">
        <f aca="false">VLOOKUP($D788,metadata!$B$2:$Z$451,23,0)</f>
        <v/>
      </c>
      <c r="AA788" s="0" t="str">
        <f aca="false">VLOOKUP($D788,metadata!$B$2:$Z$451,24,0)</f>
        <v/>
      </c>
      <c r="AB788" s="0" t="str">
        <f aca="false">VLOOKUP($D788,metadata!$B$2:$Z$451,25,0)</f>
        <v/>
      </c>
      <c r="AC788" s="0" t="n">
        <v>16.03398317961</v>
      </c>
      <c r="AD788" s="0" t="n">
        <v>1.00579939652038</v>
      </c>
      <c r="AF788" s="0" t="n">
        <f aca="false">IF(AE788="",V788,AE788)</f>
        <v>25</v>
      </c>
      <c r="AG788" s="0" t="n">
        <f aca="false">ROUND(AC788,1)</f>
        <v>16</v>
      </c>
      <c r="AH788" s="0" t="n">
        <v>2005</v>
      </c>
      <c r="AI788" s="0" t="s">
        <v>37</v>
      </c>
      <c r="AJ788" s="0" t="s">
        <v>38</v>
      </c>
    </row>
    <row r="789" customFormat="false" ht="13.8" hidden="false" customHeight="false" outlineLevel="0" collapsed="false">
      <c r="C789" s="0" t="n">
        <v>788</v>
      </c>
      <c r="D789" s="3" t="str">
        <f aca="false">VLOOKUP(C789,$A$1:$B$451,2)</f>
        <v>19- Fuchu</v>
      </c>
      <c r="E789" s="0" t="str">
        <f aca="false">VLOOKUP($D789,metadata!$B$2:$S$451,2,0)</f>
        <v>Kato, Y</v>
      </c>
      <c r="F789" s="0" t="str">
        <f aca="false">VLOOKUP($D789,metadata!$B$2:$S$451,3,0)</f>
        <v>Geographic variation in photoperiodic response for the induction of pupal diapause in the Aristolochia-feeding butterfly Atrophaneura alcinous</v>
      </c>
      <c r="G789" s="0" t="str">
        <f aca="false">VLOOKUP($D789,metadata!$B$2:$S$451,4,0)</f>
        <v>10.1303/aez.2005.347</v>
      </c>
      <c r="H789" s="0" t="str">
        <f aca="false">VLOOKUP($D789,metadata!$B$2:$S$451,5,0)</f>
        <v>y</v>
      </c>
      <c r="I789" s="0" t="str">
        <f aca="false">VLOOKUP($D789,metadata!$B$2:$S$451,6,0)</f>
        <v>a</v>
      </c>
      <c r="J789" s="0" t="str">
        <f aca="false">VLOOKUP($D789,metadata!$B$2:$S$451,7,0)</f>
        <v>i</v>
      </c>
      <c r="K789" s="0" t="n">
        <f aca="false">VLOOKUP($D789,metadata!$B$2:$S$451,8,0)</f>
        <v>7</v>
      </c>
      <c r="L789" s="0" t="n">
        <f aca="false">VLOOKUP($D789,metadata!$B$2:$S$451,9,0)</f>
        <v>5</v>
      </c>
      <c r="M789" s="0" t="str">
        <f aca="false">VLOOKUP($D789,metadata!$B$2:$S$451,10,0)</f>
        <v/>
      </c>
      <c r="N789" s="0" t="str">
        <f aca="false">VLOOKUP($D789,metadata!$B$2:$S$451,11,0)</f>
        <v>Atrophaneura alcinous</v>
      </c>
      <c r="O789" s="0" t="str">
        <f aca="false">VLOOKUP($D789,metadata!$B$2:$S$451,12,0)</f>
        <v>lepidoptera</v>
      </c>
      <c r="P789" s="0" t="str">
        <f aca="false">VLOOKUP($D789,metadata!$B$2:$S$451,13,0)</f>
        <v>Fuchu</v>
      </c>
      <c r="Q789" s="0" t="n">
        <f aca="false">VLOOKUP($D789,metadata!$B$2:$S$451,14,0)</f>
        <v>35.668969</v>
      </c>
      <c r="R789" s="0" t="n">
        <f aca="false">VLOOKUP($D789,metadata!$B$2:$S$451,15,0)</f>
        <v>139.477669</v>
      </c>
      <c r="S789" s="0" t="n">
        <f aca="false">VLOOKUP($D789,metadata!$B$2:$S$451,16,0)</f>
        <v>0.05</v>
      </c>
      <c r="T789" s="0" t="n">
        <f aca="false">VLOOKUP($D789,metadata!$B$2:$S$451,17,0)</f>
        <v>50</v>
      </c>
      <c r="U789" s="0" t="str">
        <f aca="false">VLOOKUP($D789,metadata!$B$2:$S$451,18,0)</f>
        <v/>
      </c>
      <c r="V789" s="0" t="n">
        <f aca="false">VLOOKUP($D789,metadata!$B$2:$Z$451,19,0)</f>
        <v>25</v>
      </c>
      <c r="W789" s="0" t="str">
        <f aca="false">VLOOKUP($D789,metadata!$B$2:$Z$451,20,0)</f>
        <v>global average</v>
      </c>
      <c r="X789" s="0" t="str">
        <f aca="false">VLOOKUP($D789,metadata!$B$2:$Z$451,21,0)</f>
        <v/>
      </c>
      <c r="Y789" s="0" t="n">
        <f aca="false">VLOOKUP($D789,metadata!$B$2:$Z$451,22,0)</f>
        <v>19</v>
      </c>
      <c r="Z789" s="0" t="str">
        <f aca="false">VLOOKUP($D789,metadata!$B$2:$Z$451,23,0)</f>
        <v/>
      </c>
      <c r="AA789" s="0" t="str">
        <f aca="false">VLOOKUP($D789,metadata!$B$2:$Z$451,24,0)</f>
        <v/>
      </c>
      <c r="AB789" s="0" t="str">
        <f aca="false">VLOOKUP($D789,metadata!$B$2:$Z$451,25,0)</f>
        <v/>
      </c>
      <c r="AC789" s="0" t="n">
        <v>12.0337567351178</v>
      </c>
      <c r="AD789" s="0" t="n">
        <v>100.002163893276</v>
      </c>
      <c r="AF789" s="0" t="n">
        <f aca="false">IF(AE789="",V789,AE789)</f>
        <v>25</v>
      </c>
      <c r="AG789" s="0" t="n">
        <f aca="false">ROUND(AC789,1)</f>
        <v>12</v>
      </c>
      <c r="AH789" s="0" t="n">
        <v>2005</v>
      </c>
      <c r="AI789" s="0" t="s">
        <v>37</v>
      </c>
      <c r="AJ789" s="0" t="s">
        <v>38</v>
      </c>
    </row>
    <row r="790" customFormat="false" ht="13.8" hidden="false" customHeight="false" outlineLevel="0" collapsed="false">
      <c r="C790" s="0" t="n">
        <v>789</v>
      </c>
      <c r="D790" s="3" t="str">
        <f aca="false">VLOOKUP(C790,$A$1:$B$451,2)</f>
        <v>19- Fuchu</v>
      </c>
      <c r="E790" s="0" t="str">
        <f aca="false">VLOOKUP($D790,metadata!$B$2:$S$451,2,0)</f>
        <v>Kato, Y</v>
      </c>
      <c r="F790" s="0" t="str">
        <f aca="false">VLOOKUP($D790,metadata!$B$2:$S$451,3,0)</f>
        <v>Geographic variation in photoperiodic response for the induction of pupal diapause in the Aristolochia-feeding butterfly Atrophaneura alcinous</v>
      </c>
      <c r="G790" s="0" t="str">
        <f aca="false">VLOOKUP($D790,metadata!$B$2:$S$451,4,0)</f>
        <v>10.1303/aez.2005.347</v>
      </c>
      <c r="H790" s="0" t="str">
        <f aca="false">VLOOKUP($D790,metadata!$B$2:$S$451,5,0)</f>
        <v>y</v>
      </c>
      <c r="I790" s="0" t="str">
        <f aca="false">VLOOKUP($D790,metadata!$B$2:$S$451,6,0)</f>
        <v>a</v>
      </c>
      <c r="J790" s="0" t="str">
        <f aca="false">VLOOKUP($D790,metadata!$B$2:$S$451,7,0)</f>
        <v>i</v>
      </c>
      <c r="K790" s="0" t="n">
        <f aca="false">VLOOKUP($D790,metadata!$B$2:$S$451,8,0)</f>
        <v>7</v>
      </c>
      <c r="L790" s="0" t="n">
        <f aca="false">VLOOKUP($D790,metadata!$B$2:$S$451,9,0)</f>
        <v>5</v>
      </c>
      <c r="M790" s="0" t="str">
        <f aca="false">VLOOKUP($D790,metadata!$B$2:$S$451,10,0)</f>
        <v/>
      </c>
      <c r="N790" s="0" t="str">
        <f aca="false">VLOOKUP($D790,metadata!$B$2:$S$451,11,0)</f>
        <v>Atrophaneura alcinous</v>
      </c>
      <c r="O790" s="0" t="str">
        <f aca="false">VLOOKUP($D790,metadata!$B$2:$S$451,12,0)</f>
        <v>lepidoptera</v>
      </c>
      <c r="P790" s="0" t="str">
        <f aca="false">VLOOKUP($D790,metadata!$B$2:$S$451,13,0)</f>
        <v>Fuchu</v>
      </c>
      <c r="Q790" s="0" t="n">
        <f aca="false">VLOOKUP($D790,metadata!$B$2:$S$451,14,0)</f>
        <v>35.668969</v>
      </c>
      <c r="R790" s="0" t="n">
        <f aca="false">VLOOKUP($D790,metadata!$B$2:$S$451,15,0)</f>
        <v>139.477669</v>
      </c>
      <c r="S790" s="0" t="n">
        <f aca="false">VLOOKUP($D790,metadata!$B$2:$S$451,16,0)</f>
        <v>0.05</v>
      </c>
      <c r="T790" s="0" t="n">
        <f aca="false">VLOOKUP($D790,metadata!$B$2:$S$451,17,0)</f>
        <v>50</v>
      </c>
      <c r="U790" s="0" t="str">
        <f aca="false">VLOOKUP($D790,metadata!$B$2:$S$451,18,0)</f>
        <v/>
      </c>
      <c r="V790" s="0" t="n">
        <f aca="false">VLOOKUP($D790,metadata!$B$2:$Z$451,19,0)</f>
        <v>25</v>
      </c>
      <c r="W790" s="0" t="str">
        <f aca="false">VLOOKUP($D790,metadata!$B$2:$Z$451,20,0)</f>
        <v>global average</v>
      </c>
      <c r="X790" s="0" t="str">
        <f aca="false">VLOOKUP($D790,metadata!$B$2:$Z$451,21,0)</f>
        <v/>
      </c>
      <c r="Y790" s="0" t="n">
        <f aca="false">VLOOKUP($D790,metadata!$B$2:$Z$451,22,0)</f>
        <v>19</v>
      </c>
      <c r="Z790" s="0" t="str">
        <f aca="false">VLOOKUP($D790,metadata!$B$2:$Z$451,23,0)</f>
        <v/>
      </c>
      <c r="AA790" s="0" t="str">
        <f aca="false">VLOOKUP($D790,metadata!$B$2:$Z$451,24,0)</f>
        <v/>
      </c>
      <c r="AB790" s="0" t="str">
        <f aca="false">VLOOKUP($D790,metadata!$B$2:$Z$451,25,0)</f>
        <v/>
      </c>
      <c r="AC790" s="0" t="n">
        <v>13.0461125657282</v>
      </c>
      <c r="AD790" s="0" t="n">
        <v>99.1063120766883</v>
      </c>
      <c r="AF790" s="0" t="n">
        <f aca="false">IF(AE790="",V790,AE790)</f>
        <v>25</v>
      </c>
      <c r="AG790" s="0" t="n">
        <f aca="false">ROUND(AC790,1)</f>
        <v>13</v>
      </c>
      <c r="AH790" s="0" t="n">
        <v>2005</v>
      </c>
      <c r="AI790" s="0" t="s">
        <v>37</v>
      </c>
      <c r="AJ790" s="0" t="s">
        <v>38</v>
      </c>
    </row>
    <row r="791" customFormat="false" ht="13.8" hidden="false" customHeight="false" outlineLevel="0" collapsed="false">
      <c r="C791" s="0" t="n">
        <v>790</v>
      </c>
      <c r="D791" s="3" t="str">
        <f aca="false">VLOOKUP(C791,$A$1:$B$451,2)</f>
        <v>19- Fuchu</v>
      </c>
      <c r="E791" s="0" t="str">
        <f aca="false">VLOOKUP($D791,metadata!$B$2:$S$451,2,0)</f>
        <v>Kato, Y</v>
      </c>
      <c r="F791" s="0" t="str">
        <f aca="false">VLOOKUP($D791,metadata!$B$2:$S$451,3,0)</f>
        <v>Geographic variation in photoperiodic response for the induction of pupal diapause in the Aristolochia-feeding butterfly Atrophaneura alcinous</v>
      </c>
      <c r="G791" s="0" t="str">
        <f aca="false">VLOOKUP($D791,metadata!$B$2:$S$451,4,0)</f>
        <v>10.1303/aez.2005.347</v>
      </c>
      <c r="H791" s="0" t="str">
        <f aca="false">VLOOKUP($D791,metadata!$B$2:$S$451,5,0)</f>
        <v>y</v>
      </c>
      <c r="I791" s="0" t="str">
        <f aca="false">VLOOKUP($D791,metadata!$B$2:$S$451,6,0)</f>
        <v>a</v>
      </c>
      <c r="J791" s="0" t="str">
        <f aca="false">VLOOKUP($D791,metadata!$B$2:$S$451,7,0)</f>
        <v>i</v>
      </c>
      <c r="K791" s="0" t="n">
        <f aca="false">VLOOKUP($D791,metadata!$B$2:$S$451,8,0)</f>
        <v>7</v>
      </c>
      <c r="L791" s="0" t="n">
        <f aca="false">VLOOKUP($D791,metadata!$B$2:$S$451,9,0)</f>
        <v>5</v>
      </c>
      <c r="M791" s="0" t="str">
        <f aca="false">VLOOKUP($D791,metadata!$B$2:$S$451,10,0)</f>
        <v/>
      </c>
      <c r="N791" s="0" t="str">
        <f aca="false">VLOOKUP($D791,metadata!$B$2:$S$451,11,0)</f>
        <v>Atrophaneura alcinous</v>
      </c>
      <c r="O791" s="0" t="str">
        <f aca="false">VLOOKUP($D791,metadata!$B$2:$S$451,12,0)</f>
        <v>lepidoptera</v>
      </c>
      <c r="P791" s="0" t="str">
        <f aca="false">VLOOKUP($D791,metadata!$B$2:$S$451,13,0)</f>
        <v>Fuchu</v>
      </c>
      <c r="Q791" s="0" t="n">
        <f aca="false">VLOOKUP($D791,metadata!$B$2:$S$451,14,0)</f>
        <v>35.668969</v>
      </c>
      <c r="R791" s="0" t="n">
        <f aca="false">VLOOKUP($D791,metadata!$B$2:$S$451,15,0)</f>
        <v>139.477669</v>
      </c>
      <c r="S791" s="0" t="n">
        <f aca="false">VLOOKUP($D791,metadata!$B$2:$S$451,16,0)</f>
        <v>0.05</v>
      </c>
      <c r="T791" s="0" t="n">
        <f aca="false">VLOOKUP($D791,metadata!$B$2:$S$451,17,0)</f>
        <v>50</v>
      </c>
      <c r="U791" s="0" t="str">
        <f aca="false">VLOOKUP($D791,metadata!$B$2:$S$451,18,0)</f>
        <v/>
      </c>
      <c r="V791" s="0" t="n">
        <f aca="false">VLOOKUP($D791,metadata!$B$2:$Z$451,19,0)</f>
        <v>25</v>
      </c>
      <c r="W791" s="0" t="str">
        <f aca="false">VLOOKUP($D791,metadata!$B$2:$Z$451,20,0)</f>
        <v>global average</v>
      </c>
      <c r="X791" s="0" t="str">
        <f aca="false">VLOOKUP($D791,metadata!$B$2:$Z$451,21,0)</f>
        <v/>
      </c>
      <c r="Y791" s="0" t="n">
        <f aca="false">VLOOKUP($D791,metadata!$B$2:$Z$451,22,0)</f>
        <v>19</v>
      </c>
      <c r="Z791" s="0" t="str">
        <f aca="false">VLOOKUP($D791,metadata!$B$2:$Z$451,23,0)</f>
        <v/>
      </c>
      <c r="AA791" s="0" t="str">
        <f aca="false">VLOOKUP($D791,metadata!$B$2:$Z$451,24,0)</f>
        <v/>
      </c>
      <c r="AB791" s="0" t="str">
        <f aca="false">VLOOKUP($D791,metadata!$B$2:$Z$451,25,0)</f>
        <v/>
      </c>
      <c r="AC791" s="0" t="n">
        <v>14.0083526280483</v>
      </c>
      <c r="AD791" s="0" t="n">
        <v>99.7424967000627</v>
      </c>
      <c r="AF791" s="0" t="n">
        <f aca="false">IF(AE791="",V791,AE791)</f>
        <v>25</v>
      </c>
      <c r="AG791" s="0" t="n">
        <f aca="false">ROUND(AC791,1)</f>
        <v>14</v>
      </c>
      <c r="AH791" s="0" t="n">
        <v>2005</v>
      </c>
      <c r="AI791" s="0" t="s">
        <v>37</v>
      </c>
      <c r="AJ791" s="0" t="s">
        <v>38</v>
      </c>
    </row>
    <row r="792" customFormat="false" ht="13.8" hidden="false" customHeight="false" outlineLevel="0" collapsed="false">
      <c r="C792" s="0" t="n">
        <v>791</v>
      </c>
      <c r="D792" s="3" t="str">
        <f aca="false">VLOOKUP(C792,$A$1:$B$451,2)</f>
        <v>19- Fuchu</v>
      </c>
      <c r="E792" s="0" t="str">
        <f aca="false">VLOOKUP($D792,metadata!$B$2:$S$451,2,0)</f>
        <v>Kato, Y</v>
      </c>
      <c r="F792" s="0" t="str">
        <f aca="false">VLOOKUP($D792,metadata!$B$2:$S$451,3,0)</f>
        <v>Geographic variation in photoperiodic response for the induction of pupal diapause in the Aristolochia-feeding butterfly Atrophaneura alcinous</v>
      </c>
      <c r="G792" s="0" t="str">
        <f aca="false">VLOOKUP($D792,metadata!$B$2:$S$451,4,0)</f>
        <v>10.1303/aez.2005.347</v>
      </c>
      <c r="H792" s="0" t="str">
        <f aca="false">VLOOKUP($D792,metadata!$B$2:$S$451,5,0)</f>
        <v>y</v>
      </c>
      <c r="I792" s="0" t="str">
        <f aca="false">VLOOKUP($D792,metadata!$B$2:$S$451,6,0)</f>
        <v>a</v>
      </c>
      <c r="J792" s="0" t="str">
        <f aca="false">VLOOKUP($D792,metadata!$B$2:$S$451,7,0)</f>
        <v>i</v>
      </c>
      <c r="K792" s="0" t="n">
        <f aca="false">VLOOKUP($D792,metadata!$B$2:$S$451,8,0)</f>
        <v>7</v>
      </c>
      <c r="L792" s="0" t="n">
        <f aca="false">VLOOKUP($D792,metadata!$B$2:$S$451,9,0)</f>
        <v>5</v>
      </c>
      <c r="M792" s="0" t="str">
        <f aca="false">VLOOKUP($D792,metadata!$B$2:$S$451,10,0)</f>
        <v/>
      </c>
      <c r="N792" s="0" t="str">
        <f aca="false">VLOOKUP($D792,metadata!$B$2:$S$451,11,0)</f>
        <v>Atrophaneura alcinous</v>
      </c>
      <c r="O792" s="0" t="str">
        <f aca="false">VLOOKUP($D792,metadata!$B$2:$S$451,12,0)</f>
        <v>lepidoptera</v>
      </c>
      <c r="P792" s="0" t="str">
        <f aca="false">VLOOKUP($D792,metadata!$B$2:$S$451,13,0)</f>
        <v>Fuchu</v>
      </c>
      <c r="Q792" s="0" t="n">
        <f aca="false">VLOOKUP($D792,metadata!$B$2:$S$451,14,0)</f>
        <v>35.668969</v>
      </c>
      <c r="R792" s="0" t="n">
        <f aca="false">VLOOKUP($D792,metadata!$B$2:$S$451,15,0)</f>
        <v>139.477669</v>
      </c>
      <c r="S792" s="0" t="n">
        <f aca="false">VLOOKUP($D792,metadata!$B$2:$S$451,16,0)</f>
        <v>0.05</v>
      </c>
      <c r="T792" s="0" t="n">
        <f aca="false">VLOOKUP($D792,metadata!$B$2:$S$451,17,0)</f>
        <v>50</v>
      </c>
      <c r="U792" s="0" t="str">
        <f aca="false">VLOOKUP($D792,metadata!$B$2:$S$451,18,0)</f>
        <v/>
      </c>
      <c r="V792" s="0" t="n">
        <f aca="false">VLOOKUP($D792,metadata!$B$2:$Z$451,19,0)</f>
        <v>25</v>
      </c>
      <c r="W792" s="0" t="str">
        <f aca="false">VLOOKUP($D792,metadata!$B$2:$Z$451,20,0)</f>
        <v>global average</v>
      </c>
      <c r="X792" s="0" t="str">
        <f aca="false">VLOOKUP($D792,metadata!$B$2:$Z$451,21,0)</f>
        <v/>
      </c>
      <c r="Y792" s="0" t="n">
        <f aca="false">VLOOKUP($D792,metadata!$B$2:$Z$451,22,0)</f>
        <v>19</v>
      </c>
      <c r="Z792" s="0" t="str">
        <f aca="false">VLOOKUP($D792,metadata!$B$2:$Z$451,23,0)</f>
        <v/>
      </c>
      <c r="AA792" s="0" t="str">
        <f aca="false">VLOOKUP($D792,metadata!$B$2:$Z$451,24,0)</f>
        <v/>
      </c>
      <c r="AB792" s="0" t="str">
        <f aca="false">VLOOKUP($D792,metadata!$B$2:$Z$451,25,0)</f>
        <v/>
      </c>
      <c r="AC792" s="0" t="n">
        <v>14.9702464674442</v>
      </c>
      <c r="AD792" s="0" t="n">
        <v>-0.647004089758326</v>
      </c>
      <c r="AF792" s="0" t="n">
        <f aca="false">IF(AE792="",V792,AE792)</f>
        <v>25</v>
      </c>
      <c r="AG792" s="0" t="n">
        <f aca="false">ROUND(AC792,1)</f>
        <v>15</v>
      </c>
      <c r="AH792" s="0" t="n">
        <v>2005</v>
      </c>
      <c r="AI792" s="0" t="s">
        <v>37</v>
      </c>
      <c r="AJ792" s="0" t="s">
        <v>38</v>
      </c>
    </row>
    <row r="793" customFormat="false" ht="13.8" hidden="false" customHeight="false" outlineLevel="0" collapsed="false">
      <c r="C793" s="0" t="n">
        <v>792</v>
      </c>
      <c r="D793" s="3" t="str">
        <f aca="false">VLOOKUP(C793,$A$1:$B$451,2)</f>
        <v>19- Fuchu</v>
      </c>
      <c r="E793" s="0" t="str">
        <f aca="false">VLOOKUP($D793,metadata!$B$2:$S$451,2,0)</f>
        <v>Kato, Y</v>
      </c>
      <c r="F793" s="0" t="str">
        <f aca="false">VLOOKUP($D793,metadata!$B$2:$S$451,3,0)</f>
        <v>Geographic variation in photoperiodic response for the induction of pupal diapause in the Aristolochia-feeding butterfly Atrophaneura alcinous</v>
      </c>
      <c r="G793" s="0" t="str">
        <f aca="false">VLOOKUP($D793,metadata!$B$2:$S$451,4,0)</f>
        <v>10.1303/aez.2005.347</v>
      </c>
      <c r="H793" s="0" t="str">
        <f aca="false">VLOOKUP($D793,metadata!$B$2:$S$451,5,0)</f>
        <v>y</v>
      </c>
      <c r="I793" s="0" t="str">
        <f aca="false">VLOOKUP($D793,metadata!$B$2:$S$451,6,0)</f>
        <v>a</v>
      </c>
      <c r="J793" s="0" t="str">
        <f aca="false">VLOOKUP($D793,metadata!$B$2:$S$451,7,0)</f>
        <v>i</v>
      </c>
      <c r="K793" s="0" t="n">
        <f aca="false">VLOOKUP($D793,metadata!$B$2:$S$451,8,0)</f>
        <v>7</v>
      </c>
      <c r="L793" s="0" t="n">
        <f aca="false">VLOOKUP($D793,metadata!$B$2:$S$451,9,0)</f>
        <v>5</v>
      </c>
      <c r="M793" s="0" t="str">
        <f aca="false">VLOOKUP($D793,metadata!$B$2:$S$451,10,0)</f>
        <v/>
      </c>
      <c r="N793" s="0" t="str">
        <f aca="false">VLOOKUP($D793,metadata!$B$2:$S$451,11,0)</f>
        <v>Atrophaneura alcinous</v>
      </c>
      <c r="O793" s="0" t="str">
        <f aca="false">VLOOKUP($D793,metadata!$B$2:$S$451,12,0)</f>
        <v>lepidoptera</v>
      </c>
      <c r="P793" s="0" t="str">
        <f aca="false">VLOOKUP($D793,metadata!$B$2:$S$451,13,0)</f>
        <v>Fuchu</v>
      </c>
      <c r="Q793" s="0" t="n">
        <f aca="false">VLOOKUP($D793,metadata!$B$2:$S$451,14,0)</f>
        <v>35.668969</v>
      </c>
      <c r="R793" s="0" t="n">
        <f aca="false">VLOOKUP($D793,metadata!$B$2:$S$451,15,0)</f>
        <v>139.477669</v>
      </c>
      <c r="S793" s="0" t="n">
        <f aca="false">VLOOKUP($D793,metadata!$B$2:$S$451,16,0)</f>
        <v>0.05</v>
      </c>
      <c r="T793" s="0" t="n">
        <f aca="false">VLOOKUP($D793,metadata!$B$2:$S$451,17,0)</f>
        <v>50</v>
      </c>
      <c r="U793" s="0" t="str">
        <f aca="false">VLOOKUP($D793,metadata!$B$2:$S$451,18,0)</f>
        <v/>
      </c>
      <c r="V793" s="0" t="n">
        <f aca="false">VLOOKUP($D793,metadata!$B$2:$Z$451,19,0)</f>
        <v>25</v>
      </c>
      <c r="W793" s="0" t="str">
        <f aca="false">VLOOKUP($D793,metadata!$B$2:$Z$451,20,0)</f>
        <v>global average</v>
      </c>
      <c r="X793" s="0" t="str">
        <f aca="false">VLOOKUP($D793,metadata!$B$2:$Z$451,21,0)</f>
        <v/>
      </c>
      <c r="Y793" s="0" t="n">
        <f aca="false">VLOOKUP($D793,metadata!$B$2:$Z$451,22,0)</f>
        <v>19</v>
      </c>
      <c r="Z793" s="0" t="str">
        <f aca="false">VLOOKUP($D793,metadata!$B$2:$Z$451,23,0)</f>
        <v/>
      </c>
      <c r="AA793" s="0" t="str">
        <f aca="false">VLOOKUP($D793,metadata!$B$2:$Z$451,24,0)</f>
        <v/>
      </c>
      <c r="AB793" s="0" t="str">
        <f aca="false">VLOOKUP($D793,metadata!$B$2:$Z$451,25,0)</f>
        <v/>
      </c>
      <c r="AC793" s="0" t="n">
        <v>15.9829485209789</v>
      </c>
      <c r="AD793" s="0" t="n">
        <v>-0.517170493151297</v>
      </c>
      <c r="AF793" s="0" t="n">
        <f aca="false">IF(AE793="",V793,AE793)</f>
        <v>25</v>
      </c>
      <c r="AG793" s="0" t="n">
        <f aca="false">ROUND(AC793,1)</f>
        <v>16</v>
      </c>
      <c r="AH793" s="0" t="n">
        <v>2005</v>
      </c>
      <c r="AI793" s="0" t="s">
        <v>37</v>
      </c>
      <c r="AJ793" s="0" t="s">
        <v>38</v>
      </c>
    </row>
    <row r="794" customFormat="false" ht="13.8" hidden="false" customHeight="false" outlineLevel="0" collapsed="false">
      <c r="C794" s="0" t="n">
        <v>793</v>
      </c>
      <c r="D794" s="3" t="str">
        <f aca="false">VLOOKUP(C794,$A$1:$B$451,2)</f>
        <v>19- Yokosuka</v>
      </c>
      <c r="E794" s="0" t="str">
        <f aca="false">VLOOKUP($D794,metadata!$B$2:$S$451,2,0)</f>
        <v>Kato, Y</v>
      </c>
      <c r="F794" s="0" t="str">
        <f aca="false">VLOOKUP($D794,metadata!$B$2:$S$451,3,0)</f>
        <v>Geographic variation in photoperiodic response for the induction of pupal diapause in the Aristolochia-feeding butterfly Atrophaneura alcinous</v>
      </c>
      <c r="G794" s="0" t="str">
        <f aca="false">VLOOKUP($D794,metadata!$B$2:$S$451,4,0)</f>
        <v>10.1303/aez.2005.347</v>
      </c>
      <c r="H794" s="0" t="str">
        <f aca="false">VLOOKUP($D794,metadata!$B$2:$S$451,5,0)</f>
        <v>y</v>
      </c>
      <c r="I794" s="0" t="str">
        <f aca="false">VLOOKUP($D794,metadata!$B$2:$S$451,6,0)</f>
        <v>a</v>
      </c>
      <c r="J794" s="0" t="str">
        <f aca="false">VLOOKUP($D794,metadata!$B$2:$S$451,7,0)</f>
        <v>i</v>
      </c>
      <c r="K794" s="0" t="n">
        <f aca="false">VLOOKUP($D794,metadata!$B$2:$S$451,8,0)</f>
        <v>7</v>
      </c>
      <c r="L794" s="0" t="n">
        <f aca="false">VLOOKUP($D794,metadata!$B$2:$S$451,9,0)</f>
        <v>5</v>
      </c>
      <c r="M794" s="0" t="str">
        <f aca="false">VLOOKUP($D794,metadata!$B$2:$S$451,10,0)</f>
        <v/>
      </c>
      <c r="N794" s="0" t="str">
        <f aca="false">VLOOKUP($D794,metadata!$B$2:$S$451,11,0)</f>
        <v>Atrophaneura alcinous</v>
      </c>
      <c r="O794" s="0" t="str">
        <f aca="false">VLOOKUP($D794,metadata!$B$2:$S$451,12,0)</f>
        <v>lepidoptera</v>
      </c>
      <c r="P794" s="0" t="str">
        <f aca="false">VLOOKUP($D794,metadata!$B$2:$S$451,13,0)</f>
        <v>Yokosuka</v>
      </c>
      <c r="Q794" s="0" t="n">
        <f aca="false">VLOOKUP($D794,metadata!$B$2:$S$451,14,0)</f>
        <v>35.281389</v>
      </c>
      <c r="R794" s="0" t="n">
        <f aca="false">VLOOKUP($D794,metadata!$B$2:$S$451,15,0)</f>
        <v>139.671944</v>
      </c>
      <c r="S794" s="0" t="n">
        <f aca="false">VLOOKUP($D794,metadata!$B$2:$S$451,16,0)</f>
        <v>0.05</v>
      </c>
      <c r="T794" s="0" t="n">
        <f aca="false">VLOOKUP($D794,metadata!$B$2:$S$451,17,0)</f>
        <v>150</v>
      </c>
      <c r="U794" s="0" t="str">
        <f aca="false">VLOOKUP($D794,metadata!$B$2:$S$451,18,0)</f>
        <v/>
      </c>
      <c r="V794" s="0" t="n">
        <f aca="false">VLOOKUP($D794,metadata!$B$2:$Z$451,19,0)</f>
        <v>25</v>
      </c>
      <c r="W794" s="0" t="str">
        <f aca="false">VLOOKUP($D794,metadata!$B$2:$Z$451,20,0)</f>
        <v>global average</v>
      </c>
      <c r="X794" s="0" t="str">
        <f aca="false">VLOOKUP($D794,metadata!$B$2:$Z$451,21,0)</f>
        <v/>
      </c>
      <c r="Y794" s="0" t="n">
        <f aca="false">VLOOKUP($D794,metadata!$B$2:$Z$451,22,0)</f>
        <v>19</v>
      </c>
      <c r="Z794" s="0" t="str">
        <f aca="false">VLOOKUP($D794,metadata!$B$2:$Z$451,23,0)</f>
        <v/>
      </c>
      <c r="AA794" s="0" t="str">
        <f aca="false">VLOOKUP($D794,metadata!$B$2:$Z$451,24,0)</f>
        <v/>
      </c>
      <c r="AB794" s="0" t="str">
        <f aca="false">VLOOKUP($D794,metadata!$B$2:$Z$451,25,0)</f>
        <v/>
      </c>
      <c r="AC794" s="0" t="n">
        <v>11.9831223628692</v>
      </c>
      <c r="AD794" s="0" t="n">
        <v>99.9978472401618</v>
      </c>
      <c r="AF794" s="0" t="n">
        <f aca="false">IF(AE794="",V794,AE794)</f>
        <v>25</v>
      </c>
      <c r="AG794" s="0" t="n">
        <f aca="false">ROUND(AC794,1)</f>
        <v>12</v>
      </c>
      <c r="AH794" s="0" t="n">
        <v>2005</v>
      </c>
      <c r="AI794" s="0" t="s">
        <v>37</v>
      </c>
      <c r="AJ794" s="0" t="s">
        <v>38</v>
      </c>
    </row>
    <row r="795" customFormat="false" ht="13.8" hidden="false" customHeight="false" outlineLevel="0" collapsed="false">
      <c r="C795" s="0" t="n">
        <v>794</v>
      </c>
      <c r="D795" s="3" t="str">
        <f aca="false">VLOOKUP(C795,$A$1:$B$451,2)</f>
        <v>19- Yokosuka</v>
      </c>
      <c r="E795" s="0" t="str">
        <f aca="false">VLOOKUP($D795,metadata!$B$2:$S$451,2,0)</f>
        <v>Kato, Y</v>
      </c>
      <c r="F795" s="0" t="str">
        <f aca="false">VLOOKUP($D795,metadata!$B$2:$S$451,3,0)</f>
        <v>Geographic variation in photoperiodic response for the induction of pupal diapause in the Aristolochia-feeding butterfly Atrophaneura alcinous</v>
      </c>
      <c r="G795" s="0" t="str">
        <f aca="false">VLOOKUP($D795,metadata!$B$2:$S$451,4,0)</f>
        <v>10.1303/aez.2005.347</v>
      </c>
      <c r="H795" s="0" t="str">
        <f aca="false">VLOOKUP($D795,metadata!$B$2:$S$451,5,0)</f>
        <v>y</v>
      </c>
      <c r="I795" s="0" t="str">
        <f aca="false">VLOOKUP($D795,metadata!$B$2:$S$451,6,0)</f>
        <v>a</v>
      </c>
      <c r="J795" s="0" t="str">
        <f aca="false">VLOOKUP($D795,metadata!$B$2:$S$451,7,0)</f>
        <v>i</v>
      </c>
      <c r="K795" s="0" t="n">
        <f aca="false">VLOOKUP($D795,metadata!$B$2:$S$451,8,0)</f>
        <v>7</v>
      </c>
      <c r="L795" s="0" t="n">
        <f aca="false">VLOOKUP($D795,metadata!$B$2:$S$451,9,0)</f>
        <v>5</v>
      </c>
      <c r="M795" s="0" t="str">
        <f aca="false">VLOOKUP($D795,metadata!$B$2:$S$451,10,0)</f>
        <v/>
      </c>
      <c r="N795" s="0" t="str">
        <f aca="false">VLOOKUP($D795,metadata!$B$2:$S$451,11,0)</f>
        <v>Atrophaneura alcinous</v>
      </c>
      <c r="O795" s="0" t="str">
        <f aca="false">VLOOKUP($D795,metadata!$B$2:$S$451,12,0)</f>
        <v>lepidoptera</v>
      </c>
      <c r="P795" s="0" t="str">
        <f aca="false">VLOOKUP($D795,metadata!$B$2:$S$451,13,0)</f>
        <v>Yokosuka</v>
      </c>
      <c r="Q795" s="0" t="n">
        <f aca="false">VLOOKUP($D795,metadata!$B$2:$S$451,14,0)</f>
        <v>35.281389</v>
      </c>
      <c r="R795" s="0" t="n">
        <f aca="false">VLOOKUP($D795,metadata!$B$2:$S$451,15,0)</f>
        <v>139.671944</v>
      </c>
      <c r="S795" s="0" t="n">
        <f aca="false">VLOOKUP($D795,metadata!$B$2:$S$451,16,0)</f>
        <v>0.05</v>
      </c>
      <c r="T795" s="0" t="n">
        <f aca="false">VLOOKUP($D795,metadata!$B$2:$S$451,17,0)</f>
        <v>150</v>
      </c>
      <c r="U795" s="0" t="str">
        <f aca="false">VLOOKUP($D795,metadata!$B$2:$S$451,18,0)</f>
        <v/>
      </c>
      <c r="V795" s="0" t="n">
        <f aca="false">VLOOKUP($D795,metadata!$B$2:$Z$451,19,0)</f>
        <v>25</v>
      </c>
      <c r="W795" s="0" t="str">
        <f aca="false">VLOOKUP($D795,metadata!$B$2:$Z$451,20,0)</f>
        <v>global average</v>
      </c>
      <c r="X795" s="0" t="str">
        <f aca="false">VLOOKUP($D795,metadata!$B$2:$Z$451,21,0)</f>
        <v/>
      </c>
      <c r="Y795" s="0" t="n">
        <f aca="false">VLOOKUP($D795,metadata!$B$2:$Z$451,22,0)</f>
        <v>19</v>
      </c>
      <c r="Z795" s="0" t="str">
        <f aca="false">VLOOKUP($D795,metadata!$B$2:$Z$451,23,0)</f>
        <v/>
      </c>
      <c r="AA795" s="0" t="str">
        <f aca="false">VLOOKUP($D795,metadata!$B$2:$Z$451,24,0)</f>
        <v/>
      </c>
      <c r="AB795" s="0" t="str">
        <f aca="false">VLOOKUP($D795,metadata!$B$2:$Z$451,25,0)</f>
        <v/>
      </c>
      <c r="AC795" s="0" t="n">
        <v>13.0126582278481</v>
      </c>
      <c r="AD795" s="0" t="n">
        <v>99.6189615086541</v>
      </c>
      <c r="AF795" s="0" t="n">
        <f aca="false">IF(AE795="",V795,AE795)</f>
        <v>25</v>
      </c>
      <c r="AG795" s="0" t="n">
        <f aca="false">ROUND(AC795,1)</f>
        <v>13</v>
      </c>
      <c r="AH795" s="0" t="n">
        <v>2005</v>
      </c>
      <c r="AI795" s="0" t="s">
        <v>37</v>
      </c>
      <c r="AJ795" s="0" t="s">
        <v>38</v>
      </c>
    </row>
    <row r="796" customFormat="false" ht="13.8" hidden="false" customHeight="false" outlineLevel="0" collapsed="false">
      <c r="C796" s="0" t="n">
        <v>795</v>
      </c>
      <c r="D796" s="3" t="str">
        <f aca="false">VLOOKUP(C796,$A$1:$B$451,2)</f>
        <v>19- Yokosuka</v>
      </c>
      <c r="E796" s="0" t="str">
        <f aca="false">VLOOKUP($D796,metadata!$B$2:$S$451,2,0)</f>
        <v>Kato, Y</v>
      </c>
      <c r="F796" s="0" t="str">
        <f aca="false">VLOOKUP($D796,metadata!$B$2:$S$451,3,0)</f>
        <v>Geographic variation in photoperiodic response for the induction of pupal diapause in the Aristolochia-feeding butterfly Atrophaneura alcinous</v>
      </c>
      <c r="G796" s="0" t="str">
        <f aca="false">VLOOKUP($D796,metadata!$B$2:$S$451,4,0)</f>
        <v>10.1303/aez.2005.347</v>
      </c>
      <c r="H796" s="0" t="str">
        <f aca="false">VLOOKUP($D796,metadata!$B$2:$S$451,5,0)</f>
        <v>y</v>
      </c>
      <c r="I796" s="0" t="str">
        <f aca="false">VLOOKUP($D796,metadata!$B$2:$S$451,6,0)</f>
        <v>a</v>
      </c>
      <c r="J796" s="0" t="str">
        <f aca="false">VLOOKUP($D796,metadata!$B$2:$S$451,7,0)</f>
        <v>i</v>
      </c>
      <c r="K796" s="0" t="n">
        <f aca="false">VLOOKUP($D796,metadata!$B$2:$S$451,8,0)</f>
        <v>7</v>
      </c>
      <c r="L796" s="0" t="n">
        <f aca="false">VLOOKUP($D796,metadata!$B$2:$S$451,9,0)</f>
        <v>5</v>
      </c>
      <c r="M796" s="0" t="str">
        <f aca="false">VLOOKUP($D796,metadata!$B$2:$S$451,10,0)</f>
        <v/>
      </c>
      <c r="N796" s="0" t="str">
        <f aca="false">VLOOKUP($D796,metadata!$B$2:$S$451,11,0)</f>
        <v>Atrophaneura alcinous</v>
      </c>
      <c r="O796" s="0" t="str">
        <f aca="false">VLOOKUP($D796,metadata!$B$2:$S$451,12,0)</f>
        <v>lepidoptera</v>
      </c>
      <c r="P796" s="0" t="str">
        <f aca="false">VLOOKUP($D796,metadata!$B$2:$S$451,13,0)</f>
        <v>Yokosuka</v>
      </c>
      <c r="Q796" s="0" t="n">
        <f aca="false">VLOOKUP($D796,metadata!$B$2:$S$451,14,0)</f>
        <v>35.281389</v>
      </c>
      <c r="R796" s="0" t="n">
        <f aca="false">VLOOKUP($D796,metadata!$B$2:$S$451,15,0)</f>
        <v>139.671944</v>
      </c>
      <c r="S796" s="0" t="n">
        <f aca="false">VLOOKUP($D796,metadata!$B$2:$S$451,16,0)</f>
        <v>0.05</v>
      </c>
      <c r="T796" s="0" t="n">
        <f aca="false">VLOOKUP($D796,metadata!$B$2:$S$451,17,0)</f>
        <v>150</v>
      </c>
      <c r="U796" s="0" t="str">
        <f aca="false">VLOOKUP($D796,metadata!$B$2:$S$451,18,0)</f>
        <v/>
      </c>
      <c r="V796" s="0" t="n">
        <f aca="false">VLOOKUP($D796,metadata!$B$2:$Z$451,19,0)</f>
        <v>25</v>
      </c>
      <c r="W796" s="0" t="str">
        <f aca="false">VLOOKUP($D796,metadata!$B$2:$Z$451,20,0)</f>
        <v>global average</v>
      </c>
      <c r="X796" s="0" t="str">
        <f aca="false">VLOOKUP($D796,metadata!$B$2:$Z$451,21,0)</f>
        <v/>
      </c>
      <c r="Y796" s="0" t="n">
        <f aca="false">VLOOKUP($D796,metadata!$B$2:$Z$451,22,0)</f>
        <v>19</v>
      </c>
      <c r="Z796" s="0" t="str">
        <f aca="false">VLOOKUP($D796,metadata!$B$2:$Z$451,23,0)</f>
        <v/>
      </c>
      <c r="AA796" s="0" t="str">
        <f aca="false">VLOOKUP($D796,metadata!$B$2:$Z$451,24,0)</f>
        <v/>
      </c>
      <c r="AB796" s="0" t="str">
        <f aca="false">VLOOKUP($D796,metadata!$B$2:$Z$451,25,0)</f>
        <v/>
      </c>
      <c r="AC796" s="0" t="n">
        <v>14.0084388185654</v>
      </c>
      <c r="AD796" s="0" t="n">
        <v>99.7459743391027</v>
      </c>
      <c r="AF796" s="0" t="n">
        <f aca="false">IF(AE796="",V796,AE796)</f>
        <v>25</v>
      </c>
      <c r="AG796" s="0" t="n">
        <f aca="false">ROUND(AC796,1)</f>
        <v>14</v>
      </c>
      <c r="AH796" s="0" t="n">
        <v>2005</v>
      </c>
      <c r="AI796" s="0" t="s">
        <v>37</v>
      </c>
      <c r="AJ796" s="0" t="s">
        <v>38</v>
      </c>
    </row>
    <row r="797" customFormat="false" ht="13.8" hidden="false" customHeight="false" outlineLevel="0" collapsed="false">
      <c r="C797" s="0" t="n">
        <v>796</v>
      </c>
      <c r="D797" s="3" t="str">
        <f aca="false">VLOOKUP(C797,$A$1:$B$451,2)</f>
        <v>19- Yokosuka</v>
      </c>
      <c r="E797" s="0" t="str">
        <f aca="false">VLOOKUP($D797,metadata!$B$2:$S$451,2,0)</f>
        <v>Kato, Y</v>
      </c>
      <c r="F797" s="0" t="str">
        <f aca="false">VLOOKUP($D797,metadata!$B$2:$S$451,3,0)</f>
        <v>Geographic variation in photoperiodic response for the induction of pupal diapause in the Aristolochia-feeding butterfly Atrophaneura alcinous</v>
      </c>
      <c r="G797" s="0" t="str">
        <f aca="false">VLOOKUP($D797,metadata!$B$2:$S$451,4,0)</f>
        <v>10.1303/aez.2005.347</v>
      </c>
      <c r="H797" s="0" t="str">
        <f aca="false">VLOOKUP($D797,metadata!$B$2:$S$451,5,0)</f>
        <v>y</v>
      </c>
      <c r="I797" s="0" t="str">
        <f aca="false">VLOOKUP($D797,metadata!$B$2:$S$451,6,0)</f>
        <v>a</v>
      </c>
      <c r="J797" s="0" t="str">
        <f aca="false">VLOOKUP($D797,metadata!$B$2:$S$451,7,0)</f>
        <v>i</v>
      </c>
      <c r="K797" s="0" t="n">
        <f aca="false">VLOOKUP($D797,metadata!$B$2:$S$451,8,0)</f>
        <v>7</v>
      </c>
      <c r="L797" s="0" t="n">
        <f aca="false">VLOOKUP($D797,metadata!$B$2:$S$451,9,0)</f>
        <v>5</v>
      </c>
      <c r="M797" s="0" t="str">
        <f aca="false">VLOOKUP($D797,metadata!$B$2:$S$451,10,0)</f>
        <v/>
      </c>
      <c r="N797" s="0" t="str">
        <f aca="false">VLOOKUP($D797,metadata!$B$2:$S$451,11,0)</f>
        <v>Atrophaneura alcinous</v>
      </c>
      <c r="O797" s="0" t="str">
        <f aca="false">VLOOKUP($D797,metadata!$B$2:$S$451,12,0)</f>
        <v>lepidoptera</v>
      </c>
      <c r="P797" s="0" t="str">
        <f aca="false">VLOOKUP($D797,metadata!$B$2:$S$451,13,0)</f>
        <v>Yokosuka</v>
      </c>
      <c r="Q797" s="0" t="n">
        <f aca="false">VLOOKUP($D797,metadata!$B$2:$S$451,14,0)</f>
        <v>35.281389</v>
      </c>
      <c r="R797" s="0" t="n">
        <f aca="false">VLOOKUP($D797,metadata!$B$2:$S$451,15,0)</f>
        <v>139.671944</v>
      </c>
      <c r="S797" s="0" t="n">
        <f aca="false">VLOOKUP($D797,metadata!$B$2:$S$451,16,0)</f>
        <v>0.05</v>
      </c>
      <c r="T797" s="0" t="n">
        <f aca="false">VLOOKUP($D797,metadata!$B$2:$S$451,17,0)</f>
        <v>150</v>
      </c>
      <c r="U797" s="0" t="str">
        <f aca="false">VLOOKUP($D797,metadata!$B$2:$S$451,18,0)</f>
        <v/>
      </c>
      <c r="V797" s="0" t="n">
        <f aca="false">VLOOKUP($D797,metadata!$B$2:$Z$451,19,0)</f>
        <v>25</v>
      </c>
      <c r="W797" s="0" t="str">
        <f aca="false">VLOOKUP($D797,metadata!$B$2:$Z$451,20,0)</f>
        <v>global average</v>
      </c>
      <c r="X797" s="0" t="str">
        <f aca="false">VLOOKUP($D797,metadata!$B$2:$Z$451,21,0)</f>
        <v/>
      </c>
      <c r="Y797" s="0" t="n">
        <f aca="false">VLOOKUP($D797,metadata!$B$2:$Z$451,22,0)</f>
        <v>19</v>
      </c>
      <c r="Z797" s="0" t="str">
        <f aca="false">VLOOKUP($D797,metadata!$B$2:$Z$451,23,0)</f>
        <v/>
      </c>
      <c r="AA797" s="0" t="str">
        <f aca="false">VLOOKUP($D797,metadata!$B$2:$Z$451,24,0)</f>
        <v/>
      </c>
      <c r="AB797" s="0" t="str">
        <f aca="false">VLOOKUP($D797,metadata!$B$2:$Z$451,25,0)</f>
        <v/>
      </c>
      <c r="AC797" s="0" t="n">
        <v>14.970464135021</v>
      </c>
      <c r="AD797" s="0" t="n">
        <v>0.889089813140515</v>
      </c>
      <c r="AF797" s="0" t="n">
        <f aca="false">IF(AE797="",V797,AE797)</f>
        <v>25</v>
      </c>
      <c r="AG797" s="0" t="n">
        <f aca="false">ROUND(AC797,1)</f>
        <v>15</v>
      </c>
      <c r="AH797" s="0" t="n">
        <v>2005</v>
      </c>
      <c r="AI797" s="0" t="s">
        <v>37</v>
      </c>
      <c r="AJ797" s="0" t="s">
        <v>38</v>
      </c>
    </row>
    <row r="798" customFormat="false" ht="13.8" hidden="false" customHeight="false" outlineLevel="0" collapsed="false">
      <c r="C798" s="0" t="n">
        <v>797</v>
      </c>
      <c r="D798" s="3" t="str">
        <f aca="false">VLOOKUP(C798,$A$1:$B$451,2)</f>
        <v>19- Yokosuka</v>
      </c>
      <c r="E798" s="0" t="str">
        <f aca="false">VLOOKUP($D798,metadata!$B$2:$S$451,2,0)</f>
        <v>Kato, Y</v>
      </c>
      <c r="F798" s="0" t="str">
        <f aca="false">VLOOKUP($D798,metadata!$B$2:$S$451,3,0)</f>
        <v>Geographic variation in photoperiodic response for the induction of pupal diapause in the Aristolochia-feeding butterfly Atrophaneura alcinous</v>
      </c>
      <c r="G798" s="0" t="str">
        <f aca="false">VLOOKUP($D798,metadata!$B$2:$S$451,4,0)</f>
        <v>10.1303/aez.2005.347</v>
      </c>
      <c r="H798" s="0" t="str">
        <f aca="false">VLOOKUP($D798,metadata!$B$2:$S$451,5,0)</f>
        <v>y</v>
      </c>
      <c r="I798" s="0" t="str">
        <f aca="false">VLOOKUP($D798,metadata!$B$2:$S$451,6,0)</f>
        <v>a</v>
      </c>
      <c r="J798" s="0" t="str">
        <f aca="false">VLOOKUP($D798,metadata!$B$2:$S$451,7,0)</f>
        <v>i</v>
      </c>
      <c r="K798" s="0" t="n">
        <f aca="false">VLOOKUP($D798,metadata!$B$2:$S$451,8,0)</f>
        <v>7</v>
      </c>
      <c r="L798" s="0" t="n">
        <f aca="false">VLOOKUP($D798,metadata!$B$2:$S$451,9,0)</f>
        <v>5</v>
      </c>
      <c r="M798" s="0" t="str">
        <f aca="false">VLOOKUP($D798,metadata!$B$2:$S$451,10,0)</f>
        <v/>
      </c>
      <c r="N798" s="0" t="str">
        <f aca="false">VLOOKUP($D798,metadata!$B$2:$S$451,11,0)</f>
        <v>Atrophaneura alcinous</v>
      </c>
      <c r="O798" s="0" t="str">
        <f aca="false">VLOOKUP($D798,metadata!$B$2:$S$451,12,0)</f>
        <v>lepidoptera</v>
      </c>
      <c r="P798" s="0" t="str">
        <f aca="false">VLOOKUP($D798,metadata!$B$2:$S$451,13,0)</f>
        <v>Yokosuka</v>
      </c>
      <c r="Q798" s="0" t="n">
        <f aca="false">VLOOKUP($D798,metadata!$B$2:$S$451,14,0)</f>
        <v>35.281389</v>
      </c>
      <c r="R798" s="0" t="n">
        <f aca="false">VLOOKUP($D798,metadata!$B$2:$S$451,15,0)</f>
        <v>139.671944</v>
      </c>
      <c r="S798" s="0" t="n">
        <f aca="false">VLOOKUP($D798,metadata!$B$2:$S$451,16,0)</f>
        <v>0.05</v>
      </c>
      <c r="T798" s="0" t="n">
        <f aca="false">VLOOKUP($D798,metadata!$B$2:$S$451,17,0)</f>
        <v>150</v>
      </c>
      <c r="U798" s="0" t="str">
        <f aca="false">VLOOKUP($D798,metadata!$B$2:$S$451,18,0)</f>
        <v/>
      </c>
      <c r="V798" s="0" t="n">
        <f aca="false">VLOOKUP($D798,metadata!$B$2:$Z$451,19,0)</f>
        <v>25</v>
      </c>
      <c r="W798" s="0" t="str">
        <f aca="false">VLOOKUP($D798,metadata!$B$2:$Z$451,20,0)</f>
        <v>global average</v>
      </c>
      <c r="X798" s="0" t="str">
        <f aca="false">VLOOKUP($D798,metadata!$B$2:$Z$451,21,0)</f>
        <v/>
      </c>
      <c r="Y798" s="0" t="n">
        <f aca="false">VLOOKUP($D798,metadata!$B$2:$Z$451,22,0)</f>
        <v>19</v>
      </c>
      <c r="Z798" s="0" t="str">
        <f aca="false">VLOOKUP($D798,metadata!$B$2:$Z$451,23,0)</f>
        <v/>
      </c>
      <c r="AA798" s="0" t="str">
        <f aca="false">VLOOKUP($D798,metadata!$B$2:$Z$451,24,0)</f>
        <v/>
      </c>
      <c r="AB798" s="0" t="str">
        <f aca="false">VLOOKUP($D798,metadata!$B$2:$Z$451,25,0)</f>
        <v/>
      </c>
      <c r="AC798" s="0" t="n">
        <v>15.9831223628692</v>
      </c>
      <c r="AD798" s="0" t="n">
        <v>5.09988805648845</v>
      </c>
      <c r="AF798" s="0" t="n">
        <f aca="false">IF(AE798="",V798,AE798)</f>
        <v>25</v>
      </c>
      <c r="AG798" s="0" t="n">
        <f aca="false">ROUND(AC798,1)</f>
        <v>16</v>
      </c>
      <c r="AH798" s="0" t="n">
        <v>2005</v>
      </c>
      <c r="AI798" s="0" t="s">
        <v>37</v>
      </c>
      <c r="AJ798" s="0" t="s">
        <v>38</v>
      </c>
    </row>
    <row r="799" customFormat="false" ht="13.8" hidden="false" customHeight="false" outlineLevel="0" collapsed="false">
      <c r="C799" s="0" t="n">
        <v>798</v>
      </c>
      <c r="D799" s="3" t="str">
        <f aca="false">VLOOKUP(C799,$A$1:$B$451,2)</f>
        <v>19- Gotemba</v>
      </c>
      <c r="E799" s="0" t="str">
        <f aca="false">VLOOKUP($D799,metadata!$B$2:$S$451,2,0)</f>
        <v>Kato, Y</v>
      </c>
      <c r="F799" s="0" t="str">
        <f aca="false">VLOOKUP($D799,metadata!$B$2:$S$451,3,0)</f>
        <v>Geographic variation in photoperiodic response for the induction of pupal diapause in the Aristolochia-feeding butterfly Atrophaneura alcinous</v>
      </c>
      <c r="G799" s="0" t="str">
        <f aca="false">VLOOKUP($D799,metadata!$B$2:$S$451,4,0)</f>
        <v>10.1303/aez.2005.347</v>
      </c>
      <c r="H799" s="0" t="str">
        <f aca="false">VLOOKUP($D799,metadata!$B$2:$S$451,5,0)</f>
        <v>y</v>
      </c>
      <c r="I799" s="0" t="str">
        <f aca="false">VLOOKUP($D799,metadata!$B$2:$S$451,6,0)</f>
        <v>a</v>
      </c>
      <c r="J799" s="0" t="str">
        <f aca="false">VLOOKUP($D799,metadata!$B$2:$S$451,7,0)</f>
        <v>i</v>
      </c>
      <c r="K799" s="0" t="n">
        <f aca="false">VLOOKUP($D799,metadata!$B$2:$S$451,8,0)</f>
        <v>7</v>
      </c>
      <c r="L799" s="0" t="n">
        <f aca="false">VLOOKUP($D799,metadata!$B$2:$S$451,9,0)</f>
        <v>5</v>
      </c>
      <c r="M799" s="0" t="str">
        <f aca="false">VLOOKUP($D799,metadata!$B$2:$S$451,10,0)</f>
        <v/>
      </c>
      <c r="N799" s="0" t="str">
        <f aca="false">VLOOKUP($D799,metadata!$B$2:$S$451,11,0)</f>
        <v>Atrophaneura alcinous</v>
      </c>
      <c r="O799" s="0" t="str">
        <f aca="false">VLOOKUP($D799,metadata!$B$2:$S$451,12,0)</f>
        <v>lepidoptera</v>
      </c>
      <c r="P799" s="0" t="str">
        <f aca="false">VLOOKUP($D799,metadata!$B$2:$S$451,13,0)</f>
        <v>Gotemba</v>
      </c>
      <c r="Q799" s="0" t="n">
        <f aca="false">VLOOKUP($D799,metadata!$B$2:$S$451,14,0)</f>
        <v>35.308611</v>
      </c>
      <c r="R799" s="0" t="n">
        <f aca="false">VLOOKUP($D799,metadata!$B$2:$S$451,15,0)</f>
        <v>138.934722</v>
      </c>
      <c r="S799" s="0" t="n">
        <f aca="false">VLOOKUP($D799,metadata!$B$2:$S$451,16,0)</f>
        <v>0.05</v>
      </c>
      <c r="T799" s="0" t="str">
        <f aca="false">VLOOKUP($D799,metadata!$B$2:$S$451,17,0)</f>
        <v>NA</v>
      </c>
      <c r="U799" s="0" t="str">
        <f aca="false">VLOOKUP($D799,metadata!$B$2:$S$451,18,0)</f>
        <v/>
      </c>
      <c r="V799" s="0" t="n">
        <f aca="false">VLOOKUP($D799,metadata!$B$2:$Z$451,19,0)</f>
        <v>25</v>
      </c>
      <c r="W799" s="0" t="str">
        <f aca="false">VLOOKUP($D799,metadata!$B$2:$Z$451,20,0)</f>
        <v>global average</v>
      </c>
      <c r="X799" s="0" t="str">
        <f aca="false">VLOOKUP($D799,metadata!$B$2:$Z$451,21,0)</f>
        <v/>
      </c>
      <c r="Y799" s="0" t="n">
        <f aca="false">VLOOKUP($D799,metadata!$B$2:$Z$451,22,0)</f>
        <v>19</v>
      </c>
      <c r="Z799" s="0" t="str">
        <f aca="false">VLOOKUP($D799,metadata!$B$2:$Z$451,23,0)</f>
        <v/>
      </c>
      <c r="AA799" s="0" t="str">
        <f aca="false">VLOOKUP($D799,metadata!$B$2:$Z$451,24,0)</f>
        <v/>
      </c>
      <c r="AB799" s="0" t="str">
        <f aca="false">VLOOKUP($D799,metadata!$B$2:$Z$451,25,0)</f>
        <v/>
      </c>
      <c r="AC799" s="0" t="n">
        <v>12</v>
      </c>
      <c r="AD799" s="0" t="n">
        <v>98.9795918367347</v>
      </c>
      <c r="AF799" s="0" t="n">
        <f aca="false">IF(AE799="",V799,AE799)</f>
        <v>25</v>
      </c>
      <c r="AG799" s="0" t="n">
        <f aca="false">ROUND(AC799,1)</f>
        <v>12</v>
      </c>
      <c r="AH799" s="0" t="n">
        <v>2005</v>
      </c>
      <c r="AI799" s="0" t="s">
        <v>37</v>
      </c>
      <c r="AJ799" s="0" t="s">
        <v>38</v>
      </c>
    </row>
    <row r="800" customFormat="false" ht="13.8" hidden="false" customHeight="false" outlineLevel="0" collapsed="false">
      <c r="C800" s="0" t="n">
        <v>799</v>
      </c>
      <c r="D800" s="3" t="str">
        <f aca="false">VLOOKUP(C800,$A$1:$B$451,2)</f>
        <v>19- Gotemba</v>
      </c>
      <c r="E800" s="0" t="str">
        <f aca="false">VLOOKUP($D800,metadata!$B$2:$S$451,2,0)</f>
        <v>Kato, Y</v>
      </c>
      <c r="F800" s="0" t="str">
        <f aca="false">VLOOKUP($D800,metadata!$B$2:$S$451,3,0)</f>
        <v>Geographic variation in photoperiodic response for the induction of pupal diapause in the Aristolochia-feeding butterfly Atrophaneura alcinous</v>
      </c>
      <c r="G800" s="0" t="str">
        <f aca="false">VLOOKUP($D800,metadata!$B$2:$S$451,4,0)</f>
        <v>10.1303/aez.2005.347</v>
      </c>
      <c r="H800" s="0" t="str">
        <f aca="false">VLOOKUP($D800,metadata!$B$2:$S$451,5,0)</f>
        <v>y</v>
      </c>
      <c r="I800" s="0" t="str">
        <f aca="false">VLOOKUP($D800,metadata!$B$2:$S$451,6,0)</f>
        <v>a</v>
      </c>
      <c r="J800" s="0" t="str">
        <f aca="false">VLOOKUP($D800,metadata!$B$2:$S$451,7,0)</f>
        <v>i</v>
      </c>
      <c r="K800" s="0" t="n">
        <f aca="false">VLOOKUP($D800,metadata!$B$2:$S$451,8,0)</f>
        <v>7</v>
      </c>
      <c r="L800" s="0" t="n">
        <f aca="false">VLOOKUP($D800,metadata!$B$2:$S$451,9,0)</f>
        <v>5</v>
      </c>
      <c r="M800" s="0" t="str">
        <f aca="false">VLOOKUP($D800,metadata!$B$2:$S$451,10,0)</f>
        <v/>
      </c>
      <c r="N800" s="0" t="str">
        <f aca="false">VLOOKUP($D800,metadata!$B$2:$S$451,11,0)</f>
        <v>Atrophaneura alcinous</v>
      </c>
      <c r="O800" s="0" t="str">
        <f aca="false">VLOOKUP($D800,metadata!$B$2:$S$451,12,0)</f>
        <v>lepidoptera</v>
      </c>
      <c r="P800" s="0" t="str">
        <f aca="false">VLOOKUP($D800,metadata!$B$2:$S$451,13,0)</f>
        <v>Gotemba</v>
      </c>
      <c r="Q800" s="0" t="n">
        <f aca="false">VLOOKUP($D800,metadata!$B$2:$S$451,14,0)</f>
        <v>35.308611</v>
      </c>
      <c r="R800" s="0" t="n">
        <f aca="false">VLOOKUP($D800,metadata!$B$2:$S$451,15,0)</f>
        <v>138.934722</v>
      </c>
      <c r="S800" s="0" t="n">
        <f aca="false">VLOOKUP($D800,metadata!$B$2:$S$451,16,0)</f>
        <v>0.05</v>
      </c>
      <c r="T800" s="0" t="str">
        <f aca="false">VLOOKUP($D800,metadata!$B$2:$S$451,17,0)</f>
        <v>NA</v>
      </c>
      <c r="U800" s="0" t="str">
        <f aca="false">VLOOKUP($D800,metadata!$B$2:$S$451,18,0)</f>
        <v/>
      </c>
      <c r="V800" s="0" t="n">
        <f aca="false">VLOOKUP($D800,metadata!$B$2:$Z$451,19,0)</f>
        <v>25</v>
      </c>
      <c r="W800" s="0" t="str">
        <f aca="false">VLOOKUP($D800,metadata!$B$2:$Z$451,20,0)</f>
        <v>global average</v>
      </c>
      <c r="X800" s="0" t="str">
        <f aca="false">VLOOKUP($D800,metadata!$B$2:$Z$451,21,0)</f>
        <v/>
      </c>
      <c r="Y800" s="0" t="n">
        <f aca="false">VLOOKUP($D800,metadata!$B$2:$Z$451,22,0)</f>
        <v>19</v>
      </c>
      <c r="Z800" s="0" t="str">
        <f aca="false">VLOOKUP($D800,metadata!$B$2:$Z$451,23,0)</f>
        <v/>
      </c>
      <c r="AA800" s="0" t="str">
        <f aca="false">VLOOKUP($D800,metadata!$B$2:$Z$451,24,0)</f>
        <v/>
      </c>
      <c r="AB800" s="0" t="str">
        <f aca="false">VLOOKUP($D800,metadata!$B$2:$Z$451,25,0)</f>
        <v/>
      </c>
      <c r="AC800" s="0" t="n">
        <v>13.0126582278481</v>
      </c>
      <c r="AD800" s="0" t="n">
        <v>99.1087574270214</v>
      </c>
      <c r="AF800" s="0" t="n">
        <f aca="false">IF(AE800="",V800,AE800)</f>
        <v>25</v>
      </c>
      <c r="AG800" s="0" t="n">
        <f aca="false">ROUND(AC800,1)</f>
        <v>13</v>
      </c>
      <c r="AH800" s="0" t="n">
        <v>2005</v>
      </c>
      <c r="AI800" s="0" t="s">
        <v>37</v>
      </c>
      <c r="AJ800" s="0" t="s">
        <v>38</v>
      </c>
    </row>
    <row r="801" customFormat="false" ht="13.8" hidden="false" customHeight="false" outlineLevel="0" collapsed="false">
      <c r="C801" s="0" t="n">
        <v>800</v>
      </c>
      <c r="D801" s="3" t="str">
        <f aca="false">VLOOKUP(C801,$A$1:$B$451,2)</f>
        <v>19- Gotemba</v>
      </c>
      <c r="E801" s="0" t="str">
        <f aca="false">VLOOKUP($D801,metadata!$B$2:$S$451,2,0)</f>
        <v>Kato, Y</v>
      </c>
      <c r="F801" s="0" t="str">
        <f aca="false">VLOOKUP($D801,metadata!$B$2:$S$451,3,0)</f>
        <v>Geographic variation in photoperiodic response for the induction of pupal diapause in the Aristolochia-feeding butterfly Atrophaneura alcinous</v>
      </c>
      <c r="G801" s="0" t="str">
        <f aca="false">VLOOKUP($D801,metadata!$B$2:$S$451,4,0)</f>
        <v>10.1303/aez.2005.347</v>
      </c>
      <c r="H801" s="0" t="str">
        <f aca="false">VLOOKUP($D801,metadata!$B$2:$S$451,5,0)</f>
        <v>y</v>
      </c>
      <c r="I801" s="0" t="str">
        <f aca="false">VLOOKUP($D801,metadata!$B$2:$S$451,6,0)</f>
        <v>a</v>
      </c>
      <c r="J801" s="0" t="str">
        <f aca="false">VLOOKUP($D801,metadata!$B$2:$S$451,7,0)</f>
        <v>i</v>
      </c>
      <c r="K801" s="0" t="n">
        <f aca="false">VLOOKUP($D801,metadata!$B$2:$S$451,8,0)</f>
        <v>7</v>
      </c>
      <c r="L801" s="0" t="n">
        <f aca="false">VLOOKUP($D801,metadata!$B$2:$S$451,9,0)</f>
        <v>5</v>
      </c>
      <c r="M801" s="0" t="str">
        <f aca="false">VLOOKUP($D801,metadata!$B$2:$S$451,10,0)</f>
        <v/>
      </c>
      <c r="N801" s="0" t="str">
        <f aca="false">VLOOKUP($D801,metadata!$B$2:$S$451,11,0)</f>
        <v>Atrophaneura alcinous</v>
      </c>
      <c r="O801" s="0" t="str">
        <f aca="false">VLOOKUP($D801,metadata!$B$2:$S$451,12,0)</f>
        <v>lepidoptera</v>
      </c>
      <c r="P801" s="0" t="str">
        <f aca="false">VLOOKUP($D801,metadata!$B$2:$S$451,13,0)</f>
        <v>Gotemba</v>
      </c>
      <c r="Q801" s="0" t="n">
        <f aca="false">VLOOKUP($D801,metadata!$B$2:$S$451,14,0)</f>
        <v>35.308611</v>
      </c>
      <c r="R801" s="0" t="n">
        <f aca="false">VLOOKUP($D801,metadata!$B$2:$S$451,15,0)</f>
        <v>138.934722</v>
      </c>
      <c r="S801" s="0" t="n">
        <f aca="false">VLOOKUP($D801,metadata!$B$2:$S$451,16,0)</f>
        <v>0.05</v>
      </c>
      <c r="T801" s="0" t="str">
        <f aca="false">VLOOKUP($D801,metadata!$B$2:$S$451,17,0)</f>
        <v>NA</v>
      </c>
      <c r="U801" s="0" t="str">
        <f aca="false">VLOOKUP($D801,metadata!$B$2:$S$451,18,0)</f>
        <v/>
      </c>
      <c r="V801" s="0" t="n">
        <f aca="false">VLOOKUP($D801,metadata!$B$2:$Z$451,19,0)</f>
        <v>25</v>
      </c>
      <c r="W801" s="0" t="str">
        <f aca="false">VLOOKUP($D801,metadata!$B$2:$Z$451,20,0)</f>
        <v>global average</v>
      </c>
      <c r="X801" s="0" t="str">
        <f aca="false">VLOOKUP($D801,metadata!$B$2:$Z$451,21,0)</f>
        <v/>
      </c>
      <c r="Y801" s="0" t="n">
        <f aca="false">VLOOKUP($D801,metadata!$B$2:$Z$451,22,0)</f>
        <v>19</v>
      </c>
      <c r="Z801" s="0" t="str">
        <f aca="false">VLOOKUP($D801,metadata!$B$2:$Z$451,23,0)</f>
        <v/>
      </c>
      <c r="AA801" s="0" t="str">
        <f aca="false">VLOOKUP($D801,metadata!$B$2:$Z$451,24,0)</f>
        <v/>
      </c>
      <c r="AB801" s="0" t="str">
        <f aca="false">VLOOKUP($D801,metadata!$B$2:$Z$451,25,0)</f>
        <v/>
      </c>
      <c r="AC801" s="0" t="n">
        <v>14.0084388185654</v>
      </c>
      <c r="AD801" s="0" t="n">
        <v>100.766382502368</v>
      </c>
      <c r="AF801" s="0" t="n">
        <f aca="false">IF(AE801="",V801,AE801)</f>
        <v>25</v>
      </c>
      <c r="AG801" s="0" t="n">
        <f aca="false">ROUND(AC801,1)</f>
        <v>14</v>
      </c>
      <c r="AH801" s="0" t="n">
        <v>2005</v>
      </c>
      <c r="AI801" s="0" t="s">
        <v>37</v>
      </c>
      <c r="AJ801" s="0" t="s">
        <v>38</v>
      </c>
    </row>
    <row r="802" customFormat="false" ht="13.8" hidden="false" customHeight="false" outlineLevel="0" collapsed="false">
      <c r="C802" s="0" t="n">
        <v>801</v>
      </c>
      <c r="D802" s="3" t="str">
        <f aca="false">VLOOKUP(C802,$A$1:$B$451,2)</f>
        <v>19- Gotemba</v>
      </c>
      <c r="E802" s="0" t="str">
        <f aca="false">VLOOKUP($D802,metadata!$B$2:$S$451,2,0)</f>
        <v>Kato, Y</v>
      </c>
      <c r="F802" s="0" t="str">
        <f aca="false">VLOOKUP($D802,metadata!$B$2:$S$451,3,0)</f>
        <v>Geographic variation in photoperiodic response for the induction of pupal diapause in the Aristolochia-feeding butterfly Atrophaneura alcinous</v>
      </c>
      <c r="G802" s="0" t="str">
        <f aca="false">VLOOKUP($D802,metadata!$B$2:$S$451,4,0)</f>
        <v>10.1303/aez.2005.347</v>
      </c>
      <c r="H802" s="0" t="str">
        <f aca="false">VLOOKUP($D802,metadata!$B$2:$S$451,5,0)</f>
        <v>y</v>
      </c>
      <c r="I802" s="0" t="str">
        <f aca="false">VLOOKUP($D802,metadata!$B$2:$S$451,6,0)</f>
        <v>a</v>
      </c>
      <c r="J802" s="0" t="str">
        <f aca="false">VLOOKUP($D802,metadata!$B$2:$S$451,7,0)</f>
        <v>i</v>
      </c>
      <c r="K802" s="0" t="n">
        <f aca="false">VLOOKUP($D802,metadata!$B$2:$S$451,8,0)</f>
        <v>7</v>
      </c>
      <c r="L802" s="0" t="n">
        <f aca="false">VLOOKUP($D802,metadata!$B$2:$S$451,9,0)</f>
        <v>5</v>
      </c>
      <c r="M802" s="0" t="str">
        <f aca="false">VLOOKUP($D802,metadata!$B$2:$S$451,10,0)</f>
        <v/>
      </c>
      <c r="N802" s="0" t="str">
        <f aca="false">VLOOKUP($D802,metadata!$B$2:$S$451,11,0)</f>
        <v>Atrophaneura alcinous</v>
      </c>
      <c r="O802" s="0" t="str">
        <f aca="false">VLOOKUP($D802,metadata!$B$2:$S$451,12,0)</f>
        <v>lepidoptera</v>
      </c>
      <c r="P802" s="0" t="str">
        <f aca="false">VLOOKUP($D802,metadata!$B$2:$S$451,13,0)</f>
        <v>Gotemba</v>
      </c>
      <c r="Q802" s="0" t="n">
        <f aca="false">VLOOKUP($D802,metadata!$B$2:$S$451,14,0)</f>
        <v>35.308611</v>
      </c>
      <c r="R802" s="0" t="n">
        <f aca="false">VLOOKUP($D802,metadata!$B$2:$S$451,15,0)</f>
        <v>138.934722</v>
      </c>
      <c r="S802" s="0" t="n">
        <f aca="false">VLOOKUP($D802,metadata!$B$2:$S$451,16,0)</f>
        <v>0.05</v>
      </c>
      <c r="T802" s="0" t="str">
        <f aca="false">VLOOKUP($D802,metadata!$B$2:$S$451,17,0)</f>
        <v>NA</v>
      </c>
      <c r="U802" s="0" t="str">
        <f aca="false">VLOOKUP($D802,metadata!$B$2:$S$451,18,0)</f>
        <v/>
      </c>
      <c r="V802" s="0" t="n">
        <f aca="false">VLOOKUP($D802,metadata!$B$2:$Z$451,19,0)</f>
        <v>25</v>
      </c>
      <c r="W802" s="0" t="str">
        <f aca="false">VLOOKUP($D802,metadata!$B$2:$Z$451,20,0)</f>
        <v>global average</v>
      </c>
      <c r="X802" s="0" t="str">
        <f aca="false">VLOOKUP($D802,metadata!$B$2:$Z$451,21,0)</f>
        <v/>
      </c>
      <c r="Y802" s="0" t="n">
        <f aca="false">VLOOKUP($D802,metadata!$B$2:$Z$451,22,0)</f>
        <v>19</v>
      </c>
      <c r="Z802" s="0" t="str">
        <f aca="false">VLOOKUP($D802,metadata!$B$2:$Z$451,23,0)</f>
        <v/>
      </c>
      <c r="AA802" s="0" t="str">
        <f aca="false">VLOOKUP($D802,metadata!$B$2:$Z$451,24,0)</f>
        <v/>
      </c>
      <c r="AB802" s="0" t="str">
        <f aca="false">VLOOKUP($D802,metadata!$B$2:$Z$451,25,0)</f>
        <v/>
      </c>
      <c r="AC802" s="0" t="n">
        <v>14.9873417721519</v>
      </c>
      <c r="AD802" s="0" t="n">
        <v>60.0749160423663</v>
      </c>
      <c r="AF802" s="0" t="n">
        <f aca="false">IF(AE802="",V802,AE802)</f>
        <v>25</v>
      </c>
      <c r="AG802" s="0" t="n">
        <f aca="false">ROUND(AC802,1)</f>
        <v>15</v>
      </c>
      <c r="AH802" s="0" t="n">
        <v>2005</v>
      </c>
      <c r="AI802" s="0" t="s">
        <v>37</v>
      </c>
      <c r="AJ802" s="0" t="s">
        <v>38</v>
      </c>
    </row>
    <row r="803" customFormat="false" ht="13.8" hidden="false" customHeight="false" outlineLevel="0" collapsed="false">
      <c r="C803" s="0" t="n">
        <v>802</v>
      </c>
      <c r="D803" s="3" t="str">
        <f aca="false">VLOOKUP(C803,$A$1:$B$451,2)</f>
        <v>19- Gotemba</v>
      </c>
      <c r="E803" s="0" t="str">
        <f aca="false">VLOOKUP($D803,metadata!$B$2:$S$451,2,0)</f>
        <v>Kato, Y</v>
      </c>
      <c r="F803" s="0" t="str">
        <f aca="false">VLOOKUP($D803,metadata!$B$2:$S$451,3,0)</f>
        <v>Geographic variation in photoperiodic response for the induction of pupal diapause in the Aristolochia-feeding butterfly Atrophaneura alcinous</v>
      </c>
      <c r="G803" s="0" t="str">
        <f aca="false">VLOOKUP($D803,metadata!$B$2:$S$451,4,0)</f>
        <v>10.1303/aez.2005.347</v>
      </c>
      <c r="H803" s="0" t="str">
        <f aca="false">VLOOKUP($D803,metadata!$B$2:$S$451,5,0)</f>
        <v>y</v>
      </c>
      <c r="I803" s="0" t="str">
        <f aca="false">VLOOKUP($D803,metadata!$B$2:$S$451,6,0)</f>
        <v>a</v>
      </c>
      <c r="J803" s="0" t="str">
        <f aca="false">VLOOKUP($D803,metadata!$B$2:$S$451,7,0)</f>
        <v>i</v>
      </c>
      <c r="K803" s="0" t="n">
        <f aca="false">VLOOKUP($D803,metadata!$B$2:$S$451,8,0)</f>
        <v>7</v>
      </c>
      <c r="L803" s="0" t="n">
        <f aca="false">VLOOKUP($D803,metadata!$B$2:$S$451,9,0)</f>
        <v>5</v>
      </c>
      <c r="M803" s="0" t="str">
        <f aca="false">VLOOKUP($D803,metadata!$B$2:$S$451,10,0)</f>
        <v/>
      </c>
      <c r="N803" s="0" t="str">
        <f aca="false">VLOOKUP($D803,metadata!$B$2:$S$451,11,0)</f>
        <v>Atrophaneura alcinous</v>
      </c>
      <c r="O803" s="0" t="str">
        <f aca="false">VLOOKUP($D803,metadata!$B$2:$S$451,12,0)</f>
        <v>lepidoptera</v>
      </c>
      <c r="P803" s="0" t="str">
        <f aca="false">VLOOKUP($D803,metadata!$B$2:$S$451,13,0)</f>
        <v>Gotemba</v>
      </c>
      <c r="Q803" s="0" t="n">
        <f aca="false">VLOOKUP($D803,metadata!$B$2:$S$451,14,0)</f>
        <v>35.308611</v>
      </c>
      <c r="R803" s="0" t="n">
        <f aca="false">VLOOKUP($D803,metadata!$B$2:$S$451,15,0)</f>
        <v>138.934722</v>
      </c>
      <c r="S803" s="0" t="n">
        <f aca="false">VLOOKUP($D803,metadata!$B$2:$S$451,16,0)</f>
        <v>0.05</v>
      </c>
      <c r="T803" s="0" t="str">
        <f aca="false">VLOOKUP($D803,metadata!$B$2:$S$451,17,0)</f>
        <v>NA</v>
      </c>
      <c r="U803" s="0" t="str">
        <f aca="false">VLOOKUP($D803,metadata!$B$2:$S$451,18,0)</f>
        <v/>
      </c>
      <c r="V803" s="0" t="n">
        <f aca="false">VLOOKUP($D803,metadata!$B$2:$Z$451,19,0)</f>
        <v>25</v>
      </c>
      <c r="W803" s="0" t="str">
        <f aca="false">VLOOKUP($D803,metadata!$B$2:$Z$451,20,0)</f>
        <v>global average</v>
      </c>
      <c r="X803" s="0" t="str">
        <f aca="false">VLOOKUP($D803,metadata!$B$2:$Z$451,21,0)</f>
        <v/>
      </c>
      <c r="Y803" s="0" t="n">
        <f aca="false">VLOOKUP($D803,metadata!$B$2:$Z$451,22,0)</f>
        <v>19</v>
      </c>
      <c r="Z803" s="0" t="str">
        <f aca="false">VLOOKUP($D803,metadata!$B$2:$Z$451,23,0)</f>
        <v/>
      </c>
      <c r="AA803" s="0" t="str">
        <f aca="false">VLOOKUP($D803,metadata!$B$2:$Z$451,24,0)</f>
        <v/>
      </c>
      <c r="AB803" s="0" t="str">
        <f aca="false">VLOOKUP($D803,metadata!$B$2:$Z$451,25,0)</f>
        <v/>
      </c>
      <c r="AC803" s="0" t="n">
        <v>16</v>
      </c>
      <c r="AD803" s="0" t="n">
        <v>63.7755102040816</v>
      </c>
      <c r="AF803" s="0" t="n">
        <f aca="false">IF(AE803="",V803,AE803)</f>
        <v>25</v>
      </c>
      <c r="AG803" s="0" t="n">
        <f aca="false">ROUND(AC803,1)</f>
        <v>16</v>
      </c>
      <c r="AH803" s="0" t="n">
        <v>2005</v>
      </c>
      <c r="AI803" s="0" t="s">
        <v>37</v>
      </c>
      <c r="AJ803" s="0" t="s">
        <v>38</v>
      </c>
    </row>
    <row r="804" customFormat="false" ht="13.8" hidden="false" customHeight="false" outlineLevel="0" collapsed="false">
      <c r="C804" s="0" t="n">
        <v>803</v>
      </c>
      <c r="D804" s="3" t="str">
        <f aca="false">VLOOKUP(C804,$A$1:$B$451,2)</f>
        <v>19- Kashihara</v>
      </c>
      <c r="E804" s="0" t="str">
        <f aca="false">VLOOKUP($D804,metadata!$B$2:$S$451,2,0)</f>
        <v>Kato, Y</v>
      </c>
      <c r="F804" s="0" t="str">
        <f aca="false">VLOOKUP($D804,metadata!$B$2:$S$451,3,0)</f>
        <v>Geographic variation in photoperiodic response for the induction of pupal diapause in the Aristolochia-feeding butterfly Atrophaneura alcinous</v>
      </c>
      <c r="G804" s="0" t="str">
        <f aca="false">VLOOKUP($D804,metadata!$B$2:$S$451,4,0)</f>
        <v>10.1303/aez.2005.347</v>
      </c>
      <c r="H804" s="0" t="str">
        <f aca="false">VLOOKUP($D804,metadata!$B$2:$S$451,5,0)</f>
        <v>y</v>
      </c>
      <c r="I804" s="0" t="str">
        <f aca="false">VLOOKUP($D804,metadata!$B$2:$S$451,6,0)</f>
        <v>a</v>
      </c>
      <c r="J804" s="0" t="str">
        <f aca="false">VLOOKUP($D804,metadata!$B$2:$S$451,7,0)</f>
        <v>i</v>
      </c>
      <c r="K804" s="0" t="n">
        <f aca="false">VLOOKUP($D804,metadata!$B$2:$S$451,8,0)</f>
        <v>7</v>
      </c>
      <c r="L804" s="0" t="n">
        <f aca="false">VLOOKUP($D804,metadata!$B$2:$S$451,9,0)</f>
        <v>5</v>
      </c>
      <c r="M804" s="0" t="str">
        <f aca="false">VLOOKUP($D804,metadata!$B$2:$S$451,10,0)</f>
        <v/>
      </c>
      <c r="N804" s="0" t="str">
        <f aca="false">VLOOKUP($D804,metadata!$B$2:$S$451,11,0)</f>
        <v>Atrophaneura alcinous</v>
      </c>
      <c r="O804" s="0" t="str">
        <f aca="false">VLOOKUP($D804,metadata!$B$2:$S$451,12,0)</f>
        <v>lepidoptera</v>
      </c>
      <c r="P804" s="0" t="str">
        <f aca="false">VLOOKUP($D804,metadata!$B$2:$S$451,13,0)</f>
        <v>Kashihara</v>
      </c>
      <c r="Q804" s="0" t="n">
        <f aca="false">VLOOKUP($D804,metadata!$B$2:$S$451,14,0)</f>
        <v>34.509444</v>
      </c>
      <c r="R804" s="0" t="n">
        <f aca="false">VLOOKUP($D804,metadata!$B$2:$S$451,15,0)</f>
        <v>135.7925</v>
      </c>
      <c r="S804" s="0" t="n">
        <f aca="false">VLOOKUP($D804,metadata!$B$2:$S$451,16,0)</f>
        <v>0.05</v>
      </c>
      <c r="T804" s="0" t="n">
        <f aca="false">VLOOKUP($D804,metadata!$B$2:$S$451,17,0)</f>
        <v>50</v>
      </c>
      <c r="U804" s="0" t="str">
        <f aca="false">VLOOKUP($D804,metadata!$B$2:$S$451,18,0)</f>
        <v/>
      </c>
      <c r="V804" s="0" t="n">
        <f aca="false">VLOOKUP($D804,metadata!$B$2:$Z$451,19,0)</f>
        <v>25</v>
      </c>
      <c r="W804" s="0" t="str">
        <f aca="false">VLOOKUP($D804,metadata!$B$2:$Z$451,20,0)</f>
        <v>global average</v>
      </c>
      <c r="X804" s="0" t="str">
        <f aca="false">VLOOKUP($D804,metadata!$B$2:$Z$451,21,0)</f>
        <v/>
      </c>
      <c r="Y804" s="0" t="n">
        <f aca="false">VLOOKUP($D804,metadata!$B$2:$Z$451,22,0)</f>
        <v>19</v>
      </c>
      <c r="Z804" s="0" t="str">
        <f aca="false">VLOOKUP($D804,metadata!$B$2:$Z$451,23,0)</f>
        <v/>
      </c>
      <c r="AA804" s="0" t="str">
        <f aca="false">VLOOKUP($D804,metadata!$B$2:$Z$451,24,0)</f>
        <v/>
      </c>
      <c r="AB804" s="0" t="str">
        <f aca="false">VLOOKUP($D804,metadata!$B$2:$Z$451,25,0)</f>
        <v/>
      </c>
      <c r="AC804" s="0" t="n">
        <v>12.0168772738036</v>
      </c>
      <c r="AD804" s="0" t="n">
        <v>100.508040384905</v>
      </c>
      <c r="AF804" s="0" t="n">
        <f aca="false">IF(AE804="",V804,AE804)</f>
        <v>25</v>
      </c>
      <c r="AG804" s="0" t="n">
        <f aca="false">ROUND(AC804,1)</f>
        <v>12</v>
      </c>
      <c r="AH804" s="0" t="n">
        <v>2005</v>
      </c>
      <c r="AI804" s="0" t="s">
        <v>37</v>
      </c>
      <c r="AJ804" s="0" t="s">
        <v>38</v>
      </c>
    </row>
    <row r="805" customFormat="false" ht="13.8" hidden="false" customHeight="false" outlineLevel="0" collapsed="false">
      <c r="C805" s="0" t="n">
        <v>804</v>
      </c>
      <c r="D805" s="3" t="str">
        <f aca="false">VLOOKUP(C805,$A$1:$B$451,2)</f>
        <v>19- Kashihara</v>
      </c>
      <c r="E805" s="0" t="str">
        <f aca="false">VLOOKUP($D805,metadata!$B$2:$S$451,2,0)</f>
        <v>Kato, Y</v>
      </c>
      <c r="F805" s="0" t="str">
        <f aca="false">VLOOKUP($D805,metadata!$B$2:$S$451,3,0)</f>
        <v>Geographic variation in photoperiodic response for the induction of pupal diapause in the Aristolochia-feeding butterfly Atrophaneura alcinous</v>
      </c>
      <c r="G805" s="0" t="str">
        <f aca="false">VLOOKUP($D805,metadata!$B$2:$S$451,4,0)</f>
        <v>10.1303/aez.2005.347</v>
      </c>
      <c r="H805" s="0" t="str">
        <f aca="false">VLOOKUP($D805,metadata!$B$2:$S$451,5,0)</f>
        <v>y</v>
      </c>
      <c r="I805" s="0" t="str">
        <f aca="false">VLOOKUP($D805,metadata!$B$2:$S$451,6,0)</f>
        <v>a</v>
      </c>
      <c r="J805" s="0" t="str">
        <f aca="false">VLOOKUP($D805,metadata!$B$2:$S$451,7,0)</f>
        <v>i</v>
      </c>
      <c r="K805" s="0" t="n">
        <f aca="false">VLOOKUP($D805,metadata!$B$2:$S$451,8,0)</f>
        <v>7</v>
      </c>
      <c r="L805" s="0" t="n">
        <f aca="false">VLOOKUP($D805,metadata!$B$2:$S$451,9,0)</f>
        <v>5</v>
      </c>
      <c r="M805" s="0" t="str">
        <f aca="false">VLOOKUP($D805,metadata!$B$2:$S$451,10,0)</f>
        <v/>
      </c>
      <c r="N805" s="0" t="str">
        <f aca="false">VLOOKUP($D805,metadata!$B$2:$S$451,11,0)</f>
        <v>Atrophaneura alcinous</v>
      </c>
      <c r="O805" s="0" t="str">
        <f aca="false">VLOOKUP($D805,metadata!$B$2:$S$451,12,0)</f>
        <v>lepidoptera</v>
      </c>
      <c r="P805" s="0" t="str">
        <f aca="false">VLOOKUP($D805,metadata!$B$2:$S$451,13,0)</f>
        <v>Kashihara</v>
      </c>
      <c r="Q805" s="0" t="n">
        <f aca="false">VLOOKUP($D805,metadata!$B$2:$S$451,14,0)</f>
        <v>34.509444</v>
      </c>
      <c r="R805" s="0" t="n">
        <f aca="false">VLOOKUP($D805,metadata!$B$2:$S$451,15,0)</f>
        <v>135.7925</v>
      </c>
      <c r="S805" s="0" t="n">
        <f aca="false">VLOOKUP($D805,metadata!$B$2:$S$451,16,0)</f>
        <v>0.05</v>
      </c>
      <c r="T805" s="0" t="n">
        <f aca="false">VLOOKUP($D805,metadata!$B$2:$S$451,17,0)</f>
        <v>50</v>
      </c>
      <c r="U805" s="0" t="str">
        <f aca="false">VLOOKUP($D805,metadata!$B$2:$S$451,18,0)</f>
        <v/>
      </c>
      <c r="V805" s="0" t="n">
        <f aca="false">VLOOKUP($D805,metadata!$B$2:$Z$451,19,0)</f>
        <v>25</v>
      </c>
      <c r="W805" s="0" t="str">
        <f aca="false">VLOOKUP($D805,metadata!$B$2:$Z$451,20,0)</f>
        <v>global average</v>
      </c>
      <c r="X805" s="0" t="str">
        <f aca="false">VLOOKUP($D805,metadata!$B$2:$Z$451,21,0)</f>
        <v/>
      </c>
      <c r="Y805" s="0" t="n">
        <f aca="false">VLOOKUP($D805,metadata!$B$2:$Z$451,22,0)</f>
        <v>19</v>
      </c>
      <c r="Z805" s="0" t="str">
        <f aca="false">VLOOKUP($D805,metadata!$B$2:$Z$451,23,0)</f>
        <v/>
      </c>
      <c r="AA805" s="0" t="str">
        <f aca="false">VLOOKUP($D805,metadata!$B$2:$Z$451,24,0)</f>
        <v/>
      </c>
      <c r="AB805" s="0" t="str">
        <f aca="false">VLOOKUP($D805,metadata!$B$2:$Z$451,25,0)</f>
        <v/>
      </c>
      <c r="AC805" s="0" t="n">
        <v>13.0295137020213</v>
      </c>
      <c r="AD805" s="0" t="n">
        <v>100.378877575183</v>
      </c>
      <c r="AF805" s="0" t="n">
        <f aca="false">IF(AE805="",V805,AE805)</f>
        <v>25</v>
      </c>
      <c r="AG805" s="0" t="n">
        <f aca="false">ROUND(AC805,1)</f>
        <v>13</v>
      </c>
      <c r="AH805" s="0" t="n">
        <v>2005</v>
      </c>
      <c r="AI805" s="0" t="s">
        <v>37</v>
      </c>
      <c r="AJ805" s="0" t="s">
        <v>38</v>
      </c>
    </row>
    <row r="806" customFormat="false" ht="13.8" hidden="false" customHeight="false" outlineLevel="0" collapsed="false">
      <c r="C806" s="0" t="n">
        <v>805</v>
      </c>
      <c r="D806" s="3" t="str">
        <f aca="false">VLOOKUP(C806,$A$1:$B$451,2)</f>
        <v>19- Kashihara</v>
      </c>
      <c r="E806" s="0" t="str">
        <f aca="false">VLOOKUP($D806,metadata!$B$2:$S$451,2,0)</f>
        <v>Kato, Y</v>
      </c>
      <c r="F806" s="0" t="str">
        <f aca="false">VLOOKUP($D806,metadata!$B$2:$S$451,3,0)</f>
        <v>Geographic variation in photoperiodic response for the induction of pupal diapause in the Aristolochia-feeding butterfly Atrophaneura alcinous</v>
      </c>
      <c r="G806" s="0" t="str">
        <f aca="false">VLOOKUP($D806,metadata!$B$2:$S$451,4,0)</f>
        <v>10.1303/aez.2005.347</v>
      </c>
      <c r="H806" s="0" t="str">
        <f aca="false">VLOOKUP($D806,metadata!$B$2:$S$451,5,0)</f>
        <v>y</v>
      </c>
      <c r="I806" s="0" t="str">
        <f aca="false">VLOOKUP($D806,metadata!$B$2:$S$451,6,0)</f>
        <v>a</v>
      </c>
      <c r="J806" s="0" t="str">
        <f aca="false">VLOOKUP($D806,metadata!$B$2:$S$451,7,0)</f>
        <v>i</v>
      </c>
      <c r="K806" s="0" t="n">
        <f aca="false">VLOOKUP($D806,metadata!$B$2:$S$451,8,0)</f>
        <v>7</v>
      </c>
      <c r="L806" s="0" t="n">
        <f aca="false">VLOOKUP($D806,metadata!$B$2:$S$451,9,0)</f>
        <v>5</v>
      </c>
      <c r="M806" s="0" t="str">
        <f aca="false">VLOOKUP($D806,metadata!$B$2:$S$451,10,0)</f>
        <v/>
      </c>
      <c r="N806" s="0" t="str">
        <f aca="false">VLOOKUP($D806,metadata!$B$2:$S$451,11,0)</f>
        <v>Atrophaneura alcinous</v>
      </c>
      <c r="O806" s="0" t="str">
        <f aca="false">VLOOKUP($D806,metadata!$B$2:$S$451,12,0)</f>
        <v>lepidoptera</v>
      </c>
      <c r="P806" s="0" t="str">
        <f aca="false">VLOOKUP($D806,metadata!$B$2:$S$451,13,0)</f>
        <v>Kashihara</v>
      </c>
      <c r="Q806" s="0" t="n">
        <f aca="false">VLOOKUP($D806,metadata!$B$2:$S$451,14,0)</f>
        <v>34.509444</v>
      </c>
      <c r="R806" s="0" t="n">
        <f aca="false">VLOOKUP($D806,metadata!$B$2:$S$451,15,0)</f>
        <v>135.7925</v>
      </c>
      <c r="S806" s="0" t="n">
        <f aca="false">VLOOKUP($D806,metadata!$B$2:$S$451,16,0)</f>
        <v>0.05</v>
      </c>
      <c r="T806" s="0" t="n">
        <f aca="false">VLOOKUP($D806,metadata!$B$2:$S$451,17,0)</f>
        <v>50</v>
      </c>
      <c r="U806" s="0" t="str">
        <f aca="false">VLOOKUP($D806,metadata!$B$2:$S$451,18,0)</f>
        <v/>
      </c>
      <c r="V806" s="0" t="n">
        <f aca="false">VLOOKUP($D806,metadata!$B$2:$Z$451,19,0)</f>
        <v>25</v>
      </c>
      <c r="W806" s="0" t="str">
        <f aca="false">VLOOKUP($D806,metadata!$B$2:$Z$451,20,0)</f>
        <v>global average</v>
      </c>
      <c r="X806" s="0" t="str">
        <f aca="false">VLOOKUP($D806,metadata!$B$2:$Z$451,21,0)</f>
        <v/>
      </c>
      <c r="Y806" s="0" t="n">
        <f aca="false">VLOOKUP($D806,metadata!$B$2:$Z$451,22,0)</f>
        <v>19</v>
      </c>
      <c r="Z806" s="0" t="str">
        <f aca="false">VLOOKUP($D806,metadata!$B$2:$Z$451,23,0)</f>
        <v/>
      </c>
      <c r="AA806" s="0" t="str">
        <f aca="false">VLOOKUP($D806,metadata!$B$2:$Z$451,24,0)</f>
        <v/>
      </c>
      <c r="AB806" s="0" t="str">
        <f aca="false">VLOOKUP($D806,metadata!$B$2:$Z$451,25,0)</f>
        <v/>
      </c>
      <c r="AC806" s="0" t="n">
        <v>14.008309474092</v>
      </c>
      <c r="AD806" s="0" t="n">
        <v>99.743827094052</v>
      </c>
      <c r="AF806" s="0" t="n">
        <f aca="false">IF(AE806="",V806,AE806)</f>
        <v>25</v>
      </c>
      <c r="AG806" s="0" t="n">
        <f aca="false">ROUND(AC806,1)</f>
        <v>14</v>
      </c>
      <c r="AH806" s="0" t="n">
        <v>2005</v>
      </c>
      <c r="AI806" s="0" t="s">
        <v>37</v>
      </c>
      <c r="AJ806" s="0" t="s">
        <v>38</v>
      </c>
    </row>
    <row r="807" customFormat="false" ht="13.8" hidden="false" customHeight="false" outlineLevel="0" collapsed="false">
      <c r="C807" s="0" t="n">
        <v>806</v>
      </c>
      <c r="D807" s="3" t="str">
        <f aca="false">VLOOKUP(C807,$A$1:$B$451,2)</f>
        <v>19- Kashihara</v>
      </c>
      <c r="E807" s="0" t="str">
        <f aca="false">VLOOKUP($D807,metadata!$B$2:$S$451,2,0)</f>
        <v>Kato, Y</v>
      </c>
      <c r="F807" s="0" t="str">
        <f aca="false">VLOOKUP($D807,metadata!$B$2:$S$451,3,0)</f>
        <v>Geographic variation in photoperiodic response for the induction of pupal diapause in the Aristolochia-feeding butterfly Atrophaneura alcinous</v>
      </c>
      <c r="G807" s="0" t="str">
        <f aca="false">VLOOKUP($D807,metadata!$B$2:$S$451,4,0)</f>
        <v>10.1303/aez.2005.347</v>
      </c>
      <c r="H807" s="0" t="str">
        <f aca="false">VLOOKUP($D807,metadata!$B$2:$S$451,5,0)</f>
        <v>y</v>
      </c>
      <c r="I807" s="0" t="str">
        <f aca="false">VLOOKUP($D807,metadata!$B$2:$S$451,6,0)</f>
        <v>a</v>
      </c>
      <c r="J807" s="0" t="str">
        <f aca="false">VLOOKUP($D807,metadata!$B$2:$S$451,7,0)</f>
        <v>i</v>
      </c>
      <c r="K807" s="0" t="n">
        <f aca="false">VLOOKUP($D807,metadata!$B$2:$S$451,8,0)</f>
        <v>7</v>
      </c>
      <c r="L807" s="0" t="n">
        <f aca="false">VLOOKUP($D807,metadata!$B$2:$S$451,9,0)</f>
        <v>5</v>
      </c>
      <c r="M807" s="0" t="str">
        <f aca="false">VLOOKUP($D807,metadata!$B$2:$S$451,10,0)</f>
        <v/>
      </c>
      <c r="N807" s="0" t="str">
        <f aca="false">VLOOKUP($D807,metadata!$B$2:$S$451,11,0)</f>
        <v>Atrophaneura alcinous</v>
      </c>
      <c r="O807" s="0" t="str">
        <f aca="false">VLOOKUP($D807,metadata!$B$2:$S$451,12,0)</f>
        <v>lepidoptera</v>
      </c>
      <c r="P807" s="0" t="str">
        <f aca="false">VLOOKUP($D807,metadata!$B$2:$S$451,13,0)</f>
        <v>Kashihara</v>
      </c>
      <c r="Q807" s="0" t="n">
        <f aca="false">VLOOKUP($D807,metadata!$B$2:$S$451,14,0)</f>
        <v>34.509444</v>
      </c>
      <c r="R807" s="0" t="n">
        <f aca="false">VLOOKUP($D807,metadata!$B$2:$S$451,15,0)</f>
        <v>135.7925</v>
      </c>
      <c r="S807" s="0" t="n">
        <f aca="false">VLOOKUP($D807,metadata!$B$2:$S$451,16,0)</f>
        <v>0.05</v>
      </c>
      <c r="T807" s="0" t="n">
        <f aca="false">VLOOKUP($D807,metadata!$B$2:$S$451,17,0)</f>
        <v>50</v>
      </c>
      <c r="U807" s="0" t="str">
        <f aca="false">VLOOKUP($D807,metadata!$B$2:$S$451,18,0)</f>
        <v/>
      </c>
      <c r="V807" s="0" t="n">
        <f aca="false">VLOOKUP($D807,metadata!$B$2:$Z$451,19,0)</f>
        <v>25</v>
      </c>
      <c r="W807" s="0" t="str">
        <f aca="false">VLOOKUP($D807,metadata!$B$2:$Z$451,20,0)</f>
        <v>global average</v>
      </c>
      <c r="X807" s="0" t="str">
        <f aca="false">VLOOKUP($D807,metadata!$B$2:$Z$451,21,0)</f>
        <v/>
      </c>
      <c r="Y807" s="0" t="n">
        <f aca="false">VLOOKUP($D807,metadata!$B$2:$Z$451,22,0)</f>
        <v>19</v>
      </c>
      <c r="Z807" s="0" t="str">
        <f aca="false">VLOOKUP($D807,metadata!$B$2:$Z$451,23,0)</f>
        <v/>
      </c>
      <c r="AA807" s="0" t="str">
        <f aca="false">VLOOKUP($D807,metadata!$B$2:$Z$451,24,0)</f>
        <v/>
      </c>
      <c r="AB807" s="0" t="str">
        <f aca="false">VLOOKUP($D807,metadata!$B$2:$Z$451,25,0)</f>
        <v/>
      </c>
      <c r="AC807" s="0" t="n">
        <v>14.9704862979786</v>
      </c>
      <c r="AD807" s="0" t="n">
        <v>0.641508621617504</v>
      </c>
      <c r="AF807" s="0" t="n">
        <f aca="false">IF(AE807="",V807,AE807)</f>
        <v>25</v>
      </c>
      <c r="AG807" s="0" t="n">
        <f aca="false">ROUND(AC807,1)</f>
        <v>15</v>
      </c>
      <c r="AH807" s="0" t="n">
        <v>2005</v>
      </c>
      <c r="AI807" s="0" t="s">
        <v>37</v>
      </c>
      <c r="AJ807" s="0" t="s">
        <v>38</v>
      </c>
    </row>
    <row r="808" customFormat="false" ht="13.8" hidden="false" customHeight="false" outlineLevel="0" collapsed="false">
      <c r="C808" s="0" t="n">
        <v>807</v>
      </c>
      <c r="D808" s="3" t="str">
        <f aca="false">VLOOKUP(C808,$A$1:$B$451,2)</f>
        <v>19- Kashihara</v>
      </c>
      <c r="E808" s="0" t="str">
        <f aca="false">VLOOKUP($D808,metadata!$B$2:$S$451,2,0)</f>
        <v>Kato, Y</v>
      </c>
      <c r="F808" s="0" t="str">
        <f aca="false">VLOOKUP($D808,metadata!$B$2:$S$451,3,0)</f>
        <v>Geographic variation in photoperiodic response for the induction of pupal diapause in the Aristolochia-feeding butterfly Atrophaneura alcinous</v>
      </c>
      <c r="G808" s="0" t="str">
        <f aca="false">VLOOKUP($D808,metadata!$B$2:$S$451,4,0)</f>
        <v>10.1303/aez.2005.347</v>
      </c>
      <c r="H808" s="0" t="str">
        <f aca="false">VLOOKUP($D808,metadata!$B$2:$S$451,5,0)</f>
        <v>y</v>
      </c>
      <c r="I808" s="0" t="str">
        <f aca="false">VLOOKUP($D808,metadata!$B$2:$S$451,6,0)</f>
        <v>a</v>
      </c>
      <c r="J808" s="0" t="str">
        <f aca="false">VLOOKUP($D808,metadata!$B$2:$S$451,7,0)</f>
        <v>i</v>
      </c>
      <c r="K808" s="0" t="n">
        <f aca="false">VLOOKUP($D808,metadata!$B$2:$S$451,8,0)</f>
        <v>7</v>
      </c>
      <c r="L808" s="0" t="n">
        <f aca="false">VLOOKUP($D808,metadata!$B$2:$S$451,9,0)</f>
        <v>5</v>
      </c>
      <c r="M808" s="0" t="str">
        <f aca="false">VLOOKUP($D808,metadata!$B$2:$S$451,10,0)</f>
        <v/>
      </c>
      <c r="N808" s="0" t="str">
        <f aca="false">VLOOKUP($D808,metadata!$B$2:$S$451,11,0)</f>
        <v>Atrophaneura alcinous</v>
      </c>
      <c r="O808" s="0" t="str">
        <f aca="false">VLOOKUP($D808,metadata!$B$2:$S$451,12,0)</f>
        <v>lepidoptera</v>
      </c>
      <c r="P808" s="0" t="str">
        <f aca="false">VLOOKUP($D808,metadata!$B$2:$S$451,13,0)</f>
        <v>Kashihara</v>
      </c>
      <c r="Q808" s="0" t="n">
        <f aca="false">VLOOKUP($D808,metadata!$B$2:$S$451,14,0)</f>
        <v>34.509444</v>
      </c>
      <c r="R808" s="0" t="n">
        <f aca="false">VLOOKUP($D808,metadata!$B$2:$S$451,15,0)</f>
        <v>135.7925</v>
      </c>
      <c r="S808" s="0" t="n">
        <f aca="false">VLOOKUP($D808,metadata!$B$2:$S$451,16,0)</f>
        <v>0.05</v>
      </c>
      <c r="T808" s="0" t="n">
        <f aca="false">VLOOKUP($D808,metadata!$B$2:$S$451,17,0)</f>
        <v>50</v>
      </c>
      <c r="U808" s="0" t="str">
        <f aca="false">VLOOKUP($D808,metadata!$B$2:$S$451,18,0)</f>
        <v/>
      </c>
      <c r="V808" s="0" t="n">
        <f aca="false">VLOOKUP($D808,metadata!$B$2:$Z$451,19,0)</f>
        <v>25</v>
      </c>
      <c r="W808" s="0" t="str">
        <f aca="false">VLOOKUP($D808,metadata!$B$2:$Z$451,20,0)</f>
        <v>global average</v>
      </c>
      <c r="X808" s="0" t="str">
        <f aca="false">VLOOKUP($D808,metadata!$B$2:$Z$451,21,0)</f>
        <v/>
      </c>
      <c r="Y808" s="0" t="n">
        <f aca="false">VLOOKUP($D808,metadata!$B$2:$Z$451,22,0)</f>
        <v>19</v>
      </c>
      <c r="Z808" s="0" t="str">
        <f aca="false">VLOOKUP($D808,metadata!$B$2:$Z$451,23,0)</f>
        <v/>
      </c>
      <c r="AA808" s="0" t="str">
        <f aca="false">VLOOKUP($D808,metadata!$B$2:$Z$451,24,0)</f>
        <v/>
      </c>
      <c r="AB808" s="0" t="str">
        <f aca="false">VLOOKUP($D808,metadata!$B$2:$Z$451,25,0)</f>
        <v/>
      </c>
      <c r="AC808" s="0" t="n">
        <v>16.0011194110175</v>
      </c>
      <c r="AD808" s="0" t="n">
        <v>7.14270337760751</v>
      </c>
      <c r="AF808" s="0" t="n">
        <f aca="false">IF(AE808="",V808,AE808)</f>
        <v>25</v>
      </c>
      <c r="AG808" s="0" t="n">
        <f aca="false">ROUND(AC808,1)</f>
        <v>16</v>
      </c>
      <c r="AH808" s="0" t="n">
        <v>2005</v>
      </c>
      <c r="AI808" s="0" t="s">
        <v>37</v>
      </c>
      <c r="AJ808" s="0" t="s">
        <v>38</v>
      </c>
    </row>
    <row r="809" customFormat="false" ht="13.8" hidden="false" customHeight="false" outlineLevel="0" collapsed="false">
      <c r="C809" s="0" t="n">
        <v>808</v>
      </c>
      <c r="D809" s="3" t="str">
        <f aca="false">VLOOKUP(C809,$A$1:$B$451,2)</f>
        <v>19- Kiire</v>
      </c>
      <c r="E809" s="0" t="str">
        <f aca="false">VLOOKUP($D809,metadata!$B$2:$S$451,2,0)</f>
        <v>Kato, Y</v>
      </c>
      <c r="F809" s="0" t="str">
        <f aca="false">VLOOKUP($D809,metadata!$B$2:$S$451,3,0)</f>
        <v>Geographic variation in photoperiodic response for the induction of pupal diapause in the Aristolochia-feeding butterfly Atrophaneura alcinous</v>
      </c>
      <c r="G809" s="0" t="str">
        <f aca="false">VLOOKUP($D809,metadata!$B$2:$S$451,4,0)</f>
        <v>10.1303/aez.2005.347</v>
      </c>
      <c r="H809" s="0" t="str">
        <f aca="false">VLOOKUP($D809,metadata!$B$2:$S$451,5,0)</f>
        <v>y</v>
      </c>
      <c r="I809" s="0" t="str">
        <f aca="false">VLOOKUP($D809,metadata!$B$2:$S$451,6,0)</f>
        <v>a</v>
      </c>
      <c r="J809" s="0" t="str">
        <f aca="false">VLOOKUP($D809,metadata!$B$2:$S$451,7,0)</f>
        <v>i</v>
      </c>
      <c r="K809" s="0" t="n">
        <f aca="false">VLOOKUP($D809,metadata!$B$2:$S$451,8,0)</f>
        <v>7</v>
      </c>
      <c r="L809" s="0" t="n">
        <f aca="false">VLOOKUP($D809,metadata!$B$2:$S$451,9,0)</f>
        <v>5</v>
      </c>
      <c r="M809" s="0" t="str">
        <f aca="false">VLOOKUP($D809,metadata!$B$2:$S$451,10,0)</f>
        <v/>
      </c>
      <c r="N809" s="0" t="str">
        <f aca="false">VLOOKUP($D809,metadata!$B$2:$S$451,11,0)</f>
        <v>Atrophaneura alcinous</v>
      </c>
      <c r="O809" s="0" t="str">
        <f aca="false">VLOOKUP($D809,metadata!$B$2:$S$451,12,0)</f>
        <v>lepidoptera</v>
      </c>
      <c r="P809" s="0" t="str">
        <f aca="false">VLOOKUP($D809,metadata!$B$2:$S$451,13,0)</f>
        <v>Kiire</v>
      </c>
      <c r="Q809" s="0" t="n">
        <f aca="false">VLOOKUP($D809,metadata!$B$2:$S$451,14,0)</f>
        <v>31.6</v>
      </c>
      <c r="R809" s="0" t="n">
        <f aca="false">VLOOKUP($D809,metadata!$B$2:$S$451,15,0)</f>
        <v>130.55</v>
      </c>
      <c r="S809" s="0" t="n">
        <f aca="false">VLOOKUP($D809,metadata!$B$2:$S$451,16,0)</f>
        <v>0.05</v>
      </c>
      <c r="T809" s="0" t="n">
        <f aca="false">VLOOKUP($D809,metadata!$B$2:$S$451,17,0)</f>
        <v>720</v>
      </c>
      <c r="U809" s="0" t="str">
        <f aca="false">VLOOKUP($D809,metadata!$B$2:$S$451,18,0)</f>
        <v/>
      </c>
      <c r="V809" s="0" t="n">
        <f aca="false">VLOOKUP($D809,metadata!$B$2:$Z$451,19,0)</f>
        <v>25</v>
      </c>
      <c r="W809" s="0" t="str">
        <f aca="false">VLOOKUP($D809,metadata!$B$2:$Z$451,20,0)</f>
        <v>global average</v>
      </c>
      <c r="X809" s="0" t="str">
        <f aca="false">VLOOKUP($D809,metadata!$B$2:$Z$451,21,0)</f>
        <v/>
      </c>
      <c r="Y809" s="0" t="n">
        <f aca="false">VLOOKUP($D809,metadata!$B$2:$Z$451,22,0)</f>
        <v>19</v>
      </c>
      <c r="Z809" s="0" t="str">
        <f aca="false">VLOOKUP($D809,metadata!$B$2:$Z$451,23,0)</f>
        <v/>
      </c>
      <c r="AA809" s="0" t="str">
        <f aca="false">VLOOKUP($D809,metadata!$B$2:$Z$451,24,0)</f>
        <v/>
      </c>
      <c r="AB809" s="0" t="str">
        <f aca="false">VLOOKUP($D809,metadata!$B$2:$Z$451,25,0)</f>
        <v/>
      </c>
      <c r="AC809" s="0" t="n">
        <v>12</v>
      </c>
      <c r="AD809" s="0" t="n">
        <v>99.9956762365963</v>
      </c>
      <c r="AF809" s="0" t="n">
        <f aca="false">IF(AE809="",V809,AE809)</f>
        <v>25</v>
      </c>
      <c r="AG809" s="0" t="n">
        <f aca="false">ROUND(AC809,1)</f>
        <v>12</v>
      </c>
      <c r="AH809" s="0" t="n">
        <v>2005</v>
      </c>
      <c r="AI809" s="0" t="s">
        <v>37</v>
      </c>
      <c r="AJ809" s="0" t="s">
        <v>38</v>
      </c>
    </row>
    <row r="810" customFormat="false" ht="13.8" hidden="false" customHeight="false" outlineLevel="0" collapsed="false">
      <c r="C810" s="0" t="n">
        <v>809</v>
      </c>
      <c r="D810" s="3" t="str">
        <f aca="false">VLOOKUP(C810,$A$1:$B$451,2)</f>
        <v>19- Kiire</v>
      </c>
      <c r="E810" s="0" t="str">
        <f aca="false">VLOOKUP($D810,metadata!$B$2:$S$451,2,0)</f>
        <v>Kato, Y</v>
      </c>
      <c r="F810" s="0" t="str">
        <f aca="false">VLOOKUP($D810,metadata!$B$2:$S$451,3,0)</f>
        <v>Geographic variation in photoperiodic response for the induction of pupal diapause in the Aristolochia-feeding butterfly Atrophaneura alcinous</v>
      </c>
      <c r="G810" s="0" t="str">
        <f aca="false">VLOOKUP($D810,metadata!$B$2:$S$451,4,0)</f>
        <v>10.1303/aez.2005.347</v>
      </c>
      <c r="H810" s="0" t="str">
        <f aca="false">VLOOKUP($D810,metadata!$B$2:$S$451,5,0)</f>
        <v>y</v>
      </c>
      <c r="I810" s="0" t="str">
        <f aca="false">VLOOKUP($D810,metadata!$B$2:$S$451,6,0)</f>
        <v>a</v>
      </c>
      <c r="J810" s="0" t="str">
        <f aca="false">VLOOKUP($D810,metadata!$B$2:$S$451,7,0)</f>
        <v>i</v>
      </c>
      <c r="K810" s="0" t="n">
        <f aca="false">VLOOKUP($D810,metadata!$B$2:$S$451,8,0)</f>
        <v>7</v>
      </c>
      <c r="L810" s="0" t="n">
        <f aca="false">VLOOKUP($D810,metadata!$B$2:$S$451,9,0)</f>
        <v>5</v>
      </c>
      <c r="M810" s="0" t="str">
        <f aca="false">VLOOKUP($D810,metadata!$B$2:$S$451,10,0)</f>
        <v/>
      </c>
      <c r="N810" s="0" t="str">
        <f aca="false">VLOOKUP($D810,metadata!$B$2:$S$451,11,0)</f>
        <v>Atrophaneura alcinous</v>
      </c>
      <c r="O810" s="0" t="str">
        <f aca="false">VLOOKUP($D810,metadata!$B$2:$S$451,12,0)</f>
        <v>lepidoptera</v>
      </c>
      <c r="P810" s="0" t="str">
        <f aca="false">VLOOKUP($D810,metadata!$B$2:$S$451,13,0)</f>
        <v>Kiire</v>
      </c>
      <c r="Q810" s="0" t="n">
        <f aca="false">VLOOKUP($D810,metadata!$B$2:$S$451,14,0)</f>
        <v>31.6</v>
      </c>
      <c r="R810" s="0" t="n">
        <f aca="false">VLOOKUP($D810,metadata!$B$2:$S$451,15,0)</f>
        <v>130.55</v>
      </c>
      <c r="S810" s="0" t="n">
        <f aca="false">VLOOKUP($D810,metadata!$B$2:$S$451,16,0)</f>
        <v>0.05</v>
      </c>
      <c r="T810" s="0" t="n">
        <f aca="false">VLOOKUP($D810,metadata!$B$2:$S$451,17,0)</f>
        <v>720</v>
      </c>
      <c r="U810" s="0" t="str">
        <f aca="false">VLOOKUP($D810,metadata!$B$2:$S$451,18,0)</f>
        <v/>
      </c>
      <c r="V810" s="0" t="n">
        <f aca="false">VLOOKUP($D810,metadata!$B$2:$Z$451,19,0)</f>
        <v>25</v>
      </c>
      <c r="W810" s="0" t="str">
        <f aca="false">VLOOKUP($D810,metadata!$B$2:$Z$451,20,0)</f>
        <v>global average</v>
      </c>
      <c r="X810" s="0" t="str">
        <f aca="false">VLOOKUP($D810,metadata!$B$2:$Z$451,21,0)</f>
        <v/>
      </c>
      <c r="Y810" s="0" t="n">
        <f aca="false">VLOOKUP($D810,metadata!$B$2:$Z$451,22,0)</f>
        <v>19</v>
      </c>
      <c r="Z810" s="0" t="str">
        <f aca="false">VLOOKUP($D810,metadata!$B$2:$Z$451,23,0)</f>
        <v/>
      </c>
      <c r="AA810" s="0" t="str">
        <f aca="false">VLOOKUP($D810,metadata!$B$2:$Z$451,24,0)</f>
        <v/>
      </c>
      <c r="AB810" s="0" t="str">
        <f aca="false">VLOOKUP($D810,metadata!$B$2:$Z$451,25,0)</f>
        <v/>
      </c>
      <c r="AC810" s="0" t="n">
        <v>13</v>
      </c>
      <c r="AD810" s="0" t="n">
        <v>99.7405741957799</v>
      </c>
      <c r="AF810" s="0" t="n">
        <f aca="false">IF(AE810="",V810,AE810)</f>
        <v>25</v>
      </c>
      <c r="AG810" s="0" t="n">
        <f aca="false">ROUND(AC810,1)</f>
        <v>13</v>
      </c>
      <c r="AH810" s="0" t="n">
        <v>2005</v>
      </c>
      <c r="AI810" s="0" t="s">
        <v>37</v>
      </c>
      <c r="AJ810" s="0" t="s">
        <v>38</v>
      </c>
    </row>
    <row r="811" customFormat="false" ht="13.8" hidden="false" customHeight="false" outlineLevel="0" collapsed="false">
      <c r="C811" s="0" t="n">
        <v>810</v>
      </c>
      <c r="D811" s="3" t="str">
        <f aca="false">VLOOKUP(C811,$A$1:$B$451,2)</f>
        <v>19- Kiire</v>
      </c>
      <c r="E811" s="0" t="str">
        <f aca="false">VLOOKUP($D811,metadata!$B$2:$S$451,2,0)</f>
        <v>Kato, Y</v>
      </c>
      <c r="F811" s="0" t="str">
        <f aca="false">VLOOKUP($D811,metadata!$B$2:$S$451,3,0)</f>
        <v>Geographic variation in photoperiodic response for the induction of pupal diapause in the Aristolochia-feeding butterfly Atrophaneura alcinous</v>
      </c>
      <c r="G811" s="0" t="str">
        <f aca="false">VLOOKUP($D811,metadata!$B$2:$S$451,4,0)</f>
        <v>10.1303/aez.2005.347</v>
      </c>
      <c r="H811" s="0" t="str">
        <f aca="false">VLOOKUP($D811,metadata!$B$2:$S$451,5,0)</f>
        <v>y</v>
      </c>
      <c r="I811" s="0" t="str">
        <f aca="false">VLOOKUP($D811,metadata!$B$2:$S$451,6,0)</f>
        <v>a</v>
      </c>
      <c r="J811" s="0" t="str">
        <f aca="false">VLOOKUP($D811,metadata!$B$2:$S$451,7,0)</f>
        <v>i</v>
      </c>
      <c r="K811" s="0" t="n">
        <f aca="false">VLOOKUP($D811,metadata!$B$2:$S$451,8,0)</f>
        <v>7</v>
      </c>
      <c r="L811" s="0" t="n">
        <f aca="false">VLOOKUP($D811,metadata!$B$2:$S$451,9,0)</f>
        <v>5</v>
      </c>
      <c r="M811" s="0" t="str">
        <f aca="false">VLOOKUP($D811,metadata!$B$2:$S$451,10,0)</f>
        <v/>
      </c>
      <c r="N811" s="0" t="str">
        <f aca="false">VLOOKUP($D811,metadata!$B$2:$S$451,11,0)</f>
        <v>Atrophaneura alcinous</v>
      </c>
      <c r="O811" s="0" t="str">
        <f aca="false">VLOOKUP($D811,metadata!$B$2:$S$451,12,0)</f>
        <v>lepidoptera</v>
      </c>
      <c r="P811" s="0" t="str">
        <f aca="false">VLOOKUP($D811,metadata!$B$2:$S$451,13,0)</f>
        <v>Kiire</v>
      </c>
      <c r="Q811" s="0" t="n">
        <f aca="false">VLOOKUP($D811,metadata!$B$2:$S$451,14,0)</f>
        <v>31.6</v>
      </c>
      <c r="R811" s="0" t="n">
        <f aca="false">VLOOKUP($D811,metadata!$B$2:$S$451,15,0)</f>
        <v>130.55</v>
      </c>
      <c r="S811" s="0" t="n">
        <f aca="false">VLOOKUP($D811,metadata!$B$2:$S$451,16,0)</f>
        <v>0.05</v>
      </c>
      <c r="T811" s="0" t="n">
        <f aca="false">VLOOKUP($D811,metadata!$B$2:$S$451,17,0)</f>
        <v>720</v>
      </c>
      <c r="U811" s="0" t="str">
        <f aca="false">VLOOKUP($D811,metadata!$B$2:$S$451,18,0)</f>
        <v/>
      </c>
      <c r="V811" s="0" t="n">
        <f aca="false">VLOOKUP($D811,metadata!$B$2:$Z$451,19,0)</f>
        <v>25</v>
      </c>
      <c r="W811" s="0" t="str">
        <f aca="false">VLOOKUP($D811,metadata!$B$2:$Z$451,20,0)</f>
        <v>global average</v>
      </c>
      <c r="X811" s="0" t="str">
        <f aca="false">VLOOKUP($D811,metadata!$B$2:$Z$451,21,0)</f>
        <v/>
      </c>
      <c r="Y811" s="0" t="n">
        <f aca="false">VLOOKUP($D811,metadata!$B$2:$Z$451,22,0)</f>
        <v>19</v>
      </c>
      <c r="Z811" s="0" t="str">
        <f aca="false">VLOOKUP($D811,metadata!$B$2:$Z$451,23,0)</f>
        <v/>
      </c>
      <c r="AA811" s="0" t="str">
        <f aca="false">VLOOKUP($D811,metadata!$B$2:$Z$451,24,0)</f>
        <v/>
      </c>
      <c r="AB811" s="0" t="str">
        <f aca="false">VLOOKUP($D811,metadata!$B$2:$Z$451,25,0)</f>
        <v/>
      </c>
      <c r="AC811" s="0" t="n">
        <v>14</v>
      </c>
      <c r="AD811" s="0" t="n">
        <v>75.505880318229</v>
      </c>
      <c r="AF811" s="0" t="n">
        <f aca="false">IF(AE811="",V811,AE811)</f>
        <v>25</v>
      </c>
      <c r="AG811" s="0" t="n">
        <f aca="false">ROUND(AC811,1)</f>
        <v>14</v>
      </c>
      <c r="AH811" s="0" t="n">
        <v>2005</v>
      </c>
      <c r="AI811" s="0" t="s">
        <v>37</v>
      </c>
      <c r="AJ811" s="0" t="s">
        <v>38</v>
      </c>
    </row>
    <row r="812" customFormat="false" ht="13.8" hidden="false" customHeight="false" outlineLevel="0" collapsed="false">
      <c r="C812" s="0" t="n">
        <v>811</v>
      </c>
      <c r="D812" s="3" t="str">
        <f aca="false">VLOOKUP(C812,$A$1:$B$451,2)</f>
        <v>19- Kiire</v>
      </c>
      <c r="E812" s="0" t="str">
        <f aca="false">VLOOKUP($D812,metadata!$B$2:$S$451,2,0)</f>
        <v>Kato, Y</v>
      </c>
      <c r="F812" s="0" t="str">
        <f aca="false">VLOOKUP($D812,metadata!$B$2:$S$451,3,0)</f>
        <v>Geographic variation in photoperiodic response for the induction of pupal diapause in the Aristolochia-feeding butterfly Atrophaneura alcinous</v>
      </c>
      <c r="G812" s="0" t="str">
        <f aca="false">VLOOKUP($D812,metadata!$B$2:$S$451,4,0)</f>
        <v>10.1303/aez.2005.347</v>
      </c>
      <c r="H812" s="0" t="str">
        <f aca="false">VLOOKUP($D812,metadata!$B$2:$S$451,5,0)</f>
        <v>y</v>
      </c>
      <c r="I812" s="0" t="str">
        <f aca="false">VLOOKUP($D812,metadata!$B$2:$S$451,6,0)</f>
        <v>a</v>
      </c>
      <c r="J812" s="0" t="str">
        <f aca="false">VLOOKUP($D812,metadata!$B$2:$S$451,7,0)</f>
        <v>i</v>
      </c>
      <c r="K812" s="0" t="n">
        <f aca="false">VLOOKUP($D812,metadata!$B$2:$S$451,8,0)</f>
        <v>7</v>
      </c>
      <c r="L812" s="0" t="n">
        <f aca="false">VLOOKUP($D812,metadata!$B$2:$S$451,9,0)</f>
        <v>5</v>
      </c>
      <c r="M812" s="0" t="str">
        <f aca="false">VLOOKUP($D812,metadata!$B$2:$S$451,10,0)</f>
        <v/>
      </c>
      <c r="N812" s="0" t="str">
        <f aca="false">VLOOKUP($D812,metadata!$B$2:$S$451,11,0)</f>
        <v>Atrophaneura alcinous</v>
      </c>
      <c r="O812" s="0" t="str">
        <f aca="false">VLOOKUP($D812,metadata!$B$2:$S$451,12,0)</f>
        <v>lepidoptera</v>
      </c>
      <c r="P812" s="0" t="str">
        <f aca="false">VLOOKUP($D812,metadata!$B$2:$S$451,13,0)</f>
        <v>Kiire</v>
      </c>
      <c r="Q812" s="0" t="n">
        <f aca="false">VLOOKUP($D812,metadata!$B$2:$S$451,14,0)</f>
        <v>31.6</v>
      </c>
      <c r="R812" s="0" t="n">
        <f aca="false">VLOOKUP($D812,metadata!$B$2:$S$451,15,0)</f>
        <v>130.55</v>
      </c>
      <c r="S812" s="0" t="n">
        <f aca="false">VLOOKUP($D812,metadata!$B$2:$S$451,16,0)</f>
        <v>0.05</v>
      </c>
      <c r="T812" s="0" t="n">
        <f aca="false">VLOOKUP($D812,metadata!$B$2:$S$451,17,0)</f>
        <v>720</v>
      </c>
      <c r="U812" s="0" t="str">
        <f aca="false">VLOOKUP($D812,metadata!$B$2:$S$451,18,0)</f>
        <v/>
      </c>
      <c r="V812" s="0" t="n">
        <f aca="false">VLOOKUP($D812,metadata!$B$2:$Z$451,19,0)</f>
        <v>25</v>
      </c>
      <c r="W812" s="0" t="str">
        <f aca="false">VLOOKUP($D812,metadata!$B$2:$Z$451,20,0)</f>
        <v>global average</v>
      </c>
      <c r="X812" s="0" t="str">
        <f aca="false">VLOOKUP($D812,metadata!$B$2:$Z$451,21,0)</f>
        <v/>
      </c>
      <c r="Y812" s="0" t="n">
        <f aca="false">VLOOKUP($D812,metadata!$B$2:$Z$451,22,0)</f>
        <v>19</v>
      </c>
      <c r="Z812" s="0" t="str">
        <f aca="false">VLOOKUP($D812,metadata!$B$2:$Z$451,23,0)</f>
        <v/>
      </c>
      <c r="AA812" s="0" t="str">
        <f aca="false">VLOOKUP($D812,metadata!$B$2:$Z$451,24,0)</f>
        <v/>
      </c>
      <c r="AB812" s="0" t="str">
        <f aca="false">VLOOKUP($D812,metadata!$B$2:$Z$451,25,0)</f>
        <v/>
      </c>
      <c r="AC812" s="0" t="n">
        <v>15</v>
      </c>
      <c r="AD812" s="0" t="n">
        <v>78.3120027672085</v>
      </c>
      <c r="AF812" s="0" t="n">
        <f aca="false">IF(AE812="",V812,AE812)</f>
        <v>25</v>
      </c>
      <c r="AG812" s="0" t="n">
        <f aca="false">ROUND(AC812,1)</f>
        <v>15</v>
      </c>
      <c r="AH812" s="0" t="n">
        <v>2005</v>
      </c>
      <c r="AI812" s="0" t="s">
        <v>37</v>
      </c>
      <c r="AJ812" s="0" t="s">
        <v>38</v>
      </c>
    </row>
    <row r="813" customFormat="false" ht="13.8" hidden="false" customHeight="false" outlineLevel="0" collapsed="false">
      <c r="C813" s="0" t="n">
        <v>812</v>
      </c>
      <c r="D813" s="3" t="str">
        <f aca="false">VLOOKUP(C813,$A$1:$B$451,2)</f>
        <v>19- Kiire</v>
      </c>
      <c r="E813" s="0" t="str">
        <f aca="false">VLOOKUP($D813,metadata!$B$2:$S$451,2,0)</f>
        <v>Kato, Y</v>
      </c>
      <c r="F813" s="0" t="str">
        <f aca="false">VLOOKUP($D813,metadata!$B$2:$S$451,3,0)</f>
        <v>Geographic variation in photoperiodic response for the induction of pupal diapause in the Aristolochia-feeding butterfly Atrophaneura alcinous</v>
      </c>
      <c r="G813" s="0" t="str">
        <f aca="false">VLOOKUP($D813,metadata!$B$2:$S$451,4,0)</f>
        <v>10.1303/aez.2005.347</v>
      </c>
      <c r="H813" s="0" t="str">
        <f aca="false">VLOOKUP($D813,metadata!$B$2:$S$451,5,0)</f>
        <v>y</v>
      </c>
      <c r="I813" s="0" t="str">
        <f aca="false">VLOOKUP($D813,metadata!$B$2:$S$451,6,0)</f>
        <v>a</v>
      </c>
      <c r="J813" s="0" t="str">
        <f aca="false">VLOOKUP($D813,metadata!$B$2:$S$451,7,0)</f>
        <v>i</v>
      </c>
      <c r="K813" s="0" t="n">
        <f aca="false">VLOOKUP($D813,metadata!$B$2:$S$451,8,0)</f>
        <v>7</v>
      </c>
      <c r="L813" s="0" t="n">
        <f aca="false">VLOOKUP($D813,metadata!$B$2:$S$451,9,0)</f>
        <v>5</v>
      </c>
      <c r="M813" s="0" t="str">
        <f aca="false">VLOOKUP($D813,metadata!$B$2:$S$451,10,0)</f>
        <v/>
      </c>
      <c r="N813" s="0" t="str">
        <f aca="false">VLOOKUP($D813,metadata!$B$2:$S$451,11,0)</f>
        <v>Atrophaneura alcinous</v>
      </c>
      <c r="O813" s="0" t="str">
        <f aca="false">VLOOKUP($D813,metadata!$B$2:$S$451,12,0)</f>
        <v>lepidoptera</v>
      </c>
      <c r="P813" s="0" t="str">
        <f aca="false">VLOOKUP($D813,metadata!$B$2:$S$451,13,0)</f>
        <v>Kiire</v>
      </c>
      <c r="Q813" s="0" t="n">
        <f aca="false">VLOOKUP($D813,metadata!$B$2:$S$451,14,0)</f>
        <v>31.6</v>
      </c>
      <c r="R813" s="0" t="n">
        <f aca="false">VLOOKUP($D813,metadata!$B$2:$S$451,15,0)</f>
        <v>130.55</v>
      </c>
      <c r="S813" s="0" t="n">
        <f aca="false">VLOOKUP($D813,metadata!$B$2:$S$451,16,0)</f>
        <v>0.05</v>
      </c>
      <c r="T813" s="0" t="n">
        <f aca="false">VLOOKUP($D813,metadata!$B$2:$S$451,17,0)</f>
        <v>720</v>
      </c>
      <c r="U813" s="0" t="str">
        <f aca="false">VLOOKUP($D813,metadata!$B$2:$S$451,18,0)</f>
        <v/>
      </c>
      <c r="V813" s="0" t="n">
        <f aca="false">VLOOKUP($D813,metadata!$B$2:$Z$451,19,0)</f>
        <v>25</v>
      </c>
      <c r="W813" s="0" t="str">
        <f aca="false">VLOOKUP($D813,metadata!$B$2:$Z$451,20,0)</f>
        <v>global average</v>
      </c>
      <c r="X813" s="0" t="str">
        <f aca="false">VLOOKUP($D813,metadata!$B$2:$Z$451,21,0)</f>
        <v/>
      </c>
      <c r="Y813" s="0" t="n">
        <f aca="false">VLOOKUP($D813,metadata!$B$2:$Z$451,22,0)</f>
        <v>19</v>
      </c>
      <c r="Z813" s="0" t="str">
        <f aca="false">VLOOKUP($D813,metadata!$B$2:$Z$451,23,0)</f>
        <v/>
      </c>
      <c r="AA813" s="0" t="str">
        <f aca="false">VLOOKUP($D813,metadata!$B$2:$Z$451,24,0)</f>
        <v/>
      </c>
      <c r="AB813" s="0" t="str">
        <f aca="false">VLOOKUP($D813,metadata!$B$2:$Z$451,25,0)</f>
        <v/>
      </c>
      <c r="AC813" s="0" t="n">
        <v>16</v>
      </c>
      <c r="AD813" s="0" t="n">
        <v>76.5262884814943</v>
      </c>
      <c r="AF813" s="0" t="n">
        <f aca="false">IF(AE813="",V813,AE813)</f>
        <v>25</v>
      </c>
      <c r="AG813" s="0" t="n">
        <f aca="false">ROUND(AC813,1)</f>
        <v>16</v>
      </c>
      <c r="AH813" s="0" t="n">
        <v>2005</v>
      </c>
      <c r="AI813" s="0" t="s">
        <v>37</v>
      </c>
      <c r="AJ813" s="0" t="s">
        <v>38</v>
      </c>
    </row>
    <row r="814" customFormat="false" ht="13.8" hidden="false" customHeight="false" outlineLevel="0" collapsed="false">
      <c r="C814" s="0" t="n">
        <v>813</v>
      </c>
      <c r="D814" s="3" t="str">
        <f aca="false">VLOOKUP(C814,$A$1:$B$451,2)</f>
        <v>19- Ishigaki</v>
      </c>
      <c r="E814" s="0" t="str">
        <f aca="false">VLOOKUP($D814,metadata!$B$2:$S$451,2,0)</f>
        <v>Kato, Y</v>
      </c>
      <c r="F814" s="0" t="str">
        <f aca="false">VLOOKUP($D814,metadata!$B$2:$S$451,3,0)</f>
        <v>Geographic variation in photoperiodic response for the induction of pupal diapause in the Aristolochia-feeding butterfly Atrophaneura alcinous</v>
      </c>
      <c r="G814" s="0" t="str">
        <f aca="false">VLOOKUP($D814,metadata!$B$2:$S$451,4,0)</f>
        <v>10.1303/aez.2005.347</v>
      </c>
      <c r="H814" s="0" t="str">
        <f aca="false">VLOOKUP($D814,metadata!$B$2:$S$451,5,0)</f>
        <v>y</v>
      </c>
      <c r="I814" s="0" t="str">
        <f aca="false">VLOOKUP($D814,metadata!$B$2:$S$451,6,0)</f>
        <v>a</v>
      </c>
      <c r="J814" s="0" t="str">
        <f aca="false">VLOOKUP($D814,metadata!$B$2:$S$451,7,0)</f>
        <v>i</v>
      </c>
      <c r="K814" s="0" t="n">
        <f aca="false">VLOOKUP($D814,metadata!$B$2:$S$451,8,0)</f>
        <v>7</v>
      </c>
      <c r="L814" s="0" t="n">
        <f aca="false">VLOOKUP($D814,metadata!$B$2:$S$451,9,0)</f>
        <v>5</v>
      </c>
      <c r="M814" s="0" t="str">
        <f aca="false">VLOOKUP($D814,metadata!$B$2:$S$451,10,0)</f>
        <v/>
      </c>
      <c r="N814" s="0" t="str">
        <f aca="false">VLOOKUP($D814,metadata!$B$2:$S$451,11,0)</f>
        <v>Atrophaneura alcinous</v>
      </c>
      <c r="O814" s="0" t="str">
        <f aca="false">VLOOKUP($D814,metadata!$B$2:$S$451,12,0)</f>
        <v>lepidoptera</v>
      </c>
      <c r="P814" s="0" t="str">
        <f aca="false">VLOOKUP($D814,metadata!$B$2:$S$451,13,0)</f>
        <v>Ishigaki</v>
      </c>
      <c r="Q814" s="0" t="n">
        <f aca="false">VLOOKUP($D814,metadata!$B$2:$S$451,14,0)</f>
        <v>24.340556</v>
      </c>
      <c r="R814" s="0" t="n">
        <f aca="false">VLOOKUP($D814,metadata!$B$2:$S$451,15,0)</f>
        <v>124.155556</v>
      </c>
      <c r="S814" s="0" t="n">
        <f aca="false">VLOOKUP($D814,metadata!$B$2:$S$451,16,0)</f>
        <v>0.05</v>
      </c>
      <c r="T814" s="0" t="n">
        <f aca="false">VLOOKUP($D814,metadata!$B$2:$S$451,17,0)</f>
        <v>40</v>
      </c>
      <c r="U814" s="0" t="str">
        <f aca="false">VLOOKUP($D814,metadata!$B$2:$S$451,18,0)</f>
        <v/>
      </c>
      <c r="V814" s="0" t="n">
        <f aca="false">VLOOKUP($D814,metadata!$B$2:$Z$451,19,0)</f>
        <v>25</v>
      </c>
      <c r="W814" s="0" t="str">
        <f aca="false">VLOOKUP($D814,metadata!$B$2:$Z$451,20,0)</f>
        <v>global average</v>
      </c>
      <c r="X814" s="0" t="str">
        <f aca="false">VLOOKUP($D814,metadata!$B$2:$Z$451,21,0)</f>
        <v/>
      </c>
      <c r="Y814" s="0" t="n">
        <f aca="false">VLOOKUP($D814,metadata!$B$2:$Z$451,22,0)</f>
        <v>19</v>
      </c>
      <c r="Z814" s="0" t="str">
        <f aca="false">VLOOKUP($D814,metadata!$B$2:$Z$451,23,0)</f>
        <v/>
      </c>
      <c r="AA814" s="0" t="str">
        <f aca="false">VLOOKUP($D814,metadata!$B$2:$Z$451,24,0)</f>
        <v/>
      </c>
      <c r="AB814" s="0" t="str">
        <f aca="false">VLOOKUP($D814,metadata!$B$2:$Z$451,25,0)</f>
        <v/>
      </c>
      <c r="AC814" s="0" t="n">
        <v>12.016806722689</v>
      </c>
      <c r="AD814" s="0" t="n">
        <v>100.534149830144</v>
      </c>
      <c r="AF814" s="0" t="n">
        <f aca="false">IF(AE814="",V814,AE814)</f>
        <v>25</v>
      </c>
      <c r="AG814" s="0" t="n">
        <f aca="false">ROUND(AC814,1)</f>
        <v>12</v>
      </c>
      <c r="AH814" s="0" t="n">
        <v>2005</v>
      </c>
      <c r="AI814" s="0" t="s">
        <v>37</v>
      </c>
      <c r="AJ814" s="0" t="s">
        <v>38</v>
      </c>
    </row>
    <row r="815" customFormat="false" ht="13.8" hidden="false" customHeight="false" outlineLevel="0" collapsed="false">
      <c r="C815" s="0" t="n">
        <v>814</v>
      </c>
      <c r="D815" s="3" t="str">
        <f aca="false">VLOOKUP(C815,$A$1:$B$451,2)</f>
        <v>19- Ishigaki</v>
      </c>
      <c r="E815" s="0" t="str">
        <f aca="false">VLOOKUP($D815,metadata!$B$2:$S$451,2,0)</f>
        <v>Kato, Y</v>
      </c>
      <c r="F815" s="0" t="str">
        <f aca="false">VLOOKUP($D815,metadata!$B$2:$S$451,3,0)</f>
        <v>Geographic variation in photoperiodic response for the induction of pupal diapause in the Aristolochia-feeding butterfly Atrophaneura alcinous</v>
      </c>
      <c r="G815" s="0" t="str">
        <f aca="false">VLOOKUP($D815,metadata!$B$2:$S$451,4,0)</f>
        <v>10.1303/aez.2005.347</v>
      </c>
      <c r="H815" s="0" t="str">
        <f aca="false">VLOOKUP($D815,metadata!$B$2:$S$451,5,0)</f>
        <v>y</v>
      </c>
      <c r="I815" s="0" t="str">
        <f aca="false">VLOOKUP($D815,metadata!$B$2:$S$451,6,0)</f>
        <v>a</v>
      </c>
      <c r="J815" s="0" t="str">
        <f aca="false">VLOOKUP($D815,metadata!$B$2:$S$451,7,0)</f>
        <v>i</v>
      </c>
      <c r="K815" s="0" t="n">
        <f aca="false">VLOOKUP($D815,metadata!$B$2:$S$451,8,0)</f>
        <v>7</v>
      </c>
      <c r="L815" s="0" t="n">
        <f aca="false">VLOOKUP($D815,metadata!$B$2:$S$451,9,0)</f>
        <v>5</v>
      </c>
      <c r="M815" s="0" t="str">
        <f aca="false">VLOOKUP($D815,metadata!$B$2:$S$451,10,0)</f>
        <v/>
      </c>
      <c r="N815" s="0" t="str">
        <f aca="false">VLOOKUP($D815,metadata!$B$2:$S$451,11,0)</f>
        <v>Atrophaneura alcinous</v>
      </c>
      <c r="O815" s="0" t="str">
        <f aca="false">VLOOKUP($D815,metadata!$B$2:$S$451,12,0)</f>
        <v>lepidoptera</v>
      </c>
      <c r="P815" s="0" t="str">
        <f aca="false">VLOOKUP($D815,metadata!$B$2:$S$451,13,0)</f>
        <v>Ishigaki</v>
      </c>
      <c r="Q815" s="0" t="n">
        <f aca="false">VLOOKUP($D815,metadata!$B$2:$S$451,14,0)</f>
        <v>24.340556</v>
      </c>
      <c r="R815" s="0" t="n">
        <f aca="false">VLOOKUP($D815,metadata!$B$2:$S$451,15,0)</f>
        <v>124.155556</v>
      </c>
      <c r="S815" s="0" t="n">
        <f aca="false">VLOOKUP($D815,metadata!$B$2:$S$451,16,0)</f>
        <v>0.05</v>
      </c>
      <c r="T815" s="0" t="n">
        <f aca="false">VLOOKUP($D815,metadata!$B$2:$S$451,17,0)</f>
        <v>40</v>
      </c>
      <c r="U815" s="0" t="str">
        <f aca="false">VLOOKUP($D815,metadata!$B$2:$S$451,18,0)</f>
        <v/>
      </c>
      <c r="V815" s="0" t="n">
        <f aca="false">VLOOKUP($D815,metadata!$B$2:$Z$451,19,0)</f>
        <v>25</v>
      </c>
      <c r="W815" s="0" t="str">
        <f aca="false">VLOOKUP($D815,metadata!$B$2:$Z$451,20,0)</f>
        <v>global average</v>
      </c>
      <c r="X815" s="0" t="str">
        <f aca="false">VLOOKUP($D815,metadata!$B$2:$Z$451,21,0)</f>
        <v/>
      </c>
      <c r="Y815" s="0" t="n">
        <f aca="false">VLOOKUP($D815,metadata!$B$2:$Z$451,22,0)</f>
        <v>19</v>
      </c>
      <c r="Z815" s="0" t="str">
        <f aca="false">VLOOKUP($D815,metadata!$B$2:$Z$451,23,0)</f>
        <v/>
      </c>
      <c r="AA815" s="0" t="str">
        <f aca="false">VLOOKUP($D815,metadata!$B$2:$Z$451,24,0)</f>
        <v/>
      </c>
      <c r="AB815" s="0" t="str">
        <f aca="false">VLOOKUP($D815,metadata!$B$2:$Z$451,25,0)</f>
        <v/>
      </c>
      <c r="AC815" s="0" t="n">
        <v>13.0084033613445</v>
      </c>
      <c r="AD815" s="0" t="n">
        <v>0.134096191668163</v>
      </c>
      <c r="AF815" s="0" t="n">
        <f aca="false">IF(AE815="",V815,AE815)</f>
        <v>25</v>
      </c>
      <c r="AG815" s="0" t="n">
        <f aca="false">ROUND(AC815,1)</f>
        <v>13</v>
      </c>
      <c r="AH815" s="0" t="n">
        <v>2005</v>
      </c>
      <c r="AI815" s="0" t="s">
        <v>37</v>
      </c>
      <c r="AJ815" s="0" t="s">
        <v>38</v>
      </c>
    </row>
    <row r="816" customFormat="false" ht="13.8" hidden="false" customHeight="false" outlineLevel="0" collapsed="false">
      <c r="C816" s="0" t="n">
        <v>815</v>
      </c>
      <c r="D816" s="3" t="str">
        <f aca="false">VLOOKUP(C816,$A$1:$B$451,2)</f>
        <v>19- Ishigaki</v>
      </c>
      <c r="E816" s="0" t="str">
        <f aca="false">VLOOKUP($D816,metadata!$B$2:$S$451,2,0)</f>
        <v>Kato, Y</v>
      </c>
      <c r="F816" s="0" t="str">
        <f aca="false">VLOOKUP($D816,metadata!$B$2:$S$451,3,0)</f>
        <v>Geographic variation in photoperiodic response for the induction of pupal diapause in the Aristolochia-feeding butterfly Atrophaneura alcinous</v>
      </c>
      <c r="G816" s="0" t="str">
        <f aca="false">VLOOKUP($D816,metadata!$B$2:$S$451,4,0)</f>
        <v>10.1303/aez.2005.347</v>
      </c>
      <c r="H816" s="0" t="str">
        <f aca="false">VLOOKUP($D816,metadata!$B$2:$S$451,5,0)</f>
        <v>y</v>
      </c>
      <c r="I816" s="0" t="str">
        <f aca="false">VLOOKUP($D816,metadata!$B$2:$S$451,6,0)</f>
        <v>a</v>
      </c>
      <c r="J816" s="0" t="str">
        <f aca="false">VLOOKUP($D816,metadata!$B$2:$S$451,7,0)</f>
        <v>i</v>
      </c>
      <c r="K816" s="0" t="n">
        <f aca="false">VLOOKUP($D816,metadata!$B$2:$S$451,8,0)</f>
        <v>7</v>
      </c>
      <c r="L816" s="0" t="n">
        <f aca="false">VLOOKUP($D816,metadata!$B$2:$S$451,9,0)</f>
        <v>5</v>
      </c>
      <c r="M816" s="0" t="str">
        <f aca="false">VLOOKUP($D816,metadata!$B$2:$S$451,10,0)</f>
        <v/>
      </c>
      <c r="N816" s="0" t="str">
        <f aca="false">VLOOKUP($D816,metadata!$B$2:$S$451,11,0)</f>
        <v>Atrophaneura alcinous</v>
      </c>
      <c r="O816" s="0" t="str">
        <f aca="false">VLOOKUP($D816,metadata!$B$2:$S$451,12,0)</f>
        <v>lepidoptera</v>
      </c>
      <c r="P816" s="0" t="str">
        <f aca="false">VLOOKUP($D816,metadata!$B$2:$S$451,13,0)</f>
        <v>Ishigaki</v>
      </c>
      <c r="Q816" s="0" t="n">
        <f aca="false">VLOOKUP($D816,metadata!$B$2:$S$451,14,0)</f>
        <v>24.340556</v>
      </c>
      <c r="R816" s="0" t="n">
        <f aca="false">VLOOKUP($D816,metadata!$B$2:$S$451,15,0)</f>
        <v>124.155556</v>
      </c>
      <c r="S816" s="0" t="n">
        <f aca="false">VLOOKUP($D816,metadata!$B$2:$S$451,16,0)</f>
        <v>0.05</v>
      </c>
      <c r="T816" s="0" t="n">
        <f aca="false">VLOOKUP($D816,metadata!$B$2:$S$451,17,0)</f>
        <v>40</v>
      </c>
      <c r="U816" s="0" t="str">
        <f aca="false">VLOOKUP($D816,metadata!$B$2:$S$451,18,0)</f>
        <v/>
      </c>
      <c r="V816" s="0" t="n">
        <f aca="false">VLOOKUP($D816,metadata!$B$2:$Z$451,19,0)</f>
        <v>25</v>
      </c>
      <c r="W816" s="0" t="str">
        <f aca="false">VLOOKUP($D816,metadata!$B$2:$Z$451,20,0)</f>
        <v>global average</v>
      </c>
      <c r="X816" s="0" t="str">
        <f aca="false">VLOOKUP($D816,metadata!$B$2:$Z$451,21,0)</f>
        <v/>
      </c>
      <c r="Y816" s="0" t="n">
        <f aca="false">VLOOKUP($D816,metadata!$B$2:$Z$451,22,0)</f>
        <v>19</v>
      </c>
      <c r="Z816" s="0" t="str">
        <f aca="false">VLOOKUP($D816,metadata!$B$2:$Z$451,23,0)</f>
        <v/>
      </c>
      <c r="AA816" s="0" t="str">
        <f aca="false">VLOOKUP($D816,metadata!$B$2:$Z$451,24,0)</f>
        <v/>
      </c>
      <c r="AB816" s="0" t="str">
        <f aca="false">VLOOKUP($D816,metadata!$B$2:$Z$451,25,0)</f>
        <v/>
      </c>
      <c r="AC816" s="0" t="n">
        <v>13.9831932773109</v>
      </c>
      <c r="AD816" s="0" t="n">
        <v>0.795637403897785</v>
      </c>
      <c r="AF816" s="0" t="n">
        <f aca="false">IF(AE816="",V816,AE816)</f>
        <v>25</v>
      </c>
      <c r="AG816" s="0" t="n">
        <f aca="false">ROUND(AC816,1)</f>
        <v>14</v>
      </c>
      <c r="AH816" s="0" t="n">
        <v>2005</v>
      </c>
      <c r="AI816" s="0" t="s">
        <v>37</v>
      </c>
      <c r="AJ816" s="0" t="s">
        <v>38</v>
      </c>
    </row>
    <row r="817" customFormat="false" ht="13.8" hidden="false" customHeight="false" outlineLevel="0" collapsed="false">
      <c r="C817" s="0" t="n">
        <v>816</v>
      </c>
      <c r="D817" s="3" t="str">
        <f aca="false">VLOOKUP(C817,$A$1:$B$451,2)</f>
        <v>19- Ishigaki</v>
      </c>
      <c r="E817" s="0" t="str">
        <f aca="false">VLOOKUP($D817,metadata!$B$2:$S$451,2,0)</f>
        <v>Kato, Y</v>
      </c>
      <c r="F817" s="0" t="str">
        <f aca="false">VLOOKUP($D817,metadata!$B$2:$S$451,3,0)</f>
        <v>Geographic variation in photoperiodic response for the induction of pupal diapause in the Aristolochia-feeding butterfly Atrophaneura alcinous</v>
      </c>
      <c r="G817" s="0" t="str">
        <f aca="false">VLOOKUP($D817,metadata!$B$2:$S$451,4,0)</f>
        <v>10.1303/aez.2005.347</v>
      </c>
      <c r="H817" s="0" t="str">
        <f aca="false">VLOOKUP($D817,metadata!$B$2:$S$451,5,0)</f>
        <v>y</v>
      </c>
      <c r="I817" s="0" t="str">
        <f aca="false">VLOOKUP($D817,metadata!$B$2:$S$451,6,0)</f>
        <v>a</v>
      </c>
      <c r="J817" s="0" t="str">
        <f aca="false">VLOOKUP($D817,metadata!$B$2:$S$451,7,0)</f>
        <v>i</v>
      </c>
      <c r="K817" s="0" t="n">
        <f aca="false">VLOOKUP($D817,metadata!$B$2:$S$451,8,0)</f>
        <v>7</v>
      </c>
      <c r="L817" s="0" t="n">
        <f aca="false">VLOOKUP($D817,metadata!$B$2:$S$451,9,0)</f>
        <v>5</v>
      </c>
      <c r="M817" s="0" t="str">
        <f aca="false">VLOOKUP($D817,metadata!$B$2:$S$451,10,0)</f>
        <v/>
      </c>
      <c r="N817" s="0" t="str">
        <f aca="false">VLOOKUP($D817,metadata!$B$2:$S$451,11,0)</f>
        <v>Atrophaneura alcinous</v>
      </c>
      <c r="O817" s="0" t="str">
        <f aca="false">VLOOKUP($D817,metadata!$B$2:$S$451,12,0)</f>
        <v>lepidoptera</v>
      </c>
      <c r="P817" s="0" t="str">
        <f aca="false">VLOOKUP($D817,metadata!$B$2:$S$451,13,0)</f>
        <v>Ishigaki</v>
      </c>
      <c r="Q817" s="0" t="n">
        <f aca="false">VLOOKUP($D817,metadata!$B$2:$S$451,14,0)</f>
        <v>24.340556</v>
      </c>
      <c r="R817" s="0" t="n">
        <f aca="false">VLOOKUP($D817,metadata!$B$2:$S$451,15,0)</f>
        <v>124.155556</v>
      </c>
      <c r="S817" s="0" t="n">
        <f aca="false">VLOOKUP($D817,metadata!$B$2:$S$451,16,0)</f>
        <v>0.05</v>
      </c>
      <c r="T817" s="0" t="n">
        <f aca="false">VLOOKUP($D817,metadata!$B$2:$S$451,17,0)</f>
        <v>40</v>
      </c>
      <c r="U817" s="0" t="str">
        <f aca="false">VLOOKUP($D817,metadata!$B$2:$S$451,18,0)</f>
        <v/>
      </c>
      <c r="V817" s="0" t="n">
        <f aca="false">VLOOKUP($D817,metadata!$B$2:$Z$451,19,0)</f>
        <v>25</v>
      </c>
      <c r="W817" s="0" t="str">
        <f aca="false">VLOOKUP($D817,metadata!$B$2:$Z$451,20,0)</f>
        <v>global average</v>
      </c>
      <c r="X817" s="0" t="str">
        <f aca="false">VLOOKUP($D817,metadata!$B$2:$Z$451,21,0)</f>
        <v/>
      </c>
      <c r="Y817" s="0" t="n">
        <f aca="false">VLOOKUP($D817,metadata!$B$2:$Z$451,22,0)</f>
        <v>19</v>
      </c>
      <c r="Z817" s="0" t="str">
        <f aca="false">VLOOKUP($D817,metadata!$B$2:$Z$451,23,0)</f>
        <v/>
      </c>
      <c r="AA817" s="0" t="str">
        <f aca="false">VLOOKUP($D817,metadata!$B$2:$Z$451,24,0)</f>
        <v/>
      </c>
      <c r="AB817" s="0" t="str">
        <f aca="false">VLOOKUP($D817,metadata!$B$2:$Z$451,25,0)</f>
        <v/>
      </c>
      <c r="AC817" s="0" t="n">
        <v>14.9579831932773</v>
      </c>
      <c r="AD817" s="0" t="n">
        <v>1.45717861612735</v>
      </c>
      <c r="AF817" s="0" t="n">
        <f aca="false">IF(AE817="",V817,AE817)</f>
        <v>25</v>
      </c>
      <c r="AG817" s="0" t="n">
        <f aca="false">ROUND(AC817,1)</f>
        <v>15</v>
      </c>
      <c r="AH817" s="0" t="n">
        <v>2005</v>
      </c>
      <c r="AI817" s="0" t="s">
        <v>37</v>
      </c>
      <c r="AJ817" s="0" t="s">
        <v>38</v>
      </c>
    </row>
    <row r="818" customFormat="false" ht="13.8" hidden="false" customHeight="false" outlineLevel="0" collapsed="false">
      <c r="C818" s="0" t="n">
        <v>817</v>
      </c>
      <c r="D818" s="3" t="str">
        <f aca="false">VLOOKUP(C818,$A$1:$B$451,2)</f>
        <v>19- Ishigaki</v>
      </c>
      <c r="E818" s="0" t="str">
        <f aca="false">VLOOKUP($D818,metadata!$B$2:$S$451,2,0)</f>
        <v>Kato, Y</v>
      </c>
      <c r="F818" s="0" t="str">
        <f aca="false">VLOOKUP($D818,metadata!$B$2:$S$451,3,0)</f>
        <v>Geographic variation in photoperiodic response for the induction of pupal diapause in the Aristolochia-feeding butterfly Atrophaneura alcinous</v>
      </c>
      <c r="G818" s="0" t="str">
        <f aca="false">VLOOKUP($D818,metadata!$B$2:$S$451,4,0)</f>
        <v>10.1303/aez.2005.347</v>
      </c>
      <c r="H818" s="0" t="str">
        <f aca="false">VLOOKUP($D818,metadata!$B$2:$S$451,5,0)</f>
        <v>y</v>
      </c>
      <c r="I818" s="0" t="str">
        <f aca="false">VLOOKUP($D818,metadata!$B$2:$S$451,6,0)</f>
        <v>a</v>
      </c>
      <c r="J818" s="0" t="str">
        <f aca="false">VLOOKUP($D818,metadata!$B$2:$S$451,7,0)</f>
        <v>i</v>
      </c>
      <c r="K818" s="0" t="n">
        <f aca="false">VLOOKUP($D818,metadata!$B$2:$S$451,8,0)</f>
        <v>7</v>
      </c>
      <c r="L818" s="0" t="n">
        <f aca="false">VLOOKUP($D818,metadata!$B$2:$S$451,9,0)</f>
        <v>5</v>
      </c>
      <c r="M818" s="0" t="str">
        <f aca="false">VLOOKUP($D818,metadata!$B$2:$S$451,10,0)</f>
        <v/>
      </c>
      <c r="N818" s="0" t="str">
        <f aca="false">VLOOKUP($D818,metadata!$B$2:$S$451,11,0)</f>
        <v>Atrophaneura alcinous</v>
      </c>
      <c r="O818" s="0" t="str">
        <f aca="false">VLOOKUP($D818,metadata!$B$2:$S$451,12,0)</f>
        <v>lepidoptera</v>
      </c>
      <c r="P818" s="0" t="str">
        <f aca="false">VLOOKUP($D818,metadata!$B$2:$S$451,13,0)</f>
        <v>Ishigaki</v>
      </c>
      <c r="Q818" s="0" t="n">
        <f aca="false">VLOOKUP($D818,metadata!$B$2:$S$451,14,0)</f>
        <v>24.340556</v>
      </c>
      <c r="R818" s="0" t="n">
        <f aca="false">VLOOKUP($D818,metadata!$B$2:$S$451,15,0)</f>
        <v>124.155556</v>
      </c>
      <c r="S818" s="0" t="n">
        <f aca="false">VLOOKUP($D818,metadata!$B$2:$S$451,16,0)</f>
        <v>0.05</v>
      </c>
      <c r="T818" s="0" t="n">
        <f aca="false">VLOOKUP($D818,metadata!$B$2:$S$451,17,0)</f>
        <v>40</v>
      </c>
      <c r="U818" s="0" t="str">
        <f aca="false">VLOOKUP($D818,metadata!$B$2:$S$451,18,0)</f>
        <v/>
      </c>
      <c r="V818" s="0" t="n">
        <f aca="false">VLOOKUP($D818,metadata!$B$2:$Z$451,19,0)</f>
        <v>25</v>
      </c>
      <c r="W818" s="0" t="str">
        <f aca="false">VLOOKUP($D818,metadata!$B$2:$Z$451,20,0)</f>
        <v>global average</v>
      </c>
      <c r="X818" s="0" t="str">
        <f aca="false">VLOOKUP($D818,metadata!$B$2:$Z$451,21,0)</f>
        <v/>
      </c>
      <c r="Y818" s="0" t="n">
        <f aca="false">VLOOKUP($D818,metadata!$B$2:$Z$451,22,0)</f>
        <v>19</v>
      </c>
      <c r="Z818" s="0" t="str">
        <f aca="false">VLOOKUP($D818,metadata!$B$2:$Z$451,23,0)</f>
        <v/>
      </c>
      <c r="AA818" s="0" t="str">
        <f aca="false">VLOOKUP($D818,metadata!$B$2:$Z$451,24,0)</f>
        <v/>
      </c>
      <c r="AB818" s="0" t="str">
        <f aca="false">VLOOKUP($D818,metadata!$B$2:$Z$451,25,0)</f>
        <v/>
      </c>
      <c r="AC818" s="0" t="n">
        <v>15.9831932773109</v>
      </c>
      <c r="AD818" s="0" t="n">
        <v>1.06159485070628</v>
      </c>
      <c r="AF818" s="0" t="n">
        <f aca="false">IF(AE818="",V818,AE818)</f>
        <v>25</v>
      </c>
      <c r="AG818" s="0" t="n">
        <f aca="false">ROUND(AC818,1)</f>
        <v>16</v>
      </c>
      <c r="AH818" s="0" t="n">
        <v>2005</v>
      </c>
      <c r="AI818" s="0" t="s">
        <v>37</v>
      </c>
      <c r="AJ818" s="0" t="s">
        <v>38</v>
      </c>
    </row>
    <row r="819" customFormat="false" ht="13.8" hidden="false" customHeight="false" outlineLevel="0" collapsed="false">
      <c r="C819" s="0" t="n">
        <v>818</v>
      </c>
      <c r="D819" s="3" t="str">
        <f aca="false">VLOOKUP(C819,$A$1:$B$451,2)</f>
        <v>20-SN</v>
      </c>
      <c r="E819" s="0" t="str">
        <f aca="false">VLOOKUP($D819,metadata!$B$2:$S$451,2,0)</f>
        <v>KIMURA, MT; OHTSU, T; YOSHIDA, T; AWASAKI, T; LIN, FJ</v>
      </c>
      <c r="F819" s="0" t="str">
        <f aca="false">VLOOKUP($D819,metadata!$B$2:$S$451,3,0)</f>
        <v>CLIMATIC ADAPTATIONS AND DISTRIBUTIONS IN THE DROSOPHILA-TAKAHASHII SPECIES SUBGROUP (DIPTERA, DROSOPHILIDAE)</v>
      </c>
      <c r="G819" s="0" t="str">
        <f aca="false">VLOOKUP($D819,metadata!$B$2:$S$451,4,0)</f>
        <v>10.1080/00222939400770181</v>
      </c>
      <c r="H819" s="0" t="str">
        <f aca="false">VLOOKUP($D819,metadata!$B$2:$S$451,5,0)</f>
        <v>y</v>
      </c>
      <c r="I819" s="0" t="str">
        <f aca="false">VLOOKUP($D819,metadata!$B$2:$S$451,6,0)</f>
        <v>a</v>
      </c>
      <c r="J819" s="0" t="str">
        <f aca="false">VLOOKUP($D819,metadata!$B$2:$S$451,7,0)</f>
        <v>i</v>
      </c>
      <c r="K819" s="0" t="n">
        <f aca="false">VLOOKUP($D819,metadata!$B$2:$S$451,8,0)</f>
        <v>5</v>
      </c>
      <c r="L819" s="0" t="n">
        <f aca="false">VLOOKUP($D819,metadata!$B$2:$S$451,9,0)</f>
        <v>4</v>
      </c>
      <c r="M819" s="0" t="str">
        <f aca="false">VLOOKUP($D819,metadata!$B$2:$S$451,10,0)</f>
        <v>n</v>
      </c>
      <c r="N819" s="0" t="str">
        <f aca="false">VLOOKUP($D819,metadata!$B$2:$S$451,11,0)</f>
        <v>Drosophila lutescens</v>
      </c>
      <c r="O819" s="0" t="str">
        <f aca="false">VLOOKUP($D819,metadata!$B$2:$S$451,12,0)</f>
        <v>diptera</v>
      </c>
      <c r="P819" s="0" t="str">
        <f aca="false">VLOOKUP($D819,metadata!$B$2:$S$451,13,0)</f>
        <v>SN</v>
      </c>
      <c r="Q819" s="0" t="n">
        <f aca="false">VLOOKUP($D819,metadata!$B$2:$S$451,14,0)</f>
        <v>38.268333</v>
      </c>
      <c r="R819" s="0" t="n">
        <f aca="false">VLOOKUP($D819,metadata!$B$2:$S$451,15,0)</f>
        <v>140.869444</v>
      </c>
      <c r="S819" s="0" t="n">
        <f aca="false">VLOOKUP($D819,metadata!$B$2:$S$451,16,0)</f>
        <v>0.05</v>
      </c>
      <c r="T819" s="0" t="str">
        <f aca="false">VLOOKUP($D819,metadata!$B$2:$S$451,17,0)</f>
        <v/>
      </c>
      <c r="U819" s="0" t="str">
        <f aca="false">VLOOKUP($D819,metadata!$B$2:$S$451,18,0)</f>
        <v/>
      </c>
      <c r="V819" s="0" t="n">
        <f aca="false">VLOOKUP($D819,metadata!$B$2:$Z$451,19,0)</f>
        <v>40</v>
      </c>
      <c r="W819" s="0" t="str">
        <f aca="false">VLOOKUP($D819,metadata!$B$2:$Z$451,20,0)</f>
        <v>global average</v>
      </c>
      <c r="X819" s="0" t="str">
        <f aca="false">VLOOKUP($D819,metadata!$B$2:$Z$451,21,0)</f>
        <v/>
      </c>
      <c r="Y819" s="0" t="n">
        <f aca="false">VLOOKUP($D819,metadata!$B$2:$Z$451,22,0)</f>
        <v>20</v>
      </c>
      <c r="Z819" s="0" t="str">
        <f aca="false">VLOOKUP($D819,metadata!$B$2:$Z$451,23,0)</f>
        <v/>
      </c>
      <c r="AA819" s="0" t="str">
        <f aca="false">VLOOKUP($D819,metadata!$B$2:$Z$451,24,0)</f>
        <v/>
      </c>
      <c r="AB819" s="0" t="str">
        <f aca="false">VLOOKUP($D819,metadata!$B$2:$Z$451,25,0)</f>
        <v/>
      </c>
      <c r="AC819" s="0" t="n">
        <v>10.0006524575902</v>
      </c>
      <c r="AD819" s="0" t="n">
        <v>94.7368421052631</v>
      </c>
      <c r="AF819" s="0" t="n">
        <f aca="false">IF(AE819="",V819,AE819)</f>
        <v>40</v>
      </c>
      <c r="AG819" s="0" t="n">
        <f aca="false">ROUND(AC819,1)</f>
        <v>10</v>
      </c>
      <c r="AH819" s="0" t="n">
        <v>2007</v>
      </c>
      <c r="AI819" s="0" t="s">
        <v>37</v>
      </c>
      <c r="AJ819" s="0" t="s">
        <v>38</v>
      </c>
    </row>
    <row r="820" customFormat="false" ht="13.8" hidden="false" customHeight="false" outlineLevel="0" collapsed="false">
      <c r="C820" s="0" t="n">
        <v>819</v>
      </c>
      <c r="D820" s="3" t="str">
        <f aca="false">VLOOKUP(C820,$A$1:$B$451,2)</f>
        <v>20-SN</v>
      </c>
      <c r="E820" s="0" t="str">
        <f aca="false">VLOOKUP($D820,metadata!$B$2:$S$451,2,0)</f>
        <v>KIMURA, MT; OHTSU, T; YOSHIDA, T; AWASAKI, T; LIN, FJ</v>
      </c>
      <c r="F820" s="0" t="str">
        <f aca="false">VLOOKUP($D820,metadata!$B$2:$S$451,3,0)</f>
        <v>CLIMATIC ADAPTATIONS AND DISTRIBUTIONS IN THE DROSOPHILA-TAKAHASHII SPECIES SUBGROUP (DIPTERA, DROSOPHILIDAE)</v>
      </c>
      <c r="G820" s="0" t="str">
        <f aca="false">VLOOKUP($D820,metadata!$B$2:$S$451,4,0)</f>
        <v>10.1080/00222939400770181</v>
      </c>
      <c r="H820" s="0" t="str">
        <f aca="false">VLOOKUP($D820,metadata!$B$2:$S$451,5,0)</f>
        <v>y</v>
      </c>
      <c r="I820" s="0" t="str">
        <f aca="false">VLOOKUP($D820,metadata!$B$2:$S$451,6,0)</f>
        <v>a</v>
      </c>
      <c r="J820" s="0" t="str">
        <f aca="false">VLOOKUP($D820,metadata!$B$2:$S$451,7,0)</f>
        <v>i</v>
      </c>
      <c r="K820" s="0" t="n">
        <f aca="false">VLOOKUP($D820,metadata!$B$2:$S$451,8,0)</f>
        <v>5</v>
      </c>
      <c r="L820" s="0" t="n">
        <f aca="false">VLOOKUP($D820,metadata!$B$2:$S$451,9,0)</f>
        <v>4</v>
      </c>
      <c r="M820" s="0" t="str">
        <f aca="false">VLOOKUP($D820,metadata!$B$2:$S$451,10,0)</f>
        <v>n</v>
      </c>
      <c r="N820" s="0" t="str">
        <f aca="false">VLOOKUP($D820,metadata!$B$2:$S$451,11,0)</f>
        <v>Drosophila lutescens</v>
      </c>
      <c r="O820" s="0" t="str">
        <f aca="false">VLOOKUP($D820,metadata!$B$2:$S$451,12,0)</f>
        <v>diptera</v>
      </c>
      <c r="P820" s="0" t="str">
        <f aca="false">VLOOKUP($D820,metadata!$B$2:$S$451,13,0)</f>
        <v>SN</v>
      </c>
      <c r="Q820" s="0" t="n">
        <f aca="false">VLOOKUP($D820,metadata!$B$2:$S$451,14,0)</f>
        <v>38.268333</v>
      </c>
      <c r="R820" s="0" t="n">
        <f aca="false">VLOOKUP($D820,metadata!$B$2:$S$451,15,0)</f>
        <v>140.869444</v>
      </c>
      <c r="S820" s="0" t="n">
        <f aca="false">VLOOKUP($D820,metadata!$B$2:$S$451,16,0)</f>
        <v>0.05</v>
      </c>
      <c r="T820" s="0" t="str">
        <f aca="false">VLOOKUP($D820,metadata!$B$2:$S$451,17,0)</f>
        <v/>
      </c>
      <c r="U820" s="0" t="str">
        <f aca="false">VLOOKUP($D820,metadata!$B$2:$S$451,18,0)</f>
        <v/>
      </c>
      <c r="V820" s="0" t="n">
        <f aca="false">VLOOKUP($D820,metadata!$B$2:$Z$451,19,0)</f>
        <v>40</v>
      </c>
      <c r="W820" s="0" t="str">
        <f aca="false">VLOOKUP($D820,metadata!$B$2:$Z$451,20,0)</f>
        <v>global average</v>
      </c>
      <c r="X820" s="0" t="str">
        <f aca="false">VLOOKUP($D820,metadata!$B$2:$Z$451,21,0)</f>
        <v/>
      </c>
      <c r="Y820" s="0" t="n">
        <f aca="false">VLOOKUP($D820,metadata!$B$2:$Z$451,22,0)</f>
        <v>20</v>
      </c>
      <c r="Z820" s="0" t="str">
        <f aca="false">VLOOKUP($D820,metadata!$B$2:$Z$451,23,0)</f>
        <v/>
      </c>
      <c r="AA820" s="0" t="str">
        <f aca="false">VLOOKUP($D820,metadata!$B$2:$Z$451,24,0)</f>
        <v/>
      </c>
      <c r="AB820" s="0" t="str">
        <f aca="false">VLOOKUP($D820,metadata!$B$2:$Z$451,25,0)</f>
        <v/>
      </c>
      <c r="AC820" s="0" t="n">
        <v>11.0095082100913</v>
      </c>
      <c r="AD820" s="0" t="n">
        <v>89.9671052631579</v>
      </c>
      <c r="AF820" s="0" t="n">
        <f aca="false">IF(AE820="",V820,AE820)</f>
        <v>40</v>
      </c>
      <c r="AG820" s="0" t="n">
        <f aca="false">ROUND(AC820,1)</f>
        <v>11</v>
      </c>
      <c r="AH820" s="0" t="n">
        <v>2007</v>
      </c>
      <c r="AI820" s="0" t="s">
        <v>37</v>
      </c>
      <c r="AJ820" s="0" t="s">
        <v>38</v>
      </c>
    </row>
    <row r="821" customFormat="false" ht="13.8" hidden="false" customHeight="false" outlineLevel="0" collapsed="false">
      <c r="C821" s="0" t="n">
        <v>820</v>
      </c>
      <c r="D821" s="3" t="str">
        <f aca="false">VLOOKUP(C821,$A$1:$B$451,2)</f>
        <v>20-SN</v>
      </c>
      <c r="E821" s="0" t="str">
        <f aca="false">VLOOKUP($D821,metadata!$B$2:$S$451,2,0)</f>
        <v>KIMURA, MT; OHTSU, T; YOSHIDA, T; AWASAKI, T; LIN, FJ</v>
      </c>
      <c r="F821" s="0" t="str">
        <f aca="false">VLOOKUP($D821,metadata!$B$2:$S$451,3,0)</f>
        <v>CLIMATIC ADAPTATIONS AND DISTRIBUTIONS IN THE DROSOPHILA-TAKAHASHII SPECIES SUBGROUP (DIPTERA, DROSOPHILIDAE)</v>
      </c>
      <c r="G821" s="0" t="str">
        <f aca="false">VLOOKUP($D821,metadata!$B$2:$S$451,4,0)</f>
        <v>10.1080/00222939400770181</v>
      </c>
      <c r="H821" s="0" t="str">
        <f aca="false">VLOOKUP($D821,metadata!$B$2:$S$451,5,0)</f>
        <v>y</v>
      </c>
      <c r="I821" s="0" t="str">
        <f aca="false">VLOOKUP($D821,metadata!$B$2:$S$451,6,0)</f>
        <v>a</v>
      </c>
      <c r="J821" s="0" t="str">
        <f aca="false">VLOOKUP($D821,metadata!$B$2:$S$451,7,0)</f>
        <v>i</v>
      </c>
      <c r="K821" s="0" t="n">
        <f aca="false">VLOOKUP($D821,metadata!$B$2:$S$451,8,0)</f>
        <v>5</v>
      </c>
      <c r="L821" s="0" t="n">
        <f aca="false">VLOOKUP($D821,metadata!$B$2:$S$451,9,0)</f>
        <v>4</v>
      </c>
      <c r="M821" s="0" t="str">
        <f aca="false">VLOOKUP($D821,metadata!$B$2:$S$451,10,0)</f>
        <v>n</v>
      </c>
      <c r="N821" s="0" t="str">
        <f aca="false">VLOOKUP($D821,metadata!$B$2:$S$451,11,0)</f>
        <v>Drosophila lutescens</v>
      </c>
      <c r="O821" s="0" t="str">
        <f aca="false">VLOOKUP($D821,metadata!$B$2:$S$451,12,0)</f>
        <v>diptera</v>
      </c>
      <c r="P821" s="0" t="str">
        <f aca="false">VLOOKUP($D821,metadata!$B$2:$S$451,13,0)</f>
        <v>SN</v>
      </c>
      <c r="Q821" s="0" t="n">
        <f aca="false">VLOOKUP($D821,metadata!$B$2:$S$451,14,0)</f>
        <v>38.268333</v>
      </c>
      <c r="R821" s="0" t="n">
        <f aca="false">VLOOKUP($D821,metadata!$B$2:$S$451,15,0)</f>
        <v>140.869444</v>
      </c>
      <c r="S821" s="0" t="n">
        <f aca="false">VLOOKUP($D821,metadata!$B$2:$S$451,16,0)</f>
        <v>0.05</v>
      </c>
      <c r="T821" s="0" t="str">
        <f aca="false">VLOOKUP($D821,metadata!$B$2:$S$451,17,0)</f>
        <v/>
      </c>
      <c r="U821" s="0" t="str">
        <f aca="false">VLOOKUP($D821,metadata!$B$2:$S$451,18,0)</f>
        <v/>
      </c>
      <c r="V821" s="0" t="n">
        <f aca="false">VLOOKUP($D821,metadata!$B$2:$Z$451,19,0)</f>
        <v>40</v>
      </c>
      <c r="W821" s="0" t="str">
        <f aca="false">VLOOKUP($D821,metadata!$B$2:$Z$451,20,0)</f>
        <v>global average</v>
      </c>
      <c r="X821" s="0" t="str">
        <f aca="false">VLOOKUP($D821,metadata!$B$2:$Z$451,21,0)</f>
        <v/>
      </c>
      <c r="Y821" s="0" t="n">
        <f aca="false">VLOOKUP($D821,metadata!$B$2:$Z$451,22,0)</f>
        <v>20</v>
      </c>
      <c r="Z821" s="0" t="str">
        <f aca="false">VLOOKUP($D821,metadata!$B$2:$Z$451,23,0)</f>
        <v/>
      </c>
      <c r="AA821" s="0" t="str">
        <f aca="false">VLOOKUP($D821,metadata!$B$2:$Z$451,24,0)</f>
        <v/>
      </c>
      <c r="AB821" s="0" t="str">
        <f aca="false">VLOOKUP($D821,metadata!$B$2:$Z$451,25,0)</f>
        <v/>
      </c>
      <c r="AC821" s="0" t="n">
        <v>12.0065109830361</v>
      </c>
      <c r="AD821" s="0" t="n">
        <v>14.1447368421052</v>
      </c>
      <c r="AF821" s="0" t="n">
        <f aca="false">IF(AE821="",V821,AE821)</f>
        <v>40</v>
      </c>
      <c r="AG821" s="0" t="n">
        <f aca="false">ROUND(AC821,1)</f>
        <v>12</v>
      </c>
      <c r="AH821" s="0" t="n">
        <v>2007</v>
      </c>
      <c r="AI821" s="0" t="s">
        <v>37</v>
      </c>
      <c r="AJ821" s="0" t="s">
        <v>38</v>
      </c>
    </row>
    <row r="822" customFormat="false" ht="13.8" hidden="false" customHeight="false" outlineLevel="0" collapsed="false">
      <c r="C822" s="0" t="n">
        <v>821</v>
      </c>
      <c r="D822" s="3" t="str">
        <f aca="false">VLOOKUP(C822,$A$1:$B$451,2)</f>
        <v>20-SN</v>
      </c>
      <c r="E822" s="0" t="str">
        <f aca="false">VLOOKUP($D822,metadata!$B$2:$S$451,2,0)</f>
        <v>KIMURA, MT; OHTSU, T; YOSHIDA, T; AWASAKI, T; LIN, FJ</v>
      </c>
      <c r="F822" s="0" t="str">
        <f aca="false">VLOOKUP($D822,metadata!$B$2:$S$451,3,0)</f>
        <v>CLIMATIC ADAPTATIONS AND DISTRIBUTIONS IN THE DROSOPHILA-TAKAHASHII SPECIES SUBGROUP (DIPTERA, DROSOPHILIDAE)</v>
      </c>
      <c r="G822" s="0" t="str">
        <f aca="false">VLOOKUP($D822,metadata!$B$2:$S$451,4,0)</f>
        <v>10.1080/00222939400770181</v>
      </c>
      <c r="H822" s="0" t="str">
        <f aca="false">VLOOKUP($D822,metadata!$B$2:$S$451,5,0)</f>
        <v>y</v>
      </c>
      <c r="I822" s="0" t="str">
        <f aca="false">VLOOKUP($D822,metadata!$B$2:$S$451,6,0)</f>
        <v>a</v>
      </c>
      <c r="J822" s="0" t="str">
        <f aca="false">VLOOKUP($D822,metadata!$B$2:$S$451,7,0)</f>
        <v>i</v>
      </c>
      <c r="K822" s="0" t="n">
        <f aca="false">VLOOKUP($D822,metadata!$B$2:$S$451,8,0)</f>
        <v>5</v>
      </c>
      <c r="L822" s="0" t="n">
        <f aca="false">VLOOKUP($D822,metadata!$B$2:$S$451,9,0)</f>
        <v>4</v>
      </c>
      <c r="M822" s="0" t="str">
        <f aca="false">VLOOKUP($D822,metadata!$B$2:$S$451,10,0)</f>
        <v>n</v>
      </c>
      <c r="N822" s="0" t="str">
        <f aca="false">VLOOKUP($D822,metadata!$B$2:$S$451,11,0)</f>
        <v>Drosophila lutescens</v>
      </c>
      <c r="O822" s="0" t="str">
        <f aca="false">VLOOKUP($D822,metadata!$B$2:$S$451,12,0)</f>
        <v>diptera</v>
      </c>
      <c r="P822" s="0" t="str">
        <f aca="false">VLOOKUP($D822,metadata!$B$2:$S$451,13,0)</f>
        <v>SN</v>
      </c>
      <c r="Q822" s="0" t="n">
        <f aca="false">VLOOKUP($D822,metadata!$B$2:$S$451,14,0)</f>
        <v>38.268333</v>
      </c>
      <c r="R822" s="0" t="n">
        <f aca="false">VLOOKUP($D822,metadata!$B$2:$S$451,15,0)</f>
        <v>140.869444</v>
      </c>
      <c r="S822" s="0" t="n">
        <f aca="false">VLOOKUP($D822,metadata!$B$2:$S$451,16,0)</f>
        <v>0.05</v>
      </c>
      <c r="T822" s="0" t="str">
        <f aca="false">VLOOKUP($D822,metadata!$B$2:$S$451,17,0)</f>
        <v/>
      </c>
      <c r="U822" s="0" t="str">
        <f aca="false">VLOOKUP($D822,metadata!$B$2:$S$451,18,0)</f>
        <v/>
      </c>
      <c r="V822" s="0" t="n">
        <f aca="false">VLOOKUP($D822,metadata!$B$2:$Z$451,19,0)</f>
        <v>40</v>
      </c>
      <c r="W822" s="0" t="str">
        <f aca="false">VLOOKUP($D822,metadata!$B$2:$Z$451,20,0)</f>
        <v>global average</v>
      </c>
      <c r="X822" s="0" t="str">
        <f aca="false">VLOOKUP($D822,metadata!$B$2:$Z$451,21,0)</f>
        <v/>
      </c>
      <c r="Y822" s="0" t="n">
        <f aca="false">VLOOKUP($D822,metadata!$B$2:$Z$451,22,0)</f>
        <v>20</v>
      </c>
      <c r="Z822" s="0" t="str">
        <f aca="false">VLOOKUP($D822,metadata!$B$2:$Z$451,23,0)</f>
        <v/>
      </c>
      <c r="AA822" s="0" t="str">
        <f aca="false">VLOOKUP($D822,metadata!$B$2:$Z$451,24,0)</f>
        <v/>
      </c>
      <c r="AB822" s="0" t="str">
        <f aca="false">VLOOKUP($D822,metadata!$B$2:$Z$451,25,0)</f>
        <v/>
      </c>
      <c r="AC822" s="0" t="n">
        <v>13.0157949108307</v>
      </c>
      <c r="AD822" s="0" t="n">
        <v>5.92105263157895</v>
      </c>
      <c r="AF822" s="0" t="n">
        <f aca="false">IF(AE822="",V822,AE822)</f>
        <v>40</v>
      </c>
      <c r="AG822" s="0" t="n">
        <f aca="false">ROUND(AC822,1)</f>
        <v>13</v>
      </c>
      <c r="AH822" s="0" t="n">
        <v>2007</v>
      </c>
      <c r="AI822" s="0" t="s">
        <v>37</v>
      </c>
      <c r="AJ822" s="0" t="s">
        <v>38</v>
      </c>
    </row>
    <row r="823" customFormat="false" ht="13.8" hidden="false" customHeight="false" outlineLevel="0" collapsed="false">
      <c r="C823" s="0" t="n">
        <v>822</v>
      </c>
      <c r="D823" s="3" t="str">
        <f aca="false">VLOOKUP(C823,$A$1:$B$451,2)</f>
        <v>20-CH</v>
      </c>
      <c r="E823" s="0" t="str">
        <f aca="false">VLOOKUP($D823,metadata!$B$2:$S$451,2,0)</f>
        <v>KIMURA, MT; OHTSU, T; YOSHIDA, T; AWASAKI, T; LIN, FJ</v>
      </c>
      <c r="F823" s="0" t="str">
        <f aca="false">VLOOKUP($D823,metadata!$B$2:$S$451,3,0)</f>
        <v>CLIMATIC ADAPTATIONS AND DISTRIBUTIONS IN THE DROSOPHILA-TAKAHASHII SPECIES SUBGROUP (DIPTERA, DROSOPHILIDAE)</v>
      </c>
      <c r="G823" s="0" t="str">
        <f aca="false">VLOOKUP($D823,metadata!$B$2:$S$451,4,0)</f>
        <v>10.1080/00222939400770181</v>
      </c>
      <c r="H823" s="0" t="str">
        <f aca="false">VLOOKUP($D823,metadata!$B$2:$S$451,5,0)</f>
        <v>y</v>
      </c>
      <c r="I823" s="0" t="str">
        <f aca="false">VLOOKUP($D823,metadata!$B$2:$S$451,6,0)</f>
        <v>a</v>
      </c>
      <c r="J823" s="0" t="str">
        <f aca="false">VLOOKUP($D823,metadata!$B$2:$S$451,7,0)</f>
        <v>i</v>
      </c>
      <c r="K823" s="0" t="n">
        <f aca="false">VLOOKUP($D823,metadata!$B$2:$S$451,8,0)</f>
        <v>5</v>
      </c>
      <c r="L823" s="0" t="n">
        <f aca="false">VLOOKUP($D823,metadata!$B$2:$S$451,9,0)</f>
        <v>4</v>
      </c>
      <c r="M823" s="0" t="str">
        <f aca="false">VLOOKUP($D823,metadata!$B$2:$S$451,10,0)</f>
        <v>n</v>
      </c>
      <c r="N823" s="0" t="str">
        <f aca="false">VLOOKUP($D823,metadata!$B$2:$S$451,11,0)</f>
        <v>Drosophila lutescens</v>
      </c>
      <c r="O823" s="0" t="str">
        <f aca="false">VLOOKUP($D823,metadata!$B$2:$S$451,12,0)</f>
        <v>diptera</v>
      </c>
      <c r="P823" s="0" t="str">
        <f aca="false">VLOOKUP($D823,metadata!$B$2:$S$451,13,0)</f>
        <v>CH</v>
      </c>
      <c r="Q823" s="0" t="n">
        <f aca="false">VLOOKUP($D823,metadata!$B$2:$S$451,14,0)</f>
        <v>35.607325</v>
      </c>
      <c r="R823" s="0" t="n">
        <f aca="false">VLOOKUP($D823,metadata!$B$2:$S$451,15,0)</f>
        <v>140.106386</v>
      </c>
      <c r="S823" s="0" t="n">
        <f aca="false">VLOOKUP($D823,metadata!$B$2:$S$451,16,0)</f>
        <v>0.05</v>
      </c>
      <c r="T823" s="0" t="str">
        <f aca="false">VLOOKUP($D823,metadata!$B$2:$S$451,17,0)</f>
        <v/>
      </c>
      <c r="U823" s="0" t="str">
        <f aca="false">VLOOKUP($D823,metadata!$B$2:$S$451,18,0)</f>
        <v/>
      </c>
      <c r="V823" s="0" t="n">
        <f aca="false">VLOOKUP($D823,metadata!$B$2:$Z$451,19,0)</f>
        <v>40</v>
      </c>
      <c r="W823" s="0" t="str">
        <f aca="false">VLOOKUP($D823,metadata!$B$2:$Z$451,20,0)</f>
        <v>global average</v>
      </c>
      <c r="X823" s="0" t="str">
        <f aca="false">VLOOKUP($D823,metadata!$B$2:$Z$451,21,0)</f>
        <v/>
      </c>
      <c r="Y823" s="0" t="n">
        <f aca="false">VLOOKUP($D823,metadata!$B$2:$Z$451,22,0)</f>
        <v>20</v>
      </c>
      <c r="Z823" s="0" t="str">
        <f aca="false">VLOOKUP($D823,metadata!$B$2:$Z$451,23,0)</f>
        <v/>
      </c>
      <c r="AA823" s="0" t="str">
        <f aca="false">VLOOKUP($D823,metadata!$B$2:$Z$451,24,0)</f>
        <v/>
      </c>
      <c r="AB823" s="0" t="str">
        <f aca="false">VLOOKUP($D823,metadata!$B$2:$Z$451,25,0)</f>
        <v/>
      </c>
      <c r="AC823" s="0" t="n">
        <v>9.99788630926489</v>
      </c>
      <c r="AD823" s="0" t="n">
        <v>83.7171052631579</v>
      </c>
      <c r="AF823" s="0" t="n">
        <f aca="false">IF(AE823="",V823,AE823)</f>
        <v>40</v>
      </c>
      <c r="AG823" s="0" t="n">
        <f aca="false">ROUND(AC823,1)</f>
        <v>10</v>
      </c>
      <c r="AH823" s="0" t="n">
        <v>2007</v>
      </c>
      <c r="AI823" s="0" t="s">
        <v>37</v>
      </c>
      <c r="AJ823" s="0" t="s">
        <v>38</v>
      </c>
    </row>
    <row r="824" customFormat="false" ht="13.8" hidden="false" customHeight="false" outlineLevel="0" collapsed="false">
      <c r="C824" s="0" t="n">
        <v>823</v>
      </c>
      <c r="D824" s="3" t="str">
        <f aca="false">VLOOKUP(C824,$A$1:$B$451,2)</f>
        <v>20-CH</v>
      </c>
      <c r="E824" s="0" t="str">
        <f aca="false">VLOOKUP($D824,metadata!$B$2:$S$451,2,0)</f>
        <v>KIMURA, MT; OHTSU, T; YOSHIDA, T; AWASAKI, T; LIN, FJ</v>
      </c>
      <c r="F824" s="0" t="str">
        <f aca="false">VLOOKUP($D824,metadata!$B$2:$S$451,3,0)</f>
        <v>CLIMATIC ADAPTATIONS AND DISTRIBUTIONS IN THE DROSOPHILA-TAKAHASHII SPECIES SUBGROUP (DIPTERA, DROSOPHILIDAE)</v>
      </c>
      <c r="G824" s="0" t="str">
        <f aca="false">VLOOKUP($D824,metadata!$B$2:$S$451,4,0)</f>
        <v>10.1080/00222939400770181</v>
      </c>
      <c r="H824" s="0" t="str">
        <f aca="false">VLOOKUP($D824,metadata!$B$2:$S$451,5,0)</f>
        <v>y</v>
      </c>
      <c r="I824" s="0" t="str">
        <f aca="false">VLOOKUP($D824,metadata!$B$2:$S$451,6,0)</f>
        <v>a</v>
      </c>
      <c r="J824" s="0" t="str">
        <f aca="false">VLOOKUP($D824,metadata!$B$2:$S$451,7,0)</f>
        <v>i</v>
      </c>
      <c r="K824" s="0" t="n">
        <f aca="false">VLOOKUP($D824,metadata!$B$2:$S$451,8,0)</f>
        <v>5</v>
      </c>
      <c r="L824" s="0" t="n">
        <f aca="false">VLOOKUP($D824,metadata!$B$2:$S$451,9,0)</f>
        <v>4</v>
      </c>
      <c r="M824" s="0" t="str">
        <f aca="false">VLOOKUP($D824,metadata!$B$2:$S$451,10,0)</f>
        <v>n</v>
      </c>
      <c r="N824" s="0" t="str">
        <f aca="false">VLOOKUP($D824,metadata!$B$2:$S$451,11,0)</f>
        <v>Drosophila lutescens</v>
      </c>
      <c r="O824" s="0" t="str">
        <f aca="false">VLOOKUP($D824,metadata!$B$2:$S$451,12,0)</f>
        <v>diptera</v>
      </c>
      <c r="P824" s="0" t="str">
        <f aca="false">VLOOKUP($D824,metadata!$B$2:$S$451,13,0)</f>
        <v>CH</v>
      </c>
      <c r="Q824" s="0" t="n">
        <f aca="false">VLOOKUP($D824,metadata!$B$2:$S$451,14,0)</f>
        <v>35.607325</v>
      </c>
      <c r="R824" s="0" t="n">
        <f aca="false">VLOOKUP($D824,metadata!$B$2:$S$451,15,0)</f>
        <v>140.106386</v>
      </c>
      <c r="S824" s="0" t="n">
        <f aca="false">VLOOKUP($D824,metadata!$B$2:$S$451,16,0)</f>
        <v>0.05</v>
      </c>
      <c r="T824" s="0" t="str">
        <f aca="false">VLOOKUP($D824,metadata!$B$2:$S$451,17,0)</f>
        <v/>
      </c>
      <c r="U824" s="0" t="str">
        <f aca="false">VLOOKUP($D824,metadata!$B$2:$S$451,18,0)</f>
        <v/>
      </c>
      <c r="V824" s="0" t="n">
        <f aca="false">VLOOKUP($D824,metadata!$B$2:$Z$451,19,0)</f>
        <v>40</v>
      </c>
      <c r="W824" s="0" t="str">
        <f aca="false">VLOOKUP($D824,metadata!$B$2:$Z$451,20,0)</f>
        <v>global average</v>
      </c>
      <c r="X824" s="0" t="str">
        <f aca="false">VLOOKUP($D824,metadata!$B$2:$Z$451,21,0)</f>
        <v/>
      </c>
      <c r="Y824" s="0" t="n">
        <f aca="false">VLOOKUP($D824,metadata!$B$2:$Z$451,22,0)</f>
        <v>20</v>
      </c>
      <c r="Z824" s="0" t="str">
        <f aca="false">VLOOKUP($D824,metadata!$B$2:$Z$451,23,0)</f>
        <v/>
      </c>
      <c r="AA824" s="0" t="str">
        <f aca="false">VLOOKUP($D824,metadata!$B$2:$Z$451,24,0)</f>
        <v/>
      </c>
      <c r="AB824" s="0" t="str">
        <f aca="false">VLOOKUP($D824,metadata!$B$2:$Z$451,25,0)</f>
        <v/>
      </c>
      <c r="AC824" s="0" t="n">
        <v>11.0064362222705</v>
      </c>
      <c r="AD824" s="0" t="n">
        <v>81.4144736842105</v>
      </c>
      <c r="AF824" s="0" t="n">
        <f aca="false">IF(AE824="",V824,AE824)</f>
        <v>40</v>
      </c>
      <c r="AG824" s="0" t="n">
        <f aca="false">ROUND(AC824,1)</f>
        <v>11</v>
      </c>
      <c r="AH824" s="0" t="n">
        <v>2007</v>
      </c>
      <c r="AI824" s="0" t="s">
        <v>37</v>
      </c>
      <c r="AJ824" s="0" t="s">
        <v>38</v>
      </c>
    </row>
    <row r="825" customFormat="false" ht="13.8" hidden="false" customHeight="false" outlineLevel="0" collapsed="false">
      <c r="C825" s="0" t="n">
        <v>824</v>
      </c>
      <c r="D825" s="3" t="str">
        <f aca="false">VLOOKUP(C825,$A$1:$B$451,2)</f>
        <v>20-CH</v>
      </c>
      <c r="E825" s="0" t="str">
        <f aca="false">VLOOKUP($D825,metadata!$B$2:$S$451,2,0)</f>
        <v>KIMURA, MT; OHTSU, T; YOSHIDA, T; AWASAKI, T; LIN, FJ</v>
      </c>
      <c r="F825" s="0" t="str">
        <f aca="false">VLOOKUP($D825,metadata!$B$2:$S$451,3,0)</f>
        <v>CLIMATIC ADAPTATIONS AND DISTRIBUTIONS IN THE DROSOPHILA-TAKAHASHII SPECIES SUBGROUP (DIPTERA, DROSOPHILIDAE)</v>
      </c>
      <c r="G825" s="0" t="str">
        <f aca="false">VLOOKUP($D825,metadata!$B$2:$S$451,4,0)</f>
        <v>10.1080/00222939400770181</v>
      </c>
      <c r="H825" s="0" t="str">
        <f aca="false">VLOOKUP($D825,metadata!$B$2:$S$451,5,0)</f>
        <v>y</v>
      </c>
      <c r="I825" s="0" t="str">
        <f aca="false">VLOOKUP($D825,metadata!$B$2:$S$451,6,0)</f>
        <v>a</v>
      </c>
      <c r="J825" s="0" t="str">
        <f aca="false">VLOOKUP($D825,metadata!$B$2:$S$451,7,0)</f>
        <v>i</v>
      </c>
      <c r="K825" s="0" t="n">
        <f aca="false">VLOOKUP($D825,metadata!$B$2:$S$451,8,0)</f>
        <v>5</v>
      </c>
      <c r="L825" s="0" t="n">
        <f aca="false">VLOOKUP($D825,metadata!$B$2:$S$451,9,0)</f>
        <v>4</v>
      </c>
      <c r="M825" s="0" t="str">
        <f aca="false">VLOOKUP($D825,metadata!$B$2:$S$451,10,0)</f>
        <v>n</v>
      </c>
      <c r="N825" s="0" t="str">
        <f aca="false">VLOOKUP($D825,metadata!$B$2:$S$451,11,0)</f>
        <v>Drosophila lutescens</v>
      </c>
      <c r="O825" s="0" t="str">
        <f aca="false">VLOOKUP($D825,metadata!$B$2:$S$451,12,0)</f>
        <v>diptera</v>
      </c>
      <c r="P825" s="0" t="str">
        <f aca="false">VLOOKUP($D825,metadata!$B$2:$S$451,13,0)</f>
        <v>CH</v>
      </c>
      <c r="Q825" s="0" t="n">
        <f aca="false">VLOOKUP($D825,metadata!$B$2:$S$451,14,0)</f>
        <v>35.607325</v>
      </c>
      <c r="R825" s="0" t="n">
        <f aca="false">VLOOKUP($D825,metadata!$B$2:$S$451,15,0)</f>
        <v>140.106386</v>
      </c>
      <c r="S825" s="0" t="n">
        <f aca="false">VLOOKUP($D825,metadata!$B$2:$S$451,16,0)</f>
        <v>0.05</v>
      </c>
      <c r="T825" s="0" t="str">
        <f aca="false">VLOOKUP($D825,metadata!$B$2:$S$451,17,0)</f>
        <v/>
      </c>
      <c r="U825" s="0" t="str">
        <f aca="false">VLOOKUP($D825,metadata!$B$2:$S$451,18,0)</f>
        <v/>
      </c>
      <c r="V825" s="0" t="n">
        <f aca="false">VLOOKUP($D825,metadata!$B$2:$Z$451,19,0)</f>
        <v>40</v>
      </c>
      <c r="W825" s="0" t="str">
        <f aca="false">VLOOKUP($D825,metadata!$B$2:$Z$451,20,0)</f>
        <v>global average</v>
      </c>
      <c r="X825" s="0" t="str">
        <f aca="false">VLOOKUP($D825,metadata!$B$2:$Z$451,21,0)</f>
        <v/>
      </c>
      <c r="Y825" s="0" t="n">
        <f aca="false">VLOOKUP($D825,metadata!$B$2:$Z$451,22,0)</f>
        <v>20</v>
      </c>
      <c r="Z825" s="0" t="str">
        <f aca="false">VLOOKUP($D825,metadata!$B$2:$Z$451,23,0)</f>
        <v/>
      </c>
      <c r="AA825" s="0" t="str">
        <f aca="false">VLOOKUP($D825,metadata!$B$2:$Z$451,24,0)</f>
        <v/>
      </c>
      <c r="AB825" s="0" t="str">
        <f aca="false">VLOOKUP($D825,metadata!$B$2:$Z$451,25,0)</f>
        <v/>
      </c>
      <c r="AC825" s="0" t="n">
        <v>12.0033370487168</v>
      </c>
      <c r="AD825" s="0" t="n">
        <v>6.41447368421053</v>
      </c>
      <c r="AF825" s="0" t="n">
        <f aca="false">IF(AE825="",V825,AE825)</f>
        <v>40</v>
      </c>
      <c r="AG825" s="0" t="n">
        <f aca="false">ROUND(AC825,1)</f>
        <v>12</v>
      </c>
      <c r="AH825" s="0" t="n">
        <v>2007</v>
      </c>
      <c r="AI825" s="0" t="s">
        <v>37</v>
      </c>
      <c r="AJ825" s="0" t="s">
        <v>38</v>
      </c>
    </row>
    <row r="826" customFormat="false" ht="13.8" hidden="false" customHeight="false" outlineLevel="0" collapsed="false">
      <c r="C826" s="0" t="n">
        <v>825</v>
      </c>
      <c r="D826" s="3" t="str">
        <f aca="false">VLOOKUP(C826,$A$1:$B$451,2)</f>
        <v>20-CH</v>
      </c>
      <c r="E826" s="0" t="str">
        <f aca="false">VLOOKUP($D826,metadata!$B$2:$S$451,2,0)</f>
        <v>KIMURA, MT; OHTSU, T; YOSHIDA, T; AWASAKI, T; LIN, FJ</v>
      </c>
      <c r="F826" s="0" t="str">
        <f aca="false">VLOOKUP($D826,metadata!$B$2:$S$451,3,0)</f>
        <v>CLIMATIC ADAPTATIONS AND DISTRIBUTIONS IN THE DROSOPHILA-TAKAHASHII SPECIES SUBGROUP (DIPTERA, DROSOPHILIDAE)</v>
      </c>
      <c r="G826" s="0" t="str">
        <f aca="false">VLOOKUP($D826,metadata!$B$2:$S$451,4,0)</f>
        <v>10.1080/00222939400770181</v>
      </c>
      <c r="H826" s="0" t="str">
        <f aca="false">VLOOKUP($D826,metadata!$B$2:$S$451,5,0)</f>
        <v>y</v>
      </c>
      <c r="I826" s="0" t="str">
        <f aca="false">VLOOKUP($D826,metadata!$B$2:$S$451,6,0)</f>
        <v>a</v>
      </c>
      <c r="J826" s="0" t="str">
        <f aca="false">VLOOKUP($D826,metadata!$B$2:$S$451,7,0)</f>
        <v>i</v>
      </c>
      <c r="K826" s="0" t="n">
        <f aca="false">VLOOKUP($D826,metadata!$B$2:$S$451,8,0)</f>
        <v>5</v>
      </c>
      <c r="L826" s="0" t="n">
        <f aca="false">VLOOKUP($D826,metadata!$B$2:$S$451,9,0)</f>
        <v>4</v>
      </c>
      <c r="M826" s="0" t="str">
        <f aca="false">VLOOKUP($D826,metadata!$B$2:$S$451,10,0)</f>
        <v>n</v>
      </c>
      <c r="N826" s="0" t="str">
        <f aca="false">VLOOKUP($D826,metadata!$B$2:$S$451,11,0)</f>
        <v>Drosophila lutescens</v>
      </c>
      <c r="O826" s="0" t="str">
        <f aca="false">VLOOKUP($D826,metadata!$B$2:$S$451,12,0)</f>
        <v>diptera</v>
      </c>
      <c r="P826" s="0" t="str">
        <f aca="false">VLOOKUP($D826,metadata!$B$2:$S$451,13,0)</f>
        <v>CH</v>
      </c>
      <c r="Q826" s="0" t="n">
        <f aca="false">VLOOKUP($D826,metadata!$B$2:$S$451,14,0)</f>
        <v>35.607325</v>
      </c>
      <c r="R826" s="0" t="n">
        <f aca="false">VLOOKUP($D826,metadata!$B$2:$S$451,15,0)</f>
        <v>140.106386</v>
      </c>
      <c r="S826" s="0" t="n">
        <f aca="false">VLOOKUP($D826,metadata!$B$2:$S$451,16,0)</f>
        <v>0.05</v>
      </c>
      <c r="T826" s="0" t="str">
        <f aca="false">VLOOKUP($D826,metadata!$B$2:$S$451,17,0)</f>
        <v/>
      </c>
      <c r="U826" s="0" t="str">
        <f aca="false">VLOOKUP($D826,metadata!$B$2:$S$451,18,0)</f>
        <v/>
      </c>
      <c r="V826" s="0" t="n">
        <f aca="false">VLOOKUP($D826,metadata!$B$2:$Z$451,19,0)</f>
        <v>40</v>
      </c>
      <c r="W826" s="0" t="str">
        <f aca="false">VLOOKUP($D826,metadata!$B$2:$Z$451,20,0)</f>
        <v>global average</v>
      </c>
      <c r="X826" s="0" t="str">
        <f aca="false">VLOOKUP($D826,metadata!$B$2:$Z$451,21,0)</f>
        <v/>
      </c>
      <c r="Y826" s="0" t="n">
        <f aca="false">VLOOKUP($D826,metadata!$B$2:$Z$451,22,0)</f>
        <v>20</v>
      </c>
      <c r="Z826" s="0" t="str">
        <f aca="false">VLOOKUP($D826,metadata!$B$2:$Z$451,23,0)</f>
        <v/>
      </c>
      <c r="AA826" s="0" t="str">
        <f aca="false">VLOOKUP($D826,metadata!$B$2:$Z$451,24,0)</f>
        <v/>
      </c>
      <c r="AB826" s="0" t="str">
        <f aca="false">VLOOKUP($D826,metadata!$B$2:$Z$451,25,0)</f>
        <v/>
      </c>
      <c r="AC826" s="0" t="n">
        <v>13.015713353632</v>
      </c>
      <c r="AD826" s="0" t="n">
        <v>6.57894736842106</v>
      </c>
      <c r="AF826" s="0" t="n">
        <f aca="false">IF(AE826="",V826,AE826)</f>
        <v>40</v>
      </c>
      <c r="AG826" s="0" t="n">
        <f aca="false">ROUND(AC826,1)</f>
        <v>13</v>
      </c>
      <c r="AH826" s="0" t="n">
        <v>2007</v>
      </c>
      <c r="AI826" s="0" t="s">
        <v>37</v>
      </c>
      <c r="AJ826" s="0" t="s">
        <v>38</v>
      </c>
    </row>
    <row r="827" customFormat="false" ht="13.8" hidden="false" customHeight="false" outlineLevel="0" collapsed="false">
      <c r="C827" s="0" t="n">
        <v>826</v>
      </c>
      <c r="D827" s="3" t="str">
        <f aca="false">VLOOKUP(C827,$A$1:$B$451,2)</f>
        <v>20-FT</v>
      </c>
      <c r="E827" s="0" t="str">
        <f aca="false">VLOOKUP($D827,metadata!$B$2:$S$451,2,0)</f>
        <v>KIMURA, MT; OHTSU, T; YOSHIDA, T; AWASAKI, T; LIN, FJ</v>
      </c>
      <c r="F827" s="0" t="str">
        <f aca="false">VLOOKUP($D827,metadata!$B$2:$S$451,3,0)</f>
        <v>CLIMATIC ADAPTATIONS AND DISTRIBUTIONS IN THE DROSOPHILA-TAKAHASHII SPECIES SUBGROUP (DIPTERA, DROSOPHILIDAE)</v>
      </c>
      <c r="G827" s="0" t="str">
        <f aca="false">VLOOKUP($D827,metadata!$B$2:$S$451,4,0)</f>
        <v>10.1080/00222939400770181</v>
      </c>
      <c r="H827" s="0" t="str">
        <f aca="false">VLOOKUP($D827,metadata!$B$2:$S$451,5,0)</f>
        <v>y</v>
      </c>
      <c r="I827" s="0" t="str">
        <f aca="false">VLOOKUP($D827,metadata!$B$2:$S$451,6,0)</f>
        <v>a</v>
      </c>
      <c r="J827" s="0" t="str">
        <f aca="false">VLOOKUP($D827,metadata!$B$2:$S$451,7,0)</f>
        <v>i</v>
      </c>
      <c r="K827" s="0" t="n">
        <f aca="false">VLOOKUP($D827,metadata!$B$2:$S$451,8,0)</f>
        <v>5</v>
      </c>
      <c r="L827" s="0" t="n">
        <f aca="false">VLOOKUP($D827,metadata!$B$2:$S$451,9,0)</f>
        <v>4</v>
      </c>
      <c r="M827" s="0" t="str">
        <f aca="false">VLOOKUP($D827,metadata!$B$2:$S$451,10,0)</f>
        <v>n</v>
      </c>
      <c r="N827" s="0" t="str">
        <f aca="false">VLOOKUP($D827,metadata!$B$2:$S$451,11,0)</f>
        <v>Drosophila lutescens</v>
      </c>
      <c r="O827" s="0" t="str">
        <f aca="false">VLOOKUP($D827,metadata!$B$2:$S$451,12,0)</f>
        <v>diptera</v>
      </c>
      <c r="P827" s="0" t="str">
        <f aca="false">VLOOKUP($D827,metadata!$B$2:$S$451,13,0)</f>
        <v>FT</v>
      </c>
      <c r="Q827" s="0" t="n">
        <f aca="false">VLOOKUP($D827,metadata!$B$2:$S$451,14,0)</f>
        <v>33.495079</v>
      </c>
      <c r="R827" s="0" t="n">
        <f aca="false">VLOOKUP($D827,metadata!$B$2:$S$451,15,0)</f>
        <v>130.5186</v>
      </c>
      <c r="S827" s="0" t="n">
        <f aca="false">VLOOKUP($D827,metadata!$B$2:$S$451,16,0)</f>
        <v>0.05</v>
      </c>
      <c r="T827" s="0" t="str">
        <f aca="false">VLOOKUP($D827,metadata!$B$2:$S$451,17,0)</f>
        <v/>
      </c>
      <c r="U827" s="0" t="str">
        <f aca="false">VLOOKUP($D827,metadata!$B$2:$S$451,18,0)</f>
        <v/>
      </c>
      <c r="V827" s="0" t="n">
        <f aca="false">VLOOKUP($D827,metadata!$B$2:$Z$451,19,0)</f>
        <v>40</v>
      </c>
      <c r="W827" s="0" t="str">
        <f aca="false">VLOOKUP($D827,metadata!$B$2:$Z$451,20,0)</f>
        <v>global average</v>
      </c>
      <c r="X827" s="0" t="str">
        <f aca="false">VLOOKUP($D827,metadata!$B$2:$Z$451,21,0)</f>
        <v/>
      </c>
      <c r="Y827" s="0" t="n">
        <f aca="false">VLOOKUP($D827,metadata!$B$2:$Z$451,22,0)</f>
        <v>20</v>
      </c>
      <c r="Z827" s="0" t="str">
        <f aca="false">VLOOKUP($D827,metadata!$B$2:$Z$451,23,0)</f>
        <v/>
      </c>
      <c r="AA827" s="0" t="str">
        <f aca="false">VLOOKUP($D827,metadata!$B$2:$Z$451,24,0)</f>
        <v/>
      </c>
      <c r="AB827" s="0" t="str">
        <f aca="false">VLOOKUP($D827,metadata!$B$2:$Z$451,25,0)</f>
        <v/>
      </c>
      <c r="AC827" s="0" t="n">
        <v>10.0003466180948</v>
      </c>
      <c r="AD827" s="0" t="n">
        <v>97.203947368421</v>
      </c>
      <c r="AF827" s="0" t="n">
        <f aca="false">IF(AE827="",V827,AE827)</f>
        <v>40</v>
      </c>
      <c r="AG827" s="0" t="n">
        <f aca="false">ROUND(AC827,1)</f>
        <v>10</v>
      </c>
      <c r="AH827" s="0" t="n">
        <v>2007</v>
      </c>
      <c r="AI827" s="0" t="s">
        <v>37</v>
      </c>
      <c r="AJ827" s="0" t="s">
        <v>38</v>
      </c>
    </row>
    <row r="828" customFormat="false" ht="13.8" hidden="false" customHeight="false" outlineLevel="0" collapsed="false">
      <c r="C828" s="0" t="n">
        <v>827</v>
      </c>
      <c r="D828" s="3" t="str">
        <f aca="false">VLOOKUP(C828,$A$1:$B$451,2)</f>
        <v>20-FT</v>
      </c>
      <c r="E828" s="0" t="str">
        <f aca="false">VLOOKUP($D828,metadata!$B$2:$S$451,2,0)</f>
        <v>KIMURA, MT; OHTSU, T; YOSHIDA, T; AWASAKI, T; LIN, FJ</v>
      </c>
      <c r="F828" s="0" t="str">
        <f aca="false">VLOOKUP($D828,metadata!$B$2:$S$451,3,0)</f>
        <v>CLIMATIC ADAPTATIONS AND DISTRIBUTIONS IN THE DROSOPHILA-TAKAHASHII SPECIES SUBGROUP (DIPTERA, DROSOPHILIDAE)</v>
      </c>
      <c r="G828" s="0" t="str">
        <f aca="false">VLOOKUP($D828,metadata!$B$2:$S$451,4,0)</f>
        <v>10.1080/00222939400770181</v>
      </c>
      <c r="H828" s="0" t="str">
        <f aca="false">VLOOKUP($D828,metadata!$B$2:$S$451,5,0)</f>
        <v>y</v>
      </c>
      <c r="I828" s="0" t="str">
        <f aca="false">VLOOKUP($D828,metadata!$B$2:$S$451,6,0)</f>
        <v>a</v>
      </c>
      <c r="J828" s="0" t="str">
        <f aca="false">VLOOKUP($D828,metadata!$B$2:$S$451,7,0)</f>
        <v>i</v>
      </c>
      <c r="K828" s="0" t="n">
        <f aca="false">VLOOKUP($D828,metadata!$B$2:$S$451,8,0)</f>
        <v>5</v>
      </c>
      <c r="L828" s="0" t="n">
        <f aca="false">VLOOKUP($D828,metadata!$B$2:$S$451,9,0)</f>
        <v>4</v>
      </c>
      <c r="M828" s="0" t="str">
        <f aca="false">VLOOKUP($D828,metadata!$B$2:$S$451,10,0)</f>
        <v>n</v>
      </c>
      <c r="N828" s="0" t="str">
        <f aca="false">VLOOKUP($D828,metadata!$B$2:$S$451,11,0)</f>
        <v>Drosophila lutescens</v>
      </c>
      <c r="O828" s="0" t="str">
        <f aca="false">VLOOKUP($D828,metadata!$B$2:$S$451,12,0)</f>
        <v>diptera</v>
      </c>
      <c r="P828" s="0" t="str">
        <f aca="false">VLOOKUP($D828,metadata!$B$2:$S$451,13,0)</f>
        <v>FT</v>
      </c>
      <c r="Q828" s="0" t="n">
        <f aca="false">VLOOKUP($D828,metadata!$B$2:$S$451,14,0)</f>
        <v>33.495079</v>
      </c>
      <c r="R828" s="0" t="n">
        <f aca="false">VLOOKUP($D828,metadata!$B$2:$S$451,15,0)</f>
        <v>130.5186</v>
      </c>
      <c r="S828" s="0" t="n">
        <f aca="false">VLOOKUP($D828,metadata!$B$2:$S$451,16,0)</f>
        <v>0.05</v>
      </c>
      <c r="T828" s="0" t="str">
        <f aca="false">VLOOKUP($D828,metadata!$B$2:$S$451,17,0)</f>
        <v/>
      </c>
      <c r="U828" s="0" t="str">
        <f aca="false">VLOOKUP($D828,metadata!$B$2:$S$451,18,0)</f>
        <v/>
      </c>
      <c r="V828" s="0" t="n">
        <f aca="false">VLOOKUP($D828,metadata!$B$2:$Z$451,19,0)</f>
        <v>40</v>
      </c>
      <c r="W828" s="0" t="str">
        <f aca="false">VLOOKUP($D828,metadata!$B$2:$Z$451,20,0)</f>
        <v>global average</v>
      </c>
      <c r="X828" s="0" t="str">
        <f aca="false">VLOOKUP($D828,metadata!$B$2:$Z$451,21,0)</f>
        <v/>
      </c>
      <c r="Y828" s="0" t="n">
        <f aca="false">VLOOKUP($D828,metadata!$B$2:$Z$451,22,0)</f>
        <v>20</v>
      </c>
      <c r="Z828" s="0" t="str">
        <f aca="false">VLOOKUP($D828,metadata!$B$2:$Z$451,23,0)</f>
        <v/>
      </c>
      <c r="AA828" s="0" t="str">
        <f aca="false">VLOOKUP($D828,metadata!$B$2:$Z$451,24,0)</f>
        <v/>
      </c>
      <c r="AB828" s="0" t="str">
        <f aca="false">VLOOKUP($D828,metadata!$B$2:$Z$451,25,0)</f>
        <v/>
      </c>
      <c r="AC828" s="0" t="n">
        <v>11.004193399304</v>
      </c>
      <c r="AD828" s="0" t="n">
        <v>99.5065789473684</v>
      </c>
      <c r="AF828" s="0" t="n">
        <f aca="false">IF(AE828="",V828,AE828)</f>
        <v>40</v>
      </c>
      <c r="AG828" s="0" t="n">
        <f aca="false">ROUND(AC828,1)</f>
        <v>11</v>
      </c>
      <c r="AH828" s="0" t="n">
        <v>2007</v>
      </c>
      <c r="AI828" s="0" t="s">
        <v>37</v>
      </c>
      <c r="AJ828" s="0" t="s">
        <v>38</v>
      </c>
    </row>
    <row r="829" customFormat="false" ht="13.8" hidden="false" customHeight="false" outlineLevel="0" collapsed="false">
      <c r="C829" s="0" t="n">
        <v>828</v>
      </c>
      <c r="D829" s="3" t="str">
        <f aca="false">VLOOKUP(C829,$A$1:$B$451,2)</f>
        <v>20-FT</v>
      </c>
      <c r="E829" s="0" t="str">
        <f aca="false">VLOOKUP($D829,metadata!$B$2:$S$451,2,0)</f>
        <v>KIMURA, MT; OHTSU, T; YOSHIDA, T; AWASAKI, T; LIN, FJ</v>
      </c>
      <c r="F829" s="0" t="str">
        <f aca="false">VLOOKUP($D829,metadata!$B$2:$S$451,3,0)</f>
        <v>CLIMATIC ADAPTATIONS AND DISTRIBUTIONS IN THE DROSOPHILA-TAKAHASHII SPECIES SUBGROUP (DIPTERA, DROSOPHILIDAE)</v>
      </c>
      <c r="G829" s="0" t="str">
        <f aca="false">VLOOKUP($D829,metadata!$B$2:$S$451,4,0)</f>
        <v>10.1080/00222939400770181</v>
      </c>
      <c r="H829" s="0" t="str">
        <f aca="false">VLOOKUP($D829,metadata!$B$2:$S$451,5,0)</f>
        <v>y</v>
      </c>
      <c r="I829" s="0" t="str">
        <f aca="false">VLOOKUP($D829,metadata!$B$2:$S$451,6,0)</f>
        <v>a</v>
      </c>
      <c r="J829" s="0" t="str">
        <f aca="false">VLOOKUP($D829,metadata!$B$2:$S$451,7,0)</f>
        <v>i</v>
      </c>
      <c r="K829" s="0" t="n">
        <f aca="false">VLOOKUP($D829,metadata!$B$2:$S$451,8,0)</f>
        <v>5</v>
      </c>
      <c r="L829" s="0" t="n">
        <f aca="false">VLOOKUP($D829,metadata!$B$2:$S$451,9,0)</f>
        <v>4</v>
      </c>
      <c r="M829" s="0" t="str">
        <f aca="false">VLOOKUP($D829,metadata!$B$2:$S$451,10,0)</f>
        <v>n</v>
      </c>
      <c r="N829" s="0" t="str">
        <f aca="false">VLOOKUP($D829,metadata!$B$2:$S$451,11,0)</f>
        <v>Drosophila lutescens</v>
      </c>
      <c r="O829" s="0" t="str">
        <f aca="false">VLOOKUP($D829,metadata!$B$2:$S$451,12,0)</f>
        <v>diptera</v>
      </c>
      <c r="P829" s="0" t="str">
        <f aca="false">VLOOKUP($D829,metadata!$B$2:$S$451,13,0)</f>
        <v>FT</v>
      </c>
      <c r="Q829" s="0" t="n">
        <f aca="false">VLOOKUP($D829,metadata!$B$2:$S$451,14,0)</f>
        <v>33.495079</v>
      </c>
      <c r="R829" s="0" t="n">
        <f aca="false">VLOOKUP($D829,metadata!$B$2:$S$451,15,0)</f>
        <v>130.5186</v>
      </c>
      <c r="S829" s="0" t="n">
        <f aca="false">VLOOKUP($D829,metadata!$B$2:$S$451,16,0)</f>
        <v>0.05</v>
      </c>
      <c r="T829" s="0" t="str">
        <f aca="false">VLOOKUP($D829,metadata!$B$2:$S$451,17,0)</f>
        <v/>
      </c>
      <c r="U829" s="0" t="str">
        <f aca="false">VLOOKUP($D829,metadata!$B$2:$S$451,18,0)</f>
        <v/>
      </c>
      <c r="V829" s="0" t="n">
        <f aca="false">VLOOKUP($D829,metadata!$B$2:$Z$451,19,0)</f>
        <v>40</v>
      </c>
      <c r="W829" s="0" t="str">
        <f aca="false">VLOOKUP($D829,metadata!$B$2:$Z$451,20,0)</f>
        <v>global average</v>
      </c>
      <c r="X829" s="0" t="str">
        <f aca="false">VLOOKUP($D829,metadata!$B$2:$Z$451,21,0)</f>
        <v/>
      </c>
      <c r="Y829" s="0" t="n">
        <f aca="false">VLOOKUP($D829,metadata!$B$2:$Z$451,22,0)</f>
        <v>20</v>
      </c>
      <c r="Z829" s="0" t="str">
        <f aca="false">VLOOKUP($D829,metadata!$B$2:$Z$451,23,0)</f>
        <v/>
      </c>
      <c r="AA829" s="0" t="str">
        <f aca="false">VLOOKUP($D829,metadata!$B$2:$Z$451,24,0)</f>
        <v/>
      </c>
      <c r="AB829" s="0" t="str">
        <f aca="false">VLOOKUP($D829,metadata!$B$2:$Z$451,25,0)</f>
        <v/>
      </c>
      <c r="AC829" s="0" t="n">
        <v>12.007183829926</v>
      </c>
      <c r="AD829" s="0" t="n">
        <v>8.7171052631579</v>
      </c>
      <c r="AF829" s="0" t="n">
        <f aca="false">IF(AE829="",V829,AE829)</f>
        <v>40</v>
      </c>
      <c r="AG829" s="0" t="n">
        <f aca="false">ROUND(AC829,1)</f>
        <v>12</v>
      </c>
      <c r="AH829" s="0" t="n">
        <v>2007</v>
      </c>
      <c r="AI829" s="0" t="s">
        <v>37</v>
      </c>
      <c r="AJ829" s="0" t="s">
        <v>38</v>
      </c>
    </row>
    <row r="830" customFormat="false" ht="13.8" hidden="false" customHeight="false" outlineLevel="0" collapsed="false">
      <c r="C830" s="0" t="n">
        <v>829</v>
      </c>
      <c r="D830" s="3" t="str">
        <f aca="false">VLOOKUP(C830,$A$1:$B$451,2)</f>
        <v>20-FT</v>
      </c>
      <c r="E830" s="0" t="str">
        <f aca="false">VLOOKUP($D830,metadata!$B$2:$S$451,2,0)</f>
        <v>KIMURA, MT; OHTSU, T; YOSHIDA, T; AWASAKI, T; LIN, FJ</v>
      </c>
      <c r="F830" s="0" t="str">
        <f aca="false">VLOOKUP($D830,metadata!$B$2:$S$451,3,0)</f>
        <v>CLIMATIC ADAPTATIONS AND DISTRIBUTIONS IN THE DROSOPHILA-TAKAHASHII SPECIES SUBGROUP (DIPTERA, DROSOPHILIDAE)</v>
      </c>
      <c r="G830" s="0" t="str">
        <f aca="false">VLOOKUP($D830,metadata!$B$2:$S$451,4,0)</f>
        <v>10.1080/00222939400770181</v>
      </c>
      <c r="H830" s="0" t="str">
        <f aca="false">VLOOKUP($D830,metadata!$B$2:$S$451,5,0)</f>
        <v>y</v>
      </c>
      <c r="I830" s="0" t="str">
        <f aca="false">VLOOKUP($D830,metadata!$B$2:$S$451,6,0)</f>
        <v>a</v>
      </c>
      <c r="J830" s="0" t="str">
        <f aca="false">VLOOKUP($D830,metadata!$B$2:$S$451,7,0)</f>
        <v>i</v>
      </c>
      <c r="K830" s="0" t="n">
        <f aca="false">VLOOKUP($D830,metadata!$B$2:$S$451,8,0)</f>
        <v>5</v>
      </c>
      <c r="L830" s="0" t="n">
        <f aca="false">VLOOKUP($D830,metadata!$B$2:$S$451,9,0)</f>
        <v>4</v>
      </c>
      <c r="M830" s="0" t="str">
        <f aca="false">VLOOKUP($D830,metadata!$B$2:$S$451,10,0)</f>
        <v>n</v>
      </c>
      <c r="N830" s="0" t="str">
        <f aca="false">VLOOKUP($D830,metadata!$B$2:$S$451,11,0)</f>
        <v>Drosophila lutescens</v>
      </c>
      <c r="O830" s="0" t="str">
        <f aca="false">VLOOKUP($D830,metadata!$B$2:$S$451,12,0)</f>
        <v>diptera</v>
      </c>
      <c r="P830" s="0" t="str">
        <f aca="false">VLOOKUP($D830,metadata!$B$2:$S$451,13,0)</f>
        <v>FT</v>
      </c>
      <c r="Q830" s="0" t="n">
        <f aca="false">VLOOKUP($D830,metadata!$B$2:$S$451,14,0)</f>
        <v>33.495079</v>
      </c>
      <c r="R830" s="0" t="n">
        <f aca="false">VLOOKUP($D830,metadata!$B$2:$S$451,15,0)</f>
        <v>130.5186</v>
      </c>
      <c r="S830" s="0" t="n">
        <f aca="false">VLOOKUP($D830,metadata!$B$2:$S$451,16,0)</f>
        <v>0.05</v>
      </c>
      <c r="T830" s="0" t="str">
        <f aca="false">VLOOKUP($D830,metadata!$B$2:$S$451,17,0)</f>
        <v/>
      </c>
      <c r="U830" s="0" t="str">
        <f aca="false">VLOOKUP($D830,metadata!$B$2:$S$451,18,0)</f>
        <v/>
      </c>
      <c r="V830" s="0" t="n">
        <f aca="false">VLOOKUP($D830,metadata!$B$2:$Z$451,19,0)</f>
        <v>40</v>
      </c>
      <c r="W830" s="0" t="str">
        <f aca="false">VLOOKUP($D830,metadata!$B$2:$Z$451,20,0)</f>
        <v>global average</v>
      </c>
      <c r="X830" s="0" t="str">
        <f aca="false">VLOOKUP($D830,metadata!$B$2:$Z$451,21,0)</f>
        <v/>
      </c>
      <c r="Y830" s="0" t="n">
        <f aca="false">VLOOKUP($D830,metadata!$B$2:$Z$451,22,0)</f>
        <v>20</v>
      </c>
      <c r="Z830" s="0" t="str">
        <f aca="false">VLOOKUP($D830,metadata!$B$2:$Z$451,23,0)</f>
        <v/>
      </c>
      <c r="AA830" s="0" t="str">
        <f aca="false">VLOOKUP($D830,metadata!$B$2:$Z$451,24,0)</f>
        <v/>
      </c>
      <c r="AB830" s="0" t="str">
        <f aca="false">VLOOKUP($D830,metadata!$B$2:$Z$451,25,0)</f>
        <v/>
      </c>
      <c r="AC830" s="0" t="n">
        <v>13.0147958351457</v>
      </c>
      <c r="AD830" s="0" t="n">
        <v>13.9802631578947</v>
      </c>
      <c r="AF830" s="0" t="n">
        <f aca="false">IF(AE830="",V830,AE830)</f>
        <v>40</v>
      </c>
      <c r="AG830" s="0" t="n">
        <f aca="false">ROUND(AC830,1)</f>
        <v>13</v>
      </c>
      <c r="AH830" s="0" t="n">
        <v>2007</v>
      </c>
      <c r="AI830" s="0" t="s">
        <v>37</v>
      </c>
      <c r="AJ830" s="0" t="s">
        <v>38</v>
      </c>
    </row>
    <row r="831" customFormat="false" ht="13.8" hidden="false" customHeight="false" outlineLevel="0" collapsed="false">
      <c r="C831" s="0" t="n">
        <v>830</v>
      </c>
      <c r="D831" s="3" t="str">
        <f aca="false">VLOOKUP(C831,$A$1:$B$451,2)</f>
        <v>20-KS</v>
      </c>
      <c r="E831" s="0" t="str">
        <f aca="false">VLOOKUP($D831,metadata!$B$2:$S$451,2,0)</f>
        <v>KIMURA, MT; OHTSU, T; YOSHIDA, T; AWASAKI, T; LIN, FJ</v>
      </c>
      <c r="F831" s="0" t="str">
        <f aca="false">VLOOKUP($D831,metadata!$B$2:$S$451,3,0)</f>
        <v>CLIMATIC ADAPTATIONS AND DISTRIBUTIONS IN THE DROSOPHILA-TAKAHASHII SPECIES SUBGROUP (DIPTERA, DROSOPHILIDAE)</v>
      </c>
      <c r="G831" s="0" t="str">
        <f aca="false">VLOOKUP($D831,metadata!$B$2:$S$451,4,0)</f>
        <v>10.1080/00222939400770181</v>
      </c>
      <c r="H831" s="0" t="str">
        <f aca="false">VLOOKUP($D831,metadata!$B$2:$S$451,5,0)</f>
        <v>y</v>
      </c>
      <c r="I831" s="0" t="str">
        <f aca="false">VLOOKUP($D831,metadata!$B$2:$S$451,6,0)</f>
        <v>a</v>
      </c>
      <c r="J831" s="0" t="str">
        <f aca="false">VLOOKUP($D831,metadata!$B$2:$S$451,7,0)</f>
        <v>i</v>
      </c>
      <c r="K831" s="0" t="n">
        <f aca="false">VLOOKUP($D831,metadata!$B$2:$S$451,8,0)</f>
        <v>5</v>
      </c>
      <c r="L831" s="0" t="n">
        <f aca="false">VLOOKUP($D831,metadata!$B$2:$S$451,9,0)</f>
        <v>4</v>
      </c>
      <c r="M831" s="0" t="str">
        <f aca="false">VLOOKUP($D831,metadata!$B$2:$S$451,10,0)</f>
        <v>n</v>
      </c>
      <c r="N831" s="0" t="str">
        <f aca="false">VLOOKUP($D831,metadata!$B$2:$S$451,11,0)</f>
        <v>Drosophila lutescens</v>
      </c>
      <c r="O831" s="0" t="str">
        <f aca="false">VLOOKUP($D831,metadata!$B$2:$S$451,12,0)</f>
        <v>diptera</v>
      </c>
      <c r="P831" s="0" t="str">
        <f aca="false">VLOOKUP($D831,metadata!$B$2:$S$451,13,0)</f>
        <v>KS</v>
      </c>
      <c r="Q831" s="0" t="n">
        <f aca="false">VLOOKUP($D831,metadata!$B$2:$S$451,14,0)</f>
        <v>31.766667</v>
      </c>
      <c r="R831" s="0" t="n">
        <f aca="false">VLOOKUP($D831,metadata!$B$2:$S$451,15,0)</f>
        <v>129.8</v>
      </c>
      <c r="S831" s="0" t="n">
        <f aca="false">VLOOKUP($D831,metadata!$B$2:$S$451,16,0)</f>
        <v>0.05</v>
      </c>
      <c r="T831" s="0" t="str">
        <f aca="false">VLOOKUP($D831,metadata!$B$2:$S$451,17,0)</f>
        <v/>
      </c>
      <c r="U831" s="0" t="str">
        <f aca="false">VLOOKUP($D831,metadata!$B$2:$S$451,18,0)</f>
        <v/>
      </c>
      <c r="V831" s="0" t="n">
        <f aca="false">VLOOKUP($D831,metadata!$B$2:$Z$451,19,0)</f>
        <v>40</v>
      </c>
      <c r="W831" s="0" t="str">
        <f aca="false">VLOOKUP($D831,metadata!$B$2:$Z$451,20,0)</f>
        <v>global average</v>
      </c>
      <c r="X831" s="0" t="str">
        <f aca="false">VLOOKUP($D831,metadata!$B$2:$Z$451,21,0)</f>
        <v/>
      </c>
      <c r="Y831" s="0" t="n">
        <f aca="false">VLOOKUP($D831,metadata!$B$2:$Z$451,22,0)</f>
        <v>20</v>
      </c>
      <c r="Z831" s="0" t="str">
        <f aca="false">VLOOKUP($D831,metadata!$B$2:$Z$451,23,0)</f>
        <v/>
      </c>
      <c r="AA831" s="0" t="str">
        <f aca="false">VLOOKUP($D831,metadata!$B$2:$Z$451,24,0)</f>
        <v/>
      </c>
      <c r="AB831" s="0" t="str">
        <f aca="false">VLOOKUP($D831,metadata!$B$2:$Z$451,25,0)</f>
        <v/>
      </c>
      <c r="AC831" s="0" t="n">
        <v>10.0015088081774</v>
      </c>
      <c r="AD831" s="0" t="n">
        <v>87.828947368421</v>
      </c>
      <c r="AF831" s="0" t="n">
        <f aca="false">IF(AE831="",V831,AE831)</f>
        <v>40</v>
      </c>
      <c r="AG831" s="0" t="n">
        <f aca="false">ROUND(AC831,1)</f>
        <v>10</v>
      </c>
      <c r="AH831" s="0" t="n">
        <v>2007</v>
      </c>
      <c r="AI831" s="0" t="s">
        <v>37</v>
      </c>
      <c r="AJ831" s="0" t="s">
        <v>38</v>
      </c>
    </row>
    <row r="832" customFormat="false" ht="13.8" hidden="false" customHeight="false" outlineLevel="0" collapsed="false">
      <c r="C832" s="0" t="n">
        <v>831</v>
      </c>
      <c r="D832" s="3" t="str">
        <f aca="false">VLOOKUP(C832,$A$1:$B$451,2)</f>
        <v>20-KS</v>
      </c>
      <c r="E832" s="0" t="str">
        <f aca="false">VLOOKUP($D832,metadata!$B$2:$S$451,2,0)</f>
        <v>KIMURA, MT; OHTSU, T; YOSHIDA, T; AWASAKI, T; LIN, FJ</v>
      </c>
      <c r="F832" s="0" t="str">
        <f aca="false">VLOOKUP($D832,metadata!$B$2:$S$451,3,0)</f>
        <v>CLIMATIC ADAPTATIONS AND DISTRIBUTIONS IN THE DROSOPHILA-TAKAHASHII SPECIES SUBGROUP (DIPTERA, DROSOPHILIDAE)</v>
      </c>
      <c r="G832" s="0" t="str">
        <f aca="false">VLOOKUP($D832,metadata!$B$2:$S$451,4,0)</f>
        <v>10.1080/00222939400770181</v>
      </c>
      <c r="H832" s="0" t="str">
        <f aca="false">VLOOKUP($D832,metadata!$B$2:$S$451,5,0)</f>
        <v>y</v>
      </c>
      <c r="I832" s="0" t="str">
        <f aca="false">VLOOKUP($D832,metadata!$B$2:$S$451,6,0)</f>
        <v>a</v>
      </c>
      <c r="J832" s="0" t="str">
        <f aca="false">VLOOKUP($D832,metadata!$B$2:$S$451,7,0)</f>
        <v>i</v>
      </c>
      <c r="K832" s="0" t="n">
        <f aca="false">VLOOKUP($D832,metadata!$B$2:$S$451,8,0)</f>
        <v>5</v>
      </c>
      <c r="L832" s="0" t="n">
        <f aca="false">VLOOKUP($D832,metadata!$B$2:$S$451,9,0)</f>
        <v>4</v>
      </c>
      <c r="M832" s="0" t="str">
        <f aca="false">VLOOKUP($D832,metadata!$B$2:$S$451,10,0)</f>
        <v>n</v>
      </c>
      <c r="N832" s="0" t="str">
        <f aca="false">VLOOKUP($D832,metadata!$B$2:$S$451,11,0)</f>
        <v>Drosophila lutescens</v>
      </c>
      <c r="O832" s="0" t="str">
        <f aca="false">VLOOKUP($D832,metadata!$B$2:$S$451,12,0)</f>
        <v>diptera</v>
      </c>
      <c r="P832" s="0" t="str">
        <f aca="false">VLOOKUP($D832,metadata!$B$2:$S$451,13,0)</f>
        <v>KS</v>
      </c>
      <c r="Q832" s="0" t="n">
        <f aca="false">VLOOKUP($D832,metadata!$B$2:$S$451,14,0)</f>
        <v>31.766667</v>
      </c>
      <c r="R832" s="0" t="n">
        <f aca="false">VLOOKUP($D832,metadata!$B$2:$S$451,15,0)</f>
        <v>129.8</v>
      </c>
      <c r="S832" s="0" t="n">
        <f aca="false">VLOOKUP($D832,metadata!$B$2:$S$451,16,0)</f>
        <v>0.05</v>
      </c>
      <c r="T832" s="0" t="str">
        <f aca="false">VLOOKUP($D832,metadata!$B$2:$S$451,17,0)</f>
        <v/>
      </c>
      <c r="U832" s="0" t="str">
        <f aca="false">VLOOKUP($D832,metadata!$B$2:$S$451,18,0)</f>
        <v/>
      </c>
      <c r="V832" s="0" t="n">
        <f aca="false">VLOOKUP($D832,metadata!$B$2:$Z$451,19,0)</f>
        <v>40</v>
      </c>
      <c r="W832" s="0" t="str">
        <f aca="false">VLOOKUP($D832,metadata!$B$2:$Z$451,20,0)</f>
        <v>global average</v>
      </c>
      <c r="X832" s="0" t="str">
        <f aca="false">VLOOKUP($D832,metadata!$B$2:$Z$451,21,0)</f>
        <v/>
      </c>
      <c r="Y832" s="0" t="n">
        <f aca="false">VLOOKUP($D832,metadata!$B$2:$Z$451,22,0)</f>
        <v>20</v>
      </c>
      <c r="Z832" s="0" t="str">
        <f aca="false">VLOOKUP($D832,metadata!$B$2:$Z$451,23,0)</f>
        <v/>
      </c>
      <c r="AA832" s="0" t="str">
        <f aca="false">VLOOKUP($D832,metadata!$B$2:$Z$451,24,0)</f>
        <v/>
      </c>
      <c r="AB832" s="0" t="str">
        <f aca="false">VLOOKUP($D832,metadata!$B$2:$Z$451,25,0)</f>
        <v/>
      </c>
      <c r="AC832" s="0" t="n">
        <v>10.9991096672466</v>
      </c>
      <c r="AD832" s="0" t="n">
        <v>73.8486842105263</v>
      </c>
      <c r="AF832" s="0" t="n">
        <f aca="false">IF(AE832="",V832,AE832)</f>
        <v>40</v>
      </c>
      <c r="AG832" s="0" t="n">
        <f aca="false">ROUND(AC832,1)</f>
        <v>11</v>
      </c>
      <c r="AH832" s="0" t="n">
        <v>2007</v>
      </c>
      <c r="AI832" s="0" t="s">
        <v>37</v>
      </c>
      <c r="AJ832" s="0" t="s">
        <v>38</v>
      </c>
    </row>
    <row r="833" customFormat="false" ht="13.8" hidden="false" customHeight="false" outlineLevel="0" collapsed="false">
      <c r="C833" s="0" t="n">
        <v>832</v>
      </c>
      <c r="D833" s="3" t="str">
        <f aca="false">VLOOKUP(C833,$A$1:$B$451,2)</f>
        <v>20-KS</v>
      </c>
      <c r="E833" s="0" t="str">
        <f aca="false">VLOOKUP($D833,metadata!$B$2:$S$451,2,0)</f>
        <v>KIMURA, MT; OHTSU, T; YOSHIDA, T; AWASAKI, T; LIN, FJ</v>
      </c>
      <c r="F833" s="0" t="str">
        <f aca="false">VLOOKUP($D833,metadata!$B$2:$S$451,3,0)</f>
        <v>CLIMATIC ADAPTATIONS AND DISTRIBUTIONS IN THE DROSOPHILA-TAKAHASHII SPECIES SUBGROUP (DIPTERA, DROSOPHILIDAE)</v>
      </c>
      <c r="G833" s="0" t="str">
        <f aca="false">VLOOKUP($D833,metadata!$B$2:$S$451,4,0)</f>
        <v>10.1080/00222939400770181</v>
      </c>
      <c r="H833" s="0" t="str">
        <f aca="false">VLOOKUP($D833,metadata!$B$2:$S$451,5,0)</f>
        <v>y</v>
      </c>
      <c r="I833" s="0" t="str">
        <f aca="false">VLOOKUP($D833,metadata!$B$2:$S$451,6,0)</f>
        <v>a</v>
      </c>
      <c r="J833" s="0" t="str">
        <f aca="false">VLOOKUP($D833,metadata!$B$2:$S$451,7,0)</f>
        <v>i</v>
      </c>
      <c r="K833" s="0" t="n">
        <f aca="false">VLOOKUP($D833,metadata!$B$2:$S$451,8,0)</f>
        <v>5</v>
      </c>
      <c r="L833" s="0" t="n">
        <f aca="false">VLOOKUP($D833,metadata!$B$2:$S$451,9,0)</f>
        <v>4</v>
      </c>
      <c r="M833" s="0" t="str">
        <f aca="false">VLOOKUP($D833,metadata!$B$2:$S$451,10,0)</f>
        <v>n</v>
      </c>
      <c r="N833" s="0" t="str">
        <f aca="false">VLOOKUP($D833,metadata!$B$2:$S$451,11,0)</f>
        <v>Drosophila lutescens</v>
      </c>
      <c r="O833" s="0" t="str">
        <f aca="false">VLOOKUP($D833,metadata!$B$2:$S$451,12,0)</f>
        <v>diptera</v>
      </c>
      <c r="P833" s="0" t="str">
        <f aca="false">VLOOKUP($D833,metadata!$B$2:$S$451,13,0)</f>
        <v>KS</v>
      </c>
      <c r="Q833" s="0" t="n">
        <f aca="false">VLOOKUP($D833,metadata!$B$2:$S$451,14,0)</f>
        <v>31.766667</v>
      </c>
      <c r="R833" s="0" t="n">
        <f aca="false">VLOOKUP($D833,metadata!$B$2:$S$451,15,0)</f>
        <v>129.8</v>
      </c>
      <c r="S833" s="0" t="n">
        <f aca="false">VLOOKUP($D833,metadata!$B$2:$S$451,16,0)</f>
        <v>0.05</v>
      </c>
      <c r="T833" s="0" t="str">
        <f aca="false">VLOOKUP($D833,metadata!$B$2:$S$451,17,0)</f>
        <v/>
      </c>
      <c r="U833" s="0" t="str">
        <f aca="false">VLOOKUP($D833,metadata!$B$2:$S$451,18,0)</f>
        <v/>
      </c>
      <c r="V833" s="0" t="n">
        <f aca="false">VLOOKUP($D833,metadata!$B$2:$Z$451,19,0)</f>
        <v>40</v>
      </c>
      <c r="W833" s="0" t="str">
        <f aca="false">VLOOKUP($D833,metadata!$B$2:$Z$451,20,0)</f>
        <v>global average</v>
      </c>
      <c r="X833" s="0" t="str">
        <f aca="false">VLOOKUP($D833,metadata!$B$2:$Z$451,21,0)</f>
        <v/>
      </c>
      <c r="Y833" s="0" t="n">
        <f aca="false">VLOOKUP($D833,metadata!$B$2:$Z$451,22,0)</f>
        <v>20</v>
      </c>
      <c r="Z833" s="0" t="str">
        <f aca="false">VLOOKUP($D833,metadata!$B$2:$Z$451,23,0)</f>
        <v/>
      </c>
      <c r="AA833" s="0" t="str">
        <f aca="false">VLOOKUP($D833,metadata!$B$2:$Z$451,24,0)</f>
        <v/>
      </c>
      <c r="AB833" s="0" t="str">
        <f aca="false">VLOOKUP($D833,metadata!$B$2:$Z$451,25,0)</f>
        <v/>
      </c>
      <c r="AC833" s="0" t="n">
        <v>12.0109490539364</v>
      </c>
      <c r="AD833" s="0" t="n">
        <v>11.6776315789473</v>
      </c>
      <c r="AF833" s="0" t="n">
        <f aca="false">IF(AE833="",V833,AE833)</f>
        <v>40</v>
      </c>
      <c r="AG833" s="0" t="n">
        <f aca="false">ROUND(AC833,1)</f>
        <v>12</v>
      </c>
      <c r="AH833" s="0" t="n">
        <v>2007</v>
      </c>
      <c r="AI833" s="0" t="s">
        <v>37</v>
      </c>
      <c r="AJ833" s="0" t="s">
        <v>38</v>
      </c>
    </row>
    <row r="834" customFormat="false" ht="13.8" hidden="false" customHeight="false" outlineLevel="0" collapsed="false">
      <c r="C834" s="0" t="n">
        <v>833</v>
      </c>
      <c r="D834" s="3" t="str">
        <f aca="false">VLOOKUP(C834,$A$1:$B$451,2)</f>
        <v>20-KS</v>
      </c>
      <c r="E834" s="0" t="str">
        <f aca="false">VLOOKUP($D834,metadata!$B$2:$S$451,2,0)</f>
        <v>KIMURA, MT; OHTSU, T; YOSHIDA, T; AWASAKI, T; LIN, FJ</v>
      </c>
      <c r="F834" s="0" t="str">
        <f aca="false">VLOOKUP($D834,metadata!$B$2:$S$451,3,0)</f>
        <v>CLIMATIC ADAPTATIONS AND DISTRIBUTIONS IN THE DROSOPHILA-TAKAHASHII SPECIES SUBGROUP (DIPTERA, DROSOPHILIDAE)</v>
      </c>
      <c r="G834" s="0" t="str">
        <f aca="false">VLOOKUP($D834,metadata!$B$2:$S$451,4,0)</f>
        <v>10.1080/00222939400770181</v>
      </c>
      <c r="H834" s="0" t="str">
        <f aca="false">VLOOKUP($D834,metadata!$B$2:$S$451,5,0)</f>
        <v>y</v>
      </c>
      <c r="I834" s="0" t="str">
        <f aca="false">VLOOKUP($D834,metadata!$B$2:$S$451,6,0)</f>
        <v>a</v>
      </c>
      <c r="J834" s="0" t="str">
        <f aca="false">VLOOKUP($D834,metadata!$B$2:$S$451,7,0)</f>
        <v>i</v>
      </c>
      <c r="K834" s="0" t="n">
        <f aca="false">VLOOKUP($D834,metadata!$B$2:$S$451,8,0)</f>
        <v>5</v>
      </c>
      <c r="L834" s="0" t="n">
        <f aca="false">VLOOKUP($D834,metadata!$B$2:$S$451,9,0)</f>
        <v>4</v>
      </c>
      <c r="M834" s="0" t="str">
        <f aca="false">VLOOKUP($D834,metadata!$B$2:$S$451,10,0)</f>
        <v>n</v>
      </c>
      <c r="N834" s="0" t="str">
        <f aca="false">VLOOKUP($D834,metadata!$B$2:$S$451,11,0)</f>
        <v>Drosophila lutescens</v>
      </c>
      <c r="O834" s="0" t="str">
        <f aca="false">VLOOKUP($D834,metadata!$B$2:$S$451,12,0)</f>
        <v>diptera</v>
      </c>
      <c r="P834" s="0" t="str">
        <f aca="false">VLOOKUP($D834,metadata!$B$2:$S$451,13,0)</f>
        <v>KS</v>
      </c>
      <c r="Q834" s="0" t="n">
        <f aca="false">VLOOKUP($D834,metadata!$B$2:$S$451,14,0)</f>
        <v>31.766667</v>
      </c>
      <c r="R834" s="0" t="n">
        <f aca="false">VLOOKUP($D834,metadata!$B$2:$S$451,15,0)</f>
        <v>129.8</v>
      </c>
      <c r="S834" s="0" t="n">
        <f aca="false">VLOOKUP($D834,metadata!$B$2:$S$451,16,0)</f>
        <v>0.05</v>
      </c>
      <c r="T834" s="0" t="str">
        <f aca="false">VLOOKUP($D834,metadata!$B$2:$S$451,17,0)</f>
        <v/>
      </c>
      <c r="U834" s="0" t="str">
        <f aca="false">VLOOKUP($D834,metadata!$B$2:$S$451,18,0)</f>
        <v/>
      </c>
      <c r="V834" s="0" t="n">
        <f aca="false">VLOOKUP($D834,metadata!$B$2:$Z$451,19,0)</f>
        <v>40</v>
      </c>
      <c r="W834" s="0" t="str">
        <f aca="false">VLOOKUP($D834,metadata!$B$2:$Z$451,20,0)</f>
        <v>global average</v>
      </c>
      <c r="X834" s="0" t="str">
        <f aca="false">VLOOKUP($D834,metadata!$B$2:$Z$451,21,0)</f>
        <v/>
      </c>
      <c r="Y834" s="0" t="n">
        <f aca="false">VLOOKUP($D834,metadata!$B$2:$Z$451,22,0)</f>
        <v>20</v>
      </c>
      <c r="Z834" s="0" t="str">
        <f aca="false">VLOOKUP($D834,metadata!$B$2:$Z$451,23,0)</f>
        <v/>
      </c>
      <c r="AA834" s="0" t="str">
        <f aca="false">VLOOKUP($D834,metadata!$B$2:$Z$451,24,0)</f>
        <v/>
      </c>
      <c r="AB834" s="0" t="str">
        <f aca="false">VLOOKUP($D834,metadata!$B$2:$Z$451,25,0)</f>
        <v/>
      </c>
      <c r="AC834" s="0" t="n">
        <v>13.0146327207481</v>
      </c>
      <c r="AD834" s="0" t="n">
        <v>15.2960526315789</v>
      </c>
      <c r="AF834" s="0" t="n">
        <f aca="false">IF(AE834="",V834,AE834)</f>
        <v>40</v>
      </c>
      <c r="AG834" s="0" t="n">
        <f aca="false">ROUND(AC834,1)</f>
        <v>13</v>
      </c>
      <c r="AH834" s="0" t="n">
        <v>2007</v>
      </c>
      <c r="AI834" s="0" t="s">
        <v>37</v>
      </c>
      <c r="AJ834" s="0" t="s">
        <v>38</v>
      </c>
    </row>
    <row r="835" customFormat="false" ht="13.8" hidden="false" customHeight="false" outlineLevel="0" collapsed="false">
      <c r="C835" s="0" t="n">
        <v>834</v>
      </c>
      <c r="D835" s="3" t="str">
        <f aca="false">VLOOKUP(C835,$A$1:$B$451,2)</f>
        <v>20-KG</v>
      </c>
      <c r="E835" s="0" t="str">
        <f aca="false">VLOOKUP($D835,metadata!$B$2:$S$451,2,0)</f>
        <v>KIMURA, MT; OHTSU, T; YOSHIDA, T; AWASAKI, T; LIN, FJ</v>
      </c>
      <c r="F835" s="0" t="str">
        <f aca="false">VLOOKUP($D835,metadata!$B$2:$S$451,3,0)</f>
        <v>CLIMATIC ADAPTATIONS AND DISTRIBUTIONS IN THE DROSOPHILA-TAKAHASHII SPECIES SUBGROUP (DIPTERA, DROSOPHILIDAE)</v>
      </c>
      <c r="G835" s="0" t="str">
        <f aca="false">VLOOKUP($D835,metadata!$B$2:$S$451,4,0)</f>
        <v>10.1080/00222939400770181</v>
      </c>
      <c r="H835" s="0" t="str">
        <f aca="false">VLOOKUP($D835,metadata!$B$2:$S$451,5,0)</f>
        <v>y</v>
      </c>
      <c r="I835" s="0" t="str">
        <f aca="false">VLOOKUP($D835,metadata!$B$2:$S$451,6,0)</f>
        <v>a</v>
      </c>
      <c r="J835" s="0" t="str">
        <f aca="false">VLOOKUP($D835,metadata!$B$2:$S$451,7,0)</f>
        <v>i</v>
      </c>
      <c r="K835" s="0" t="n">
        <f aca="false">VLOOKUP($D835,metadata!$B$2:$S$451,8,0)</f>
        <v>5</v>
      </c>
      <c r="L835" s="0" t="n">
        <f aca="false">VLOOKUP($D835,metadata!$B$2:$S$451,9,0)</f>
        <v>4</v>
      </c>
      <c r="M835" s="0" t="str">
        <f aca="false">VLOOKUP($D835,metadata!$B$2:$S$451,10,0)</f>
        <v>n</v>
      </c>
      <c r="N835" s="0" t="str">
        <f aca="false">VLOOKUP($D835,metadata!$B$2:$S$451,11,0)</f>
        <v>Drosophila lutescens</v>
      </c>
      <c r="O835" s="0" t="str">
        <f aca="false">VLOOKUP($D835,metadata!$B$2:$S$451,12,0)</f>
        <v>diptera</v>
      </c>
      <c r="P835" s="0" t="str">
        <f aca="false">VLOOKUP($D835,metadata!$B$2:$S$451,13,0)</f>
        <v>KG</v>
      </c>
      <c r="Q835" s="0" t="n">
        <f aca="false">VLOOKUP($D835,metadata!$B$2:$S$451,14,0)</f>
        <v>31.596536</v>
      </c>
      <c r="R835" s="0" t="n">
        <f aca="false">VLOOKUP($D835,metadata!$B$2:$S$451,15,0)</f>
        <v>130.557117</v>
      </c>
      <c r="S835" s="0" t="n">
        <f aca="false">VLOOKUP($D835,metadata!$B$2:$S$451,16,0)</f>
        <v>0.05</v>
      </c>
      <c r="T835" s="0" t="str">
        <f aca="false">VLOOKUP($D835,metadata!$B$2:$S$451,17,0)</f>
        <v/>
      </c>
      <c r="U835" s="0" t="str">
        <f aca="false">VLOOKUP($D835,metadata!$B$2:$S$451,18,0)</f>
        <v/>
      </c>
      <c r="V835" s="0" t="n">
        <f aca="false">VLOOKUP($D835,metadata!$B$2:$Z$451,19,0)</f>
        <v>40</v>
      </c>
      <c r="W835" s="0" t="str">
        <f aca="false">VLOOKUP($D835,metadata!$B$2:$Z$451,20,0)</f>
        <v>global average</v>
      </c>
      <c r="X835" s="0" t="str">
        <f aca="false">VLOOKUP($D835,metadata!$B$2:$Z$451,21,0)</f>
        <v/>
      </c>
      <c r="Y835" s="0" t="n">
        <f aca="false">VLOOKUP($D835,metadata!$B$2:$Z$451,22,0)</f>
        <v>20</v>
      </c>
      <c r="Z835" s="0" t="str">
        <f aca="false">VLOOKUP($D835,metadata!$B$2:$Z$451,23,0)</f>
        <v/>
      </c>
      <c r="AA835" s="0" t="str">
        <f aca="false">VLOOKUP($D835,metadata!$B$2:$Z$451,24,0)</f>
        <v/>
      </c>
      <c r="AB835" s="0" t="str">
        <f aca="false">VLOOKUP($D835,metadata!$B$2:$Z$451,25,0)</f>
        <v/>
      </c>
      <c r="AC835" s="0" t="n">
        <v>9.99579300782949</v>
      </c>
      <c r="AD835" s="0" t="n">
        <v>67.2697368421052</v>
      </c>
      <c r="AF835" s="0" t="n">
        <f aca="false">IF(AE835="",V835,AE835)</f>
        <v>40</v>
      </c>
      <c r="AG835" s="0" t="n">
        <f aca="false">ROUND(AC835,1)</f>
        <v>10</v>
      </c>
      <c r="AH835" s="0" t="n">
        <v>2007</v>
      </c>
      <c r="AI835" s="0" t="s">
        <v>37</v>
      </c>
      <c r="AJ835" s="0" t="s">
        <v>38</v>
      </c>
    </row>
    <row r="836" customFormat="false" ht="13.8" hidden="false" customHeight="false" outlineLevel="0" collapsed="false">
      <c r="C836" s="0" t="n">
        <v>835</v>
      </c>
      <c r="D836" s="3" t="str">
        <f aca="false">VLOOKUP(C836,$A$1:$B$451,2)</f>
        <v>20-KG</v>
      </c>
      <c r="E836" s="0" t="str">
        <f aca="false">VLOOKUP($D836,metadata!$B$2:$S$451,2,0)</f>
        <v>KIMURA, MT; OHTSU, T; YOSHIDA, T; AWASAKI, T; LIN, FJ</v>
      </c>
      <c r="F836" s="0" t="str">
        <f aca="false">VLOOKUP($D836,metadata!$B$2:$S$451,3,0)</f>
        <v>CLIMATIC ADAPTATIONS AND DISTRIBUTIONS IN THE DROSOPHILA-TAKAHASHII SPECIES SUBGROUP (DIPTERA, DROSOPHILIDAE)</v>
      </c>
      <c r="G836" s="0" t="str">
        <f aca="false">VLOOKUP($D836,metadata!$B$2:$S$451,4,0)</f>
        <v>10.1080/00222939400770181</v>
      </c>
      <c r="H836" s="0" t="str">
        <f aca="false">VLOOKUP($D836,metadata!$B$2:$S$451,5,0)</f>
        <v>y</v>
      </c>
      <c r="I836" s="0" t="str">
        <f aca="false">VLOOKUP($D836,metadata!$B$2:$S$451,6,0)</f>
        <v>a</v>
      </c>
      <c r="J836" s="0" t="str">
        <f aca="false">VLOOKUP($D836,metadata!$B$2:$S$451,7,0)</f>
        <v>i</v>
      </c>
      <c r="K836" s="0" t="n">
        <f aca="false">VLOOKUP($D836,metadata!$B$2:$S$451,8,0)</f>
        <v>5</v>
      </c>
      <c r="L836" s="0" t="n">
        <f aca="false">VLOOKUP($D836,metadata!$B$2:$S$451,9,0)</f>
        <v>4</v>
      </c>
      <c r="M836" s="0" t="str">
        <f aca="false">VLOOKUP($D836,metadata!$B$2:$S$451,10,0)</f>
        <v>n</v>
      </c>
      <c r="N836" s="0" t="str">
        <f aca="false">VLOOKUP($D836,metadata!$B$2:$S$451,11,0)</f>
        <v>Drosophila lutescens</v>
      </c>
      <c r="O836" s="0" t="str">
        <f aca="false">VLOOKUP($D836,metadata!$B$2:$S$451,12,0)</f>
        <v>diptera</v>
      </c>
      <c r="P836" s="0" t="str">
        <f aca="false">VLOOKUP($D836,metadata!$B$2:$S$451,13,0)</f>
        <v>KG</v>
      </c>
      <c r="Q836" s="0" t="n">
        <f aca="false">VLOOKUP($D836,metadata!$B$2:$S$451,14,0)</f>
        <v>31.596536</v>
      </c>
      <c r="R836" s="0" t="n">
        <f aca="false">VLOOKUP($D836,metadata!$B$2:$S$451,15,0)</f>
        <v>130.557117</v>
      </c>
      <c r="S836" s="0" t="n">
        <f aca="false">VLOOKUP($D836,metadata!$B$2:$S$451,16,0)</f>
        <v>0.05</v>
      </c>
      <c r="T836" s="0" t="str">
        <f aca="false">VLOOKUP($D836,metadata!$B$2:$S$451,17,0)</f>
        <v/>
      </c>
      <c r="U836" s="0" t="str">
        <f aca="false">VLOOKUP($D836,metadata!$B$2:$S$451,18,0)</f>
        <v/>
      </c>
      <c r="V836" s="0" t="n">
        <f aca="false">VLOOKUP($D836,metadata!$B$2:$Z$451,19,0)</f>
        <v>40</v>
      </c>
      <c r="W836" s="0" t="str">
        <f aca="false">VLOOKUP($D836,metadata!$B$2:$Z$451,20,0)</f>
        <v>global average</v>
      </c>
      <c r="X836" s="0" t="str">
        <f aca="false">VLOOKUP($D836,metadata!$B$2:$Z$451,21,0)</f>
        <v/>
      </c>
      <c r="Y836" s="0" t="n">
        <f aca="false">VLOOKUP($D836,metadata!$B$2:$Z$451,22,0)</f>
        <v>20</v>
      </c>
      <c r="Z836" s="0" t="str">
        <f aca="false">VLOOKUP($D836,metadata!$B$2:$Z$451,23,0)</f>
        <v/>
      </c>
      <c r="AA836" s="0" t="str">
        <f aca="false">VLOOKUP($D836,metadata!$B$2:$Z$451,24,0)</f>
        <v/>
      </c>
      <c r="AB836" s="0" t="str">
        <f aca="false">VLOOKUP($D836,metadata!$B$2:$Z$451,25,0)</f>
        <v/>
      </c>
      <c r="AC836" s="0" t="n">
        <v>10.9930268595041</v>
      </c>
      <c r="AD836" s="0" t="n">
        <v>56.25</v>
      </c>
      <c r="AF836" s="0" t="n">
        <f aca="false">IF(AE836="",V836,AE836)</f>
        <v>40</v>
      </c>
      <c r="AG836" s="0" t="n">
        <f aca="false">ROUND(AC836,1)</f>
        <v>11</v>
      </c>
      <c r="AH836" s="0" t="n">
        <v>2007</v>
      </c>
      <c r="AI836" s="0" t="s">
        <v>37</v>
      </c>
      <c r="AJ836" s="0" t="s">
        <v>38</v>
      </c>
    </row>
    <row r="837" customFormat="false" ht="13.8" hidden="false" customHeight="false" outlineLevel="0" collapsed="false">
      <c r="C837" s="0" t="n">
        <v>836</v>
      </c>
      <c r="D837" s="3" t="str">
        <f aca="false">VLOOKUP(C837,$A$1:$B$451,2)</f>
        <v>20-KG</v>
      </c>
      <c r="E837" s="0" t="str">
        <f aca="false">VLOOKUP($D837,metadata!$B$2:$S$451,2,0)</f>
        <v>KIMURA, MT; OHTSU, T; YOSHIDA, T; AWASAKI, T; LIN, FJ</v>
      </c>
      <c r="F837" s="0" t="str">
        <f aca="false">VLOOKUP($D837,metadata!$B$2:$S$451,3,0)</f>
        <v>CLIMATIC ADAPTATIONS AND DISTRIBUTIONS IN THE DROSOPHILA-TAKAHASHII SPECIES SUBGROUP (DIPTERA, DROSOPHILIDAE)</v>
      </c>
      <c r="G837" s="0" t="str">
        <f aca="false">VLOOKUP($D837,metadata!$B$2:$S$451,4,0)</f>
        <v>10.1080/00222939400770181</v>
      </c>
      <c r="H837" s="0" t="str">
        <f aca="false">VLOOKUP($D837,metadata!$B$2:$S$451,5,0)</f>
        <v>y</v>
      </c>
      <c r="I837" s="0" t="str">
        <f aca="false">VLOOKUP($D837,metadata!$B$2:$S$451,6,0)</f>
        <v>a</v>
      </c>
      <c r="J837" s="0" t="str">
        <f aca="false">VLOOKUP($D837,metadata!$B$2:$S$451,7,0)</f>
        <v>i</v>
      </c>
      <c r="K837" s="0" t="n">
        <f aca="false">VLOOKUP($D837,metadata!$B$2:$S$451,8,0)</f>
        <v>5</v>
      </c>
      <c r="L837" s="0" t="n">
        <f aca="false">VLOOKUP($D837,metadata!$B$2:$S$451,9,0)</f>
        <v>4</v>
      </c>
      <c r="M837" s="0" t="str">
        <f aca="false">VLOOKUP($D837,metadata!$B$2:$S$451,10,0)</f>
        <v>n</v>
      </c>
      <c r="N837" s="0" t="str">
        <f aca="false">VLOOKUP($D837,metadata!$B$2:$S$451,11,0)</f>
        <v>Drosophila lutescens</v>
      </c>
      <c r="O837" s="0" t="str">
        <f aca="false">VLOOKUP($D837,metadata!$B$2:$S$451,12,0)</f>
        <v>diptera</v>
      </c>
      <c r="P837" s="0" t="str">
        <f aca="false">VLOOKUP($D837,metadata!$B$2:$S$451,13,0)</f>
        <v>KG</v>
      </c>
      <c r="Q837" s="0" t="n">
        <f aca="false">VLOOKUP($D837,metadata!$B$2:$S$451,14,0)</f>
        <v>31.596536</v>
      </c>
      <c r="R837" s="0" t="n">
        <f aca="false">VLOOKUP($D837,metadata!$B$2:$S$451,15,0)</f>
        <v>130.557117</v>
      </c>
      <c r="S837" s="0" t="n">
        <f aca="false">VLOOKUP($D837,metadata!$B$2:$S$451,16,0)</f>
        <v>0.05</v>
      </c>
      <c r="T837" s="0" t="str">
        <f aca="false">VLOOKUP($D837,metadata!$B$2:$S$451,17,0)</f>
        <v/>
      </c>
      <c r="U837" s="0" t="str">
        <f aca="false">VLOOKUP($D837,metadata!$B$2:$S$451,18,0)</f>
        <v/>
      </c>
      <c r="V837" s="0" t="n">
        <f aca="false">VLOOKUP($D837,metadata!$B$2:$Z$451,19,0)</f>
        <v>40</v>
      </c>
      <c r="W837" s="0" t="str">
        <f aca="false">VLOOKUP($D837,metadata!$B$2:$Z$451,20,0)</f>
        <v>global average</v>
      </c>
      <c r="X837" s="0" t="str">
        <f aca="false">VLOOKUP($D837,metadata!$B$2:$Z$451,21,0)</f>
        <v/>
      </c>
      <c r="Y837" s="0" t="n">
        <f aca="false">VLOOKUP($D837,metadata!$B$2:$Z$451,22,0)</f>
        <v>20</v>
      </c>
      <c r="Z837" s="0" t="str">
        <f aca="false">VLOOKUP($D837,metadata!$B$2:$Z$451,23,0)</f>
        <v/>
      </c>
      <c r="AA837" s="0" t="str">
        <f aca="false">VLOOKUP($D837,metadata!$B$2:$Z$451,24,0)</f>
        <v/>
      </c>
      <c r="AB837" s="0" t="str">
        <f aca="false">VLOOKUP($D837,metadata!$B$2:$Z$451,25,0)</f>
        <v/>
      </c>
      <c r="AC837" s="0" t="n">
        <v>12.0057361896476</v>
      </c>
      <c r="AD837" s="0" t="n">
        <v>20.3947368421052</v>
      </c>
      <c r="AF837" s="0" t="n">
        <f aca="false">IF(AE837="",V837,AE837)</f>
        <v>40</v>
      </c>
      <c r="AG837" s="0" t="n">
        <f aca="false">ROUND(AC837,1)</f>
        <v>12</v>
      </c>
      <c r="AH837" s="0" t="n">
        <v>2007</v>
      </c>
      <c r="AI837" s="0" t="s">
        <v>37</v>
      </c>
      <c r="AJ837" s="0" t="s">
        <v>38</v>
      </c>
    </row>
    <row r="838" customFormat="false" ht="13.8" hidden="false" customHeight="false" outlineLevel="0" collapsed="false">
      <c r="C838" s="0" t="n">
        <v>837</v>
      </c>
      <c r="D838" s="3" t="str">
        <f aca="false">VLOOKUP(C838,$A$1:$B$451,2)</f>
        <v>20-KG</v>
      </c>
      <c r="E838" s="0" t="str">
        <f aca="false">VLOOKUP($D838,metadata!$B$2:$S$451,2,0)</f>
        <v>KIMURA, MT; OHTSU, T; YOSHIDA, T; AWASAKI, T; LIN, FJ</v>
      </c>
      <c r="F838" s="0" t="str">
        <f aca="false">VLOOKUP($D838,metadata!$B$2:$S$451,3,0)</f>
        <v>CLIMATIC ADAPTATIONS AND DISTRIBUTIONS IN THE DROSOPHILA-TAKAHASHII SPECIES SUBGROUP (DIPTERA, DROSOPHILIDAE)</v>
      </c>
      <c r="G838" s="0" t="str">
        <f aca="false">VLOOKUP($D838,metadata!$B$2:$S$451,4,0)</f>
        <v>10.1080/00222939400770181</v>
      </c>
      <c r="H838" s="0" t="str">
        <f aca="false">VLOOKUP($D838,metadata!$B$2:$S$451,5,0)</f>
        <v>y</v>
      </c>
      <c r="I838" s="0" t="str">
        <f aca="false">VLOOKUP($D838,metadata!$B$2:$S$451,6,0)</f>
        <v>a</v>
      </c>
      <c r="J838" s="0" t="str">
        <f aca="false">VLOOKUP($D838,metadata!$B$2:$S$451,7,0)</f>
        <v>i</v>
      </c>
      <c r="K838" s="0" t="n">
        <f aca="false">VLOOKUP($D838,metadata!$B$2:$S$451,8,0)</f>
        <v>5</v>
      </c>
      <c r="L838" s="0" t="n">
        <f aca="false">VLOOKUP($D838,metadata!$B$2:$S$451,9,0)</f>
        <v>4</v>
      </c>
      <c r="M838" s="0" t="str">
        <f aca="false">VLOOKUP($D838,metadata!$B$2:$S$451,10,0)</f>
        <v>n</v>
      </c>
      <c r="N838" s="0" t="str">
        <f aca="false">VLOOKUP($D838,metadata!$B$2:$S$451,11,0)</f>
        <v>Drosophila lutescens</v>
      </c>
      <c r="O838" s="0" t="str">
        <f aca="false">VLOOKUP($D838,metadata!$B$2:$S$451,12,0)</f>
        <v>diptera</v>
      </c>
      <c r="P838" s="0" t="str">
        <f aca="false">VLOOKUP($D838,metadata!$B$2:$S$451,13,0)</f>
        <v>KG</v>
      </c>
      <c r="Q838" s="0" t="n">
        <f aca="false">VLOOKUP($D838,metadata!$B$2:$S$451,14,0)</f>
        <v>31.596536</v>
      </c>
      <c r="R838" s="0" t="n">
        <f aca="false">VLOOKUP($D838,metadata!$B$2:$S$451,15,0)</f>
        <v>130.557117</v>
      </c>
      <c r="S838" s="0" t="n">
        <f aca="false">VLOOKUP($D838,metadata!$B$2:$S$451,16,0)</f>
        <v>0.05</v>
      </c>
      <c r="T838" s="0" t="str">
        <f aca="false">VLOOKUP($D838,metadata!$B$2:$S$451,17,0)</f>
        <v/>
      </c>
      <c r="U838" s="0" t="str">
        <f aca="false">VLOOKUP($D838,metadata!$B$2:$S$451,18,0)</f>
        <v/>
      </c>
      <c r="V838" s="0" t="n">
        <f aca="false">VLOOKUP($D838,metadata!$B$2:$Z$451,19,0)</f>
        <v>40</v>
      </c>
      <c r="W838" s="0" t="str">
        <f aca="false">VLOOKUP($D838,metadata!$B$2:$Z$451,20,0)</f>
        <v>global average</v>
      </c>
      <c r="X838" s="0" t="str">
        <f aca="false">VLOOKUP($D838,metadata!$B$2:$Z$451,21,0)</f>
        <v/>
      </c>
      <c r="Y838" s="0" t="n">
        <f aca="false">VLOOKUP($D838,metadata!$B$2:$Z$451,22,0)</f>
        <v>20</v>
      </c>
      <c r="Z838" s="0" t="str">
        <f aca="false">VLOOKUP($D838,metadata!$B$2:$Z$451,23,0)</f>
        <v/>
      </c>
      <c r="AA838" s="0" t="str">
        <f aca="false">VLOOKUP($D838,metadata!$B$2:$Z$451,24,0)</f>
        <v/>
      </c>
      <c r="AB838" s="0" t="str">
        <f aca="false">VLOOKUP($D838,metadata!$B$2:$Z$451,25,0)</f>
        <v/>
      </c>
      <c r="AC838" s="0" t="n">
        <v>13.0193154632448</v>
      </c>
      <c r="AD838" s="0" t="n">
        <v>10.8552631578947</v>
      </c>
      <c r="AF838" s="0" t="n">
        <f aca="false">IF(AE838="",V838,AE838)</f>
        <v>40</v>
      </c>
      <c r="AG838" s="0" t="n">
        <f aca="false">ROUND(AC838,1)</f>
        <v>13</v>
      </c>
      <c r="AH838" s="0" t="n">
        <v>2007</v>
      </c>
      <c r="AI838" s="0" t="s">
        <v>37</v>
      </c>
      <c r="AJ838" s="0" t="s">
        <v>38</v>
      </c>
    </row>
    <row r="839" customFormat="false" ht="13.8" hidden="false" customHeight="false" outlineLevel="0" collapsed="false">
      <c r="C839" s="0" t="n">
        <v>838</v>
      </c>
      <c r="D839" s="3" t="str">
        <f aca="false">VLOOKUP(C839,$A$1:$B$451,2)</f>
        <v>21-leningrad</v>
      </c>
      <c r="E839" s="0" t="str">
        <f aca="false">VLOOKUP($D839,metadata!$B$2:$S$451,2,0)</f>
        <v>KOVEOS, DS; KROON, A; VEERMAN, A</v>
      </c>
      <c r="F839" s="0" t="str">
        <f aca="false">VLOOKUP($D839,metadata!$B$2:$S$451,3,0)</f>
        <v>THE SAME PHOTOPERIODIC CLOCK MAY CONTROL INDUCTION AND MAINTENANCE OF DIAPAUSE IN THE SPIDER-MITE TETRANCHUS-URTICAE</v>
      </c>
      <c r="G839" s="0" t="str">
        <f aca="false">VLOOKUP($D839,metadata!$B$2:$S$451,4,0)</f>
        <v>10.1177/074873049300800401</v>
      </c>
      <c r="H839" s="0" t="str">
        <f aca="false">VLOOKUP($D839,metadata!$B$2:$S$451,5,0)</f>
        <v>y</v>
      </c>
      <c r="I839" s="0" t="str">
        <f aca="false">VLOOKUP($D839,metadata!$B$2:$S$451,6,0)</f>
        <v>a</v>
      </c>
      <c r="J839" s="0" t="str">
        <f aca="false">VLOOKUP($D839,metadata!$B$2:$S$451,7,0)</f>
        <v>i</v>
      </c>
      <c r="K839" s="0" t="n">
        <f aca="false">VLOOKUP($D839,metadata!$B$2:$S$451,8,0)</f>
        <v>8</v>
      </c>
      <c r="L839" s="0" t="n">
        <f aca="false">VLOOKUP($D839,metadata!$B$2:$S$451,9,0)</f>
        <v>15</v>
      </c>
      <c r="M839" s="0" t="str">
        <f aca="false">VLOOKUP($D839,metadata!$B$2:$S$451,10,0)</f>
        <v>n</v>
      </c>
      <c r="N839" s="0" t="str">
        <f aca="false">VLOOKUP($D839,metadata!$B$2:$S$451,11,0)</f>
        <v>Tetranychus urticae</v>
      </c>
      <c r="O839" s="0" t="str">
        <f aca="false">VLOOKUP($D839,metadata!$B$2:$S$451,12,0)</f>
        <v>Tetranychidae</v>
      </c>
      <c r="P839" s="0" t="str">
        <f aca="false">VLOOKUP($D839,metadata!$B$2:$S$451,13,0)</f>
        <v>leningrad</v>
      </c>
      <c r="Q839" s="0" t="n">
        <f aca="false">VLOOKUP($D839,metadata!$B$2:$S$451,14,0)</f>
        <v>59.933333</v>
      </c>
      <c r="R839" s="0" t="n">
        <f aca="false">VLOOKUP($D839,metadata!$B$2:$S$451,15,0)</f>
        <v>30.266667</v>
      </c>
      <c r="S839" s="0" t="n">
        <f aca="false">VLOOKUP($D839,metadata!$B$2:$S$451,16,0)</f>
        <v>0.05</v>
      </c>
      <c r="T839" s="0" t="str">
        <f aca="false">VLOOKUP($D839,metadata!$B$2:$S$451,17,0)</f>
        <v/>
      </c>
      <c r="U839" s="0" t="str">
        <f aca="false">VLOOKUP($D839,metadata!$B$2:$S$451,18,0)</f>
        <v/>
      </c>
      <c r="V839" s="0" t="n">
        <f aca="false">VLOOKUP($D839,metadata!$B$2:$Z$451,19,0)</f>
        <v>250</v>
      </c>
      <c r="W839" s="0" t="str">
        <f aca="false">VLOOKUP($D839,metadata!$B$2:$Z$451,20,0)</f>
        <v>global average</v>
      </c>
      <c r="X839" s="0" t="str">
        <f aca="false">VLOOKUP($D839,metadata!$B$2:$Z$451,21,0)</f>
        <v/>
      </c>
      <c r="Y839" s="0" t="n">
        <f aca="false">VLOOKUP($D839,metadata!$B$2:$Z$451,22,0)</f>
        <v>21</v>
      </c>
      <c r="Z839" s="0" t="str">
        <f aca="false">VLOOKUP($D839,metadata!$B$2:$Z$451,23,0)</f>
        <v/>
      </c>
      <c r="AA839" s="0" t="str">
        <f aca="false">VLOOKUP($D839,metadata!$B$2:$Z$451,24,0)</f>
        <v/>
      </c>
      <c r="AB839" s="0" t="str">
        <f aca="false">VLOOKUP($D839,metadata!$B$2:$Z$451,25,0)</f>
        <v/>
      </c>
      <c r="AC839" s="0" t="n">
        <v>8</v>
      </c>
      <c r="AD839" s="0" t="n">
        <v>99.3243243243243</v>
      </c>
      <c r="AF839" s="0" t="n">
        <f aca="false">IF(AE839="",V839,AE839)</f>
        <v>250</v>
      </c>
      <c r="AG839" s="0" t="n">
        <f aca="false">ROUND(AC839,1)</f>
        <v>8</v>
      </c>
      <c r="AH839" s="0" t="n">
        <v>1993</v>
      </c>
      <c r="AI839" s="0" t="s">
        <v>37</v>
      </c>
      <c r="AJ839" s="0" t="s">
        <v>37</v>
      </c>
    </row>
    <row r="840" customFormat="false" ht="13.8" hidden="false" customHeight="false" outlineLevel="0" collapsed="false">
      <c r="C840" s="0" t="n">
        <v>839</v>
      </c>
      <c r="D840" s="3" t="str">
        <f aca="false">VLOOKUP(C840,$A$1:$B$451,2)</f>
        <v>21-leningrad</v>
      </c>
      <c r="E840" s="0" t="str">
        <f aca="false">VLOOKUP($D840,metadata!$B$2:$S$451,2,0)</f>
        <v>KOVEOS, DS; KROON, A; VEERMAN, A</v>
      </c>
      <c r="F840" s="0" t="str">
        <f aca="false">VLOOKUP($D840,metadata!$B$2:$S$451,3,0)</f>
        <v>THE SAME PHOTOPERIODIC CLOCK MAY CONTROL INDUCTION AND MAINTENANCE OF DIAPAUSE IN THE SPIDER-MITE TETRANCHUS-URTICAE</v>
      </c>
      <c r="G840" s="0" t="str">
        <f aca="false">VLOOKUP($D840,metadata!$B$2:$S$451,4,0)</f>
        <v>10.1177/074873049300800401</v>
      </c>
      <c r="H840" s="0" t="str">
        <f aca="false">VLOOKUP($D840,metadata!$B$2:$S$451,5,0)</f>
        <v>y</v>
      </c>
      <c r="I840" s="0" t="str">
        <f aca="false">VLOOKUP($D840,metadata!$B$2:$S$451,6,0)</f>
        <v>a</v>
      </c>
      <c r="J840" s="0" t="str">
        <f aca="false">VLOOKUP($D840,metadata!$B$2:$S$451,7,0)</f>
        <v>i</v>
      </c>
      <c r="K840" s="0" t="n">
        <f aca="false">VLOOKUP($D840,metadata!$B$2:$S$451,8,0)</f>
        <v>8</v>
      </c>
      <c r="L840" s="0" t="n">
        <f aca="false">VLOOKUP($D840,metadata!$B$2:$S$451,9,0)</f>
        <v>15</v>
      </c>
      <c r="M840" s="0" t="str">
        <f aca="false">VLOOKUP($D840,metadata!$B$2:$S$451,10,0)</f>
        <v>n</v>
      </c>
      <c r="N840" s="0" t="str">
        <f aca="false">VLOOKUP($D840,metadata!$B$2:$S$451,11,0)</f>
        <v>Tetranychus urticae</v>
      </c>
      <c r="O840" s="0" t="str">
        <f aca="false">VLOOKUP($D840,metadata!$B$2:$S$451,12,0)</f>
        <v>Tetranychidae</v>
      </c>
      <c r="P840" s="0" t="str">
        <f aca="false">VLOOKUP($D840,metadata!$B$2:$S$451,13,0)</f>
        <v>leningrad</v>
      </c>
      <c r="Q840" s="0" t="n">
        <f aca="false">VLOOKUP($D840,metadata!$B$2:$S$451,14,0)</f>
        <v>59.933333</v>
      </c>
      <c r="R840" s="0" t="n">
        <f aca="false">VLOOKUP($D840,metadata!$B$2:$S$451,15,0)</f>
        <v>30.266667</v>
      </c>
      <c r="S840" s="0" t="n">
        <f aca="false">VLOOKUP($D840,metadata!$B$2:$S$451,16,0)</f>
        <v>0.05</v>
      </c>
      <c r="T840" s="0" t="str">
        <f aca="false">VLOOKUP($D840,metadata!$B$2:$S$451,17,0)</f>
        <v/>
      </c>
      <c r="U840" s="0" t="str">
        <f aca="false">VLOOKUP($D840,metadata!$B$2:$S$451,18,0)</f>
        <v/>
      </c>
      <c r="V840" s="0" t="n">
        <f aca="false">VLOOKUP($D840,metadata!$B$2:$Z$451,19,0)</f>
        <v>250</v>
      </c>
      <c r="W840" s="0" t="str">
        <f aca="false">VLOOKUP($D840,metadata!$B$2:$Z$451,20,0)</f>
        <v>global average</v>
      </c>
      <c r="X840" s="0" t="str">
        <f aca="false">VLOOKUP($D840,metadata!$B$2:$Z$451,21,0)</f>
        <v/>
      </c>
      <c r="Y840" s="0" t="n">
        <f aca="false">VLOOKUP($D840,metadata!$B$2:$Z$451,22,0)</f>
        <v>21</v>
      </c>
      <c r="Z840" s="0" t="str">
        <f aca="false">VLOOKUP($D840,metadata!$B$2:$Z$451,23,0)</f>
        <v/>
      </c>
      <c r="AA840" s="0" t="str">
        <f aca="false">VLOOKUP($D840,metadata!$B$2:$Z$451,24,0)</f>
        <v/>
      </c>
      <c r="AB840" s="0" t="str">
        <f aca="false">VLOOKUP($D840,metadata!$B$2:$Z$451,25,0)</f>
        <v/>
      </c>
      <c r="AC840" s="0" t="n">
        <v>9.02678571428571</v>
      </c>
      <c r="AD840" s="0" t="n">
        <v>99.2549469111969</v>
      </c>
      <c r="AF840" s="0" t="n">
        <f aca="false">IF(AE840="",V840,AE840)</f>
        <v>250</v>
      </c>
      <c r="AG840" s="0" t="n">
        <f aca="false">ROUND(AC840,1)</f>
        <v>9</v>
      </c>
      <c r="AH840" s="0" t="n">
        <v>1993</v>
      </c>
      <c r="AI840" s="0" t="s">
        <v>37</v>
      </c>
      <c r="AJ840" s="0" t="s">
        <v>37</v>
      </c>
    </row>
    <row r="841" customFormat="false" ht="13.8" hidden="false" customHeight="false" outlineLevel="0" collapsed="false">
      <c r="C841" s="0" t="n">
        <v>840</v>
      </c>
      <c r="D841" s="3" t="str">
        <f aca="false">VLOOKUP(C841,$A$1:$B$451,2)</f>
        <v>21-leningrad</v>
      </c>
      <c r="E841" s="0" t="str">
        <f aca="false">VLOOKUP($D841,metadata!$B$2:$S$451,2,0)</f>
        <v>KOVEOS, DS; KROON, A; VEERMAN, A</v>
      </c>
      <c r="F841" s="0" t="str">
        <f aca="false">VLOOKUP($D841,metadata!$B$2:$S$451,3,0)</f>
        <v>THE SAME PHOTOPERIODIC CLOCK MAY CONTROL INDUCTION AND MAINTENANCE OF DIAPAUSE IN THE SPIDER-MITE TETRANCHUS-URTICAE</v>
      </c>
      <c r="G841" s="0" t="str">
        <f aca="false">VLOOKUP($D841,metadata!$B$2:$S$451,4,0)</f>
        <v>10.1177/074873049300800401</v>
      </c>
      <c r="H841" s="0" t="str">
        <f aca="false">VLOOKUP($D841,metadata!$B$2:$S$451,5,0)</f>
        <v>y</v>
      </c>
      <c r="I841" s="0" t="str">
        <f aca="false">VLOOKUP($D841,metadata!$B$2:$S$451,6,0)</f>
        <v>a</v>
      </c>
      <c r="J841" s="0" t="str">
        <f aca="false">VLOOKUP($D841,metadata!$B$2:$S$451,7,0)</f>
        <v>i</v>
      </c>
      <c r="K841" s="0" t="n">
        <f aca="false">VLOOKUP($D841,metadata!$B$2:$S$451,8,0)</f>
        <v>8</v>
      </c>
      <c r="L841" s="0" t="n">
        <f aca="false">VLOOKUP($D841,metadata!$B$2:$S$451,9,0)</f>
        <v>15</v>
      </c>
      <c r="M841" s="0" t="str">
        <f aca="false">VLOOKUP($D841,metadata!$B$2:$S$451,10,0)</f>
        <v>n</v>
      </c>
      <c r="N841" s="0" t="str">
        <f aca="false">VLOOKUP($D841,metadata!$B$2:$S$451,11,0)</f>
        <v>Tetranychus urticae</v>
      </c>
      <c r="O841" s="0" t="str">
        <f aca="false">VLOOKUP($D841,metadata!$B$2:$S$451,12,0)</f>
        <v>Tetranychidae</v>
      </c>
      <c r="P841" s="0" t="str">
        <f aca="false">VLOOKUP($D841,metadata!$B$2:$S$451,13,0)</f>
        <v>leningrad</v>
      </c>
      <c r="Q841" s="0" t="n">
        <f aca="false">VLOOKUP($D841,metadata!$B$2:$S$451,14,0)</f>
        <v>59.933333</v>
      </c>
      <c r="R841" s="0" t="n">
        <f aca="false">VLOOKUP($D841,metadata!$B$2:$S$451,15,0)</f>
        <v>30.266667</v>
      </c>
      <c r="S841" s="0" t="n">
        <f aca="false">VLOOKUP($D841,metadata!$B$2:$S$451,16,0)</f>
        <v>0.05</v>
      </c>
      <c r="T841" s="0" t="str">
        <f aca="false">VLOOKUP($D841,metadata!$B$2:$S$451,17,0)</f>
        <v/>
      </c>
      <c r="U841" s="0" t="str">
        <f aca="false">VLOOKUP($D841,metadata!$B$2:$S$451,18,0)</f>
        <v/>
      </c>
      <c r="V841" s="0" t="n">
        <f aca="false">VLOOKUP($D841,metadata!$B$2:$Z$451,19,0)</f>
        <v>250</v>
      </c>
      <c r="W841" s="0" t="str">
        <f aca="false">VLOOKUP($D841,metadata!$B$2:$Z$451,20,0)</f>
        <v>global average</v>
      </c>
      <c r="X841" s="0" t="str">
        <f aca="false">VLOOKUP($D841,metadata!$B$2:$Z$451,21,0)</f>
        <v/>
      </c>
      <c r="Y841" s="0" t="n">
        <f aca="false">VLOOKUP($D841,metadata!$B$2:$Z$451,22,0)</f>
        <v>21</v>
      </c>
      <c r="Z841" s="0" t="str">
        <f aca="false">VLOOKUP($D841,metadata!$B$2:$Z$451,23,0)</f>
        <v/>
      </c>
      <c r="AA841" s="0" t="str">
        <f aca="false">VLOOKUP($D841,metadata!$B$2:$Z$451,24,0)</f>
        <v/>
      </c>
      <c r="AB841" s="0" t="str">
        <f aca="false">VLOOKUP($D841,metadata!$B$2:$Z$451,25,0)</f>
        <v/>
      </c>
      <c r="AC841" s="0" t="n">
        <v>10.0089285714285</v>
      </c>
      <c r="AD841" s="0" t="n">
        <v>99.1885859073358</v>
      </c>
      <c r="AF841" s="0" t="n">
        <f aca="false">IF(AE841="",V841,AE841)</f>
        <v>250</v>
      </c>
      <c r="AG841" s="0" t="n">
        <f aca="false">ROUND(AC841,1)</f>
        <v>10</v>
      </c>
      <c r="AH841" s="0" t="n">
        <v>1993</v>
      </c>
      <c r="AI841" s="0" t="s">
        <v>37</v>
      </c>
      <c r="AJ841" s="0" t="s">
        <v>37</v>
      </c>
    </row>
    <row r="842" customFormat="false" ht="13.8" hidden="false" customHeight="false" outlineLevel="0" collapsed="false">
      <c r="C842" s="0" t="n">
        <v>841</v>
      </c>
      <c r="D842" s="3" t="str">
        <f aca="false">VLOOKUP(C842,$A$1:$B$451,2)</f>
        <v>21-leningrad</v>
      </c>
      <c r="E842" s="0" t="str">
        <f aca="false">VLOOKUP($D842,metadata!$B$2:$S$451,2,0)</f>
        <v>KOVEOS, DS; KROON, A; VEERMAN, A</v>
      </c>
      <c r="F842" s="0" t="str">
        <f aca="false">VLOOKUP($D842,metadata!$B$2:$S$451,3,0)</f>
        <v>THE SAME PHOTOPERIODIC CLOCK MAY CONTROL INDUCTION AND MAINTENANCE OF DIAPAUSE IN THE SPIDER-MITE TETRANCHUS-URTICAE</v>
      </c>
      <c r="G842" s="0" t="str">
        <f aca="false">VLOOKUP($D842,metadata!$B$2:$S$451,4,0)</f>
        <v>10.1177/074873049300800401</v>
      </c>
      <c r="H842" s="0" t="str">
        <f aca="false">VLOOKUP($D842,metadata!$B$2:$S$451,5,0)</f>
        <v>y</v>
      </c>
      <c r="I842" s="0" t="str">
        <f aca="false">VLOOKUP($D842,metadata!$B$2:$S$451,6,0)</f>
        <v>a</v>
      </c>
      <c r="J842" s="0" t="str">
        <f aca="false">VLOOKUP($D842,metadata!$B$2:$S$451,7,0)</f>
        <v>i</v>
      </c>
      <c r="K842" s="0" t="n">
        <f aca="false">VLOOKUP($D842,metadata!$B$2:$S$451,8,0)</f>
        <v>8</v>
      </c>
      <c r="L842" s="0" t="n">
        <f aca="false">VLOOKUP($D842,metadata!$B$2:$S$451,9,0)</f>
        <v>15</v>
      </c>
      <c r="M842" s="0" t="str">
        <f aca="false">VLOOKUP($D842,metadata!$B$2:$S$451,10,0)</f>
        <v>n</v>
      </c>
      <c r="N842" s="0" t="str">
        <f aca="false">VLOOKUP($D842,metadata!$B$2:$S$451,11,0)</f>
        <v>Tetranychus urticae</v>
      </c>
      <c r="O842" s="0" t="str">
        <f aca="false">VLOOKUP($D842,metadata!$B$2:$S$451,12,0)</f>
        <v>Tetranychidae</v>
      </c>
      <c r="P842" s="0" t="str">
        <f aca="false">VLOOKUP($D842,metadata!$B$2:$S$451,13,0)</f>
        <v>leningrad</v>
      </c>
      <c r="Q842" s="0" t="n">
        <f aca="false">VLOOKUP($D842,metadata!$B$2:$S$451,14,0)</f>
        <v>59.933333</v>
      </c>
      <c r="R842" s="0" t="n">
        <f aca="false">VLOOKUP($D842,metadata!$B$2:$S$451,15,0)</f>
        <v>30.266667</v>
      </c>
      <c r="S842" s="0" t="n">
        <f aca="false">VLOOKUP($D842,metadata!$B$2:$S$451,16,0)</f>
        <v>0.05</v>
      </c>
      <c r="T842" s="0" t="str">
        <f aca="false">VLOOKUP($D842,metadata!$B$2:$S$451,17,0)</f>
        <v/>
      </c>
      <c r="U842" s="0" t="str">
        <f aca="false">VLOOKUP($D842,metadata!$B$2:$S$451,18,0)</f>
        <v/>
      </c>
      <c r="V842" s="0" t="n">
        <f aca="false">VLOOKUP($D842,metadata!$B$2:$Z$451,19,0)</f>
        <v>250</v>
      </c>
      <c r="W842" s="0" t="str">
        <f aca="false">VLOOKUP($D842,metadata!$B$2:$Z$451,20,0)</f>
        <v>global average</v>
      </c>
      <c r="X842" s="0" t="str">
        <f aca="false">VLOOKUP($D842,metadata!$B$2:$Z$451,21,0)</f>
        <v/>
      </c>
      <c r="Y842" s="0" t="n">
        <f aca="false">VLOOKUP($D842,metadata!$B$2:$Z$451,22,0)</f>
        <v>21</v>
      </c>
      <c r="Z842" s="0" t="str">
        <f aca="false">VLOOKUP($D842,metadata!$B$2:$Z$451,23,0)</f>
        <v/>
      </c>
      <c r="AA842" s="0" t="str">
        <f aca="false">VLOOKUP($D842,metadata!$B$2:$Z$451,24,0)</f>
        <v/>
      </c>
      <c r="AB842" s="0" t="str">
        <f aca="false">VLOOKUP($D842,metadata!$B$2:$Z$451,25,0)</f>
        <v/>
      </c>
      <c r="AC842" s="0" t="n">
        <v>10.9910714285714</v>
      </c>
      <c r="AD842" s="0" t="n">
        <v>99.1222249034748</v>
      </c>
      <c r="AF842" s="0" t="n">
        <f aca="false">IF(AE842="",V842,AE842)</f>
        <v>250</v>
      </c>
      <c r="AG842" s="0" t="n">
        <f aca="false">ROUND(AC842,1)</f>
        <v>11</v>
      </c>
      <c r="AH842" s="0" t="n">
        <v>1993</v>
      </c>
      <c r="AI842" s="0" t="s">
        <v>37</v>
      </c>
      <c r="AJ842" s="0" t="s">
        <v>37</v>
      </c>
    </row>
    <row r="843" customFormat="false" ht="13.8" hidden="false" customHeight="false" outlineLevel="0" collapsed="false">
      <c r="C843" s="0" t="n">
        <v>842</v>
      </c>
      <c r="D843" s="3" t="str">
        <f aca="false">VLOOKUP(C843,$A$1:$B$451,2)</f>
        <v>21-leningrad</v>
      </c>
      <c r="E843" s="0" t="str">
        <f aca="false">VLOOKUP($D843,metadata!$B$2:$S$451,2,0)</f>
        <v>KOVEOS, DS; KROON, A; VEERMAN, A</v>
      </c>
      <c r="F843" s="0" t="str">
        <f aca="false">VLOOKUP($D843,metadata!$B$2:$S$451,3,0)</f>
        <v>THE SAME PHOTOPERIODIC CLOCK MAY CONTROL INDUCTION AND MAINTENANCE OF DIAPAUSE IN THE SPIDER-MITE TETRANCHUS-URTICAE</v>
      </c>
      <c r="G843" s="0" t="str">
        <f aca="false">VLOOKUP($D843,metadata!$B$2:$S$451,4,0)</f>
        <v>10.1177/074873049300800401</v>
      </c>
      <c r="H843" s="0" t="str">
        <f aca="false">VLOOKUP($D843,metadata!$B$2:$S$451,5,0)</f>
        <v>y</v>
      </c>
      <c r="I843" s="0" t="str">
        <f aca="false">VLOOKUP($D843,metadata!$B$2:$S$451,6,0)</f>
        <v>a</v>
      </c>
      <c r="J843" s="0" t="str">
        <f aca="false">VLOOKUP($D843,metadata!$B$2:$S$451,7,0)</f>
        <v>i</v>
      </c>
      <c r="K843" s="0" t="n">
        <f aca="false">VLOOKUP($D843,metadata!$B$2:$S$451,8,0)</f>
        <v>8</v>
      </c>
      <c r="L843" s="0" t="n">
        <f aca="false">VLOOKUP($D843,metadata!$B$2:$S$451,9,0)</f>
        <v>15</v>
      </c>
      <c r="M843" s="0" t="str">
        <f aca="false">VLOOKUP($D843,metadata!$B$2:$S$451,10,0)</f>
        <v>n</v>
      </c>
      <c r="N843" s="0" t="str">
        <f aca="false">VLOOKUP($D843,metadata!$B$2:$S$451,11,0)</f>
        <v>Tetranychus urticae</v>
      </c>
      <c r="O843" s="0" t="str">
        <f aca="false">VLOOKUP($D843,metadata!$B$2:$S$451,12,0)</f>
        <v>Tetranychidae</v>
      </c>
      <c r="P843" s="0" t="str">
        <f aca="false">VLOOKUP($D843,metadata!$B$2:$S$451,13,0)</f>
        <v>leningrad</v>
      </c>
      <c r="Q843" s="0" t="n">
        <f aca="false">VLOOKUP($D843,metadata!$B$2:$S$451,14,0)</f>
        <v>59.933333</v>
      </c>
      <c r="R843" s="0" t="n">
        <f aca="false">VLOOKUP($D843,metadata!$B$2:$S$451,15,0)</f>
        <v>30.266667</v>
      </c>
      <c r="S843" s="0" t="n">
        <f aca="false">VLOOKUP($D843,metadata!$B$2:$S$451,16,0)</f>
        <v>0.05</v>
      </c>
      <c r="T843" s="0" t="str">
        <f aca="false">VLOOKUP($D843,metadata!$B$2:$S$451,17,0)</f>
        <v/>
      </c>
      <c r="U843" s="0" t="str">
        <f aca="false">VLOOKUP($D843,metadata!$B$2:$S$451,18,0)</f>
        <v/>
      </c>
      <c r="V843" s="0" t="n">
        <f aca="false">VLOOKUP($D843,metadata!$B$2:$Z$451,19,0)</f>
        <v>250</v>
      </c>
      <c r="W843" s="0" t="str">
        <f aca="false">VLOOKUP($D843,metadata!$B$2:$Z$451,20,0)</f>
        <v>global average</v>
      </c>
      <c r="X843" s="0" t="str">
        <f aca="false">VLOOKUP($D843,metadata!$B$2:$Z$451,21,0)</f>
        <v/>
      </c>
      <c r="Y843" s="0" t="n">
        <f aca="false">VLOOKUP($D843,metadata!$B$2:$Z$451,22,0)</f>
        <v>21</v>
      </c>
      <c r="Z843" s="0" t="str">
        <f aca="false">VLOOKUP($D843,metadata!$B$2:$Z$451,23,0)</f>
        <v/>
      </c>
      <c r="AA843" s="0" t="str">
        <f aca="false">VLOOKUP($D843,metadata!$B$2:$Z$451,24,0)</f>
        <v/>
      </c>
      <c r="AB843" s="0" t="str">
        <f aca="false">VLOOKUP($D843,metadata!$B$2:$Z$451,25,0)</f>
        <v/>
      </c>
      <c r="AC843" s="0" t="n">
        <v>12.0178571428571</v>
      </c>
      <c r="AD843" s="0" t="n">
        <v>99.0528474903474</v>
      </c>
      <c r="AF843" s="0" t="n">
        <f aca="false">IF(AE843="",V843,AE843)</f>
        <v>250</v>
      </c>
      <c r="AG843" s="0" t="n">
        <f aca="false">ROUND(AC843,1)</f>
        <v>12</v>
      </c>
      <c r="AH843" s="0" t="n">
        <v>1993</v>
      </c>
      <c r="AI843" s="0" t="s">
        <v>37</v>
      </c>
      <c r="AJ843" s="0" t="s">
        <v>37</v>
      </c>
    </row>
    <row r="844" customFormat="false" ht="13.8" hidden="false" customHeight="false" outlineLevel="0" collapsed="false">
      <c r="C844" s="0" t="n">
        <v>843</v>
      </c>
      <c r="D844" s="3" t="str">
        <f aca="false">VLOOKUP(C844,$A$1:$B$451,2)</f>
        <v>21-leningrad</v>
      </c>
      <c r="E844" s="0" t="str">
        <f aca="false">VLOOKUP($D844,metadata!$B$2:$S$451,2,0)</f>
        <v>KOVEOS, DS; KROON, A; VEERMAN, A</v>
      </c>
      <c r="F844" s="0" t="str">
        <f aca="false">VLOOKUP($D844,metadata!$B$2:$S$451,3,0)</f>
        <v>THE SAME PHOTOPERIODIC CLOCK MAY CONTROL INDUCTION AND MAINTENANCE OF DIAPAUSE IN THE SPIDER-MITE TETRANCHUS-URTICAE</v>
      </c>
      <c r="G844" s="0" t="str">
        <f aca="false">VLOOKUP($D844,metadata!$B$2:$S$451,4,0)</f>
        <v>10.1177/074873049300800401</v>
      </c>
      <c r="H844" s="0" t="str">
        <f aca="false">VLOOKUP($D844,metadata!$B$2:$S$451,5,0)</f>
        <v>y</v>
      </c>
      <c r="I844" s="0" t="str">
        <f aca="false">VLOOKUP($D844,metadata!$B$2:$S$451,6,0)</f>
        <v>a</v>
      </c>
      <c r="J844" s="0" t="str">
        <f aca="false">VLOOKUP($D844,metadata!$B$2:$S$451,7,0)</f>
        <v>i</v>
      </c>
      <c r="K844" s="0" t="n">
        <f aca="false">VLOOKUP($D844,metadata!$B$2:$S$451,8,0)</f>
        <v>8</v>
      </c>
      <c r="L844" s="0" t="n">
        <f aca="false">VLOOKUP($D844,metadata!$B$2:$S$451,9,0)</f>
        <v>15</v>
      </c>
      <c r="M844" s="0" t="str">
        <f aca="false">VLOOKUP($D844,metadata!$B$2:$S$451,10,0)</f>
        <v>n</v>
      </c>
      <c r="N844" s="0" t="str">
        <f aca="false">VLOOKUP($D844,metadata!$B$2:$S$451,11,0)</f>
        <v>Tetranychus urticae</v>
      </c>
      <c r="O844" s="0" t="str">
        <f aca="false">VLOOKUP($D844,metadata!$B$2:$S$451,12,0)</f>
        <v>Tetranychidae</v>
      </c>
      <c r="P844" s="0" t="str">
        <f aca="false">VLOOKUP($D844,metadata!$B$2:$S$451,13,0)</f>
        <v>leningrad</v>
      </c>
      <c r="Q844" s="0" t="n">
        <f aca="false">VLOOKUP($D844,metadata!$B$2:$S$451,14,0)</f>
        <v>59.933333</v>
      </c>
      <c r="R844" s="0" t="n">
        <f aca="false">VLOOKUP($D844,metadata!$B$2:$S$451,15,0)</f>
        <v>30.266667</v>
      </c>
      <c r="S844" s="0" t="n">
        <f aca="false">VLOOKUP($D844,metadata!$B$2:$S$451,16,0)</f>
        <v>0.05</v>
      </c>
      <c r="T844" s="0" t="str">
        <f aca="false">VLOOKUP($D844,metadata!$B$2:$S$451,17,0)</f>
        <v/>
      </c>
      <c r="U844" s="0" t="str">
        <f aca="false">VLOOKUP($D844,metadata!$B$2:$S$451,18,0)</f>
        <v/>
      </c>
      <c r="V844" s="0" t="n">
        <f aca="false">VLOOKUP($D844,metadata!$B$2:$Z$451,19,0)</f>
        <v>250</v>
      </c>
      <c r="W844" s="0" t="str">
        <f aca="false">VLOOKUP($D844,metadata!$B$2:$Z$451,20,0)</f>
        <v>global average</v>
      </c>
      <c r="X844" s="0" t="str">
        <f aca="false">VLOOKUP($D844,metadata!$B$2:$Z$451,21,0)</f>
        <v/>
      </c>
      <c r="Y844" s="0" t="n">
        <f aca="false">VLOOKUP($D844,metadata!$B$2:$Z$451,22,0)</f>
        <v>21</v>
      </c>
      <c r="Z844" s="0" t="str">
        <f aca="false">VLOOKUP($D844,metadata!$B$2:$Z$451,23,0)</f>
        <v/>
      </c>
      <c r="AA844" s="0" t="str">
        <f aca="false">VLOOKUP($D844,metadata!$B$2:$Z$451,24,0)</f>
        <v/>
      </c>
      <c r="AB844" s="0" t="str">
        <f aca="false">VLOOKUP($D844,metadata!$B$2:$Z$451,25,0)</f>
        <v/>
      </c>
      <c r="AC844" s="0" t="n">
        <v>13.0446428571428</v>
      </c>
      <c r="AD844" s="0" t="n">
        <v>98.98347007722</v>
      </c>
      <c r="AF844" s="0" t="n">
        <f aca="false">IF(AE844="",V844,AE844)</f>
        <v>250</v>
      </c>
      <c r="AG844" s="0" t="n">
        <f aca="false">ROUND(AC844,1)</f>
        <v>13</v>
      </c>
      <c r="AH844" s="0" t="n">
        <v>1993</v>
      </c>
      <c r="AI844" s="0" t="s">
        <v>37</v>
      </c>
      <c r="AJ844" s="0" t="s">
        <v>37</v>
      </c>
    </row>
    <row r="845" customFormat="false" ht="13.8" hidden="false" customHeight="false" outlineLevel="0" collapsed="false">
      <c r="C845" s="0" t="n">
        <v>844</v>
      </c>
      <c r="D845" s="3" t="str">
        <f aca="false">VLOOKUP(C845,$A$1:$B$451,2)</f>
        <v>21-leningrad</v>
      </c>
      <c r="E845" s="0" t="str">
        <f aca="false">VLOOKUP($D845,metadata!$B$2:$S$451,2,0)</f>
        <v>KOVEOS, DS; KROON, A; VEERMAN, A</v>
      </c>
      <c r="F845" s="0" t="str">
        <f aca="false">VLOOKUP($D845,metadata!$B$2:$S$451,3,0)</f>
        <v>THE SAME PHOTOPERIODIC CLOCK MAY CONTROL INDUCTION AND MAINTENANCE OF DIAPAUSE IN THE SPIDER-MITE TETRANCHUS-URTICAE</v>
      </c>
      <c r="G845" s="0" t="str">
        <f aca="false">VLOOKUP($D845,metadata!$B$2:$S$451,4,0)</f>
        <v>10.1177/074873049300800401</v>
      </c>
      <c r="H845" s="0" t="str">
        <f aca="false">VLOOKUP($D845,metadata!$B$2:$S$451,5,0)</f>
        <v>y</v>
      </c>
      <c r="I845" s="0" t="str">
        <f aca="false">VLOOKUP($D845,metadata!$B$2:$S$451,6,0)</f>
        <v>a</v>
      </c>
      <c r="J845" s="0" t="str">
        <f aca="false">VLOOKUP($D845,metadata!$B$2:$S$451,7,0)</f>
        <v>i</v>
      </c>
      <c r="K845" s="0" t="n">
        <f aca="false">VLOOKUP($D845,metadata!$B$2:$S$451,8,0)</f>
        <v>8</v>
      </c>
      <c r="L845" s="0" t="n">
        <f aca="false">VLOOKUP($D845,metadata!$B$2:$S$451,9,0)</f>
        <v>15</v>
      </c>
      <c r="M845" s="0" t="str">
        <f aca="false">VLOOKUP($D845,metadata!$B$2:$S$451,10,0)</f>
        <v>n</v>
      </c>
      <c r="N845" s="0" t="str">
        <f aca="false">VLOOKUP($D845,metadata!$B$2:$S$451,11,0)</f>
        <v>Tetranychus urticae</v>
      </c>
      <c r="O845" s="0" t="str">
        <f aca="false">VLOOKUP($D845,metadata!$B$2:$S$451,12,0)</f>
        <v>Tetranychidae</v>
      </c>
      <c r="P845" s="0" t="str">
        <f aca="false">VLOOKUP($D845,metadata!$B$2:$S$451,13,0)</f>
        <v>leningrad</v>
      </c>
      <c r="Q845" s="0" t="n">
        <f aca="false">VLOOKUP($D845,metadata!$B$2:$S$451,14,0)</f>
        <v>59.933333</v>
      </c>
      <c r="R845" s="0" t="n">
        <f aca="false">VLOOKUP($D845,metadata!$B$2:$S$451,15,0)</f>
        <v>30.266667</v>
      </c>
      <c r="S845" s="0" t="n">
        <f aca="false">VLOOKUP($D845,metadata!$B$2:$S$451,16,0)</f>
        <v>0.05</v>
      </c>
      <c r="T845" s="0" t="str">
        <f aca="false">VLOOKUP($D845,metadata!$B$2:$S$451,17,0)</f>
        <v/>
      </c>
      <c r="U845" s="0" t="str">
        <f aca="false">VLOOKUP($D845,metadata!$B$2:$S$451,18,0)</f>
        <v/>
      </c>
      <c r="V845" s="0" t="n">
        <f aca="false">VLOOKUP($D845,metadata!$B$2:$Z$451,19,0)</f>
        <v>250</v>
      </c>
      <c r="W845" s="0" t="str">
        <f aca="false">VLOOKUP($D845,metadata!$B$2:$Z$451,20,0)</f>
        <v>global average</v>
      </c>
      <c r="X845" s="0" t="str">
        <f aca="false">VLOOKUP($D845,metadata!$B$2:$Z$451,21,0)</f>
        <v/>
      </c>
      <c r="Y845" s="0" t="n">
        <f aca="false">VLOOKUP($D845,metadata!$B$2:$Z$451,22,0)</f>
        <v>21</v>
      </c>
      <c r="Z845" s="0" t="str">
        <f aca="false">VLOOKUP($D845,metadata!$B$2:$Z$451,23,0)</f>
        <v/>
      </c>
      <c r="AA845" s="0" t="str">
        <f aca="false">VLOOKUP($D845,metadata!$B$2:$Z$451,24,0)</f>
        <v/>
      </c>
      <c r="AB845" s="0" t="str">
        <f aca="false">VLOOKUP($D845,metadata!$B$2:$Z$451,25,0)</f>
        <v/>
      </c>
      <c r="AC845" s="0" t="n">
        <v>14.0267857142857</v>
      </c>
      <c r="AD845" s="0" t="n">
        <v>98.917109073359</v>
      </c>
      <c r="AF845" s="0" t="n">
        <f aca="false">IF(AE845="",V845,AE845)</f>
        <v>250</v>
      </c>
      <c r="AG845" s="0" t="n">
        <f aca="false">ROUND(AC845,1)</f>
        <v>14</v>
      </c>
      <c r="AH845" s="0" t="n">
        <v>1993</v>
      </c>
      <c r="AI845" s="0" t="s">
        <v>37</v>
      </c>
      <c r="AJ845" s="0" t="s">
        <v>37</v>
      </c>
    </row>
    <row r="846" customFormat="false" ht="13.8" hidden="false" customHeight="false" outlineLevel="0" collapsed="false">
      <c r="C846" s="0" t="n">
        <v>845</v>
      </c>
      <c r="D846" s="3" t="str">
        <f aca="false">VLOOKUP(C846,$A$1:$B$451,2)</f>
        <v>21-leningrad</v>
      </c>
      <c r="E846" s="0" t="str">
        <f aca="false">VLOOKUP($D846,metadata!$B$2:$S$451,2,0)</f>
        <v>KOVEOS, DS; KROON, A; VEERMAN, A</v>
      </c>
      <c r="F846" s="0" t="str">
        <f aca="false">VLOOKUP($D846,metadata!$B$2:$S$451,3,0)</f>
        <v>THE SAME PHOTOPERIODIC CLOCK MAY CONTROL INDUCTION AND MAINTENANCE OF DIAPAUSE IN THE SPIDER-MITE TETRANCHUS-URTICAE</v>
      </c>
      <c r="G846" s="0" t="str">
        <f aca="false">VLOOKUP($D846,metadata!$B$2:$S$451,4,0)</f>
        <v>10.1177/074873049300800401</v>
      </c>
      <c r="H846" s="0" t="str">
        <f aca="false">VLOOKUP($D846,metadata!$B$2:$S$451,5,0)</f>
        <v>y</v>
      </c>
      <c r="I846" s="0" t="str">
        <f aca="false">VLOOKUP($D846,metadata!$B$2:$S$451,6,0)</f>
        <v>a</v>
      </c>
      <c r="J846" s="0" t="str">
        <f aca="false">VLOOKUP($D846,metadata!$B$2:$S$451,7,0)</f>
        <v>i</v>
      </c>
      <c r="K846" s="0" t="n">
        <f aca="false">VLOOKUP($D846,metadata!$B$2:$S$451,8,0)</f>
        <v>8</v>
      </c>
      <c r="L846" s="0" t="n">
        <f aca="false">VLOOKUP($D846,metadata!$B$2:$S$451,9,0)</f>
        <v>15</v>
      </c>
      <c r="M846" s="0" t="str">
        <f aca="false">VLOOKUP($D846,metadata!$B$2:$S$451,10,0)</f>
        <v>n</v>
      </c>
      <c r="N846" s="0" t="str">
        <f aca="false">VLOOKUP($D846,metadata!$B$2:$S$451,11,0)</f>
        <v>Tetranychus urticae</v>
      </c>
      <c r="O846" s="0" t="str">
        <f aca="false">VLOOKUP($D846,metadata!$B$2:$S$451,12,0)</f>
        <v>Tetranychidae</v>
      </c>
      <c r="P846" s="0" t="str">
        <f aca="false">VLOOKUP($D846,metadata!$B$2:$S$451,13,0)</f>
        <v>leningrad</v>
      </c>
      <c r="Q846" s="0" t="n">
        <f aca="false">VLOOKUP($D846,metadata!$B$2:$S$451,14,0)</f>
        <v>59.933333</v>
      </c>
      <c r="R846" s="0" t="n">
        <f aca="false">VLOOKUP($D846,metadata!$B$2:$S$451,15,0)</f>
        <v>30.266667</v>
      </c>
      <c r="S846" s="0" t="n">
        <f aca="false">VLOOKUP($D846,metadata!$B$2:$S$451,16,0)</f>
        <v>0.05</v>
      </c>
      <c r="T846" s="0" t="str">
        <f aca="false">VLOOKUP($D846,metadata!$B$2:$S$451,17,0)</f>
        <v/>
      </c>
      <c r="U846" s="0" t="str">
        <f aca="false">VLOOKUP($D846,metadata!$B$2:$S$451,18,0)</f>
        <v/>
      </c>
      <c r="V846" s="0" t="n">
        <f aca="false">VLOOKUP($D846,metadata!$B$2:$Z$451,19,0)</f>
        <v>250</v>
      </c>
      <c r="W846" s="0" t="str">
        <f aca="false">VLOOKUP($D846,metadata!$B$2:$Z$451,20,0)</f>
        <v>global average</v>
      </c>
      <c r="X846" s="0" t="str">
        <f aca="false">VLOOKUP($D846,metadata!$B$2:$Z$451,21,0)</f>
        <v/>
      </c>
      <c r="Y846" s="0" t="n">
        <f aca="false">VLOOKUP($D846,metadata!$B$2:$Z$451,22,0)</f>
        <v>21</v>
      </c>
      <c r="Z846" s="0" t="str">
        <f aca="false">VLOOKUP($D846,metadata!$B$2:$Z$451,23,0)</f>
        <v/>
      </c>
      <c r="AA846" s="0" t="str">
        <f aca="false">VLOOKUP($D846,metadata!$B$2:$Z$451,24,0)</f>
        <v/>
      </c>
      <c r="AB846" s="0" t="str">
        <f aca="false">VLOOKUP($D846,metadata!$B$2:$Z$451,25,0)</f>
        <v/>
      </c>
      <c r="AC846" s="0" t="n">
        <v>14.5</v>
      </c>
      <c r="AD846" s="0" t="n">
        <v>97.5295608108107</v>
      </c>
      <c r="AF846" s="0" t="n">
        <f aca="false">IF(AE846="",V846,AE846)</f>
        <v>250</v>
      </c>
      <c r="AG846" s="0" t="n">
        <f aca="false">ROUND(AC846,1)</f>
        <v>14.5</v>
      </c>
      <c r="AH846" s="0" t="n">
        <v>1993</v>
      </c>
      <c r="AI846" s="0" t="s">
        <v>37</v>
      </c>
      <c r="AJ846" s="0" t="s">
        <v>37</v>
      </c>
    </row>
    <row r="847" customFormat="false" ht="13.8" hidden="false" customHeight="false" outlineLevel="0" collapsed="false">
      <c r="C847" s="0" t="n">
        <v>846</v>
      </c>
      <c r="D847" s="3" t="str">
        <f aca="false">VLOOKUP(C847,$A$1:$B$451,2)</f>
        <v>21-leningrad</v>
      </c>
      <c r="E847" s="0" t="str">
        <f aca="false">VLOOKUP($D847,metadata!$B$2:$S$451,2,0)</f>
        <v>KOVEOS, DS; KROON, A; VEERMAN, A</v>
      </c>
      <c r="F847" s="0" t="str">
        <f aca="false">VLOOKUP($D847,metadata!$B$2:$S$451,3,0)</f>
        <v>THE SAME PHOTOPERIODIC CLOCK MAY CONTROL INDUCTION AND MAINTENANCE OF DIAPAUSE IN THE SPIDER-MITE TETRANCHUS-URTICAE</v>
      </c>
      <c r="G847" s="0" t="str">
        <f aca="false">VLOOKUP($D847,metadata!$B$2:$S$451,4,0)</f>
        <v>10.1177/074873049300800401</v>
      </c>
      <c r="H847" s="0" t="str">
        <f aca="false">VLOOKUP($D847,metadata!$B$2:$S$451,5,0)</f>
        <v>y</v>
      </c>
      <c r="I847" s="0" t="str">
        <f aca="false">VLOOKUP($D847,metadata!$B$2:$S$451,6,0)</f>
        <v>a</v>
      </c>
      <c r="J847" s="0" t="str">
        <f aca="false">VLOOKUP($D847,metadata!$B$2:$S$451,7,0)</f>
        <v>i</v>
      </c>
      <c r="K847" s="0" t="n">
        <f aca="false">VLOOKUP($D847,metadata!$B$2:$S$451,8,0)</f>
        <v>8</v>
      </c>
      <c r="L847" s="0" t="n">
        <f aca="false">VLOOKUP($D847,metadata!$B$2:$S$451,9,0)</f>
        <v>15</v>
      </c>
      <c r="M847" s="0" t="str">
        <f aca="false">VLOOKUP($D847,metadata!$B$2:$S$451,10,0)</f>
        <v>n</v>
      </c>
      <c r="N847" s="0" t="str">
        <f aca="false">VLOOKUP($D847,metadata!$B$2:$S$451,11,0)</f>
        <v>Tetranychus urticae</v>
      </c>
      <c r="O847" s="0" t="str">
        <f aca="false">VLOOKUP($D847,metadata!$B$2:$S$451,12,0)</f>
        <v>Tetranychidae</v>
      </c>
      <c r="P847" s="0" t="str">
        <f aca="false">VLOOKUP($D847,metadata!$B$2:$S$451,13,0)</f>
        <v>leningrad</v>
      </c>
      <c r="Q847" s="0" t="n">
        <f aca="false">VLOOKUP($D847,metadata!$B$2:$S$451,14,0)</f>
        <v>59.933333</v>
      </c>
      <c r="R847" s="0" t="n">
        <f aca="false">VLOOKUP($D847,metadata!$B$2:$S$451,15,0)</f>
        <v>30.266667</v>
      </c>
      <c r="S847" s="0" t="n">
        <f aca="false">VLOOKUP($D847,metadata!$B$2:$S$451,16,0)</f>
        <v>0.05</v>
      </c>
      <c r="T847" s="0" t="str">
        <f aca="false">VLOOKUP($D847,metadata!$B$2:$S$451,17,0)</f>
        <v/>
      </c>
      <c r="U847" s="0" t="str">
        <f aca="false">VLOOKUP($D847,metadata!$B$2:$S$451,18,0)</f>
        <v/>
      </c>
      <c r="V847" s="0" t="n">
        <f aca="false">VLOOKUP($D847,metadata!$B$2:$Z$451,19,0)</f>
        <v>250</v>
      </c>
      <c r="W847" s="0" t="str">
        <f aca="false">VLOOKUP($D847,metadata!$B$2:$Z$451,20,0)</f>
        <v>global average</v>
      </c>
      <c r="X847" s="0" t="str">
        <f aca="false">VLOOKUP($D847,metadata!$B$2:$Z$451,21,0)</f>
        <v/>
      </c>
      <c r="Y847" s="0" t="n">
        <f aca="false">VLOOKUP($D847,metadata!$B$2:$Z$451,22,0)</f>
        <v>21</v>
      </c>
      <c r="Z847" s="0" t="str">
        <f aca="false">VLOOKUP($D847,metadata!$B$2:$Z$451,23,0)</f>
        <v/>
      </c>
      <c r="AA847" s="0" t="str">
        <f aca="false">VLOOKUP($D847,metadata!$B$2:$Z$451,24,0)</f>
        <v/>
      </c>
      <c r="AB847" s="0" t="str">
        <f aca="false">VLOOKUP($D847,metadata!$B$2:$Z$451,25,0)</f>
        <v/>
      </c>
      <c r="AC847" s="0" t="n">
        <v>15</v>
      </c>
      <c r="AD847" s="0" t="n">
        <v>96.8207046332046</v>
      </c>
      <c r="AF847" s="0" t="n">
        <f aca="false">IF(AE847="",V847,AE847)</f>
        <v>250</v>
      </c>
      <c r="AG847" s="0" t="n">
        <f aca="false">ROUND(AC847,1)</f>
        <v>15</v>
      </c>
      <c r="AH847" s="0" t="n">
        <v>1993</v>
      </c>
      <c r="AI847" s="0" t="s">
        <v>37</v>
      </c>
      <c r="AJ847" s="0" t="s">
        <v>37</v>
      </c>
    </row>
    <row r="848" customFormat="false" ht="13.8" hidden="false" customHeight="false" outlineLevel="0" collapsed="false">
      <c r="C848" s="0" t="n">
        <v>847</v>
      </c>
      <c r="D848" s="3" t="str">
        <f aca="false">VLOOKUP(C848,$A$1:$B$451,2)</f>
        <v>21-leningrad</v>
      </c>
      <c r="E848" s="0" t="str">
        <f aca="false">VLOOKUP($D848,metadata!$B$2:$S$451,2,0)</f>
        <v>KOVEOS, DS; KROON, A; VEERMAN, A</v>
      </c>
      <c r="F848" s="0" t="str">
        <f aca="false">VLOOKUP($D848,metadata!$B$2:$S$451,3,0)</f>
        <v>THE SAME PHOTOPERIODIC CLOCK MAY CONTROL INDUCTION AND MAINTENANCE OF DIAPAUSE IN THE SPIDER-MITE TETRANCHUS-URTICAE</v>
      </c>
      <c r="G848" s="0" t="str">
        <f aca="false">VLOOKUP($D848,metadata!$B$2:$S$451,4,0)</f>
        <v>10.1177/074873049300800401</v>
      </c>
      <c r="H848" s="0" t="str">
        <f aca="false">VLOOKUP($D848,metadata!$B$2:$S$451,5,0)</f>
        <v>y</v>
      </c>
      <c r="I848" s="0" t="str">
        <f aca="false">VLOOKUP($D848,metadata!$B$2:$S$451,6,0)</f>
        <v>a</v>
      </c>
      <c r="J848" s="0" t="str">
        <f aca="false">VLOOKUP($D848,metadata!$B$2:$S$451,7,0)</f>
        <v>i</v>
      </c>
      <c r="K848" s="0" t="n">
        <f aca="false">VLOOKUP($D848,metadata!$B$2:$S$451,8,0)</f>
        <v>8</v>
      </c>
      <c r="L848" s="0" t="n">
        <f aca="false">VLOOKUP($D848,metadata!$B$2:$S$451,9,0)</f>
        <v>15</v>
      </c>
      <c r="M848" s="0" t="str">
        <f aca="false">VLOOKUP($D848,metadata!$B$2:$S$451,10,0)</f>
        <v>n</v>
      </c>
      <c r="N848" s="0" t="str">
        <f aca="false">VLOOKUP($D848,metadata!$B$2:$S$451,11,0)</f>
        <v>Tetranychus urticae</v>
      </c>
      <c r="O848" s="0" t="str">
        <f aca="false">VLOOKUP($D848,metadata!$B$2:$S$451,12,0)</f>
        <v>Tetranychidae</v>
      </c>
      <c r="P848" s="0" t="str">
        <f aca="false">VLOOKUP($D848,metadata!$B$2:$S$451,13,0)</f>
        <v>leningrad</v>
      </c>
      <c r="Q848" s="0" t="n">
        <f aca="false">VLOOKUP($D848,metadata!$B$2:$S$451,14,0)</f>
        <v>59.933333</v>
      </c>
      <c r="R848" s="0" t="n">
        <f aca="false">VLOOKUP($D848,metadata!$B$2:$S$451,15,0)</f>
        <v>30.266667</v>
      </c>
      <c r="S848" s="0" t="n">
        <f aca="false">VLOOKUP($D848,metadata!$B$2:$S$451,16,0)</f>
        <v>0.05</v>
      </c>
      <c r="T848" s="0" t="str">
        <f aca="false">VLOOKUP($D848,metadata!$B$2:$S$451,17,0)</f>
        <v/>
      </c>
      <c r="U848" s="0" t="str">
        <f aca="false">VLOOKUP($D848,metadata!$B$2:$S$451,18,0)</f>
        <v/>
      </c>
      <c r="V848" s="0" t="n">
        <f aca="false">VLOOKUP($D848,metadata!$B$2:$Z$451,19,0)</f>
        <v>250</v>
      </c>
      <c r="W848" s="0" t="str">
        <f aca="false">VLOOKUP($D848,metadata!$B$2:$Z$451,20,0)</f>
        <v>global average</v>
      </c>
      <c r="X848" s="0" t="str">
        <f aca="false">VLOOKUP($D848,metadata!$B$2:$Z$451,21,0)</f>
        <v/>
      </c>
      <c r="Y848" s="0" t="n">
        <f aca="false">VLOOKUP($D848,metadata!$B$2:$Z$451,22,0)</f>
        <v>21</v>
      </c>
      <c r="Z848" s="0" t="str">
        <f aca="false">VLOOKUP($D848,metadata!$B$2:$Z$451,23,0)</f>
        <v/>
      </c>
      <c r="AA848" s="0" t="str">
        <f aca="false">VLOOKUP($D848,metadata!$B$2:$Z$451,24,0)</f>
        <v/>
      </c>
      <c r="AB848" s="0" t="str">
        <f aca="false">VLOOKUP($D848,metadata!$B$2:$Z$451,25,0)</f>
        <v/>
      </c>
      <c r="AC848" s="0" t="n">
        <v>15.5446428571428</v>
      </c>
      <c r="AD848" s="0" t="n">
        <v>96.1118484555984</v>
      </c>
      <c r="AF848" s="0" t="n">
        <f aca="false">IF(AE848="",V848,AE848)</f>
        <v>250</v>
      </c>
      <c r="AG848" s="0" t="n">
        <f aca="false">ROUND(AC848,1)</f>
        <v>15.5</v>
      </c>
      <c r="AH848" s="0" t="n">
        <v>1993</v>
      </c>
      <c r="AI848" s="0" t="s">
        <v>37</v>
      </c>
      <c r="AJ848" s="0" t="s">
        <v>37</v>
      </c>
    </row>
    <row r="849" customFormat="false" ht="13.8" hidden="false" customHeight="false" outlineLevel="0" collapsed="false">
      <c r="C849" s="0" t="n">
        <v>848</v>
      </c>
      <c r="D849" s="3" t="str">
        <f aca="false">VLOOKUP(C849,$A$1:$B$451,2)</f>
        <v>21-leningrad</v>
      </c>
      <c r="E849" s="0" t="str">
        <f aca="false">VLOOKUP($D849,metadata!$B$2:$S$451,2,0)</f>
        <v>KOVEOS, DS; KROON, A; VEERMAN, A</v>
      </c>
      <c r="F849" s="0" t="str">
        <f aca="false">VLOOKUP($D849,metadata!$B$2:$S$451,3,0)</f>
        <v>THE SAME PHOTOPERIODIC CLOCK MAY CONTROL INDUCTION AND MAINTENANCE OF DIAPAUSE IN THE SPIDER-MITE TETRANCHUS-URTICAE</v>
      </c>
      <c r="G849" s="0" t="str">
        <f aca="false">VLOOKUP($D849,metadata!$B$2:$S$451,4,0)</f>
        <v>10.1177/074873049300800401</v>
      </c>
      <c r="H849" s="0" t="str">
        <f aca="false">VLOOKUP($D849,metadata!$B$2:$S$451,5,0)</f>
        <v>y</v>
      </c>
      <c r="I849" s="0" t="str">
        <f aca="false">VLOOKUP($D849,metadata!$B$2:$S$451,6,0)</f>
        <v>a</v>
      </c>
      <c r="J849" s="0" t="str">
        <f aca="false">VLOOKUP($D849,metadata!$B$2:$S$451,7,0)</f>
        <v>i</v>
      </c>
      <c r="K849" s="0" t="n">
        <f aca="false">VLOOKUP($D849,metadata!$B$2:$S$451,8,0)</f>
        <v>8</v>
      </c>
      <c r="L849" s="0" t="n">
        <f aca="false">VLOOKUP($D849,metadata!$B$2:$S$451,9,0)</f>
        <v>15</v>
      </c>
      <c r="M849" s="0" t="str">
        <f aca="false">VLOOKUP($D849,metadata!$B$2:$S$451,10,0)</f>
        <v>n</v>
      </c>
      <c r="N849" s="0" t="str">
        <f aca="false">VLOOKUP($D849,metadata!$B$2:$S$451,11,0)</f>
        <v>Tetranychus urticae</v>
      </c>
      <c r="O849" s="0" t="str">
        <f aca="false">VLOOKUP($D849,metadata!$B$2:$S$451,12,0)</f>
        <v>Tetranychidae</v>
      </c>
      <c r="P849" s="0" t="str">
        <f aca="false">VLOOKUP($D849,metadata!$B$2:$S$451,13,0)</f>
        <v>leningrad</v>
      </c>
      <c r="Q849" s="0" t="n">
        <f aca="false">VLOOKUP($D849,metadata!$B$2:$S$451,14,0)</f>
        <v>59.933333</v>
      </c>
      <c r="R849" s="0" t="n">
        <f aca="false">VLOOKUP($D849,metadata!$B$2:$S$451,15,0)</f>
        <v>30.266667</v>
      </c>
      <c r="S849" s="0" t="n">
        <f aca="false">VLOOKUP($D849,metadata!$B$2:$S$451,16,0)</f>
        <v>0.05</v>
      </c>
      <c r="T849" s="0" t="str">
        <f aca="false">VLOOKUP($D849,metadata!$B$2:$S$451,17,0)</f>
        <v/>
      </c>
      <c r="U849" s="0" t="str">
        <f aca="false">VLOOKUP($D849,metadata!$B$2:$S$451,18,0)</f>
        <v/>
      </c>
      <c r="V849" s="0" t="n">
        <f aca="false">VLOOKUP($D849,metadata!$B$2:$Z$451,19,0)</f>
        <v>250</v>
      </c>
      <c r="W849" s="0" t="str">
        <f aca="false">VLOOKUP($D849,metadata!$B$2:$Z$451,20,0)</f>
        <v>global average</v>
      </c>
      <c r="X849" s="0" t="str">
        <f aca="false">VLOOKUP($D849,metadata!$B$2:$Z$451,21,0)</f>
        <v/>
      </c>
      <c r="Y849" s="0" t="n">
        <f aca="false">VLOOKUP($D849,metadata!$B$2:$Z$451,22,0)</f>
        <v>21</v>
      </c>
      <c r="Z849" s="0" t="str">
        <f aca="false">VLOOKUP($D849,metadata!$B$2:$Z$451,23,0)</f>
        <v/>
      </c>
      <c r="AA849" s="0" t="str">
        <f aca="false">VLOOKUP($D849,metadata!$B$2:$Z$451,24,0)</f>
        <v/>
      </c>
      <c r="AB849" s="0" t="str">
        <f aca="false">VLOOKUP($D849,metadata!$B$2:$Z$451,25,0)</f>
        <v/>
      </c>
      <c r="AC849" s="0" t="n">
        <v>15.9910714285714</v>
      </c>
      <c r="AD849" s="0" t="n">
        <v>98.784387065637</v>
      </c>
      <c r="AF849" s="0" t="n">
        <f aca="false">IF(AE849="",V849,AE849)</f>
        <v>250</v>
      </c>
      <c r="AG849" s="0" t="n">
        <f aca="false">ROUND(AC849,1)</f>
        <v>16</v>
      </c>
      <c r="AH849" s="0" t="n">
        <v>1993</v>
      </c>
      <c r="AI849" s="0" t="s">
        <v>37</v>
      </c>
      <c r="AJ849" s="0" t="s">
        <v>37</v>
      </c>
    </row>
    <row r="850" customFormat="false" ht="13.8" hidden="false" customHeight="false" outlineLevel="0" collapsed="false">
      <c r="C850" s="0" t="n">
        <v>849</v>
      </c>
      <c r="D850" s="3" t="str">
        <f aca="false">VLOOKUP(C850,$A$1:$B$451,2)</f>
        <v>21-leningrad</v>
      </c>
      <c r="E850" s="0" t="str">
        <f aca="false">VLOOKUP($D850,metadata!$B$2:$S$451,2,0)</f>
        <v>KOVEOS, DS; KROON, A; VEERMAN, A</v>
      </c>
      <c r="F850" s="0" t="str">
        <f aca="false">VLOOKUP($D850,metadata!$B$2:$S$451,3,0)</f>
        <v>THE SAME PHOTOPERIODIC CLOCK MAY CONTROL INDUCTION AND MAINTENANCE OF DIAPAUSE IN THE SPIDER-MITE TETRANCHUS-URTICAE</v>
      </c>
      <c r="G850" s="0" t="str">
        <f aca="false">VLOOKUP($D850,metadata!$B$2:$S$451,4,0)</f>
        <v>10.1177/074873049300800401</v>
      </c>
      <c r="H850" s="0" t="str">
        <f aca="false">VLOOKUP($D850,metadata!$B$2:$S$451,5,0)</f>
        <v>y</v>
      </c>
      <c r="I850" s="0" t="str">
        <f aca="false">VLOOKUP($D850,metadata!$B$2:$S$451,6,0)</f>
        <v>a</v>
      </c>
      <c r="J850" s="0" t="str">
        <f aca="false">VLOOKUP($D850,metadata!$B$2:$S$451,7,0)</f>
        <v>i</v>
      </c>
      <c r="K850" s="0" t="n">
        <f aca="false">VLOOKUP($D850,metadata!$B$2:$S$451,8,0)</f>
        <v>8</v>
      </c>
      <c r="L850" s="0" t="n">
        <f aca="false">VLOOKUP($D850,metadata!$B$2:$S$451,9,0)</f>
        <v>15</v>
      </c>
      <c r="M850" s="0" t="str">
        <f aca="false">VLOOKUP($D850,metadata!$B$2:$S$451,10,0)</f>
        <v>n</v>
      </c>
      <c r="N850" s="0" t="str">
        <f aca="false">VLOOKUP($D850,metadata!$B$2:$S$451,11,0)</f>
        <v>Tetranychus urticae</v>
      </c>
      <c r="O850" s="0" t="str">
        <f aca="false">VLOOKUP($D850,metadata!$B$2:$S$451,12,0)</f>
        <v>Tetranychidae</v>
      </c>
      <c r="P850" s="0" t="str">
        <f aca="false">VLOOKUP($D850,metadata!$B$2:$S$451,13,0)</f>
        <v>leningrad</v>
      </c>
      <c r="Q850" s="0" t="n">
        <f aca="false">VLOOKUP($D850,metadata!$B$2:$S$451,14,0)</f>
        <v>59.933333</v>
      </c>
      <c r="R850" s="0" t="n">
        <f aca="false">VLOOKUP($D850,metadata!$B$2:$S$451,15,0)</f>
        <v>30.266667</v>
      </c>
      <c r="S850" s="0" t="n">
        <f aca="false">VLOOKUP($D850,metadata!$B$2:$S$451,16,0)</f>
        <v>0.05</v>
      </c>
      <c r="T850" s="0" t="str">
        <f aca="false">VLOOKUP($D850,metadata!$B$2:$S$451,17,0)</f>
        <v/>
      </c>
      <c r="U850" s="0" t="str">
        <f aca="false">VLOOKUP($D850,metadata!$B$2:$S$451,18,0)</f>
        <v/>
      </c>
      <c r="V850" s="0" t="n">
        <f aca="false">VLOOKUP($D850,metadata!$B$2:$Z$451,19,0)</f>
        <v>250</v>
      </c>
      <c r="W850" s="0" t="str">
        <f aca="false">VLOOKUP($D850,metadata!$B$2:$Z$451,20,0)</f>
        <v>global average</v>
      </c>
      <c r="X850" s="0" t="str">
        <f aca="false">VLOOKUP($D850,metadata!$B$2:$Z$451,21,0)</f>
        <v/>
      </c>
      <c r="Y850" s="0" t="n">
        <f aca="false">VLOOKUP($D850,metadata!$B$2:$Z$451,22,0)</f>
        <v>21</v>
      </c>
      <c r="Z850" s="0" t="str">
        <f aca="false">VLOOKUP($D850,metadata!$B$2:$Z$451,23,0)</f>
        <v/>
      </c>
      <c r="AA850" s="0" t="str">
        <f aca="false">VLOOKUP($D850,metadata!$B$2:$Z$451,24,0)</f>
        <v/>
      </c>
      <c r="AB850" s="0" t="str">
        <f aca="false">VLOOKUP($D850,metadata!$B$2:$Z$451,25,0)</f>
        <v/>
      </c>
      <c r="AC850" s="0" t="n">
        <v>16.25</v>
      </c>
      <c r="AD850" s="0" t="n">
        <v>49.4389478764478</v>
      </c>
      <c r="AF850" s="0" t="n">
        <f aca="false">IF(AE850="",V850,AE850)</f>
        <v>250</v>
      </c>
      <c r="AG850" s="0" t="n">
        <f aca="false">ROUND(AC850,1)</f>
        <v>16.3</v>
      </c>
      <c r="AH850" s="0" t="n">
        <v>1993</v>
      </c>
      <c r="AI850" s="0" t="s">
        <v>37</v>
      </c>
      <c r="AJ850" s="0" t="s">
        <v>37</v>
      </c>
    </row>
    <row r="851" customFormat="false" ht="13.8" hidden="false" customHeight="false" outlineLevel="0" collapsed="false">
      <c r="C851" s="0" t="n">
        <v>850</v>
      </c>
      <c r="D851" s="3" t="str">
        <f aca="false">VLOOKUP(C851,$A$1:$B$451,2)</f>
        <v>21-leningrad</v>
      </c>
      <c r="E851" s="0" t="str">
        <f aca="false">VLOOKUP($D851,metadata!$B$2:$S$451,2,0)</f>
        <v>KOVEOS, DS; KROON, A; VEERMAN, A</v>
      </c>
      <c r="F851" s="0" t="str">
        <f aca="false">VLOOKUP($D851,metadata!$B$2:$S$451,3,0)</f>
        <v>THE SAME PHOTOPERIODIC CLOCK MAY CONTROL INDUCTION AND MAINTENANCE OF DIAPAUSE IN THE SPIDER-MITE TETRANCHUS-URTICAE</v>
      </c>
      <c r="G851" s="0" t="str">
        <f aca="false">VLOOKUP($D851,metadata!$B$2:$S$451,4,0)</f>
        <v>10.1177/074873049300800401</v>
      </c>
      <c r="H851" s="0" t="str">
        <f aca="false">VLOOKUP($D851,metadata!$B$2:$S$451,5,0)</f>
        <v>y</v>
      </c>
      <c r="I851" s="0" t="str">
        <f aca="false">VLOOKUP($D851,metadata!$B$2:$S$451,6,0)</f>
        <v>a</v>
      </c>
      <c r="J851" s="0" t="str">
        <f aca="false">VLOOKUP($D851,metadata!$B$2:$S$451,7,0)</f>
        <v>i</v>
      </c>
      <c r="K851" s="0" t="n">
        <f aca="false">VLOOKUP($D851,metadata!$B$2:$S$451,8,0)</f>
        <v>8</v>
      </c>
      <c r="L851" s="0" t="n">
        <f aca="false">VLOOKUP($D851,metadata!$B$2:$S$451,9,0)</f>
        <v>15</v>
      </c>
      <c r="M851" s="0" t="str">
        <f aca="false">VLOOKUP($D851,metadata!$B$2:$S$451,10,0)</f>
        <v>n</v>
      </c>
      <c r="N851" s="0" t="str">
        <f aca="false">VLOOKUP($D851,metadata!$B$2:$S$451,11,0)</f>
        <v>Tetranychus urticae</v>
      </c>
      <c r="O851" s="0" t="str">
        <f aca="false">VLOOKUP($D851,metadata!$B$2:$S$451,12,0)</f>
        <v>Tetranychidae</v>
      </c>
      <c r="P851" s="0" t="str">
        <f aca="false">VLOOKUP($D851,metadata!$B$2:$S$451,13,0)</f>
        <v>leningrad</v>
      </c>
      <c r="Q851" s="0" t="n">
        <f aca="false">VLOOKUP($D851,metadata!$B$2:$S$451,14,0)</f>
        <v>59.933333</v>
      </c>
      <c r="R851" s="0" t="n">
        <f aca="false">VLOOKUP($D851,metadata!$B$2:$S$451,15,0)</f>
        <v>30.266667</v>
      </c>
      <c r="S851" s="0" t="n">
        <f aca="false">VLOOKUP($D851,metadata!$B$2:$S$451,16,0)</f>
        <v>0.05</v>
      </c>
      <c r="T851" s="0" t="str">
        <f aca="false">VLOOKUP($D851,metadata!$B$2:$S$451,17,0)</f>
        <v/>
      </c>
      <c r="U851" s="0" t="str">
        <f aca="false">VLOOKUP($D851,metadata!$B$2:$S$451,18,0)</f>
        <v/>
      </c>
      <c r="V851" s="0" t="n">
        <f aca="false">VLOOKUP($D851,metadata!$B$2:$Z$451,19,0)</f>
        <v>250</v>
      </c>
      <c r="W851" s="0" t="str">
        <f aca="false">VLOOKUP($D851,metadata!$B$2:$Z$451,20,0)</f>
        <v>global average</v>
      </c>
      <c r="X851" s="0" t="str">
        <f aca="false">VLOOKUP($D851,metadata!$B$2:$Z$451,21,0)</f>
        <v/>
      </c>
      <c r="Y851" s="0" t="n">
        <f aca="false">VLOOKUP($D851,metadata!$B$2:$Z$451,22,0)</f>
        <v>21</v>
      </c>
      <c r="Z851" s="0" t="str">
        <f aca="false">VLOOKUP($D851,metadata!$B$2:$Z$451,23,0)</f>
        <v/>
      </c>
      <c r="AA851" s="0" t="str">
        <f aca="false">VLOOKUP($D851,metadata!$B$2:$Z$451,24,0)</f>
        <v/>
      </c>
      <c r="AB851" s="0" t="str">
        <f aca="false">VLOOKUP($D851,metadata!$B$2:$Z$451,25,0)</f>
        <v/>
      </c>
      <c r="AC851" s="0" t="n">
        <v>16.5267857142857</v>
      </c>
      <c r="AD851" s="0" t="n">
        <v>18.3427847490347</v>
      </c>
      <c r="AF851" s="0" t="n">
        <f aca="false">IF(AE851="",V851,AE851)</f>
        <v>250</v>
      </c>
      <c r="AG851" s="0" t="n">
        <f aca="false">ROUND(AC851,1)</f>
        <v>16.5</v>
      </c>
      <c r="AH851" s="0" t="n">
        <v>1993</v>
      </c>
      <c r="AI851" s="0" t="s">
        <v>37</v>
      </c>
      <c r="AJ851" s="0" t="s">
        <v>37</v>
      </c>
    </row>
    <row r="852" customFormat="false" ht="13.8" hidden="false" customHeight="false" outlineLevel="0" collapsed="false">
      <c r="C852" s="0" t="n">
        <v>851</v>
      </c>
      <c r="D852" s="3" t="str">
        <f aca="false">VLOOKUP(C852,$A$1:$B$451,2)</f>
        <v>21-leningrad</v>
      </c>
      <c r="E852" s="0" t="str">
        <f aca="false">VLOOKUP($D852,metadata!$B$2:$S$451,2,0)</f>
        <v>KOVEOS, DS; KROON, A; VEERMAN, A</v>
      </c>
      <c r="F852" s="0" t="str">
        <f aca="false">VLOOKUP($D852,metadata!$B$2:$S$451,3,0)</f>
        <v>THE SAME PHOTOPERIODIC CLOCK MAY CONTROL INDUCTION AND MAINTENANCE OF DIAPAUSE IN THE SPIDER-MITE TETRANCHUS-URTICAE</v>
      </c>
      <c r="G852" s="0" t="str">
        <f aca="false">VLOOKUP($D852,metadata!$B$2:$S$451,4,0)</f>
        <v>10.1177/074873049300800401</v>
      </c>
      <c r="H852" s="0" t="str">
        <f aca="false">VLOOKUP($D852,metadata!$B$2:$S$451,5,0)</f>
        <v>y</v>
      </c>
      <c r="I852" s="0" t="str">
        <f aca="false">VLOOKUP($D852,metadata!$B$2:$S$451,6,0)</f>
        <v>a</v>
      </c>
      <c r="J852" s="0" t="str">
        <f aca="false">VLOOKUP($D852,metadata!$B$2:$S$451,7,0)</f>
        <v>i</v>
      </c>
      <c r="K852" s="0" t="n">
        <f aca="false">VLOOKUP($D852,metadata!$B$2:$S$451,8,0)</f>
        <v>8</v>
      </c>
      <c r="L852" s="0" t="n">
        <f aca="false">VLOOKUP($D852,metadata!$B$2:$S$451,9,0)</f>
        <v>15</v>
      </c>
      <c r="M852" s="0" t="str">
        <f aca="false">VLOOKUP($D852,metadata!$B$2:$S$451,10,0)</f>
        <v>n</v>
      </c>
      <c r="N852" s="0" t="str">
        <f aca="false">VLOOKUP($D852,metadata!$B$2:$S$451,11,0)</f>
        <v>Tetranychus urticae</v>
      </c>
      <c r="O852" s="0" t="str">
        <f aca="false">VLOOKUP($D852,metadata!$B$2:$S$451,12,0)</f>
        <v>Tetranychidae</v>
      </c>
      <c r="P852" s="0" t="str">
        <f aca="false">VLOOKUP($D852,metadata!$B$2:$S$451,13,0)</f>
        <v>leningrad</v>
      </c>
      <c r="Q852" s="0" t="n">
        <f aca="false">VLOOKUP($D852,metadata!$B$2:$S$451,14,0)</f>
        <v>59.933333</v>
      </c>
      <c r="R852" s="0" t="n">
        <f aca="false">VLOOKUP($D852,metadata!$B$2:$S$451,15,0)</f>
        <v>30.266667</v>
      </c>
      <c r="S852" s="0" t="n">
        <f aca="false">VLOOKUP($D852,metadata!$B$2:$S$451,16,0)</f>
        <v>0.05</v>
      </c>
      <c r="T852" s="0" t="str">
        <f aca="false">VLOOKUP($D852,metadata!$B$2:$S$451,17,0)</f>
        <v/>
      </c>
      <c r="U852" s="0" t="str">
        <f aca="false">VLOOKUP($D852,metadata!$B$2:$S$451,18,0)</f>
        <v/>
      </c>
      <c r="V852" s="0" t="n">
        <f aca="false">VLOOKUP($D852,metadata!$B$2:$Z$451,19,0)</f>
        <v>250</v>
      </c>
      <c r="W852" s="0" t="str">
        <f aca="false">VLOOKUP($D852,metadata!$B$2:$Z$451,20,0)</f>
        <v>global average</v>
      </c>
      <c r="X852" s="0" t="str">
        <f aca="false">VLOOKUP($D852,metadata!$B$2:$Z$451,21,0)</f>
        <v/>
      </c>
      <c r="Y852" s="0" t="n">
        <f aca="false">VLOOKUP($D852,metadata!$B$2:$Z$451,22,0)</f>
        <v>21</v>
      </c>
      <c r="Z852" s="0" t="str">
        <f aca="false">VLOOKUP($D852,metadata!$B$2:$Z$451,23,0)</f>
        <v/>
      </c>
      <c r="AA852" s="0" t="str">
        <f aca="false">VLOOKUP($D852,metadata!$B$2:$Z$451,24,0)</f>
        <v/>
      </c>
      <c r="AB852" s="0" t="str">
        <f aca="false">VLOOKUP($D852,metadata!$B$2:$Z$451,25,0)</f>
        <v/>
      </c>
      <c r="AC852" s="0" t="n">
        <v>17.0178571428571</v>
      </c>
      <c r="AD852" s="0" t="n">
        <v>5.4717664092664</v>
      </c>
      <c r="AF852" s="0" t="n">
        <f aca="false">IF(AE852="",V852,AE852)</f>
        <v>250</v>
      </c>
      <c r="AG852" s="0" t="n">
        <f aca="false">ROUND(AC852,1)</f>
        <v>17</v>
      </c>
      <c r="AH852" s="0" t="n">
        <v>1993</v>
      </c>
      <c r="AI852" s="0" t="s">
        <v>37</v>
      </c>
      <c r="AJ852" s="0" t="s">
        <v>37</v>
      </c>
    </row>
    <row r="853" customFormat="false" ht="13.8" hidden="false" customHeight="false" outlineLevel="0" collapsed="false">
      <c r="C853" s="0" t="n">
        <v>852</v>
      </c>
      <c r="D853" s="3" t="str">
        <f aca="false">VLOOKUP(C853,$A$1:$B$451,2)</f>
        <v>21-leningrad</v>
      </c>
      <c r="E853" s="0" t="str">
        <f aca="false">VLOOKUP($D853,metadata!$B$2:$S$451,2,0)</f>
        <v>KOVEOS, DS; KROON, A; VEERMAN, A</v>
      </c>
      <c r="F853" s="0" t="str">
        <f aca="false">VLOOKUP($D853,metadata!$B$2:$S$451,3,0)</f>
        <v>THE SAME PHOTOPERIODIC CLOCK MAY CONTROL INDUCTION AND MAINTENANCE OF DIAPAUSE IN THE SPIDER-MITE TETRANCHUS-URTICAE</v>
      </c>
      <c r="G853" s="0" t="str">
        <f aca="false">VLOOKUP($D853,metadata!$B$2:$S$451,4,0)</f>
        <v>10.1177/074873049300800401</v>
      </c>
      <c r="H853" s="0" t="str">
        <f aca="false">VLOOKUP($D853,metadata!$B$2:$S$451,5,0)</f>
        <v>y</v>
      </c>
      <c r="I853" s="0" t="str">
        <f aca="false">VLOOKUP($D853,metadata!$B$2:$S$451,6,0)</f>
        <v>a</v>
      </c>
      <c r="J853" s="0" t="str">
        <f aca="false">VLOOKUP($D853,metadata!$B$2:$S$451,7,0)</f>
        <v>i</v>
      </c>
      <c r="K853" s="0" t="n">
        <f aca="false">VLOOKUP($D853,metadata!$B$2:$S$451,8,0)</f>
        <v>8</v>
      </c>
      <c r="L853" s="0" t="n">
        <f aca="false">VLOOKUP($D853,metadata!$B$2:$S$451,9,0)</f>
        <v>15</v>
      </c>
      <c r="M853" s="0" t="str">
        <f aca="false">VLOOKUP($D853,metadata!$B$2:$S$451,10,0)</f>
        <v>n</v>
      </c>
      <c r="N853" s="0" t="str">
        <f aca="false">VLOOKUP($D853,metadata!$B$2:$S$451,11,0)</f>
        <v>Tetranychus urticae</v>
      </c>
      <c r="O853" s="0" t="str">
        <f aca="false">VLOOKUP($D853,metadata!$B$2:$S$451,12,0)</f>
        <v>Tetranychidae</v>
      </c>
      <c r="P853" s="0" t="str">
        <f aca="false">VLOOKUP($D853,metadata!$B$2:$S$451,13,0)</f>
        <v>leningrad</v>
      </c>
      <c r="Q853" s="0" t="n">
        <f aca="false">VLOOKUP($D853,metadata!$B$2:$S$451,14,0)</f>
        <v>59.933333</v>
      </c>
      <c r="R853" s="0" t="n">
        <f aca="false">VLOOKUP($D853,metadata!$B$2:$S$451,15,0)</f>
        <v>30.266667</v>
      </c>
      <c r="S853" s="0" t="n">
        <f aca="false">VLOOKUP($D853,metadata!$B$2:$S$451,16,0)</f>
        <v>0.05</v>
      </c>
      <c r="T853" s="0" t="str">
        <f aca="false">VLOOKUP($D853,metadata!$B$2:$S$451,17,0)</f>
        <v/>
      </c>
      <c r="U853" s="0" t="str">
        <f aca="false">VLOOKUP($D853,metadata!$B$2:$S$451,18,0)</f>
        <v/>
      </c>
      <c r="V853" s="0" t="n">
        <f aca="false">VLOOKUP($D853,metadata!$B$2:$Z$451,19,0)</f>
        <v>250</v>
      </c>
      <c r="W853" s="0" t="str">
        <f aca="false">VLOOKUP($D853,metadata!$B$2:$Z$451,20,0)</f>
        <v>global average</v>
      </c>
      <c r="X853" s="0" t="str">
        <f aca="false">VLOOKUP($D853,metadata!$B$2:$Z$451,21,0)</f>
        <v/>
      </c>
      <c r="Y853" s="0" t="n">
        <f aca="false">VLOOKUP($D853,metadata!$B$2:$Z$451,22,0)</f>
        <v>21</v>
      </c>
      <c r="Z853" s="0" t="str">
        <f aca="false">VLOOKUP($D853,metadata!$B$2:$Z$451,23,0)</f>
        <v/>
      </c>
      <c r="AA853" s="0" t="str">
        <f aca="false">VLOOKUP($D853,metadata!$B$2:$Z$451,24,0)</f>
        <v/>
      </c>
      <c r="AB853" s="0" t="str">
        <f aca="false">VLOOKUP($D853,metadata!$B$2:$Z$451,25,0)</f>
        <v/>
      </c>
      <c r="AC853" s="0" t="n">
        <v>18.0446428571428</v>
      </c>
      <c r="AD853" s="0" t="n">
        <v>5.40238899613899</v>
      </c>
      <c r="AF853" s="0" t="n">
        <f aca="false">IF(AE853="",V853,AE853)</f>
        <v>250</v>
      </c>
      <c r="AG853" s="0" t="n">
        <f aca="false">ROUND(AC853,1)</f>
        <v>18</v>
      </c>
      <c r="AH853" s="0" t="n">
        <v>1993</v>
      </c>
      <c r="AI853" s="0" t="s">
        <v>37</v>
      </c>
      <c r="AJ853" s="0" t="s">
        <v>37</v>
      </c>
    </row>
    <row r="854" customFormat="false" ht="13.8" hidden="false" customHeight="false" outlineLevel="0" collapsed="false">
      <c r="C854" s="0" t="n">
        <v>853</v>
      </c>
      <c r="D854" s="3" t="str">
        <f aca="false">VLOOKUP(C854,$A$1:$B$451,2)</f>
        <v>21-padua</v>
      </c>
      <c r="E854" s="0" t="str">
        <f aca="false">VLOOKUP($D854,metadata!$B$2:$S$451,2,0)</f>
        <v>KOVEOS, DS; KROON, A; VEERMAN, A</v>
      </c>
      <c r="F854" s="0" t="str">
        <f aca="false">VLOOKUP($D854,metadata!$B$2:$S$451,3,0)</f>
        <v>THE SAME PHOTOPERIODIC CLOCK MAY CONTROL INDUCTION AND MAINTENANCE OF DIAPAUSE IN THE SPIDER-MITE TETRANCHUS-URTICAE</v>
      </c>
      <c r="G854" s="0" t="str">
        <f aca="false">VLOOKUP($D854,metadata!$B$2:$S$451,4,0)</f>
        <v>10.1177/074873049300800401</v>
      </c>
      <c r="H854" s="0" t="str">
        <f aca="false">VLOOKUP($D854,metadata!$B$2:$S$451,5,0)</f>
        <v>y</v>
      </c>
      <c r="I854" s="0" t="str">
        <f aca="false">VLOOKUP($D854,metadata!$B$2:$S$451,6,0)</f>
        <v>a</v>
      </c>
      <c r="J854" s="0" t="str">
        <f aca="false">VLOOKUP($D854,metadata!$B$2:$S$451,7,0)</f>
        <v>i</v>
      </c>
      <c r="K854" s="0" t="n">
        <f aca="false">VLOOKUP($D854,metadata!$B$2:$S$451,8,0)</f>
        <v>8</v>
      </c>
      <c r="L854" s="0" t="n">
        <f aca="false">VLOOKUP($D854,metadata!$B$2:$S$451,9,0)</f>
        <v>7</v>
      </c>
      <c r="M854" s="0" t="str">
        <f aca="false">VLOOKUP($D854,metadata!$B$2:$S$451,10,0)</f>
        <v/>
      </c>
      <c r="N854" s="0" t="str">
        <f aca="false">VLOOKUP($D854,metadata!$B$2:$S$451,11,0)</f>
        <v>Tetranychus urticae</v>
      </c>
      <c r="O854" s="0" t="str">
        <f aca="false">VLOOKUP($D854,metadata!$B$2:$S$451,12,0)</f>
        <v>Tetranychidae</v>
      </c>
      <c r="P854" s="0" t="str">
        <f aca="false">VLOOKUP($D854,metadata!$B$2:$S$451,13,0)</f>
        <v>padua</v>
      </c>
      <c r="Q854" s="0" t="n">
        <f aca="false">VLOOKUP($D854,metadata!$B$2:$S$451,14,0)</f>
        <v>45.408056</v>
      </c>
      <c r="R854" s="0" t="n">
        <f aca="false">VLOOKUP($D854,metadata!$B$2:$S$451,15,0)</f>
        <v>11.872222</v>
      </c>
      <c r="S854" s="0" t="n">
        <f aca="false">VLOOKUP($D854,metadata!$B$2:$S$451,16,0)</f>
        <v>0.05</v>
      </c>
      <c r="T854" s="0" t="str">
        <f aca="false">VLOOKUP($D854,metadata!$B$2:$S$451,17,0)</f>
        <v/>
      </c>
      <c r="U854" s="0" t="str">
        <f aca="false">VLOOKUP($D854,metadata!$B$2:$S$451,18,0)</f>
        <v/>
      </c>
      <c r="V854" s="0" t="n">
        <f aca="false">VLOOKUP($D854,metadata!$B$2:$Z$451,19,0)</f>
        <v>250</v>
      </c>
      <c r="W854" s="0" t="str">
        <f aca="false">VLOOKUP($D854,metadata!$B$2:$Z$451,20,0)</f>
        <v>global average</v>
      </c>
      <c r="X854" s="0" t="str">
        <f aca="false">VLOOKUP($D854,metadata!$B$2:$Z$451,21,0)</f>
        <v/>
      </c>
      <c r="Y854" s="0" t="n">
        <f aca="false">VLOOKUP($D854,metadata!$B$2:$Z$451,22,0)</f>
        <v>21</v>
      </c>
      <c r="Z854" s="0" t="str">
        <f aca="false">VLOOKUP($D854,metadata!$B$2:$Z$451,23,0)</f>
        <v/>
      </c>
      <c r="AA854" s="0" t="str">
        <f aca="false">VLOOKUP($D854,metadata!$B$2:$Z$451,24,0)</f>
        <v/>
      </c>
      <c r="AB854" s="0" t="str">
        <f aca="false">VLOOKUP($D854,metadata!$B$2:$Z$451,25,0)</f>
        <v/>
      </c>
      <c r="AC854" s="0" t="n">
        <v>11.5</v>
      </c>
      <c r="AD854" s="0" t="n">
        <v>100.452488687782</v>
      </c>
      <c r="AF854" s="0" t="n">
        <f aca="false">IF(AE854="",V854,AE854)</f>
        <v>250</v>
      </c>
      <c r="AG854" s="0" t="n">
        <f aca="false">ROUND(AC854,1)</f>
        <v>11.5</v>
      </c>
      <c r="AH854" s="0" t="n">
        <v>1993</v>
      </c>
      <c r="AI854" s="0" t="s">
        <v>37</v>
      </c>
      <c r="AJ854" s="0" t="s">
        <v>37</v>
      </c>
    </row>
    <row r="855" customFormat="false" ht="13.8" hidden="false" customHeight="false" outlineLevel="0" collapsed="false">
      <c r="C855" s="0" t="n">
        <v>854</v>
      </c>
      <c r="D855" s="3" t="str">
        <f aca="false">VLOOKUP(C855,$A$1:$B$451,2)</f>
        <v>21-padua</v>
      </c>
      <c r="E855" s="0" t="str">
        <f aca="false">VLOOKUP($D855,metadata!$B$2:$S$451,2,0)</f>
        <v>KOVEOS, DS; KROON, A; VEERMAN, A</v>
      </c>
      <c r="F855" s="0" t="str">
        <f aca="false">VLOOKUP($D855,metadata!$B$2:$S$451,3,0)</f>
        <v>THE SAME PHOTOPERIODIC CLOCK MAY CONTROL INDUCTION AND MAINTENANCE OF DIAPAUSE IN THE SPIDER-MITE TETRANCHUS-URTICAE</v>
      </c>
      <c r="G855" s="0" t="str">
        <f aca="false">VLOOKUP($D855,metadata!$B$2:$S$451,4,0)</f>
        <v>10.1177/074873049300800401</v>
      </c>
      <c r="H855" s="0" t="str">
        <f aca="false">VLOOKUP($D855,metadata!$B$2:$S$451,5,0)</f>
        <v>y</v>
      </c>
      <c r="I855" s="0" t="str">
        <f aca="false">VLOOKUP($D855,metadata!$B$2:$S$451,6,0)</f>
        <v>a</v>
      </c>
      <c r="J855" s="0" t="str">
        <f aca="false">VLOOKUP($D855,metadata!$B$2:$S$451,7,0)</f>
        <v>i</v>
      </c>
      <c r="K855" s="0" t="n">
        <f aca="false">VLOOKUP($D855,metadata!$B$2:$S$451,8,0)</f>
        <v>8</v>
      </c>
      <c r="L855" s="0" t="n">
        <f aca="false">VLOOKUP($D855,metadata!$B$2:$S$451,9,0)</f>
        <v>7</v>
      </c>
      <c r="M855" s="0" t="str">
        <f aca="false">VLOOKUP($D855,metadata!$B$2:$S$451,10,0)</f>
        <v/>
      </c>
      <c r="N855" s="0" t="str">
        <f aca="false">VLOOKUP($D855,metadata!$B$2:$S$451,11,0)</f>
        <v>Tetranychus urticae</v>
      </c>
      <c r="O855" s="0" t="str">
        <f aca="false">VLOOKUP($D855,metadata!$B$2:$S$451,12,0)</f>
        <v>Tetranychidae</v>
      </c>
      <c r="P855" s="0" t="str">
        <f aca="false">VLOOKUP($D855,metadata!$B$2:$S$451,13,0)</f>
        <v>padua</v>
      </c>
      <c r="Q855" s="0" t="n">
        <f aca="false">VLOOKUP($D855,metadata!$B$2:$S$451,14,0)</f>
        <v>45.408056</v>
      </c>
      <c r="R855" s="0" t="n">
        <f aca="false">VLOOKUP($D855,metadata!$B$2:$S$451,15,0)</f>
        <v>11.872222</v>
      </c>
      <c r="S855" s="0" t="n">
        <f aca="false">VLOOKUP($D855,metadata!$B$2:$S$451,16,0)</f>
        <v>0.05</v>
      </c>
      <c r="T855" s="0" t="str">
        <f aca="false">VLOOKUP($D855,metadata!$B$2:$S$451,17,0)</f>
        <v/>
      </c>
      <c r="U855" s="0" t="str">
        <f aca="false">VLOOKUP($D855,metadata!$B$2:$S$451,18,0)</f>
        <v/>
      </c>
      <c r="V855" s="0" t="n">
        <f aca="false">VLOOKUP($D855,metadata!$B$2:$Z$451,19,0)</f>
        <v>250</v>
      </c>
      <c r="W855" s="0" t="str">
        <f aca="false">VLOOKUP($D855,metadata!$B$2:$Z$451,20,0)</f>
        <v>global average</v>
      </c>
      <c r="X855" s="0" t="str">
        <f aca="false">VLOOKUP($D855,metadata!$B$2:$Z$451,21,0)</f>
        <v/>
      </c>
      <c r="Y855" s="0" t="n">
        <f aca="false">VLOOKUP($D855,metadata!$B$2:$Z$451,22,0)</f>
        <v>21</v>
      </c>
      <c r="Z855" s="0" t="str">
        <f aca="false">VLOOKUP($D855,metadata!$B$2:$Z$451,23,0)</f>
        <v/>
      </c>
      <c r="AA855" s="0" t="str">
        <f aca="false">VLOOKUP($D855,metadata!$B$2:$Z$451,24,0)</f>
        <v/>
      </c>
      <c r="AB855" s="0" t="str">
        <f aca="false">VLOOKUP($D855,metadata!$B$2:$Z$451,25,0)</f>
        <v/>
      </c>
      <c r="AC855" s="0" t="n">
        <v>11.9819004524886</v>
      </c>
      <c r="AD855" s="0" t="n">
        <v>101.104696520518</v>
      </c>
      <c r="AF855" s="0" t="n">
        <f aca="false">IF(AE855="",V855,AE855)</f>
        <v>250</v>
      </c>
      <c r="AG855" s="0" t="n">
        <f aca="false">ROUND(AC855,1)</f>
        <v>12</v>
      </c>
      <c r="AH855" s="0" t="n">
        <v>1993</v>
      </c>
      <c r="AI855" s="0" t="s">
        <v>37</v>
      </c>
      <c r="AJ855" s="0" t="s">
        <v>37</v>
      </c>
    </row>
    <row r="856" customFormat="false" ht="13.8" hidden="false" customHeight="false" outlineLevel="0" collapsed="false">
      <c r="C856" s="0" t="n">
        <v>855</v>
      </c>
      <c r="D856" s="3" t="str">
        <f aca="false">VLOOKUP(C856,$A$1:$B$451,2)</f>
        <v>21-padua</v>
      </c>
      <c r="E856" s="0" t="str">
        <f aca="false">VLOOKUP($D856,metadata!$B$2:$S$451,2,0)</f>
        <v>KOVEOS, DS; KROON, A; VEERMAN, A</v>
      </c>
      <c r="F856" s="0" t="str">
        <f aca="false">VLOOKUP($D856,metadata!$B$2:$S$451,3,0)</f>
        <v>THE SAME PHOTOPERIODIC CLOCK MAY CONTROL INDUCTION AND MAINTENANCE OF DIAPAUSE IN THE SPIDER-MITE TETRANCHUS-URTICAE</v>
      </c>
      <c r="G856" s="0" t="str">
        <f aca="false">VLOOKUP($D856,metadata!$B$2:$S$451,4,0)</f>
        <v>10.1177/074873049300800401</v>
      </c>
      <c r="H856" s="0" t="str">
        <f aca="false">VLOOKUP($D856,metadata!$B$2:$S$451,5,0)</f>
        <v>y</v>
      </c>
      <c r="I856" s="0" t="str">
        <f aca="false">VLOOKUP($D856,metadata!$B$2:$S$451,6,0)</f>
        <v>a</v>
      </c>
      <c r="J856" s="0" t="str">
        <f aca="false">VLOOKUP($D856,metadata!$B$2:$S$451,7,0)</f>
        <v>i</v>
      </c>
      <c r="K856" s="0" t="n">
        <f aca="false">VLOOKUP($D856,metadata!$B$2:$S$451,8,0)</f>
        <v>8</v>
      </c>
      <c r="L856" s="0" t="n">
        <f aca="false">VLOOKUP($D856,metadata!$B$2:$S$451,9,0)</f>
        <v>7</v>
      </c>
      <c r="M856" s="0" t="str">
        <f aca="false">VLOOKUP($D856,metadata!$B$2:$S$451,10,0)</f>
        <v/>
      </c>
      <c r="N856" s="0" t="str">
        <f aca="false">VLOOKUP($D856,metadata!$B$2:$S$451,11,0)</f>
        <v>Tetranychus urticae</v>
      </c>
      <c r="O856" s="0" t="str">
        <f aca="false">VLOOKUP($D856,metadata!$B$2:$S$451,12,0)</f>
        <v>Tetranychidae</v>
      </c>
      <c r="P856" s="0" t="str">
        <f aca="false">VLOOKUP($D856,metadata!$B$2:$S$451,13,0)</f>
        <v>padua</v>
      </c>
      <c r="Q856" s="0" t="n">
        <f aca="false">VLOOKUP($D856,metadata!$B$2:$S$451,14,0)</f>
        <v>45.408056</v>
      </c>
      <c r="R856" s="0" t="n">
        <f aca="false">VLOOKUP($D856,metadata!$B$2:$S$451,15,0)</f>
        <v>11.872222</v>
      </c>
      <c r="S856" s="0" t="n">
        <f aca="false">VLOOKUP($D856,metadata!$B$2:$S$451,16,0)</f>
        <v>0.05</v>
      </c>
      <c r="T856" s="0" t="str">
        <f aca="false">VLOOKUP($D856,metadata!$B$2:$S$451,17,0)</f>
        <v/>
      </c>
      <c r="U856" s="0" t="str">
        <f aca="false">VLOOKUP($D856,metadata!$B$2:$S$451,18,0)</f>
        <v/>
      </c>
      <c r="V856" s="0" t="n">
        <f aca="false">VLOOKUP($D856,metadata!$B$2:$Z$451,19,0)</f>
        <v>250</v>
      </c>
      <c r="W856" s="0" t="str">
        <f aca="false">VLOOKUP($D856,metadata!$B$2:$Z$451,20,0)</f>
        <v>global average</v>
      </c>
      <c r="X856" s="0" t="str">
        <f aca="false">VLOOKUP($D856,metadata!$B$2:$Z$451,21,0)</f>
        <v/>
      </c>
      <c r="Y856" s="0" t="n">
        <f aca="false">VLOOKUP($D856,metadata!$B$2:$Z$451,22,0)</f>
        <v>21</v>
      </c>
      <c r="Z856" s="0" t="str">
        <f aca="false">VLOOKUP($D856,metadata!$B$2:$Z$451,23,0)</f>
        <v/>
      </c>
      <c r="AA856" s="0" t="str">
        <f aca="false">VLOOKUP($D856,metadata!$B$2:$Z$451,24,0)</f>
        <v/>
      </c>
      <c r="AB856" s="0" t="str">
        <f aca="false">VLOOKUP($D856,metadata!$B$2:$Z$451,25,0)</f>
        <v/>
      </c>
      <c r="AC856" s="0" t="n">
        <v>12.4796380090497</v>
      </c>
      <c r="AD856" s="0" t="n">
        <v>67.2772663442034</v>
      </c>
      <c r="AF856" s="0" t="n">
        <f aca="false">IF(AE856="",V856,AE856)</f>
        <v>250</v>
      </c>
      <c r="AG856" s="0" t="n">
        <f aca="false">ROUND(AC856,1)</f>
        <v>12.5</v>
      </c>
      <c r="AH856" s="0" t="n">
        <v>1993</v>
      </c>
      <c r="AI856" s="0" t="s">
        <v>37</v>
      </c>
      <c r="AJ856" s="0" t="s">
        <v>37</v>
      </c>
    </row>
    <row r="857" customFormat="false" ht="13.8" hidden="false" customHeight="false" outlineLevel="0" collapsed="false">
      <c r="C857" s="0" t="n">
        <v>856</v>
      </c>
      <c r="D857" s="3" t="str">
        <f aca="false">VLOOKUP(C857,$A$1:$B$451,2)</f>
        <v>21-padua</v>
      </c>
      <c r="E857" s="0" t="str">
        <f aca="false">VLOOKUP($D857,metadata!$B$2:$S$451,2,0)</f>
        <v>KOVEOS, DS; KROON, A; VEERMAN, A</v>
      </c>
      <c r="F857" s="0" t="str">
        <f aca="false">VLOOKUP($D857,metadata!$B$2:$S$451,3,0)</f>
        <v>THE SAME PHOTOPERIODIC CLOCK MAY CONTROL INDUCTION AND MAINTENANCE OF DIAPAUSE IN THE SPIDER-MITE TETRANCHUS-URTICAE</v>
      </c>
      <c r="G857" s="0" t="str">
        <f aca="false">VLOOKUP($D857,metadata!$B$2:$S$451,4,0)</f>
        <v>10.1177/074873049300800401</v>
      </c>
      <c r="H857" s="0" t="str">
        <f aca="false">VLOOKUP($D857,metadata!$B$2:$S$451,5,0)</f>
        <v>y</v>
      </c>
      <c r="I857" s="0" t="str">
        <f aca="false">VLOOKUP($D857,metadata!$B$2:$S$451,6,0)</f>
        <v>a</v>
      </c>
      <c r="J857" s="0" t="str">
        <f aca="false">VLOOKUP($D857,metadata!$B$2:$S$451,7,0)</f>
        <v>i</v>
      </c>
      <c r="K857" s="0" t="n">
        <f aca="false">VLOOKUP($D857,metadata!$B$2:$S$451,8,0)</f>
        <v>8</v>
      </c>
      <c r="L857" s="0" t="n">
        <f aca="false">VLOOKUP($D857,metadata!$B$2:$S$451,9,0)</f>
        <v>7</v>
      </c>
      <c r="M857" s="0" t="str">
        <f aca="false">VLOOKUP($D857,metadata!$B$2:$S$451,10,0)</f>
        <v/>
      </c>
      <c r="N857" s="0" t="str">
        <f aca="false">VLOOKUP($D857,metadata!$B$2:$S$451,11,0)</f>
        <v>Tetranychus urticae</v>
      </c>
      <c r="O857" s="0" t="str">
        <f aca="false">VLOOKUP($D857,metadata!$B$2:$S$451,12,0)</f>
        <v>Tetranychidae</v>
      </c>
      <c r="P857" s="0" t="str">
        <f aca="false">VLOOKUP($D857,metadata!$B$2:$S$451,13,0)</f>
        <v>padua</v>
      </c>
      <c r="Q857" s="0" t="n">
        <f aca="false">VLOOKUP($D857,metadata!$B$2:$S$451,14,0)</f>
        <v>45.408056</v>
      </c>
      <c r="R857" s="0" t="n">
        <f aca="false">VLOOKUP($D857,metadata!$B$2:$S$451,15,0)</f>
        <v>11.872222</v>
      </c>
      <c r="S857" s="0" t="n">
        <f aca="false">VLOOKUP($D857,metadata!$B$2:$S$451,16,0)</f>
        <v>0.05</v>
      </c>
      <c r="T857" s="0" t="str">
        <f aca="false">VLOOKUP($D857,metadata!$B$2:$S$451,17,0)</f>
        <v/>
      </c>
      <c r="U857" s="0" t="str">
        <f aca="false">VLOOKUP($D857,metadata!$B$2:$S$451,18,0)</f>
        <v/>
      </c>
      <c r="V857" s="0" t="n">
        <f aca="false">VLOOKUP($D857,metadata!$B$2:$Z$451,19,0)</f>
        <v>250</v>
      </c>
      <c r="W857" s="0" t="str">
        <f aca="false">VLOOKUP($D857,metadata!$B$2:$Z$451,20,0)</f>
        <v>global average</v>
      </c>
      <c r="X857" s="0" t="str">
        <f aca="false">VLOOKUP($D857,metadata!$B$2:$Z$451,21,0)</f>
        <v/>
      </c>
      <c r="Y857" s="0" t="n">
        <f aca="false">VLOOKUP($D857,metadata!$B$2:$Z$451,22,0)</f>
        <v>21</v>
      </c>
      <c r="Z857" s="0" t="str">
        <f aca="false">VLOOKUP($D857,metadata!$B$2:$Z$451,23,0)</f>
        <v/>
      </c>
      <c r="AA857" s="0" t="str">
        <f aca="false">VLOOKUP($D857,metadata!$B$2:$Z$451,24,0)</f>
        <v/>
      </c>
      <c r="AB857" s="0" t="str">
        <f aca="false">VLOOKUP($D857,metadata!$B$2:$Z$451,25,0)</f>
        <v/>
      </c>
      <c r="AC857" s="0" t="n">
        <v>13.0226244343891</v>
      </c>
      <c r="AD857" s="0" t="n">
        <v>9.99843969418005</v>
      </c>
      <c r="AF857" s="0" t="n">
        <f aca="false">IF(AE857="",V857,AE857)</f>
        <v>250</v>
      </c>
      <c r="AG857" s="0" t="n">
        <f aca="false">ROUND(AC857,1)</f>
        <v>13</v>
      </c>
      <c r="AH857" s="0" t="n">
        <v>1993</v>
      </c>
      <c r="AI857" s="0" t="s">
        <v>37</v>
      </c>
      <c r="AJ857" s="0" t="s">
        <v>37</v>
      </c>
    </row>
    <row r="858" customFormat="false" ht="13.8" hidden="false" customHeight="false" outlineLevel="0" collapsed="false">
      <c r="C858" s="0" t="n">
        <v>857</v>
      </c>
      <c r="D858" s="3" t="str">
        <f aca="false">VLOOKUP(C858,$A$1:$B$451,2)</f>
        <v>21-padua</v>
      </c>
      <c r="E858" s="0" t="str">
        <f aca="false">VLOOKUP($D858,metadata!$B$2:$S$451,2,0)</f>
        <v>KOVEOS, DS; KROON, A; VEERMAN, A</v>
      </c>
      <c r="F858" s="0" t="str">
        <f aca="false">VLOOKUP($D858,metadata!$B$2:$S$451,3,0)</f>
        <v>THE SAME PHOTOPERIODIC CLOCK MAY CONTROL INDUCTION AND MAINTENANCE OF DIAPAUSE IN THE SPIDER-MITE TETRANCHUS-URTICAE</v>
      </c>
      <c r="G858" s="0" t="str">
        <f aca="false">VLOOKUP($D858,metadata!$B$2:$S$451,4,0)</f>
        <v>10.1177/074873049300800401</v>
      </c>
      <c r="H858" s="0" t="str">
        <f aca="false">VLOOKUP($D858,metadata!$B$2:$S$451,5,0)</f>
        <v>y</v>
      </c>
      <c r="I858" s="0" t="str">
        <f aca="false">VLOOKUP($D858,metadata!$B$2:$S$451,6,0)</f>
        <v>a</v>
      </c>
      <c r="J858" s="0" t="str">
        <f aca="false">VLOOKUP($D858,metadata!$B$2:$S$451,7,0)</f>
        <v>i</v>
      </c>
      <c r="K858" s="0" t="n">
        <f aca="false">VLOOKUP($D858,metadata!$B$2:$S$451,8,0)</f>
        <v>8</v>
      </c>
      <c r="L858" s="0" t="n">
        <f aca="false">VLOOKUP($D858,metadata!$B$2:$S$451,9,0)</f>
        <v>7</v>
      </c>
      <c r="M858" s="0" t="str">
        <f aca="false">VLOOKUP($D858,metadata!$B$2:$S$451,10,0)</f>
        <v/>
      </c>
      <c r="N858" s="0" t="str">
        <f aca="false">VLOOKUP($D858,metadata!$B$2:$S$451,11,0)</f>
        <v>Tetranychus urticae</v>
      </c>
      <c r="O858" s="0" t="str">
        <f aca="false">VLOOKUP($D858,metadata!$B$2:$S$451,12,0)</f>
        <v>Tetranychidae</v>
      </c>
      <c r="P858" s="0" t="str">
        <f aca="false">VLOOKUP($D858,metadata!$B$2:$S$451,13,0)</f>
        <v>padua</v>
      </c>
      <c r="Q858" s="0" t="n">
        <f aca="false">VLOOKUP($D858,metadata!$B$2:$S$451,14,0)</f>
        <v>45.408056</v>
      </c>
      <c r="R858" s="0" t="n">
        <f aca="false">VLOOKUP($D858,metadata!$B$2:$S$451,15,0)</f>
        <v>11.872222</v>
      </c>
      <c r="S858" s="0" t="n">
        <f aca="false">VLOOKUP($D858,metadata!$B$2:$S$451,16,0)</f>
        <v>0.05</v>
      </c>
      <c r="T858" s="0" t="str">
        <f aca="false">VLOOKUP($D858,metadata!$B$2:$S$451,17,0)</f>
        <v/>
      </c>
      <c r="U858" s="0" t="str">
        <f aca="false">VLOOKUP($D858,metadata!$B$2:$S$451,18,0)</f>
        <v/>
      </c>
      <c r="V858" s="0" t="n">
        <f aca="false">VLOOKUP($D858,metadata!$B$2:$Z$451,19,0)</f>
        <v>250</v>
      </c>
      <c r="W858" s="0" t="str">
        <f aca="false">VLOOKUP($D858,metadata!$B$2:$Z$451,20,0)</f>
        <v>global average</v>
      </c>
      <c r="X858" s="0" t="str">
        <f aca="false">VLOOKUP($D858,metadata!$B$2:$Z$451,21,0)</f>
        <v/>
      </c>
      <c r="Y858" s="0" t="n">
        <f aca="false">VLOOKUP($D858,metadata!$B$2:$Z$451,22,0)</f>
        <v>21</v>
      </c>
      <c r="Z858" s="0" t="str">
        <f aca="false">VLOOKUP($D858,metadata!$B$2:$Z$451,23,0)</f>
        <v/>
      </c>
      <c r="AA858" s="0" t="str">
        <f aca="false">VLOOKUP($D858,metadata!$B$2:$Z$451,24,0)</f>
        <v/>
      </c>
      <c r="AB858" s="0" t="str">
        <f aca="false">VLOOKUP($D858,metadata!$B$2:$Z$451,25,0)</f>
        <v/>
      </c>
      <c r="AC858" s="0" t="n">
        <v>13.5203619909502</v>
      </c>
      <c r="AD858" s="0" t="n">
        <v>5.13652675924481</v>
      </c>
      <c r="AF858" s="0" t="n">
        <f aca="false">IF(AE858="",V858,AE858)</f>
        <v>250</v>
      </c>
      <c r="AG858" s="0" t="n">
        <f aca="false">ROUND(AC858,1)</f>
        <v>13.5</v>
      </c>
      <c r="AH858" s="0" t="n">
        <v>1993</v>
      </c>
      <c r="AI858" s="0" t="s">
        <v>37</v>
      </c>
      <c r="AJ858" s="0" t="s">
        <v>37</v>
      </c>
    </row>
    <row r="859" customFormat="false" ht="13.8" hidden="false" customHeight="false" outlineLevel="0" collapsed="false">
      <c r="C859" s="0" t="n">
        <v>858</v>
      </c>
      <c r="D859" s="3" t="str">
        <f aca="false">VLOOKUP(C859,$A$1:$B$451,2)</f>
        <v>21-padua</v>
      </c>
      <c r="E859" s="0" t="str">
        <f aca="false">VLOOKUP($D859,metadata!$B$2:$S$451,2,0)</f>
        <v>KOVEOS, DS; KROON, A; VEERMAN, A</v>
      </c>
      <c r="F859" s="0" t="str">
        <f aca="false">VLOOKUP($D859,metadata!$B$2:$S$451,3,0)</f>
        <v>THE SAME PHOTOPERIODIC CLOCK MAY CONTROL INDUCTION AND MAINTENANCE OF DIAPAUSE IN THE SPIDER-MITE TETRANCHUS-URTICAE</v>
      </c>
      <c r="G859" s="0" t="str">
        <f aca="false">VLOOKUP($D859,metadata!$B$2:$S$451,4,0)</f>
        <v>10.1177/074873049300800401</v>
      </c>
      <c r="H859" s="0" t="str">
        <f aca="false">VLOOKUP($D859,metadata!$B$2:$S$451,5,0)</f>
        <v>y</v>
      </c>
      <c r="I859" s="0" t="str">
        <f aca="false">VLOOKUP($D859,metadata!$B$2:$S$451,6,0)</f>
        <v>a</v>
      </c>
      <c r="J859" s="0" t="str">
        <f aca="false">VLOOKUP($D859,metadata!$B$2:$S$451,7,0)</f>
        <v>i</v>
      </c>
      <c r="K859" s="0" t="n">
        <f aca="false">VLOOKUP($D859,metadata!$B$2:$S$451,8,0)</f>
        <v>8</v>
      </c>
      <c r="L859" s="0" t="n">
        <f aca="false">VLOOKUP($D859,metadata!$B$2:$S$451,9,0)</f>
        <v>7</v>
      </c>
      <c r="M859" s="0" t="str">
        <f aca="false">VLOOKUP($D859,metadata!$B$2:$S$451,10,0)</f>
        <v/>
      </c>
      <c r="N859" s="0" t="str">
        <f aca="false">VLOOKUP($D859,metadata!$B$2:$S$451,11,0)</f>
        <v>Tetranychus urticae</v>
      </c>
      <c r="O859" s="0" t="str">
        <f aca="false">VLOOKUP($D859,metadata!$B$2:$S$451,12,0)</f>
        <v>Tetranychidae</v>
      </c>
      <c r="P859" s="0" t="str">
        <f aca="false">VLOOKUP($D859,metadata!$B$2:$S$451,13,0)</f>
        <v>padua</v>
      </c>
      <c r="Q859" s="0" t="n">
        <f aca="false">VLOOKUP($D859,metadata!$B$2:$S$451,14,0)</f>
        <v>45.408056</v>
      </c>
      <c r="R859" s="0" t="n">
        <f aca="false">VLOOKUP($D859,metadata!$B$2:$S$451,15,0)</f>
        <v>11.872222</v>
      </c>
      <c r="S859" s="0" t="n">
        <f aca="false">VLOOKUP($D859,metadata!$B$2:$S$451,16,0)</f>
        <v>0.05</v>
      </c>
      <c r="T859" s="0" t="str">
        <f aca="false">VLOOKUP($D859,metadata!$B$2:$S$451,17,0)</f>
        <v/>
      </c>
      <c r="U859" s="0" t="str">
        <f aca="false">VLOOKUP($D859,metadata!$B$2:$S$451,18,0)</f>
        <v/>
      </c>
      <c r="V859" s="0" t="n">
        <f aca="false">VLOOKUP($D859,metadata!$B$2:$Z$451,19,0)</f>
        <v>250</v>
      </c>
      <c r="W859" s="0" t="str">
        <f aca="false">VLOOKUP($D859,metadata!$B$2:$Z$451,20,0)</f>
        <v>global average</v>
      </c>
      <c r="X859" s="0" t="str">
        <f aca="false">VLOOKUP($D859,metadata!$B$2:$Z$451,21,0)</f>
        <v/>
      </c>
      <c r="Y859" s="0" t="n">
        <f aca="false">VLOOKUP($D859,metadata!$B$2:$Z$451,22,0)</f>
        <v>21</v>
      </c>
      <c r="Z859" s="0" t="str">
        <f aca="false">VLOOKUP($D859,metadata!$B$2:$Z$451,23,0)</f>
        <v/>
      </c>
      <c r="AA859" s="0" t="str">
        <f aca="false">VLOOKUP($D859,metadata!$B$2:$Z$451,24,0)</f>
        <v/>
      </c>
      <c r="AB859" s="0" t="str">
        <f aca="false">VLOOKUP($D859,metadata!$B$2:$Z$451,25,0)</f>
        <v/>
      </c>
      <c r="AC859" s="0" t="n">
        <v>14</v>
      </c>
      <c r="AD859" s="0" t="n">
        <v>5.09907941956623</v>
      </c>
      <c r="AF859" s="0" t="n">
        <f aca="false">IF(AE859="",V859,AE859)</f>
        <v>250</v>
      </c>
      <c r="AG859" s="0" t="n">
        <f aca="false">ROUND(AC859,1)</f>
        <v>14</v>
      </c>
      <c r="AH859" s="0" t="n">
        <v>1993</v>
      </c>
      <c r="AI859" s="0" t="s">
        <v>37</v>
      </c>
      <c r="AJ859" s="0" t="s">
        <v>37</v>
      </c>
    </row>
    <row r="860" customFormat="false" ht="13.8" hidden="false" customHeight="false" outlineLevel="0" collapsed="false">
      <c r="C860" s="0" t="n">
        <v>859</v>
      </c>
      <c r="D860" s="3" t="str">
        <f aca="false">VLOOKUP(C860,$A$1:$B$451,2)</f>
        <v>21-padua</v>
      </c>
      <c r="E860" s="0" t="str">
        <f aca="false">VLOOKUP($D860,metadata!$B$2:$S$451,2,0)</f>
        <v>KOVEOS, DS; KROON, A; VEERMAN, A</v>
      </c>
      <c r="F860" s="0" t="str">
        <f aca="false">VLOOKUP($D860,metadata!$B$2:$S$451,3,0)</f>
        <v>THE SAME PHOTOPERIODIC CLOCK MAY CONTROL INDUCTION AND MAINTENANCE OF DIAPAUSE IN THE SPIDER-MITE TETRANCHUS-URTICAE</v>
      </c>
      <c r="G860" s="0" t="str">
        <f aca="false">VLOOKUP($D860,metadata!$B$2:$S$451,4,0)</f>
        <v>10.1177/074873049300800401</v>
      </c>
      <c r="H860" s="0" t="str">
        <f aca="false">VLOOKUP($D860,metadata!$B$2:$S$451,5,0)</f>
        <v>y</v>
      </c>
      <c r="I860" s="0" t="str">
        <f aca="false">VLOOKUP($D860,metadata!$B$2:$S$451,6,0)</f>
        <v>a</v>
      </c>
      <c r="J860" s="0" t="str">
        <f aca="false">VLOOKUP($D860,metadata!$B$2:$S$451,7,0)</f>
        <v>i</v>
      </c>
      <c r="K860" s="0" t="n">
        <f aca="false">VLOOKUP($D860,metadata!$B$2:$S$451,8,0)</f>
        <v>8</v>
      </c>
      <c r="L860" s="0" t="n">
        <f aca="false">VLOOKUP($D860,metadata!$B$2:$S$451,9,0)</f>
        <v>7</v>
      </c>
      <c r="M860" s="0" t="str">
        <f aca="false">VLOOKUP($D860,metadata!$B$2:$S$451,10,0)</f>
        <v/>
      </c>
      <c r="N860" s="0" t="str">
        <f aca="false">VLOOKUP($D860,metadata!$B$2:$S$451,11,0)</f>
        <v>Tetranychus urticae</v>
      </c>
      <c r="O860" s="0" t="str">
        <f aca="false">VLOOKUP($D860,metadata!$B$2:$S$451,12,0)</f>
        <v>Tetranychidae</v>
      </c>
      <c r="P860" s="0" t="str">
        <f aca="false">VLOOKUP($D860,metadata!$B$2:$S$451,13,0)</f>
        <v>padua</v>
      </c>
      <c r="Q860" s="0" t="n">
        <f aca="false">VLOOKUP($D860,metadata!$B$2:$S$451,14,0)</f>
        <v>45.408056</v>
      </c>
      <c r="R860" s="0" t="n">
        <f aca="false">VLOOKUP($D860,metadata!$B$2:$S$451,15,0)</f>
        <v>11.872222</v>
      </c>
      <c r="S860" s="0" t="n">
        <f aca="false">VLOOKUP($D860,metadata!$B$2:$S$451,16,0)</f>
        <v>0.05</v>
      </c>
      <c r="T860" s="0" t="str">
        <f aca="false">VLOOKUP($D860,metadata!$B$2:$S$451,17,0)</f>
        <v/>
      </c>
      <c r="U860" s="0" t="str">
        <f aca="false">VLOOKUP($D860,metadata!$B$2:$S$451,18,0)</f>
        <v/>
      </c>
      <c r="V860" s="0" t="n">
        <f aca="false">VLOOKUP($D860,metadata!$B$2:$Z$451,19,0)</f>
        <v>250</v>
      </c>
      <c r="W860" s="0" t="str">
        <f aca="false">VLOOKUP($D860,metadata!$B$2:$Z$451,20,0)</f>
        <v>global average</v>
      </c>
      <c r="X860" s="0" t="str">
        <f aca="false">VLOOKUP($D860,metadata!$B$2:$Z$451,21,0)</f>
        <v/>
      </c>
      <c r="Y860" s="0" t="n">
        <f aca="false">VLOOKUP($D860,metadata!$B$2:$Z$451,22,0)</f>
        <v>21</v>
      </c>
      <c r="Z860" s="0" t="str">
        <f aca="false">VLOOKUP($D860,metadata!$B$2:$Z$451,23,0)</f>
        <v/>
      </c>
      <c r="AA860" s="0" t="str">
        <f aca="false">VLOOKUP($D860,metadata!$B$2:$Z$451,24,0)</f>
        <v/>
      </c>
      <c r="AB860" s="0" t="str">
        <f aca="false">VLOOKUP($D860,metadata!$B$2:$Z$451,25,0)</f>
        <v/>
      </c>
      <c r="AC860" s="0" t="n">
        <v>14.5</v>
      </c>
      <c r="AD860" s="0" t="n">
        <v>4.37509751911373</v>
      </c>
      <c r="AF860" s="0" t="n">
        <f aca="false">IF(AE860="",V860,AE860)</f>
        <v>250</v>
      </c>
      <c r="AG860" s="0" t="n">
        <f aca="false">ROUND(AC860,1)</f>
        <v>14.5</v>
      </c>
      <c r="AH860" s="0" t="n">
        <v>1993</v>
      </c>
      <c r="AI860" s="0" t="s">
        <v>37</v>
      </c>
      <c r="AJ860" s="0" t="s">
        <v>37</v>
      </c>
    </row>
    <row r="861" customFormat="false" ht="13.8" hidden="false" customHeight="false" outlineLevel="0" collapsed="false">
      <c r="C861" s="0" t="n">
        <v>860</v>
      </c>
      <c r="D861" s="3" t="str">
        <f aca="false">VLOOKUP(C861,$A$1:$B$451,2)</f>
        <v>21-warsaw</v>
      </c>
      <c r="E861" s="0" t="str">
        <f aca="false">VLOOKUP($D861,metadata!$B$2:$S$451,2,0)</f>
        <v>KOVEOS, DS; KROON, A; VEERMAN, A</v>
      </c>
      <c r="F861" s="0" t="str">
        <f aca="false">VLOOKUP($D861,metadata!$B$2:$S$451,3,0)</f>
        <v>THE SAME PHOTOPERIODIC CLOCK MAY CONTROL INDUCTION AND MAINTENANCE OF DIAPAUSE IN THE SPIDER-MITE TETRANCHUS-URTICAE</v>
      </c>
      <c r="G861" s="0" t="str">
        <f aca="false">VLOOKUP($D861,metadata!$B$2:$S$451,4,0)</f>
        <v>10.1177/074873049300800401</v>
      </c>
      <c r="H861" s="0" t="str">
        <f aca="false">VLOOKUP($D861,metadata!$B$2:$S$451,5,0)</f>
        <v>y</v>
      </c>
      <c r="I861" s="0" t="str">
        <f aca="false">VLOOKUP($D861,metadata!$B$2:$S$451,6,0)</f>
        <v>a</v>
      </c>
      <c r="J861" s="0" t="str">
        <f aca="false">VLOOKUP($D861,metadata!$B$2:$S$451,7,0)</f>
        <v>i</v>
      </c>
      <c r="K861" s="0" t="n">
        <f aca="false">VLOOKUP($D861,metadata!$B$2:$S$451,8,0)</f>
        <v>8</v>
      </c>
      <c r="L861" s="0" t="n">
        <f aca="false">VLOOKUP($D861,metadata!$B$2:$S$451,9,0)</f>
        <v>7</v>
      </c>
      <c r="M861" s="0" t="str">
        <f aca="false">VLOOKUP($D861,metadata!$B$2:$S$451,10,0)</f>
        <v/>
      </c>
      <c r="N861" s="0" t="str">
        <f aca="false">VLOOKUP($D861,metadata!$B$2:$S$451,11,0)</f>
        <v>Tetranychus urticae</v>
      </c>
      <c r="O861" s="0" t="str">
        <f aca="false">VLOOKUP($D861,metadata!$B$2:$S$451,12,0)</f>
        <v>Tetranychidae</v>
      </c>
      <c r="P861" s="0" t="str">
        <f aca="false">VLOOKUP($D861,metadata!$B$2:$S$451,13,0)</f>
        <v>warsaw</v>
      </c>
      <c r="Q861" s="0" t="n">
        <f aca="false">VLOOKUP($D861,metadata!$B$2:$S$451,14,0)</f>
        <v>52.216667</v>
      </c>
      <c r="R861" s="0" t="n">
        <f aca="false">VLOOKUP($D861,metadata!$B$2:$S$451,15,0)</f>
        <v>21.033333</v>
      </c>
      <c r="S861" s="0" t="n">
        <f aca="false">VLOOKUP($D861,metadata!$B$2:$S$451,16,0)</f>
        <v>0.05</v>
      </c>
      <c r="T861" s="0" t="str">
        <f aca="false">VLOOKUP($D861,metadata!$B$2:$S$451,17,0)</f>
        <v/>
      </c>
      <c r="U861" s="0" t="str">
        <f aca="false">VLOOKUP($D861,metadata!$B$2:$S$451,18,0)</f>
        <v/>
      </c>
      <c r="V861" s="0" t="n">
        <f aca="false">VLOOKUP($D861,metadata!$B$2:$Z$451,19,0)</f>
        <v>250</v>
      </c>
      <c r="W861" s="0" t="str">
        <f aca="false">VLOOKUP($D861,metadata!$B$2:$Z$451,20,0)</f>
        <v>global average</v>
      </c>
      <c r="X861" s="0" t="str">
        <f aca="false">VLOOKUP($D861,metadata!$B$2:$Z$451,21,0)</f>
        <v/>
      </c>
      <c r="Y861" s="0" t="n">
        <f aca="false">VLOOKUP($D861,metadata!$B$2:$Z$451,22,0)</f>
        <v>21</v>
      </c>
      <c r="Z861" s="0" t="str">
        <f aca="false">VLOOKUP($D861,metadata!$B$2:$Z$451,23,0)</f>
        <v/>
      </c>
      <c r="AA861" s="0" t="str">
        <f aca="false">VLOOKUP($D861,metadata!$B$2:$Z$451,24,0)</f>
        <v/>
      </c>
      <c r="AB861" s="0" t="str">
        <f aca="false">VLOOKUP($D861,metadata!$B$2:$Z$451,25,0)</f>
        <v/>
      </c>
      <c r="AC861" s="0" t="n">
        <v>11.5111111111111</v>
      </c>
      <c r="AD861" s="0" t="n">
        <v>91.7241379310345</v>
      </c>
      <c r="AF861" s="0" t="n">
        <f aca="false">IF(AE861="",V861,AE861)</f>
        <v>250</v>
      </c>
      <c r="AG861" s="0" t="n">
        <f aca="false">ROUND(AC861,1)</f>
        <v>11.5</v>
      </c>
      <c r="AH861" s="0" t="n">
        <v>1993</v>
      </c>
      <c r="AI861" s="0" t="s">
        <v>37</v>
      </c>
      <c r="AJ861" s="0" t="s">
        <v>37</v>
      </c>
    </row>
    <row r="862" customFormat="false" ht="13.8" hidden="false" customHeight="false" outlineLevel="0" collapsed="false">
      <c r="C862" s="0" t="n">
        <v>861</v>
      </c>
      <c r="D862" s="3" t="str">
        <f aca="false">VLOOKUP(C862,$A$1:$B$451,2)</f>
        <v>21-warsaw</v>
      </c>
      <c r="E862" s="0" t="str">
        <f aca="false">VLOOKUP($D862,metadata!$B$2:$S$451,2,0)</f>
        <v>KOVEOS, DS; KROON, A; VEERMAN, A</v>
      </c>
      <c r="F862" s="0" t="str">
        <f aca="false">VLOOKUP($D862,metadata!$B$2:$S$451,3,0)</f>
        <v>THE SAME PHOTOPERIODIC CLOCK MAY CONTROL INDUCTION AND MAINTENANCE OF DIAPAUSE IN THE SPIDER-MITE TETRANCHUS-URTICAE</v>
      </c>
      <c r="G862" s="0" t="str">
        <f aca="false">VLOOKUP($D862,metadata!$B$2:$S$451,4,0)</f>
        <v>10.1177/074873049300800401</v>
      </c>
      <c r="H862" s="0" t="str">
        <f aca="false">VLOOKUP($D862,metadata!$B$2:$S$451,5,0)</f>
        <v>y</v>
      </c>
      <c r="I862" s="0" t="str">
        <f aca="false">VLOOKUP($D862,metadata!$B$2:$S$451,6,0)</f>
        <v>a</v>
      </c>
      <c r="J862" s="0" t="str">
        <f aca="false">VLOOKUP($D862,metadata!$B$2:$S$451,7,0)</f>
        <v>i</v>
      </c>
      <c r="K862" s="0" t="n">
        <f aca="false">VLOOKUP($D862,metadata!$B$2:$S$451,8,0)</f>
        <v>8</v>
      </c>
      <c r="L862" s="0" t="n">
        <f aca="false">VLOOKUP($D862,metadata!$B$2:$S$451,9,0)</f>
        <v>7</v>
      </c>
      <c r="M862" s="0" t="str">
        <f aca="false">VLOOKUP($D862,metadata!$B$2:$S$451,10,0)</f>
        <v/>
      </c>
      <c r="N862" s="0" t="str">
        <f aca="false">VLOOKUP($D862,metadata!$B$2:$S$451,11,0)</f>
        <v>Tetranychus urticae</v>
      </c>
      <c r="O862" s="0" t="str">
        <f aca="false">VLOOKUP($D862,metadata!$B$2:$S$451,12,0)</f>
        <v>Tetranychidae</v>
      </c>
      <c r="P862" s="0" t="str">
        <f aca="false">VLOOKUP($D862,metadata!$B$2:$S$451,13,0)</f>
        <v>warsaw</v>
      </c>
      <c r="Q862" s="0" t="n">
        <f aca="false">VLOOKUP($D862,metadata!$B$2:$S$451,14,0)</f>
        <v>52.216667</v>
      </c>
      <c r="R862" s="0" t="n">
        <f aca="false">VLOOKUP($D862,metadata!$B$2:$S$451,15,0)</f>
        <v>21.033333</v>
      </c>
      <c r="S862" s="0" t="n">
        <f aca="false">VLOOKUP($D862,metadata!$B$2:$S$451,16,0)</f>
        <v>0.05</v>
      </c>
      <c r="T862" s="0" t="str">
        <f aca="false">VLOOKUP($D862,metadata!$B$2:$S$451,17,0)</f>
        <v/>
      </c>
      <c r="U862" s="0" t="str">
        <f aca="false">VLOOKUP($D862,metadata!$B$2:$S$451,18,0)</f>
        <v/>
      </c>
      <c r="V862" s="0" t="n">
        <f aca="false">VLOOKUP($D862,metadata!$B$2:$Z$451,19,0)</f>
        <v>250</v>
      </c>
      <c r="W862" s="0" t="str">
        <f aca="false">VLOOKUP($D862,metadata!$B$2:$Z$451,20,0)</f>
        <v>global average</v>
      </c>
      <c r="X862" s="0" t="str">
        <f aca="false">VLOOKUP($D862,metadata!$B$2:$Z$451,21,0)</f>
        <v/>
      </c>
      <c r="Y862" s="0" t="n">
        <f aca="false">VLOOKUP($D862,metadata!$B$2:$Z$451,22,0)</f>
        <v>21</v>
      </c>
      <c r="Z862" s="0" t="str">
        <f aca="false">VLOOKUP($D862,metadata!$B$2:$Z$451,23,0)</f>
        <v/>
      </c>
      <c r="AA862" s="0" t="str">
        <f aca="false">VLOOKUP($D862,metadata!$B$2:$Z$451,24,0)</f>
        <v/>
      </c>
      <c r="AB862" s="0" t="str">
        <f aca="false">VLOOKUP($D862,metadata!$B$2:$Z$451,25,0)</f>
        <v/>
      </c>
      <c r="AC862" s="0" t="n">
        <v>12.0444444444444</v>
      </c>
      <c r="AD862" s="0" t="n">
        <v>94.4827586206896</v>
      </c>
      <c r="AF862" s="0" t="n">
        <f aca="false">IF(AE862="",V862,AE862)</f>
        <v>250</v>
      </c>
      <c r="AG862" s="0" t="n">
        <f aca="false">ROUND(AC862,1)</f>
        <v>12</v>
      </c>
      <c r="AH862" s="0" t="n">
        <v>1993</v>
      </c>
      <c r="AI862" s="0" t="s">
        <v>37</v>
      </c>
      <c r="AJ862" s="0" t="s">
        <v>37</v>
      </c>
    </row>
    <row r="863" customFormat="false" ht="13.8" hidden="false" customHeight="false" outlineLevel="0" collapsed="false">
      <c r="C863" s="0" t="n">
        <v>862</v>
      </c>
      <c r="D863" s="3" t="str">
        <f aca="false">VLOOKUP(C863,$A$1:$B$451,2)</f>
        <v>21-warsaw</v>
      </c>
      <c r="E863" s="0" t="str">
        <f aca="false">VLOOKUP($D863,metadata!$B$2:$S$451,2,0)</f>
        <v>KOVEOS, DS; KROON, A; VEERMAN, A</v>
      </c>
      <c r="F863" s="0" t="str">
        <f aca="false">VLOOKUP($D863,metadata!$B$2:$S$451,3,0)</f>
        <v>THE SAME PHOTOPERIODIC CLOCK MAY CONTROL INDUCTION AND MAINTENANCE OF DIAPAUSE IN THE SPIDER-MITE TETRANCHUS-URTICAE</v>
      </c>
      <c r="G863" s="0" t="str">
        <f aca="false">VLOOKUP($D863,metadata!$B$2:$S$451,4,0)</f>
        <v>10.1177/074873049300800401</v>
      </c>
      <c r="H863" s="0" t="str">
        <f aca="false">VLOOKUP($D863,metadata!$B$2:$S$451,5,0)</f>
        <v>y</v>
      </c>
      <c r="I863" s="0" t="str">
        <f aca="false">VLOOKUP($D863,metadata!$B$2:$S$451,6,0)</f>
        <v>a</v>
      </c>
      <c r="J863" s="0" t="str">
        <f aca="false">VLOOKUP($D863,metadata!$B$2:$S$451,7,0)</f>
        <v>i</v>
      </c>
      <c r="K863" s="0" t="n">
        <f aca="false">VLOOKUP($D863,metadata!$B$2:$S$451,8,0)</f>
        <v>8</v>
      </c>
      <c r="L863" s="0" t="n">
        <f aca="false">VLOOKUP($D863,metadata!$B$2:$S$451,9,0)</f>
        <v>7</v>
      </c>
      <c r="M863" s="0" t="str">
        <f aca="false">VLOOKUP($D863,metadata!$B$2:$S$451,10,0)</f>
        <v/>
      </c>
      <c r="N863" s="0" t="str">
        <f aca="false">VLOOKUP($D863,metadata!$B$2:$S$451,11,0)</f>
        <v>Tetranychus urticae</v>
      </c>
      <c r="O863" s="0" t="str">
        <f aca="false">VLOOKUP($D863,metadata!$B$2:$S$451,12,0)</f>
        <v>Tetranychidae</v>
      </c>
      <c r="P863" s="0" t="str">
        <f aca="false">VLOOKUP($D863,metadata!$B$2:$S$451,13,0)</f>
        <v>warsaw</v>
      </c>
      <c r="Q863" s="0" t="n">
        <f aca="false">VLOOKUP($D863,metadata!$B$2:$S$451,14,0)</f>
        <v>52.216667</v>
      </c>
      <c r="R863" s="0" t="n">
        <f aca="false">VLOOKUP($D863,metadata!$B$2:$S$451,15,0)</f>
        <v>21.033333</v>
      </c>
      <c r="S863" s="0" t="n">
        <f aca="false">VLOOKUP($D863,metadata!$B$2:$S$451,16,0)</f>
        <v>0.05</v>
      </c>
      <c r="T863" s="0" t="str">
        <f aca="false">VLOOKUP($D863,metadata!$B$2:$S$451,17,0)</f>
        <v/>
      </c>
      <c r="U863" s="0" t="str">
        <f aca="false">VLOOKUP($D863,metadata!$B$2:$S$451,18,0)</f>
        <v/>
      </c>
      <c r="V863" s="0" t="n">
        <f aca="false">VLOOKUP($D863,metadata!$B$2:$Z$451,19,0)</f>
        <v>250</v>
      </c>
      <c r="W863" s="0" t="str">
        <f aca="false">VLOOKUP($D863,metadata!$B$2:$Z$451,20,0)</f>
        <v>global average</v>
      </c>
      <c r="X863" s="0" t="str">
        <f aca="false">VLOOKUP($D863,metadata!$B$2:$Z$451,21,0)</f>
        <v/>
      </c>
      <c r="Y863" s="0" t="n">
        <f aca="false">VLOOKUP($D863,metadata!$B$2:$Z$451,22,0)</f>
        <v>21</v>
      </c>
      <c r="Z863" s="0" t="str">
        <f aca="false">VLOOKUP($D863,metadata!$B$2:$Z$451,23,0)</f>
        <v/>
      </c>
      <c r="AA863" s="0" t="str">
        <f aca="false">VLOOKUP($D863,metadata!$B$2:$Z$451,24,0)</f>
        <v/>
      </c>
      <c r="AB863" s="0" t="str">
        <f aca="false">VLOOKUP($D863,metadata!$B$2:$Z$451,25,0)</f>
        <v/>
      </c>
      <c r="AC863" s="0" t="n">
        <v>12.5333333333333</v>
      </c>
      <c r="AD863" s="0" t="n">
        <v>97.9310344827586</v>
      </c>
      <c r="AF863" s="0" t="n">
        <f aca="false">IF(AE863="",V863,AE863)</f>
        <v>250</v>
      </c>
      <c r="AG863" s="0" t="n">
        <f aca="false">ROUND(AC863,1)</f>
        <v>12.5</v>
      </c>
      <c r="AH863" s="0" t="n">
        <v>1993</v>
      </c>
      <c r="AI863" s="0" t="s">
        <v>37</v>
      </c>
      <c r="AJ863" s="0" t="s">
        <v>37</v>
      </c>
    </row>
    <row r="864" customFormat="false" ht="13.8" hidden="false" customHeight="false" outlineLevel="0" collapsed="false">
      <c r="C864" s="0" t="n">
        <v>863</v>
      </c>
      <c r="D864" s="3" t="str">
        <f aca="false">VLOOKUP(C864,$A$1:$B$451,2)</f>
        <v>21-warsaw</v>
      </c>
      <c r="E864" s="0" t="str">
        <f aca="false">VLOOKUP($D864,metadata!$B$2:$S$451,2,0)</f>
        <v>KOVEOS, DS; KROON, A; VEERMAN, A</v>
      </c>
      <c r="F864" s="0" t="str">
        <f aca="false">VLOOKUP($D864,metadata!$B$2:$S$451,3,0)</f>
        <v>THE SAME PHOTOPERIODIC CLOCK MAY CONTROL INDUCTION AND MAINTENANCE OF DIAPAUSE IN THE SPIDER-MITE TETRANCHUS-URTICAE</v>
      </c>
      <c r="G864" s="0" t="str">
        <f aca="false">VLOOKUP($D864,metadata!$B$2:$S$451,4,0)</f>
        <v>10.1177/074873049300800401</v>
      </c>
      <c r="H864" s="0" t="str">
        <f aca="false">VLOOKUP($D864,metadata!$B$2:$S$451,5,0)</f>
        <v>y</v>
      </c>
      <c r="I864" s="0" t="str">
        <f aca="false">VLOOKUP($D864,metadata!$B$2:$S$451,6,0)</f>
        <v>a</v>
      </c>
      <c r="J864" s="0" t="str">
        <f aca="false">VLOOKUP($D864,metadata!$B$2:$S$451,7,0)</f>
        <v>i</v>
      </c>
      <c r="K864" s="0" t="n">
        <f aca="false">VLOOKUP($D864,metadata!$B$2:$S$451,8,0)</f>
        <v>8</v>
      </c>
      <c r="L864" s="0" t="n">
        <f aca="false">VLOOKUP($D864,metadata!$B$2:$S$451,9,0)</f>
        <v>7</v>
      </c>
      <c r="M864" s="0" t="str">
        <f aca="false">VLOOKUP($D864,metadata!$B$2:$S$451,10,0)</f>
        <v/>
      </c>
      <c r="N864" s="0" t="str">
        <f aca="false">VLOOKUP($D864,metadata!$B$2:$S$451,11,0)</f>
        <v>Tetranychus urticae</v>
      </c>
      <c r="O864" s="0" t="str">
        <f aca="false">VLOOKUP($D864,metadata!$B$2:$S$451,12,0)</f>
        <v>Tetranychidae</v>
      </c>
      <c r="P864" s="0" t="str">
        <f aca="false">VLOOKUP($D864,metadata!$B$2:$S$451,13,0)</f>
        <v>warsaw</v>
      </c>
      <c r="Q864" s="0" t="n">
        <f aca="false">VLOOKUP($D864,metadata!$B$2:$S$451,14,0)</f>
        <v>52.216667</v>
      </c>
      <c r="R864" s="0" t="n">
        <f aca="false">VLOOKUP($D864,metadata!$B$2:$S$451,15,0)</f>
        <v>21.033333</v>
      </c>
      <c r="S864" s="0" t="n">
        <f aca="false">VLOOKUP($D864,metadata!$B$2:$S$451,16,0)</f>
        <v>0.05</v>
      </c>
      <c r="T864" s="0" t="str">
        <f aca="false">VLOOKUP($D864,metadata!$B$2:$S$451,17,0)</f>
        <v/>
      </c>
      <c r="U864" s="0" t="str">
        <f aca="false">VLOOKUP($D864,metadata!$B$2:$S$451,18,0)</f>
        <v/>
      </c>
      <c r="V864" s="0" t="n">
        <f aca="false">VLOOKUP($D864,metadata!$B$2:$Z$451,19,0)</f>
        <v>250</v>
      </c>
      <c r="W864" s="0" t="str">
        <f aca="false">VLOOKUP($D864,metadata!$B$2:$Z$451,20,0)</f>
        <v>global average</v>
      </c>
      <c r="X864" s="0" t="str">
        <f aca="false">VLOOKUP($D864,metadata!$B$2:$Z$451,21,0)</f>
        <v/>
      </c>
      <c r="Y864" s="0" t="n">
        <f aca="false">VLOOKUP($D864,metadata!$B$2:$Z$451,22,0)</f>
        <v>21</v>
      </c>
      <c r="Z864" s="0" t="str">
        <f aca="false">VLOOKUP($D864,metadata!$B$2:$Z$451,23,0)</f>
        <v/>
      </c>
      <c r="AA864" s="0" t="str">
        <f aca="false">VLOOKUP($D864,metadata!$B$2:$Z$451,24,0)</f>
        <v/>
      </c>
      <c r="AB864" s="0" t="str">
        <f aca="false">VLOOKUP($D864,metadata!$B$2:$Z$451,25,0)</f>
        <v/>
      </c>
      <c r="AC864" s="0" t="n">
        <v>13</v>
      </c>
      <c r="AD864" s="0" t="n">
        <v>84.8275862068966</v>
      </c>
      <c r="AF864" s="0" t="n">
        <f aca="false">IF(AE864="",V864,AE864)</f>
        <v>250</v>
      </c>
      <c r="AG864" s="0" t="n">
        <f aca="false">ROUND(AC864,1)</f>
        <v>13</v>
      </c>
      <c r="AH864" s="0" t="n">
        <v>1993</v>
      </c>
      <c r="AI864" s="0" t="s">
        <v>37</v>
      </c>
      <c r="AJ864" s="0" t="s">
        <v>37</v>
      </c>
    </row>
    <row r="865" customFormat="false" ht="13.8" hidden="false" customHeight="false" outlineLevel="0" collapsed="false">
      <c r="C865" s="0" t="n">
        <v>864</v>
      </c>
      <c r="D865" s="3" t="str">
        <f aca="false">VLOOKUP(C865,$A$1:$B$451,2)</f>
        <v>21-warsaw</v>
      </c>
      <c r="E865" s="0" t="str">
        <f aca="false">VLOOKUP($D865,metadata!$B$2:$S$451,2,0)</f>
        <v>KOVEOS, DS; KROON, A; VEERMAN, A</v>
      </c>
      <c r="F865" s="0" t="str">
        <f aca="false">VLOOKUP($D865,metadata!$B$2:$S$451,3,0)</f>
        <v>THE SAME PHOTOPERIODIC CLOCK MAY CONTROL INDUCTION AND MAINTENANCE OF DIAPAUSE IN THE SPIDER-MITE TETRANCHUS-URTICAE</v>
      </c>
      <c r="G865" s="0" t="str">
        <f aca="false">VLOOKUP($D865,metadata!$B$2:$S$451,4,0)</f>
        <v>10.1177/074873049300800401</v>
      </c>
      <c r="H865" s="0" t="str">
        <f aca="false">VLOOKUP($D865,metadata!$B$2:$S$451,5,0)</f>
        <v>y</v>
      </c>
      <c r="I865" s="0" t="str">
        <f aca="false">VLOOKUP($D865,metadata!$B$2:$S$451,6,0)</f>
        <v>a</v>
      </c>
      <c r="J865" s="0" t="str">
        <f aca="false">VLOOKUP($D865,metadata!$B$2:$S$451,7,0)</f>
        <v>i</v>
      </c>
      <c r="K865" s="0" t="n">
        <f aca="false">VLOOKUP($D865,metadata!$B$2:$S$451,8,0)</f>
        <v>8</v>
      </c>
      <c r="L865" s="0" t="n">
        <f aca="false">VLOOKUP($D865,metadata!$B$2:$S$451,9,0)</f>
        <v>7</v>
      </c>
      <c r="M865" s="0" t="str">
        <f aca="false">VLOOKUP($D865,metadata!$B$2:$S$451,10,0)</f>
        <v/>
      </c>
      <c r="N865" s="0" t="str">
        <f aca="false">VLOOKUP($D865,metadata!$B$2:$S$451,11,0)</f>
        <v>Tetranychus urticae</v>
      </c>
      <c r="O865" s="0" t="str">
        <f aca="false">VLOOKUP($D865,metadata!$B$2:$S$451,12,0)</f>
        <v>Tetranychidae</v>
      </c>
      <c r="P865" s="0" t="str">
        <f aca="false">VLOOKUP($D865,metadata!$B$2:$S$451,13,0)</f>
        <v>warsaw</v>
      </c>
      <c r="Q865" s="0" t="n">
        <f aca="false">VLOOKUP($D865,metadata!$B$2:$S$451,14,0)</f>
        <v>52.216667</v>
      </c>
      <c r="R865" s="0" t="n">
        <f aca="false">VLOOKUP($D865,metadata!$B$2:$S$451,15,0)</f>
        <v>21.033333</v>
      </c>
      <c r="S865" s="0" t="n">
        <f aca="false">VLOOKUP($D865,metadata!$B$2:$S$451,16,0)</f>
        <v>0.05</v>
      </c>
      <c r="T865" s="0" t="str">
        <f aca="false">VLOOKUP($D865,metadata!$B$2:$S$451,17,0)</f>
        <v/>
      </c>
      <c r="U865" s="0" t="str">
        <f aca="false">VLOOKUP($D865,metadata!$B$2:$S$451,18,0)</f>
        <v/>
      </c>
      <c r="V865" s="0" t="n">
        <f aca="false">VLOOKUP($D865,metadata!$B$2:$Z$451,19,0)</f>
        <v>250</v>
      </c>
      <c r="W865" s="0" t="str">
        <f aca="false">VLOOKUP($D865,metadata!$B$2:$Z$451,20,0)</f>
        <v>global average</v>
      </c>
      <c r="X865" s="0" t="str">
        <f aca="false">VLOOKUP($D865,metadata!$B$2:$Z$451,21,0)</f>
        <v/>
      </c>
      <c r="Y865" s="0" t="n">
        <f aca="false">VLOOKUP($D865,metadata!$B$2:$Z$451,22,0)</f>
        <v>21</v>
      </c>
      <c r="Z865" s="0" t="str">
        <f aca="false">VLOOKUP($D865,metadata!$B$2:$Z$451,23,0)</f>
        <v/>
      </c>
      <c r="AA865" s="0" t="str">
        <f aca="false">VLOOKUP($D865,metadata!$B$2:$Z$451,24,0)</f>
        <v/>
      </c>
      <c r="AB865" s="0" t="str">
        <f aca="false">VLOOKUP($D865,metadata!$B$2:$Z$451,25,0)</f>
        <v/>
      </c>
      <c r="AC865" s="0" t="n">
        <v>13.5</v>
      </c>
      <c r="AD865" s="0" t="n">
        <v>81.3793103448276</v>
      </c>
      <c r="AF865" s="0" t="n">
        <f aca="false">IF(AE865="",V865,AE865)</f>
        <v>250</v>
      </c>
      <c r="AG865" s="0" t="n">
        <f aca="false">ROUND(AC865,1)</f>
        <v>13.5</v>
      </c>
      <c r="AH865" s="0" t="n">
        <v>1993</v>
      </c>
      <c r="AI865" s="0" t="s">
        <v>37</v>
      </c>
      <c r="AJ865" s="0" t="s">
        <v>37</v>
      </c>
    </row>
    <row r="866" customFormat="false" ht="13.8" hidden="false" customHeight="false" outlineLevel="0" collapsed="false">
      <c r="C866" s="0" t="n">
        <v>865</v>
      </c>
      <c r="D866" s="3" t="str">
        <f aca="false">VLOOKUP(C866,$A$1:$B$451,2)</f>
        <v>21-warsaw</v>
      </c>
      <c r="E866" s="0" t="str">
        <f aca="false">VLOOKUP($D866,metadata!$B$2:$S$451,2,0)</f>
        <v>KOVEOS, DS; KROON, A; VEERMAN, A</v>
      </c>
      <c r="F866" s="0" t="str">
        <f aca="false">VLOOKUP($D866,metadata!$B$2:$S$451,3,0)</f>
        <v>THE SAME PHOTOPERIODIC CLOCK MAY CONTROL INDUCTION AND MAINTENANCE OF DIAPAUSE IN THE SPIDER-MITE TETRANCHUS-URTICAE</v>
      </c>
      <c r="G866" s="0" t="str">
        <f aca="false">VLOOKUP($D866,metadata!$B$2:$S$451,4,0)</f>
        <v>10.1177/074873049300800401</v>
      </c>
      <c r="H866" s="0" t="str">
        <f aca="false">VLOOKUP($D866,metadata!$B$2:$S$451,5,0)</f>
        <v>y</v>
      </c>
      <c r="I866" s="0" t="str">
        <f aca="false">VLOOKUP($D866,metadata!$B$2:$S$451,6,0)</f>
        <v>a</v>
      </c>
      <c r="J866" s="0" t="str">
        <f aca="false">VLOOKUP($D866,metadata!$B$2:$S$451,7,0)</f>
        <v>i</v>
      </c>
      <c r="K866" s="0" t="n">
        <f aca="false">VLOOKUP($D866,metadata!$B$2:$S$451,8,0)</f>
        <v>8</v>
      </c>
      <c r="L866" s="0" t="n">
        <f aca="false">VLOOKUP($D866,metadata!$B$2:$S$451,9,0)</f>
        <v>7</v>
      </c>
      <c r="M866" s="0" t="str">
        <f aca="false">VLOOKUP($D866,metadata!$B$2:$S$451,10,0)</f>
        <v/>
      </c>
      <c r="N866" s="0" t="str">
        <f aca="false">VLOOKUP($D866,metadata!$B$2:$S$451,11,0)</f>
        <v>Tetranychus urticae</v>
      </c>
      <c r="O866" s="0" t="str">
        <f aca="false">VLOOKUP($D866,metadata!$B$2:$S$451,12,0)</f>
        <v>Tetranychidae</v>
      </c>
      <c r="P866" s="0" t="str">
        <f aca="false">VLOOKUP($D866,metadata!$B$2:$S$451,13,0)</f>
        <v>warsaw</v>
      </c>
      <c r="Q866" s="0" t="n">
        <f aca="false">VLOOKUP($D866,metadata!$B$2:$S$451,14,0)</f>
        <v>52.216667</v>
      </c>
      <c r="R866" s="0" t="n">
        <f aca="false">VLOOKUP($D866,metadata!$B$2:$S$451,15,0)</f>
        <v>21.033333</v>
      </c>
      <c r="S866" s="0" t="n">
        <f aca="false">VLOOKUP($D866,metadata!$B$2:$S$451,16,0)</f>
        <v>0.05</v>
      </c>
      <c r="T866" s="0" t="str">
        <f aca="false">VLOOKUP($D866,metadata!$B$2:$S$451,17,0)</f>
        <v/>
      </c>
      <c r="U866" s="0" t="str">
        <f aca="false">VLOOKUP($D866,metadata!$B$2:$S$451,18,0)</f>
        <v/>
      </c>
      <c r="V866" s="0" t="n">
        <f aca="false">VLOOKUP($D866,metadata!$B$2:$Z$451,19,0)</f>
        <v>250</v>
      </c>
      <c r="W866" s="0" t="str">
        <f aca="false">VLOOKUP($D866,metadata!$B$2:$Z$451,20,0)</f>
        <v>global average</v>
      </c>
      <c r="X866" s="0" t="str">
        <f aca="false">VLOOKUP($D866,metadata!$B$2:$Z$451,21,0)</f>
        <v/>
      </c>
      <c r="Y866" s="0" t="n">
        <f aca="false">VLOOKUP($D866,metadata!$B$2:$Z$451,22,0)</f>
        <v>21</v>
      </c>
      <c r="Z866" s="0" t="str">
        <f aca="false">VLOOKUP($D866,metadata!$B$2:$Z$451,23,0)</f>
        <v/>
      </c>
      <c r="AA866" s="0" t="str">
        <f aca="false">VLOOKUP($D866,metadata!$B$2:$Z$451,24,0)</f>
        <v/>
      </c>
      <c r="AB866" s="0" t="str">
        <f aca="false">VLOOKUP($D866,metadata!$B$2:$Z$451,25,0)</f>
        <v/>
      </c>
      <c r="AC866" s="0" t="n">
        <v>14.0444444444444</v>
      </c>
      <c r="AD866" s="0" t="n">
        <v>19.3103448275862</v>
      </c>
      <c r="AF866" s="0" t="n">
        <f aca="false">IF(AE866="",V866,AE866)</f>
        <v>250</v>
      </c>
      <c r="AG866" s="0" t="n">
        <f aca="false">ROUND(AC866,1)</f>
        <v>14</v>
      </c>
      <c r="AH866" s="0" t="n">
        <v>1993</v>
      </c>
      <c r="AI866" s="0" t="s">
        <v>37</v>
      </c>
      <c r="AJ866" s="0" t="s">
        <v>37</v>
      </c>
    </row>
    <row r="867" customFormat="false" ht="13.8" hidden="false" customHeight="false" outlineLevel="0" collapsed="false">
      <c r="C867" s="0" t="n">
        <v>866</v>
      </c>
      <c r="D867" s="3" t="str">
        <f aca="false">VLOOKUP(C867,$A$1:$B$451,2)</f>
        <v>21-warsaw</v>
      </c>
      <c r="E867" s="0" t="str">
        <f aca="false">VLOOKUP($D867,metadata!$B$2:$S$451,2,0)</f>
        <v>KOVEOS, DS; KROON, A; VEERMAN, A</v>
      </c>
      <c r="F867" s="0" t="str">
        <f aca="false">VLOOKUP($D867,metadata!$B$2:$S$451,3,0)</f>
        <v>THE SAME PHOTOPERIODIC CLOCK MAY CONTROL INDUCTION AND MAINTENANCE OF DIAPAUSE IN THE SPIDER-MITE TETRANCHUS-URTICAE</v>
      </c>
      <c r="G867" s="0" t="str">
        <f aca="false">VLOOKUP($D867,metadata!$B$2:$S$451,4,0)</f>
        <v>10.1177/074873049300800401</v>
      </c>
      <c r="H867" s="0" t="str">
        <f aca="false">VLOOKUP($D867,metadata!$B$2:$S$451,5,0)</f>
        <v>y</v>
      </c>
      <c r="I867" s="0" t="str">
        <f aca="false">VLOOKUP($D867,metadata!$B$2:$S$451,6,0)</f>
        <v>a</v>
      </c>
      <c r="J867" s="0" t="str">
        <f aca="false">VLOOKUP($D867,metadata!$B$2:$S$451,7,0)</f>
        <v>i</v>
      </c>
      <c r="K867" s="0" t="n">
        <f aca="false">VLOOKUP($D867,metadata!$B$2:$S$451,8,0)</f>
        <v>8</v>
      </c>
      <c r="L867" s="0" t="n">
        <f aca="false">VLOOKUP($D867,metadata!$B$2:$S$451,9,0)</f>
        <v>7</v>
      </c>
      <c r="M867" s="0" t="str">
        <f aca="false">VLOOKUP($D867,metadata!$B$2:$S$451,10,0)</f>
        <v/>
      </c>
      <c r="N867" s="0" t="str">
        <f aca="false">VLOOKUP($D867,metadata!$B$2:$S$451,11,0)</f>
        <v>Tetranychus urticae</v>
      </c>
      <c r="O867" s="0" t="str">
        <f aca="false">VLOOKUP($D867,metadata!$B$2:$S$451,12,0)</f>
        <v>Tetranychidae</v>
      </c>
      <c r="P867" s="0" t="str">
        <f aca="false">VLOOKUP($D867,metadata!$B$2:$S$451,13,0)</f>
        <v>warsaw</v>
      </c>
      <c r="Q867" s="0" t="n">
        <f aca="false">VLOOKUP($D867,metadata!$B$2:$S$451,14,0)</f>
        <v>52.216667</v>
      </c>
      <c r="R867" s="0" t="n">
        <f aca="false">VLOOKUP($D867,metadata!$B$2:$S$451,15,0)</f>
        <v>21.033333</v>
      </c>
      <c r="S867" s="0" t="n">
        <f aca="false">VLOOKUP($D867,metadata!$B$2:$S$451,16,0)</f>
        <v>0.05</v>
      </c>
      <c r="T867" s="0" t="str">
        <f aca="false">VLOOKUP($D867,metadata!$B$2:$S$451,17,0)</f>
        <v/>
      </c>
      <c r="U867" s="0" t="str">
        <f aca="false">VLOOKUP($D867,metadata!$B$2:$S$451,18,0)</f>
        <v/>
      </c>
      <c r="V867" s="0" t="n">
        <f aca="false">VLOOKUP($D867,metadata!$B$2:$Z$451,19,0)</f>
        <v>250</v>
      </c>
      <c r="W867" s="0" t="str">
        <f aca="false">VLOOKUP($D867,metadata!$B$2:$Z$451,20,0)</f>
        <v>global average</v>
      </c>
      <c r="X867" s="0" t="str">
        <f aca="false">VLOOKUP($D867,metadata!$B$2:$Z$451,21,0)</f>
        <v/>
      </c>
      <c r="Y867" s="0" t="n">
        <f aca="false">VLOOKUP($D867,metadata!$B$2:$Z$451,22,0)</f>
        <v>21</v>
      </c>
      <c r="Z867" s="0" t="str">
        <f aca="false">VLOOKUP($D867,metadata!$B$2:$Z$451,23,0)</f>
        <v/>
      </c>
      <c r="AA867" s="0" t="str">
        <f aca="false">VLOOKUP($D867,metadata!$B$2:$Z$451,24,0)</f>
        <v/>
      </c>
      <c r="AB867" s="0" t="str">
        <f aca="false">VLOOKUP($D867,metadata!$B$2:$Z$451,25,0)</f>
        <v/>
      </c>
      <c r="AC867" s="0" t="n">
        <v>14.5333333333333</v>
      </c>
      <c r="AD867" s="0" t="n">
        <v>4.13793103448279</v>
      </c>
      <c r="AF867" s="0" t="n">
        <f aca="false">IF(AE867="",V867,AE867)</f>
        <v>250</v>
      </c>
      <c r="AG867" s="0" t="n">
        <f aca="false">ROUND(AC867,1)</f>
        <v>14.5</v>
      </c>
      <c r="AH867" s="0" t="n">
        <v>1993</v>
      </c>
      <c r="AI867" s="0" t="s">
        <v>37</v>
      </c>
      <c r="AJ867" s="0" t="s">
        <v>37</v>
      </c>
    </row>
    <row r="868" customFormat="false" ht="13.8" hidden="false" customHeight="false" outlineLevel="0" collapsed="false">
      <c r="C868" s="0" t="n">
        <v>867</v>
      </c>
      <c r="D868" s="3" t="str">
        <f aca="false">VLOOKUP(C868,$A$1:$B$451,2)</f>
        <v>21- Aile-froide</v>
      </c>
      <c r="E868" s="0" t="str">
        <f aca="false">VLOOKUP($D868,metadata!$B$2:$S$451,2,0)</f>
        <v>KOVEOS, DS; KROON, A; VEERMAN, A</v>
      </c>
      <c r="F868" s="0" t="str">
        <f aca="false">VLOOKUP($D868,metadata!$B$2:$S$451,3,0)</f>
        <v>THE SAME PHOTOPERIODIC CLOCK MAY CONTROL INDUCTION AND MAINTENANCE OF DIAPAUSE IN THE SPIDER-MITE TETRANCHUS-URTICAE</v>
      </c>
      <c r="G868" s="0" t="str">
        <f aca="false">VLOOKUP($D868,metadata!$B$2:$S$451,4,0)</f>
        <v>10.1177/074873049300800401</v>
      </c>
      <c r="H868" s="0" t="str">
        <f aca="false">VLOOKUP($D868,metadata!$B$2:$S$451,5,0)</f>
        <v>y</v>
      </c>
      <c r="I868" s="0" t="str">
        <f aca="false">VLOOKUP($D868,metadata!$B$2:$S$451,6,0)</f>
        <v>a</v>
      </c>
      <c r="J868" s="0" t="str">
        <f aca="false">VLOOKUP($D868,metadata!$B$2:$S$451,7,0)</f>
        <v>i</v>
      </c>
      <c r="K868" s="0" t="n">
        <f aca="false">VLOOKUP($D868,metadata!$B$2:$S$451,8,0)</f>
        <v>8</v>
      </c>
      <c r="L868" s="0" t="n">
        <f aca="false">VLOOKUP($D868,metadata!$B$2:$S$451,9,0)</f>
        <v>8</v>
      </c>
      <c r="M868" s="0" t="str">
        <f aca="false">VLOOKUP($D868,metadata!$B$2:$S$451,10,0)</f>
        <v/>
      </c>
      <c r="N868" s="0" t="str">
        <f aca="false">VLOOKUP($D868,metadata!$B$2:$S$451,11,0)</f>
        <v>Tetranychus urticae</v>
      </c>
      <c r="O868" s="0" t="str">
        <f aca="false">VLOOKUP($D868,metadata!$B$2:$S$451,12,0)</f>
        <v>Tetranychidae</v>
      </c>
      <c r="P868" s="0" t="str">
        <f aca="false">VLOOKUP($D868,metadata!$B$2:$S$451,13,0)</f>
        <v>Aile-froide</v>
      </c>
      <c r="Q868" s="0" t="n">
        <f aca="false">VLOOKUP($D868,metadata!$B$2:$S$451,14,0)</f>
        <v>44.885</v>
      </c>
      <c r="R868" s="0" t="n">
        <f aca="false">VLOOKUP($D868,metadata!$B$2:$S$451,15,0)</f>
        <v>6.356111</v>
      </c>
      <c r="S868" s="0" t="n">
        <f aca="false">VLOOKUP($D868,metadata!$B$2:$S$451,16,0)</f>
        <v>0.05</v>
      </c>
      <c r="T868" s="0" t="n">
        <f aca="false">VLOOKUP($D868,metadata!$B$2:$S$451,17,0)</f>
        <v>1515</v>
      </c>
      <c r="U868" s="0" t="str">
        <f aca="false">VLOOKUP($D868,metadata!$B$2:$S$451,18,0)</f>
        <v/>
      </c>
      <c r="V868" s="0" t="n">
        <f aca="false">VLOOKUP($D868,metadata!$B$2:$Z$451,19,0)</f>
        <v>250</v>
      </c>
      <c r="W868" s="0" t="str">
        <f aca="false">VLOOKUP($D868,metadata!$B$2:$Z$451,20,0)</f>
        <v>global average</v>
      </c>
      <c r="X868" s="0" t="str">
        <f aca="false">VLOOKUP($D868,metadata!$B$2:$Z$451,21,0)</f>
        <v/>
      </c>
      <c r="Y868" s="0" t="n">
        <f aca="false">VLOOKUP($D868,metadata!$B$2:$Z$451,22,0)</f>
        <v>21</v>
      </c>
      <c r="Z868" s="0" t="str">
        <f aca="false">VLOOKUP($D868,metadata!$B$2:$Z$451,23,0)</f>
        <v/>
      </c>
      <c r="AA868" s="0" t="str">
        <f aca="false">VLOOKUP($D868,metadata!$B$2:$Z$451,24,0)</f>
        <v/>
      </c>
      <c r="AB868" s="0" t="str">
        <f aca="false">VLOOKUP($D868,metadata!$B$2:$Z$451,25,0)</f>
        <v/>
      </c>
      <c r="AC868" s="0" t="n">
        <v>12.009009009009</v>
      </c>
      <c r="AD868" s="0" t="n">
        <v>100.410341848698</v>
      </c>
      <c r="AF868" s="0" t="n">
        <f aca="false">IF(AE868="",V868,AE868)</f>
        <v>250</v>
      </c>
      <c r="AG868" s="0" t="n">
        <f aca="false">ROUND(AC868,1)</f>
        <v>12</v>
      </c>
      <c r="AH868" s="0" t="n">
        <v>1993</v>
      </c>
      <c r="AI868" s="0" t="s">
        <v>37</v>
      </c>
      <c r="AJ868" s="0" t="s">
        <v>37</v>
      </c>
    </row>
    <row r="869" customFormat="false" ht="13.8" hidden="false" customHeight="false" outlineLevel="0" collapsed="false">
      <c r="C869" s="0" t="n">
        <v>868</v>
      </c>
      <c r="D869" s="3" t="str">
        <f aca="false">VLOOKUP(C869,$A$1:$B$451,2)</f>
        <v>21- Aile-froide</v>
      </c>
      <c r="E869" s="0" t="str">
        <f aca="false">VLOOKUP($D869,metadata!$B$2:$S$451,2,0)</f>
        <v>KOVEOS, DS; KROON, A; VEERMAN, A</v>
      </c>
      <c r="F869" s="0" t="str">
        <f aca="false">VLOOKUP($D869,metadata!$B$2:$S$451,3,0)</f>
        <v>THE SAME PHOTOPERIODIC CLOCK MAY CONTROL INDUCTION AND MAINTENANCE OF DIAPAUSE IN THE SPIDER-MITE TETRANCHUS-URTICAE</v>
      </c>
      <c r="G869" s="0" t="str">
        <f aca="false">VLOOKUP($D869,metadata!$B$2:$S$451,4,0)</f>
        <v>10.1177/074873049300800401</v>
      </c>
      <c r="H869" s="0" t="str">
        <f aca="false">VLOOKUP($D869,metadata!$B$2:$S$451,5,0)</f>
        <v>y</v>
      </c>
      <c r="I869" s="0" t="str">
        <f aca="false">VLOOKUP($D869,metadata!$B$2:$S$451,6,0)</f>
        <v>a</v>
      </c>
      <c r="J869" s="0" t="str">
        <f aca="false">VLOOKUP($D869,metadata!$B$2:$S$451,7,0)</f>
        <v>i</v>
      </c>
      <c r="K869" s="0" t="n">
        <f aca="false">VLOOKUP($D869,metadata!$B$2:$S$451,8,0)</f>
        <v>8</v>
      </c>
      <c r="L869" s="0" t="n">
        <f aca="false">VLOOKUP($D869,metadata!$B$2:$S$451,9,0)</f>
        <v>8</v>
      </c>
      <c r="M869" s="0" t="str">
        <f aca="false">VLOOKUP($D869,metadata!$B$2:$S$451,10,0)</f>
        <v/>
      </c>
      <c r="N869" s="0" t="str">
        <f aca="false">VLOOKUP($D869,metadata!$B$2:$S$451,11,0)</f>
        <v>Tetranychus urticae</v>
      </c>
      <c r="O869" s="0" t="str">
        <f aca="false">VLOOKUP($D869,metadata!$B$2:$S$451,12,0)</f>
        <v>Tetranychidae</v>
      </c>
      <c r="P869" s="0" t="str">
        <f aca="false">VLOOKUP($D869,metadata!$B$2:$S$451,13,0)</f>
        <v>Aile-froide</v>
      </c>
      <c r="Q869" s="0" t="n">
        <f aca="false">VLOOKUP($D869,metadata!$B$2:$S$451,14,0)</f>
        <v>44.885</v>
      </c>
      <c r="R869" s="0" t="n">
        <f aca="false">VLOOKUP($D869,metadata!$B$2:$S$451,15,0)</f>
        <v>6.356111</v>
      </c>
      <c r="S869" s="0" t="n">
        <f aca="false">VLOOKUP($D869,metadata!$B$2:$S$451,16,0)</f>
        <v>0.05</v>
      </c>
      <c r="T869" s="0" t="n">
        <f aca="false">VLOOKUP($D869,metadata!$B$2:$S$451,17,0)</f>
        <v>1515</v>
      </c>
      <c r="U869" s="0" t="str">
        <f aca="false">VLOOKUP($D869,metadata!$B$2:$S$451,18,0)</f>
        <v/>
      </c>
      <c r="V869" s="0" t="n">
        <f aca="false">VLOOKUP($D869,metadata!$B$2:$Z$451,19,0)</f>
        <v>250</v>
      </c>
      <c r="W869" s="0" t="str">
        <f aca="false">VLOOKUP($D869,metadata!$B$2:$Z$451,20,0)</f>
        <v>global average</v>
      </c>
      <c r="X869" s="0" t="str">
        <f aca="false">VLOOKUP($D869,metadata!$B$2:$Z$451,21,0)</f>
        <v/>
      </c>
      <c r="Y869" s="0" t="n">
        <f aca="false">VLOOKUP($D869,metadata!$B$2:$Z$451,22,0)</f>
        <v>21</v>
      </c>
      <c r="Z869" s="0" t="str">
        <f aca="false">VLOOKUP($D869,metadata!$B$2:$Z$451,23,0)</f>
        <v/>
      </c>
      <c r="AA869" s="0" t="str">
        <f aca="false">VLOOKUP($D869,metadata!$B$2:$Z$451,24,0)</f>
        <v/>
      </c>
      <c r="AB869" s="0" t="str">
        <f aca="false">VLOOKUP($D869,metadata!$B$2:$Z$451,25,0)</f>
        <v/>
      </c>
      <c r="AC869" s="0" t="n">
        <v>13</v>
      </c>
      <c r="AD869" s="0" t="n">
        <v>100.342465753424</v>
      </c>
      <c r="AF869" s="0" t="n">
        <f aca="false">IF(AE869="",V869,AE869)</f>
        <v>250</v>
      </c>
      <c r="AG869" s="0" t="n">
        <f aca="false">ROUND(AC869,1)</f>
        <v>13</v>
      </c>
      <c r="AH869" s="0" t="n">
        <v>1993</v>
      </c>
      <c r="AI869" s="0" t="s">
        <v>37</v>
      </c>
      <c r="AJ869" s="0" t="s">
        <v>37</v>
      </c>
    </row>
    <row r="870" customFormat="false" ht="13.8" hidden="false" customHeight="false" outlineLevel="0" collapsed="false">
      <c r="C870" s="0" t="n">
        <v>869</v>
      </c>
      <c r="D870" s="3" t="str">
        <f aca="false">VLOOKUP(C870,$A$1:$B$451,2)</f>
        <v>21- Aile-froide</v>
      </c>
      <c r="E870" s="0" t="str">
        <f aca="false">VLOOKUP($D870,metadata!$B$2:$S$451,2,0)</f>
        <v>KOVEOS, DS; KROON, A; VEERMAN, A</v>
      </c>
      <c r="F870" s="0" t="str">
        <f aca="false">VLOOKUP($D870,metadata!$B$2:$S$451,3,0)</f>
        <v>THE SAME PHOTOPERIODIC CLOCK MAY CONTROL INDUCTION AND MAINTENANCE OF DIAPAUSE IN THE SPIDER-MITE TETRANCHUS-URTICAE</v>
      </c>
      <c r="G870" s="0" t="str">
        <f aca="false">VLOOKUP($D870,metadata!$B$2:$S$451,4,0)</f>
        <v>10.1177/074873049300800401</v>
      </c>
      <c r="H870" s="0" t="str">
        <f aca="false">VLOOKUP($D870,metadata!$B$2:$S$451,5,0)</f>
        <v>y</v>
      </c>
      <c r="I870" s="0" t="str">
        <f aca="false">VLOOKUP($D870,metadata!$B$2:$S$451,6,0)</f>
        <v>a</v>
      </c>
      <c r="J870" s="0" t="str">
        <f aca="false">VLOOKUP($D870,metadata!$B$2:$S$451,7,0)</f>
        <v>i</v>
      </c>
      <c r="K870" s="0" t="n">
        <f aca="false">VLOOKUP($D870,metadata!$B$2:$S$451,8,0)</f>
        <v>8</v>
      </c>
      <c r="L870" s="0" t="n">
        <f aca="false">VLOOKUP($D870,metadata!$B$2:$S$451,9,0)</f>
        <v>8</v>
      </c>
      <c r="M870" s="0" t="str">
        <f aca="false">VLOOKUP($D870,metadata!$B$2:$S$451,10,0)</f>
        <v/>
      </c>
      <c r="N870" s="0" t="str">
        <f aca="false">VLOOKUP($D870,metadata!$B$2:$S$451,11,0)</f>
        <v>Tetranychus urticae</v>
      </c>
      <c r="O870" s="0" t="str">
        <f aca="false">VLOOKUP($D870,metadata!$B$2:$S$451,12,0)</f>
        <v>Tetranychidae</v>
      </c>
      <c r="P870" s="0" t="str">
        <f aca="false">VLOOKUP($D870,metadata!$B$2:$S$451,13,0)</f>
        <v>Aile-froide</v>
      </c>
      <c r="Q870" s="0" t="n">
        <f aca="false">VLOOKUP($D870,metadata!$B$2:$S$451,14,0)</f>
        <v>44.885</v>
      </c>
      <c r="R870" s="0" t="n">
        <f aca="false">VLOOKUP($D870,metadata!$B$2:$S$451,15,0)</f>
        <v>6.356111</v>
      </c>
      <c r="S870" s="0" t="n">
        <f aca="false">VLOOKUP($D870,metadata!$B$2:$S$451,16,0)</f>
        <v>0.05</v>
      </c>
      <c r="T870" s="0" t="n">
        <f aca="false">VLOOKUP($D870,metadata!$B$2:$S$451,17,0)</f>
        <v>1515</v>
      </c>
      <c r="U870" s="0" t="str">
        <f aca="false">VLOOKUP($D870,metadata!$B$2:$S$451,18,0)</f>
        <v/>
      </c>
      <c r="V870" s="0" t="n">
        <f aca="false">VLOOKUP($D870,metadata!$B$2:$Z$451,19,0)</f>
        <v>250</v>
      </c>
      <c r="W870" s="0" t="str">
        <f aca="false">VLOOKUP($D870,metadata!$B$2:$Z$451,20,0)</f>
        <v>global average</v>
      </c>
      <c r="X870" s="0" t="str">
        <f aca="false">VLOOKUP($D870,metadata!$B$2:$Z$451,21,0)</f>
        <v/>
      </c>
      <c r="Y870" s="0" t="n">
        <f aca="false">VLOOKUP($D870,metadata!$B$2:$Z$451,22,0)</f>
        <v>21</v>
      </c>
      <c r="Z870" s="0" t="str">
        <f aca="false">VLOOKUP($D870,metadata!$B$2:$Z$451,23,0)</f>
        <v/>
      </c>
      <c r="AA870" s="0" t="str">
        <f aca="false">VLOOKUP($D870,metadata!$B$2:$Z$451,24,0)</f>
        <v/>
      </c>
      <c r="AB870" s="0" t="str">
        <f aca="false">VLOOKUP($D870,metadata!$B$2:$Z$451,25,0)</f>
        <v/>
      </c>
      <c r="AC870" s="0" t="n">
        <v>14.036036036036</v>
      </c>
      <c r="AD870" s="0" t="n">
        <v>100.271504381093</v>
      </c>
      <c r="AF870" s="0" t="n">
        <f aca="false">IF(AE870="",V870,AE870)</f>
        <v>250</v>
      </c>
      <c r="AG870" s="0" t="n">
        <f aca="false">ROUND(AC870,1)</f>
        <v>14</v>
      </c>
      <c r="AH870" s="0" t="n">
        <v>1993</v>
      </c>
      <c r="AI870" s="0" t="s">
        <v>37</v>
      </c>
      <c r="AJ870" s="0" t="s">
        <v>37</v>
      </c>
    </row>
    <row r="871" customFormat="false" ht="13.8" hidden="false" customHeight="false" outlineLevel="0" collapsed="false">
      <c r="C871" s="0" t="n">
        <v>870</v>
      </c>
      <c r="D871" s="3" t="str">
        <f aca="false">VLOOKUP(C871,$A$1:$B$451,2)</f>
        <v>21- Aile-froide</v>
      </c>
      <c r="E871" s="0" t="str">
        <f aca="false">VLOOKUP($D871,metadata!$B$2:$S$451,2,0)</f>
        <v>KOVEOS, DS; KROON, A; VEERMAN, A</v>
      </c>
      <c r="F871" s="0" t="str">
        <f aca="false">VLOOKUP($D871,metadata!$B$2:$S$451,3,0)</f>
        <v>THE SAME PHOTOPERIODIC CLOCK MAY CONTROL INDUCTION AND MAINTENANCE OF DIAPAUSE IN THE SPIDER-MITE TETRANCHUS-URTICAE</v>
      </c>
      <c r="G871" s="0" t="str">
        <f aca="false">VLOOKUP($D871,metadata!$B$2:$S$451,4,0)</f>
        <v>10.1177/074873049300800401</v>
      </c>
      <c r="H871" s="0" t="str">
        <f aca="false">VLOOKUP($D871,metadata!$B$2:$S$451,5,0)</f>
        <v>y</v>
      </c>
      <c r="I871" s="0" t="str">
        <f aca="false">VLOOKUP($D871,metadata!$B$2:$S$451,6,0)</f>
        <v>a</v>
      </c>
      <c r="J871" s="0" t="str">
        <f aca="false">VLOOKUP($D871,metadata!$B$2:$S$451,7,0)</f>
        <v>i</v>
      </c>
      <c r="K871" s="0" t="n">
        <f aca="false">VLOOKUP($D871,metadata!$B$2:$S$451,8,0)</f>
        <v>8</v>
      </c>
      <c r="L871" s="0" t="n">
        <f aca="false">VLOOKUP($D871,metadata!$B$2:$S$451,9,0)</f>
        <v>8</v>
      </c>
      <c r="M871" s="0" t="str">
        <f aca="false">VLOOKUP($D871,metadata!$B$2:$S$451,10,0)</f>
        <v/>
      </c>
      <c r="N871" s="0" t="str">
        <f aca="false">VLOOKUP($D871,metadata!$B$2:$S$451,11,0)</f>
        <v>Tetranychus urticae</v>
      </c>
      <c r="O871" s="0" t="str">
        <f aca="false">VLOOKUP($D871,metadata!$B$2:$S$451,12,0)</f>
        <v>Tetranychidae</v>
      </c>
      <c r="P871" s="0" t="str">
        <f aca="false">VLOOKUP($D871,metadata!$B$2:$S$451,13,0)</f>
        <v>Aile-froide</v>
      </c>
      <c r="Q871" s="0" t="n">
        <f aca="false">VLOOKUP($D871,metadata!$B$2:$S$451,14,0)</f>
        <v>44.885</v>
      </c>
      <c r="R871" s="0" t="n">
        <f aca="false">VLOOKUP($D871,metadata!$B$2:$S$451,15,0)</f>
        <v>6.356111</v>
      </c>
      <c r="S871" s="0" t="n">
        <f aca="false">VLOOKUP($D871,metadata!$B$2:$S$451,16,0)</f>
        <v>0.05</v>
      </c>
      <c r="T871" s="0" t="n">
        <f aca="false">VLOOKUP($D871,metadata!$B$2:$S$451,17,0)</f>
        <v>1515</v>
      </c>
      <c r="U871" s="0" t="str">
        <f aca="false">VLOOKUP($D871,metadata!$B$2:$S$451,18,0)</f>
        <v/>
      </c>
      <c r="V871" s="0" t="n">
        <f aca="false">VLOOKUP($D871,metadata!$B$2:$Z$451,19,0)</f>
        <v>250</v>
      </c>
      <c r="W871" s="0" t="str">
        <f aca="false">VLOOKUP($D871,metadata!$B$2:$Z$451,20,0)</f>
        <v>global average</v>
      </c>
      <c r="X871" s="0" t="str">
        <f aca="false">VLOOKUP($D871,metadata!$B$2:$Z$451,21,0)</f>
        <v/>
      </c>
      <c r="Y871" s="0" t="n">
        <f aca="false">VLOOKUP($D871,metadata!$B$2:$Z$451,22,0)</f>
        <v>21</v>
      </c>
      <c r="Z871" s="0" t="str">
        <f aca="false">VLOOKUP($D871,metadata!$B$2:$Z$451,23,0)</f>
        <v/>
      </c>
      <c r="AA871" s="0" t="str">
        <f aca="false">VLOOKUP($D871,metadata!$B$2:$Z$451,24,0)</f>
        <v/>
      </c>
      <c r="AB871" s="0" t="str">
        <f aca="false">VLOOKUP($D871,metadata!$B$2:$Z$451,25,0)</f>
        <v/>
      </c>
      <c r="AC871" s="0" t="n">
        <v>14.4864864864864</v>
      </c>
      <c r="AD871" s="0" t="n">
        <v>70.788596815994</v>
      </c>
      <c r="AF871" s="0" t="n">
        <f aca="false">IF(AE871="",V871,AE871)</f>
        <v>250</v>
      </c>
      <c r="AG871" s="0" t="n">
        <f aca="false">ROUND(AC871,1)</f>
        <v>14.5</v>
      </c>
      <c r="AH871" s="0" t="n">
        <v>1993</v>
      </c>
      <c r="AI871" s="0" t="s">
        <v>37</v>
      </c>
      <c r="AJ871" s="0" t="s">
        <v>37</v>
      </c>
    </row>
    <row r="872" customFormat="false" ht="13.8" hidden="false" customHeight="false" outlineLevel="0" collapsed="false">
      <c r="C872" s="0" t="n">
        <v>871</v>
      </c>
      <c r="D872" s="3" t="str">
        <f aca="false">VLOOKUP(C872,$A$1:$B$451,2)</f>
        <v>21- Aile-froide</v>
      </c>
      <c r="E872" s="0" t="str">
        <f aca="false">VLOOKUP($D872,metadata!$B$2:$S$451,2,0)</f>
        <v>KOVEOS, DS; KROON, A; VEERMAN, A</v>
      </c>
      <c r="F872" s="0" t="str">
        <f aca="false">VLOOKUP($D872,metadata!$B$2:$S$451,3,0)</f>
        <v>THE SAME PHOTOPERIODIC CLOCK MAY CONTROL INDUCTION AND MAINTENANCE OF DIAPAUSE IN THE SPIDER-MITE TETRANCHUS-URTICAE</v>
      </c>
      <c r="G872" s="0" t="str">
        <f aca="false">VLOOKUP($D872,metadata!$B$2:$S$451,4,0)</f>
        <v>10.1177/074873049300800401</v>
      </c>
      <c r="H872" s="0" t="str">
        <f aca="false">VLOOKUP($D872,metadata!$B$2:$S$451,5,0)</f>
        <v>y</v>
      </c>
      <c r="I872" s="0" t="str">
        <f aca="false">VLOOKUP($D872,metadata!$B$2:$S$451,6,0)</f>
        <v>a</v>
      </c>
      <c r="J872" s="0" t="str">
        <f aca="false">VLOOKUP($D872,metadata!$B$2:$S$451,7,0)</f>
        <v>i</v>
      </c>
      <c r="K872" s="0" t="n">
        <f aca="false">VLOOKUP($D872,metadata!$B$2:$S$451,8,0)</f>
        <v>8</v>
      </c>
      <c r="L872" s="0" t="n">
        <f aca="false">VLOOKUP($D872,metadata!$B$2:$S$451,9,0)</f>
        <v>8</v>
      </c>
      <c r="M872" s="0" t="str">
        <f aca="false">VLOOKUP($D872,metadata!$B$2:$S$451,10,0)</f>
        <v/>
      </c>
      <c r="N872" s="0" t="str">
        <f aca="false">VLOOKUP($D872,metadata!$B$2:$S$451,11,0)</f>
        <v>Tetranychus urticae</v>
      </c>
      <c r="O872" s="0" t="str">
        <f aca="false">VLOOKUP($D872,metadata!$B$2:$S$451,12,0)</f>
        <v>Tetranychidae</v>
      </c>
      <c r="P872" s="0" t="str">
        <f aca="false">VLOOKUP($D872,metadata!$B$2:$S$451,13,0)</f>
        <v>Aile-froide</v>
      </c>
      <c r="Q872" s="0" t="n">
        <f aca="false">VLOOKUP($D872,metadata!$B$2:$S$451,14,0)</f>
        <v>44.885</v>
      </c>
      <c r="R872" s="0" t="n">
        <f aca="false">VLOOKUP($D872,metadata!$B$2:$S$451,15,0)</f>
        <v>6.356111</v>
      </c>
      <c r="S872" s="0" t="n">
        <f aca="false">VLOOKUP($D872,metadata!$B$2:$S$451,16,0)</f>
        <v>0.05</v>
      </c>
      <c r="T872" s="0" t="n">
        <f aca="false">VLOOKUP($D872,metadata!$B$2:$S$451,17,0)</f>
        <v>1515</v>
      </c>
      <c r="U872" s="0" t="str">
        <f aca="false">VLOOKUP($D872,metadata!$B$2:$S$451,18,0)</f>
        <v/>
      </c>
      <c r="V872" s="0" t="n">
        <f aca="false">VLOOKUP($D872,metadata!$B$2:$Z$451,19,0)</f>
        <v>250</v>
      </c>
      <c r="W872" s="0" t="str">
        <f aca="false">VLOOKUP($D872,metadata!$B$2:$Z$451,20,0)</f>
        <v>global average</v>
      </c>
      <c r="X872" s="0" t="str">
        <f aca="false">VLOOKUP($D872,metadata!$B$2:$Z$451,21,0)</f>
        <v/>
      </c>
      <c r="Y872" s="0" t="n">
        <f aca="false">VLOOKUP($D872,metadata!$B$2:$Z$451,22,0)</f>
        <v>21</v>
      </c>
      <c r="Z872" s="0" t="str">
        <f aca="false">VLOOKUP($D872,metadata!$B$2:$Z$451,23,0)</f>
        <v/>
      </c>
      <c r="AA872" s="0" t="str">
        <f aca="false">VLOOKUP($D872,metadata!$B$2:$Z$451,24,0)</f>
        <v/>
      </c>
      <c r="AB872" s="0" t="str">
        <f aca="false">VLOOKUP($D872,metadata!$B$2:$Z$451,25,0)</f>
        <v/>
      </c>
      <c r="AC872" s="0" t="n">
        <v>15.027027027027</v>
      </c>
      <c r="AD872" s="0" t="n">
        <v>34.4502036282858</v>
      </c>
      <c r="AF872" s="0" t="n">
        <f aca="false">IF(AE872="",V872,AE872)</f>
        <v>250</v>
      </c>
      <c r="AG872" s="0" t="n">
        <f aca="false">ROUND(AC872,1)</f>
        <v>15</v>
      </c>
      <c r="AH872" s="0" t="n">
        <v>1993</v>
      </c>
      <c r="AI872" s="0" t="s">
        <v>37</v>
      </c>
      <c r="AJ872" s="0" t="s">
        <v>37</v>
      </c>
    </row>
    <row r="873" customFormat="false" ht="13.8" hidden="false" customHeight="false" outlineLevel="0" collapsed="false">
      <c r="C873" s="0" t="n">
        <v>872</v>
      </c>
      <c r="D873" s="3" t="str">
        <f aca="false">VLOOKUP(C873,$A$1:$B$451,2)</f>
        <v>21- Aile-froide</v>
      </c>
      <c r="E873" s="0" t="str">
        <f aca="false">VLOOKUP($D873,metadata!$B$2:$S$451,2,0)</f>
        <v>KOVEOS, DS; KROON, A; VEERMAN, A</v>
      </c>
      <c r="F873" s="0" t="str">
        <f aca="false">VLOOKUP($D873,metadata!$B$2:$S$451,3,0)</f>
        <v>THE SAME PHOTOPERIODIC CLOCK MAY CONTROL INDUCTION AND MAINTENANCE OF DIAPAUSE IN THE SPIDER-MITE TETRANCHUS-URTICAE</v>
      </c>
      <c r="G873" s="0" t="str">
        <f aca="false">VLOOKUP($D873,metadata!$B$2:$S$451,4,0)</f>
        <v>10.1177/074873049300800401</v>
      </c>
      <c r="H873" s="0" t="str">
        <f aca="false">VLOOKUP($D873,metadata!$B$2:$S$451,5,0)</f>
        <v>y</v>
      </c>
      <c r="I873" s="0" t="str">
        <f aca="false">VLOOKUP($D873,metadata!$B$2:$S$451,6,0)</f>
        <v>a</v>
      </c>
      <c r="J873" s="0" t="str">
        <f aca="false">VLOOKUP($D873,metadata!$B$2:$S$451,7,0)</f>
        <v>i</v>
      </c>
      <c r="K873" s="0" t="n">
        <f aca="false">VLOOKUP($D873,metadata!$B$2:$S$451,8,0)</f>
        <v>8</v>
      </c>
      <c r="L873" s="0" t="n">
        <f aca="false">VLOOKUP($D873,metadata!$B$2:$S$451,9,0)</f>
        <v>8</v>
      </c>
      <c r="M873" s="0" t="str">
        <f aca="false">VLOOKUP($D873,metadata!$B$2:$S$451,10,0)</f>
        <v/>
      </c>
      <c r="N873" s="0" t="str">
        <f aca="false">VLOOKUP($D873,metadata!$B$2:$S$451,11,0)</f>
        <v>Tetranychus urticae</v>
      </c>
      <c r="O873" s="0" t="str">
        <f aca="false">VLOOKUP($D873,metadata!$B$2:$S$451,12,0)</f>
        <v>Tetranychidae</v>
      </c>
      <c r="P873" s="0" t="str">
        <f aca="false">VLOOKUP($D873,metadata!$B$2:$S$451,13,0)</f>
        <v>Aile-froide</v>
      </c>
      <c r="Q873" s="0" t="n">
        <f aca="false">VLOOKUP($D873,metadata!$B$2:$S$451,14,0)</f>
        <v>44.885</v>
      </c>
      <c r="R873" s="0" t="n">
        <f aca="false">VLOOKUP($D873,metadata!$B$2:$S$451,15,0)</f>
        <v>6.356111</v>
      </c>
      <c r="S873" s="0" t="n">
        <f aca="false">VLOOKUP($D873,metadata!$B$2:$S$451,16,0)</f>
        <v>0.05</v>
      </c>
      <c r="T873" s="0" t="n">
        <f aca="false">VLOOKUP($D873,metadata!$B$2:$S$451,17,0)</f>
        <v>1515</v>
      </c>
      <c r="U873" s="0" t="str">
        <f aca="false">VLOOKUP($D873,metadata!$B$2:$S$451,18,0)</f>
        <v/>
      </c>
      <c r="V873" s="0" t="n">
        <f aca="false">VLOOKUP($D873,metadata!$B$2:$Z$451,19,0)</f>
        <v>250</v>
      </c>
      <c r="W873" s="0" t="str">
        <f aca="false">VLOOKUP($D873,metadata!$B$2:$Z$451,20,0)</f>
        <v>global average</v>
      </c>
      <c r="X873" s="0" t="str">
        <f aca="false">VLOOKUP($D873,metadata!$B$2:$Z$451,21,0)</f>
        <v/>
      </c>
      <c r="Y873" s="0" t="n">
        <f aca="false">VLOOKUP($D873,metadata!$B$2:$Z$451,22,0)</f>
        <v>21</v>
      </c>
      <c r="Z873" s="0" t="str">
        <f aca="false">VLOOKUP($D873,metadata!$B$2:$Z$451,23,0)</f>
        <v/>
      </c>
      <c r="AA873" s="0" t="str">
        <f aca="false">VLOOKUP($D873,metadata!$B$2:$Z$451,24,0)</f>
        <v/>
      </c>
      <c r="AB873" s="0" t="str">
        <f aca="false">VLOOKUP($D873,metadata!$B$2:$Z$451,25,0)</f>
        <v/>
      </c>
      <c r="AC873" s="0" t="n">
        <v>15.5225225225225</v>
      </c>
      <c r="AD873" s="0" t="n">
        <v>4.9642107861286</v>
      </c>
      <c r="AF873" s="0" t="n">
        <f aca="false">IF(AE873="",V873,AE873)</f>
        <v>250</v>
      </c>
      <c r="AG873" s="0" t="n">
        <f aca="false">ROUND(AC873,1)</f>
        <v>15.5</v>
      </c>
      <c r="AH873" s="0" t="n">
        <v>1993</v>
      </c>
      <c r="AI873" s="0" t="s">
        <v>37</v>
      </c>
      <c r="AJ873" s="0" t="s">
        <v>37</v>
      </c>
    </row>
    <row r="874" customFormat="false" ht="13.8" hidden="false" customHeight="false" outlineLevel="0" collapsed="false">
      <c r="C874" s="0" t="n">
        <v>873</v>
      </c>
      <c r="D874" s="3" t="str">
        <f aca="false">VLOOKUP(C874,$A$1:$B$451,2)</f>
        <v>21- Aile-froide</v>
      </c>
      <c r="E874" s="0" t="str">
        <f aca="false">VLOOKUP($D874,metadata!$B$2:$S$451,2,0)</f>
        <v>KOVEOS, DS; KROON, A; VEERMAN, A</v>
      </c>
      <c r="F874" s="0" t="str">
        <f aca="false">VLOOKUP($D874,metadata!$B$2:$S$451,3,0)</f>
        <v>THE SAME PHOTOPERIODIC CLOCK MAY CONTROL INDUCTION AND MAINTENANCE OF DIAPAUSE IN THE SPIDER-MITE TETRANCHUS-URTICAE</v>
      </c>
      <c r="G874" s="0" t="str">
        <f aca="false">VLOOKUP($D874,metadata!$B$2:$S$451,4,0)</f>
        <v>10.1177/074873049300800401</v>
      </c>
      <c r="H874" s="0" t="str">
        <f aca="false">VLOOKUP($D874,metadata!$B$2:$S$451,5,0)</f>
        <v>y</v>
      </c>
      <c r="I874" s="0" t="str">
        <f aca="false">VLOOKUP($D874,metadata!$B$2:$S$451,6,0)</f>
        <v>a</v>
      </c>
      <c r="J874" s="0" t="str">
        <f aca="false">VLOOKUP($D874,metadata!$B$2:$S$451,7,0)</f>
        <v>i</v>
      </c>
      <c r="K874" s="0" t="n">
        <f aca="false">VLOOKUP($D874,metadata!$B$2:$S$451,8,0)</f>
        <v>8</v>
      </c>
      <c r="L874" s="0" t="n">
        <f aca="false">VLOOKUP($D874,metadata!$B$2:$S$451,9,0)</f>
        <v>8</v>
      </c>
      <c r="M874" s="0" t="str">
        <f aca="false">VLOOKUP($D874,metadata!$B$2:$S$451,10,0)</f>
        <v/>
      </c>
      <c r="N874" s="0" t="str">
        <f aca="false">VLOOKUP($D874,metadata!$B$2:$S$451,11,0)</f>
        <v>Tetranychus urticae</v>
      </c>
      <c r="O874" s="0" t="str">
        <f aca="false">VLOOKUP($D874,metadata!$B$2:$S$451,12,0)</f>
        <v>Tetranychidae</v>
      </c>
      <c r="P874" s="0" t="str">
        <f aca="false">VLOOKUP($D874,metadata!$B$2:$S$451,13,0)</f>
        <v>Aile-froide</v>
      </c>
      <c r="Q874" s="0" t="n">
        <f aca="false">VLOOKUP($D874,metadata!$B$2:$S$451,14,0)</f>
        <v>44.885</v>
      </c>
      <c r="R874" s="0" t="n">
        <f aca="false">VLOOKUP($D874,metadata!$B$2:$S$451,15,0)</f>
        <v>6.356111</v>
      </c>
      <c r="S874" s="0" t="n">
        <f aca="false">VLOOKUP($D874,metadata!$B$2:$S$451,16,0)</f>
        <v>0.05</v>
      </c>
      <c r="T874" s="0" t="n">
        <f aca="false">VLOOKUP($D874,metadata!$B$2:$S$451,17,0)</f>
        <v>1515</v>
      </c>
      <c r="U874" s="0" t="str">
        <f aca="false">VLOOKUP($D874,metadata!$B$2:$S$451,18,0)</f>
        <v/>
      </c>
      <c r="V874" s="0" t="n">
        <f aca="false">VLOOKUP($D874,metadata!$B$2:$Z$451,19,0)</f>
        <v>250</v>
      </c>
      <c r="W874" s="0" t="str">
        <f aca="false">VLOOKUP($D874,metadata!$B$2:$Z$451,20,0)</f>
        <v>global average</v>
      </c>
      <c r="X874" s="0" t="str">
        <f aca="false">VLOOKUP($D874,metadata!$B$2:$Z$451,21,0)</f>
        <v/>
      </c>
      <c r="Y874" s="0" t="n">
        <f aca="false">VLOOKUP($D874,metadata!$B$2:$Z$451,22,0)</f>
        <v>21</v>
      </c>
      <c r="Z874" s="0" t="str">
        <f aca="false">VLOOKUP($D874,metadata!$B$2:$Z$451,23,0)</f>
        <v/>
      </c>
      <c r="AA874" s="0" t="str">
        <f aca="false">VLOOKUP($D874,metadata!$B$2:$Z$451,24,0)</f>
        <v/>
      </c>
      <c r="AB874" s="0" t="str">
        <f aca="false">VLOOKUP($D874,metadata!$B$2:$Z$451,25,0)</f>
        <v/>
      </c>
      <c r="AC874" s="0" t="n">
        <v>16.018018018018</v>
      </c>
      <c r="AD874" s="0" t="n">
        <v>4.93027273849196</v>
      </c>
      <c r="AF874" s="0" t="n">
        <f aca="false">IF(AE874="",V874,AE874)</f>
        <v>250</v>
      </c>
      <c r="AG874" s="0" t="n">
        <f aca="false">ROUND(AC874,1)</f>
        <v>16</v>
      </c>
      <c r="AH874" s="0" t="n">
        <v>1993</v>
      </c>
      <c r="AI874" s="0" t="s">
        <v>37</v>
      </c>
      <c r="AJ874" s="0" t="s">
        <v>37</v>
      </c>
    </row>
    <row r="875" customFormat="false" ht="13.8" hidden="false" customHeight="false" outlineLevel="0" collapsed="false">
      <c r="C875" s="0" t="n">
        <v>874</v>
      </c>
      <c r="D875" s="3" t="str">
        <f aca="false">VLOOKUP(C875,$A$1:$B$451,2)</f>
        <v>21- Aile-froide</v>
      </c>
      <c r="E875" s="0" t="str">
        <f aca="false">VLOOKUP($D875,metadata!$B$2:$S$451,2,0)</f>
        <v>KOVEOS, DS; KROON, A; VEERMAN, A</v>
      </c>
      <c r="F875" s="0" t="str">
        <f aca="false">VLOOKUP($D875,metadata!$B$2:$S$451,3,0)</f>
        <v>THE SAME PHOTOPERIODIC CLOCK MAY CONTROL INDUCTION AND MAINTENANCE OF DIAPAUSE IN THE SPIDER-MITE TETRANCHUS-URTICAE</v>
      </c>
      <c r="G875" s="0" t="str">
        <f aca="false">VLOOKUP($D875,metadata!$B$2:$S$451,4,0)</f>
        <v>10.1177/074873049300800401</v>
      </c>
      <c r="H875" s="0" t="str">
        <f aca="false">VLOOKUP($D875,metadata!$B$2:$S$451,5,0)</f>
        <v>y</v>
      </c>
      <c r="I875" s="0" t="str">
        <f aca="false">VLOOKUP($D875,metadata!$B$2:$S$451,6,0)</f>
        <v>a</v>
      </c>
      <c r="J875" s="0" t="str">
        <f aca="false">VLOOKUP($D875,metadata!$B$2:$S$451,7,0)</f>
        <v>i</v>
      </c>
      <c r="K875" s="0" t="n">
        <f aca="false">VLOOKUP($D875,metadata!$B$2:$S$451,8,0)</f>
        <v>8</v>
      </c>
      <c r="L875" s="0" t="n">
        <f aca="false">VLOOKUP($D875,metadata!$B$2:$S$451,9,0)</f>
        <v>8</v>
      </c>
      <c r="M875" s="0" t="str">
        <f aca="false">VLOOKUP($D875,metadata!$B$2:$S$451,10,0)</f>
        <v/>
      </c>
      <c r="N875" s="0" t="str">
        <f aca="false">VLOOKUP($D875,metadata!$B$2:$S$451,11,0)</f>
        <v>Tetranychus urticae</v>
      </c>
      <c r="O875" s="0" t="str">
        <f aca="false">VLOOKUP($D875,metadata!$B$2:$S$451,12,0)</f>
        <v>Tetranychidae</v>
      </c>
      <c r="P875" s="0" t="str">
        <f aca="false">VLOOKUP($D875,metadata!$B$2:$S$451,13,0)</f>
        <v>Aile-froide</v>
      </c>
      <c r="Q875" s="0" t="n">
        <f aca="false">VLOOKUP($D875,metadata!$B$2:$S$451,14,0)</f>
        <v>44.885</v>
      </c>
      <c r="R875" s="0" t="n">
        <f aca="false">VLOOKUP($D875,metadata!$B$2:$S$451,15,0)</f>
        <v>6.356111</v>
      </c>
      <c r="S875" s="0" t="n">
        <f aca="false">VLOOKUP($D875,metadata!$B$2:$S$451,16,0)</f>
        <v>0.05</v>
      </c>
      <c r="T875" s="0" t="n">
        <f aca="false">VLOOKUP($D875,metadata!$B$2:$S$451,17,0)</f>
        <v>1515</v>
      </c>
      <c r="U875" s="0" t="str">
        <f aca="false">VLOOKUP($D875,metadata!$B$2:$S$451,18,0)</f>
        <v/>
      </c>
      <c r="V875" s="0" t="n">
        <f aca="false">VLOOKUP($D875,metadata!$B$2:$Z$451,19,0)</f>
        <v>250</v>
      </c>
      <c r="W875" s="0" t="str">
        <f aca="false">VLOOKUP($D875,metadata!$B$2:$Z$451,20,0)</f>
        <v>global average</v>
      </c>
      <c r="X875" s="0" t="str">
        <f aca="false">VLOOKUP($D875,metadata!$B$2:$Z$451,21,0)</f>
        <v/>
      </c>
      <c r="Y875" s="0" t="n">
        <f aca="false">VLOOKUP($D875,metadata!$B$2:$Z$451,22,0)</f>
        <v>21</v>
      </c>
      <c r="Z875" s="0" t="str">
        <f aca="false">VLOOKUP($D875,metadata!$B$2:$Z$451,23,0)</f>
        <v/>
      </c>
      <c r="AA875" s="0" t="str">
        <f aca="false">VLOOKUP($D875,metadata!$B$2:$Z$451,24,0)</f>
        <v/>
      </c>
      <c r="AB875" s="0" t="str">
        <f aca="false">VLOOKUP($D875,metadata!$B$2:$Z$451,25,0)</f>
        <v/>
      </c>
      <c r="AC875" s="0" t="n">
        <v>17.009009009009</v>
      </c>
      <c r="AD875" s="0" t="n">
        <v>4.86239664321857</v>
      </c>
      <c r="AF875" s="0" t="n">
        <f aca="false">IF(AE875="",V875,AE875)</f>
        <v>250</v>
      </c>
      <c r="AG875" s="0" t="n">
        <f aca="false">ROUND(AC875,1)</f>
        <v>17</v>
      </c>
      <c r="AH875" s="0" t="n">
        <v>1993</v>
      </c>
      <c r="AI875" s="0" t="s">
        <v>37</v>
      </c>
      <c r="AJ875" s="0" t="s">
        <v>37</v>
      </c>
    </row>
    <row r="876" customFormat="false" ht="13.8" hidden="false" customHeight="false" outlineLevel="0" collapsed="false">
      <c r="C876" s="0" t="n">
        <v>875</v>
      </c>
      <c r="D876" s="3" t="str">
        <f aca="false">VLOOKUP(C876,$A$1:$B$451,2)</f>
        <v>21-Voorne</v>
      </c>
      <c r="E876" s="0" t="str">
        <f aca="false">VLOOKUP($D876,metadata!$B$2:$S$451,2,0)</f>
        <v>KOVEOS, DS; KROON, A; VEERMAN, A</v>
      </c>
      <c r="F876" s="0" t="str">
        <f aca="false">VLOOKUP($D876,metadata!$B$2:$S$451,3,0)</f>
        <v>THE SAME PHOTOPERIODIC CLOCK MAY CONTROL INDUCTION AND MAINTENANCE OF DIAPAUSE IN THE SPIDER-MITE TETRANCHUS-URTICAE</v>
      </c>
      <c r="G876" s="0" t="str">
        <f aca="false">VLOOKUP($D876,metadata!$B$2:$S$451,4,0)</f>
        <v>10.1177/074873049300800401</v>
      </c>
      <c r="H876" s="0" t="str">
        <f aca="false">VLOOKUP($D876,metadata!$B$2:$S$451,5,0)</f>
        <v>y</v>
      </c>
      <c r="I876" s="0" t="str">
        <f aca="false">VLOOKUP($D876,metadata!$B$2:$S$451,6,0)</f>
        <v>a</v>
      </c>
      <c r="J876" s="0" t="str">
        <f aca="false">VLOOKUP($D876,metadata!$B$2:$S$451,7,0)</f>
        <v>i</v>
      </c>
      <c r="K876" s="0" t="n">
        <f aca="false">VLOOKUP($D876,metadata!$B$2:$S$451,8,0)</f>
        <v>8</v>
      </c>
      <c r="L876" s="0" t="n">
        <f aca="false">VLOOKUP($D876,metadata!$B$2:$S$451,9,0)</f>
        <v>10</v>
      </c>
      <c r="M876" s="0" t="str">
        <f aca="false">VLOOKUP($D876,metadata!$B$2:$S$451,10,0)</f>
        <v/>
      </c>
      <c r="N876" s="0" t="str">
        <f aca="false">VLOOKUP($D876,metadata!$B$2:$S$451,11,0)</f>
        <v>Tetranychus urticae</v>
      </c>
      <c r="O876" s="0" t="str">
        <f aca="false">VLOOKUP($D876,metadata!$B$2:$S$451,12,0)</f>
        <v>Tetranychidae</v>
      </c>
      <c r="P876" s="0" t="str">
        <f aca="false">VLOOKUP($D876,metadata!$B$2:$S$451,13,0)</f>
        <v>Voorne</v>
      </c>
      <c r="Q876" s="0" t="n">
        <f aca="false">VLOOKUP($D876,metadata!$B$2:$S$451,14,0)</f>
        <v>51.816667</v>
      </c>
      <c r="R876" s="0" t="n">
        <f aca="false">VLOOKUP($D876,metadata!$B$2:$S$451,15,0)</f>
        <v>4.183333</v>
      </c>
      <c r="S876" s="0" t="n">
        <f aca="false">VLOOKUP($D876,metadata!$B$2:$S$451,16,0)</f>
        <v>0.05</v>
      </c>
      <c r="T876" s="0" t="str">
        <f aca="false">VLOOKUP($D876,metadata!$B$2:$S$451,17,0)</f>
        <v/>
      </c>
      <c r="U876" s="0" t="str">
        <f aca="false">VLOOKUP($D876,metadata!$B$2:$S$451,18,0)</f>
        <v/>
      </c>
      <c r="V876" s="0" t="n">
        <f aca="false">VLOOKUP($D876,metadata!$B$2:$Z$451,19,0)</f>
        <v>250</v>
      </c>
      <c r="W876" s="0" t="str">
        <f aca="false">VLOOKUP($D876,metadata!$B$2:$Z$451,20,0)</f>
        <v>global average</v>
      </c>
      <c r="X876" s="0" t="str">
        <f aca="false">VLOOKUP($D876,metadata!$B$2:$Z$451,21,0)</f>
        <v/>
      </c>
      <c r="Y876" s="0" t="n">
        <f aca="false">VLOOKUP($D876,metadata!$B$2:$Z$451,22,0)</f>
        <v>21</v>
      </c>
      <c r="Z876" s="0" t="str">
        <f aca="false">VLOOKUP($D876,metadata!$B$2:$Z$451,23,0)</f>
        <v/>
      </c>
      <c r="AA876" s="0" t="str">
        <f aca="false">VLOOKUP($D876,metadata!$B$2:$Z$451,24,0)</f>
        <v/>
      </c>
      <c r="AB876" s="0" t="str">
        <f aca="false">VLOOKUP($D876,metadata!$B$2:$Z$451,25,0)</f>
        <v/>
      </c>
      <c r="AC876" s="0" t="n">
        <v>12</v>
      </c>
      <c r="AD876" s="0" t="n">
        <v>99.7285313546284</v>
      </c>
      <c r="AF876" s="0" t="n">
        <f aca="false">IF(AE876="",V876,AE876)</f>
        <v>250</v>
      </c>
      <c r="AG876" s="0" t="n">
        <f aca="false">ROUND(AC876,1)</f>
        <v>12</v>
      </c>
      <c r="AH876" s="0" t="n">
        <v>1993</v>
      </c>
      <c r="AI876" s="0" t="s">
        <v>37</v>
      </c>
      <c r="AJ876" s="0" t="s">
        <v>37</v>
      </c>
    </row>
    <row r="877" customFormat="false" ht="13.8" hidden="false" customHeight="false" outlineLevel="0" collapsed="false">
      <c r="C877" s="0" t="n">
        <v>876</v>
      </c>
      <c r="D877" s="3" t="str">
        <f aca="false">VLOOKUP(C877,$A$1:$B$451,2)</f>
        <v>21-Voorne</v>
      </c>
      <c r="E877" s="0" t="str">
        <f aca="false">VLOOKUP($D877,metadata!$B$2:$S$451,2,0)</f>
        <v>KOVEOS, DS; KROON, A; VEERMAN, A</v>
      </c>
      <c r="F877" s="0" t="str">
        <f aca="false">VLOOKUP($D877,metadata!$B$2:$S$451,3,0)</f>
        <v>THE SAME PHOTOPERIODIC CLOCK MAY CONTROL INDUCTION AND MAINTENANCE OF DIAPAUSE IN THE SPIDER-MITE TETRANCHUS-URTICAE</v>
      </c>
      <c r="G877" s="0" t="str">
        <f aca="false">VLOOKUP($D877,metadata!$B$2:$S$451,4,0)</f>
        <v>10.1177/074873049300800401</v>
      </c>
      <c r="H877" s="0" t="str">
        <f aca="false">VLOOKUP($D877,metadata!$B$2:$S$451,5,0)</f>
        <v>y</v>
      </c>
      <c r="I877" s="0" t="str">
        <f aca="false">VLOOKUP($D877,metadata!$B$2:$S$451,6,0)</f>
        <v>a</v>
      </c>
      <c r="J877" s="0" t="str">
        <f aca="false">VLOOKUP($D877,metadata!$B$2:$S$451,7,0)</f>
        <v>i</v>
      </c>
      <c r="K877" s="0" t="n">
        <f aca="false">VLOOKUP($D877,metadata!$B$2:$S$451,8,0)</f>
        <v>8</v>
      </c>
      <c r="L877" s="0" t="n">
        <f aca="false">VLOOKUP($D877,metadata!$B$2:$S$451,9,0)</f>
        <v>10</v>
      </c>
      <c r="M877" s="0" t="str">
        <f aca="false">VLOOKUP($D877,metadata!$B$2:$S$451,10,0)</f>
        <v/>
      </c>
      <c r="N877" s="0" t="str">
        <f aca="false">VLOOKUP($D877,metadata!$B$2:$S$451,11,0)</f>
        <v>Tetranychus urticae</v>
      </c>
      <c r="O877" s="0" t="str">
        <f aca="false">VLOOKUP($D877,metadata!$B$2:$S$451,12,0)</f>
        <v>Tetranychidae</v>
      </c>
      <c r="P877" s="0" t="str">
        <f aca="false">VLOOKUP($D877,metadata!$B$2:$S$451,13,0)</f>
        <v>Voorne</v>
      </c>
      <c r="Q877" s="0" t="n">
        <f aca="false">VLOOKUP($D877,metadata!$B$2:$S$451,14,0)</f>
        <v>51.816667</v>
      </c>
      <c r="R877" s="0" t="n">
        <f aca="false">VLOOKUP($D877,metadata!$B$2:$S$451,15,0)</f>
        <v>4.183333</v>
      </c>
      <c r="S877" s="0" t="n">
        <f aca="false">VLOOKUP($D877,metadata!$B$2:$S$451,16,0)</f>
        <v>0.05</v>
      </c>
      <c r="T877" s="0" t="str">
        <f aca="false">VLOOKUP($D877,metadata!$B$2:$S$451,17,0)</f>
        <v/>
      </c>
      <c r="U877" s="0" t="str">
        <f aca="false">VLOOKUP($D877,metadata!$B$2:$S$451,18,0)</f>
        <v/>
      </c>
      <c r="V877" s="0" t="n">
        <f aca="false">VLOOKUP($D877,metadata!$B$2:$Z$451,19,0)</f>
        <v>250</v>
      </c>
      <c r="W877" s="0" t="str">
        <f aca="false">VLOOKUP($D877,metadata!$B$2:$Z$451,20,0)</f>
        <v>global average</v>
      </c>
      <c r="X877" s="0" t="str">
        <f aca="false">VLOOKUP($D877,metadata!$B$2:$Z$451,21,0)</f>
        <v/>
      </c>
      <c r="Y877" s="0" t="n">
        <f aca="false">VLOOKUP($D877,metadata!$B$2:$Z$451,22,0)</f>
        <v>21</v>
      </c>
      <c r="Z877" s="0" t="str">
        <f aca="false">VLOOKUP($D877,metadata!$B$2:$Z$451,23,0)</f>
        <v/>
      </c>
      <c r="AA877" s="0" t="str">
        <f aca="false">VLOOKUP($D877,metadata!$B$2:$Z$451,24,0)</f>
        <v/>
      </c>
      <c r="AB877" s="0" t="str">
        <f aca="false">VLOOKUP($D877,metadata!$B$2:$Z$451,25,0)</f>
        <v/>
      </c>
      <c r="AC877" s="0" t="n">
        <v>13</v>
      </c>
      <c r="AD877" s="0" t="n">
        <v>99.6591560341446</v>
      </c>
      <c r="AF877" s="0" t="n">
        <f aca="false">IF(AE877="",V877,AE877)</f>
        <v>250</v>
      </c>
      <c r="AG877" s="0" t="n">
        <f aca="false">ROUND(AC877,1)</f>
        <v>13</v>
      </c>
      <c r="AH877" s="0" t="n">
        <v>1993</v>
      </c>
      <c r="AI877" s="0" t="s">
        <v>37</v>
      </c>
      <c r="AJ877" s="0" t="s">
        <v>37</v>
      </c>
    </row>
    <row r="878" customFormat="false" ht="13.8" hidden="false" customHeight="false" outlineLevel="0" collapsed="false">
      <c r="C878" s="0" t="n">
        <v>877</v>
      </c>
      <c r="D878" s="3" t="str">
        <f aca="false">VLOOKUP(C878,$A$1:$B$451,2)</f>
        <v>21-Voorne</v>
      </c>
      <c r="E878" s="0" t="str">
        <f aca="false">VLOOKUP($D878,metadata!$B$2:$S$451,2,0)</f>
        <v>KOVEOS, DS; KROON, A; VEERMAN, A</v>
      </c>
      <c r="F878" s="0" t="str">
        <f aca="false">VLOOKUP($D878,metadata!$B$2:$S$451,3,0)</f>
        <v>THE SAME PHOTOPERIODIC CLOCK MAY CONTROL INDUCTION AND MAINTENANCE OF DIAPAUSE IN THE SPIDER-MITE TETRANCHUS-URTICAE</v>
      </c>
      <c r="G878" s="0" t="str">
        <f aca="false">VLOOKUP($D878,metadata!$B$2:$S$451,4,0)</f>
        <v>10.1177/074873049300800401</v>
      </c>
      <c r="H878" s="0" t="str">
        <f aca="false">VLOOKUP($D878,metadata!$B$2:$S$451,5,0)</f>
        <v>y</v>
      </c>
      <c r="I878" s="0" t="str">
        <f aca="false">VLOOKUP($D878,metadata!$B$2:$S$451,6,0)</f>
        <v>a</v>
      </c>
      <c r="J878" s="0" t="str">
        <f aca="false">VLOOKUP($D878,metadata!$B$2:$S$451,7,0)</f>
        <v>i</v>
      </c>
      <c r="K878" s="0" t="n">
        <f aca="false">VLOOKUP($D878,metadata!$B$2:$S$451,8,0)</f>
        <v>8</v>
      </c>
      <c r="L878" s="0" t="n">
        <f aca="false">VLOOKUP($D878,metadata!$B$2:$S$451,9,0)</f>
        <v>10</v>
      </c>
      <c r="M878" s="0" t="str">
        <f aca="false">VLOOKUP($D878,metadata!$B$2:$S$451,10,0)</f>
        <v/>
      </c>
      <c r="N878" s="0" t="str">
        <f aca="false">VLOOKUP($D878,metadata!$B$2:$S$451,11,0)</f>
        <v>Tetranychus urticae</v>
      </c>
      <c r="O878" s="0" t="str">
        <f aca="false">VLOOKUP($D878,metadata!$B$2:$S$451,12,0)</f>
        <v>Tetranychidae</v>
      </c>
      <c r="P878" s="0" t="str">
        <f aca="false">VLOOKUP($D878,metadata!$B$2:$S$451,13,0)</f>
        <v>Voorne</v>
      </c>
      <c r="Q878" s="0" t="n">
        <f aca="false">VLOOKUP($D878,metadata!$B$2:$S$451,14,0)</f>
        <v>51.816667</v>
      </c>
      <c r="R878" s="0" t="n">
        <f aca="false">VLOOKUP($D878,metadata!$B$2:$S$451,15,0)</f>
        <v>4.183333</v>
      </c>
      <c r="S878" s="0" t="n">
        <f aca="false">VLOOKUP($D878,metadata!$B$2:$S$451,16,0)</f>
        <v>0.05</v>
      </c>
      <c r="T878" s="0" t="str">
        <f aca="false">VLOOKUP($D878,metadata!$B$2:$S$451,17,0)</f>
        <v/>
      </c>
      <c r="U878" s="0" t="str">
        <f aca="false">VLOOKUP($D878,metadata!$B$2:$S$451,18,0)</f>
        <v/>
      </c>
      <c r="V878" s="0" t="n">
        <f aca="false">VLOOKUP($D878,metadata!$B$2:$Z$451,19,0)</f>
        <v>250</v>
      </c>
      <c r="W878" s="0" t="str">
        <f aca="false">VLOOKUP($D878,metadata!$B$2:$Z$451,20,0)</f>
        <v>global average</v>
      </c>
      <c r="X878" s="0" t="str">
        <f aca="false">VLOOKUP($D878,metadata!$B$2:$Z$451,21,0)</f>
        <v/>
      </c>
      <c r="Y878" s="0" t="n">
        <f aca="false">VLOOKUP($D878,metadata!$B$2:$Z$451,22,0)</f>
        <v>21</v>
      </c>
      <c r="Z878" s="0" t="str">
        <f aca="false">VLOOKUP($D878,metadata!$B$2:$Z$451,23,0)</f>
        <v/>
      </c>
      <c r="AA878" s="0" t="str">
        <f aca="false">VLOOKUP($D878,metadata!$B$2:$Z$451,24,0)</f>
        <v/>
      </c>
      <c r="AB878" s="0" t="str">
        <f aca="false">VLOOKUP($D878,metadata!$B$2:$Z$451,25,0)</f>
        <v/>
      </c>
      <c r="AC878" s="0" t="n">
        <v>13.5</v>
      </c>
      <c r="AD878" s="0" t="n">
        <v>96.9233553524567</v>
      </c>
      <c r="AF878" s="0" t="n">
        <f aca="false">IF(AE878="",V878,AE878)</f>
        <v>250</v>
      </c>
      <c r="AG878" s="0" t="n">
        <f aca="false">ROUND(AC878,1)</f>
        <v>13.5</v>
      </c>
      <c r="AH878" s="0" t="n">
        <v>1993</v>
      </c>
      <c r="AI878" s="0" t="s">
        <v>37</v>
      </c>
      <c r="AJ878" s="0" t="s">
        <v>37</v>
      </c>
    </row>
    <row r="879" customFormat="false" ht="13.8" hidden="false" customHeight="false" outlineLevel="0" collapsed="false">
      <c r="C879" s="0" t="n">
        <v>878</v>
      </c>
      <c r="D879" s="3" t="str">
        <f aca="false">VLOOKUP(C879,$A$1:$B$451,2)</f>
        <v>21-Voorne</v>
      </c>
      <c r="E879" s="0" t="str">
        <f aca="false">VLOOKUP($D879,metadata!$B$2:$S$451,2,0)</f>
        <v>KOVEOS, DS; KROON, A; VEERMAN, A</v>
      </c>
      <c r="F879" s="0" t="str">
        <f aca="false">VLOOKUP($D879,metadata!$B$2:$S$451,3,0)</f>
        <v>THE SAME PHOTOPERIODIC CLOCK MAY CONTROL INDUCTION AND MAINTENANCE OF DIAPAUSE IN THE SPIDER-MITE TETRANCHUS-URTICAE</v>
      </c>
      <c r="G879" s="0" t="str">
        <f aca="false">VLOOKUP($D879,metadata!$B$2:$S$451,4,0)</f>
        <v>10.1177/074873049300800401</v>
      </c>
      <c r="H879" s="0" t="str">
        <f aca="false">VLOOKUP($D879,metadata!$B$2:$S$451,5,0)</f>
        <v>y</v>
      </c>
      <c r="I879" s="0" t="str">
        <f aca="false">VLOOKUP($D879,metadata!$B$2:$S$451,6,0)</f>
        <v>a</v>
      </c>
      <c r="J879" s="0" t="str">
        <f aca="false">VLOOKUP($D879,metadata!$B$2:$S$451,7,0)</f>
        <v>i</v>
      </c>
      <c r="K879" s="0" t="n">
        <f aca="false">VLOOKUP($D879,metadata!$B$2:$S$451,8,0)</f>
        <v>8</v>
      </c>
      <c r="L879" s="0" t="n">
        <f aca="false">VLOOKUP($D879,metadata!$B$2:$S$451,9,0)</f>
        <v>10</v>
      </c>
      <c r="M879" s="0" t="str">
        <f aca="false">VLOOKUP($D879,metadata!$B$2:$S$451,10,0)</f>
        <v/>
      </c>
      <c r="N879" s="0" t="str">
        <f aca="false">VLOOKUP($D879,metadata!$B$2:$S$451,11,0)</f>
        <v>Tetranychus urticae</v>
      </c>
      <c r="O879" s="0" t="str">
        <f aca="false">VLOOKUP($D879,metadata!$B$2:$S$451,12,0)</f>
        <v>Tetranychidae</v>
      </c>
      <c r="P879" s="0" t="str">
        <f aca="false">VLOOKUP($D879,metadata!$B$2:$S$451,13,0)</f>
        <v>Voorne</v>
      </c>
      <c r="Q879" s="0" t="n">
        <f aca="false">VLOOKUP($D879,metadata!$B$2:$S$451,14,0)</f>
        <v>51.816667</v>
      </c>
      <c r="R879" s="0" t="n">
        <f aca="false">VLOOKUP($D879,metadata!$B$2:$S$451,15,0)</f>
        <v>4.183333</v>
      </c>
      <c r="S879" s="0" t="n">
        <f aca="false">VLOOKUP($D879,metadata!$B$2:$S$451,16,0)</f>
        <v>0.05</v>
      </c>
      <c r="T879" s="0" t="str">
        <f aca="false">VLOOKUP($D879,metadata!$B$2:$S$451,17,0)</f>
        <v/>
      </c>
      <c r="U879" s="0" t="str">
        <f aca="false">VLOOKUP($D879,metadata!$B$2:$S$451,18,0)</f>
        <v/>
      </c>
      <c r="V879" s="0" t="n">
        <f aca="false">VLOOKUP($D879,metadata!$B$2:$Z$451,19,0)</f>
        <v>250</v>
      </c>
      <c r="W879" s="0" t="str">
        <f aca="false">VLOOKUP($D879,metadata!$B$2:$Z$451,20,0)</f>
        <v>global average</v>
      </c>
      <c r="X879" s="0" t="str">
        <f aca="false">VLOOKUP($D879,metadata!$B$2:$Z$451,21,0)</f>
        <v/>
      </c>
      <c r="Y879" s="0" t="n">
        <f aca="false">VLOOKUP($D879,metadata!$B$2:$Z$451,22,0)</f>
        <v>21</v>
      </c>
      <c r="Z879" s="0" t="str">
        <f aca="false">VLOOKUP($D879,metadata!$B$2:$Z$451,23,0)</f>
        <v/>
      </c>
      <c r="AA879" s="0" t="str">
        <f aca="false">VLOOKUP($D879,metadata!$B$2:$Z$451,24,0)</f>
        <v/>
      </c>
      <c r="AB879" s="0" t="str">
        <f aca="false">VLOOKUP($D879,metadata!$B$2:$Z$451,25,0)</f>
        <v/>
      </c>
      <c r="AC879" s="0" t="n">
        <v>13.75</v>
      </c>
      <c r="AD879" s="0" t="n">
        <v>91.5000150815913</v>
      </c>
      <c r="AF879" s="0" t="n">
        <f aca="false">IF(AE879="",V879,AE879)</f>
        <v>250</v>
      </c>
      <c r="AG879" s="0" t="n">
        <f aca="false">ROUND(AC879,1)</f>
        <v>13.8</v>
      </c>
      <c r="AH879" s="0" t="n">
        <v>1993</v>
      </c>
      <c r="AI879" s="0" t="s">
        <v>37</v>
      </c>
      <c r="AJ879" s="0" t="s">
        <v>37</v>
      </c>
    </row>
    <row r="880" customFormat="false" ht="13.8" hidden="false" customHeight="false" outlineLevel="0" collapsed="false">
      <c r="C880" s="0" t="n">
        <v>879</v>
      </c>
      <c r="D880" s="3" t="str">
        <f aca="false">VLOOKUP(C880,$A$1:$B$451,2)</f>
        <v>21-Voorne</v>
      </c>
      <c r="E880" s="0" t="str">
        <f aca="false">VLOOKUP($D880,metadata!$B$2:$S$451,2,0)</f>
        <v>KOVEOS, DS; KROON, A; VEERMAN, A</v>
      </c>
      <c r="F880" s="0" t="str">
        <f aca="false">VLOOKUP($D880,metadata!$B$2:$S$451,3,0)</f>
        <v>THE SAME PHOTOPERIODIC CLOCK MAY CONTROL INDUCTION AND MAINTENANCE OF DIAPAUSE IN THE SPIDER-MITE TETRANCHUS-URTICAE</v>
      </c>
      <c r="G880" s="0" t="str">
        <f aca="false">VLOOKUP($D880,metadata!$B$2:$S$451,4,0)</f>
        <v>10.1177/074873049300800401</v>
      </c>
      <c r="H880" s="0" t="str">
        <f aca="false">VLOOKUP($D880,metadata!$B$2:$S$451,5,0)</f>
        <v>y</v>
      </c>
      <c r="I880" s="0" t="str">
        <f aca="false">VLOOKUP($D880,metadata!$B$2:$S$451,6,0)</f>
        <v>a</v>
      </c>
      <c r="J880" s="0" t="str">
        <f aca="false">VLOOKUP($D880,metadata!$B$2:$S$451,7,0)</f>
        <v>i</v>
      </c>
      <c r="K880" s="0" t="n">
        <f aca="false">VLOOKUP($D880,metadata!$B$2:$S$451,8,0)</f>
        <v>8</v>
      </c>
      <c r="L880" s="0" t="n">
        <f aca="false">VLOOKUP($D880,metadata!$B$2:$S$451,9,0)</f>
        <v>10</v>
      </c>
      <c r="M880" s="0" t="str">
        <f aca="false">VLOOKUP($D880,metadata!$B$2:$S$451,10,0)</f>
        <v/>
      </c>
      <c r="N880" s="0" t="str">
        <f aca="false">VLOOKUP($D880,metadata!$B$2:$S$451,11,0)</f>
        <v>Tetranychus urticae</v>
      </c>
      <c r="O880" s="0" t="str">
        <f aca="false">VLOOKUP($D880,metadata!$B$2:$S$451,12,0)</f>
        <v>Tetranychidae</v>
      </c>
      <c r="P880" s="0" t="str">
        <f aca="false">VLOOKUP($D880,metadata!$B$2:$S$451,13,0)</f>
        <v>Voorne</v>
      </c>
      <c r="Q880" s="0" t="n">
        <f aca="false">VLOOKUP($D880,metadata!$B$2:$S$451,14,0)</f>
        <v>51.816667</v>
      </c>
      <c r="R880" s="0" t="n">
        <f aca="false">VLOOKUP($D880,metadata!$B$2:$S$451,15,0)</f>
        <v>4.183333</v>
      </c>
      <c r="S880" s="0" t="n">
        <f aca="false">VLOOKUP($D880,metadata!$B$2:$S$451,16,0)</f>
        <v>0.05</v>
      </c>
      <c r="T880" s="0" t="str">
        <f aca="false">VLOOKUP($D880,metadata!$B$2:$S$451,17,0)</f>
        <v/>
      </c>
      <c r="U880" s="0" t="str">
        <f aca="false">VLOOKUP($D880,metadata!$B$2:$S$451,18,0)</f>
        <v/>
      </c>
      <c r="V880" s="0" t="n">
        <f aca="false">VLOOKUP($D880,metadata!$B$2:$Z$451,19,0)</f>
        <v>250</v>
      </c>
      <c r="W880" s="0" t="str">
        <f aca="false">VLOOKUP($D880,metadata!$B$2:$Z$451,20,0)</f>
        <v>global average</v>
      </c>
      <c r="X880" s="0" t="str">
        <f aca="false">VLOOKUP($D880,metadata!$B$2:$Z$451,21,0)</f>
        <v/>
      </c>
      <c r="Y880" s="0" t="n">
        <f aca="false">VLOOKUP($D880,metadata!$B$2:$Z$451,22,0)</f>
        <v>21</v>
      </c>
      <c r="Z880" s="0" t="str">
        <f aca="false">VLOOKUP($D880,metadata!$B$2:$Z$451,23,0)</f>
        <v/>
      </c>
      <c r="AA880" s="0" t="str">
        <f aca="false">VLOOKUP($D880,metadata!$B$2:$Z$451,24,0)</f>
        <v/>
      </c>
      <c r="AB880" s="0" t="str">
        <f aca="false">VLOOKUP($D880,metadata!$B$2:$Z$451,25,0)</f>
        <v/>
      </c>
      <c r="AC880" s="0" t="n">
        <v>14.049829578017</v>
      </c>
      <c r="AD880" s="0" t="n">
        <v>52.2969263716707</v>
      </c>
      <c r="AF880" s="0" t="n">
        <f aca="false">IF(AE880="",V880,AE880)</f>
        <v>250</v>
      </c>
      <c r="AG880" s="0" t="n">
        <f aca="false">ROUND(AC880,1)</f>
        <v>14</v>
      </c>
      <c r="AH880" s="0" t="n">
        <v>1993</v>
      </c>
      <c r="AI880" s="0" t="s">
        <v>37</v>
      </c>
      <c r="AJ880" s="0" t="s">
        <v>37</v>
      </c>
    </row>
    <row r="881" customFormat="false" ht="13.8" hidden="false" customHeight="false" outlineLevel="0" collapsed="false">
      <c r="C881" s="0" t="n">
        <v>880</v>
      </c>
      <c r="D881" s="3" t="str">
        <f aca="false">VLOOKUP(C881,$A$1:$B$451,2)</f>
        <v>21-Voorne</v>
      </c>
      <c r="E881" s="0" t="str">
        <f aca="false">VLOOKUP($D881,metadata!$B$2:$S$451,2,0)</f>
        <v>KOVEOS, DS; KROON, A; VEERMAN, A</v>
      </c>
      <c r="F881" s="0" t="str">
        <f aca="false">VLOOKUP($D881,metadata!$B$2:$S$451,3,0)</f>
        <v>THE SAME PHOTOPERIODIC CLOCK MAY CONTROL INDUCTION AND MAINTENANCE OF DIAPAUSE IN THE SPIDER-MITE TETRANCHUS-URTICAE</v>
      </c>
      <c r="G881" s="0" t="str">
        <f aca="false">VLOOKUP($D881,metadata!$B$2:$S$451,4,0)</f>
        <v>10.1177/074873049300800401</v>
      </c>
      <c r="H881" s="0" t="str">
        <f aca="false">VLOOKUP($D881,metadata!$B$2:$S$451,5,0)</f>
        <v>y</v>
      </c>
      <c r="I881" s="0" t="str">
        <f aca="false">VLOOKUP($D881,metadata!$B$2:$S$451,6,0)</f>
        <v>a</v>
      </c>
      <c r="J881" s="0" t="str">
        <f aca="false">VLOOKUP($D881,metadata!$B$2:$S$451,7,0)</f>
        <v>i</v>
      </c>
      <c r="K881" s="0" t="n">
        <f aca="false">VLOOKUP($D881,metadata!$B$2:$S$451,8,0)</f>
        <v>8</v>
      </c>
      <c r="L881" s="0" t="n">
        <f aca="false">VLOOKUP($D881,metadata!$B$2:$S$451,9,0)</f>
        <v>10</v>
      </c>
      <c r="M881" s="0" t="str">
        <f aca="false">VLOOKUP($D881,metadata!$B$2:$S$451,10,0)</f>
        <v/>
      </c>
      <c r="N881" s="0" t="str">
        <f aca="false">VLOOKUP($D881,metadata!$B$2:$S$451,11,0)</f>
        <v>Tetranychus urticae</v>
      </c>
      <c r="O881" s="0" t="str">
        <f aca="false">VLOOKUP($D881,metadata!$B$2:$S$451,12,0)</f>
        <v>Tetranychidae</v>
      </c>
      <c r="P881" s="0" t="str">
        <f aca="false">VLOOKUP($D881,metadata!$B$2:$S$451,13,0)</f>
        <v>Voorne</v>
      </c>
      <c r="Q881" s="0" t="n">
        <f aca="false">VLOOKUP($D881,metadata!$B$2:$S$451,14,0)</f>
        <v>51.816667</v>
      </c>
      <c r="R881" s="0" t="n">
        <f aca="false">VLOOKUP($D881,metadata!$B$2:$S$451,15,0)</f>
        <v>4.183333</v>
      </c>
      <c r="S881" s="0" t="n">
        <f aca="false">VLOOKUP($D881,metadata!$B$2:$S$451,16,0)</f>
        <v>0.05</v>
      </c>
      <c r="T881" s="0" t="str">
        <f aca="false">VLOOKUP($D881,metadata!$B$2:$S$451,17,0)</f>
        <v/>
      </c>
      <c r="U881" s="0" t="str">
        <f aca="false">VLOOKUP($D881,metadata!$B$2:$S$451,18,0)</f>
        <v/>
      </c>
      <c r="V881" s="0" t="n">
        <f aca="false">VLOOKUP($D881,metadata!$B$2:$Z$451,19,0)</f>
        <v>250</v>
      </c>
      <c r="W881" s="0" t="str">
        <f aca="false">VLOOKUP($D881,metadata!$B$2:$Z$451,20,0)</f>
        <v>global average</v>
      </c>
      <c r="X881" s="0" t="str">
        <f aca="false">VLOOKUP($D881,metadata!$B$2:$Z$451,21,0)</f>
        <v/>
      </c>
      <c r="Y881" s="0" t="n">
        <f aca="false">VLOOKUP($D881,metadata!$B$2:$Z$451,22,0)</f>
        <v>21</v>
      </c>
      <c r="Z881" s="0" t="str">
        <f aca="false">VLOOKUP($D881,metadata!$B$2:$Z$451,23,0)</f>
        <v/>
      </c>
      <c r="AA881" s="0" t="str">
        <f aca="false">VLOOKUP($D881,metadata!$B$2:$Z$451,24,0)</f>
        <v/>
      </c>
      <c r="AB881" s="0" t="str">
        <f aca="false">VLOOKUP($D881,metadata!$B$2:$Z$451,25,0)</f>
        <v/>
      </c>
      <c r="AC881" s="0" t="n">
        <v>14.25</v>
      </c>
      <c r="AD881" s="0" t="n">
        <v>13.09383766175</v>
      </c>
      <c r="AF881" s="0" t="n">
        <f aca="false">IF(AE881="",V881,AE881)</f>
        <v>250</v>
      </c>
      <c r="AG881" s="0" t="n">
        <f aca="false">ROUND(AC881,1)</f>
        <v>14.3</v>
      </c>
      <c r="AH881" s="0" t="n">
        <v>1993</v>
      </c>
      <c r="AI881" s="0" t="s">
        <v>37</v>
      </c>
      <c r="AJ881" s="0" t="s">
        <v>37</v>
      </c>
    </row>
    <row r="882" customFormat="false" ht="13.8" hidden="false" customHeight="false" outlineLevel="0" collapsed="false">
      <c r="C882" s="0" t="n">
        <v>881</v>
      </c>
      <c r="D882" s="3" t="str">
        <f aca="false">VLOOKUP(C882,$A$1:$B$451,2)</f>
        <v>21-Voorne</v>
      </c>
      <c r="E882" s="0" t="str">
        <f aca="false">VLOOKUP($D882,metadata!$B$2:$S$451,2,0)</f>
        <v>KOVEOS, DS; KROON, A; VEERMAN, A</v>
      </c>
      <c r="F882" s="0" t="str">
        <f aca="false">VLOOKUP($D882,metadata!$B$2:$S$451,3,0)</f>
        <v>THE SAME PHOTOPERIODIC CLOCK MAY CONTROL INDUCTION AND MAINTENANCE OF DIAPAUSE IN THE SPIDER-MITE TETRANCHUS-URTICAE</v>
      </c>
      <c r="G882" s="0" t="str">
        <f aca="false">VLOOKUP($D882,metadata!$B$2:$S$451,4,0)</f>
        <v>10.1177/074873049300800401</v>
      </c>
      <c r="H882" s="0" t="str">
        <f aca="false">VLOOKUP($D882,metadata!$B$2:$S$451,5,0)</f>
        <v>y</v>
      </c>
      <c r="I882" s="0" t="str">
        <f aca="false">VLOOKUP($D882,metadata!$B$2:$S$451,6,0)</f>
        <v>a</v>
      </c>
      <c r="J882" s="0" t="str">
        <f aca="false">VLOOKUP($D882,metadata!$B$2:$S$451,7,0)</f>
        <v>i</v>
      </c>
      <c r="K882" s="0" t="n">
        <f aca="false">VLOOKUP($D882,metadata!$B$2:$S$451,8,0)</f>
        <v>8</v>
      </c>
      <c r="L882" s="0" t="n">
        <f aca="false">VLOOKUP($D882,metadata!$B$2:$S$451,9,0)</f>
        <v>10</v>
      </c>
      <c r="M882" s="0" t="str">
        <f aca="false">VLOOKUP($D882,metadata!$B$2:$S$451,10,0)</f>
        <v/>
      </c>
      <c r="N882" s="0" t="str">
        <f aca="false">VLOOKUP($D882,metadata!$B$2:$S$451,11,0)</f>
        <v>Tetranychus urticae</v>
      </c>
      <c r="O882" s="0" t="str">
        <f aca="false">VLOOKUP($D882,metadata!$B$2:$S$451,12,0)</f>
        <v>Tetranychidae</v>
      </c>
      <c r="P882" s="0" t="str">
        <f aca="false">VLOOKUP($D882,metadata!$B$2:$S$451,13,0)</f>
        <v>Voorne</v>
      </c>
      <c r="Q882" s="0" t="n">
        <f aca="false">VLOOKUP($D882,metadata!$B$2:$S$451,14,0)</f>
        <v>51.816667</v>
      </c>
      <c r="R882" s="0" t="n">
        <f aca="false">VLOOKUP($D882,metadata!$B$2:$S$451,15,0)</f>
        <v>4.183333</v>
      </c>
      <c r="S882" s="0" t="n">
        <f aca="false">VLOOKUP($D882,metadata!$B$2:$S$451,16,0)</f>
        <v>0.05</v>
      </c>
      <c r="T882" s="0" t="str">
        <f aca="false">VLOOKUP($D882,metadata!$B$2:$S$451,17,0)</f>
        <v/>
      </c>
      <c r="U882" s="0" t="str">
        <f aca="false">VLOOKUP($D882,metadata!$B$2:$S$451,18,0)</f>
        <v/>
      </c>
      <c r="V882" s="0" t="n">
        <f aca="false">VLOOKUP($D882,metadata!$B$2:$Z$451,19,0)</f>
        <v>250</v>
      </c>
      <c r="W882" s="0" t="str">
        <f aca="false">VLOOKUP($D882,metadata!$B$2:$Z$451,20,0)</f>
        <v>global average</v>
      </c>
      <c r="X882" s="0" t="str">
        <f aca="false">VLOOKUP($D882,metadata!$B$2:$Z$451,21,0)</f>
        <v/>
      </c>
      <c r="Y882" s="0" t="n">
        <f aca="false">VLOOKUP($D882,metadata!$B$2:$Z$451,22,0)</f>
        <v>21</v>
      </c>
      <c r="Z882" s="0" t="str">
        <f aca="false">VLOOKUP($D882,metadata!$B$2:$Z$451,23,0)</f>
        <v/>
      </c>
      <c r="AA882" s="0" t="str">
        <f aca="false">VLOOKUP($D882,metadata!$B$2:$Z$451,24,0)</f>
        <v/>
      </c>
      <c r="AB882" s="0" t="str">
        <f aca="false">VLOOKUP($D882,metadata!$B$2:$Z$451,25,0)</f>
        <v/>
      </c>
      <c r="AC882" s="0" t="n">
        <v>15</v>
      </c>
      <c r="AD882" s="0" t="n">
        <v>4.93168039091483</v>
      </c>
      <c r="AF882" s="0" t="n">
        <f aca="false">IF(AE882="",V882,AE882)</f>
        <v>250</v>
      </c>
      <c r="AG882" s="0" t="n">
        <f aca="false">ROUND(AC882,1)</f>
        <v>15</v>
      </c>
      <c r="AH882" s="0" t="n">
        <v>1993</v>
      </c>
      <c r="AI882" s="0" t="s">
        <v>37</v>
      </c>
      <c r="AJ882" s="0" t="s">
        <v>37</v>
      </c>
    </row>
    <row r="883" customFormat="false" ht="13.8" hidden="false" customHeight="false" outlineLevel="0" collapsed="false">
      <c r="C883" s="0" t="n">
        <v>882</v>
      </c>
      <c r="D883" s="3" t="str">
        <f aca="false">VLOOKUP(C883,$A$1:$B$451,2)</f>
        <v>21-Voorne</v>
      </c>
      <c r="E883" s="0" t="str">
        <f aca="false">VLOOKUP($D883,metadata!$B$2:$S$451,2,0)</f>
        <v>KOVEOS, DS; KROON, A; VEERMAN, A</v>
      </c>
      <c r="F883" s="0" t="str">
        <f aca="false">VLOOKUP($D883,metadata!$B$2:$S$451,3,0)</f>
        <v>THE SAME PHOTOPERIODIC CLOCK MAY CONTROL INDUCTION AND MAINTENANCE OF DIAPAUSE IN THE SPIDER-MITE TETRANCHUS-URTICAE</v>
      </c>
      <c r="G883" s="0" t="str">
        <f aca="false">VLOOKUP($D883,metadata!$B$2:$S$451,4,0)</f>
        <v>10.1177/074873049300800401</v>
      </c>
      <c r="H883" s="0" t="str">
        <f aca="false">VLOOKUP($D883,metadata!$B$2:$S$451,5,0)</f>
        <v>y</v>
      </c>
      <c r="I883" s="0" t="str">
        <f aca="false">VLOOKUP($D883,metadata!$B$2:$S$451,6,0)</f>
        <v>a</v>
      </c>
      <c r="J883" s="0" t="str">
        <f aca="false">VLOOKUP($D883,metadata!$B$2:$S$451,7,0)</f>
        <v>i</v>
      </c>
      <c r="K883" s="0" t="n">
        <f aca="false">VLOOKUP($D883,metadata!$B$2:$S$451,8,0)</f>
        <v>8</v>
      </c>
      <c r="L883" s="0" t="n">
        <f aca="false">VLOOKUP($D883,metadata!$B$2:$S$451,9,0)</f>
        <v>10</v>
      </c>
      <c r="M883" s="0" t="str">
        <f aca="false">VLOOKUP($D883,metadata!$B$2:$S$451,10,0)</f>
        <v/>
      </c>
      <c r="N883" s="0" t="str">
        <f aca="false">VLOOKUP($D883,metadata!$B$2:$S$451,11,0)</f>
        <v>Tetranychus urticae</v>
      </c>
      <c r="O883" s="0" t="str">
        <f aca="false">VLOOKUP($D883,metadata!$B$2:$S$451,12,0)</f>
        <v>Tetranychidae</v>
      </c>
      <c r="P883" s="0" t="str">
        <f aca="false">VLOOKUP($D883,metadata!$B$2:$S$451,13,0)</f>
        <v>Voorne</v>
      </c>
      <c r="Q883" s="0" t="n">
        <f aca="false">VLOOKUP($D883,metadata!$B$2:$S$451,14,0)</f>
        <v>51.816667</v>
      </c>
      <c r="R883" s="0" t="n">
        <f aca="false">VLOOKUP($D883,metadata!$B$2:$S$451,15,0)</f>
        <v>4.183333</v>
      </c>
      <c r="S883" s="0" t="n">
        <f aca="false">VLOOKUP($D883,metadata!$B$2:$S$451,16,0)</f>
        <v>0.05</v>
      </c>
      <c r="T883" s="0" t="str">
        <f aca="false">VLOOKUP($D883,metadata!$B$2:$S$451,17,0)</f>
        <v/>
      </c>
      <c r="U883" s="0" t="str">
        <f aca="false">VLOOKUP($D883,metadata!$B$2:$S$451,18,0)</f>
        <v/>
      </c>
      <c r="V883" s="0" t="n">
        <f aca="false">VLOOKUP($D883,metadata!$B$2:$Z$451,19,0)</f>
        <v>250</v>
      </c>
      <c r="W883" s="0" t="str">
        <f aca="false">VLOOKUP($D883,metadata!$B$2:$Z$451,20,0)</f>
        <v>global average</v>
      </c>
      <c r="X883" s="0" t="str">
        <f aca="false">VLOOKUP($D883,metadata!$B$2:$Z$451,21,0)</f>
        <v/>
      </c>
      <c r="Y883" s="0" t="n">
        <f aca="false">VLOOKUP($D883,metadata!$B$2:$Z$451,22,0)</f>
        <v>21</v>
      </c>
      <c r="Z883" s="0" t="str">
        <f aca="false">VLOOKUP($D883,metadata!$B$2:$Z$451,23,0)</f>
        <v/>
      </c>
      <c r="AA883" s="0" t="str">
        <f aca="false">VLOOKUP($D883,metadata!$B$2:$Z$451,24,0)</f>
        <v/>
      </c>
      <c r="AB883" s="0" t="str">
        <f aca="false">VLOOKUP($D883,metadata!$B$2:$Z$451,25,0)</f>
        <v/>
      </c>
      <c r="AC883" s="0" t="n">
        <v>15.9929418152203</v>
      </c>
      <c r="AD883" s="0" t="n">
        <v>4.86833770699479</v>
      </c>
      <c r="AF883" s="0" t="n">
        <f aca="false">IF(AE883="",V883,AE883)</f>
        <v>250</v>
      </c>
      <c r="AG883" s="0" t="n">
        <f aca="false">ROUND(AC883,1)</f>
        <v>16</v>
      </c>
      <c r="AH883" s="0" t="n">
        <v>1993</v>
      </c>
      <c r="AI883" s="0" t="s">
        <v>37</v>
      </c>
      <c r="AJ883" s="0" t="s">
        <v>37</v>
      </c>
    </row>
    <row r="884" customFormat="false" ht="13.8" hidden="false" customHeight="false" outlineLevel="0" collapsed="false">
      <c r="C884" s="0" t="n">
        <v>883</v>
      </c>
      <c r="D884" s="3" t="str">
        <f aca="false">VLOOKUP(C884,$A$1:$B$451,2)</f>
        <v>21-Voorne</v>
      </c>
      <c r="E884" s="0" t="str">
        <f aca="false">VLOOKUP($D884,metadata!$B$2:$S$451,2,0)</f>
        <v>KOVEOS, DS; KROON, A; VEERMAN, A</v>
      </c>
      <c r="F884" s="0" t="str">
        <f aca="false">VLOOKUP($D884,metadata!$B$2:$S$451,3,0)</f>
        <v>THE SAME PHOTOPERIODIC CLOCK MAY CONTROL INDUCTION AND MAINTENANCE OF DIAPAUSE IN THE SPIDER-MITE TETRANCHUS-URTICAE</v>
      </c>
      <c r="G884" s="0" t="str">
        <f aca="false">VLOOKUP($D884,metadata!$B$2:$S$451,4,0)</f>
        <v>10.1177/074873049300800401</v>
      </c>
      <c r="H884" s="0" t="str">
        <f aca="false">VLOOKUP($D884,metadata!$B$2:$S$451,5,0)</f>
        <v>y</v>
      </c>
      <c r="I884" s="0" t="str">
        <f aca="false">VLOOKUP($D884,metadata!$B$2:$S$451,6,0)</f>
        <v>a</v>
      </c>
      <c r="J884" s="0" t="str">
        <f aca="false">VLOOKUP($D884,metadata!$B$2:$S$451,7,0)</f>
        <v>i</v>
      </c>
      <c r="K884" s="0" t="n">
        <f aca="false">VLOOKUP($D884,metadata!$B$2:$S$451,8,0)</f>
        <v>8</v>
      </c>
      <c r="L884" s="0" t="n">
        <f aca="false">VLOOKUP($D884,metadata!$B$2:$S$451,9,0)</f>
        <v>10</v>
      </c>
      <c r="M884" s="0" t="str">
        <f aca="false">VLOOKUP($D884,metadata!$B$2:$S$451,10,0)</f>
        <v/>
      </c>
      <c r="N884" s="0" t="str">
        <f aca="false">VLOOKUP($D884,metadata!$B$2:$S$451,11,0)</f>
        <v>Tetranychus urticae</v>
      </c>
      <c r="O884" s="0" t="str">
        <f aca="false">VLOOKUP($D884,metadata!$B$2:$S$451,12,0)</f>
        <v>Tetranychidae</v>
      </c>
      <c r="P884" s="0" t="str">
        <f aca="false">VLOOKUP($D884,metadata!$B$2:$S$451,13,0)</f>
        <v>Voorne</v>
      </c>
      <c r="Q884" s="0" t="n">
        <f aca="false">VLOOKUP($D884,metadata!$B$2:$S$451,14,0)</f>
        <v>51.816667</v>
      </c>
      <c r="R884" s="0" t="n">
        <f aca="false">VLOOKUP($D884,metadata!$B$2:$S$451,15,0)</f>
        <v>4.183333</v>
      </c>
      <c r="S884" s="0" t="n">
        <f aca="false">VLOOKUP($D884,metadata!$B$2:$S$451,16,0)</f>
        <v>0.05</v>
      </c>
      <c r="T884" s="0" t="str">
        <f aca="false">VLOOKUP($D884,metadata!$B$2:$S$451,17,0)</f>
        <v/>
      </c>
      <c r="U884" s="0" t="str">
        <f aca="false">VLOOKUP($D884,metadata!$B$2:$S$451,18,0)</f>
        <v/>
      </c>
      <c r="V884" s="0" t="n">
        <f aca="false">VLOOKUP($D884,metadata!$B$2:$Z$451,19,0)</f>
        <v>250</v>
      </c>
      <c r="W884" s="0" t="str">
        <f aca="false">VLOOKUP($D884,metadata!$B$2:$Z$451,20,0)</f>
        <v>global average</v>
      </c>
      <c r="X884" s="0" t="str">
        <f aca="false">VLOOKUP($D884,metadata!$B$2:$Z$451,21,0)</f>
        <v/>
      </c>
      <c r="Y884" s="0" t="n">
        <f aca="false">VLOOKUP($D884,metadata!$B$2:$Z$451,22,0)</f>
        <v>21</v>
      </c>
      <c r="Z884" s="0" t="str">
        <f aca="false">VLOOKUP($D884,metadata!$B$2:$Z$451,23,0)</f>
        <v/>
      </c>
      <c r="AA884" s="0" t="str">
        <f aca="false">VLOOKUP($D884,metadata!$B$2:$Z$451,24,0)</f>
        <v/>
      </c>
      <c r="AB884" s="0" t="str">
        <f aca="false">VLOOKUP($D884,metadata!$B$2:$Z$451,25,0)</f>
        <v/>
      </c>
      <c r="AC884" s="0" t="n">
        <v>17.0196965583808</v>
      </c>
      <c r="AD884" s="0" t="n">
        <v>4.79896238651099</v>
      </c>
      <c r="AE884" s="0" t="n">
        <v>47</v>
      </c>
      <c r="AF884" s="0" t="n">
        <f aca="false">IF(AE884="",V884,AE884)</f>
        <v>47</v>
      </c>
      <c r="AG884" s="0" t="n">
        <f aca="false">ROUND(AC884,1)</f>
        <v>17</v>
      </c>
      <c r="AH884" s="0" t="n">
        <v>1993</v>
      </c>
      <c r="AI884" s="0" t="s">
        <v>37</v>
      </c>
      <c r="AJ884" s="0" t="s">
        <v>37</v>
      </c>
    </row>
    <row r="885" customFormat="false" ht="13.8" hidden="false" customHeight="false" outlineLevel="0" collapsed="false">
      <c r="C885" s="0" t="n">
        <v>884</v>
      </c>
      <c r="D885" s="3" t="str">
        <f aca="false">VLOOKUP(C885,$A$1:$B$451,2)</f>
        <v>21-Voorne</v>
      </c>
      <c r="E885" s="0" t="str">
        <f aca="false">VLOOKUP($D885,metadata!$B$2:$S$451,2,0)</f>
        <v>KOVEOS, DS; KROON, A; VEERMAN, A</v>
      </c>
      <c r="F885" s="0" t="str">
        <f aca="false">VLOOKUP($D885,metadata!$B$2:$S$451,3,0)</f>
        <v>THE SAME PHOTOPERIODIC CLOCK MAY CONTROL INDUCTION AND MAINTENANCE OF DIAPAUSE IN THE SPIDER-MITE TETRANCHUS-URTICAE</v>
      </c>
      <c r="G885" s="0" t="str">
        <f aca="false">VLOOKUP($D885,metadata!$B$2:$S$451,4,0)</f>
        <v>10.1177/074873049300800401</v>
      </c>
      <c r="H885" s="0" t="str">
        <f aca="false">VLOOKUP($D885,metadata!$B$2:$S$451,5,0)</f>
        <v>y</v>
      </c>
      <c r="I885" s="0" t="str">
        <f aca="false">VLOOKUP($D885,metadata!$B$2:$S$451,6,0)</f>
        <v>a</v>
      </c>
      <c r="J885" s="0" t="str">
        <f aca="false">VLOOKUP($D885,metadata!$B$2:$S$451,7,0)</f>
        <v>i</v>
      </c>
      <c r="K885" s="0" t="n">
        <f aca="false">VLOOKUP($D885,metadata!$B$2:$S$451,8,0)</f>
        <v>8</v>
      </c>
      <c r="L885" s="0" t="n">
        <f aca="false">VLOOKUP($D885,metadata!$B$2:$S$451,9,0)</f>
        <v>10</v>
      </c>
      <c r="M885" s="0" t="str">
        <f aca="false">VLOOKUP($D885,metadata!$B$2:$S$451,10,0)</f>
        <v/>
      </c>
      <c r="N885" s="0" t="str">
        <f aca="false">VLOOKUP($D885,metadata!$B$2:$S$451,11,0)</f>
        <v>Tetranychus urticae</v>
      </c>
      <c r="O885" s="0" t="str">
        <f aca="false">VLOOKUP($D885,metadata!$B$2:$S$451,12,0)</f>
        <v>Tetranychidae</v>
      </c>
      <c r="P885" s="0" t="str">
        <f aca="false">VLOOKUP($D885,metadata!$B$2:$S$451,13,0)</f>
        <v>Voorne</v>
      </c>
      <c r="Q885" s="0" t="n">
        <f aca="false">VLOOKUP($D885,metadata!$B$2:$S$451,14,0)</f>
        <v>51.816667</v>
      </c>
      <c r="R885" s="0" t="n">
        <f aca="false">VLOOKUP($D885,metadata!$B$2:$S$451,15,0)</f>
        <v>4.183333</v>
      </c>
      <c r="S885" s="0" t="n">
        <f aca="false">VLOOKUP($D885,metadata!$B$2:$S$451,16,0)</f>
        <v>0.05</v>
      </c>
      <c r="T885" s="0" t="str">
        <f aca="false">VLOOKUP($D885,metadata!$B$2:$S$451,17,0)</f>
        <v/>
      </c>
      <c r="U885" s="0" t="str">
        <f aca="false">VLOOKUP($D885,metadata!$B$2:$S$451,18,0)</f>
        <v/>
      </c>
      <c r="V885" s="0" t="n">
        <f aca="false">VLOOKUP($D885,metadata!$B$2:$Z$451,19,0)</f>
        <v>250</v>
      </c>
      <c r="W885" s="0" t="str">
        <f aca="false">VLOOKUP($D885,metadata!$B$2:$Z$451,20,0)</f>
        <v>global average</v>
      </c>
      <c r="X885" s="0" t="str">
        <f aca="false">VLOOKUP($D885,metadata!$B$2:$Z$451,21,0)</f>
        <v/>
      </c>
      <c r="Y885" s="0" t="n">
        <f aca="false">VLOOKUP($D885,metadata!$B$2:$Z$451,22,0)</f>
        <v>21</v>
      </c>
      <c r="Z885" s="0" t="str">
        <f aca="false">VLOOKUP($D885,metadata!$B$2:$Z$451,23,0)</f>
        <v/>
      </c>
      <c r="AA885" s="0" t="str">
        <f aca="false">VLOOKUP($D885,metadata!$B$2:$Z$451,24,0)</f>
        <v/>
      </c>
      <c r="AB885" s="0" t="str">
        <f aca="false">VLOOKUP($D885,metadata!$B$2:$Z$451,25,0)</f>
        <v/>
      </c>
      <c r="AC885" s="0" t="n">
        <v>18.0018097909691</v>
      </c>
      <c r="AD885" s="0" t="n">
        <v>4.73260338430907</v>
      </c>
      <c r="AE885" s="0" t="n">
        <v>45</v>
      </c>
      <c r="AF885" s="0" t="n">
        <f aca="false">IF(AE885="",V885,AE885)</f>
        <v>45</v>
      </c>
      <c r="AG885" s="0" t="n">
        <f aca="false">ROUND(AC885,1)</f>
        <v>18</v>
      </c>
      <c r="AH885" s="0" t="n">
        <v>1993</v>
      </c>
      <c r="AI885" s="0" t="s">
        <v>37</v>
      </c>
      <c r="AJ885" s="0" t="s">
        <v>37</v>
      </c>
    </row>
    <row r="886" customFormat="false" ht="13.8" hidden="false" customHeight="false" outlineLevel="0" collapsed="false">
      <c r="C886" s="0" t="n">
        <v>885</v>
      </c>
      <c r="D886" s="3" t="str">
        <f aca="false">VLOOKUP(C886,$A$1:$B$451,2)</f>
        <v>21-Thessaloniki1</v>
      </c>
      <c r="E886" s="0" t="str">
        <f aca="false">VLOOKUP($D886,metadata!$B$2:$S$451,2,0)</f>
        <v>KOVEOS, DS; KROON, A; VEERMAN, A</v>
      </c>
      <c r="F886" s="0" t="str">
        <f aca="false">VLOOKUP($D886,metadata!$B$2:$S$451,3,0)</f>
        <v>THE SAME PHOTOPERIODIC CLOCK MAY CONTROL INDUCTION AND MAINTENANCE OF DIAPAUSE IN THE SPIDER-MITE TETRANCHUS-URTICAE</v>
      </c>
      <c r="G886" s="0" t="str">
        <f aca="false">VLOOKUP($D886,metadata!$B$2:$S$451,4,0)</f>
        <v>10.1177/074873049300800401</v>
      </c>
      <c r="H886" s="0" t="str">
        <f aca="false">VLOOKUP($D886,metadata!$B$2:$S$451,5,0)</f>
        <v>y</v>
      </c>
      <c r="I886" s="0" t="str">
        <f aca="false">VLOOKUP($D886,metadata!$B$2:$S$451,6,0)</f>
        <v>a</v>
      </c>
      <c r="J886" s="0" t="str">
        <f aca="false">VLOOKUP($D886,metadata!$B$2:$S$451,7,0)</f>
        <v>i</v>
      </c>
      <c r="K886" s="0" t="n">
        <f aca="false">VLOOKUP($D886,metadata!$B$2:$S$451,8,0)</f>
        <v>8</v>
      </c>
      <c r="L886" s="0" t="n">
        <f aca="false">VLOOKUP($D886,metadata!$B$2:$S$451,9,0)</f>
        <v>7</v>
      </c>
      <c r="M886" s="0" t="str">
        <f aca="false">VLOOKUP($D886,metadata!$B$2:$S$451,10,0)</f>
        <v/>
      </c>
      <c r="N886" s="0" t="str">
        <f aca="false">VLOOKUP($D886,metadata!$B$2:$S$451,11,0)</f>
        <v>Tetranychus urticae</v>
      </c>
      <c r="O886" s="0" t="str">
        <f aca="false">VLOOKUP($D886,metadata!$B$2:$S$451,12,0)</f>
        <v>Tetranychidae</v>
      </c>
      <c r="P886" s="0" t="str">
        <f aca="false">VLOOKUP($D886,metadata!$B$2:$S$451,13,0)</f>
        <v>Thessaloniki1</v>
      </c>
      <c r="Q886" s="0" t="n">
        <f aca="false">VLOOKUP($D886,metadata!$B$2:$S$451,14,0)</f>
        <v>40.647222</v>
      </c>
      <c r="R886" s="0" t="n">
        <f aca="false">VLOOKUP($D886,metadata!$B$2:$S$451,15,0)</f>
        <v>22.963889</v>
      </c>
      <c r="S886" s="0" t="n">
        <f aca="false">VLOOKUP($D886,metadata!$B$2:$S$451,16,0)</f>
        <v>0.05</v>
      </c>
      <c r="T886" s="0" t="str">
        <f aca="false">VLOOKUP($D886,metadata!$B$2:$S$451,17,0)</f>
        <v/>
      </c>
      <c r="U886" s="0" t="str">
        <f aca="false">VLOOKUP($D886,metadata!$B$2:$S$451,18,0)</f>
        <v/>
      </c>
      <c r="V886" s="0" t="n">
        <f aca="false">VLOOKUP($D886,metadata!$B$2:$Z$451,19,0)</f>
        <v>250</v>
      </c>
      <c r="W886" s="0" t="str">
        <f aca="false">VLOOKUP($D886,metadata!$B$2:$Z$451,20,0)</f>
        <v>global average</v>
      </c>
      <c r="X886" s="0" t="str">
        <f aca="false">VLOOKUP($D886,metadata!$B$2:$Z$451,21,0)</f>
        <v/>
      </c>
      <c r="Y886" s="0" t="n">
        <f aca="false">VLOOKUP($D886,metadata!$B$2:$Z$451,22,0)</f>
        <v>21</v>
      </c>
      <c r="Z886" s="0" t="str">
        <f aca="false">VLOOKUP($D886,metadata!$B$2:$Z$451,23,0)</f>
        <v/>
      </c>
      <c r="AA886" s="0" t="str">
        <f aca="false">VLOOKUP($D886,metadata!$B$2:$Z$451,24,0)</f>
        <v/>
      </c>
      <c r="AB886" s="0" t="str">
        <f aca="false">VLOOKUP($D886,metadata!$B$2:$Z$451,25,0)</f>
        <v/>
      </c>
      <c r="AC886" s="0" t="n">
        <v>8.99099099099099</v>
      </c>
      <c r="AD886" s="0" t="n">
        <v>95.8225348636307</v>
      </c>
      <c r="AE886" s="0" t="n">
        <v>50</v>
      </c>
      <c r="AF886" s="0" t="n">
        <f aca="false">IF(AE886="",V886,AE886)</f>
        <v>50</v>
      </c>
      <c r="AG886" s="0" t="n">
        <f aca="false">ROUND(AC886,1)</f>
        <v>9</v>
      </c>
      <c r="AH886" s="0" t="n">
        <v>1993</v>
      </c>
      <c r="AI886" s="0" t="s">
        <v>37</v>
      </c>
      <c r="AJ886" s="0" t="s">
        <v>37</v>
      </c>
    </row>
    <row r="887" customFormat="false" ht="13.8" hidden="false" customHeight="false" outlineLevel="0" collapsed="false">
      <c r="C887" s="0" t="n">
        <v>886</v>
      </c>
      <c r="D887" s="3" t="str">
        <f aca="false">VLOOKUP(C887,$A$1:$B$451,2)</f>
        <v>21-Thessaloniki1</v>
      </c>
      <c r="E887" s="0" t="str">
        <f aca="false">VLOOKUP($D887,metadata!$B$2:$S$451,2,0)</f>
        <v>KOVEOS, DS; KROON, A; VEERMAN, A</v>
      </c>
      <c r="F887" s="0" t="str">
        <f aca="false">VLOOKUP($D887,metadata!$B$2:$S$451,3,0)</f>
        <v>THE SAME PHOTOPERIODIC CLOCK MAY CONTROL INDUCTION AND MAINTENANCE OF DIAPAUSE IN THE SPIDER-MITE TETRANCHUS-URTICAE</v>
      </c>
      <c r="G887" s="0" t="str">
        <f aca="false">VLOOKUP($D887,metadata!$B$2:$S$451,4,0)</f>
        <v>10.1177/074873049300800401</v>
      </c>
      <c r="H887" s="0" t="str">
        <f aca="false">VLOOKUP($D887,metadata!$B$2:$S$451,5,0)</f>
        <v>y</v>
      </c>
      <c r="I887" s="0" t="str">
        <f aca="false">VLOOKUP($D887,metadata!$B$2:$S$451,6,0)</f>
        <v>a</v>
      </c>
      <c r="J887" s="0" t="str">
        <f aca="false">VLOOKUP($D887,metadata!$B$2:$S$451,7,0)</f>
        <v>i</v>
      </c>
      <c r="K887" s="0" t="n">
        <f aca="false">VLOOKUP($D887,metadata!$B$2:$S$451,8,0)</f>
        <v>8</v>
      </c>
      <c r="L887" s="0" t="n">
        <f aca="false">VLOOKUP($D887,metadata!$B$2:$S$451,9,0)</f>
        <v>7</v>
      </c>
      <c r="M887" s="0" t="str">
        <f aca="false">VLOOKUP($D887,metadata!$B$2:$S$451,10,0)</f>
        <v/>
      </c>
      <c r="N887" s="0" t="str">
        <f aca="false">VLOOKUP($D887,metadata!$B$2:$S$451,11,0)</f>
        <v>Tetranychus urticae</v>
      </c>
      <c r="O887" s="0" t="str">
        <f aca="false">VLOOKUP($D887,metadata!$B$2:$S$451,12,0)</f>
        <v>Tetranychidae</v>
      </c>
      <c r="P887" s="0" t="str">
        <f aca="false">VLOOKUP($D887,metadata!$B$2:$S$451,13,0)</f>
        <v>Thessaloniki1</v>
      </c>
      <c r="Q887" s="0" t="n">
        <f aca="false">VLOOKUP($D887,metadata!$B$2:$S$451,14,0)</f>
        <v>40.647222</v>
      </c>
      <c r="R887" s="0" t="n">
        <f aca="false">VLOOKUP($D887,metadata!$B$2:$S$451,15,0)</f>
        <v>22.963889</v>
      </c>
      <c r="S887" s="0" t="n">
        <f aca="false">VLOOKUP($D887,metadata!$B$2:$S$451,16,0)</f>
        <v>0.05</v>
      </c>
      <c r="T887" s="0" t="str">
        <f aca="false">VLOOKUP($D887,metadata!$B$2:$S$451,17,0)</f>
        <v/>
      </c>
      <c r="U887" s="0" t="str">
        <f aca="false">VLOOKUP($D887,metadata!$B$2:$S$451,18,0)</f>
        <v/>
      </c>
      <c r="V887" s="0" t="n">
        <f aca="false">VLOOKUP($D887,metadata!$B$2:$Z$451,19,0)</f>
        <v>250</v>
      </c>
      <c r="W887" s="0" t="str">
        <f aca="false">VLOOKUP($D887,metadata!$B$2:$Z$451,20,0)</f>
        <v>global average</v>
      </c>
      <c r="X887" s="0" t="str">
        <f aca="false">VLOOKUP($D887,metadata!$B$2:$Z$451,21,0)</f>
        <v/>
      </c>
      <c r="Y887" s="0" t="n">
        <f aca="false">VLOOKUP($D887,metadata!$B$2:$Z$451,22,0)</f>
        <v>21</v>
      </c>
      <c r="Z887" s="0" t="str">
        <f aca="false">VLOOKUP($D887,metadata!$B$2:$Z$451,23,0)</f>
        <v/>
      </c>
      <c r="AA887" s="0" t="str">
        <f aca="false">VLOOKUP($D887,metadata!$B$2:$Z$451,24,0)</f>
        <v/>
      </c>
      <c r="AB887" s="0" t="str">
        <f aca="false">VLOOKUP($D887,metadata!$B$2:$Z$451,25,0)</f>
        <v/>
      </c>
      <c r="AC887" s="0" t="n">
        <v>10.027027027027</v>
      </c>
      <c r="AD887" s="0" t="n">
        <v>95.7515734912995</v>
      </c>
      <c r="AE887" s="0" t="n">
        <v>49</v>
      </c>
      <c r="AF887" s="0" t="n">
        <f aca="false">IF(AE887="",V887,AE887)</f>
        <v>49</v>
      </c>
      <c r="AG887" s="0" t="n">
        <f aca="false">ROUND(AC887,1)</f>
        <v>10</v>
      </c>
      <c r="AH887" s="0" t="n">
        <v>1993</v>
      </c>
      <c r="AI887" s="0" t="s">
        <v>37</v>
      </c>
      <c r="AJ887" s="0" t="s">
        <v>37</v>
      </c>
    </row>
    <row r="888" customFormat="false" ht="13.8" hidden="false" customHeight="false" outlineLevel="0" collapsed="false">
      <c r="C888" s="0" t="n">
        <v>887</v>
      </c>
      <c r="D888" s="3" t="str">
        <f aca="false">VLOOKUP(C888,$A$1:$B$451,2)</f>
        <v>21-Thessaloniki1</v>
      </c>
      <c r="E888" s="0" t="str">
        <f aca="false">VLOOKUP($D888,metadata!$B$2:$S$451,2,0)</f>
        <v>KOVEOS, DS; KROON, A; VEERMAN, A</v>
      </c>
      <c r="F888" s="0" t="str">
        <f aca="false">VLOOKUP($D888,metadata!$B$2:$S$451,3,0)</f>
        <v>THE SAME PHOTOPERIODIC CLOCK MAY CONTROL INDUCTION AND MAINTENANCE OF DIAPAUSE IN THE SPIDER-MITE TETRANCHUS-URTICAE</v>
      </c>
      <c r="G888" s="0" t="str">
        <f aca="false">VLOOKUP($D888,metadata!$B$2:$S$451,4,0)</f>
        <v>10.1177/074873049300800401</v>
      </c>
      <c r="H888" s="0" t="str">
        <f aca="false">VLOOKUP($D888,metadata!$B$2:$S$451,5,0)</f>
        <v>y</v>
      </c>
      <c r="I888" s="0" t="str">
        <f aca="false">VLOOKUP($D888,metadata!$B$2:$S$451,6,0)</f>
        <v>a</v>
      </c>
      <c r="J888" s="0" t="str">
        <f aca="false">VLOOKUP($D888,metadata!$B$2:$S$451,7,0)</f>
        <v>i</v>
      </c>
      <c r="K888" s="0" t="n">
        <f aca="false">VLOOKUP($D888,metadata!$B$2:$S$451,8,0)</f>
        <v>8</v>
      </c>
      <c r="L888" s="0" t="n">
        <f aca="false">VLOOKUP($D888,metadata!$B$2:$S$451,9,0)</f>
        <v>7</v>
      </c>
      <c r="M888" s="0" t="str">
        <f aca="false">VLOOKUP($D888,metadata!$B$2:$S$451,10,0)</f>
        <v/>
      </c>
      <c r="N888" s="0" t="str">
        <f aca="false">VLOOKUP($D888,metadata!$B$2:$S$451,11,0)</f>
        <v>Tetranychus urticae</v>
      </c>
      <c r="O888" s="0" t="str">
        <f aca="false">VLOOKUP($D888,metadata!$B$2:$S$451,12,0)</f>
        <v>Tetranychidae</v>
      </c>
      <c r="P888" s="0" t="str">
        <f aca="false">VLOOKUP($D888,metadata!$B$2:$S$451,13,0)</f>
        <v>Thessaloniki1</v>
      </c>
      <c r="Q888" s="0" t="n">
        <f aca="false">VLOOKUP($D888,metadata!$B$2:$S$451,14,0)</f>
        <v>40.647222</v>
      </c>
      <c r="R888" s="0" t="n">
        <f aca="false">VLOOKUP($D888,metadata!$B$2:$S$451,15,0)</f>
        <v>22.963889</v>
      </c>
      <c r="S888" s="0" t="n">
        <f aca="false">VLOOKUP($D888,metadata!$B$2:$S$451,16,0)</f>
        <v>0.05</v>
      </c>
      <c r="T888" s="0" t="str">
        <f aca="false">VLOOKUP($D888,metadata!$B$2:$S$451,17,0)</f>
        <v/>
      </c>
      <c r="U888" s="0" t="str">
        <f aca="false">VLOOKUP($D888,metadata!$B$2:$S$451,18,0)</f>
        <v/>
      </c>
      <c r="V888" s="0" t="n">
        <f aca="false">VLOOKUP($D888,metadata!$B$2:$Z$451,19,0)</f>
        <v>250</v>
      </c>
      <c r="W888" s="0" t="str">
        <f aca="false">VLOOKUP($D888,metadata!$B$2:$Z$451,20,0)</f>
        <v>global average</v>
      </c>
      <c r="X888" s="0" t="str">
        <f aca="false">VLOOKUP($D888,metadata!$B$2:$Z$451,21,0)</f>
        <v/>
      </c>
      <c r="Y888" s="0" t="n">
        <f aca="false">VLOOKUP($D888,metadata!$B$2:$Z$451,22,0)</f>
        <v>21</v>
      </c>
      <c r="Z888" s="0" t="str">
        <f aca="false">VLOOKUP($D888,metadata!$B$2:$Z$451,23,0)</f>
        <v/>
      </c>
      <c r="AA888" s="0" t="str">
        <f aca="false">VLOOKUP($D888,metadata!$B$2:$Z$451,24,0)</f>
        <v/>
      </c>
      <c r="AB888" s="0" t="str">
        <f aca="false">VLOOKUP($D888,metadata!$B$2:$Z$451,25,0)</f>
        <v/>
      </c>
      <c r="AC888" s="0" t="n">
        <v>10.5</v>
      </c>
      <c r="AD888" s="0" t="n">
        <v>93.6690114772306</v>
      </c>
      <c r="AE888" s="0" t="n">
        <v>54</v>
      </c>
      <c r="AF888" s="0" t="n">
        <f aca="false">IF(AE888="",V888,AE888)</f>
        <v>54</v>
      </c>
      <c r="AG888" s="0" t="n">
        <f aca="false">ROUND(AC888,1)</f>
        <v>10.5</v>
      </c>
      <c r="AH888" s="0" t="n">
        <v>1993</v>
      </c>
      <c r="AI888" s="0" t="s">
        <v>37</v>
      </c>
      <c r="AJ888" s="0" t="s">
        <v>37</v>
      </c>
    </row>
    <row r="889" customFormat="false" ht="13.8" hidden="false" customHeight="false" outlineLevel="0" collapsed="false">
      <c r="C889" s="0" t="n">
        <v>888</v>
      </c>
      <c r="D889" s="3" t="str">
        <f aca="false">VLOOKUP(C889,$A$1:$B$451,2)</f>
        <v>21-Thessaloniki1</v>
      </c>
      <c r="E889" s="0" t="str">
        <f aca="false">VLOOKUP($D889,metadata!$B$2:$S$451,2,0)</f>
        <v>KOVEOS, DS; KROON, A; VEERMAN, A</v>
      </c>
      <c r="F889" s="0" t="str">
        <f aca="false">VLOOKUP($D889,metadata!$B$2:$S$451,3,0)</f>
        <v>THE SAME PHOTOPERIODIC CLOCK MAY CONTROL INDUCTION AND MAINTENANCE OF DIAPAUSE IN THE SPIDER-MITE TETRANCHUS-URTICAE</v>
      </c>
      <c r="G889" s="0" t="str">
        <f aca="false">VLOOKUP($D889,metadata!$B$2:$S$451,4,0)</f>
        <v>10.1177/074873049300800401</v>
      </c>
      <c r="H889" s="0" t="str">
        <f aca="false">VLOOKUP($D889,metadata!$B$2:$S$451,5,0)</f>
        <v>y</v>
      </c>
      <c r="I889" s="0" t="str">
        <f aca="false">VLOOKUP($D889,metadata!$B$2:$S$451,6,0)</f>
        <v>a</v>
      </c>
      <c r="J889" s="0" t="str">
        <f aca="false">VLOOKUP($D889,metadata!$B$2:$S$451,7,0)</f>
        <v>i</v>
      </c>
      <c r="K889" s="0" t="n">
        <f aca="false">VLOOKUP($D889,metadata!$B$2:$S$451,8,0)</f>
        <v>8</v>
      </c>
      <c r="L889" s="0" t="n">
        <f aca="false">VLOOKUP($D889,metadata!$B$2:$S$451,9,0)</f>
        <v>7</v>
      </c>
      <c r="M889" s="0" t="str">
        <f aca="false">VLOOKUP($D889,metadata!$B$2:$S$451,10,0)</f>
        <v/>
      </c>
      <c r="N889" s="0" t="str">
        <f aca="false">VLOOKUP($D889,metadata!$B$2:$S$451,11,0)</f>
        <v>Tetranychus urticae</v>
      </c>
      <c r="O889" s="0" t="str">
        <f aca="false">VLOOKUP($D889,metadata!$B$2:$S$451,12,0)</f>
        <v>Tetranychidae</v>
      </c>
      <c r="P889" s="0" t="str">
        <f aca="false">VLOOKUP($D889,metadata!$B$2:$S$451,13,0)</f>
        <v>Thessaloniki1</v>
      </c>
      <c r="Q889" s="0" t="n">
        <f aca="false">VLOOKUP($D889,metadata!$B$2:$S$451,14,0)</f>
        <v>40.647222</v>
      </c>
      <c r="R889" s="0" t="n">
        <f aca="false">VLOOKUP($D889,metadata!$B$2:$S$451,15,0)</f>
        <v>22.963889</v>
      </c>
      <c r="S889" s="0" t="n">
        <f aca="false">VLOOKUP($D889,metadata!$B$2:$S$451,16,0)</f>
        <v>0.05</v>
      </c>
      <c r="T889" s="0" t="str">
        <f aca="false">VLOOKUP($D889,metadata!$B$2:$S$451,17,0)</f>
        <v/>
      </c>
      <c r="U889" s="0" t="str">
        <f aca="false">VLOOKUP($D889,metadata!$B$2:$S$451,18,0)</f>
        <v/>
      </c>
      <c r="V889" s="0" t="n">
        <f aca="false">VLOOKUP($D889,metadata!$B$2:$Z$451,19,0)</f>
        <v>250</v>
      </c>
      <c r="W889" s="0" t="str">
        <f aca="false">VLOOKUP($D889,metadata!$B$2:$Z$451,20,0)</f>
        <v>global average</v>
      </c>
      <c r="X889" s="0" t="str">
        <f aca="false">VLOOKUP($D889,metadata!$B$2:$Z$451,21,0)</f>
        <v/>
      </c>
      <c r="Y889" s="0" t="n">
        <f aca="false">VLOOKUP($D889,metadata!$B$2:$Z$451,22,0)</f>
        <v>21</v>
      </c>
      <c r="Z889" s="0" t="str">
        <f aca="false">VLOOKUP($D889,metadata!$B$2:$Z$451,23,0)</f>
        <v/>
      </c>
      <c r="AA889" s="0" t="str">
        <f aca="false">VLOOKUP($D889,metadata!$B$2:$Z$451,24,0)</f>
        <v/>
      </c>
      <c r="AB889" s="0" t="str">
        <f aca="false">VLOOKUP($D889,metadata!$B$2:$Z$451,25,0)</f>
        <v/>
      </c>
      <c r="AC889" s="0" t="n">
        <v>10.9729729729729</v>
      </c>
      <c r="AD889" s="0" t="n">
        <v>24.4539059607552</v>
      </c>
      <c r="AE889" s="0" t="n">
        <v>30</v>
      </c>
      <c r="AF889" s="0" t="n">
        <f aca="false">IF(AE889="",V889,AE889)</f>
        <v>30</v>
      </c>
      <c r="AG889" s="0" t="n">
        <f aca="false">ROUND(AC889,1)</f>
        <v>11</v>
      </c>
      <c r="AH889" s="0" t="n">
        <v>1993</v>
      </c>
      <c r="AI889" s="0" t="s">
        <v>37</v>
      </c>
      <c r="AJ889" s="0" t="s">
        <v>37</v>
      </c>
    </row>
    <row r="890" customFormat="false" ht="13.8" hidden="false" customHeight="false" outlineLevel="0" collapsed="false">
      <c r="C890" s="0" t="n">
        <v>889</v>
      </c>
      <c r="D890" s="3" t="str">
        <f aca="false">VLOOKUP(C890,$A$1:$B$451,2)</f>
        <v>21-Thessaloniki1</v>
      </c>
      <c r="E890" s="0" t="str">
        <f aca="false">VLOOKUP($D890,metadata!$B$2:$S$451,2,0)</f>
        <v>KOVEOS, DS; KROON, A; VEERMAN, A</v>
      </c>
      <c r="F890" s="0" t="str">
        <f aca="false">VLOOKUP($D890,metadata!$B$2:$S$451,3,0)</f>
        <v>THE SAME PHOTOPERIODIC CLOCK MAY CONTROL INDUCTION AND MAINTENANCE OF DIAPAUSE IN THE SPIDER-MITE TETRANCHUS-URTICAE</v>
      </c>
      <c r="G890" s="0" t="str">
        <f aca="false">VLOOKUP($D890,metadata!$B$2:$S$451,4,0)</f>
        <v>10.1177/074873049300800401</v>
      </c>
      <c r="H890" s="0" t="str">
        <f aca="false">VLOOKUP($D890,metadata!$B$2:$S$451,5,0)</f>
        <v>y</v>
      </c>
      <c r="I890" s="0" t="str">
        <f aca="false">VLOOKUP($D890,metadata!$B$2:$S$451,6,0)</f>
        <v>a</v>
      </c>
      <c r="J890" s="0" t="str">
        <f aca="false">VLOOKUP($D890,metadata!$B$2:$S$451,7,0)</f>
        <v>i</v>
      </c>
      <c r="K890" s="0" t="n">
        <f aca="false">VLOOKUP($D890,metadata!$B$2:$S$451,8,0)</f>
        <v>8</v>
      </c>
      <c r="L890" s="0" t="n">
        <f aca="false">VLOOKUP($D890,metadata!$B$2:$S$451,9,0)</f>
        <v>7</v>
      </c>
      <c r="M890" s="0" t="str">
        <f aca="false">VLOOKUP($D890,metadata!$B$2:$S$451,10,0)</f>
        <v/>
      </c>
      <c r="N890" s="0" t="str">
        <f aca="false">VLOOKUP($D890,metadata!$B$2:$S$451,11,0)</f>
        <v>Tetranychus urticae</v>
      </c>
      <c r="O890" s="0" t="str">
        <f aca="false">VLOOKUP($D890,metadata!$B$2:$S$451,12,0)</f>
        <v>Tetranychidae</v>
      </c>
      <c r="P890" s="0" t="str">
        <f aca="false">VLOOKUP($D890,metadata!$B$2:$S$451,13,0)</f>
        <v>Thessaloniki1</v>
      </c>
      <c r="Q890" s="0" t="n">
        <f aca="false">VLOOKUP($D890,metadata!$B$2:$S$451,14,0)</f>
        <v>40.647222</v>
      </c>
      <c r="R890" s="0" t="n">
        <f aca="false">VLOOKUP($D890,metadata!$B$2:$S$451,15,0)</f>
        <v>22.963889</v>
      </c>
      <c r="S890" s="0" t="n">
        <f aca="false">VLOOKUP($D890,metadata!$B$2:$S$451,16,0)</f>
        <v>0.05</v>
      </c>
      <c r="T890" s="0" t="str">
        <f aca="false">VLOOKUP($D890,metadata!$B$2:$S$451,17,0)</f>
        <v/>
      </c>
      <c r="U890" s="0" t="str">
        <f aca="false">VLOOKUP($D890,metadata!$B$2:$S$451,18,0)</f>
        <v/>
      </c>
      <c r="V890" s="0" t="n">
        <f aca="false">VLOOKUP($D890,metadata!$B$2:$Z$451,19,0)</f>
        <v>250</v>
      </c>
      <c r="W890" s="0" t="str">
        <f aca="false">VLOOKUP($D890,metadata!$B$2:$Z$451,20,0)</f>
        <v>global average</v>
      </c>
      <c r="X890" s="0" t="str">
        <f aca="false">VLOOKUP($D890,metadata!$B$2:$Z$451,21,0)</f>
        <v/>
      </c>
      <c r="Y890" s="0" t="n">
        <f aca="false">VLOOKUP($D890,metadata!$B$2:$Z$451,22,0)</f>
        <v>21</v>
      </c>
      <c r="Z890" s="0" t="str">
        <f aca="false">VLOOKUP($D890,metadata!$B$2:$Z$451,23,0)</f>
        <v/>
      </c>
      <c r="AA890" s="0" t="str">
        <f aca="false">VLOOKUP($D890,metadata!$B$2:$Z$451,24,0)</f>
        <v/>
      </c>
      <c r="AB890" s="0" t="str">
        <f aca="false">VLOOKUP($D890,metadata!$B$2:$Z$451,25,0)</f>
        <v/>
      </c>
      <c r="AC890" s="0" t="n">
        <v>11.5</v>
      </c>
      <c r="AD890" s="0" t="n">
        <v>8.66962853264226</v>
      </c>
      <c r="AE890" s="0" t="n">
        <v>28</v>
      </c>
      <c r="AF890" s="0" t="n">
        <f aca="false">IF(AE890="",V890,AE890)</f>
        <v>28</v>
      </c>
      <c r="AG890" s="0" t="n">
        <f aca="false">ROUND(AC890,1)</f>
        <v>11.5</v>
      </c>
      <c r="AH890" s="0" t="n">
        <v>1993</v>
      </c>
      <c r="AI890" s="0" t="s">
        <v>37</v>
      </c>
      <c r="AJ890" s="0" t="s">
        <v>37</v>
      </c>
    </row>
    <row r="891" customFormat="false" ht="13.8" hidden="false" customHeight="false" outlineLevel="0" collapsed="false">
      <c r="C891" s="0" t="n">
        <v>890</v>
      </c>
      <c r="D891" s="3" t="str">
        <f aca="false">VLOOKUP(C891,$A$1:$B$451,2)</f>
        <v>21-Thessaloniki1</v>
      </c>
      <c r="E891" s="0" t="str">
        <f aca="false">VLOOKUP($D891,metadata!$B$2:$S$451,2,0)</f>
        <v>KOVEOS, DS; KROON, A; VEERMAN, A</v>
      </c>
      <c r="F891" s="0" t="str">
        <f aca="false">VLOOKUP($D891,metadata!$B$2:$S$451,3,0)</f>
        <v>THE SAME PHOTOPERIODIC CLOCK MAY CONTROL INDUCTION AND MAINTENANCE OF DIAPAUSE IN THE SPIDER-MITE TETRANCHUS-URTICAE</v>
      </c>
      <c r="G891" s="0" t="str">
        <f aca="false">VLOOKUP($D891,metadata!$B$2:$S$451,4,0)</f>
        <v>10.1177/074873049300800401</v>
      </c>
      <c r="H891" s="0" t="str">
        <f aca="false">VLOOKUP($D891,metadata!$B$2:$S$451,5,0)</f>
        <v>y</v>
      </c>
      <c r="I891" s="0" t="str">
        <f aca="false">VLOOKUP($D891,metadata!$B$2:$S$451,6,0)</f>
        <v>a</v>
      </c>
      <c r="J891" s="0" t="str">
        <f aca="false">VLOOKUP($D891,metadata!$B$2:$S$451,7,0)</f>
        <v>i</v>
      </c>
      <c r="K891" s="0" t="n">
        <f aca="false">VLOOKUP($D891,metadata!$B$2:$S$451,8,0)</f>
        <v>8</v>
      </c>
      <c r="L891" s="0" t="n">
        <f aca="false">VLOOKUP($D891,metadata!$B$2:$S$451,9,0)</f>
        <v>7</v>
      </c>
      <c r="M891" s="0" t="str">
        <f aca="false">VLOOKUP($D891,metadata!$B$2:$S$451,10,0)</f>
        <v/>
      </c>
      <c r="N891" s="0" t="str">
        <f aca="false">VLOOKUP($D891,metadata!$B$2:$S$451,11,0)</f>
        <v>Tetranychus urticae</v>
      </c>
      <c r="O891" s="0" t="str">
        <f aca="false">VLOOKUP($D891,metadata!$B$2:$S$451,12,0)</f>
        <v>Tetranychidae</v>
      </c>
      <c r="P891" s="0" t="str">
        <f aca="false">VLOOKUP($D891,metadata!$B$2:$S$451,13,0)</f>
        <v>Thessaloniki1</v>
      </c>
      <c r="Q891" s="0" t="n">
        <f aca="false">VLOOKUP($D891,metadata!$B$2:$S$451,14,0)</f>
        <v>40.647222</v>
      </c>
      <c r="R891" s="0" t="n">
        <f aca="false">VLOOKUP($D891,metadata!$B$2:$S$451,15,0)</f>
        <v>22.963889</v>
      </c>
      <c r="S891" s="0" t="n">
        <f aca="false">VLOOKUP($D891,metadata!$B$2:$S$451,16,0)</f>
        <v>0.05</v>
      </c>
      <c r="T891" s="0" t="str">
        <f aca="false">VLOOKUP($D891,metadata!$B$2:$S$451,17,0)</f>
        <v/>
      </c>
      <c r="U891" s="0" t="str">
        <f aca="false">VLOOKUP($D891,metadata!$B$2:$S$451,18,0)</f>
        <v/>
      </c>
      <c r="V891" s="0" t="n">
        <f aca="false">VLOOKUP($D891,metadata!$B$2:$Z$451,19,0)</f>
        <v>250</v>
      </c>
      <c r="W891" s="0" t="str">
        <f aca="false">VLOOKUP($D891,metadata!$B$2:$Z$451,20,0)</f>
        <v>global average</v>
      </c>
      <c r="X891" s="0" t="str">
        <f aca="false">VLOOKUP($D891,metadata!$B$2:$Z$451,21,0)</f>
        <v/>
      </c>
      <c r="Y891" s="0" t="n">
        <f aca="false">VLOOKUP($D891,metadata!$B$2:$Z$451,22,0)</f>
        <v>21</v>
      </c>
      <c r="Z891" s="0" t="str">
        <f aca="false">VLOOKUP($D891,metadata!$B$2:$Z$451,23,0)</f>
        <v/>
      </c>
      <c r="AA891" s="0" t="str">
        <f aca="false">VLOOKUP($D891,metadata!$B$2:$Z$451,24,0)</f>
        <v/>
      </c>
      <c r="AB891" s="0" t="str">
        <f aca="false">VLOOKUP($D891,metadata!$B$2:$Z$451,25,0)</f>
        <v/>
      </c>
      <c r="AC891" s="0" t="n">
        <v>12</v>
      </c>
      <c r="AD891" s="0" t="n">
        <v>4.52610144390962</v>
      </c>
      <c r="AE891" s="0" t="n">
        <v>31</v>
      </c>
      <c r="AF891" s="0" t="n">
        <f aca="false">IF(AE891="",V891,AE891)</f>
        <v>31</v>
      </c>
      <c r="AG891" s="0" t="n">
        <f aca="false">ROUND(AC891,1)</f>
        <v>12</v>
      </c>
      <c r="AH891" s="0" t="n">
        <v>1993</v>
      </c>
      <c r="AI891" s="0" t="s">
        <v>37</v>
      </c>
      <c r="AJ891" s="0" t="s">
        <v>37</v>
      </c>
    </row>
    <row r="892" customFormat="false" ht="13.8" hidden="false" customHeight="false" outlineLevel="0" collapsed="false">
      <c r="C892" s="0" t="n">
        <v>891</v>
      </c>
      <c r="D892" s="3" t="str">
        <f aca="false">VLOOKUP(C892,$A$1:$B$451,2)</f>
        <v>21-Thessaloniki1</v>
      </c>
      <c r="E892" s="0" t="str">
        <f aca="false">VLOOKUP($D892,metadata!$B$2:$S$451,2,0)</f>
        <v>KOVEOS, DS; KROON, A; VEERMAN, A</v>
      </c>
      <c r="F892" s="0" t="str">
        <f aca="false">VLOOKUP($D892,metadata!$B$2:$S$451,3,0)</f>
        <v>THE SAME PHOTOPERIODIC CLOCK MAY CONTROL INDUCTION AND MAINTENANCE OF DIAPAUSE IN THE SPIDER-MITE TETRANCHUS-URTICAE</v>
      </c>
      <c r="G892" s="0" t="str">
        <f aca="false">VLOOKUP($D892,metadata!$B$2:$S$451,4,0)</f>
        <v>10.1177/074873049300800401</v>
      </c>
      <c r="H892" s="0" t="str">
        <f aca="false">VLOOKUP($D892,metadata!$B$2:$S$451,5,0)</f>
        <v>y</v>
      </c>
      <c r="I892" s="0" t="str">
        <f aca="false">VLOOKUP($D892,metadata!$B$2:$S$451,6,0)</f>
        <v>a</v>
      </c>
      <c r="J892" s="0" t="str">
        <f aca="false">VLOOKUP($D892,metadata!$B$2:$S$451,7,0)</f>
        <v>i</v>
      </c>
      <c r="K892" s="0" t="n">
        <f aca="false">VLOOKUP($D892,metadata!$B$2:$S$451,8,0)</f>
        <v>8</v>
      </c>
      <c r="L892" s="0" t="n">
        <f aca="false">VLOOKUP($D892,metadata!$B$2:$S$451,9,0)</f>
        <v>7</v>
      </c>
      <c r="M892" s="0" t="str">
        <f aca="false">VLOOKUP($D892,metadata!$B$2:$S$451,10,0)</f>
        <v/>
      </c>
      <c r="N892" s="0" t="str">
        <f aca="false">VLOOKUP($D892,metadata!$B$2:$S$451,11,0)</f>
        <v>Tetranychus urticae</v>
      </c>
      <c r="O892" s="0" t="str">
        <f aca="false">VLOOKUP($D892,metadata!$B$2:$S$451,12,0)</f>
        <v>Tetranychidae</v>
      </c>
      <c r="P892" s="0" t="str">
        <f aca="false">VLOOKUP($D892,metadata!$B$2:$S$451,13,0)</f>
        <v>Thessaloniki1</v>
      </c>
      <c r="Q892" s="0" t="n">
        <f aca="false">VLOOKUP($D892,metadata!$B$2:$S$451,14,0)</f>
        <v>40.647222</v>
      </c>
      <c r="R892" s="0" t="n">
        <f aca="false">VLOOKUP($D892,metadata!$B$2:$S$451,15,0)</f>
        <v>22.963889</v>
      </c>
      <c r="S892" s="0" t="n">
        <f aca="false">VLOOKUP($D892,metadata!$B$2:$S$451,16,0)</f>
        <v>0.05</v>
      </c>
      <c r="T892" s="0" t="str">
        <f aca="false">VLOOKUP($D892,metadata!$B$2:$S$451,17,0)</f>
        <v/>
      </c>
      <c r="U892" s="0" t="str">
        <f aca="false">VLOOKUP($D892,metadata!$B$2:$S$451,18,0)</f>
        <v/>
      </c>
      <c r="V892" s="0" t="n">
        <f aca="false">VLOOKUP($D892,metadata!$B$2:$Z$451,19,0)</f>
        <v>250</v>
      </c>
      <c r="W892" s="0" t="str">
        <f aca="false">VLOOKUP($D892,metadata!$B$2:$Z$451,20,0)</f>
        <v>global average</v>
      </c>
      <c r="X892" s="0" t="str">
        <f aca="false">VLOOKUP($D892,metadata!$B$2:$Z$451,21,0)</f>
        <v/>
      </c>
      <c r="Y892" s="0" t="n">
        <f aca="false">VLOOKUP($D892,metadata!$B$2:$Z$451,22,0)</f>
        <v>21</v>
      </c>
      <c r="Z892" s="0" t="str">
        <f aca="false">VLOOKUP($D892,metadata!$B$2:$Z$451,23,0)</f>
        <v/>
      </c>
      <c r="AA892" s="0" t="str">
        <f aca="false">VLOOKUP($D892,metadata!$B$2:$Z$451,24,0)</f>
        <v/>
      </c>
      <c r="AB892" s="0" t="str">
        <f aca="false">VLOOKUP($D892,metadata!$B$2:$Z$451,25,0)</f>
        <v/>
      </c>
      <c r="AC892" s="0" t="n">
        <v>13</v>
      </c>
      <c r="AD892" s="0" t="n">
        <v>4.4520547945205</v>
      </c>
      <c r="AE892" s="0" t="n">
        <v>23</v>
      </c>
      <c r="AF892" s="0" t="n">
        <f aca="false">IF(AE892="",V892,AE892)</f>
        <v>23</v>
      </c>
      <c r="AG892" s="0" t="n">
        <f aca="false">ROUND(AC892,1)</f>
        <v>13</v>
      </c>
      <c r="AH892" s="0" t="n">
        <v>1993</v>
      </c>
      <c r="AI892" s="0" t="s">
        <v>37</v>
      </c>
      <c r="AJ892" s="0" t="s">
        <v>37</v>
      </c>
    </row>
    <row r="893" customFormat="false" ht="13.8" hidden="false" customHeight="false" outlineLevel="0" collapsed="false">
      <c r="C893" s="0" t="n">
        <v>892</v>
      </c>
      <c r="D893" s="3" t="str">
        <f aca="false">VLOOKUP(C893,$A$1:$B$451,2)</f>
        <v>21- Susch</v>
      </c>
      <c r="E893" s="0" t="str">
        <f aca="false">VLOOKUP($D893,metadata!$B$2:$S$451,2,0)</f>
        <v>KOVEOS, DS; KROON, A; VEERMAN, A</v>
      </c>
      <c r="F893" s="0" t="str">
        <f aca="false">VLOOKUP($D893,metadata!$B$2:$S$451,3,0)</f>
        <v>THE SAME PHOTOPERIODIC CLOCK MAY CONTROL INDUCTION AND MAINTENANCE OF DIAPAUSE IN THE SPIDER-MITE TETRANCHUS-URTICAE</v>
      </c>
      <c r="G893" s="0" t="str">
        <f aca="false">VLOOKUP($D893,metadata!$B$2:$S$451,4,0)</f>
        <v>10.1177/074873049300800401</v>
      </c>
      <c r="H893" s="0" t="str">
        <f aca="false">VLOOKUP($D893,metadata!$B$2:$S$451,5,0)</f>
        <v>y</v>
      </c>
      <c r="I893" s="0" t="str">
        <f aca="false">VLOOKUP($D893,metadata!$B$2:$S$451,6,0)</f>
        <v>a</v>
      </c>
      <c r="J893" s="0" t="str">
        <f aca="false">VLOOKUP($D893,metadata!$B$2:$S$451,7,0)</f>
        <v>i</v>
      </c>
      <c r="K893" s="0" t="n">
        <f aca="false">VLOOKUP($D893,metadata!$B$2:$S$451,8,0)</f>
        <v>8</v>
      </c>
      <c r="L893" s="0" t="n">
        <f aca="false">VLOOKUP($D893,metadata!$B$2:$S$451,9,0)</f>
        <v>7</v>
      </c>
      <c r="M893" s="0" t="str">
        <f aca="false">VLOOKUP($D893,metadata!$B$2:$S$451,10,0)</f>
        <v/>
      </c>
      <c r="N893" s="0" t="str">
        <f aca="false">VLOOKUP($D893,metadata!$B$2:$S$451,11,0)</f>
        <v>Tetranychus urticae</v>
      </c>
      <c r="O893" s="0" t="str">
        <f aca="false">VLOOKUP($D893,metadata!$B$2:$S$451,12,0)</f>
        <v>Tetranychidae</v>
      </c>
      <c r="P893" s="0" t="str">
        <f aca="false">VLOOKUP($D893,metadata!$B$2:$S$451,13,0)</f>
        <v>Susch</v>
      </c>
      <c r="Q893" s="0" t="n">
        <f aca="false">VLOOKUP($D893,metadata!$B$2:$S$451,14,0)</f>
        <v>46.749995</v>
      </c>
      <c r="R893" s="0" t="n">
        <f aca="false">VLOOKUP($D893,metadata!$B$2:$S$451,15,0)</f>
        <v>10.066666</v>
      </c>
      <c r="S893" s="0" t="n">
        <f aca="false">VLOOKUP($D893,metadata!$B$2:$S$451,16,0)</f>
        <v>0.05</v>
      </c>
      <c r="T893" s="0" t="n">
        <f aca="false">VLOOKUP($D893,metadata!$B$2:$S$451,17,0)</f>
        <v>1450</v>
      </c>
      <c r="U893" s="0" t="str">
        <f aca="false">VLOOKUP($D893,metadata!$B$2:$S$451,18,0)</f>
        <v/>
      </c>
      <c r="V893" s="0" t="n">
        <f aca="false">VLOOKUP($D893,metadata!$B$2:$Z$451,19,0)</f>
        <v>250</v>
      </c>
      <c r="W893" s="0" t="str">
        <f aca="false">VLOOKUP($D893,metadata!$B$2:$Z$451,20,0)</f>
        <v>global average</v>
      </c>
      <c r="X893" s="0" t="str">
        <f aca="false">VLOOKUP($D893,metadata!$B$2:$Z$451,21,0)</f>
        <v/>
      </c>
      <c r="Y893" s="0" t="n">
        <f aca="false">VLOOKUP($D893,metadata!$B$2:$Z$451,22,0)</f>
        <v>21</v>
      </c>
      <c r="Z893" s="0" t="str">
        <f aca="false">VLOOKUP($D893,metadata!$B$2:$Z$451,23,0)</f>
        <v/>
      </c>
      <c r="AA893" s="0" t="str">
        <f aca="false">VLOOKUP($D893,metadata!$B$2:$Z$451,24,0)</f>
        <v/>
      </c>
      <c r="AB893" s="0" t="str">
        <f aca="false">VLOOKUP($D893,metadata!$B$2:$Z$451,25,0)</f>
        <v/>
      </c>
      <c r="AC893" s="0" t="n">
        <v>12.0178571428571</v>
      </c>
      <c r="AD893" s="0" t="n">
        <v>99.460690316395</v>
      </c>
      <c r="AE893" s="0" t="n">
        <v>31</v>
      </c>
      <c r="AF893" s="0" t="n">
        <f aca="false">IF(AE893="",V893,AE893)</f>
        <v>31</v>
      </c>
      <c r="AG893" s="0" t="n">
        <f aca="false">ROUND(AC893,1)</f>
        <v>12</v>
      </c>
      <c r="AH893" s="0" t="n">
        <v>1993</v>
      </c>
      <c r="AI893" s="0" t="s">
        <v>37</v>
      </c>
      <c r="AJ893" s="0" t="s">
        <v>37</v>
      </c>
    </row>
    <row r="894" customFormat="false" ht="13.8" hidden="false" customHeight="false" outlineLevel="0" collapsed="false">
      <c r="C894" s="0" t="n">
        <v>893</v>
      </c>
      <c r="D894" s="3" t="str">
        <f aca="false">VLOOKUP(C894,$A$1:$B$451,2)</f>
        <v>21- Susch</v>
      </c>
      <c r="E894" s="0" t="str">
        <f aca="false">VLOOKUP($D894,metadata!$B$2:$S$451,2,0)</f>
        <v>KOVEOS, DS; KROON, A; VEERMAN, A</v>
      </c>
      <c r="F894" s="0" t="str">
        <f aca="false">VLOOKUP($D894,metadata!$B$2:$S$451,3,0)</f>
        <v>THE SAME PHOTOPERIODIC CLOCK MAY CONTROL INDUCTION AND MAINTENANCE OF DIAPAUSE IN THE SPIDER-MITE TETRANCHUS-URTICAE</v>
      </c>
      <c r="G894" s="0" t="str">
        <f aca="false">VLOOKUP($D894,metadata!$B$2:$S$451,4,0)</f>
        <v>10.1177/074873049300800401</v>
      </c>
      <c r="H894" s="0" t="str">
        <f aca="false">VLOOKUP($D894,metadata!$B$2:$S$451,5,0)</f>
        <v>y</v>
      </c>
      <c r="I894" s="0" t="str">
        <f aca="false">VLOOKUP($D894,metadata!$B$2:$S$451,6,0)</f>
        <v>a</v>
      </c>
      <c r="J894" s="0" t="str">
        <f aca="false">VLOOKUP($D894,metadata!$B$2:$S$451,7,0)</f>
        <v>i</v>
      </c>
      <c r="K894" s="0" t="n">
        <f aca="false">VLOOKUP($D894,metadata!$B$2:$S$451,8,0)</f>
        <v>8</v>
      </c>
      <c r="L894" s="0" t="n">
        <f aca="false">VLOOKUP($D894,metadata!$B$2:$S$451,9,0)</f>
        <v>7</v>
      </c>
      <c r="M894" s="0" t="str">
        <f aca="false">VLOOKUP($D894,metadata!$B$2:$S$451,10,0)</f>
        <v/>
      </c>
      <c r="N894" s="0" t="str">
        <f aca="false">VLOOKUP($D894,metadata!$B$2:$S$451,11,0)</f>
        <v>Tetranychus urticae</v>
      </c>
      <c r="O894" s="0" t="str">
        <f aca="false">VLOOKUP($D894,metadata!$B$2:$S$451,12,0)</f>
        <v>Tetranychidae</v>
      </c>
      <c r="P894" s="0" t="str">
        <f aca="false">VLOOKUP($D894,metadata!$B$2:$S$451,13,0)</f>
        <v>Susch</v>
      </c>
      <c r="Q894" s="0" t="n">
        <f aca="false">VLOOKUP($D894,metadata!$B$2:$S$451,14,0)</f>
        <v>46.749995</v>
      </c>
      <c r="R894" s="0" t="n">
        <f aca="false">VLOOKUP($D894,metadata!$B$2:$S$451,15,0)</f>
        <v>10.066666</v>
      </c>
      <c r="S894" s="0" t="n">
        <f aca="false">VLOOKUP($D894,metadata!$B$2:$S$451,16,0)</f>
        <v>0.05</v>
      </c>
      <c r="T894" s="0" t="n">
        <f aca="false">VLOOKUP($D894,metadata!$B$2:$S$451,17,0)</f>
        <v>1450</v>
      </c>
      <c r="U894" s="0" t="str">
        <f aca="false">VLOOKUP($D894,metadata!$B$2:$S$451,18,0)</f>
        <v/>
      </c>
      <c r="V894" s="0" t="n">
        <f aca="false">VLOOKUP($D894,metadata!$B$2:$Z$451,19,0)</f>
        <v>250</v>
      </c>
      <c r="W894" s="0" t="str">
        <f aca="false">VLOOKUP($D894,metadata!$B$2:$Z$451,20,0)</f>
        <v>global average</v>
      </c>
      <c r="X894" s="0" t="str">
        <f aca="false">VLOOKUP($D894,metadata!$B$2:$Z$451,21,0)</f>
        <v/>
      </c>
      <c r="Y894" s="0" t="n">
        <f aca="false">VLOOKUP($D894,metadata!$B$2:$Z$451,22,0)</f>
        <v>21</v>
      </c>
      <c r="Z894" s="0" t="str">
        <f aca="false">VLOOKUP($D894,metadata!$B$2:$Z$451,23,0)</f>
        <v/>
      </c>
      <c r="AA894" s="0" t="str">
        <f aca="false">VLOOKUP($D894,metadata!$B$2:$Z$451,24,0)</f>
        <v/>
      </c>
      <c r="AB894" s="0" t="str">
        <f aca="false">VLOOKUP($D894,metadata!$B$2:$Z$451,25,0)</f>
        <v/>
      </c>
      <c r="AC894" s="0" t="n">
        <v>13</v>
      </c>
      <c r="AD894" s="0" t="n">
        <v>99.3288590604026</v>
      </c>
      <c r="AE894" s="0" t="n">
        <v>46</v>
      </c>
      <c r="AF894" s="0" t="n">
        <f aca="false">IF(AE894="",V894,AE894)</f>
        <v>46</v>
      </c>
      <c r="AG894" s="0" t="n">
        <f aca="false">ROUND(AC894,1)</f>
        <v>13</v>
      </c>
      <c r="AH894" s="0" t="n">
        <v>1993</v>
      </c>
      <c r="AI894" s="0" t="s">
        <v>37</v>
      </c>
      <c r="AJ894" s="0" t="s">
        <v>37</v>
      </c>
    </row>
    <row r="895" customFormat="false" ht="13.8" hidden="false" customHeight="false" outlineLevel="0" collapsed="false">
      <c r="C895" s="0" t="n">
        <v>894</v>
      </c>
      <c r="D895" s="3" t="str">
        <f aca="false">VLOOKUP(C895,$A$1:$B$451,2)</f>
        <v>21- Susch</v>
      </c>
      <c r="E895" s="0" t="str">
        <f aca="false">VLOOKUP($D895,metadata!$B$2:$S$451,2,0)</f>
        <v>KOVEOS, DS; KROON, A; VEERMAN, A</v>
      </c>
      <c r="F895" s="0" t="str">
        <f aca="false">VLOOKUP($D895,metadata!$B$2:$S$451,3,0)</f>
        <v>THE SAME PHOTOPERIODIC CLOCK MAY CONTROL INDUCTION AND MAINTENANCE OF DIAPAUSE IN THE SPIDER-MITE TETRANCHUS-URTICAE</v>
      </c>
      <c r="G895" s="0" t="str">
        <f aca="false">VLOOKUP($D895,metadata!$B$2:$S$451,4,0)</f>
        <v>10.1177/074873049300800401</v>
      </c>
      <c r="H895" s="0" t="str">
        <f aca="false">VLOOKUP($D895,metadata!$B$2:$S$451,5,0)</f>
        <v>y</v>
      </c>
      <c r="I895" s="0" t="str">
        <f aca="false">VLOOKUP($D895,metadata!$B$2:$S$451,6,0)</f>
        <v>a</v>
      </c>
      <c r="J895" s="0" t="str">
        <f aca="false">VLOOKUP($D895,metadata!$B$2:$S$451,7,0)</f>
        <v>i</v>
      </c>
      <c r="K895" s="0" t="n">
        <f aca="false">VLOOKUP($D895,metadata!$B$2:$S$451,8,0)</f>
        <v>8</v>
      </c>
      <c r="L895" s="0" t="n">
        <f aca="false">VLOOKUP($D895,metadata!$B$2:$S$451,9,0)</f>
        <v>7</v>
      </c>
      <c r="M895" s="0" t="str">
        <f aca="false">VLOOKUP($D895,metadata!$B$2:$S$451,10,0)</f>
        <v/>
      </c>
      <c r="N895" s="0" t="str">
        <f aca="false">VLOOKUP($D895,metadata!$B$2:$S$451,11,0)</f>
        <v>Tetranychus urticae</v>
      </c>
      <c r="O895" s="0" t="str">
        <f aca="false">VLOOKUP($D895,metadata!$B$2:$S$451,12,0)</f>
        <v>Tetranychidae</v>
      </c>
      <c r="P895" s="0" t="str">
        <f aca="false">VLOOKUP($D895,metadata!$B$2:$S$451,13,0)</f>
        <v>Susch</v>
      </c>
      <c r="Q895" s="0" t="n">
        <f aca="false">VLOOKUP($D895,metadata!$B$2:$S$451,14,0)</f>
        <v>46.749995</v>
      </c>
      <c r="R895" s="0" t="n">
        <f aca="false">VLOOKUP($D895,metadata!$B$2:$S$451,15,0)</f>
        <v>10.066666</v>
      </c>
      <c r="S895" s="0" t="n">
        <f aca="false">VLOOKUP($D895,metadata!$B$2:$S$451,16,0)</f>
        <v>0.05</v>
      </c>
      <c r="T895" s="0" t="n">
        <f aca="false">VLOOKUP($D895,metadata!$B$2:$S$451,17,0)</f>
        <v>1450</v>
      </c>
      <c r="U895" s="0" t="str">
        <f aca="false">VLOOKUP($D895,metadata!$B$2:$S$451,18,0)</f>
        <v/>
      </c>
      <c r="V895" s="0" t="n">
        <f aca="false">VLOOKUP($D895,metadata!$B$2:$Z$451,19,0)</f>
        <v>250</v>
      </c>
      <c r="W895" s="0" t="str">
        <f aca="false">VLOOKUP($D895,metadata!$B$2:$Z$451,20,0)</f>
        <v>global average</v>
      </c>
      <c r="X895" s="0" t="str">
        <f aca="false">VLOOKUP($D895,metadata!$B$2:$Z$451,21,0)</f>
        <v/>
      </c>
      <c r="Y895" s="0" t="n">
        <f aca="false">VLOOKUP($D895,metadata!$B$2:$Z$451,22,0)</f>
        <v>21</v>
      </c>
      <c r="Z895" s="0" t="str">
        <f aca="false">VLOOKUP($D895,metadata!$B$2:$Z$451,23,0)</f>
        <v/>
      </c>
      <c r="AA895" s="0" t="str">
        <f aca="false">VLOOKUP($D895,metadata!$B$2:$Z$451,24,0)</f>
        <v/>
      </c>
      <c r="AB895" s="0" t="str">
        <f aca="false">VLOOKUP($D895,metadata!$B$2:$Z$451,25,0)</f>
        <v/>
      </c>
      <c r="AC895" s="0" t="n">
        <v>14.0267857142857</v>
      </c>
      <c r="AD895" s="0" t="n">
        <v>97.1776126558004</v>
      </c>
      <c r="AE895" s="0" t="n">
        <v>46</v>
      </c>
      <c r="AF895" s="0" t="n">
        <f aca="false">IF(AE895="",V895,AE895)</f>
        <v>46</v>
      </c>
      <c r="AG895" s="0" t="n">
        <f aca="false">ROUND(AC895,1)</f>
        <v>14</v>
      </c>
      <c r="AH895" s="0" t="n">
        <v>1993</v>
      </c>
      <c r="AI895" s="0" t="s">
        <v>37</v>
      </c>
      <c r="AJ895" s="0" t="s">
        <v>37</v>
      </c>
    </row>
    <row r="896" customFormat="false" ht="13.8" hidden="false" customHeight="false" outlineLevel="0" collapsed="false">
      <c r="C896" s="0" t="n">
        <v>895</v>
      </c>
      <c r="D896" s="3" t="str">
        <f aca="false">VLOOKUP(C896,$A$1:$B$451,2)</f>
        <v>21- Susch</v>
      </c>
      <c r="E896" s="0" t="str">
        <f aca="false">VLOOKUP($D896,metadata!$B$2:$S$451,2,0)</f>
        <v>KOVEOS, DS; KROON, A; VEERMAN, A</v>
      </c>
      <c r="F896" s="0" t="str">
        <f aca="false">VLOOKUP($D896,metadata!$B$2:$S$451,3,0)</f>
        <v>THE SAME PHOTOPERIODIC CLOCK MAY CONTROL INDUCTION AND MAINTENANCE OF DIAPAUSE IN THE SPIDER-MITE TETRANCHUS-URTICAE</v>
      </c>
      <c r="G896" s="0" t="str">
        <f aca="false">VLOOKUP($D896,metadata!$B$2:$S$451,4,0)</f>
        <v>10.1177/074873049300800401</v>
      </c>
      <c r="H896" s="0" t="str">
        <f aca="false">VLOOKUP($D896,metadata!$B$2:$S$451,5,0)</f>
        <v>y</v>
      </c>
      <c r="I896" s="0" t="str">
        <f aca="false">VLOOKUP($D896,metadata!$B$2:$S$451,6,0)</f>
        <v>a</v>
      </c>
      <c r="J896" s="0" t="str">
        <f aca="false">VLOOKUP($D896,metadata!$B$2:$S$451,7,0)</f>
        <v>i</v>
      </c>
      <c r="K896" s="0" t="n">
        <f aca="false">VLOOKUP($D896,metadata!$B$2:$S$451,8,0)</f>
        <v>8</v>
      </c>
      <c r="L896" s="0" t="n">
        <f aca="false">VLOOKUP($D896,metadata!$B$2:$S$451,9,0)</f>
        <v>7</v>
      </c>
      <c r="M896" s="0" t="str">
        <f aca="false">VLOOKUP($D896,metadata!$B$2:$S$451,10,0)</f>
        <v/>
      </c>
      <c r="N896" s="0" t="str">
        <f aca="false">VLOOKUP($D896,metadata!$B$2:$S$451,11,0)</f>
        <v>Tetranychus urticae</v>
      </c>
      <c r="O896" s="0" t="str">
        <f aca="false">VLOOKUP($D896,metadata!$B$2:$S$451,12,0)</f>
        <v>Tetranychidae</v>
      </c>
      <c r="P896" s="0" t="str">
        <f aca="false">VLOOKUP($D896,metadata!$B$2:$S$451,13,0)</f>
        <v>Susch</v>
      </c>
      <c r="Q896" s="0" t="n">
        <f aca="false">VLOOKUP($D896,metadata!$B$2:$S$451,14,0)</f>
        <v>46.749995</v>
      </c>
      <c r="R896" s="0" t="n">
        <f aca="false">VLOOKUP($D896,metadata!$B$2:$S$451,15,0)</f>
        <v>10.066666</v>
      </c>
      <c r="S896" s="0" t="n">
        <f aca="false">VLOOKUP($D896,metadata!$B$2:$S$451,16,0)</f>
        <v>0.05</v>
      </c>
      <c r="T896" s="0" t="n">
        <f aca="false">VLOOKUP($D896,metadata!$B$2:$S$451,17,0)</f>
        <v>1450</v>
      </c>
      <c r="U896" s="0" t="str">
        <f aca="false">VLOOKUP($D896,metadata!$B$2:$S$451,18,0)</f>
        <v/>
      </c>
      <c r="V896" s="0" t="n">
        <f aca="false">VLOOKUP($D896,metadata!$B$2:$Z$451,19,0)</f>
        <v>250</v>
      </c>
      <c r="W896" s="0" t="str">
        <f aca="false">VLOOKUP($D896,metadata!$B$2:$Z$451,20,0)</f>
        <v>global average</v>
      </c>
      <c r="X896" s="0" t="str">
        <f aca="false">VLOOKUP($D896,metadata!$B$2:$Z$451,21,0)</f>
        <v/>
      </c>
      <c r="Y896" s="0" t="n">
        <f aca="false">VLOOKUP($D896,metadata!$B$2:$Z$451,22,0)</f>
        <v>21</v>
      </c>
      <c r="Z896" s="0" t="str">
        <f aca="false">VLOOKUP($D896,metadata!$B$2:$Z$451,23,0)</f>
        <v/>
      </c>
      <c r="AA896" s="0" t="str">
        <f aca="false">VLOOKUP($D896,metadata!$B$2:$Z$451,24,0)</f>
        <v/>
      </c>
      <c r="AB896" s="0" t="str">
        <f aca="false">VLOOKUP($D896,metadata!$B$2:$Z$451,25,0)</f>
        <v/>
      </c>
      <c r="AC896" s="0" t="n">
        <v>15.0089285714285</v>
      </c>
      <c r="AD896" s="0" t="n">
        <v>94.3612176414189</v>
      </c>
      <c r="AE896" s="0" t="n">
        <v>44</v>
      </c>
      <c r="AF896" s="0" t="n">
        <f aca="false">IF(AE896="",V896,AE896)</f>
        <v>44</v>
      </c>
      <c r="AG896" s="0" t="n">
        <f aca="false">ROUND(AC896,1)</f>
        <v>15</v>
      </c>
      <c r="AH896" s="0" t="n">
        <v>1993</v>
      </c>
      <c r="AI896" s="0" t="s">
        <v>37</v>
      </c>
      <c r="AJ896" s="0" t="s">
        <v>37</v>
      </c>
    </row>
    <row r="897" customFormat="false" ht="13.8" hidden="false" customHeight="false" outlineLevel="0" collapsed="false">
      <c r="C897" s="0" t="n">
        <v>896</v>
      </c>
      <c r="D897" s="3" t="str">
        <f aca="false">VLOOKUP(C897,$A$1:$B$451,2)</f>
        <v>21- Susch</v>
      </c>
      <c r="E897" s="0" t="str">
        <f aca="false">VLOOKUP($D897,metadata!$B$2:$S$451,2,0)</f>
        <v>KOVEOS, DS; KROON, A; VEERMAN, A</v>
      </c>
      <c r="F897" s="0" t="str">
        <f aca="false">VLOOKUP($D897,metadata!$B$2:$S$451,3,0)</f>
        <v>THE SAME PHOTOPERIODIC CLOCK MAY CONTROL INDUCTION AND MAINTENANCE OF DIAPAUSE IN THE SPIDER-MITE TETRANCHUS-URTICAE</v>
      </c>
      <c r="G897" s="0" t="str">
        <f aca="false">VLOOKUP($D897,metadata!$B$2:$S$451,4,0)</f>
        <v>10.1177/074873049300800401</v>
      </c>
      <c r="H897" s="0" t="str">
        <f aca="false">VLOOKUP($D897,metadata!$B$2:$S$451,5,0)</f>
        <v>y</v>
      </c>
      <c r="I897" s="0" t="str">
        <f aca="false">VLOOKUP($D897,metadata!$B$2:$S$451,6,0)</f>
        <v>a</v>
      </c>
      <c r="J897" s="0" t="str">
        <f aca="false">VLOOKUP($D897,metadata!$B$2:$S$451,7,0)</f>
        <v>i</v>
      </c>
      <c r="K897" s="0" t="n">
        <f aca="false">VLOOKUP($D897,metadata!$B$2:$S$451,8,0)</f>
        <v>8</v>
      </c>
      <c r="L897" s="0" t="n">
        <f aca="false">VLOOKUP($D897,metadata!$B$2:$S$451,9,0)</f>
        <v>7</v>
      </c>
      <c r="M897" s="0" t="str">
        <f aca="false">VLOOKUP($D897,metadata!$B$2:$S$451,10,0)</f>
        <v/>
      </c>
      <c r="N897" s="0" t="str">
        <f aca="false">VLOOKUP($D897,metadata!$B$2:$S$451,11,0)</f>
        <v>Tetranychus urticae</v>
      </c>
      <c r="O897" s="0" t="str">
        <f aca="false">VLOOKUP($D897,metadata!$B$2:$S$451,12,0)</f>
        <v>Tetranychidae</v>
      </c>
      <c r="P897" s="0" t="str">
        <f aca="false">VLOOKUP($D897,metadata!$B$2:$S$451,13,0)</f>
        <v>Susch</v>
      </c>
      <c r="Q897" s="0" t="n">
        <f aca="false">VLOOKUP($D897,metadata!$B$2:$S$451,14,0)</f>
        <v>46.749995</v>
      </c>
      <c r="R897" s="0" t="n">
        <f aca="false">VLOOKUP($D897,metadata!$B$2:$S$451,15,0)</f>
        <v>10.066666</v>
      </c>
      <c r="S897" s="0" t="n">
        <f aca="false">VLOOKUP($D897,metadata!$B$2:$S$451,16,0)</f>
        <v>0.05</v>
      </c>
      <c r="T897" s="0" t="n">
        <f aca="false">VLOOKUP($D897,metadata!$B$2:$S$451,17,0)</f>
        <v>1450</v>
      </c>
      <c r="U897" s="0" t="str">
        <f aca="false">VLOOKUP($D897,metadata!$B$2:$S$451,18,0)</f>
        <v/>
      </c>
      <c r="V897" s="0" t="n">
        <f aca="false">VLOOKUP($D897,metadata!$B$2:$Z$451,19,0)</f>
        <v>250</v>
      </c>
      <c r="W897" s="0" t="str">
        <f aca="false">VLOOKUP($D897,metadata!$B$2:$Z$451,20,0)</f>
        <v>global average</v>
      </c>
      <c r="X897" s="0" t="str">
        <f aca="false">VLOOKUP($D897,metadata!$B$2:$Z$451,21,0)</f>
        <v/>
      </c>
      <c r="Y897" s="0" t="n">
        <f aca="false">VLOOKUP($D897,metadata!$B$2:$Z$451,22,0)</f>
        <v>21</v>
      </c>
      <c r="Z897" s="0" t="str">
        <f aca="false">VLOOKUP($D897,metadata!$B$2:$Z$451,23,0)</f>
        <v/>
      </c>
      <c r="AA897" s="0" t="str">
        <f aca="false">VLOOKUP($D897,metadata!$B$2:$Z$451,24,0)</f>
        <v/>
      </c>
      <c r="AB897" s="0" t="str">
        <f aca="false">VLOOKUP($D897,metadata!$B$2:$Z$451,25,0)</f>
        <v/>
      </c>
      <c r="AC897" s="0" t="n">
        <v>15.5446428571428</v>
      </c>
      <c r="AD897" s="0" t="n">
        <v>52.6785714285713</v>
      </c>
      <c r="AE897" s="0" t="n">
        <v>45</v>
      </c>
      <c r="AF897" s="0" t="n">
        <f aca="false">IF(AE897="",V897,AE897)</f>
        <v>45</v>
      </c>
      <c r="AG897" s="0" t="n">
        <f aca="false">ROUND(AC897,1)</f>
        <v>15.5</v>
      </c>
      <c r="AH897" s="0" t="n">
        <v>1993</v>
      </c>
      <c r="AI897" s="0" t="s">
        <v>37</v>
      </c>
      <c r="AJ897" s="0" t="s">
        <v>37</v>
      </c>
    </row>
    <row r="898" customFormat="false" ht="13.8" hidden="false" customHeight="false" outlineLevel="0" collapsed="false">
      <c r="C898" s="0" t="n">
        <v>897</v>
      </c>
      <c r="D898" s="3" t="str">
        <f aca="false">VLOOKUP(C898,$A$1:$B$451,2)</f>
        <v>21- Susch</v>
      </c>
      <c r="E898" s="0" t="str">
        <f aca="false">VLOOKUP($D898,metadata!$B$2:$S$451,2,0)</f>
        <v>KOVEOS, DS; KROON, A; VEERMAN, A</v>
      </c>
      <c r="F898" s="0" t="str">
        <f aca="false">VLOOKUP($D898,metadata!$B$2:$S$451,3,0)</f>
        <v>THE SAME PHOTOPERIODIC CLOCK MAY CONTROL INDUCTION AND MAINTENANCE OF DIAPAUSE IN THE SPIDER-MITE TETRANCHUS-URTICAE</v>
      </c>
      <c r="G898" s="0" t="str">
        <f aca="false">VLOOKUP($D898,metadata!$B$2:$S$451,4,0)</f>
        <v>10.1177/074873049300800401</v>
      </c>
      <c r="H898" s="0" t="str">
        <f aca="false">VLOOKUP($D898,metadata!$B$2:$S$451,5,0)</f>
        <v>y</v>
      </c>
      <c r="I898" s="0" t="str">
        <f aca="false">VLOOKUP($D898,metadata!$B$2:$S$451,6,0)</f>
        <v>a</v>
      </c>
      <c r="J898" s="0" t="str">
        <f aca="false">VLOOKUP($D898,metadata!$B$2:$S$451,7,0)</f>
        <v>i</v>
      </c>
      <c r="K898" s="0" t="n">
        <f aca="false">VLOOKUP($D898,metadata!$B$2:$S$451,8,0)</f>
        <v>8</v>
      </c>
      <c r="L898" s="0" t="n">
        <f aca="false">VLOOKUP($D898,metadata!$B$2:$S$451,9,0)</f>
        <v>7</v>
      </c>
      <c r="M898" s="0" t="str">
        <f aca="false">VLOOKUP($D898,metadata!$B$2:$S$451,10,0)</f>
        <v/>
      </c>
      <c r="N898" s="0" t="str">
        <f aca="false">VLOOKUP($D898,metadata!$B$2:$S$451,11,0)</f>
        <v>Tetranychus urticae</v>
      </c>
      <c r="O898" s="0" t="str">
        <f aca="false">VLOOKUP($D898,metadata!$B$2:$S$451,12,0)</f>
        <v>Tetranychidae</v>
      </c>
      <c r="P898" s="0" t="str">
        <f aca="false">VLOOKUP($D898,metadata!$B$2:$S$451,13,0)</f>
        <v>Susch</v>
      </c>
      <c r="Q898" s="0" t="n">
        <f aca="false">VLOOKUP($D898,metadata!$B$2:$S$451,14,0)</f>
        <v>46.749995</v>
      </c>
      <c r="R898" s="0" t="n">
        <f aca="false">VLOOKUP($D898,metadata!$B$2:$S$451,15,0)</f>
        <v>10.066666</v>
      </c>
      <c r="S898" s="0" t="n">
        <f aca="false">VLOOKUP($D898,metadata!$B$2:$S$451,16,0)</f>
        <v>0.05</v>
      </c>
      <c r="T898" s="0" t="n">
        <f aca="false">VLOOKUP($D898,metadata!$B$2:$S$451,17,0)</f>
        <v>1450</v>
      </c>
      <c r="U898" s="0" t="str">
        <f aca="false">VLOOKUP($D898,metadata!$B$2:$S$451,18,0)</f>
        <v/>
      </c>
      <c r="V898" s="0" t="n">
        <f aca="false">VLOOKUP($D898,metadata!$B$2:$Z$451,19,0)</f>
        <v>250</v>
      </c>
      <c r="W898" s="0" t="str">
        <f aca="false">VLOOKUP($D898,metadata!$B$2:$Z$451,20,0)</f>
        <v>global average</v>
      </c>
      <c r="X898" s="0" t="str">
        <f aca="false">VLOOKUP($D898,metadata!$B$2:$Z$451,21,0)</f>
        <v/>
      </c>
      <c r="Y898" s="0" t="n">
        <f aca="false">VLOOKUP($D898,metadata!$B$2:$Z$451,22,0)</f>
        <v>21</v>
      </c>
      <c r="Z898" s="0" t="str">
        <f aca="false">VLOOKUP($D898,metadata!$B$2:$Z$451,23,0)</f>
        <v/>
      </c>
      <c r="AA898" s="0" t="str">
        <f aca="false">VLOOKUP($D898,metadata!$B$2:$Z$451,24,0)</f>
        <v/>
      </c>
      <c r="AB898" s="0" t="str">
        <f aca="false">VLOOKUP($D898,metadata!$B$2:$Z$451,25,0)</f>
        <v/>
      </c>
      <c r="AC898" s="0" t="n">
        <v>16.0357142857142</v>
      </c>
      <c r="AD898" s="0" t="n">
        <v>4.29050814956849</v>
      </c>
      <c r="AE898" s="0" t="n">
        <v>38</v>
      </c>
      <c r="AF898" s="0" t="n">
        <f aca="false">IF(AE898="",V898,AE898)</f>
        <v>38</v>
      </c>
      <c r="AG898" s="0" t="n">
        <f aca="false">ROUND(AC898,1)</f>
        <v>16</v>
      </c>
      <c r="AH898" s="0" t="n">
        <v>1993</v>
      </c>
      <c r="AI898" s="0" t="s">
        <v>37</v>
      </c>
      <c r="AJ898" s="0" t="s">
        <v>37</v>
      </c>
    </row>
    <row r="899" customFormat="false" ht="13.8" hidden="false" customHeight="false" outlineLevel="0" collapsed="false">
      <c r="C899" s="0" t="n">
        <v>898</v>
      </c>
      <c r="D899" s="3" t="str">
        <f aca="false">VLOOKUP(C899,$A$1:$B$451,2)</f>
        <v>21- Susch</v>
      </c>
      <c r="E899" s="0" t="str">
        <f aca="false">VLOOKUP($D899,metadata!$B$2:$S$451,2,0)</f>
        <v>KOVEOS, DS; KROON, A; VEERMAN, A</v>
      </c>
      <c r="F899" s="0" t="str">
        <f aca="false">VLOOKUP($D899,metadata!$B$2:$S$451,3,0)</f>
        <v>THE SAME PHOTOPERIODIC CLOCK MAY CONTROL INDUCTION AND MAINTENANCE OF DIAPAUSE IN THE SPIDER-MITE TETRANCHUS-URTICAE</v>
      </c>
      <c r="G899" s="0" t="str">
        <f aca="false">VLOOKUP($D899,metadata!$B$2:$S$451,4,0)</f>
        <v>10.1177/074873049300800401</v>
      </c>
      <c r="H899" s="0" t="str">
        <f aca="false">VLOOKUP($D899,metadata!$B$2:$S$451,5,0)</f>
        <v>y</v>
      </c>
      <c r="I899" s="0" t="str">
        <f aca="false">VLOOKUP($D899,metadata!$B$2:$S$451,6,0)</f>
        <v>a</v>
      </c>
      <c r="J899" s="0" t="str">
        <f aca="false">VLOOKUP($D899,metadata!$B$2:$S$451,7,0)</f>
        <v>i</v>
      </c>
      <c r="K899" s="0" t="n">
        <f aca="false">VLOOKUP($D899,metadata!$B$2:$S$451,8,0)</f>
        <v>8</v>
      </c>
      <c r="L899" s="0" t="n">
        <f aca="false">VLOOKUP($D899,metadata!$B$2:$S$451,9,0)</f>
        <v>7</v>
      </c>
      <c r="M899" s="0" t="str">
        <f aca="false">VLOOKUP($D899,metadata!$B$2:$S$451,10,0)</f>
        <v/>
      </c>
      <c r="N899" s="0" t="str">
        <f aca="false">VLOOKUP($D899,metadata!$B$2:$S$451,11,0)</f>
        <v>Tetranychus urticae</v>
      </c>
      <c r="O899" s="0" t="str">
        <f aca="false">VLOOKUP($D899,metadata!$B$2:$S$451,12,0)</f>
        <v>Tetranychidae</v>
      </c>
      <c r="P899" s="0" t="str">
        <f aca="false">VLOOKUP($D899,metadata!$B$2:$S$451,13,0)</f>
        <v>Susch</v>
      </c>
      <c r="Q899" s="0" t="n">
        <f aca="false">VLOOKUP($D899,metadata!$B$2:$S$451,14,0)</f>
        <v>46.749995</v>
      </c>
      <c r="R899" s="0" t="n">
        <f aca="false">VLOOKUP($D899,metadata!$B$2:$S$451,15,0)</f>
        <v>10.066666</v>
      </c>
      <c r="S899" s="0" t="n">
        <f aca="false">VLOOKUP($D899,metadata!$B$2:$S$451,16,0)</f>
        <v>0.05</v>
      </c>
      <c r="T899" s="0" t="n">
        <f aca="false">VLOOKUP($D899,metadata!$B$2:$S$451,17,0)</f>
        <v>1450</v>
      </c>
      <c r="U899" s="0" t="str">
        <f aca="false">VLOOKUP($D899,metadata!$B$2:$S$451,18,0)</f>
        <v/>
      </c>
      <c r="V899" s="0" t="n">
        <f aca="false">VLOOKUP($D899,metadata!$B$2:$Z$451,19,0)</f>
        <v>250</v>
      </c>
      <c r="W899" s="0" t="str">
        <f aca="false">VLOOKUP($D899,metadata!$B$2:$Z$451,20,0)</f>
        <v>global average</v>
      </c>
      <c r="X899" s="0" t="str">
        <f aca="false">VLOOKUP($D899,metadata!$B$2:$Z$451,21,0)</f>
        <v/>
      </c>
      <c r="Y899" s="0" t="n">
        <f aca="false">VLOOKUP($D899,metadata!$B$2:$Z$451,22,0)</f>
        <v>21</v>
      </c>
      <c r="Z899" s="0" t="str">
        <f aca="false">VLOOKUP($D899,metadata!$B$2:$Z$451,23,0)</f>
        <v/>
      </c>
      <c r="AA899" s="0" t="str">
        <f aca="false">VLOOKUP($D899,metadata!$B$2:$Z$451,24,0)</f>
        <v/>
      </c>
      <c r="AB899" s="0" t="str">
        <f aca="false">VLOOKUP($D899,metadata!$B$2:$Z$451,25,0)</f>
        <v/>
      </c>
      <c r="AC899" s="0" t="n">
        <v>18</v>
      </c>
      <c r="AD899" s="0" t="n">
        <v>3.35570469798653</v>
      </c>
      <c r="AF899" s="0" t="n">
        <f aca="false">IF(AE899="",V899,AE899)</f>
        <v>250</v>
      </c>
      <c r="AG899" s="0" t="n">
        <f aca="false">ROUND(AC899,1)</f>
        <v>18</v>
      </c>
      <c r="AH899" s="0" t="n">
        <v>1993</v>
      </c>
      <c r="AI899" s="0" t="s">
        <v>37</v>
      </c>
      <c r="AJ899" s="0" t="s">
        <v>37</v>
      </c>
    </row>
    <row r="900" customFormat="false" ht="13.8" hidden="false" customHeight="false" outlineLevel="0" collapsed="false">
      <c r="C900" s="0" t="n">
        <v>899</v>
      </c>
      <c r="D900" s="3" t="str">
        <f aca="false">VLOOKUP(C900,$A$1:$B$451,2)</f>
        <v>21-Thessaloniki2</v>
      </c>
      <c r="E900" s="0" t="str">
        <f aca="false">VLOOKUP($D900,metadata!$B$2:$S$451,2,0)</f>
        <v>KOVEOS, DS; KROON, A; VEERMAN, A</v>
      </c>
      <c r="F900" s="0" t="str">
        <f aca="false">VLOOKUP($D900,metadata!$B$2:$S$451,3,0)</f>
        <v>THE SAME PHOTOPERIODIC CLOCK MAY CONTROL INDUCTION AND MAINTENANCE OF DIAPAUSE IN THE SPIDER-MITE TETRANCHUS-URTICAE</v>
      </c>
      <c r="G900" s="0" t="str">
        <f aca="false">VLOOKUP($D900,metadata!$B$2:$S$451,4,0)</f>
        <v>10.1177/074873049300800401</v>
      </c>
      <c r="H900" s="0" t="str">
        <f aca="false">VLOOKUP($D900,metadata!$B$2:$S$451,5,0)</f>
        <v>y</v>
      </c>
      <c r="I900" s="0" t="str">
        <f aca="false">VLOOKUP($D900,metadata!$B$2:$S$451,6,0)</f>
        <v>a</v>
      </c>
      <c r="J900" s="0" t="str">
        <f aca="false">VLOOKUP($D900,metadata!$B$2:$S$451,7,0)</f>
        <v>i</v>
      </c>
      <c r="K900" s="0" t="n">
        <f aca="false">VLOOKUP($D900,metadata!$B$2:$S$451,8,0)</f>
        <v>8</v>
      </c>
      <c r="L900" s="0" t="n">
        <f aca="false">VLOOKUP($D900,metadata!$B$2:$S$451,9,0)</f>
        <v>12</v>
      </c>
      <c r="M900" s="0" t="str">
        <f aca="false">VLOOKUP($D900,metadata!$B$2:$S$451,10,0)</f>
        <v/>
      </c>
      <c r="N900" s="0" t="str">
        <f aca="false">VLOOKUP($D900,metadata!$B$2:$S$451,11,0)</f>
        <v>Tetranychus urticae</v>
      </c>
      <c r="O900" s="0" t="str">
        <f aca="false">VLOOKUP($D900,metadata!$B$2:$S$451,12,0)</f>
        <v>Tetranychidae</v>
      </c>
      <c r="P900" s="0" t="str">
        <f aca="false">VLOOKUP($D900,metadata!$B$2:$S$451,13,0)</f>
        <v>Thessaloniki2</v>
      </c>
      <c r="Q900" s="0" t="n">
        <f aca="false">VLOOKUP($D900,metadata!$B$2:$S$451,14,0)</f>
        <v>40.647222</v>
      </c>
      <c r="R900" s="0" t="n">
        <f aca="false">VLOOKUP($D900,metadata!$B$2:$S$451,15,0)</f>
        <v>22.963889</v>
      </c>
      <c r="S900" s="0" t="n">
        <f aca="false">VLOOKUP($D900,metadata!$B$2:$S$451,16,0)</f>
        <v>0.05</v>
      </c>
      <c r="T900" s="0" t="str">
        <f aca="false">VLOOKUP($D900,metadata!$B$2:$S$451,17,0)</f>
        <v/>
      </c>
      <c r="U900" s="0" t="str">
        <f aca="false">VLOOKUP($D900,metadata!$B$2:$S$451,18,0)</f>
        <v/>
      </c>
      <c r="V900" s="0" t="n">
        <f aca="false">VLOOKUP($D900,metadata!$B$2:$Z$451,19,0)</f>
        <v>250</v>
      </c>
      <c r="W900" s="0" t="str">
        <f aca="false">VLOOKUP($D900,metadata!$B$2:$Z$451,20,0)</f>
        <v>global average</v>
      </c>
      <c r="X900" s="0" t="str">
        <f aca="false">VLOOKUP($D900,metadata!$B$2:$Z$451,21,0)</f>
        <v/>
      </c>
      <c r="Y900" s="0" t="n">
        <f aca="false">VLOOKUP($D900,metadata!$B$2:$Z$451,22,0)</f>
        <v>21</v>
      </c>
      <c r="Z900" s="0" t="str">
        <f aca="false">VLOOKUP($D900,metadata!$B$2:$Z$451,23,0)</f>
        <v/>
      </c>
      <c r="AA900" s="0" t="str">
        <f aca="false">VLOOKUP($D900,metadata!$B$2:$Z$451,24,0)</f>
        <v/>
      </c>
      <c r="AB900" s="0" t="str">
        <f aca="false">VLOOKUP($D900,metadata!$B$2:$Z$451,25,0)</f>
        <v/>
      </c>
      <c r="AC900" s="0" t="n">
        <v>8.04504504504504</v>
      </c>
      <c r="AD900" s="0" t="n">
        <v>78.2312925170067</v>
      </c>
      <c r="AF900" s="0" t="n">
        <f aca="false">IF(AE900="",V900,AE900)</f>
        <v>250</v>
      </c>
      <c r="AG900" s="0" t="n">
        <f aca="false">ROUND(AC900,1)</f>
        <v>8</v>
      </c>
      <c r="AH900" s="0" t="n">
        <v>1993</v>
      </c>
      <c r="AI900" s="0" t="s">
        <v>37</v>
      </c>
      <c r="AJ900" s="0" t="s">
        <v>37</v>
      </c>
    </row>
    <row r="901" customFormat="false" ht="13.8" hidden="false" customHeight="false" outlineLevel="0" collapsed="false">
      <c r="C901" s="0" t="n">
        <v>900</v>
      </c>
      <c r="D901" s="3" t="str">
        <f aca="false">VLOOKUP(C901,$A$1:$B$451,2)</f>
        <v>21-Thessaloniki2</v>
      </c>
      <c r="E901" s="0" t="str">
        <f aca="false">VLOOKUP($D901,metadata!$B$2:$S$451,2,0)</f>
        <v>KOVEOS, DS; KROON, A; VEERMAN, A</v>
      </c>
      <c r="F901" s="0" t="str">
        <f aca="false">VLOOKUP($D901,metadata!$B$2:$S$451,3,0)</f>
        <v>THE SAME PHOTOPERIODIC CLOCK MAY CONTROL INDUCTION AND MAINTENANCE OF DIAPAUSE IN THE SPIDER-MITE TETRANCHUS-URTICAE</v>
      </c>
      <c r="G901" s="0" t="str">
        <f aca="false">VLOOKUP($D901,metadata!$B$2:$S$451,4,0)</f>
        <v>10.1177/074873049300800401</v>
      </c>
      <c r="H901" s="0" t="str">
        <f aca="false">VLOOKUP($D901,metadata!$B$2:$S$451,5,0)</f>
        <v>y</v>
      </c>
      <c r="I901" s="0" t="str">
        <f aca="false">VLOOKUP($D901,metadata!$B$2:$S$451,6,0)</f>
        <v>a</v>
      </c>
      <c r="J901" s="0" t="str">
        <f aca="false">VLOOKUP($D901,metadata!$B$2:$S$451,7,0)</f>
        <v>i</v>
      </c>
      <c r="K901" s="0" t="n">
        <f aca="false">VLOOKUP($D901,metadata!$B$2:$S$451,8,0)</f>
        <v>8</v>
      </c>
      <c r="L901" s="0" t="n">
        <f aca="false">VLOOKUP($D901,metadata!$B$2:$S$451,9,0)</f>
        <v>12</v>
      </c>
      <c r="M901" s="0" t="str">
        <f aca="false">VLOOKUP($D901,metadata!$B$2:$S$451,10,0)</f>
        <v/>
      </c>
      <c r="N901" s="0" t="str">
        <f aca="false">VLOOKUP($D901,metadata!$B$2:$S$451,11,0)</f>
        <v>Tetranychus urticae</v>
      </c>
      <c r="O901" s="0" t="str">
        <f aca="false">VLOOKUP($D901,metadata!$B$2:$S$451,12,0)</f>
        <v>Tetranychidae</v>
      </c>
      <c r="P901" s="0" t="str">
        <f aca="false">VLOOKUP($D901,metadata!$B$2:$S$451,13,0)</f>
        <v>Thessaloniki2</v>
      </c>
      <c r="Q901" s="0" t="n">
        <f aca="false">VLOOKUP($D901,metadata!$B$2:$S$451,14,0)</f>
        <v>40.647222</v>
      </c>
      <c r="R901" s="0" t="n">
        <f aca="false">VLOOKUP($D901,metadata!$B$2:$S$451,15,0)</f>
        <v>22.963889</v>
      </c>
      <c r="S901" s="0" t="n">
        <f aca="false">VLOOKUP($D901,metadata!$B$2:$S$451,16,0)</f>
        <v>0.05</v>
      </c>
      <c r="T901" s="0" t="str">
        <f aca="false">VLOOKUP($D901,metadata!$B$2:$S$451,17,0)</f>
        <v/>
      </c>
      <c r="U901" s="0" t="str">
        <f aca="false">VLOOKUP($D901,metadata!$B$2:$S$451,18,0)</f>
        <v/>
      </c>
      <c r="V901" s="0" t="n">
        <f aca="false">VLOOKUP($D901,metadata!$B$2:$Z$451,19,0)</f>
        <v>250</v>
      </c>
      <c r="W901" s="0" t="str">
        <f aca="false">VLOOKUP($D901,metadata!$B$2:$Z$451,20,0)</f>
        <v>global average</v>
      </c>
      <c r="X901" s="0" t="str">
        <f aca="false">VLOOKUP($D901,metadata!$B$2:$Z$451,21,0)</f>
        <v/>
      </c>
      <c r="Y901" s="0" t="n">
        <f aca="false">VLOOKUP($D901,metadata!$B$2:$Z$451,22,0)</f>
        <v>21</v>
      </c>
      <c r="Z901" s="0" t="str">
        <f aca="false">VLOOKUP($D901,metadata!$B$2:$Z$451,23,0)</f>
        <v/>
      </c>
      <c r="AA901" s="0" t="str">
        <f aca="false">VLOOKUP($D901,metadata!$B$2:$Z$451,24,0)</f>
        <v/>
      </c>
      <c r="AB901" s="0" t="str">
        <f aca="false">VLOOKUP($D901,metadata!$B$2:$Z$451,25,0)</f>
        <v/>
      </c>
      <c r="AC901" s="0" t="n">
        <v>9.03603603603603</v>
      </c>
      <c r="AD901" s="0" t="n">
        <v>74.8299319727891</v>
      </c>
      <c r="AF901" s="0" t="n">
        <f aca="false">IF(AE901="",V901,AE901)</f>
        <v>250</v>
      </c>
      <c r="AG901" s="0" t="n">
        <f aca="false">ROUND(AC901,1)</f>
        <v>9</v>
      </c>
      <c r="AH901" s="0" t="n">
        <v>1993</v>
      </c>
      <c r="AI901" s="0" t="s">
        <v>37</v>
      </c>
      <c r="AJ901" s="0" t="s">
        <v>37</v>
      </c>
    </row>
    <row r="902" customFormat="false" ht="13.8" hidden="false" customHeight="false" outlineLevel="0" collapsed="false">
      <c r="C902" s="0" t="n">
        <v>901</v>
      </c>
      <c r="D902" s="3" t="str">
        <f aca="false">VLOOKUP(C902,$A$1:$B$451,2)</f>
        <v>21-Thessaloniki2</v>
      </c>
      <c r="E902" s="0" t="str">
        <f aca="false">VLOOKUP($D902,metadata!$B$2:$S$451,2,0)</f>
        <v>KOVEOS, DS; KROON, A; VEERMAN, A</v>
      </c>
      <c r="F902" s="0" t="str">
        <f aca="false">VLOOKUP($D902,metadata!$B$2:$S$451,3,0)</f>
        <v>THE SAME PHOTOPERIODIC CLOCK MAY CONTROL INDUCTION AND MAINTENANCE OF DIAPAUSE IN THE SPIDER-MITE TETRANCHUS-URTICAE</v>
      </c>
      <c r="G902" s="0" t="str">
        <f aca="false">VLOOKUP($D902,metadata!$B$2:$S$451,4,0)</f>
        <v>10.1177/074873049300800401</v>
      </c>
      <c r="H902" s="0" t="str">
        <f aca="false">VLOOKUP($D902,metadata!$B$2:$S$451,5,0)</f>
        <v>y</v>
      </c>
      <c r="I902" s="0" t="str">
        <f aca="false">VLOOKUP($D902,metadata!$B$2:$S$451,6,0)</f>
        <v>a</v>
      </c>
      <c r="J902" s="0" t="str">
        <f aca="false">VLOOKUP($D902,metadata!$B$2:$S$451,7,0)</f>
        <v>i</v>
      </c>
      <c r="K902" s="0" t="n">
        <f aca="false">VLOOKUP($D902,metadata!$B$2:$S$451,8,0)</f>
        <v>8</v>
      </c>
      <c r="L902" s="0" t="n">
        <f aca="false">VLOOKUP($D902,metadata!$B$2:$S$451,9,0)</f>
        <v>12</v>
      </c>
      <c r="M902" s="0" t="str">
        <f aca="false">VLOOKUP($D902,metadata!$B$2:$S$451,10,0)</f>
        <v/>
      </c>
      <c r="N902" s="0" t="str">
        <f aca="false">VLOOKUP($D902,metadata!$B$2:$S$451,11,0)</f>
        <v>Tetranychus urticae</v>
      </c>
      <c r="O902" s="0" t="str">
        <f aca="false">VLOOKUP($D902,metadata!$B$2:$S$451,12,0)</f>
        <v>Tetranychidae</v>
      </c>
      <c r="P902" s="0" t="str">
        <f aca="false">VLOOKUP($D902,metadata!$B$2:$S$451,13,0)</f>
        <v>Thessaloniki2</v>
      </c>
      <c r="Q902" s="0" t="n">
        <f aca="false">VLOOKUP($D902,metadata!$B$2:$S$451,14,0)</f>
        <v>40.647222</v>
      </c>
      <c r="R902" s="0" t="n">
        <f aca="false">VLOOKUP($D902,metadata!$B$2:$S$451,15,0)</f>
        <v>22.963889</v>
      </c>
      <c r="S902" s="0" t="n">
        <f aca="false">VLOOKUP($D902,metadata!$B$2:$S$451,16,0)</f>
        <v>0.05</v>
      </c>
      <c r="T902" s="0" t="str">
        <f aca="false">VLOOKUP($D902,metadata!$B$2:$S$451,17,0)</f>
        <v/>
      </c>
      <c r="U902" s="0" t="str">
        <f aca="false">VLOOKUP($D902,metadata!$B$2:$S$451,18,0)</f>
        <v/>
      </c>
      <c r="V902" s="0" t="n">
        <f aca="false">VLOOKUP($D902,metadata!$B$2:$Z$451,19,0)</f>
        <v>250</v>
      </c>
      <c r="W902" s="0" t="str">
        <f aca="false">VLOOKUP($D902,metadata!$B$2:$Z$451,20,0)</f>
        <v>global average</v>
      </c>
      <c r="X902" s="0" t="str">
        <f aca="false">VLOOKUP($D902,metadata!$B$2:$Z$451,21,0)</f>
        <v/>
      </c>
      <c r="Y902" s="0" t="n">
        <f aca="false">VLOOKUP($D902,metadata!$B$2:$Z$451,22,0)</f>
        <v>21</v>
      </c>
      <c r="Z902" s="0" t="str">
        <f aca="false">VLOOKUP($D902,metadata!$B$2:$Z$451,23,0)</f>
        <v/>
      </c>
      <c r="AA902" s="0" t="str">
        <f aca="false">VLOOKUP($D902,metadata!$B$2:$Z$451,24,0)</f>
        <v/>
      </c>
      <c r="AB902" s="0" t="str">
        <f aca="false">VLOOKUP($D902,metadata!$B$2:$Z$451,25,0)</f>
        <v/>
      </c>
      <c r="AC902" s="0" t="n">
        <v>10.027027027027</v>
      </c>
      <c r="AD902" s="0" t="n">
        <v>78.9115646258503</v>
      </c>
      <c r="AF902" s="0" t="n">
        <f aca="false">IF(AE902="",V902,AE902)</f>
        <v>250</v>
      </c>
      <c r="AG902" s="0" t="n">
        <f aca="false">ROUND(AC902,1)</f>
        <v>10</v>
      </c>
      <c r="AH902" s="0" t="n">
        <v>1993</v>
      </c>
      <c r="AI902" s="0" t="s">
        <v>37</v>
      </c>
      <c r="AJ902" s="0" t="s">
        <v>37</v>
      </c>
    </row>
    <row r="903" customFormat="false" ht="13.8" hidden="false" customHeight="false" outlineLevel="0" collapsed="false">
      <c r="C903" s="0" t="n">
        <v>902</v>
      </c>
      <c r="D903" s="3" t="str">
        <f aca="false">VLOOKUP(C903,$A$1:$B$451,2)</f>
        <v>21-Thessaloniki2</v>
      </c>
      <c r="E903" s="0" t="str">
        <f aca="false">VLOOKUP($D903,metadata!$B$2:$S$451,2,0)</f>
        <v>KOVEOS, DS; KROON, A; VEERMAN, A</v>
      </c>
      <c r="F903" s="0" t="str">
        <f aca="false">VLOOKUP($D903,metadata!$B$2:$S$451,3,0)</f>
        <v>THE SAME PHOTOPERIODIC CLOCK MAY CONTROL INDUCTION AND MAINTENANCE OF DIAPAUSE IN THE SPIDER-MITE TETRANCHUS-URTICAE</v>
      </c>
      <c r="G903" s="0" t="str">
        <f aca="false">VLOOKUP($D903,metadata!$B$2:$S$451,4,0)</f>
        <v>10.1177/074873049300800401</v>
      </c>
      <c r="H903" s="0" t="str">
        <f aca="false">VLOOKUP($D903,metadata!$B$2:$S$451,5,0)</f>
        <v>y</v>
      </c>
      <c r="I903" s="0" t="str">
        <f aca="false">VLOOKUP($D903,metadata!$B$2:$S$451,6,0)</f>
        <v>a</v>
      </c>
      <c r="J903" s="0" t="str">
        <f aca="false">VLOOKUP($D903,metadata!$B$2:$S$451,7,0)</f>
        <v>i</v>
      </c>
      <c r="K903" s="0" t="n">
        <f aca="false">VLOOKUP($D903,metadata!$B$2:$S$451,8,0)</f>
        <v>8</v>
      </c>
      <c r="L903" s="0" t="n">
        <f aca="false">VLOOKUP($D903,metadata!$B$2:$S$451,9,0)</f>
        <v>12</v>
      </c>
      <c r="M903" s="0" t="str">
        <f aca="false">VLOOKUP($D903,metadata!$B$2:$S$451,10,0)</f>
        <v/>
      </c>
      <c r="N903" s="0" t="str">
        <f aca="false">VLOOKUP($D903,metadata!$B$2:$S$451,11,0)</f>
        <v>Tetranychus urticae</v>
      </c>
      <c r="O903" s="0" t="str">
        <f aca="false">VLOOKUP($D903,metadata!$B$2:$S$451,12,0)</f>
        <v>Tetranychidae</v>
      </c>
      <c r="P903" s="0" t="str">
        <f aca="false">VLOOKUP($D903,metadata!$B$2:$S$451,13,0)</f>
        <v>Thessaloniki2</v>
      </c>
      <c r="Q903" s="0" t="n">
        <f aca="false">VLOOKUP($D903,metadata!$B$2:$S$451,14,0)</f>
        <v>40.647222</v>
      </c>
      <c r="R903" s="0" t="n">
        <f aca="false">VLOOKUP($D903,metadata!$B$2:$S$451,15,0)</f>
        <v>22.963889</v>
      </c>
      <c r="S903" s="0" t="n">
        <f aca="false">VLOOKUP($D903,metadata!$B$2:$S$451,16,0)</f>
        <v>0.05</v>
      </c>
      <c r="T903" s="0" t="str">
        <f aca="false">VLOOKUP($D903,metadata!$B$2:$S$451,17,0)</f>
        <v/>
      </c>
      <c r="U903" s="0" t="str">
        <f aca="false">VLOOKUP($D903,metadata!$B$2:$S$451,18,0)</f>
        <v/>
      </c>
      <c r="V903" s="0" t="n">
        <f aca="false">VLOOKUP($D903,metadata!$B$2:$Z$451,19,0)</f>
        <v>250</v>
      </c>
      <c r="W903" s="0" t="str">
        <f aca="false">VLOOKUP($D903,metadata!$B$2:$Z$451,20,0)</f>
        <v>global average</v>
      </c>
      <c r="X903" s="0" t="str">
        <f aca="false">VLOOKUP($D903,metadata!$B$2:$Z$451,21,0)</f>
        <v/>
      </c>
      <c r="Y903" s="0" t="n">
        <f aca="false">VLOOKUP($D903,metadata!$B$2:$Z$451,22,0)</f>
        <v>21</v>
      </c>
      <c r="Z903" s="0" t="str">
        <f aca="false">VLOOKUP($D903,metadata!$B$2:$Z$451,23,0)</f>
        <v/>
      </c>
      <c r="AA903" s="0" t="str">
        <f aca="false">VLOOKUP($D903,metadata!$B$2:$Z$451,24,0)</f>
        <v/>
      </c>
      <c r="AB903" s="0" t="str">
        <f aca="false">VLOOKUP($D903,metadata!$B$2:$Z$451,25,0)</f>
        <v/>
      </c>
      <c r="AC903" s="0" t="n">
        <v>10.4774774774774</v>
      </c>
      <c r="AD903" s="0" t="n">
        <v>70.0680272108843</v>
      </c>
      <c r="AF903" s="0" t="n">
        <f aca="false">IF(AE903="",V903,AE903)</f>
        <v>250</v>
      </c>
      <c r="AG903" s="0" t="n">
        <f aca="false">ROUND(AC903,1)</f>
        <v>10.5</v>
      </c>
      <c r="AH903" s="0" t="n">
        <v>1993</v>
      </c>
      <c r="AI903" s="0" t="s">
        <v>37</v>
      </c>
      <c r="AJ903" s="0" t="s">
        <v>37</v>
      </c>
    </row>
    <row r="904" customFormat="false" ht="13.8" hidden="false" customHeight="false" outlineLevel="0" collapsed="false">
      <c r="C904" s="0" t="n">
        <v>903</v>
      </c>
      <c r="D904" s="3" t="str">
        <f aca="false">VLOOKUP(C904,$A$1:$B$451,2)</f>
        <v>21-Thessaloniki2</v>
      </c>
      <c r="E904" s="0" t="str">
        <f aca="false">VLOOKUP($D904,metadata!$B$2:$S$451,2,0)</f>
        <v>KOVEOS, DS; KROON, A; VEERMAN, A</v>
      </c>
      <c r="F904" s="0" t="str">
        <f aca="false">VLOOKUP($D904,metadata!$B$2:$S$451,3,0)</f>
        <v>THE SAME PHOTOPERIODIC CLOCK MAY CONTROL INDUCTION AND MAINTENANCE OF DIAPAUSE IN THE SPIDER-MITE TETRANCHUS-URTICAE</v>
      </c>
      <c r="G904" s="0" t="str">
        <f aca="false">VLOOKUP($D904,metadata!$B$2:$S$451,4,0)</f>
        <v>10.1177/074873049300800401</v>
      </c>
      <c r="H904" s="0" t="str">
        <f aca="false">VLOOKUP($D904,metadata!$B$2:$S$451,5,0)</f>
        <v>y</v>
      </c>
      <c r="I904" s="0" t="str">
        <f aca="false">VLOOKUP($D904,metadata!$B$2:$S$451,6,0)</f>
        <v>a</v>
      </c>
      <c r="J904" s="0" t="str">
        <f aca="false">VLOOKUP($D904,metadata!$B$2:$S$451,7,0)</f>
        <v>i</v>
      </c>
      <c r="K904" s="0" t="n">
        <f aca="false">VLOOKUP($D904,metadata!$B$2:$S$451,8,0)</f>
        <v>8</v>
      </c>
      <c r="L904" s="0" t="n">
        <f aca="false">VLOOKUP($D904,metadata!$B$2:$S$451,9,0)</f>
        <v>12</v>
      </c>
      <c r="M904" s="0" t="str">
        <f aca="false">VLOOKUP($D904,metadata!$B$2:$S$451,10,0)</f>
        <v/>
      </c>
      <c r="N904" s="0" t="str">
        <f aca="false">VLOOKUP($D904,metadata!$B$2:$S$451,11,0)</f>
        <v>Tetranychus urticae</v>
      </c>
      <c r="O904" s="0" t="str">
        <f aca="false">VLOOKUP($D904,metadata!$B$2:$S$451,12,0)</f>
        <v>Tetranychidae</v>
      </c>
      <c r="P904" s="0" t="str">
        <f aca="false">VLOOKUP($D904,metadata!$B$2:$S$451,13,0)</f>
        <v>Thessaloniki2</v>
      </c>
      <c r="Q904" s="0" t="n">
        <f aca="false">VLOOKUP($D904,metadata!$B$2:$S$451,14,0)</f>
        <v>40.647222</v>
      </c>
      <c r="R904" s="0" t="n">
        <f aca="false">VLOOKUP($D904,metadata!$B$2:$S$451,15,0)</f>
        <v>22.963889</v>
      </c>
      <c r="S904" s="0" t="n">
        <f aca="false">VLOOKUP($D904,metadata!$B$2:$S$451,16,0)</f>
        <v>0.05</v>
      </c>
      <c r="T904" s="0" t="str">
        <f aca="false">VLOOKUP($D904,metadata!$B$2:$S$451,17,0)</f>
        <v/>
      </c>
      <c r="U904" s="0" t="str">
        <f aca="false">VLOOKUP($D904,metadata!$B$2:$S$451,18,0)</f>
        <v/>
      </c>
      <c r="V904" s="0" t="n">
        <f aca="false">VLOOKUP($D904,metadata!$B$2:$Z$451,19,0)</f>
        <v>250</v>
      </c>
      <c r="W904" s="0" t="str">
        <f aca="false">VLOOKUP($D904,metadata!$B$2:$Z$451,20,0)</f>
        <v>global average</v>
      </c>
      <c r="X904" s="0" t="str">
        <f aca="false">VLOOKUP($D904,metadata!$B$2:$Z$451,21,0)</f>
        <v/>
      </c>
      <c r="Y904" s="0" t="n">
        <f aca="false">VLOOKUP($D904,metadata!$B$2:$Z$451,22,0)</f>
        <v>21</v>
      </c>
      <c r="Z904" s="0" t="str">
        <f aca="false">VLOOKUP($D904,metadata!$B$2:$Z$451,23,0)</f>
        <v/>
      </c>
      <c r="AA904" s="0" t="str">
        <f aca="false">VLOOKUP($D904,metadata!$B$2:$Z$451,24,0)</f>
        <v/>
      </c>
      <c r="AB904" s="0" t="str">
        <f aca="false">VLOOKUP($D904,metadata!$B$2:$Z$451,25,0)</f>
        <v/>
      </c>
      <c r="AC904" s="0" t="n">
        <v>10.9729729729729</v>
      </c>
      <c r="AD904" s="0" t="n">
        <v>44.8979591836733</v>
      </c>
      <c r="AF904" s="0" t="n">
        <f aca="false">IF(AE904="",V904,AE904)</f>
        <v>250</v>
      </c>
      <c r="AG904" s="0" t="n">
        <f aca="false">ROUND(AC904,1)</f>
        <v>11</v>
      </c>
      <c r="AH904" s="0" t="n">
        <v>1993</v>
      </c>
      <c r="AI904" s="0" t="s">
        <v>37</v>
      </c>
      <c r="AJ904" s="0" t="s">
        <v>37</v>
      </c>
    </row>
    <row r="905" customFormat="false" ht="13.8" hidden="false" customHeight="false" outlineLevel="0" collapsed="false">
      <c r="C905" s="0" t="n">
        <v>904</v>
      </c>
      <c r="D905" s="3" t="str">
        <f aca="false">VLOOKUP(C905,$A$1:$B$451,2)</f>
        <v>21-Thessaloniki2</v>
      </c>
      <c r="E905" s="0" t="str">
        <f aca="false">VLOOKUP($D905,metadata!$B$2:$S$451,2,0)</f>
        <v>KOVEOS, DS; KROON, A; VEERMAN, A</v>
      </c>
      <c r="F905" s="0" t="str">
        <f aca="false">VLOOKUP($D905,metadata!$B$2:$S$451,3,0)</f>
        <v>THE SAME PHOTOPERIODIC CLOCK MAY CONTROL INDUCTION AND MAINTENANCE OF DIAPAUSE IN THE SPIDER-MITE TETRANCHUS-URTICAE</v>
      </c>
      <c r="G905" s="0" t="str">
        <f aca="false">VLOOKUP($D905,metadata!$B$2:$S$451,4,0)</f>
        <v>10.1177/074873049300800401</v>
      </c>
      <c r="H905" s="0" t="str">
        <f aca="false">VLOOKUP($D905,metadata!$B$2:$S$451,5,0)</f>
        <v>y</v>
      </c>
      <c r="I905" s="0" t="str">
        <f aca="false">VLOOKUP($D905,metadata!$B$2:$S$451,6,0)</f>
        <v>a</v>
      </c>
      <c r="J905" s="0" t="str">
        <f aca="false">VLOOKUP($D905,metadata!$B$2:$S$451,7,0)</f>
        <v>i</v>
      </c>
      <c r="K905" s="0" t="n">
        <f aca="false">VLOOKUP($D905,metadata!$B$2:$S$451,8,0)</f>
        <v>8</v>
      </c>
      <c r="L905" s="0" t="n">
        <f aca="false">VLOOKUP($D905,metadata!$B$2:$S$451,9,0)</f>
        <v>12</v>
      </c>
      <c r="M905" s="0" t="str">
        <f aca="false">VLOOKUP($D905,metadata!$B$2:$S$451,10,0)</f>
        <v/>
      </c>
      <c r="N905" s="0" t="str">
        <f aca="false">VLOOKUP($D905,metadata!$B$2:$S$451,11,0)</f>
        <v>Tetranychus urticae</v>
      </c>
      <c r="O905" s="0" t="str">
        <f aca="false">VLOOKUP($D905,metadata!$B$2:$S$451,12,0)</f>
        <v>Tetranychidae</v>
      </c>
      <c r="P905" s="0" t="str">
        <f aca="false">VLOOKUP($D905,metadata!$B$2:$S$451,13,0)</f>
        <v>Thessaloniki2</v>
      </c>
      <c r="Q905" s="0" t="n">
        <f aca="false">VLOOKUP($D905,metadata!$B$2:$S$451,14,0)</f>
        <v>40.647222</v>
      </c>
      <c r="R905" s="0" t="n">
        <f aca="false">VLOOKUP($D905,metadata!$B$2:$S$451,15,0)</f>
        <v>22.963889</v>
      </c>
      <c r="S905" s="0" t="n">
        <f aca="false">VLOOKUP($D905,metadata!$B$2:$S$451,16,0)</f>
        <v>0.05</v>
      </c>
      <c r="T905" s="0" t="str">
        <f aca="false">VLOOKUP($D905,metadata!$B$2:$S$451,17,0)</f>
        <v/>
      </c>
      <c r="U905" s="0" t="str">
        <f aca="false">VLOOKUP($D905,metadata!$B$2:$S$451,18,0)</f>
        <v/>
      </c>
      <c r="V905" s="0" t="n">
        <f aca="false">VLOOKUP($D905,metadata!$B$2:$Z$451,19,0)</f>
        <v>250</v>
      </c>
      <c r="W905" s="0" t="str">
        <f aca="false">VLOOKUP($D905,metadata!$B$2:$Z$451,20,0)</f>
        <v>global average</v>
      </c>
      <c r="X905" s="0" t="str">
        <f aca="false">VLOOKUP($D905,metadata!$B$2:$Z$451,21,0)</f>
        <v/>
      </c>
      <c r="Y905" s="0" t="n">
        <f aca="false">VLOOKUP($D905,metadata!$B$2:$Z$451,22,0)</f>
        <v>21</v>
      </c>
      <c r="Z905" s="0" t="str">
        <f aca="false">VLOOKUP($D905,metadata!$B$2:$Z$451,23,0)</f>
        <v/>
      </c>
      <c r="AA905" s="0" t="str">
        <f aca="false">VLOOKUP($D905,metadata!$B$2:$Z$451,24,0)</f>
        <v/>
      </c>
      <c r="AB905" s="0" t="str">
        <f aca="false">VLOOKUP($D905,metadata!$B$2:$Z$451,25,0)</f>
        <v/>
      </c>
      <c r="AC905" s="0" t="n">
        <v>11.5135135135135</v>
      </c>
      <c r="AD905" s="0" t="n">
        <v>6.1224489795918</v>
      </c>
      <c r="AF905" s="0" t="n">
        <f aca="false">IF(AE905="",V905,AE905)</f>
        <v>250</v>
      </c>
      <c r="AG905" s="0" t="n">
        <f aca="false">ROUND(AC905,1)</f>
        <v>11.5</v>
      </c>
      <c r="AH905" s="0" t="n">
        <v>1993</v>
      </c>
      <c r="AI905" s="0" t="s">
        <v>37</v>
      </c>
      <c r="AJ905" s="0" t="s">
        <v>37</v>
      </c>
    </row>
    <row r="906" customFormat="false" ht="13.8" hidden="false" customHeight="false" outlineLevel="0" collapsed="false">
      <c r="C906" s="0" t="n">
        <v>905</v>
      </c>
      <c r="D906" s="3" t="str">
        <f aca="false">VLOOKUP(C906,$A$1:$B$451,2)</f>
        <v>21-Thessaloniki2</v>
      </c>
      <c r="E906" s="0" t="str">
        <f aca="false">VLOOKUP($D906,metadata!$B$2:$S$451,2,0)</f>
        <v>KOVEOS, DS; KROON, A; VEERMAN, A</v>
      </c>
      <c r="F906" s="0" t="str">
        <f aca="false">VLOOKUP($D906,metadata!$B$2:$S$451,3,0)</f>
        <v>THE SAME PHOTOPERIODIC CLOCK MAY CONTROL INDUCTION AND MAINTENANCE OF DIAPAUSE IN THE SPIDER-MITE TETRANCHUS-URTICAE</v>
      </c>
      <c r="G906" s="0" t="str">
        <f aca="false">VLOOKUP($D906,metadata!$B$2:$S$451,4,0)</f>
        <v>10.1177/074873049300800401</v>
      </c>
      <c r="H906" s="0" t="str">
        <f aca="false">VLOOKUP($D906,metadata!$B$2:$S$451,5,0)</f>
        <v>y</v>
      </c>
      <c r="I906" s="0" t="str">
        <f aca="false">VLOOKUP($D906,metadata!$B$2:$S$451,6,0)</f>
        <v>a</v>
      </c>
      <c r="J906" s="0" t="str">
        <f aca="false">VLOOKUP($D906,metadata!$B$2:$S$451,7,0)</f>
        <v>i</v>
      </c>
      <c r="K906" s="0" t="n">
        <f aca="false">VLOOKUP($D906,metadata!$B$2:$S$451,8,0)</f>
        <v>8</v>
      </c>
      <c r="L906" s="0" t="n">
        <f aca="false">VLOOKUP($D906,metadata!$B$2:$S$451,9,0)</f>
        <v>12</v>
      </c>
      <c r="M906" s="0" t="str">
        <f aca="false">VLOOKUP($D906,metadata!$B$2:$S$451,10,0)</f>
        <v/>
      </c>
      <c r="N906" s="0" t="str">
        <f aca="false">VLOOKUP($D906,metadata!$B$2:$S$451,11,0)</f>
        <v>Tetranychus urticae</v>
      </c>
      <c r="O906" s="0" t="str">
        <f aca="false">VLOOKUP($D906,metadata!$B$2:$S$451,12,0)</f>
        <v>Tetranychidae</v>
      </c>
      <c r="P906" s="0" t="str">
        <f aca="false">VLOOKUP($D906,metadata!$B$2:$S$451,13,0)</f>
        <v>Thessaloniki2</v>
      </c>
      <c r="Q906" s="0" t="n">
        <f aca="false">VLOOKUP($D906,metadata!$B$2:$S$451,14,0)</f>
        <v>40.647222</v>
      </c>
      <c r="R906" s="0" t="n">
        <f aca="false">VLOOKUP($D906,metadata!$B$2:$S$451,15,0)</f>
        <v>22.963889</v>
      </c>
      <c r="S906" s="0" t="n">
        <f aca="false">VLOOKUP($D906,metadata!$B$2:$S$451,16,0)</f>
        <v>0.05</v>
      </c>
      <c r="T906" s="0" t="str">
        <f aca="false">VLOOKUP($D906,metadata!$B$2:$S$451,17,0)</f>
        <v/>
      </c>
      <c r="U906" s="0" t="str">
        <f aca="false">VLOOKUP($D906,metadata!$B$2:$S$451,18,0)</f>
        <v/>
      </c>
      <c r="V906" s="0" t="n">
        <f aca="false">VLOOKUP($D906,metadata!$B$2:$Z$451,19,0)</f>
        <v>250</v>
      </c>
      <c r="W906" s="0" t="str">
        <f aca="false">VLOOKUP($D906,metadata!$B$2:$Z$451,20,0)</f>
        <v>global average</v>
      </c>
      <c r="X906" s="0" t="str">
        <f aca="false">VLOOKUP($D906,metadata!$B$2:$Z$451,21,0)</f>
        <v/>
      </c>
      <c r="Y906" s="0" t="n">
        <f aca="false">VLOOKUP($D906,metadata!$B$2:$Z$451,22,0)</f>
        <v>21</v>
      </c>
      <c r="Z906" s="0" t="str">
        <f aca="false">VLOOKUP($D906,metadata!$B$2:$Z$451,23,0)</f>
        <v/>
      </c>
      <c r="AA906" s="0" t="str">
        <f aca="false">VLOOKUP($D906,metadata!$B$2:$Z$451,24,0)</f>
        <v/>
      </c>
      <c r="AB906" s="0" t="str">
        <f aca="false">VLOOKUP($D906,metadata!$B$2:$Z$451,25,0)</f>
        <v/>
      </c>
      <c r="AC906" s="0" t="n">
        <v>11.9639639639639</v>
      </c>
      <c r="AD906" s="0" t="n">
        <v>4.7619047619047</v>
      </c>
      <c r="AF906" s="0" t="n">
        <f aca="false">IF(AE906="",V906,AE906)</f>
        <v>250</v>
      </c>
      <c r="AG906" s="0" t="n">
        <f aca="false">ROUND(AC906,1)</f>
        <v>12</v>
      </c>
      <c r="AH906" s="0" t="n">
        <v>1993</v>
      </c>
      <c r="AI906" s="0" t="s">
        <v>37</v>
      </c>
      <c r="AJ906" s="0" t="s">
        <v>37</v>
      </c>
    </row>
    <row r="907" customFormat="false" ht="13.8" hidden="false" customHeight="false" outlineLevel="0" collapsed="false">
      <c r="C907" s="0" t="n">
        <v>906</v>
      </c>
      <c r="D907" s="3" t="str">
        <f aca="false">VLOOKUP(C907,$A$1:$B$451,2)</f>
        <v>21-Thessaloniki2</v>
      </c>
      <c r="E907" s="0" t="str">
        <f aca="false">VLOOKUP($D907,metadata!$B$2:$S$451,2,0)</f>
        <v>KOVEOS, DS; KROON, A; VEERMAN, A</v>
      </c>
      <c r="F907" s="0" t="str">
        <f aca="false">VLOOKUP($D907,metadata!$B$2:$S$451,3,0)</f>
        <v>THE SAME PHOTOPERIODIC CLOCK MAY CONTROL INDUCTION AND MAINTENANCE OF DIAPAUSE IN THE SPIDER-MITE TETRANCHUS-URTICAE</v>
      </c>
      <c r="G907" s="0" t="str">
        <f aca="false">VLOOKUP($D907,metadata!$B$2:$S$451,4,0)</f>
        <v>10.1177/074873049300800401</v>
      </c>
      <c r="H907" s="0" t="str">
        <f aca="false">VLOOKUP($D907,metadata!$B$2:$S$451,5,0)</f>
        <v>y</v>
      </c>
      <c r="I907" s="0" t="str">
        <f aca="false">VLOOKUP($D907,metadata!$B$2:$S$451,6,0)</f>
        <v>a</v>
      </c>
      <c r="J907" s="0" t="str">
        <f aca="false">VLOOKUP($D907,metadata!$B$2:$S$451,7,0)</f>
        <v>i</v>
      </c>
      <c r="K907" s="0" t="n">
        <f aca="false">VLOOKUP($D907,metadata!$B$2:$S$451,8,0)</f>
        <v>8</v>
      </c>
      <c r="L907" s="0" t="n">
        <f aca="false">VLOOKUP($D907,metadata!$B$2:$S$451,9,0)</f>
        <v>12</v>
      </c>
      <c r="M907" s="0" t="str">
        <f aca="false">VLOOKUP($D907,metadata!$B$2:$S$451,10,0)</f>
        <v/>
      </c>
      <c r="N907" s="0" t="str">
        <f aca="false">VLOOKUP($D907,metadata!$B$2:$S$451,11,0)</f>
        <v>Tetranychus urticae</v>
      </c>
      <c r="O907" s="0" t="str">
        <f aca="false">VLOOKUP($D907,metadata!$B$2:$S$451,12,0)</f>
        <v>Tetranychidae</v>
      </c>
      <c r="P907" s="0" t="str">
        <f aca="false">VLOOKUP($D907,metadata!$B$2:$S$451,13,0)</f>
        <v>Thessaloniki2</v>
      </c>
      <c r="Q907" s="0" t="n">
        <f aca="false">VLOOKUP($D907,metadata!$B$2:$S$451,14,0)</f>
        <v>40.647222</v>
      </c>
      <c r="R907" s="0" t="n">
        <f aca="false">VLOOKUP($D907,metadata!$B$2:$S$451,15,0)</f>
        <v>22.963889</v>
      </c>
      <c r="S907" s="0" t="n">
        <f aca="false">VLOOKUP($D907,metadata!$B$2:$S$451,16,0)</f>
        <v>0.05</v>
      </c>
      <c r="T907" s="0" t="str">
        <f aca="false">VLOOKUP($D907,metadata!$B$2:$S$451,17,0)</f>
        <v/>
      </c>
      <c r="U907" s="0" t="str">
        <f aca="false">VLOOKUP($D907,metadata!$B$2:$S$451,18,0)</f>
        <v/>
      </c>
      <c r="V907" s="0" t="n">
        <f aca="false">VLOOKUP($D907,metadata!$B$2:$Z$451,19,0)</f>
        <v>250</v>
      </c>
      <c r="W907" s="0" t="str">
        <f aca="false">VLOOKUP($D907,metadata!$B$2:$Z$451,20,0)</f>
        <v>global average</v>
      </c>
      <c r="X907" s="0" t="str">
        <f aca="false">VLOOKUP($D907,metadata!$B$2:$Z$451,21,0)</f>
        <v/>
      </c>
      <c r="Y907" s="0" t="n">
        <f aca="false">VLOOKUP($D907,metadata!$B$2:$Z$451,22,0)</f>
        <v>21</v>
      </c>
      <c r="Z907" s="0" t="str">
        <f aca="false">VLOOKUP($D907,metadata!$B$2:$Z$451,23,0)</f>
        <v/>
      </c>
      <c r="AA907" s="0" t="str">
        <f aca="false">VLOOKUP($D907,metadata!$B$2:$Z$451,24,0)</f>
        <v/>
      </c>
      <c r="AB907" s="0" t="str">
        <f aca="false">VLOOKUP($D907,metadata!$B$2:$Z$451,25,0)</f>
        <v/>
      </c>
      <c r="AC907" s="0" t="n">
        <v>13.4954954954954</v>
      </c>
      <c r="AD907" s="0" t="n">
        <v>5.44217687074819</v>
      </c>
      <c r="AF907" s="0" t="n">
        <f aca="false">IF(AE907="",V907,AE907)</f>
        <v>250</v>
      </c>
      <c r="AG907" s="0" t="n">
        <f aca="false">ROUND(AC907,1)</f>
        <v>13.5</v>
      </c>
      <c r="AH907" s="0" t="n">
        <v>1993</v>
      </c>
      <c r="AI907" s="0" t="s">
        <v>37</v>
      </c>
      <c r="AJ907" s="0" t="s">
        <v>37</v>
      </c>
    </row>
    <row r="908" customFormat="false" ht="13.8" hidden="false" customHeight="false" outlineLevel="0" collapsed="false">
      <c r="C908" s="0" t="n">
        <v>907</v>
      </c>
      <c r="D908" s="3" t="str">
        <f aca="false">VLOOKUP(C908,$A$1:$B$451,2)</f>
        <v>21-Thessaloniki2</v>
      </c>
      <c r="E908" s="0" t="str">
        <f aca="false">VLOOKUP($D908,metadata!$B$2:$S$451,2,0)</f>
        <v>KOVEOS, DS; KROON, A; VEERMAN, A</v>
      </c>
      <c r="F908" s="0" t="str">
        <f aca="false">VLOOKUP($D908,metadata!$B$2:$S$451,3,0)</f>
        <v>THE SAME PHOTOPERIODIC CLOCK MAY CONTROL INDUCTION AND MAINTENANCE OF DIAPAUSE IN THE SPIDER-MITE TETRANCHUS-URTICAE</v>
      </c>
      <c r="G908" s="0" t="str">
        <f aca="false">VLOOKUP($D908,metadata!$B$2:$S$451,4,0)</f>
        <v>10.1177/074873049300800401</v>
      </c>
      <c r="H908" s="0" t="str">
        <f aca="false">VLOOKUP($D908,metadata!$B$2:$S$451,5,0)</f>
        <v>y</v>
      </c>
      <c r="I908" s="0" t="str">
        <f aca="false">VLOOKUP($D908,metadata!$B$2:$S$451,6,0)</f>
        <v>a</v>
      </c>
      <c r="J908" s="0" t="str">
        <f aca="false">VLOOKUP($D908,metadata!$B$2:$S$451,7,0)</f>
        <v>i</v>
      </c>
      <c r="K908" s="0" t="n">
        <f aca="false">VLOOKUP($D908,metadata!$B$2:$S$451,8,0)</f>
        <v>8</v>
      </c>
      <c r="L908" s="0" t="n">
        <f aca="false">VLOOKUP($D908,metadata!$B$2:$S$451,9,0)</f>
        <v>12</v>
      </c>
      <c r="M908" s="0" t="str">
        <f aca="false">VLOOKUP($D908,metadata!$B$2:$S$451,10,0)</f>
        <v/>
      </c>
      <c r="N908" s="0" t="str">
        <f aca="false">VLOOKUP($D908,metadata!$B$2:$S$451,11,0)</f>
        <v>Tetranychus urticae</v>
      </c>
      <c r="O908" s="0" t="str">
        <f aca="false">VLOOKUP($D908,metadata!$B$2:$S$451,12,0)</f>
        <v>Tetranychidae</v>
      </c>
      <c r="P908" s="0" t="str">
        <f aca="false">VLOOKUP($D908,metadata!$B$2:$S$451,13,0)</f>
        <v>Thessaloniki2</v>
      </c>
      <c r="Q908" s="0" t="n">
        <f aca="false">VLOOKUP($D908,metadata!$B$2:$S$451,14,0)</f>
        <v>40.647222</v>
      </c>
      <c r="R908" s="0" t="n">
        <f aca="false">VLOOKUP($D908,metadata!$B$2:$S$451,15,0)</f>
        <v>22.963889</v>
      </c>
      <c r="S908" s="0" t="n">
        <f aca="false">VLOOKUP($D908,metadata!$B$2:$S$451,16,0)</f>
        <v>0.05</v>
      </c>
      <c r="T908" s="0" t="str">
        <f aca="false">VLOOKUP($D908,metadata!$B$2:$S$451,17,0)</f>
        <v/>
      </c>
      <c r="U908" s="0" t="str">
        <f aca="false">VLOOKUP($D908,metadata!$B$2:$S$451,18,0)</f>
        <v/>
      </c>
      <c r="V908" s="0" t="n">
        <f aca="false">VLOOKUP($D908,metadata!$B$2:$Z$451,19,0)</f>
        <v>250</v>
      </c>
      <c r="W908" s="0" t="str">
        <f aca="false">VLOOKUP($D908,metadata!$B$2:$Z$451,20,0)</f>
        <v>global average</v>
      </c>
      <c r="X908" s="0" t="str">
        <f aca="false">VLOOKUP($D908,metadata!$B$2:$Z$451,21,0)</f>
        <v/>
      </c>
      <c r="Y908" s="0" t="n">
        <f aca="false">VLOOKUP($D908,metadata!$B$2:$Z$451,22,0)</f>
        <v>21</v>
      </c>
      <c r="Z908" s="0" t="str">
        <f aca="false">VLOOKUP($D908,metadata!$B$2:$Z$451,23,0)</f>
        <v/>
      </c>
      <c r="AA908" s="0" t="str">
        <f aca="false">VLOOKUP($D908,metadata!$B$2:$Z$451,24,0)</f>
        <v/>
      </c>
      <c r="AB908" s="0" t="str">
        <f aca="false">VLOOKUP($D908,metadata!$B$2:$Z$451,25,0)</f>
        <v/>
      </c>
      <c r="AC908" s="0" t="n">
        <v>13.9909909909909</v>
      </c>
      <c r="AD908" s="0" t="n">
        <v>4.7619047619047</v>
      </c>
      <c r="AF908" s="0" t="n">
        <f aca="false">IF(AE908="",V908,AE908)</f>
        <v>250</v>
      </c>
      <c r="AG908" s="0" t="n">
        <f aca="false">ROUND(AC908,1)</f>
        <v>14</v>
      </c>
      <c r="AH908" s="0" t="n">
        <v>1993</v>
      </c>
      <c r="AI908" s="0" t="s">
        <v>37</v>
      </c>
      <c r="AJ908" s="0" t="s">
        <v>37</v>
      </c>
    </row>
    <row r="909" customFormat="false" ht="13.8" hidden="false" customHeight="false" outlineLevel="0" collapsed="false">
      <c r="C909" s="0" t="n">
        <v>908</v>
      </c>
      <c r="D909" s="3" t="str">
        <f aca="false">VLOOKUP(C909,$A$1:$B$451,2)</f>
        <v>21-Thessaloniki2</v>
      </c>
      <c r="E909" s="0" t="str">
        <f aca="false">VLOOKUP($D909,metadata!$B$2:$S$451,2,0)</f>
        <v>KOVEOS, DS; KROON, A; VEERMAN, A</v>
      </c>
      <c r="F909" s="0" t="str">
        <f aca="false">VLOOKUP($D909,metadata!$B$2:$S$451,3,0)</f>
        <v>THE SAME PHOTOPERIODIC CLOCK MAY CONTROL INDUCTION AND MAINTENANCE OF DIAPAUSE IN THE SPIDER-MITE TETRANCHUS-URTICAE</v>
      </c>
      <c r="G909" s="0" t="str">
        <f aca="false">VLOOKUP($D909,metadata!$B$2:$S$451,4,0)</f>
        <v>10.1177/074873049300800401</v>
      </c>
      <c r="H909" s="0" t="str">
        <f aca="false">VLOOKUP($D909,metadata!$B$2:$S$451,5,0)</f>
        <v>y</v>
      </c>
      <c r="I909" s="0" t="str">
        <f aca="false">VLOOKUP($D909,metadata!$B$2:$S$451,6,0)</f>
        <v>a</v>
      </c>
      <c r="J909" s="0" t="str">
        <f aca="false">VLOOKUP($D909,metadata!$B$2:$S$451,7,0)</f>
        <v>i</v>
      </c>
      <c r="K909" s="0" t="n">
        <f aca="false">VLOOKUP($D909,metadata!$B$2:$S$451,8,0)</f>
        <v>8</v>
      </c>
      <c r="L909" s="0" t="n">
        <f aca="false">VLOOKUP($D909,metadata!$B$2:$S$451,9,0)</f>
        <v>12</v>
      </c>
      <c r="M909" s="0" t="str">
        <f aca="false">VLOOKUP($D909,metadata!$B$2:$S$451,10,0)</f>
        <v/>
      </c>
      <c r="N909" s="0" t="str">
        <f aca="false">VLOOKUP($D909,metadata!$B$2:$S$451,11,0)</f>
        <v>Tetranychus urticae</v>
      </c>
      <c r="O909" s="0" t="str">
        <f aca="false">VLOOKUP($D909,metadata!$B$2:$S$451,12,0)</f>
        <v>Tetranychidae</v>
      </c>
      <c r="P909" s="0" t="str">
        <f aca="false">VLOOKUP($D909,metadata!$B$2:$S$451,13,0)</f>
        <v>Thessaloniki2</v>
      </c>
      <c r="Q909" s="0" t="n">
        <f aca="false">VLOOKUP($D909,metadata!$B$2:$S$451,14,0)</f>
        <v>40.647222</v>
      </c>
      <c r="R909" s="0" t="n">
        <f aca="false">VLOOKUP($D909,metadata!$B$2:$S$451,15,0)</f>
        <v>22.963889</v>
      </c>
      <c r="S909" s="0" t="n">
        <f aca="false">VLOOKUP($D909,metadata!$B$2:$S$451,16,0)</f>
        <v>0.05</v>
      </c>
      <c r="T909" s="0" t="str">
        <f aca="false">VLOOKUP($D909,metadata!$B$2:$S$451,17,0)</f>
        <v/>
      </c>
      <c r="U909" s="0" t="str">
        <f aca="false">VLOOKUP($D909,metadata!$B$2:$S$451,18,0)</f>
        <v/>
      </c>
      <c r="V909" s="0" t="n">
        <f aca="false">VLOOKUP($D909,metadata!$B$2:$Z$451,19,0)</f>
        <v>250</v>
      </c>
      <c r="W909" s="0" t="str">
        <f aca="false">VLOOKUP($D909,metadata!$B$2:$Z$451,20,0)</f>
        <v>global average</v>
      </c>
      <c r="X909" s="0" t="str">
        <f aca="false">VLOOKUP($D909,metadata!$B$2:$Z$451,21,0)</f>
        <v/>
      </c>
      <c r="Y909" s="0" t="n">
        <f aca="false">VLOOKUP($D909,metadata!$B$2:$Z$451,22,0)</f>
        <v>21</v>
      </c>
      <c r="Z909" s="0" t="str">
        <f aca="false">VLOOKUP($D909,metadata!$B$2:$Z$451,23,0)</f>
        <v/>
      </c>
      <c r="AA909" s="0" t="str">
        <f aca="false">VLOOKUP($D909,metadata!$B$2:$Z$451,24,0)</f>
        <v/>
      </c>
      <c r="AB909" s="0" t="str">
        <f aca="false">VLOOKUP($D909,metadata!$B$2:$Z$451,25,0)</f>
        <v/>
      </c>
      <c r="AC909" s="0" t="n">
        <v>15.027027027027</v>
      </c>
      <c r="AD909" s="0" t="n">
        <v>4.7619047619047</v>
      </c>
      <c r="AF909" s="0" t="n">
        <f aca="false">IF(AE909="",V909,AE909)</f>
        <v>250</v>
      </c>
      <c r="AG909" s="0" t="n">
        <f aca="false">ROUND(AC909,1)</f>
        <v>15</v>
      </c>
      <c r="AH909" s="0" t="n">
        <v>1993</v>
      </c>
      <c r="AI909" s="0" t="s">
        <v>37</v>
      </c>
      <c r="AJ909" s="0" t="s">
        <v>37</v>
      </c>
    </row>
    <row r="910" customFormat="false" ht="13.8" hidden="false" customHeight="false" outlineLevel="0" collapsed="false">
      <c r="C910" s="0" t="n">
        <v>909</v>
      </c>
      <c r="D910" s="3" t="str">
        <f aca="false">VLOOKUP(C910,$A$1:$B$451,2)</f>
        <v>21-Thessaloniki2</v>
      </c>
      <c r="E910" s="0" t="str">
        <f aca="false">VLOOKUP($D910,metadata!$B$2:$S$451,2,0)</f>
        <v>KOVEOS, DS; KROON, A; VEERMAN, A</v>
      </c>
      <c r="F910" s="0" t="str">
        <f aca="false">VLOOKUP($D910,metadata!$B$2:$S$451,3,0)</f>
        <v>THE SAME PHOTOPERIODIC CLOCK MAY CONTROL INDUCTION AND MAINTENANCE OF DIAPAUSE IN THE SPIDER-MITE TETRANCHUS-URTICAE</v>
      </c>
      <c r="G910" s="0" t="str">
        <f aca="false">VLOOKUP($D910,metadata!$B$2:$S$451,4,0)</f>
        <v>10.1177/074873049300800401</v>
      </c>
      <c r="H910" s="0" t="str">
        <f aca="false">VLOOKUP($D910,metadata!$B$2:$S$451,5,0)</f>
        <v>y</v>
      </c>
      <c r="I910" s="0" t="str">
        <f aca="false">VLOOKUP($D910,metadata!$B$2:$S$451,6,0)</f>
        <v>a</v>
      </c>
      <c r="J910" s="0" t="str">
        <f aca="false">VLOOKUP($D910,metadata!$B$2:$S$451,7,0)</f>
        <v>i</v>
      </c>
      <c r="K910" s="0" t="n">
        <f aca="false">VLOOKUP($D910,metadata!$B$2:$S$451,8,0)</f>
        <v>8</v>
      </c>
      <c r="L910" s="0" t="n">
        <f aca="false">VLOOKUP($D910,metadata!$B$2:$S$451,9,0)</f>
        <v>12</v>
      </c>
      <c r="M910" s="0" t="str">
        <f aca="false">VLOOKUP($D910,metadata!$B$2:$S$451,10,0)</f>
        <v/>
      </c>
      <c r="N910" s="0" t="str">
        <f aca="false">VLOOKUP($D910,metadata!$B$2:$S$451,11,0)</f>
        <v>Tetranychus urticae</v>
      </c>
      <c r="O910" s="0" t="str">
        <f aca="false">VLOOKUP($D910,metadata!$B$2:$S$451,12,0)</f>
        <v>Tetranychidae</v>
      </c>
      <c r="P910" s="0" t="str">
        <f aca="false">VLOOKUP($D910,metadata!$B$2:$S$451,13,0)</f>
        <v>Thessaloniki2</v>
      </c>
      <c r="Q910" s="0" t="n">
        <f aca="false">VLOOKUP($D910,metadata!$B$2:$S$451,14,0)</f>
        <v>40.647222</v>
      </c>
      <c r="R910" s="0" t="n">
        <f aca="false">VLOOKUP($D910,metadata!$B$2:$S$451,15,0)</f>
        <v>22.963889</v>
      </c>
      <c r="S910" s="0" t="n">
        <f aca="false">VLOOKUP($D910,metadata!$B$2:$S$451,16,0)</f>
        <v>0.05</v>
      </c>
      <c r="T910" s="0" t="str">
        <f aca="false">VLOOKUP($D910,metadata!$B$2:$S$451,17,0)</f>
        <v/>
      </c>
      <c r="U910" s="0" t="str">
        <f aca="false">VLOOKUP($D910,metadata!$B$2:$S$451,18,0)</f>
        <v/>
      </c>
      <c r="V910" s="0" t="n">
        <f aca="false">VLOOKUP($D910,metadata!$B$2:$Z$451,19,0)</f>
        <v>250</v>
      </c>
      <c r="W910" s="0" t="str">
        <f aca="false">VLOOKUP($D910,metadata!$B$2:$Z$451,20,0)</f>
        <v>global average</v>
      </c>
      <c r="X910" s="0" t="str">
        <f aca="false">VLOOKUP($D910,metadata!$B$2:$Z$451,21,0)</f>
        <v/>
      </c>
      <c r="Y910" s="0" t="n">
        <f aca="false">VLOOKUP($D910,metadata!$B$2:$Z$451,22,0)</f>
        <v>21</v>
      </c>
      <c r="Z910" s="0" t="str">
        <f aca="false">VLOOKUP($D910,metadata!$B$2:$Z$451,23,0)</f>
        <v/>
      </c>
      <c r="AA910" s="0" t="str">
        <f aca="false">VLOOKUP($D910,metadata!$B$2:$Z$451,24,0)</f>
        <v/>
      </c>
      <c r="AB910" s="0" t="str">
        <f aca="false">VLOOKUP($D910,metadata!$B$2:$Z$451,25,0)</f>
        <v/>
      </c>
      <c r="AC910" s="0" t="n">
        <v>15.9729729729729</v>
      </c>
      <c r="AD910" s="0" t="n">
        <v>4.7619047619047</v>
      </c>
      <c r="AF910" s="0" t="n">
        <f aca="false">IF(AE910="",V910,AE910)</f>
        <v>250</v>
      </c>
      <c r="AG910" s="0" t="n">
        <f aca="false">ROUND(AC910,1)</f>
        <v>16</v>
      </c>
      <c r="AH910" s="0" t="n">
        <v>1993</v>
      </c>
      <c r="AI910" s="0" t="s">
        <v>37</v>
      </c>
      <c r="AJ910" s="0" t="s">
        <v>37</v>
      </c>
    </row>
    <row r="911" customFormat="false" ht="13.8" hidden="false" customHeight="false" outlineLevel="0" collapsed="false">
      <c r="C911" s="0" t="n">
        <v>910</v>
      </c>
      <c r="D911" s="3" t="str">
        <f aca="false">VLOOKUP(C911,$A$1:$B$451,2)</f>
        <v>21-Thessaloniki2</v>
      </c>
      <c r="E911" s="0" t="str">
        <f aca="false">VLOOKUP($D911,metadata!$B$2:$S$451,2,0)</f>
        <v>KOVEOS, DS; KROON, A; VEERMAN, A</v>
      </c>
      <c r="F911" s="0" t="str">
        <f aca="false">VLOOKUP($D911,metadata!$B$2:$S$451,3,0)</f>
        <v>THE SAME PHOTOPERIODIC CLOCK MAY CONTROL INDUCTION AND MAINTENANCE OF DIAPAUSE IN THE SPIDER-MITE TETRANCHUS-URTICAE</v>
      </c>
      <c r="G911" s="0" t="str">
        <f aca="false">VLOOKUP($D911,metadata!$B$2:$S$451,4,0)</f>
        <v>10.1177/074873049300800401</v>
      </c>
      <c r="H911" s="0" t="str">
        <f aca="false">VLOOKUP($D911,metadata!$B$2:$S$451,5,0)</f>
        <v>y</v>
      </c>
      <c r="I911" s="0" t="str">
        <f aca="false">VLOOKUP($D911,metadata!$B$2:$S$451,6,0)</f>
        <v>a</v>
      </c>
      <c r="J911" s="0" t="str">
        <f aca="false">VLOOKUP($D911,metadata!$B$2:$S$451,7,0)</f>
        <v>i</v>
      </c>
      <c r="K911" s="0" t="n">
        <f aca="false">VLOOKUP($D911,metadata!$B$2:$S$451,8,0)</f>
        <v>8</v>
      </c>
      <c r="L911" s="0" t="n">
        <f aca="false">VLOOKUP($D911,metadata!$B$2:$S$451,9,0)</f>
        <v>12</v>
      </c>
      <c r="M911" s="0" t="str">
        <f aca="false">VLOOKUP($D911,metadata!$B$2:$S$451,10,0)</f>
        <v/>
      </c>
      <c r="N911" s="0" t="str">
        <f aca="false">VLOOKUP($D911,metadata!$B$2:$S$451,11,0)</f>
        <v>Tetranychus urticae</v>
      </c>
      <c r="O911" s="0" t="str">
        <f aca="false">VLOOKUP($D911,metadata!$B$2:$S$451,12,0)</f>
        <v>Tetranychidae</v>
      </c>
      <c r="P911" s="0" t="str">
        <f aca="false">VLOOKUP($D911,metadata!$B$2:$S$451,13,0)</f>
        <v>Thessaloniki2</v>
      </c>
      <c r="Q911" s="0" t="n">
        <f aca="false">VLOOKUP($D911,metadata!$B$2:$S$451,14,0)</f>
        <v>40.647222</v>
      </c>
      <c r="R911" s="0" t="n">
        <f aca="false">VLOOKUP($D911,metadata!$B$2:$S$451,15,0)</f>
        <v>22.963889</v>
      </c>
      <c r="S911" s="0" t="n">
        <f aca="false">VLOOKUP($D911,metadata!$B$2:$S$451,16,0)</f>
        <v>0.05</v>
      </c>
      <c r="T911" s="0" t="str">
        <f aca="false">VLOOKUP($D911,metadata!$B$2:$S$451,17,0)</f>
        <v/>
      </c>
      <c r="U911" s="0" t="str">
        <f aca="false">VLOOKUP($D911,metadata!$B$2:$S$451,18,0)</f>
        <v/>
      </c>
      <c r="V911" s="0" t="n">
        <f aca="false">VLOOKUP($D911,metadata!$B$2:$Z$451,19,0)</f>
        <v>250</v>
      </c>
      <c r="W911" s="0" t="str">
        <f aca="false">VLOOKUP($D911,metadata!$B$2:$Z$451,20,0)</f>
        <v>global average</v>
      </c>
      <c r="X911" s="0" t="str">
        <f aca="false">VLOOKUP($D911,metadata!$B$2:$Z$451,21,0)</f>
        <v/>
      </c>
      <c r="Y911" s="0" t="n">
        <f aca="false">VLOOKUP($D911,metadata!$B$2:$Z$451,22,0)</f>
        <v>21</v>
      </c>
      <c r="Z911" s="0" t="str">
        <f aca="false">VLOOKUP($D911,metadata!$B$2:$Z$451,23,0)</f>
        <v/>
      </c>
      <c r="AA911" s="0" t="str">
        <f aca="false">VLOOKUP($D911,metadata!$B$2:$Z$451,24,0)</f>
        <v/>
      </c>
      <c r="AB911" s="0" t="str">
        <f aca="false">VLOOKUP($D911,metadata!$B$2:$Z$451,25,0)</f>
        <v/>
      </c>
      <c r="AC911" s="0" t="n">
        <v>16.9639639639639</v>
      </c>
      <c r="AD911" s="0" t="n">
        <v>4.7619047619047</v>
      </c>
      <c r="AF911" s="0" t="n">
        <f aca="false">IF(AE911="",V911,AE911)</f>
        <v>250</v>
      </c>
      <c r="AG911" s="0" t="n">
        <f aca="false">ROUND(AC911,1)</f>
        <v>17</v>
      </c>
      <c r="AH911" s="0" t="n">
        <v>1993</v>
      </c>
      <c r="AI911" s="0" t="s">
        <v>37</v>
      </c>
      <c r="AJ911" s="0" t="s">
        <v>37</v>
      </c>
    </row>
    <row r="912" customFormat="false" ht="13.8" hidden="false" customHeight="false" outlineLevel="0" collapsed="false">
      <c r="C912" s="0" t="n">
        <v>911</v>
      </c>
      <c r="D912" s="3" t="str">
        <f aca="false">VLOOKUP(C912,$A$1:$B$451,2)</f>
        <v>22- Sagamihara</v>
      </c>
      <c r="E912" s="0" t="str">
        <f aca="false">VLOOKUP($D912,metadata!$B$2:$S$451,2,0)</f>
        <v>Kurota, H; Shimada, M</v>
      </c>
      <c r="F912" s="0" t="str">
        <f aca="false">VLOOKUP($D912,metadata!$B$2:$S$451,3,0)</f>
        <v>Geographical variation in photoperiodic induction of larval diapause in the bruchid beetle, Bruchidius dorsalis: polymorphism in overwintering stages</v>
      </c>
      <c r="G912" s="0" t="str">
        <f aca="false">VLOOKUP($D912,metadata!$B$2:$S$451,4,0)</f>
        <v>10.1046/j.1570-7458.2003.00033.x</v>
      </c>
      <c r="H912" s="0" t="str">
        <f aca="false">VLOOKUP($D912,metadata!$B$2:$S$451,5,0)</f>
        <v>y</v>
      </c>
      <c r="I912" s="0" t="str">
        <f aca="false">VLOOKUP($D912,metadata!$B$2:$S$451,6,0)</f>
        <v>a</v>
      </c>
      <c r="J912" s="0" t="str">
        <f aca="false">VLOOKUP($D912,metadata!$B$2:$S$451,7,0)</f>
        <v>i</v>
      </c>
      <c r="K912" s="0" t="n">
        <f aca="false">VLOOKUP($D912,metadata!$B$2:$S$451,8,0)</f>
        <v>3</v>
      </c>
      <c r="L912" s="0" t="n">
        <f aca="false">VLOOKUP($D912,metadata!$B$2:$S$451,9,0)</f>
        <v>5</v>
      </c>
      <c r="M912" s="0" t="str">
        <f aca="false">VLOOKUP($D912,metadata!$B$2:$S$451,10,0)</f>
        <v/>
      </c>
      <c r="N912" s="0" t="str">
        <f aca="false">VLOOKUP($D912,metadata!$B$2:$S$451,11,0)</f>
        <v>Bruchidius dorsalis</v>
      </c>
      <c r="O912" s="0" t="str">
        <f aca="false">VLOOKUP($D912,metadata!$B$2:$S$451,12,0)</f>
        <v>coleoptera</v>
      </c>
      <c r="P912" s="0" t="str">
        <f aca="false">VLOOKUP($D912,metadata!$B$2:$S$451,13,0)</f>
        <v>Sagamihara</v>
      </c>
      <c r="Q912" s="0" t="n">
        <f aca="false">VLOOKUP($D912,metadata!$B$2:$S$451,14,0)</f>
        <v>35.571389</v>
      </c>
      <c r="R912" s="0" t="n">
        <f aca="false">VLOOKUP($D912,metadata!$B$2:$S$451,15,0)</f>
        <v>139.373333</v>
      </c>
      <c r="S912" s="0" t="n">
        <f aca="false">VLOOKUP($D912,metadata!$B$2:$S$451,16,0)</f>
        <v>0.05</v>
      </c>
      <c r="T912" s="0" t="n">
        <f aca="false">VLOOKUP($D912,metadata!$B$2:$S$451,17,0)</f>
        <v>60</v>
      </c>
      <c r="U912" s="0" t="str">
        <f aca="false">VLOOKUP($D912,metadata!$B$2:$S$451,18,0)</f>
        <v/>
      </c>
      <c r="V912" s="0" t="n">
        <f aca="false">VLOOKUP($D912,metadata!$B$2:$Z$451,19,0)</f>
        <v>60</v>
      </c>
      <c r="W912" s="0" t="str">
        <f aca="false">VLOOKUP($D912,metadata!$B$2:$Z$451,20,0)</f>
        <v>acc</v>
      </c>
      <c r="X912" s="0" t="str">
        <f aca="false">VLOOKUP($D912,metadata!$B$2:$Z$451,21,0)</f>
        <v/>
      </c>
      <c r="Y912" s="0" t="n">
        <f aca="false">VLOOKUP($D912,metadata!$B$2:$Z$451,22,0)</f>
        <v>22</v>
      </c>
      <c r="Z912" s="0" t="str">
        <f aca="false">VLOOKUP($D912,metadata!$B$2:$Z$451,23,0)</f>
        <v/>
      </c>
      <c r="AA912" s="0" t="str">
        <f aca="false">VLOOKUP($D912,metadata!$B$2:$Z$451,24,0)</f>
        <v/>
      </c>
      <c r="AB912" s="0" t="str">
        <f aca="false">VLOOKUP($D912,metadata!$B$2:$Z$451,25,0)</f>
        <v/>
      </c>
      <c r="AC912" s="0" t="n">
        <v>11.9970352741867</v>
      </c>
      <c r="AD912" s="0" t="n">
        <v>86.9995764677409</v>
      </c>
      <c r="AF912" s="0" t="n">
        <f aca="false">IF(AE912="",V912,AE912)</f>
        <v>60</v>
      </c>
      <c r="AG912" s="0" t="n">
        <f aca="false">ROUND(AC912,1)</f>
        <v>12</v>
      </c>
      <c r="AH912" s="0" t="n">
        <v>2003</v>
      </c>
      <c r="AI912" s="0" t="s">
        <v>37</v>
      </c>
      <c r="AJ912" s="0" t="s">
        <v>37</v>
      </c>
    </row>
    <row r="913" customFormat="false" ht="13.8" hidden="false" customHeight="false" outlineLevel="0" collapsed="false">
      <c r="C913" s="0" t="n">
        <v>912</v>
      </c>
      <c r="D913" s="3" t="str">
        <f aca="false">VLOOKUP(C913,$A$1:$B$451,2)</f>
        <v>22- Sagamihara</v>
      </c>
      <c r="E913" s="0" t="str">
        <f aca="false">VLOOKUP($D913,metadata!$B$2:$S$451,2,0)</f>
        <v>Kurota, H; Shimada, M</v>
      </c>
      <c r="F913" s="0" t="str">
        <f aca="false">VLOOKUP($D913,metadata!$B$2:$S$451,3,0)</f>
        <v>Geographical variation in photoperiodic induction of larval diapause in the bruchid beetle, Bruchidius dorsalis: polymorphism in overwintering stages</v>
      </c>
      <c r="G913" s="0" t="str">
        <f aca="false">VLOOKUP($D913,metadata!$B$2:$S$451,4,0)</f>
        <v>10.1046/j.1570-7458.2003.00033.x</v>
      </c>
      <c r="H913" s="0" t="str">
        <f aca="false">VLOOKUP($D913,metadata!$B$2:$S$451,5,0)</f>
        <v>y</v>
      </c>
      <c r="I913" s="0" t="str">
        <f aca="false">VLOOKUP($D913,metadata!$B$2:$S$451,6,0)</f>
        <v>a</v>
      </c>
      <c r="J913" s="0" t="str">
        <f aca="false">VLOOKUP($D913,metadata!$B$2:$S$451,7,0)</f>
        <v>i</v>
      </c>
      <c r="K913" s="0" t="n">
        <f aca="false">VLOOKUP($D913,metadata!$B$2:$S$451,8,0)</f>
        <v>3</v>
      </c>
      <c r="L913" s="0" t="n">
        <f aca="false">VLOOKUP($D913,metadata!$B$2:$S$451,9,0)</f>
        <v>5</v>
      </c>
      <c r="M913" s="0" t="str">
        <f aca="false">VLOOKUP($D913,metadata!$B$2:$S$451,10,0)</f>
        <v/>
      </c>
      <c r="N913" s="0" t="str">
        <f aca="false">VLOOKUP($D913,metadata!$B$2:$S$451,11,0)</f>
        <v>Bruchidius dorsalis</v>
      </c>
      <c r="O913" s="0" t="str">
        <f aca="false">VLOOKUP($D913,metadata!$B$2:$S$451,12,0)</f>
        <v>coleoptera</v>
      </c>
      <c r="P913" s="0" t="str">
        <f aca="false">VLOOKUP($D913,metadata!$B$2:$S$451,13,0)</f>
        <v>Sagamihara</v>
      </c>
      <c r="Q913" s="0" t="n">
        <f aca="false">VLOOKUP($D913,metadata!$B$2:$S$451,14,0)</f>
        <v>35.571389</v>
      </c>
      <c r="R913" s="0" t="n">
        <f aca="false">VLOOKUP($D913,metadata!$B$2:$S$451,15,0)</f>
        <v>139.373333</v>
      </c>
      <c r="S913" s="0" t="n">
        <f aca="false">VLOOKUP($D913,metadata!$B$2:$S$451,16,0)</f>
        <v>0.05</v>
      </c>
      <c r="T913" s="0" t="n">
        <f aca="false">VLOOKUP($D913,metadata!$B$2:$S$451,17,0)</f>
        <v>60</v>
      </c>
      <c r="U913" s="0" t="str">
        <f aca="false">VLOOKUP($D913,metadata!$B$2:$S$451,18,0)</f>
        <v/>
      </c>
      <c r="V913" s="0" t="n">
        <f aca="false">VLOOKUP($D913,metadata!$B$2:$Z$451,19,0)</f>
        <v>60</v>
      </c>
      <c r="W913" s="0" t="str">
        <f aca="false">VLOOKUP($D913,metadata!$B$2:$Z$451,20,0)</f>
        <v>acc</v>
      </c>
      <c r="X913" s="0" t="str">
        <f aca="false">VLOOKUP($D913,metadata!$B$2:$Z$451,21,0)</f>
        <v/>
      </c>
      <c r="Y913" s="0" t="n">
        <f aca="false">VLOOKUP($D913,metadata!$B$2:$Z$451,22,0)</f>
        <v>22</v>
      </c>
      <c r="Z913" s="0" t="str">
        <f aca="false">VLOOKUP($D913,metadata!$B$2:$Z$451,23,0)</f>
        <v/>
      </c>
      <c r="AA913" s="0" t="str">
        <f aca="false">VLOOKUP($D913,metadata!$B$2:$Z$451,24,0)</f>
        <v/>
      </c>
      <c r="AB913" s="0" t="str">
        <f aca="false">VLOOKUP($D913,metadata!$B$2:$Z$451,25,0)</f>
        <v/>
      </c>
      <c r="AC913" s="0" t="n">
        <v>12.5025714458584</v>
      </c>
      <c r="AD913" s="0" t="n">
        <v>79.6432244922654</v>
      </c>
      <c r="AF913" s="0" t="n">
        <f aca="false">IF(AE913="",V913,AE913)</f>
        <v>60</v>
      </c>
      <c r="AG913" s="0" t="n">
        <f aca="false">ROUND(AC913,1)</f>
        <v>12.5</v>
      </c>
      <c r="AH913" s="0" t="n">
        <v>2003</v>
      </c>
      <c r="AI913" s="0" t="s">
        <v>37</v>
      </c>
      <c r="AJ913" s="0" t="s">
        <v>37</v>
      </c>
    </row>
    <row r="914" customFormat="false" ht="13.8" hidden="false" customHeight="false" outlineLevel="0" collapsed="false">
      <c r="C914" s="0" t="n">
        <v>913</v>
      </c>
      <c r="D914" s="3" t="str">
        <f aca="false">VLOOKUP(C914,$A$1:$B$451,2)</f>
        <v>22- Sagamihara</v>
      </c>
      <c r="E914" s="0" t="str">
        <f aca="false">VLOOKUP($D914,metadata!$B$2:$S$451,2,0)</f>
        <v>Kurota, H; Shimada, M</v>
      </c>
      <c r="F914" s="0" t="str">
        <f aca="false">VLOOKUP($D914,metadata!$B$2:$S$451,3,0)</f>
        <v>Geographical variation in photoperiodic induction of larval diapause in the bruchid beetle, Bruchidius dorsalis: polymorphism in overwintering stages</v>
      </c>
      <c r="G914" s="0" t="str">
        <f aca="false">VLOOKUP($D914,metadata!$B$2:$S$451,4,0)</f>
        <v>10.1046/j.1570-7458.2003.00033.x</v>
      </c>
      <c r="H914" s="0" t="str">
        <f aca="false">VLOOKUP($D914,metadata!$B$2:$S$451,5,0)</f>
        <v>y</v>
      </c>
      <c r="I914" s="0" t="str">
        <f aca="false">VLOOKUP($D914,metadata!$B$2:$S$451,6,0)</f>
        <v>a</v>
      </c>
      <c r="J914" s="0" t="str">
        <f aca="false">VLOOKUP($D914,metadata!$B$2:$S$451,7,0)</f>
        <v>i</v>
      </c>
      <c r="K914" s="0" t="n">
        <f aca="false">VLOOKUP($D914,metadata!$B$2:$S$451,8,0)</f>
        <v>3</v>
      </c>
      <c r="L914" s="0" t="n">
        <f aca="false">VLOOKUP($D914,metadata!$B$2:$S$451,9,0)</f>
        <v>5</v>
      </c>
      <c r="M914" s="0" t="str">
        <f aca="false">VLOOKUP($D914,metadata!$B$2:$S$451,10,0)</f>
        <v/>
      </c>
      <c r="N914" s="0" t="str">
        <f aca="false">VLOOKUP($D914,metadata!$B$2:$S$451,11,0)</f>
        <v>Bruchidius dorsalis</v>
      </c>
      <c r="O914" s="0" t="str">
        <f aca="false">VLOOKUP($D914,metadata!$B$2:$S$451,12,0)</f>
        <v>coleoptera</v>
      </c>
      <c r="P914" s="0" t="str">
        <f aca="false">VLOOKUP($D914,metadata!$B$2:$S$451,13,0)</f>
        <v>Sagamihara</v>
      </c>
      <c r="Q914" s="0" t="n">
        <f aca="false">VLOOKUP($D914,metadata!$B$2:$S$451,14,0)</f>
        <v>35.571389</v>
      </c>
      <c r="R914" s="0" t="n">
        <f aca="false">VLOOKUP($D914,metadata!$B$2:$S$451,15,0)</f>
        <v>139.373333</v>
      </c>
      <c r="S914" s="0" t="n">
        <f aca="false">VLOOKUP($D914,metadata!$B$2:$S$451,16,0)</f>
        <v>0.05</v>
      </c>
      <c r="T914" s="0" t="n">
        <f aca="false">VLOOKUP($D914,metadata!$B$2:$S$451,17,0)</f>
        <v>60</v>
      </c>
      <c r="U914" s="0" t="str">
        <f aca="false">VLOOKUP($D914,metadata!$B$2:$S$451,18,0)</f>
        <v/>
      </c>
      <c r="V914" s="0" t="n">
        <f aca="false">VLOOKUP($D914,metadata!$B$2:$Z$451,19,0)</f>
        <v>60</v>
      </c>
      <c r="W914" s="0" t="str">
        <f aca="false">VLOOKUP($D914,metadata!$B$2:$Z$451,20,0)</f>
        <v>acc</v>
      </c>
      <c r="X914" s="0" t="str">
        <f aca="false">VLOOKUP($D914,metadata!$B$2:$Z$451,21,0)</f>
        <v/>
      </c>
      <c r="Y914" s="0" t="n">
        <f aca="false">VLOOKUP($D914,metadata!$B$2:$Z$451,22,0)</f>
        <v>22</v>
      </c>
      <c r="Z914" s="0" t="str">
        <f aca="false">VLOOKUP($D914,metadata!$B$2:$Z$451,23,0)</f>
        <v/>
      </c>
      <c r="AA914" s="0" t="str">
        <f aca="false">VLOOKUP($D914,metadata!$B$2:$Z$451,24,0)</f>
        <v/>
      </c>
      <c r="AB914" s="0" t="str">
        <f aca="false">VLOOKUP($D914,metadata!$B$2:$Z$451,25,0)</f>
        <v/>
      </c>
      <c r="AC914" s="0" t="n">
        <v>12.9981176344042</v>
      </c>
      <c r="AD914" s="0" t="n">
        <v>9.99973109062916</v>
      </c>
      <c r="AF914" s="0" t="n">
        <f aca="false">IF(AE914="",V914,AE914)</f>
        <v>60</v>
      </c>
      <c r="AG914" s="0" t="n">
        <f aca="false">ROUND(AC914,1)</f>
        <v>13</v>
      </c>
      <c r="AH914" s="0" t="n">
        <v>2003</v>
      </c>
      <c r="AI914" s="0" t="s">
        <v>37</v>
      </c>
      <c r="AJ914" s="0" t="s">
        <v>37</v>
      </c>
    </row>
    <row r="915" customFormat="false" ht="13.8" hidden="false" customHeight="false" outlineLevel="0" collapsed="false">
      <c r="C915" s="0" t="n">
        <v>914</v>
      </c>
      <c r="D915" s="3" t="str">
        <f aca="false">VLOOKUP(C915,$A$1:$B$451,2)</f>
        <v>22- Sagamihara</v>
      </c>
      <c r="E915" s="0" t="str">
        <f aca="false">VLOOKUP($D915,metadata!$B$2:$S$451,2,0)</f>
        <v>Kurota, H; Shimada, M</v>
      </c>
      <c r="F915" s="0" t="str">
        <f aca="false">VLOOKUP($D915,metadata!$B$2:$S$451,3,0)</f>
        <v>Geographical variation in photoperiodic induction of larval diapause in the bruchid beetle, Bruchidius dorsalis: polymorphism in overwintering stages</v>
      </c>
      <c r="G915" s="0" t="str">
        <f aca="false">VLOOKUP($D915,metadata!$B$2:$S$451,4,0)</f>
        <v>10.1046/j.1570-7458.2003.00033.x</v>
      </c>
      <c r="H915" s="0" t="str">
        <f aca="false">VLOOKUP($D915,metadata!$B$2:$S$451,5,0)</f>
        <v>y</v>
      </c>
      <c r="I915" s="0" t="str">
        <f aca="false">VLOOKUP($D915,metadata!$B$2:$S$451,6,0)</f>
        <v>a</v>
      </c>
      <c r="J915" s="0" t="str">
        <f aca="false">VLOOKUP($D915,metadata!$B$2:$S$451,7,0)</f>
        <v>i</v>
      </c>
      <c r="K915" s="0" t="n">
        <f aca="false">VLOOKUP($D915,metadata!$B$2:$S$451,8,0)</f>
        <v>3</v>
      </c>
      <c r="L915" s="0" t="n">
        <f aca="false">VLOOKUP($D915,metadata!$B$2:$S$451,9,0)</f>
        <v>5</v>
      </c>
      <c r="M915" s="0" t="str">
        <f aca="false">VLOOKUP($D915,metadata!$B$2:$S$451,10,0)</f>
        <v/>
      </c>
      <c r="N915" s="0" t="str">
        <f aca="false">VLOOKUP($D915,metadata!$B$2:$S$451,11,0)</f>
        <v>Bruchidius dorsalis</v>
      </c>
      <c r="O915" s="0" t="str">
        <f aca="false">VLOOKUP($D915,metadata!$B$2:$S$451,12,0)</f>
        <v>coleoptera</v>
      </c>
      <c r="P915" s="0" t="str">
        <f aca="false">VLOOKUP($D915,metadata!$B$2:$S$451,13,0)</f>
        <v>Sagamihara</v>
      </c>
      <c r="Q915" s="0" t="n">
        <f aca="false">VLOOKUP($D915,metadata!$B$2:$S$451,14,0)</f>
        <v>35.571389</v>
      </c>
      <c r="R915" s="0" t="n">
        <f aca="false">VLOOKUP($D915,metadata!$B$2:$S$451,15,0)</f>
        <v>139.373333</v>
      </c>
      <c r="S915" s="0" t="n">
        <f aca="false">VLOOKUP($D915,metadata!$B$2:$S$451,16,0)</f>
        <v>0.05</v>
      </c>
      <c r="T915" s="0" t="n">
        <f aca="false">VLOOKUP($D915,metadata!$B$2:$S$451,17,0)</f>
        <v>60</v>
      </c>
      <c r="U915" s="0" t="str">
        <f aca="false">VLOOKUP($D915,metadata!$B$2:$S$451,18,0)</f>
        <v/>
      </c>
      <c r="V915" s="0" t="n">
        <f aca="false">VLOOKUP($D915,metadata!$B$2:$Z$451,19,0)</f>
        <v>60</v>
      </c>
      <c r="W915" s="0" t="str">
        <f aca="false">VLOOKUP($D915,metadata!$B$2:$Z$451,20,0)</f>
        <v>acc</v>
      </c>
      <c r="X915" s="0" t="str">
        <f aca="false">VLOOKUP($D915,metadata!$B$2:$Z$451,21,0)</f>
        <v/>
      </c>
      <c r="Y915" s="0" t="n">
        <f aca="false">VLOOKUP($D915,metadata!$B$2:$Z$451,22,0)</f>
        <v>22</v>
      </c>
      <c r="Z915" s="0" t="str">
        <f aca="false">VLOOKUP($D915,metadata!$B$2:$Z$451,23,0)</f>
        <v/>
      </c>
      <c r="AA915" s="0" t="str">
        <f aca="false">VLOOKUP($D915,metadata!$B$2:$Z$451,24,0)</f>
        <v/>
      </c>
      <c r="AB915" s="0" t="str">
        <f aca="false">VLOOKUP($D915,metadata!$B$2:$Z$451,25,0)</f>
        <v/>
      </c>
      <c r="AC915" s="0" t="n">
        <v>13.4964806486094</v>
      </c>
      <c r="AD915" s="0" t="n">
        <v>0.213782949801341</v>
      </c>
      <c r="AF915" s="0" t="n">
        <f aca="false">IF(AE915="",V915,AE915)</f>
        <v>60</v>
      </c>
      <c r="AG915" s="0" t="n">
        <f aca="false">ROUND(AC915,1)</f>
        <v>13.5</v>
      </c>
      <c r="AH915" s="0" t="n">
        <v>2003</v>
      </c>
      <c r="AI915" s="0" t="s">
        <v>37</v>
      </c>
      <c r="AJ915" s="0" t="s">
        <v>37</v>
      </c>
    </row>
    <row r="916" customFormat="false" ht="13.8" hidden="false" customHeight="false" outlineLevel="0" collapsed="false">
      <c r="C916" s="0" t="n">
        <v>915</v>
      </c>
      <c r="D916" s="3" t="str">
        <f aca="false">VLOOKUP(C916,$A$1:$B$451,2)</f>
        <v>22- Sagamihara</v>
      </c>
      <c r="E916" s="0" t="str">
        <f aca="false">VLOOKUP($D916,metadata!$B$2:$S$451,2,0)</f>
        <v>Kurota, H; Shimada, M</v>
      </c>
      <c r="F916" s="0" t="str">
        <f aca="false">VLOOKUP($D916,metadata!$B$2:$S$451,3,0)</f>
        <v>Geographical variation in photoperiodic induction of larval diapause in the bruchid beetle, Bruchidius dorsalis: polymorphism in overwintering stages</v>
      </c>
      <c r="G916" s="0" t="str">
        <f aca="false">VLOOKUP($D916,metadata!$B$2:$S$451,4,0)</f>
        <v>10.1046/j.1570-7458.2003.00033.x</v>
      </c>
      <c r="H916" s="0" t="str">
        <f aca="false">VLOOKUP($D916,metadata!$B$2:$S$451,5,0)</f>
        <v>y</v>
      </c>
      <c r="I916" s="0" t="str">
        <f aca="false">VLOOKUP($D916,metadata!$B$2:$S$451,6,0)</f>
        <v>a</v>
      </c>
      <c r="J916" s="0" t="str">
        <f aca="false">VLOOKUP($D916,metadata!$B$2:$S$451,7,0)</f>
        <v>i</v>
      </c>
      <c r="K916" s="0" t="n">
        <f aca="false">VLOOKUP($D916,metadata!$B$2:$S$451,8,0)</f>
        <v>3</v>
      </c>
      <c r="L916" s="0" t="n">
        <f aca="false">VLOOKUP($D916,metadata!$B$2:$S$451,9,0)</f>
        <v>5</v>
      </c>
      <c r="M916" s="0" t="str">
        <f aca="false">VLOOKUP($D916,metadata!$B$2:$S$451,10,0)</f>
        <v/>
      </c>
      <c r="N916" s="0" t="str">
        <f aca="false">VLOOKUP($D916,metadata!$B$2:$S$451,11,0)</f>
        <v>Bruchidius dorsalis</v>
      </c>
      <c r="O916" s="0" t="str">
        <f aca="false">VLOOKUP($D916,metadata!$B$2:$S$451,12,0)</f>
        <v>coleoptera</v>
      </c>
      <c r="P916" s="0" t="str">
        <f aca="false">VLOOKUP($D916,metadata!$B$2:$S$451,13,0)</f>
        <v>Sagamihara</v>
      </c>
      <c r="Q916" s="0" t="n">
        <f aca="false">VLOOKUP($D916,metadata!$B$2:$S$451,14,0)</f>
        <v>35.571389</v>
      </c>
      <c r="R916" s="0" t="n">
        <f aca="false">VLOOKUP($D916,metadata!$B$2:$S$451,15,0)</f>
        <v>139.373333</v>
      </c>
      <c r="S916" s="0" t="n">
        <f aca="false">VLOOKUP($D916,metadata!$B$2:$S$451,16,0)</f>
        <v>0.05</v>
      </c>
      <c r="T916" s="0" t="n">
        <f aca="false">VLOOKUP($D916,metadata!$B$2:$S$451,17,0)</f>
        <v>60</v>
      </c>
      <c r="U916" s="0" t="str">
        <f aca="false">VLOOKUP($D916,metadata!$B$2:$S$451,18,0)</f>
        <v/>
      </c>
      <c r="V916" s="0" t="n">
        <f aca="false">VLOOKUP($D916,metadata!$B$2:$Z$451,19,0)</f>
        <v>60</v>
      </c>
      <c r="W916" s="0" t="str">
        <f aca="false">VLOOKUP($D916,metadata!$B$2:$Z$451,20,0)</f>
        <v>acc</v>
      </c>
      <c r="X916" s="0" t="str">
        <f aca="false">VLOOKUP($D916,metadata!$B$2:$Z$451,21,0)</f>
        <v/>
      </c>
      <c r="Y916" s="0" t="n">
        <f aca="false">VLOOKUP($D916,metadata!$B$2:$Z$451,22,0)</f>
        <v>22</v>
      </c>
      <c r="Z916" s="0" t="str">
        <f aca="false">VLOOKUP($D916,metadata!$B$2:$Z$451,23,0)</f>
        <v/>
      </c>
      <c r="AA916" s="0" t="str">
        <f aca="false">VLOOKUP($D916,metadata!$B$2:$Z$451,24,0)</f>
        <v/>
      </c>
      <c r="AB916" s="0" t="str">
        <f aca="false">VLOOKUP($D916,metadata!$B$2:$Z$451,25,0)</f>
        <v/>
      </c>
      <c r="AC916" s="0" t="n">
        <v>14.0000067227342</v>
      </c>
      <c r="AD916" s="0" t="n">
        <v>0.142858103247746</v>
      </c>
      <c r="AF916" s="0" t="n">
        <f aca="false">IF(AE916="",V916,AE916)</f>
        <v>60</v>
      </c>
      <c r="AG916" s="0" t="n">
        <f aca="false">ROUND(AC916,1)</f>
        <v>14</v>
      </c>
      <c r="AH916" s="0" t="n">
        <v>2003</v>
      </c>
      <c r="AI916" s="0" t="s">
        <v>37</v>
      </c>
      <c r="AJ916" s="0" t="s">
        <v>37</v>
      </c>
    </row>
    <row r="917" customFormat="false" ht="13.8" hidden="false" customHeight="false" outlineLevel="0" collapsed="false">
      <c r="C917" s="0" t="n">
        <v>916</v>
      </c>
      <c r="D917" s="3" t="str">
        <f aca="false">VLOOKUP(C917,$A$1:$B$451,2)</f>
        <v>22- Tatsuno</v>
      </c>
      <c r="E917" s="0" t="str">
        <f aca="false">VLOOKUP($D917,metadata!$B$2:$S$451,2,0)</f>
        <v>Kurota, H; Shimada, M</v>
      </c>
      <c r="F917" s="0" t="str">
        <f aca="false">VLOOKUP($D917,metadata!$B$2:$S$451,3,0)</f>
        <v>Geographical variation in photoperiodic induction of larval diapause in the bruchid beetle, Bruchidius dorsalis: polymorphism in overwintering stages</v>
      </c>
      <c r="G917" s="0" t="str">
        <f aca="false">VLOOKUP($D917,metadata!$B$2:$S$451,4,0)</f>
        <v>10.1046/j.1570-7458.2003.00033.x</v>
      </c>
      <c r="H917" s="0" t="str">
        <f aca="false">VLOOKUP($D917,metadata!$B$2:$S$451,5,0)</f>
        <v>y</v>
      </c>
      <c r="I917" s="0" t="str">
        <f aca="false">VLOOKUP($D917,metadata!$B$2:$S$451,6,0)</f>
        <v>a</v>
      </c>
      <c r="J917" s="0" t="str">
        <f aca="false">VLOOKUP($D917,metadata!$B$2:$S$451,7,0)</f>
        <v>i</v>
      </c>
      <c r="K917" s="0" t="n">
        <f aca="false">VLOOKUP($D917,metadata!$B$2:$S$451,8,0)</f>
        <v>3</v>
      </c>
      <c r="L917" s="0" t="n">
        <f aca="false">VLOOKUP($D917,metadata!$B$2:$S$451,9,0)</f>
        <v>5</v>
      </c>
      <c r="M917" s="0" t="str">
        <f aca="false">VLOOKUP($D917,metadata!$B$2:$S$451,10,0)</f>
        <v/>
      </c>
      <c r="N917" s="0" t="str">
        <f aca="false">VLOOKUP($D917,metadata!$B$2:$S$451,11,0)</f>
        <v>Bruchidius dorsalis</v>
      </c>
      <c r="O917" s="0" t="str">
        <f aca="false">VLOOKUP($D917,metadata!$B$2:$S$451,12,0)</f>
        <v>coleoptera</v>
      </c>
      <c r="P917" s="0" t="str">
        <f aca="false">VLOOKUP($D917,metadata!$B$2:$S$451,13,0)</f>
        <v>Tatsuno</v>
      </c>
      <c r="Q917" s="0" t="n">
        <f aca="false">VLOOKUP($D917,metadata!$B$2:$S$451,14,0)</f>
        <v>34.85</v>
      </c>
      <c r="R917" s="0" t="n">
        <f aca="false">VLOOKUP($D917,metadata!$B$2:$S$451,15,0)</f>
        <v>134.533333</v>
      </c>
      <c r="S917" s="0" t="n">
        <f aca="false">VLOOKUP($D917,metadata!$B$2:$S$451,16,0)</f>
        <v>0.05</v>
      </c>
      <c r="T917" s="0" t="n">
        <f aca="false">VLOOKUP($D917,metadata!$B$2:$S$451,17,0)</f>
        <v>740</v>
      </c>
      <c r="U917" s="0" t="str">
        <f aca="false">VLOOKUP($D917,metadata!$B$2:$S$451,18,0)</f>
        <v/>
      </c>
      <c r="V917" s="0" t="n">
        <f aca="false">VLOOKUP($D917,metadata!$B$2:$Z$451,19,0)</f>
        <v>40</v>
      </c>
      <c r="W917" s="0" t="str">
        <f aca="false">VLOOKUP($D917,metadata!$B$2:$Z$451,20,0)</f>
        <v>acc</v>
      </c>
      <c r="X917" s="0" t="str">
        <f aca="false">VLOOKUP($D917,metadata!$B$2:$Z$451,21,0)</f>
        <v/>
      </c>
      <c r="Y917" s="0" t="n">
        <f aca="false">VLOOKUP($D917,metadata!$B$2:$Z$451,22,0)</f>
        <v>22</v>
      </c>
      <c r="Z917" s="0" t="str">
        <f aca="false">VLOOKUP($D917,metadata!$B$2:$Z$451,23,0)</f>
        <v/>
      </c>
      <c r="AA917" s="0" t="str">
        <f aca="false">VLOOKUP($D917,metadata!$B$2:$Z$451,24,0)</f>
        <v/>
      </c>
      <c r="AB917" s="0" t="str">
        <f aca="false">VLOOKUP($D917,metadata!$B$2:$Z$451,25,0)</f>
        <v/>
      </c>
      <c r="AC917" s="0" t="n">
        <v>11.9999932772657</v>
      </c>
      <c r="AD917" s="0" t="n">
        <v>99.8571418967522</v>
      </c>
      <c r="AF917" s="0" t="n">
        <f aca="false">IF(AE917="",V917,AE917)</f>
        <v>40</v>
      </c>
      <c r="AG917" s="0" t="n">
        <f aca="false">ROUND(AC917,1)</f>
        <v>12</v>
      </c>
      <c r="AH917" s="0" t="n">
        <v>2003</v>
      </c>
      <c r="AI917" s="0" t="s">
        <v>37</v>
      </c>
      <c r="AJ917" s="0" t="s">
        <v>37</v>
      </c>
    </row>
    <row r="918" customFormat="false" ht="13.8" hidden="false" customHeight="false" outlineLevel="0" collapsed="false">
      <c r="C918" s="0" t="n">
        <v>917</v>
      </c>
      <c r="D918" s="3" t="str">
        <f aca="false">VLOOKUP(C918,$A$1:$B$451,2)</f>
        <v>22- Tatsuno</v>
      </c>
      <c r="E918" s="0" t="str">
        <f aca="false">VLOOKUP($D918,metadata!$B$2:$S$451,2,0)</f>
        <v>Kurota, H; Shimada, M</v>
      </c>
      <c r="F918" s="0" t="str">
        <f aca="false">VLOOKUP($D918,metadata!$B$2:$S$451,3,0)</f>
        <v>Geographical variation in photoperiodic induction of larval diapause in the bruchid beetle, Bruchidius dorsalis: polymorphism in overwintering stages</v>
      </c>
      <c r="G918" s="0" t="str">
        <f aca="false">VLOOKUP($D918,metadata!$B$2:$S$451,4,0)</f>
        <v>10.1046/j.1570-7458.2003.00033.x</v>
      </c>
      <c r="H918" s="0" t="str">
        <f aca="false">VLOOKUP($D918,metadata!$B$2:$S$451,5,0)</f>
        <v>y</v>
      </c>
      <c r="I918" s="0" t="str">
        <f aca="false">VLOOKUP($D918,metadata!$B$2:$S$451,6,0)</f>
        <v>a</v>
      </c>
      <c r="J918" s="0" t="str">
        <f aca="false">VLOOKUP($D918,metadata!$B$2:$S$451,7,0)</f>
        <v>i</v>
      </c>
      <c r="K918" s="0" t="n">
        <f aca="false">VLOOKUP($D918,metadata!$B$2:$S$451,8,0)</f>
        <v>3</v>
      </c>
      <c r="L918" s="0" t="n">
        <f aca="false">VLOOKUP($D918,metadata!$B$2:$S$451,9,0)</f>
        <v>5</v>
      </c>
      <c r="M918" s="0" t="str">
        <f aca="false">VLOOKUP($D918,metadata!$B$2:$S$451,10,0)</f>
        <v/>
      </c>
      <c r="N918" s="0" t="str">
        <f aca="false">VLOOKUP($D918,metadata!$B$2:$S$451,11,0)</f>
        <v>Bruchidius dorsalis</v>
      </c>
      <c r="O918" s="0" t="str">
        <f aca="false">VLOOKUP($D918,metadata!$B$2:$S$451,12,0)</f>
        <v>coleoptera</v>
      </c>
      <c r="P918" s="0" t="str">
        <f aca="false">VLOOKUP($D918,metadata!$B$2:$S$451,13,0)</f>
        <v>Tatsuno</v>
      </c>
      <c r="Q918" s="0" t="n">
        <f aca="false">VLOOKUP($D918,metadata!$B$2:$S$451,14,0)</f>
        <v>34.85</v>
      </c>
      <c r="R918" s="0" t="n">
        <f aca="false">VLOOKUP($D918,metadata!$B$2:$S$451,15,0)</f>
        <v>134.533333</v>
      </c>
      <c r="S918" s="0" t="n">
        <f aca="false">VLOOKUP($D918,metadata!$B$2:$S$451,16,0)</f>
        <v>0.05</v>
      </c>
      <c r="T918" s="0" t="n">
        <f aca="false">VLOOKUP($D918,metadata!$B$2:$S$451,17,0)</f>
        <v>740</v>
      </c>
      <c r="U918" s="0" t="str">
        <f aca="false">VLOOKUP($D918,metadata!$B$2:$S$451,18,0)</f>
        <v/>
      </c>
      <c r="V918" s="0" t="n">
        <f aca="false">VLOOKUP($D918,metadata!$B$2:$Z$451,19,0)</f>
        <v>40</v>
      </c>
      <c r="W918" s="0" t="str">
        <f aca="false">VLOOKUP($D918,metadata!$B$2:$Z$451,20,0)</f>
        <v>acc</v>
      </c>
      <c r="X918" s="0" t="str">
        <f aca="false">VLOOKUP($D918,metadata!$B$2:$Z$451,21,0)</f>
        <v/>
      </c>
      <c r="Y918" s="0" t="n">
        <f aca="false">VLOOKUP($D918,metadata!$B$2:$Z$451,22,0)</f>
        <v>22</v>
      </c>
      <c r="Z918" s="0" t="str">
        <f aca="false">VLOOKUP($D918,metadata!$B$2:$Z$451,23,0)</f>
        <v/>
      </c>
      <c r="AA918" s="0" t="str">
        <f aca="false">VLOOKUP($D918,metadata!$B$2:$Z$451,24,0)</f>
        <v/>
      </c>
      <c r="AB918" s="0" t="str">
        <f aca="false">VLOOKUP($D918,metadata!$B$2:$Z$451,25,0)</f>
        <v/>
      </c>
      <c r="AC918" s="0" t="n">
        <v>12.5001378160525</v>
      </c>
      <c r="AD918" s="0" t="n">
        <v>77.9285911165789</v>
      </c>
      <c r="AF918" s="0" t="n">
        <f aca="false">IF(AE918="",V918,AE918)</f>
        <v>40</v>
      </c>
      <c r="AG918" s="0" t="n">
        <f aca="false">ROUND(AC918,1)</f>
        <v>12.5</v>
      </c>
      <c r="AH918" s="0" t="n">
        <v>2003</v>
      </c>
      <c r="AI918" s="0" t="s">
        <v>37</v>
      </c>
      <c r="AJ918" s="0" t="s">
        <v>37</v>
      </c>
    </row>
    <row r="919" customFormat="false" ht="13.8" hidden="false" customHeight="false" outlineLevel="0" collapsed="false">
      <c r="C919" s="0" t="n">
        <v>918</v>
      </c>
      <c r="D919" s="3" t="str">
        <f aca="false">VLOOKUP(C919,$A$1:$B$451,2)</f>
        <v>22- Tatsuno</v>
      </c>
      <c r="E919" s="0" t="str">
        <f aca="false">VLOOKUP($D919,metadata!$B$2:$S$451,2,0)</f>
        <v>Kurota, H; Shimada, M</v>
      </c>
      <c r="F919" s="0" t="str">
        <f aca="false">VLOOKUP($D919,metadata!$B$2:$S$451,3,0)</f>
        <v>Geographical variation in photoperiodic induction of larval diapause in the bruchid beetle, Bruchidius dorsalis: polymorphism in overwintering stages</v>
      </c>
      <c r="G919" s="0" t="str">
        <f aca="false">VLOOKUP($D919,metadata!$B$2:$S$451,4,0)</f>
        <v>10.1046/j.1570-7458.2003.00033.x</v>
      </c>
      <c r="H919" s="0" t="str">
        <f aca="false">VLOOKUP($D919,metadata!$B$2:$S$451,5,0)</f>
        <v>y</v>
      </c>
      <c r="I919" s="0" t="str">
        <f aca="false">VLOOKUP($D919,metadata!$B$2:$S$451,6,0)</f>
        <v>a</v>
      </c>
      <c r="J919" s="0" t="str">
        <f aca="false">VLOOKUP($D919,metadata!$B$2:$S$451,7,0)</f>
        <v>i</v>
      </c>
      <c r="K919" s="0" t="n">
        <f aca="false">VLOOKUP($D919,metadata!$B$2:$S$451,8,0)</f>
        <v>3</v>
      </c>
      <c r="L919" s="0" t="n">
        <f aca="false">VLOOKUP($D919,metadata!$B$2:$S$451,9,0)</f>
        <v>5</v>
      </c>
      <c r="M919" s="0" t="str">
        <f aca="false">VLOOKUP($D919,metadata!$B$2:$S$451,10,0)</f>
        <v/>
      </c>
      <c r="N919" s="0" t="str">
        <f aca="false">VLOOKUP($D919,metadata!$B$2:$S$451,11,0)</f>
        <v>Bruchidius dorsalis</v>
      </c>
      <c r="O919" s="0" t="str">
        <f aca="false">VLOOKUP($D919,metadata!$B$2:$S$451,12,0)</f>
        <v>coleoptera</v>
      </c>
      <c r="P919" s="0" t="str">
        <f aca="false">VLOOKUP($D919,metadata!$B$2:$S$451,13,0)</f>
        <v>Tatsuno</v>
      </c>
      <c r="Q919" s="0" t="n">
        <f aca="false">VLOOKUP($D919,metadata!$B$2:$S$451,14,0)</f>
        <v>34.85</v>
      </c>
      <c r="R919" s="0" t="n">
        <f aca="false">VLOOKUP($D919,metadata!$B$2:$S$451,15,0)</f>
        <v>134.533333</v>
      </c>
      <c r="S919" s="0" t="n">
        <f aca="false">VLOOKUP($D919,metadata!$B$2:$S$451,16,0)</f>
        <v>0.05</v>
      </c>
      <c r="T919" s="0" t="n">
        <f aca="false">VLOOKUP($D919,metadata!$B$2:$S$451,17,0)</f>
        <v>740</v>
      </c>
      <c r="U919" s="0" t="str">
        <f aca="false">VLOOKUP($D919,metadata!$B$2:$S$451,18,0)</f>
        <v/>
      </c>
      <c r="V919" s="0" t="n">
        <f aca="false">VLOOKUP($D919,metadata!$B$2:$Z$451,19,0)</f>
        <v>40</v>
      </c>
      <c r="W919" s="0" t="str">
        <f aca="false">VLOOKUP($D919,metadata!$B$2:$Z$451,20,0)</f>
        <v>acc</v>
      </c>
      <c r="X919" s="0" t="str">
        <f aca="false">VLOOKUP($D919,metadata!$B$2:$Z$451,21,0)</f>
        <v/>
      </c>
      <c r="Y919" s="0" t="n">
        <f aca="false">VLOOKUP($D919,metadata!$B$2:$Z$451,22,0)</f>
        <v>22</v>
      </c>
      <c r="Z919" s="0" t="str">
        <f aca="false">VLOOKUP($D919,metadata!$B$2:$Z$451,23,0)</f>
        <v/>
      </c>
      <c r="AA919" s="0" t="str">
        <f aca="false">VLOOKUP($D919,metadata!$B$2:$Z$451,24,0)</f>
        <v/>
      </c>
      <c r="AB919" s="0" t="str">
        <f aca="false">VLOOKUP($D919,metadata!$B$2:$Z$451,25,0)</f>
        <v/>
      </c>
      <c r="AC919" s="0" t="n">
        <v>13.0011428648259</v>
      </c>
      <c r="AD919" s="0" t="n">
        <v>74.285877552118</v>
      </c>
      <c r="AF919" s="0" t="n">
        <f aca="false">IF(AE919="",V919,AE919)</f>
        <v>40</v>
      </c>
      <c r="AG919" s="0" t="n">
        <f aca="false">ROUND(AC919,1)</f>
        <v>13</v>
      </c>
      <c r="AH919" s="0" t="n">
        <v>2003</v>
      </c>
      <c r="AI919" s="0" t="s">
        <v>37</v>
      </c>
      <c r="AJ919" s="0" t="s">
        <v>37</v>
      </c>
    </row>
    <row r="920" customFormat="false" ht="13.8" hidden="false" customHeight="false" outlineLevel="0" collapsed="false">
      <c r="C920" s="0" t="n">
        <v>919</v>
      </c>
      <c r="D920" s="3" t="str">
        <f aca="false">VLOOKUP(C920,$A$1:$B$451,2)</f>
        <v>22- Tatsuno</v>
      </c>
      <c r="E920" s="0" t="str">
        <f aca="false">VLOOKUP($D920,metadata!$B$2:$S$451,2,0)</f>
        <v>Kurota, H; Shimada, M</v>
      </c>
      <c r="F920" s="0" t="str">
        <f aca="false">VLOOKUP($D920,metadata!$B$2:$S$451,3,0)</f>
        <v>Geographical variation in photoperiodic induction of larval diapause in the bruchid beetle, Bruchidius dorsalis: polymorphism in overwintering stages</v>
      </c>
      <c r="G920" s="0" t="str">
        <f aca="false">VLOOKUP($D920,metadata!$B$2:$S$451,4,0)</f>
        <v>10.1046/j.1570-7458.2003.00033.x</v>
      </c>
      <c r="H920" s="0" t="str">
        <f aca="false">VLOOKUP($D920,metadata!$B$2:$S$451,5,0)</f>
        <v>y</v>
      </c>
      <c r="I920" s="0" t="str">
        <f aca="false">VLOOKUP($D920,metadata!$B$2:$S$451,6,0)</f>
        <v>a</v>
      </c>
      <c r="J920" s="0" t="str">
        <f aca="false">VLOOKUP($D920,metadata!$B$2:$S$451,7,0)</f>
        <v>i</v>
      </c>
      <c r="K920" s="0" t="n">
        <f aca="false">VLOOKUP($D920,metadata!$B$2:$S$451,8,0)</f>
        <v>3</v>
      </c>
      <c r="L920" s="0" t="n">
        <f aca="false">VLOOKUP($D920,metadata!$B$2:$S$451,9,0)</f>
        <v>5</v>
      </c>
      <c r="M920" s="0" t="str">
        <f aca="false">VLOOKUP($D920,metadata!$B$2:$S$451,10,0)</f>
        <v/>
      </c>
      <c r="N920" s="0" t="str">
        <f aca="false">VLOOKUP($D920,metadata!$B$2:$S$451,11,0)</f>
        <v>Bruchidius dorsalis</v>
      </c>
      <c r="O920" s="0" t="str">
        <f aca="false">VLOOKUP($D920,metadata!$B$2:$S$451,12,0)</f>
        <v>coleoptera</v>
      </c>
      <c r="P920" s="0" t="str">
        <f aca="false">VLOOKUP($D920,metadata!$B$2:$S$451,13,0)</f>
        <v>Tatsuno</v>
      </c>
      <c r="Q920" s="0" t="n">
        <f aca="false">VLOOKUP($D920,metadata!$B$2:$S$451,14,0)</f>
        <v>34.85</v>
      </c>
      <c r="R920" s="0" t="n">
        <f aca="false">VLOOKUP($D920,metadata!$B$2:$S$451,15,0)</f>
        <v>134.533333</v>
      </c>
      <c r="S920" s="0" t="n">
        <f aca="false">VLOOKUP($D920,metadata!$B$2:$S$451,16,0)</f>
        <v>0.05</v>
      </c>
      <c r="T920" s="0" t="n">
        <f aca="false">VLOOKUP($D920,metadata!$B$2:$S$451,17,0)</f>
        <v>740</v>
      </c>
      <c r="U920" s="0" t="str">
        <f aca="false">VLOOKUP($D920,metadata!$B$2:$S$451,18,0)</f>
        <v/>
      </c>
      <c r="V920" s="0" t="n">
        <f aca="false">VLOOKUP($D920,metadata!$B$2:$Z$451,19,0)</f>
        <v>40</v>
      </c>
      <c r="W920" s="0" t="str">
        <f aca="false">VLOOKUP($D920,metadata!$B$2:$Z$451,20,0)</f>
        <v>acc</v>
      </c>
      <c r="X920" s="0" t="str">
        <f aca="false">VLOOKUP($D920,metadata!$B$2:$Z$451,21,0)</f>
        <v/>
      </c>
      <c r="Y920" s="0" t="n">
        <f aca="false">VLOOKUP($D920,metadata!$B$2:$Z$451,22,0)</f>
        <v>22</v>
      </c>
      <c r="Z920" s="0" t="str">
        <f aca="false">VLOOKUP($D920,metadata!$B$2:$Z$451,23,0)</f>
        <v/>
      </c>
      <c r="AA920" s="0" t="str">
        <f aca="false">VLOOKUP($D920,metadata!$B$2:$Z$451,24,0)</f>
        <v/>
      </c>
      <c r="AB920" s="0" t="str">
        <f aca="false">VLOOKUP($D920,metadata!$B$2:$Z$451,25,0)</f>
        <v/>
      </c>
      <c r="AC920" s="0" t="n">
        <v>13.4998420157446</v>
      </c>
      <c r="AD920" s="0" t="n">
        <v>21.6428345736778</v>
      </c>
      <c r="AF920" s="0" t="n">
        <f aca="false">IF(AE920="",V920,AE920)</f>
        <v>40</v>
      </c>
      <c r="AG920" s="0" t="n">
        <f aca="false">ROUND(AC920,1)</f>
        <v>13.5</v>
      </c>
      <c r="AH920" s="0" t="n">
        <v>2003</v>
      </c>
      <c r="AI920" s="0" t="s">
        <v>37</v>
      </c>
      <c r="AJ920" s="0" t="s">
        <v>37</v>
      </c>
    </row>
    <row r="921" customFormat="false" ht="13.8" hidden="false" customHeight="false" outlineLevel="0" collapsed="false">
      <c r="C921" s="0" t="n">
        <v>920</v>
      </c>
      <c r="D921" s="3" t="str">
        <f aca="false">VLOOKUP(C921,$A$1:$B$451,2)</f>
        <v>22- Tatsuno</v>
      </c>
      <c r="E921" s="0" t="str">
        <f aca="false">VLOOKUP($D921,metadata!$B$2:$S$451,2,0)</f>
        <v>Kurota, H; Shimada, M</v>
      </c>
      <c r="F921" s="0" t="str">
        <f aca="false">VLOOKUP($D921,metadata!$B$2:$S$451,3,0)</f>
        <v>Geographical variation in photoperiodic induction of larval diapause in the bruchid beetle, Bruchidius dorsalis: polymorphism in overwintering stages</v>
      </c>
      <c r="G921" s="0" t="str">
        <f aca="false">VLOOKUP($D921,metadata!$B$2:$S$451,4,0)</f>
        <v>10.1046/j.1570-7458.2003.00033.x</v>
      </c>
      <c r="H921" s="0" t="str">
        <f aca="false">VLOOKUP($D921,metadata!$B$2:$S$451,5,0)</f>
        <v>y</v>
      </c>
      <c r="I921" s="0" t="str">
        <f aca="false">VLOOKUP($D921,metadata!$B$2:$S$451,6,0)</f>
        <v>a</v>
      </c>
      <c r="J921" s="0" t="str">
        <f aca="false">VLOOKUP($D921,metadata!$B$2:$S$451,7,0)</f>
        <v>i</v>
      </c>
      <c r="K921" s="0" t="n">
        <f aca="false">VLOOKUP($D921,metadata!$B$2:$S$451,8,0)</f>
        <v>3</v>
      </c>
      <c r="L921" s="0" t="n">
        <f aca="false">VLOOKUP($D921,metadata!$B$2:$S$451,9,0)</f>
        <v>5</v>
      </c>
      <c r="M921" s="0" t="str">
        <f aca="false">VLOOKUP($D921,metadata!$B$2:$S$451,10,0)</f>
        <v/>
      </c>
      <c r="N921" s="0" t="str">
        <f aca="false">VLOOKUP($D921,metadata!$B$2:$S$451,11,0)</f>
        <v>Bruchidius dorsalis</v>
      </c>
      <c r="O921" s="0" t="str">
        <f aca="false">VLOOKUP($D921,metadata!$B$2:$S$451,12,0)</f>
        <v>coleoptera</v>
      </c>
      <c r="P921" s="0" t="str">
        <f aca="false">VLOOKUP($D921,metadata!$B$2:$S$451,13,0)</f>
        <v>Tatsuno</v>
      </c>
      <c r="Q921" s="0" t="n">
        <f aca="false">VLOOKUP($D921,metadata!$B$2:$S$451,14,0)</f>
        <v>34.85</v>
      </c>
      <c r="R921" s="0" t="n">
        <f aca="false">VLOOKUP($D921,metadata!$B$2:$S$451,15,0)</f>
        <v>134.533333</v>
      </c>
      <c r="S921" s="0" t="n">
        <f aca="false">VLOOKUP($D921,metadata!$B$2:$S$451,16,0)</f>
        <v>0.05</v>
      </c>
      <c r="T921" s="0" t="n">
        <f aca="false">VLOOKUP($D921,metadata!$B$2:$S$451,17,0)</f>
        <v>740</v>
      </c>
      <c r="U921" s="0" t="str">
        <f aca="false">VLOOKUP($D921,metadata!$B$2:$S$451,18,0)</f>
        <v/>
      </c>
      <c r="V921" s="0" t="n">
        <f aca="false">VLOOKUP($D921,metadata!$B$2:$Z$451,19,0)</f>
        <v>40</v>
      </c>
      <c r="W921" s="0" t="str">
        <f aca="false">VLOOKUP($D921,metadata!$B$2:$Z$451,20,0)</f>
        <v>acc</v>
      </c>
      <c r="X921" s="0" t="str">
        <f aca="false">VLOOKUP($D921,metadata!$B$2:$Z$451,21,0)</f>
        <v/>
      </c>
      <c r="Y921" s="0" t="n">
        <f aca="false">VLOOKUP($D921,metadata!$B$2:$Z$451,22,0)</f>
        <v>22</v>
      </c>
      <c r="Z921" s="0" t="str">
        <f aca="false">VLOOKUP($D921,metadata!$B$2:$Z$451,23,0)</f>
        <v/>
      </c>
      <c r="AA921" s="0" t="str">
        <f aca="false">VLOOKUP($D921,metadata!$B$2:$Z$451,24,0)</f>
        <v/>
      </c>
      <c r="AB921" s="0" t="str">
        <f aca="false">VLOOKUP($D921,metadata!$B$2:$Z$451,25,0)</f>
        <v/>
      </c>
      <c r="AC921" s="0" t="n">
        <v>14</v>
      </c>
      <c r="AD921" s="0" t="n">
        <v>0</v>
      </c>
      <c r="AF921" s="0" t="n">
        <f aca="false">IF(AE921="",V921,AE921)</f>
        <v>40</v>
      </c>
      <c r="AG921" s="0" t="n">
        <f aca="false">ROUND(AC921,1)</f>
        <v>14</v>
      </c>
      <c r="AH921" s="0" t="n">
        <v>2003</v>
      </c>
      <c r="AI921" s="0" t="s">
        <v>37</v>
      </c>
      <c r="AJ921" s="0" t="s">
        <v>37</v>
      </c>
    </row>
    <row r="922" customFormat="false" ht="13.8" hidden="false" customHeight="false" outlineLevel="0" collapsed="false">
      <c r="C922" s="0" t="n">
        <v>921</v>
      </c>
      <c r="D922" s="3" t="str">
        <f aca="false">VLOOKUP(C922,$A$1:$B$451,2)</f>
        <v>22- Ninohe</v>
      </c>
      <c r="E922" s="0" t="str">
        <f aca="false">VLOOKUP($D922,metadata!$B$2:$S$451,2,0)</f>
        <v>Kurota, H; Shimada, M</v>
      </c>
      <c r="F922" s="0" t="str">
        <f aca="false">VLOOKUP($D922,metadata!$B$2:$S$451,3,0)</f>
        <v>Geographical variation in photoperiodic induction of larval diapause in the bruchid beetle, Bruchidius dorsalis: polymorphism in overwintering stages</v>
      </c>
      <c r="G922" s="0" t="str">
        <f aca="false">VLOOKUP($D922,metadata!$B$2:$S$451,4,0)</f>
        <v>10.1046/j.1570-7458.2003.00033.x</v>
      </c>
      <c r="H922" s="0" t="str">
        <f aca="false">VLOOKUP($D922,metadata!$B$2:$S$451,5,0)</f>
        <v>y</v>
      </c>
      <c r="I922" s="0" t="str">
        <f aca="false">VLOOKUP($D922,metadata!$B$2:$S$451,6,0)</f>
        <v>a</v>
      </c>
      <c r="J922" s="0" t="str">
        <f aca="false">VLOOKUP($D922,metadata!$B$2:$S$451,7,0)</f>
        <v>i</v>
      </c>
      <c r="K922" s="0" t="n">
        <f aca="false">VLOOKUP($D922,metadata!$B$2:$S$451,8,0)</f>
        <v>3</v>
      </c>
      <c r="L922" s="0" t="n">
        <f aca="false">VLOOKUP($D922,metadata!$B$2:$S$451,9,0)</f>
        <v>5</v>
      </c>
      <c r="M922" s="0" t="str">
        <f aca="false">VLOOKUP($D922,metadata!$B$2:$S$451,10,0)</f>
        <v/>
      </c>
      <c r="N922" s="0" t="str">
        <f aca="false">VLOOKUP($D922,metadata!$B$2:$S$451,11,0)</f>
        <v>Bruchidius dorsalis</v>
      </c>
      <c r="O922" s="0" t="str">
        <f aca="false">VLOOKUP($D922,metadata!$B$2:$S$451,12,0)</f>
        <v>coleoptera</v>
      </c>
      <c r="P922" s="0" t="str">
        <f aca="false">VLOOKUP($D922,metadata!$B$2:$S$451,13,0)</f>
        <v>Ninohe</v>
      </c>
      <c r="Q922" s="0" t="n">
        <f aca="false">VLOOKUP($D922,metadata!$B$2:$S$451,14,0)</f>
        <v>40.271111</v>
      </c>
      <c r="R922" s="0" t="n">
        <f aca="false">VLOOKUP($D922,metadata!$B$2:$S$451,15,0)</f>
        <v>141.305</v>
      </c>
      <c r="S922" s="0" t="n">
        <f aca="false">VLOOKUP($D922,metadata!$B$2:$S$451,16,0)</f>
        <v>0.05</v>
      </c>
      <c r="T922" s="0" t="n">
        <f aca="false">VLOOKUP($D922,metadata!$B$2:$S$451,17,0)</f>
        <v>110</v>
      </c>
      <c r="U922" s="0" t="str">
        <f aca="false">VLOOKUP($D922,metadata!$B$2:$S$451,18,0)</f>
        <v/>
      </c>
      <c r="V922" s="0" t="n">
        <f aca="false">VLOOKUP($D922,metadata!$B$2:$Z$451,19,0)</f>
        <v>60</v>
      </c>
      <c r="W922" s="0" t="str">
        <f aca="false">VLOOKUP($D922,metadata!$B$2:$Z$451,20,0)</f>
        <v>acc</v>
      </c>
      <c r="X922" s="0" t="str">
        <f aca="false">VLOOKUP($D922,metadata!$B$2:$Z$451,21,0)</f>
        <v/>
      </c>
      <c r="Y922" s="0" t="n">
        <f aca="false">VLOOKUP($D922,metadata!$B$2:$Z$451,22,0)</f>
        <v>22</v>
      </c>
      <c r="Z922" s="0" t="str">
        <f aca="false">VLOOKUP($D922,metadata!$B$2:$Z$451,23,0)</f>
        <v/>
      </c>
      <c r="AA922" s="0" t="str">
        <f aca="false">VLOOKUP($D922,metadata!$B$2:$Z$451,24,0)</f>
        <v/>
      </c>
      <c r="AB922" s="0" t="str">
        <f aca="false">VLOOKUP($D922,metadata!$B$2:$Z$451,25,0)</f>
        <v/>
      </c>
      <c r="AC922" s="0" t="n">
        <v>12.00691097083</v>
      </c>
      <c r="AD922" s="0" t="n">
        <v>96.85813013869</v>
      </c>
      <c r="AF922" s="0" t="n">
        <f aca="false">IF(AE922="",V922,AE922)</f>
        <v>60</v>
      </c>
      <c r="AG922" s="0" t="n">
        <f aca="false">ROUND(AC922,1)</f>
        <v>12</v>
      </c>
      <c r="AH922" s="0" t="n">
        <v>2003</v>
      </c>
      <c r="AI922" s="0" t="s">
        <v>37</v>
      </c>
      <c r="AJ922" s="0" t="s">
        <v>38</v>
      </c>
    </row>
    <row r="923" customFormat="false" ht="13.8" hidden="false" customHeight="false" outlineLevel="0" collapsed="false">
      <c r="C923" s="0" t="n">
        <v>922</v>
      </c>
      <c r="D923" s="3" t="str">
        <f aca="false">VLOOKUP(C923,$A$1:$B$451,2)</f>
        <v>22- Ninohe</v>
      </c>
      <c r="E923" s="0" t="str">
        <f aca="false">VLOOKUP($D923,metadata!$B$2:$S$451,2,0)</f>
        <v>Kurota, H; Shimada, M</v>
      </c>
      <c r="F923" s="0" t="str">
        <f aca="false">VLOOKUP($D923,metadata!$B$2:$S$451,3,0)</f>
        <v>Geographical variation in photoperiodic induction of larval diapause in the bruchid beetle, Bruchidius dorsalis: polymorphism in overwintering stages</v>
      </c>
      <c r="G923" s="0" t="str">
        <f aca="false">VLOOKUP($D923,metadata!$B$2:$S$451,4,0)</f>
        <v>10.1046/j.1570-7458.2003.00033.x</v>
      </c>
      <c r="H923" s="0" t="str">
        <f aca="false">VLOOKUP($D923,metadata!$B$2:$S$451,5,0)</f>
        <v>y</v>
      </c>
      <c r="I923" s="0" t="str">
        <f aca="false">VLOOKUP($D923,metadata!$B$2:$S$451,6,0)</f>
        <v>a</v>
      </c>
      <c r="J923" s="0" t="str">
        <f aca="false">VLOOKUP($D923,metadata!$B$2:$S$451,7,0)</f>
        <v>i</v>
      </c>
      <c r="K923" s="0" t="n">
        <f aca="false">VLOOKUP($D923,metadata!$B$2:$S$451,8,0)</f>
        <v>3</v>
      </c>
      <c r="L923" s="0" t="n">
        <f aca="false">VLOOKUP($D923,metadata!$B$2:$S$451,9,0)</f>
        <v>5</v>
      </c>
      <c r="M923" s="0" t="str">
        <f aca="false">VLOOKUP($D923,metadata!$B$2:$S$451,10,0)</f>
        <v/>
      </c>
      <c r="N923" s="0" t="str">
        <f aca="false">VLOOKUP($D923,metadata!$B$2:$S$451,11,0)</f>
        <v>Bruchidius dorsalis</v>
      </c>
      <c r="O923" s="0" t="str">
        <f aca="false">VLOOKUP($D923,metadata!$B$2:$S$451,12,0)</f>
        <v>coleoptera</v>
      </c>
      <c r="P923" s="0" t="str">
        <f aca="false">VLOOKUP($D923,metadata!$B$2:$S$451,13,0)</f>
        <v>Ninohe</v>
      </c>
      <c r="Q923" s="0" t="n">
        <f aca="false">VLOOKUP($D923,metadata!$B$2:$S$451,14,0)</f>
        <v>40.271111</v>
      </c>
      <c r="R923" s="0" t="n">
        <f aca="false">VLOOKUP($D923,metadata!$B$2:$S$451,15,0)</f>
        <v>141.305</v>
      </c>
      <c r="S923" s="0" t="n">
        <f aca="false">VLOOKUP($D923,metadata!$B$2:$S$451,16,0)</f>
        <v>0.05</v>
      </c>
      <c r="T923" s="0" t="n">
        <f aca="false">VLOOKUP($D923,metadata!$B$2:$S$451,17,0)</f>
        <v>110</v>
      </c>
      <c r="U923" s="0" t="str">
        <f aca="false">VLOOKUP($D923,metadata!$B$2:$S$451,18,0)</f>
        <v/>
      </c>
      <c r="V923" s="0" t="n">
        <f aca="false">VLOOKUP($D923,metadata!$B$2:$Z$451,19,0)</f>
        <v>60</v>
      </c>
      <c r="W923" s="0" t="str">
        <f aca="false">VLOOKUP($D923,metadata!$B$2:$Z$451,20,0)</f>
        <v>acc</v>
      </c>
      <c r="X923" s="0" t="str">
        <f aca="false">VLOOKUP($D923,metadata!$B$2:$Z$451,21,0)</f>
        <v/>
      </c>
      <c r="Y923" s="0" t="n">
        <f aca="false">VLOOKUP($D923,metadata!$B$2:$Z$451,22,0)</f>
        <v>22</v>
      </c>
      <c r="Z923" s="0" t="str">
        <f aca="false">VLOOKUP($D923,metadata!$B$2:$Z$451,23,0)</f>
        <v/>
      </c>
      <c r="AA923" s="0" t="str">
        <f aca="false">VLOOKUP($D923,metadata!$B$2:$Z$451,24,0)</f>
        <v/>
      </c>
      <c r="AB923" s="0" t="str">
        <f aca="false">VLOOKUP($D923,metadata!$B$2:$Z$451,25,0)</f>
        <v/>
      </c>
      <c r="AC923" s="0" t="n">
        <v>12.5011529489273</v>
      </c>
      <c r="AD923" s="0" t="n">
        <v>99.5001647069896</v>
      </c>
      <c r="AF923" s="0" t="n">
        <f aca="false">IF(AE923="",V923,AE923)</f>
        <v>60</v>
      </c>
      <c r="AG923" s="0" t="n">
        <f aca="false">ROUND(AC923,1)</f>
        <v>12.5</v>
      </c>
      <c r="AH923" s="0" t="n">
        <v>2003</v>
      </c>
      <c r="AI923" s="0" t="s">
        <v>37</v>
      </c>
      <c r="AJ923" s="0" t="s">
        <v>38</v>
      </c>
    </row>
    <row r="924" customFormat="false" ht="13.8" hidden="false" customHeight="false" outlineLevel="0" collapsed="false">
      <c r="C924" s="0" t="n">
        <v>923</v>
      </c>
      <c r="D924" s="3" t="str">
        <f aca="false">VLOOKUP(C924,$A$1:$B$451,2)</f>
        <v>22- Ninohe</v>
      </c>
      <c r="E924" s="0" t="str">
        <f aca="false">VLOOKUP($D924,metadata!$B$2:$S$451,2,0)</f>
        <v>Kurota, H; Shimada, M</v>
      </c>
      <c r="F924" s="0" t="str">
        <f aca="false">VLOOKUP($D924,metadata!$B$2:$S$451,3,0)</f>
        <v>Geographical variation in photoperiodic induction of larval diapause in the bruchid beetle, Bruchidius dorsalis: polymorphism in overwintering stages</v>
      </c>
      <c r="G924" s="0" t="str">
        <f aca="false">VLOOKUP($D924,metadata!$B$2:$S$451,4,0)</f>
        <v>10.1046/j.1570-7458.2003.00033.x</v>
      </c>
      <c r="H924" s="0" t="str">
        <f aca="false">VLOOKUP($D924,metadata!$B$2:$S$451,5,0)</f>
        <v>y</v>
      </c>
      <c r="I924" s="0" t="str">
        <f aca="false">VLOOKUP($D924,metadata!$B$2:$S$451,6,0)</f>
        <v>a</v>
      </c>
      <c r="J924" s="0" t="str">
        <f aca="false">VLOOKUP($D924,metadata!$B$2:$S$451,7,0)</f>
        <v>i</v>
      </c>
      <c r="K924" s="0" t="n">
        <f aca="false">VLOOKUP($D924,metadata!$B$2:$S$451,8,0)</f>
        <v>3</v>
      </c>
      <c r="L924" s="0" t="n">
        <f aca="false">VLOOKUP($D924,metadata!$B$2:$S$451,9,0)</f>
        <v>5</v>
      </c>
      <c r="M924" s="0" t="str">
        <f aca="false">VLOOKUP($D924,metadata!$B$2:$S$451,10,0)</f>
        <v/>
      </c>
      <c r="N924" s="0" t="str">
        <f aca="false">VLOOKUP($D924,metadata!$B$2:$S$451,11,0)</f>
        <v>Bruchidius dorsalis</v>
      </c>
      <c r="O924" s="0" t="str">
        <f aca="false">VLOOKUP($D924,metadata!$B$2:$S$451,12,0)</f>
        <v>coleoptera</v>
      </c>
      <c r="P924" s="0" t="str">
        <f aca="false">VLOOKUP($D924,metadata!$B$2:$S$451,13,0)</f>
        <v>Ninohe</v>
      </c>
      <c r="Q924" s="0" t="n">
        <f aca="false">VLOOKUP($D924,metadata!$B$2:$S$451,14,0)</f>
        <v>40.271111</v>
      </c>
      <c r="R924" s="0" t="n">
        <f aca="false">VLOOKUP($D924,metadata!$B$2:$S$451,15,0)</f>
        <v>141.305</v>
      </c>
      <c r="S924" s="0" t="n">
        <f aca="false">VLOOKUP($D924,metadata!$B$2:$S$451,16,0)</f>
        <v>0.05</v>
      </c>
      <c r="T924" s="0" t="n">
        <f aca="false">VLOOKUP($D924,metadata!$B$2:$S$451,17,0)</f>
        <v>110</v>
      </c>
      <c r="U924" s="0" t="str">
        <f aca="false">VLOOKUP($D924,metadata!$B$2:$S$451,18,0)</f>
        <v/>
      </c>
      <c r="V924" s="0" t="n">
        <f aca="false">VLOOKUP($D924,metadata!$B$2:$Z$451,19,0)</f>
        <v>60</v>
      </c>
      <c r="W924" s="0" t="str">
        <f aca="false">VLOOKUP($D924,metadata!$B$2:$Z$451,20,0)</f>
        <v>acc</v>
      </c>
      <c r="X924" s="0" t="str">
        <f aca="false">VLOOKUP($D924,metadata!$B$2:$Z$451,21,0)</f>
        <v/>
      </c>
      <c r="Y924" s="0" t="n">
        <f aca="false">VLOOKUP($D924,metadata!$B$2:$Z$451,22,0)</f>
        <v>22</v>
      </c>
      <c r="Z924" s="0" t="str">
        <f aca="false">VLOOKUP($D924,metadata!$B$2:$Z$451,23,0)</f>
        <v/>
      </c>
      <c r="AA924" s="0" t="str">
        <f aca="false">VLOOKUP($D924,metadata!$B$2:$Z$451,24,0)</f>
        <v/>
      </c>
      <c r="AB924" s="0" t="str">
        <f aca="false">VLOOKUP($D924,metadata!$B$2:$Z$451,25,0)</f>
        <v/>
      </c>
      <c r="AC924" s="0" t="n">
        <v>13.006588279585</v>
      </c>
      <c r="AD924" s="0" t="n">
        <v>90.0009411827978</v>
      </c>
      <c r="AF924" s="0" t="n">
        <f aca="false">IF(AE924="",V924,AE924)</f>
        <v>60</v>
      </c>
      <c r="AG924" s="0" t="n">
        <f aca="false">ROUND(AC924,1)</f>
        <v>13</v>
      </c>
      <c r="AH924" s="0" t="n">
        <v>2003</v>
      </c>
      <c r="AI924" s="0" t="s">
        <v>37</v>
      </c>
      <c r="AJ924" s="0" t="s">
        <v>38</v>
      </c>
    </row>
    <row r="925" customFormat="false" ht="13.8" hidden="false" customHeight="false" outlineLevel="0" collapsed="false">
      <c r="C925" s="0" t="n">
        <v>924</v>
      </c>
      <c r="D925" s="3" t="str">
        <f aca="false">VLOOKUP(C925,$A$1:$B$451,2)</f>
        <v>22- Ninohe</v>
      </c>
      <c r="E925" s="0" t="str">
        <f aca="false">VLOOKUP($D925,metadata!$B$2:$S$451,2,0)</f>
        <v>Kurota, H; Shimada, M</v>
      </c>
      <c r="F925" s="0" t="str">
        <f aca="false">VLOOKUP($D925,metadata!$B$2:$S$451,3,0)</f>
        <v>Geographical variation in photoperiodic induction of larval diapause in the bruchid beetle, Bruchidius dorsalis: polymorphism in overwintering stages</v>
      </c>
      <c r="G925" s="0" t="str">
        <f aca="false">VLOOKUP($D925,metadata!$B$2:$S$451,4,0)</f>
        <v>10.1046/j.1570-7458.2003.00033.x</v>
      </c>
      <c r="H925" s="0" t="str">
        <f aca="false">VLOOKUP($D925,metadata!$B$2:$S$451,5,0)</f>
        <v>y</v>
      </c>
      <c r="I925" s="0" t="str">
        <f aca="false">VLOOKUP($D925,metadata!$B$2:$S$451,6,0)</f>
        <v>a</v>
      </c>
      <c r="J925" s="0" t="str">
        <f aca="false">VLOOKUP($D925,metadata!$B$2:$S$451,7,0)</f>
        <v>i</v>
      </c>
      <c r="K925" s="0" t="n">
        <f aca="false">VLOOKUP($D925,metadata!$B$2:$S$451,8,0)</f>
        <v>3</v>
      </c>
      <c r="L925" s="0" t="n">
        <f aca="false">VLOOKUP($D925,metadata!$B$2:$S$451,9,0)</f>
        <v>5</v>
      </c>
      <c r="M925" s="0" t="str">
        <f aca="false">VLOOKUP($D925,metadata!$B$2:$S$451,10,0)</f>
        <v/>
      </c>
      <c r="N925" s="0" t="str">
        <f aca="false">VLOOKUP($D925,metadata!$B$2:$S$451,11,0)</f>
        <v>Bruchidius dorsalis</v>
      </c>
      <c r="O925" s="0" t="str">
        <f aca="false">VLOOKUP($D925,metadata!$B$2:$S$451,12,0)</f>
        <v>coleoptera</v>
      </c>
      <c r="P925" s="0" t="str">
        <f aca="false">VLOOKUP($D925,metadata!$B$2:$S$451,13,0)</f>
        <v>Ninohe</v>
      </c>
      <c r="Q925" s="0" t="n">
        <f aca="false">VLOOKUP($D925,metadata!$B$2:$S$451,14,0)</f>
        <v>40.271111</v>
      </c>
      <c r="R925" s="0" t="n">
        <f aca="false">VLOOKUP($D925,metadata!$B$2:$S$451,15,0)</f>
        <v>141.305</v>
      </c>
      <c r="S925" s="0" t="n">
        <f aca="false">VLOOKUP($D925,metadata!$B$2:$S$451,16,0)</f>
        <v>0.05</v>
      </c>
      <c r="T925" s="0" t="n">
        <f aca="false">VLOOKUP($D925,metadata!$B$2:$S$451,17,0)</f>
        <v>110</v>
      </c>
      <c r="U925" s="0" t="str">
        <f aca="false">VLOOKUP($D925,metadata!$B$2:$S$451,18,0)</f>
        <v/>
      </c>
      <c r="V925" s="0" t="n">
        <f aca="false">VLOOKUP($D925,metadata!$B$2:$Z$451,19,0)</f>
        <v>60</v>
      </c>
      <c r="W925" s="0" t="str">
        <f aca="false">VLOOKUP($D925,metadata!$B$2:$Z$451,20,0)</f>
        <v>acc</v>
      </c>
      <c r="X925" s="0" t="str">
        <f aca="false">VLOOKUP($D925,metadata!$B$2:$Z$451,21,0)</f>
        <v/>
      </c>
      <c r="Y925" s="0" t="n">
        <f aca="false">VLOOKUP($D925,metadata!$B$2:$Z$451,22,0)</f>
        <v>22</v>
      </c>
      <c r="Z925" s="0" t="str">
        <f aca="false">VLOOKUP($D925,metadata!$B$2:$Z$451,23,0)</f>
        <v/>
      </c>
      <c r="AA925" s="0" t="str">
        <f aca="false">VLOOKUP($D925,metadata!$B$2:$Z$451,24,0)</f>
        <v/>
      </c>
      <c r="AB925" s="0" t="str">
        <f aca="false">VLOOKUP($D925,metadata!$B$2:$Z$451,25,0)</f>
        <v/>
      </c>
      <c r="AC925" s="0" t="n">
        <v>13.5052807077694</v>
      </c>
      <c r="AD925" s="0" t="n">
        <v>37.2150401011099</v>
      </c>
      <c r="AF925" s="0" t="n">
        <f aca="false">IF(AE925="",V925,AE925)</f>
        <v>60</v>
      </c>
      <c r="AG925" s="0" t="n">
        <f aca="false">ROUND(AC925,1)</f>
        <v>13.5</v>
      </c>
      <c r="AH925" s="0" t="n">
        <v>2003</v>
      </c>
      <c r="AI925" s="0" t="s">
        <v>37</v>
      </c>
      <c r="AJ925" s="0" t="s">
        <v>38</v>
      </c>
    </row>
    <row r="926" customFormat="false" ht="13.8" hidden="false" customHeight="false" outlineLevel="0" collapsed="false">
      <c r="C926" s="0" t="n">
        <v>925</v>
      </c>
      <c r="D926" s="3" t="str">
        <f aca="false">VLOOKUP(C926,$A$1:$B$451,2)</f>
        <v>22- Ninohe</v>
      </c>
      <c r="E926" s="0" t="str">
        <f aca="false">VLOOKUP($D926,metadata!$B$2:$S$451,2,0)</f>
        <v>Kurota, H; Shimada, M</v>
      </c>
      <c r="F926" s="0" t="str">
        <f aca="false">VLOOKUP($D926,metadata!$B$2:$S$451,3,0)</f>
        <v>Geographical variation in photoperiodic induction of larval diapause in the bruchid beetle, Bruchidius dorsalis: polymorphism in overwintering stages</v>
      </c>
      <c r="G926" s="0" t="str">
        <f aca="false">VLOOKUP($D926,metadata!$B$2:$S$451,4,0)</f>
        <v>10.1046/j.1570-7458.2003.00033.x</v>
      </c>
      <c r="H926" s="0" t="str">
        <f aca="false">VLOOKUP($D926,metadata!$B$2:$S$451,5,0)</f>
        <v>y</v>
      </c>
      <c r="I926" s="0" t="str">
        <f aca="false">VLOOKUP($D926,metadata!$B$2:$S$451,6,0)</f>
        <v>a</v>
      </c>
      <c r="J926" s="0" t="str">
        <f aca="false">VLOOKUP($D926,metadata!$B$2:$S$451,7,0)</f>
        <v>i</v>
      </c>
      <c r="K926" s="0" t="n">
        <f aca="false">VLOOKUP($D926,metadata!$B$2:$S$451,8,0)</f>
        <v>3</v>
      </c>
      <c r="L926" s="0" t="n">
        <f aca="false">VLOOKUP($D926,metadata!$B$2:$S$451,9,0)</f>
        <v>5</v>
      </c>
      <c r="M926" s="0" t="str">
        <f aca="false">VLOOKUP($D926,metadata!$B$2:$S$451,10,0)</f>
        <v/>
      </c>
      <c r="N926" s="0" t="str">
        <f aca="false">VLOOKUP($D926,metadata!$B$2:$S$451,11,0)</f>
        <v>Bruchidius dorsalis</v>
      </c>
      <c r="O926" s="0" t="str">
        <f aca="false">VLOOKUP($D926,metadata!$B$2:$S$451,12,0)</f>
        <v>coleoptera</v>
      </c>
      <c r="P926" s="0" t="str">
        <f aca="false">VLOOKUP($D926,metadata!$B$2:$S$451,13,0)</f>
        <v>Ninohe</v>
      </c>
      <c r="Q926" s="0" t="n">
        <f aca="false">VLOOKUP($D926,metadata!$B$2:$S$451,14,0)</f>
        <v>40.271111</v>
      </c>
      <c r="R926" s="0" t="n">
        <f aca="false">VLOOKUP($D926,metadata!$B$2:$S$451,15,0)</f>
        <v>141.305</v>
      </c>
      <c r="S926" s="0" t="n">
        <f aca="false">VLOOKUP($D926,metadata!$B$2:$S$451,16,0)</f>
        <v>0.05</v>
      </c>
      <c r="T926" s="0" t="n">
        <f aca="false">VLOOKUP($D926,metadata!$B$2:$S$451,17,0)</f>
        <v>110</v>
      </c>
      <c r="U926" s="0" t="str">
        <f aca="false">VLOOKUP($D926,metadata!$B$2:$S$451,18,0)</f>
        <v/>
      </c>
      <c r="V926" s="0" t="n">
        <f aca="false">VLOOKUP($D926,metadata!$B$2:$Z$451,19,0)</f>
        <v>60</v>
      </c>
      <c r="W926" s="0" t="str">
        <f aca="false">VLOOKUP($D926,metadata!$B$2:$Z$451,20,0)</f>
        <v>acc</v>
      </c>
      <c r="X926" s="0" t="str">
        <f aca="false">VLOOKUP($D926,metadata!$B$2:$Z$451,21,0)</f>
        <v/>
      </c>
      <c r="Y926" s="0" t="n">
        <f aca="false">VLOOKUP($D926,metadata!$B$2:$Z$451,22,0)</f>
        <v>22</v>
      </c>
      <c r="Z926" s="0" t="str">
        <f aca="false">VLOOKUP($D926,metadata!$B$2:$Z$451,23,0)</f>
        <v/>
      </c>
      <c r="AA926" s="0" t="str">
        <f aca="false">VLOOKUP($D926,metadata!$B$2:$Z$451,24,0)</f>
        <v/>
      </c>
      <c r="AB926" s="0" t="str">
        <f aca="false">VLOOKUP($D926,metadata!$B$2:$Z$451,25,0)</f>
        <v/>
      </c>
      <c r="AC926" s="0" t="n">
        <v>14.0049344869545</v>
      </c>
      <c r="AD926" s="0" t="n">
        <v>4.85784778385065</v>
      </c>
      <c r="AF926" s="0" t="n">
        <f aca="false">IF(AE926="",V926,AE926)</f>
        <v>60</v>
      </c>
      <c r="AG926" s="0" t="n">
        <f aca="false">ROUND(AC926,1)</f>
        <v>14</v>
      </c>
      <c r="AH926" s="0" t="n">
        <v>2003</v>
      </c>
      <c r="AI926" s="0" t="s">
        <v>37</v>
      </c>
      <c r="AJ926" s="0" t="s">
        <v>38</v>
      </c>
    </row>
    <row r="927" customFormat="false" ht="13.8" hidden="false" customHeight="false" outlineLevel="0" collapsed="false">
      <c r="C927" s="0" t="n">
        <v>926</v>
      </c>
      <c r="D927" s="3" t="str">
        <f aca="false">VLOOKUP(C927,$A$1:$B$451,2)</f>
        <v>23-himeji</v>
      </c>
      <c r="E927" s="0" t="str">
        <f aca="false">VLOOKUP($D927,metadata!$B$2:$S$451,2,0)</f>
        <v>KUWANA, Y</v>
      </c>
      <c r="F927" s="0" t="str">
        <f aca="false">VLOOKUP($D927,metadata!$B$2:$S$451,3,0)</f>
        <v>ORIGIN OF LEUKOMA-CANDIDA (STAUDINGER) IN JAPAN AS INFERRED FROM GEOGRAPHICAL VARIATION IN PHOTOPERIODIC RESPONSE</v>
      </c>
      <c r="G927" s="0" t="str">
        <f aca="false">VLOOKUP($D927,metadata!$B$2:$S$451,4,0)</f>
        <v/>
      </c>
      <c r="H927" s="0" t="str">
        <f aca="false">VLOOKUP($D927,metadata!$B$2:$S$451,5,0)</f>
        <v>y</v>
      </c>
      <c r="I927" s="0" t="str">
        <f aca="false">VLOOKUP($D927,metadata!$B$2:$S$451,6,0)</f>
        <v>a</v>
      </c>
      <c r="J927" s="0" t="str">
        <f aca="false">VLOOKUP($D927,metadata!$B$2:$S$451,7,0)</f>
        <v>i</v>
      </c>
      <c r="K927" s="0" t="n">
        <f aca="false">VLOOKUP($D927,metadata!$B$2:$S$451,8,0)</f>
        <v>4</v>
      </c>
      <c r="L927" s="0" t="n">
        <f aca="false">VLOOKUP($D927,metadata!$B$2:$S$451,9,0)</f>
        <v>5</v>
      </c>
      <c r="M927" s="0" t="str">
        <f aca="false">VLOOKUP($D927,metadata!$B$2:$S$451,10,0)</f>
        <v>yes, but japanese</v>
      </c>
      <c r="N927" s="0" t="str">
        <f aca="false">VLOOKUP($D927,metadata!$B$2:$S$451,11,0)</f>
        <v>Leucoma candida</v>
      </c>
      <c r="O927" s="0" t="str">
        <f aca="false">VLOOKUP($D927,metadata!$B$2:$S$451,12,0)</f>
        <v>lepidoptera</v>
      </c>
      <c r="P927" s="0" t="str">
        <f aca="false">VLOOKUP($D927,metadata!$B$2:$S$451,13,0)</f>
        <v>himeji</v>
      </c>
      <c r="Q927" s="0" t="n">
        <f aca="false">VLOOKUP($D927,metadata!$B$2:$S$451,14,0)</f>
        <v>34.815278</v>
      </c>
      <c r="R927" s="0" t="n">
        <f aca="false">VLOOKUP($D927,metadata!$B$2:$S$451,15,0)</f>
        <v>134.685278</v>
      </c>
      <c r="S927" s="0" t="str">
        <f aca="false">VLOOKUP($D927,metadata!$B$2:$S$451,16,0)</f>
        <v/>
      </c>
      <c r="T927" s="0" t="str">
        <f aca="false">VLOOKUP($D927,metadata!$B$2:$S$451,17,0)</f>
        <v/>
      </c>
      <c r="U927" s="0" t="str">
        <f aca="false">VLOOKUP($D927,metadata!$B$2:$S$451,18,0)</f>
        <v/>
      </c>
      <c r="V927" s="0" t="n">
        <f aca="false">VLOOKUP($D927,metadata!$B$2:$Z$451,19,0)</f>
        <v>100</v>
      </c>
      <c r="W927" s="0" t="str">
        <f aca="false">VLOOKUP($D927,metadata!$B$2:$Z$451,20,0)</f>
        <v>global average</v>
      </c>
      <c r="X927" s="0" t="str">
        <f aca="false">VLOOKUP($D927,metadata!$B$2:$Z$451,21,0)</f>
        <v/>
      </c>
      <c r="Y927" s="0" t="n">
        <f aca="false">VLOOKUP($D927,metadata!$B$2:$Z$451,22,0)</f>
        <v>23</v>
      </c>
      <c r="Z927" s="0" t="str">
        <f aca="false">VLOOKUP($D927,metadata!$B$2:$Z$451,23,0)</f>
        <v/>
      </c>
      <c r="AA927" s="0" t="str">
        <f aca="false">VLOOKUP($D927,metadata!$B$2:$Z$451,24,0)</f>
        <v>larval</v>
      </c>
      <c r="AB927" s="0" t="str">
        <f aca="false">VLOOKUP($D927,metadata!$B$2:$Z$451,25,0)</f>
        <v/>
      </c>
      <c r="AC927" s="0" t="n">
        <v>14.375</v>
      </c>
      <c r="AD927" s="0" t="n">
        <v>100.246913580246</v>
      </c>
      <c r="AF927" s="0" t="n">
        <f aca="false">IF(AE927="",V927,AE927)</f>
        <v>100</v>
      </c>
      <c r="AG927" s="0" t="n">
        <f aca="false">ROUND(AC927,1)</f>
        <v>14.4</v>
      </c>
      <c r="AH927" s="0" t="n">
        <v>1986</v>
      </c>
      <c r="AI927" s="0" t="s">
        <v>37</v>
      </c>
      <c r="AJ927" s="0" t="s">
        <v>37</v>
      </c>
    </row>
    <row r="928" customFormat="false" ht="13.8" hidden="false" customHeight="false" outlineLevel="0" collapsed="false">
      <c r="C928" s="0" t="n">
        <v>927</v>
      </c>
      <c r="D928" s="3" t="str">
        <f aca="false">VLOOKUP(C928,$A$1:$B$451,2)</f>
        <v>23-himeji</v>
      </c>
      <c r="E928" s="0" t="str">
        <f aca="false">VLOOKUP($D928,metadata!$B$2:$S$451,2,0)</f>
        <v>KUWANA, Y</v>
      </c>
      <c r="F928" s="0" t="str">
        <f aca="false">VLOOKUP($D928,metadata!$B$2:$S$451,3,0)</f>
        <v>ORIGIN OF LEUKOMA-CANDIDA (STAUDINGER) IN JAPAN AS INFERRED FROM GEOGRAPHICAL VARIATION IN PHOTOPERIODIC RESPONSE</v>
      </c>
      <c r="G928" s="0" t="str">
        <f aca="false">VLOOKUP($D928,metadata!$B$2:$S$451,4,0)</f>
        <v/>
      </c>
      <c r="H928" s="0" t="str">
        <f aca="false">VLOOKUP($D928,metadata!$B$2:$S$451,5,0)</f>
        <v>y</v>
      </c>
      <c r="I928" s="0" t="str">
        <f aca="false">VLOOKUP($D928,metadata!$B$2:$S$451,6,0)</f>
        <v>a</v>
      </c>
      <c r="J928" s="0" t="str">
        <f aca="false">VLOOKUP($D928,metadata!$B$2:$S$451,7,0)</f>
        <v>i</v>
      </c>
      <c r="K928" s="0" t="n">
        <f aca="false">VLOOKUP($D928,metadata!$B$2:$S$451,8,0)</f>
        <v>4</v>
      </c>
      <c r="L928" s="0" t="n">
        <f aca="false">VLOOKUP($D928,metadata!$B$2:$S$451,9,0)</f>
        <v>5</v>
      </c>
      <c r="M928" s="0" t="str">
        <f aca="false">VLOOKUP($D928,metadata!$B$2:$S$451,10,0)</f>
        <v>yes, but japanese</v>
      </c>
      <c r="N928" s="0" t="str">
        <f aca="false">VLOOKUP($D928,metadata!$B$2:$S$451,11,0)</f>
        <v>Leucoma candida</v>
      </c>
      <c r="O928" s="0" t="str">
        <f aca="false">VLOOKUP($D928,metadata!$B$2:$S$451,12,0)</f>
        <v>lepidoptera</v>
      </c>
      <c r="P928" s="0" t="str">
        <f aca="false">VLOOKUP($D928,metadata!$B$2:$S$451,13,0)</f>
        <v>himeji</v>
      </c>
      <c r="Q928" s="0" t="n">
        <f aca="false">VLOOKUP($D928,metadata!$B$2:$S$451,14,0)</f>
        <v>34.815278</v>
      </c>
      <c r="R928" s="0" t="n">
        <f aca="false">VLOOKUP($D928,metadata!$B$2:$S$451,15,0)</f>
        <v>134.685278</v>
      </c>
      <c r="S928" s="0" t="str">
        <f aca="false">VLOOKUP($D928,metadata!$B$2:$S$451,16,0)</f>
        <v/>
      </c>
      <c r="T928" s="0" t="str">
        <f aca="false">VLOOKUP($D928,metadata!$B$2:$S$451,17,0)</f>
        <v/>
      </c>
      <c r="U928" s="0" t="str">
        <f aca="false">VLOOKUP($D928,metadata!$B$2:$S$451,18,0)</f>
        <v/>
      </c>
      <c r="V928" s="0" t="n">
        <f aca="false">VLOOKUP($D928,metadata!$B$2:$Z$451,19,0)</f>
        <v>100</v>
      </c>
      <c r="W928" s="0" t="str">
        <f aca="false">VLOOKUP($D928,metadata!$B$2:$Z$451,20,0)</f>
        <v>global average</v>
      </c>
      <c r="X928" s="0" t="str">
        <f aca="false">VLOOKUP($D928,metadata!$B$2:$Z$451,21,0)</f>
        <v/>
      </c>
      <c r="Y928" s="0" t="n">
        <f aca="false">VLOOKUP($D928,metadata!$B$2:$Z$451,22,0)</f>
        <v>23</v>
      </c>
      <c r="Z928" s="0" t="str">
        <f aca="false">VLOOKUP($D928,metadata!$B$2:$Z$451,23,0)</f>
        <v/>
      </c>
      <c r="AA928" s="0" t="str">
        <f aca="false">VLOOKUP($D928,metadata!$B$2:$Z$451,24,0)</f>
        <v>larval</v>
      </c>
      <c r="AB928" s="0" t="str">
        <f aca="false">VLOOKUP($D928,metadata!$B$2:$Z$451,25,0)</f>
        <v/>
      </c>
      <c r="AC928" s="0" t="n">
        <v>14.5011964639536</v>
      </c>
      <c r="AD928" s="0" t="n">
        <v>98.2716049382716</v>
      </c>
      <c r="AF928" s="0" t="n">
        <f aca="false">IF(AE928="",V928,AE928)</f>
        <v>100</v>
      </c>
      <c r="AG928" s="0" t="n">
        <f aca="false">ROUND(AC928,1)</f>
        <v>14.5</v>
      </c>
      <c r="AH928" s="0" t="n">
        <v>1986</v>
      </c>
      <c r="AI928" s="0" t="s">
        <v>37</v>
      </c>
      <c r="AJ928" s="0" t="s">
        <v>37</v>
      </c>
    </row>
    <row r="929" customFormat="false" ht="13.8" hidden="false" customHeight="false" outlineLevel="0" collapsed="false">
      <c r="C929" s="0" t="n">
        <v>928</v>
      </c>
      <c r="D929" s="3" t="str">
        <f aca="false">VLOOKUP(C929,$A$1:$B$451,2)</f>
        <v>23-himeji</v>
      </c>
      <c r="E929" s="0" t="str">
        <f aca="false">VLOOKUP($D929,metadata!$B$2:$S$451,2,0)</f>
        <v>KUWANA, Y</v>
      </c>
      <c r="F929" s="0" t="str">
        <f aca="false">VLOOKUP($D929,metadata!$B$2:$S$451,3,0)</f>
        <v>ORIGIN OF LEUKOMA-CANDIDA (STAUDINGER) IN JAPAN AS INFERRED FROM GEOGRAPHICAL VARIATION IN PHOTOPERIODIC RESPONSE</v>
      </c>
      <c r="G929" s="0" t="str">
        <f aca="false">VLOOKUP($D929,metadata!$B$2:$S$451,4,0)</f>
        <v/>
      </c>
      <c r="H929" s="0" t="str">
        <f aca="false">VLOOKUP($D929,metadata!$B$2:$S$451,5,0)</f>
        <v>y</v>
      </c>
      <c r="I929" s="0" t="str">
        <f aca="false">VLOOKUP($D929,metadata!$B$2:$S$451,6,0)</f>
        <v>a</v>
      </c>
      <c r="J929" s="0" t="str">
        <f aca="false">VLOOKUP($D929,metadata!$B$2:$S$451,7,0)</f>
        <v>i</v>
      </c>
      <c r="K929" s="0" t="n">
        <f aca="false">VLOOKUP($D929,metadata!$B$2:$S$451,8,0)</f>
        <v>4</v>
      </c>
      <c r="L929" s="0" t="n">
        <f aca="false">VLOOKUP($D929,metadata!$B$2:$S$451,9,0)</f>
        <v>5</v>
      </c>
      <c r="M929" s="0" t="str">
        <f aca="false">VLOOKUP($D929,metadata!$B$2:$S$451,10,0)</f>
        <v>yes, but japanese</v>
      </c>
      <c r="N929" s="0" t="str">
        <f aca="false">VLOOKUP($D929,metadata!$B$2:$S$451,11,0)</f>
        <v>Leucoma candida</v>
      </c>
      <c r="O929" s="0" t="str">
        <f aca="false">VLOOKUP($D929,metadata!$B$2:$S$451,12,0)</f>
        <v>lepidoptera</v>
      </c>
      <c r="P929" s="0" t="str">
        <f aca="false">VLOOKUP($D929,metadata!$B$2:$S$451,13,0)</f>
        <v>himeji</v>
      </c>
      <c r="Q929" s="0" t="n">
        <f aca="false">VLOOKUP($D929,metadata!$B$2:$S$451,14,0)</f>
        <v>34.815278</v>
      </c>
      <c r="R929" s="0" t="n">
        <f aca="false">VLOOKUP($D929,metadata!$B$2:$S$451,15,0)</f>
        <v>134.685278</v>
      </c>
      <c r="S929" s="0" t="str">
        <f aca="false">VLOOKUP($D929,metadata!$B$2:$S$451,16,0)</f>
        <v/>
      </c>
      <c r="T929" s="0" t="str">
        <f aca="false">VLOOKUP($D929,metadata!$B$2:$S$451,17,0)</f>
        <v/>
      </c>
      <c r="U929" s="0" t="str">
        <f aca="false">VLOOKUP($D929,metadata!$B$2:$S$451,18,0)</f>
        <v/>
      </c>
      <c r="V929" s="0" t="n">
        <f aca="false">VLOOKUP($D929,metadata!$B$2:$Z$451,19,0)</f>
        <v>100</v>
      </c>
      <c r="W929" s="0" t="str">
        <f aca="false">VLOOKUP($D929,metadata!$B$2:$Z$451,20,0)</f>
        <v>global average</v>
      </c>
      <c r="X929" s="0" t="str">
        <f aca="false">VLOOKUP($D929,metadata!$B$2:$Z$451,21,0)</f>
        <v/>
      </c>
      <c r="Y929" s="0" t="n">
        <f aca="false">VLOOKUP($D929,metadata!$B$2:$Z$451,22,0)</f>
        <v>23</v>
      </c>
      <c r="Z929" s="0" t="str">
        <f aca="false">VLOOKUP($D929,metadata!$B$2:$Z$451,23,0)</f>
        <v/>
      </c>
      <c r="AA929" s="0" t="str">
        <f aca="false">VLOOKUP($D929,metadata!$B$2:$Z$451,24,0)</f>
        <v>larval</v>
      </c>
      <c r="AB929" s="0" t="str">
        <f aca="false">VLOOKUP($D929,metadata!$B$2:$Z$451,25,0)</f>
        <v/>
      </c>
      <c r="AC929" s="0" t="n">
        <v>14.75</v>
      </c>
      <c r="AD929" s="0" t="n">
        <v>7.90123456790124</v>
      </c>
      <c r="AF929" s="0" t="n">
        <f aca="false">IF(AE929="",V929,AE929)</f>
        <v>100</v>
      </c>
      <c r="AG929" s="0" t="n">
        <f aca="false">ROUND(AC929,1)</f>
        <v>14.8</v>
      </c>
      <c r="AH929" s="0" t="n">
        <v>1986</v>
      </c>
      <c r="AI929" s="0" t="s">
        <v>37</v>
      </c>
      <c r="AJ929" s="0" t="s">
        <v>37</v>
      </c>
    </row>
    <row r="930" customFormat="false" ht="13.8" hidden="false" customHeight="false" outlineLevel="0" collapsed="false">
      <c r="C930" s="0" t="n">
        <v>929</v>
      </c>
      <c r="D930" s="3" t="str">
        <f aca="false">VLOOKUP(C930,$A$1:$B$451,2)</f>
        <v>23-himeji</v>
      </c>
      <c r="E930" s="0" t="str">
        <f aca="false">VLOOKUP($D930,metadata!$B$2:$S$451,2,0)</f>
        <v>KUWANA, Y</v>
      </c>
      <c r="F930" s="0" t="str">
        <f aca="false">VLOOKUP($D930,metadata!$B$2:$S$451,3,0)</f>
        <v>ORIGIN OF LEUKOMA-CANDIDA (STAUDINGER) IN JAPAN AS INFERRED FROM GEOGRAPHICAL VARIATION IN PHOTOPERIODIC RESPONSE</v>
      </c>
      <c r="G930" s="0" t="str">
        <f aca="false">VLOOKUP($D930,metadata!$B$2:$S$451,4,0)</f>
        <v/>
      </c>
      <c r="H930" s="0" t="str">
        <f aca="false">VLOOKUP($D930,metadata!$B$2:$S$451,5,0)</f>
        <v>y</v>
      </c>
      <c r="I930" s="0" t="str">
        <f aca="false">VLOOKUP($D930,metadata!$B$2:$S$451,6,0)</f>
        <v>a</v>
      </c>
      <c r="J930" s="0" t="str">
        <f aca="false">VLOOKUP($D930,metadata!$B$2:$S$451,7,0)</f>
        <v>i</v>
      </c>
      <c r="K930" s="0" t="n">
        <f aca="false">VLOOKUP($D930,metadata!$B$2:$S$451,8,0)</f>
        <v>4</v>
      </c>
      <c r="L930" s="0" t="n">
        <f aca="false">VLOOKUP($D930,metadata!$B$2:$S$451,9,0)</f>
        <v>5</v>
      </c>
      <c r="M930" s="0" t="str">
        <f aca="false">VLOOKUP($D930,metadata!$B$2:$S$451,10,0)</f>
        <v>yes, but japanese</v>
      </c>
      <c r="N930" s="0" t="str">
        <f aca="false">VLOOKUP($D930,metadata!$B$2:$S$451,11,0)</f>
        <v>Leucoma candida</v>
      </c>
      <c r="O930" s="0" t="str">
        <f aca="false">VLOOKUP($D930,metadata!$B$2:$S$451,12,0)</f>
        <v>lepidoptera</v>
      </c>
      <c r="P930" s="0" t="str">
        <f aca="false">VLOOKUP($D930,metadata!$B$2:$S$451,13,0)</f>
        <v>himeji</v>
      </c>
      <c r="Q930" s="0" t="n">
        <f aca="false">VLOOKUP($D930,metadata!$B$2:$S$451,14,0)</f>
        <v>34.815278</v>
      </c>
      <c r="R930" s="0" t="n">
        <f aca="false">VLOOKUP($D930,metadata!$B$2:$S$451,15,0)</f>
        <v>134.685278</v>
      </c>
      <c r="S930" s="0" t="str">
        <f aca="false">VLOOKUP($D930,metadata!$B$2:$S$451,16,0)</f>
        <v/>
      </c>
      <c r="T930" s="0" t="str">
        <f aca="false">VLOOKUP($D930,metadata!$B$2:$S$451,17,0)</f>
        <v/>
      </c>
      <c r="U930" s="0" t="str">
        <f aca="false">VLOOKUP($D930,metadata!$B$2:$S$451,18,0)</f>
        <v/>
      </c>
      <c r="V930" s="0" t="n">
        <f aca="false">VLOOKUP($D930,metadata!$B$2:$Z$451,19,0)</f>
        <v>100</v>
      </c>
      <c r="W930" s="0" t="str">
        <f aca="false">VLOOKUP($D930,metadata!$B$2:$Z$451,20,0)</f>
        <v>global average</v>
      </c>
      <c r="X930" s="0" t="str">
        <f aca="false">VLOOKUP($D930,metadata!$B$2:$Z$451,21,0)</f>
        <v/>
      </c>
      <c r="Y930" s="0" t="n">
        <f aca="false">VLOOKUP($D930,metadata!$B$2:$Z$451,22,0)</f>
        <v>23</v>
      </c>
      <c r="Z930" s="0" t="str">
        <f aca="false">VLOOKUP($D930,metadata!$B$2:$Z$451,23,0)</f>
        <v/>
      </c>
      <c r="AA930" s="0" t="str">
        <f aca="false">VLOOKUP($D930,metadata!$B$2:$Z$451,24,0)</f>
        <v>larval</v>
      </c>
      <c r="AB930" s="0" t="str">
        <f aca="false">VLOOKUP($D930,metadata!$B$2:$Z$451,25,0)</f>
        <v/>
      </c>
      <c r="AC930" s="0" t="n">
        <v>14.9971117207742</v>
      </c>
      <c r="AD930" s="0" t="n">
        <v>0.987654320987658</v>
      </c>
      <c r="AF930" s="0" t="n">
        <f aca="false">IF(AE930="",V930,AE930)</f>
        <v>100</v>
      </c>
      <c r="AG930" s="0" t="n">
        <f aca="false">ROUND(AC930,1)</f>
        <v>15</v>
      </c>
      <c r="AH930" s="0" t="n">
        <v>1986</v>
      </c>
      <c r="AI930" s="0" t="s">
        <v>37</v>
      </c>
      <c r="AJ930" s="0" t="s">
        <v>37</v>
      </c>
    </row>
    <row r="931" customFormat="false" ht="13.8" hidden="false" customHeight="false" outlineLevel="0" collapsed="false">
      <c r="C931" s="0" t="n">
        <v>930</v>
      </c>
      <c r="D931" s="3" t="str">
        <f aca="false">VLOOKUP(C931,$A$1:$B$451,2)</f>
        <v>23-himeji</v>
      </c>
      <c r="E931" s="0" t="str">
        <f aca="false">VLOOKUP($D931,metadata!$B$2:$S$451,2,0)</f>
        <v>KUWANA, Y</v>
      </c>
      <c r="F931" s="0" t="str">
        <f aca="false">VLOOKUP($D931,metadata!$B$2:$S$451,3,0)</f>
        <v>ORIGIN OF LEUKOMA-CANDIDA (STAUDINGER) IN JAPAN AS INFERRED FROM GEOGRAPHICAL VARIATION IN PHOTOPERIODIC RESPONSE</v>
      </c>
      <c r="G931" s="0" t="str">
        <f aca="false">VLOOKUP($D931,metadata!$B$2:$S$451,4,0)</f>
        <v/>
      </c>
      <c r="H931" s="0" t="str">
        <f aca="false">VLOOKUP($D931,metadata!$B$2:$S$451,5,0)</f>
        <v>y</v>
      </c>
      <c r="I931" s="0" t="str">
        <f aca="false">VLOOKUP($D931,metadata!$B$2:$S$451,6,0)</f>
        <v>a</v>
      </c>
      <c r="J931" s="0" t="str">
        <f aca="false">VLOOKUP($D931,metadata!$B$2:$S$451,7,0)</f>
        <v>i</v>
      </c>
      <c r="K931" s="0" t="n">
        <f aca="false">VLOOKUP($D931,metadata!$B$2:$S$451,8,0)</f>
        <v>4</v>
      </c>
      <c r="L931" s="0" t="n">
        <f aca="false">VLOOKUP($D931,metadata!$B$2:$S$451,9,0)</f>
        <v>5</v>
      </c>
      <c r="M931" s="0" t="str">
        <f aca="false">VLOOKUP($D931,metadata!$B$2:$S$451,10,0)</f>
        <v>yes, but japanese</v>
      </c>
      <c r="N931" s="0" t="str">
        <f aca="false">VLOOKUP($D931,metadata!$B$2:$S$451,11,0)</f>
        <v>Leucoma candida</v>
      </c>
      <c r="O931" s="0" t="str">
        <f aca="false">VLOOKUP($D931,metadata!$B$2:$S$451,12,0)</f>
        <v>lepidoptera</v>
      </c>
      <c r="P931" s="0" t="str">
        <f aca="false">VLOOKUP($D931,metadata!$B$2:$S$451,13,0)</f>
        <v>himeji</v>
      </c>
      <c r="Q931" s="0" t="n">
        <f aca="false">VLOOKUP($D931,metadata!$B$2:$S$451,14,0)</f>
        <v>34.815278</v>
      </c>
      <c r="R931" s="0" t="n">
        <f aca="false">VLOOKUP($D931,metadata!$B$2:$S$451,15,0)</f>
        <v>134.685278</v>
      </c>
      <c r="S931" s="0" t="str">
        <f aca="false">VLOOKUP($D931,metadata!$B$2:$S$451,16,0)</f>
        <v/>
      </c>
      <c r="T931" s="0" t="str">
        <f aca="false">VLOOKUP($D931,metadata!$B$2:$S$451,17,0)</f>
        <v/>
      </c>
      <c r="U931" s="0" t="str">
        <f aca="false">VLOOKUP($D931,metadata!$B$2:$S$451,18,0)</f>
        <v/>
      </c>
      <c r="V931" s="0" t="n">
        <f aca="false">VLOOKUP($D931,metadata!$B$2:$Z$451,19,0)</f>
        <v>100</v>
      </c>
      <c r="W931" s="0" t="str">
        <f aca="false">VLOOKUP($D931,metadata!$B$2:$Z$451,20,0)</f>
        <v>global average</v>
      </c>
      <c r="X931" s="0" t="str">
        <f aca="false">VLOOKUP($D931,metadata!$B$2:$Z$451,21,0)</f>
        <v/>
      </c>
      <c r="Y931" s="0" t="n">
        <f aca="false">VLOOKUP($D931,metadata!$B$2:$Z$451,22,0)</f>
        <v>23</v>
      </c>
      <c r="Z931" s="0" t="str">
        <f aca="false">VLOOKUP($D931,metadata!$B$2:$Z$451,23,0)</f>
        <v/>
      </c>
      <c r="AA931" s="0" t="str">
        <f aca="false">VLOOKUP($D931,metadata!$B$2:$Z$451,24,0)</f>
        <v>larval</v>
      </c>
      <c r="AB931" s="0" t="str">
        <f aca="false">VLOOKUP($D931,metadata!$B$2:$Z$451,25,0)</f>
        <v/>
      </c>
      <c r="AC931" s="0" t="n">
        <v>15.25</v>
      </c>
      <c r="AD931" s="0" t="n">
        <v>1.48148148148148</v>
      </c>
      <c r="AF931" s="0" t="n">
        <f aca="false">IF(AE931="",V931,AE931)</f>
        <v>100</v>
      </c>
      <c r="AG931" s="0" t="n">
        <f aca="false">ROUND(AC931,1)</f>
        <v>15.3</v>
      </c>
      <c r="AH931" s="0" t="n">
        <v>1986</v>
      </c>
      <c r="AI931" s="0" t="s">
        <v>37</v>
      </c>
      <c r="AJ931" s="0" t="s">
        <v>37</v>
      </c>
    </row>
    <row r="932" customFormat="false" ht="13.8" hidden="false" customHeight="false" outlineLevel="0" collapsed="false">
      <c r="C932" s="0" t="n">
        <v>931</v>
      </c>
      <c r="D932" s="3" t="str">
        <f aca="false">VLOOKUP(C932,$A$1:$B$451,2)</f>
        <v>23-kurashiki</v>
      </c>
      <c r="E932" s="0" t="str">
        <f aca="false">VLOOKUP($D932,metadata!$B$2:$S$451,2,0)</f>
        <v>KUWANA, Y</v>
      </c>
      <c r="F932" s="0" t="str">
        <f aca="false">VLOOKUP($D932,metadata!$B$2:$S$451,3,0)</f>
        <v>ORIGIN OF LEUKOMA-CANDIDA (STAUDINGER) IN JAPAN AS INFERRED FROM GEOGRAPHICAL VARIATION IN PHOTOPERIODIC RESPONSE</v>
      </c>
      <c r="G932" s="0" t="str">
        <f aca="false">VLOOKUP($D932,metadata!$B$2:$S$451,4,0)</f>
        <v/>
      </c>
      <c r="H932" s="0" t="str">
        <f aca="false">VLOOKUP($D932,metadata!$B$2:$S$451,5,0)</f>
        <v>y</v>
      </c>
      <c r="I932" s="0" t="str">
        <f aca="false">VLOOKUP($D932,metadata!$B$2:$S$451,6,0)</f>
        <v>a</v>
      </c>
      <c r="J932" s="0" t="str">
        <f aca="false">VLOOKUP($D932,metadata!$B$2:$S$451,7,0)</f>
        <v>i</v>
      </c>
      <c r="K932" s="0" t="n">
        <f aca="false">VLOOKUP($D932,metadata!$B$2:$S$451,8,0)</f>
        <v>4</v>
      </c>
      <c r="L932" s="0" t="n">
        <f aca="false">VLOOKUP($D932,metadata!$B$2:$S$451,9,0)</f>
        <v>5</v>
      </c>
      <c r="M932" s="0" t="str">
        <f aca="false">VLOOKUP($D932,metadata!$B$2:$S$451,10,0)</f>
        <v/>
      </c>
      <c r="N932" s="0" t="str">
        <f aca="false">VLOOKUP($D932,metadata!$B$2:$S$451,11,0)</f>
        <v>Leucoma candida</v>
      </c>
      <c r="O932" s="0" t="str">
        <f aca="false">VLOOKUP($D932,metadata!$B$2:$S$451,12,0)</f>
        <v>lepidoptera</v>
      </c>
      <c r="P932" s="0" t="str">
        <f aca="false">VLOOKUP($D932,metadata!$B$2:$S$451,13,0)</f>
        <v>kurashiki</v>
      </c>
      <c r="Q932" s="0" t="n">
        <f aca="false">VLOOKUP($D932,metadata!$B$2:$S$451,14,0)</f>
        <v>34.585</v>
      </c>
      <c r="R932" s="0" t="n">
        <f aca="false">VLOOKUP($D932,metadata!$B$2:$S$451,15,0)</f>
        <v>133.771944</v>
      </c>
      <c r="S932" s="0" t="str">
        <f aca="false">VLOOKUP($D932,metadata!$B$2:$S$451,16,0)</f>
        <v/>
      </c>
      <c r="T932" s="0" t="str">
        <f aca="false">VLOOKUP($D932,metadata!$B$2:$S$451,17,0)</f>
        <v/>
      </c>
      <c r="U932" s="0" t="str">
        <f aca="false">VLOOKUP($D932,metadata!$B$2:$S$451,18,0)</f>
        <v/>
      </c>
      <c r="V932" s="0" t="n">
        <f aca="false">VLOOKUP($D932,metadata!$B$2:$Z$451,19,0)</f>
        <v>100</v>
      </c>
      <c r="W932" s="0" t="str">
        <f aca="false">VLOOKUP($D932,metadata!$B$2:$Z$451,20,0)</f>
        <v>global average</v>
      </c>
      <c r="X932" s="0" t="str">
        <f aca="false">VLOOKUP($D932,metadata!$B$2:$Z$451,21,0)</f>
        <v/>
      </c>
      <c r="Y932" s="0" t="n">
        <f aca="false">VLOOKUP($D932,metadata!$B$2:$Z$451,22,0)</f>
        <v>23</v>
      </c>
      <c r="Z932" s="0" t="str">
        <f aca="false">VLOOKUP($D932,metadata!$B$2:$Z$451,23,0)</f>
        <v/>
      </c>
      <c r="AA932" s="0" t="str">
        <f aca="false">VLOOKUP($D932,metadata!$B$2:$Z$451,24,0)</f>
        <v>larval</v>
      </c>
      <c r="AB932" s="0" t="str">
        <f aca="false">VLOOKUP($D932,metadata!$B$2:$Z$451,25,0)</f>
        <v/>
      </c>
      <c r="AC932" s="0" t="n">
        <v>14.0039856729157</v>
      </c>
      <c r="AD932" s="0" t="n">
        <v>96.7901234567901</v>
      </c>
      <c r="AF932" s="0" t="n">
        <f aca="false">IF(AE932="",V932,AE932)</f>
        <v>100</v>
      </c>
      <c r="AG932" s="0" t="n">
        <f aca="false">ROUND(AC932,1)</f>
        <v>14</v>
      </c>
      <c r="AH932" s="0" t="n">
        <v>1986</v>
      </c>
      <c r="AI932" s="0" t="s">
        <v>37</v>
      </c>
      <c r="AJ932" s="0" t="s">
        <v>37</v>
      </c>
    </row>
    <row r="933" customFormat="false" ht="13.8" hidden="false" customHeight="false" outlineLevel="0" collapsed="false">
      <c r="C933" s="0" t="n">
        <v>932</v>
      </c>
      <c r="D933" s="3" t="str">
        <f aca="false">VLOOKUP(C933,$A$1:$B$451,2)</f>
        <v>23-kurashiki</v>
      </c>
      <c r="E933" s="0" t="str">
        <f aca="false">VLOOKUP($D933,metadata!$B$2:$S$451,2,0)</f>
        <v>KUWANA, Y</v>
      </c>
      <c r="F933" s="0" t="str">
        <f aca="false">VLOOKUP($D933,metadata!$B$2:$S$451,3,0)</f>
        <v>ORIGIN OF LEUKOMA-CANDIDA (STAUDINGER) IN JAPAN AS INFERRED FROM GEOGRAPHICAL VARIATION IN PHOTOPERIODIC RESPONSE</v>
      </c>
      <c r="G933" s="0" t="str">
        <f aca="false">VLOOKUP($D933,metadata!$B$2:$S$451,4,0)</f>
        <v/>
      </c>
      <c r="H933" s="0" t="str">
        <f aca="false">VLOOKUP($D933,metadata!$B$2:$S$451,5,0)</f>
        <v>y</v>
      </c>
      <c r="I933" s="0" t="str">
        <f aca="false">VLOOKUP($D933,metadata!$B$2:$S$451,6,0)</f>
        <v>a</v>
      </c>
      <c r="J933" s="0" t="str">
        <f aca="false">VLOOKUP($D933,metadata!$B$2:$S$451,7,0)</f>
        <v>i</v>
      </c>
      <c r="K933" s="0" t="n">
        <f aca="false">VLOOKUP($D933,metadata!$B$2:$S$451,8,0)</f>
        <v>4</v>
      </c>
      <c r="L933" s="0" t="n">
        <f aca="false">VLOOKUP($D933,metadata!$B$2:$S$451,9,0)</f>
        <v>5</v>
      </c>
      <c r="M933" s="0" t="str">
        <f aca="false">VLOOKUP($D933,metadata!$B$2:$S$451,10,0)</f>
        <v/>
      </c>
      <c r="N933" s="0" t="str">
        <f aca="false">VLOOKUP($D933,metadata!$B$2:$S$451,11,0)</f>
        <v>Leucoma candida</v>
      </c>
      <c r="O933" s="0" t="str">
        <f aca="false">VLOOKUP($D933,metadata!$B$2:$S$451,12,0)</f>
        <v>lepidoptera</v>
      </c>
      <c r="P933" s="0" t="str">
        <f aca="false">VLOOKUP($D933,metadata!$B$2:$S$451,13,0)</f>
        <v>kurashiki</v>
      </c>
      <c r="Q933" s="0" t="n">
        <f aca="false">VLOOKUP($D933,metadata!$B$2:$S$451,14,0)</f>
        <v>34.585</v>
      </c>
      <c r="R933" s="0" t="n">
        <f aca="false">VLOOKUP($D933,metadata!$B$2:$S$451,15,0)</f>
        <v>133.771944</v>
      </c>
      <c r="S933" s="0" t="str">
        <f aca="false">VLOOKUP($D933,metadata!$B$2:$S$451,16,0)</f>
        <v/>
      </c>
      <c r="T933" s="0" t="str">
        <f aca="false">VLOOKUP($D933,metadata!$B$2:$S$451,17,0)</f>
        <v/>
      </c>
      <c r="U933" s="0" t="str">
        <f aca="false">VLOOKUP($D933,metadata!$B$2:$S$451,18,0)</f>
        <v/>
      </c>
      <c r="V933" s="0" t="n">
        <f aca="false">VLOOKUP($D933,metadata!$B$2:$Z$451,19,0)</f>
        <v>100</v>
      </c>
      <c r="W933" s="0" t="str">
        <f aca="false">VLOOKUP($D933,metadata!$B$2:$Z$451,20,0)</f>
        <v>global average</v>
      </c>
      <c r="X933" s="0" t="str">
        <f aca="false">VLOOKUP($D933,metadata!$B$2:$Z$451,21,0)</f>
        <v/>
      </c>
      <c r="Y933" s="0" t="n">
        <f aca="false">VLOOKUP($D933,metadata!$B$2:$Z$451,22,0)</f>
        <v>23</v>
      </c>
      <c r="Z933" s="0" t="str">
        <f aca="false">VLOOKUP($D933,metadata!$B$2:$Z$451,23,0)</f>
        <v/>
      </c>
      <c r="AA933" s="0" t="str">
        <f aca="false">VLOOKUP($D933,metadata!$B$2:$Z$451,24,0)</f>
        <v>larval</v>
      </c>
      <c r="AB933" s="0" t="str">
        <f aca="false">VLOOKUP($D933,metadata!$B$2:$Z$451,25,0)</f>
        <v/>
      </c>
      <c r="AC933" s="0" t="n">
        <v>14.25</v>
      </c>
      <c r="AD933" s="0" t="n">
        <v>94.5679012345679</v>
      </c>
      <c r="AF933" s="0" t="n">
        <f aca="false">IF(AE933="",V933,AE933)</f>
        <v>100</v>
      </c>
      <c r="AG933" s="0" t="n">
        <f aca="false">ROUND(AC933,1)</f>
        <v>14.3</v>
      </c>
      <c r="AH933" s="0" t="n">
        <v>1986</v>
      </c>
      <c r="AI933" s="0" t="s">
        <v>37</v>
      </c>
      <c r="AJ933" s="0" t="s">
        <v>37</v>
      </c>
    </row>
    <row r="934" customFormat="false" ht="13.8" hidden="false" customHeight="false" outlineLevel="0" collapsed="false">
      <c r="C934" s="0" t="n">
        <v>933</v>
      </c>
      <c r="D934" s="3" t="str">
        <f aca="false">VLOOKUP(C934,$A$1:$B$451,2)</f>
        <v>23-kurashiki</v>
      </c>
      <c r="E934" s="0" t="str">
        <f aca="false">VLOOKUP($D934,metadata!$B$2:$S$451,2,0)</f>
        <v>KUWANA, Y</v>
      </c>
      <c r="F934" s="0" t="str">
        <f aca="false">VLOOKUP($D934,metadata!$B$2:$S$451,3,0)</f>
        <v>ORIGIN OF LEUKOMA-CANDIDA (STAUDINGER) IN JAPAN AS INFERRED FROM GEOGRAPHICAL VARIATION IN PHOTOPERIODIC RESPONSE</v>
      </c>
      <c r="G934" s="0" t="str">
        <f aca="false">VLOOKUP($D934,metadata!$B$2:$S$451,4,0)</f>
        <v/>
      </c>
      <c r="H934" s="0" t="str">
        <f aca="false">VLOOKUP($D934,metadata!$B$2:$S$451,5,0)</f>
        <v>y</v>
      </c>
      <c r="I934" s="0" t="str">
        <f aca="false">VLOOKUP($D934,metadata!$B$2:$S$451,6,0)</f>
        <v>a</v>
      </c>
      <c r="J934" s="0" t="str">
        <f aca="false">VLOOKUP($D934,metadata!$B$2:$S$451,7,0)</f>
        <v>i</v>
      </c>
      <c r="K934" s="0" t="n">
        <f aca="false">VLOOKUP($D934,metadata!$B$2:$S$451,8,0)</f>
        <v>4</v>
      </c>
      <c r="L934" s="0" t="n">
        <f aca="false">VLOOKUP($D934,metadata!$B$2:$S$451,9,0)</f>
        <v>5</v>
      </c>
      <c r="M934" s="0" t="str">
        <f aca="false">VLOOKUP($D934,metadata!$B$2:$S$451,10,0)</f>
        <v/>
      </c>
      <c r="N934" s="0" t="str">
        <f aca="false">VLOOKUP($D934,metadata!$B$2:$S$451,11,0)</f>
        <v>Leucoma candida</v>
      </c>
      <c r="O934" s="0" t="str">
        <f aca="false">VLOOKUP($D934,metadata!$B$2:$S$451,12,0)</f>
        <v>lepidoptera</v>
      </c>
      <c r="P934" s="0" t="str">
        <f aca="false">VLOOKUP($D934,metadata!$B$2:$S$451,13,0)</f>
        <v>kurashiki</v>
      </c>
      <c r="Q934" s="0" t="n">
        <f aca="false">VLOOKUP($D934,metadata!$B$2:$S$451,14,0)</f>
        <v>34.585</v>
      </c>
      <c r="R934" s="0" t="n">
        <f aca="false">VLOOKUP($D934,metadata!$B$2:$S$451,15,0)</f>
        <v>133.771944</v>
      </c>
      <c r="S934" s="0" t="str">
        <f aca="false">VLOOKUP($D934,metadata!$B$2:$S$451,16,0)</f>
        <v/>
      </c>
      <c r="T934" s="0" t="str">
        <f aca="false">VLOOKUP($D934,metadata!$B$2:$S$451,17,0)</f>
        <v/>
      </c>
      <c r="U934" s="0" t="str">
        <f aca="false">VLOOKUP($D934,metadata!$B$2:$S$451,18,0)</f>
        <v/>
      </c>
      <c r="V934" s="0" t="n">
        <f aca="false">VLOOKUP($D934,metadata!$B$2:$Z$451,19,0)</f>
        <v>100</v>
      </c>
      <c r="W934" s="0" t="str">
        <f aca="false">VLOOKUP($D934,metadata!$B$2:$Z$451,20,0)</f>
        <v>global average</v>
      </c>
      <c r="X934" s="0" t="str">
        <f aca="false">VLOOKUP($D934,metadata!$B$2:$Z$451,21,0)</f>
        <v/>
      </c>
      <c r="Y934" s="0" t="n">
        <f aca="false">VLOOKUP($D934,metadata!$B$2:$Z$451,22,0)</f>
        <v>23</v>
      </c>
      <c r="Z934" s="0" t="str">
        <f aca="false">VLOOKUP($D934,metadata!$B$2:$Z$451,23,0)</f>
        <v/>
      </c>
      <c r="AA934" s="0" t="str">
        <f aca="false">VLOOKUP($D934,metadata!$B$2:$Z$451,24,0)</f>
        <v>larval</v>
      </c>
      <c r="AB934" s="0" t="str">
        <f aca="false">VLOOKUP($D934,metadata!$B$2:$Z$451,25,0)</f>
        <v/>
      </c>
      <c r="AC934" s="0" t="n">
        <v>14.4980071635421</v>
      </c>
      <c r="AD934" s="0" t="n">
        <v>51.6049382716049</v>
      </c>
      <c r="AF934" s="0" t="n">
        <f aca="false">IF(AE934="",V934,AE934)</f>
        <v>100</v>
      </c>
      <c r="AG934" s="0" t="n">
        <f aca="false">ROUND(AC934,1)</f>
        <v>14.5</v>
      </c>
      <c r="AH934" s="0" t="n">
        <v>1986</v>
      </c>
      <c r="AI934" s="0" t="s">
        <v>37</v>
      </c>
      <c r="AJ934" s="0" t="s">
        <v>37</v>
      </c>
    </row>
    <row r="935" customFormat="false" ht="13.8" hidden="false" customHeight="false" outlineLevel="0" collapsed="false">
      <c r="C935" s="0" t="n">
        <v>934</v>
      </c>
      <c r="D935" s="3" t="str">
        <f aca="false">VLOOKUP(C935,$A$1:$B$451,2)</f>
        <v>23-kurashiki</v>
      </c>
      <c r="E935" s="0" t="str">
        <f aca="false">VLOOKUP($D935,metadata!$B$2:$S$451,2,0)</f>
        <v>KUWANA, Y</v>
      </c>
      <c r="F935" s="0" t="str">
        <f aca="false">VLOOKUP($D935,metadata!$B$2:$S$451,3,0)</f>
        <v>ORIGIN OF LEUKOMA-CANDIDA (STAUDINGER) IN JAPAN AS INFERRED FROM GEOGRAPHICAL VARIATION IN PHOTOPERIODIC RESPONSE</v>
      </c>
      <c r="G935" s="0" t="str">
        <f aca="false">VLOOKUP($D935,metadata!$B$2:$S$451,4,0)</f>
        <v/>
      </c>
      <c r="H935" s="0" t="str">
        <f aca="false">VLOOKUP($D935,metadata!$B$2:$S$451,5,0)</f>
        <v>y</v>
      </c>
      <c r="I935" s="0" t="str">
        <f aca="false">VLOOKUP($D935,metadata!$B$2:$S$451,6,0)</f>
        <v>a</v>
      </c>
      <c r="J935" s="0" t="str">
        <f aca="false">VLOOKUP($D935,metadata!$B$2:$S$451,7,0)</f>
        <v>i</v>
      </c>
      <c r="K935" s="0" t="n">
        <f aca="false">VLOOKUP($D935,metadata!$B$2:$S$451,8,0)</f>
        <v>4</v>
      </c>
      <c r="L935" s="0" t="n">
        <f aca="false">VLOOKUP($D935,metadata!$B$2:$S$451,9,0)</f>
        <v>5</v>
      </c>
      <c r="M935" s="0" t="str">
        <f aca="false">VLOOKUP($D935,metadata!$B$2:$S$451,10,0)</f>
        <v/>
      </c>
      <c r="N935" s="0" t="str">
        <f aca="false">VLOOKUP($D935,metadata!$B$2:$S$451,11,0)</f>
        <v>Leucoma candida</v>
      </c>
      <c r="O935" s="0" t="str">
        <f aca="false">VLOOKUP($D935,metadata!$B$2:$S$451,12,0)</f>
        <v>lepidoptera</v>
      </c>
      <c r="P935" s="0" t="str">
        <f aca="false">VLOOKUP($D935,metadata!$B$2:$S$451,13,0)</f>
        <v>kurashiki</v>
      </c>
      <c r="Q935" s="0" t="n">
        <f aca="false">VLOOKUP($D935,metadata!$B$2:$S$451,14,0)</f>
        <v>34.585</v>
      </c>
      <c r="R935" s="0" t="n">
        <f aca="false">VLOOKUP($D935,metadata!$B$2:$S$451,15,0)</f>
        <v>133.771944</v>
      </c>
      <c r="S935" s="0" t="str">
        <f aca="false">VLOOKUP($D935,metadata!$B$2:$S$451,16,0)</f>
        <v/>
      </c>
      <c r="T935" s="0" t="str">
        <f aca="false">VLOOKUP($D935,metadata!$B$2:$S$451,17,0)</f>
        <v/>
      </c>
      <c r="U935" s="0" t="str">
        <f aca="false">VLOOKUP($D935,metadata!$B$2:$S$451,18,0)</f>
        <v/>
      </c>
      <c r="V935" s="0" t="n">
        <f aca="false">VLOOKUP($D935,metadata!$B$2:$Z$451,19,0)</f>
        <v>100</v>
      </c>
      <c r="W935" s="0" t="str">
        <f aca="false">VLOOKUP($D935,metadata!$B$2:$Z$451,20,0)</f>
        <v>global average</v>
      </c>
      <c r="X935" s="0" t="str">
        <f aca="false">VLOOKUP($D935,metadata!$B$2:$Z$451,21,0)</f>
        <v/>
      </c>
      <c r="Y935" s="0" t="n">
        <f aca="false">VLOOKUP($D935,metadata!$B$2:$Z$451,22,0)</f>
        <v>23</v>
      </c>
      <c r="Z935" s="0" t="str">
        <f aca="false">VLOOKUP($D935,metadata!$B$2:$Z$451,23,0)</f>
        <v/>
      </c>
      <c r="AA935" s="0" t="str">
        <f aca="false">VLOOKUP($D935,metadata!$B$2:$Z$451,24,0)</f>
        <v>larval</v>
      </c>
      <c r="AB935" s="0" t="str">
        <f aca="false">VLOOKUP($D935,metadata!$B$2:$Z$451,25,0)</f>
        <v/>
      </c>
      <c r="AC935" s="0" t="n">
        <v>14.75</v>
      </c>
      <c r="AD935" s="0" t="n">
        <v>14.074074074074</v>
      </c>
      <c r="AF935" s="0" t="n">
        <f aca="false">IF(AE935="",V935,AE935)</f>
        <v>100</v>
      </c>
      <c r="AG935" s="0" t="n">
        <f aca="false">ROUND(AC935,1)</f>
        <v>14.8</v>
      </c>
      <c r="AH935" s="0" t="n">
        <v>1986</v>
      </c>
      <c r="AI935" s="0" t="s">
        <v>37</v>
      </c>
      <c r="AJ935" s="0" t="s">
        <v>37</v>
      </c>
    </row>
    <row r="936" customFormat="false" ht="13.8" hidden="false" customHeight="false" outlineLevel="0" collapsed="false">
      <c r="C936" s="0" t="n">
        <v>935</v>
      </c>
      <c r="D936" s="3" t="str">
        <f aca="false">VLOOKUP(C936,$A$1:$B$451,2)</f>
        <v>23-kurashiki</v>
      </c>
      <c r="E936" s="0" t="str">
        <f aca="false">VLOOKUP($D936,metadata!$B$2:$S$451,2,0)</f>
        <v>KUWANA, Y</v>
      </c>
      <c r="F936" s="0" t="str">
        <f aca="false">VLOOKUP($D936,metadata!$B$2:$S$451,3,0)</f>
        <v>ORIGIN OF LEUKOMA-CANDIDA (STAUDINGER) IN JAPAN AS INFERRED FROM GEOGRAPHICAL VARIATION IN PHOTOPERIODIC RESPONSE</v>
      </c>
      <c r="G936" s="0" t="str">
        <f aca="false">VLOOKUP($D936,metadata!$B$2:$S$451,4,0)</f>
        <v/>
      </c>
      <c r="H936" s="0" t="str">
        <f aca="false">VLOOKUP($D936,metadata!$B$2:$S$451,5,0)</f>
        <v>y</v>
      </c>
      <c r="I936" s="0" t="str">
        <f aca="false">VLOOKUP($D936,metadata!$B$2:$S$451,6,0)</f>
        <v>a</v>
      </c>
      <c r="J936" s="0" t="str">
        <f aca="false">VLOOKUP($D936,metadata!$B$2:$S$451,7,0)</f>
        <v>i</v>
      </c>
      <c r="K936" s="0" t="n">
        <f aca="false">VLOOKUP($D936,metadata!$B$2:$S$451,8,0)</f>
        <v>4</v>
      </c>
      <c r="L936" s="0" t="n">
        <f aca="false">VLOOKUP($D936,metadata!$B$2:$S$451,9,0)</f>
        <v>5</v>
      </c>
      <c r="M936" s="0" t="str">
        <f aca="false">VLOOKUP($D936,metadata!$B$2:$S$451,10,0)</f>
        <v/>
      </c>
      <c r="N936" s="0" t="str">
        <f aca="false">VLOOKUP($D936,metadata!$B$2:$S$451,11,0)</f>
        <v>Leucoma candida</v>
      </c>
      <c r="O936" s="0" t="str">
        <f aca="false">VLOOKUP($D936,metadata!$B$2:$S$451,12,0)</f>
        <v>lepidoptera</v>
      </c>
      <c r="P936" s="0" t="str">
        <f aca="false">VLOOKUP($D936,metadata!$B$2:$S$451,13,0)</f>
        <v>kurashiki</v>
      </c>
      <c r="Q936" s="0" t="n">
        <f aca="false">VLOOKUP($D936,metadata!$B$2:$S$451,14,0)</f>
        <v>34.585</v>
      </c>
      <c r="R936" s="0" t="n">
        <f aca="false">VLOOKUP($D936,metadata!$B$2:$S$451,15,0)</f>
        <v>133.771944</v>
      </c>
      <c r="S936" s="0" t="str">
        <f aca="false">VLOOKUP($D936,metadata!$B$2:$S$451,16,0)</f>
        <v/>
      </c>
      <c r="T936" s="0" t="str">
        <f aca="false">VLOOKUP($D936,metadata!$B$2:$S$451,17,0)</f>
        <v/>
      </c>
      <c r="U936" s="0" t="str">
        <f aca="false">VLOOKUP($D936,metadata!$B$2:$S$451,18,0)</f>
        <v/>
      </c>
      <c r="V936" s="0" t="n">
        <f aca="false">VLOOKUP($D936,metadata!$B$2:$Z$451,19,0)</f>
        <v>100</v>
      </c>
      <c r="W936" s="0" t="str">
        <f aca="false">VLOOKUP($D936,metadata!$B$2:$Z$451,20,0)</f>
        <v>global average</v>
      </c>
      <c r="X936" s="0" t="str">
        <f aca="false">VLOOKUP($D936,metadata!$B$2:$Z$451,21,0)</f>
        <v/>
      </c>
      <c r="Y936" s="0" t="n">
        <f aca="false">VLOOKUP($D936,metadata!$B$2:$Z$451,22,0)</f>
        <v>23</v>
      </c>
      <c r="Z936" s="0" t="str">
        <f aca="false">VLOOKUP($D936,metadata!$B$2:$Z$451,23,0)</f>
        <v/>
      </c>
      <c r="AA936" s="0" t="str">
        <f aca="false">VLOOKUP($D936,metadata!$B$2:$Z$451,24,0)</f>
        <v>larval</v>
      </c>
      <c r="AB936" s="0" t="str">
        <f aca="false">VLOOKUP($D936,metadata!$B$2:$Z$451,25,0)</f>
        <v/>
      </c>
      <c r="AC936" s="0" t="n">
        <v>14.9971612559061</v>
      </c>
      <c r="AD936" s="0" t="n">
        <v>1.23456790123458</v>
      </c>
      <c r="AF936" s="0" t="n">
        <f aca="false">IF(AE936="",V936,AE936)</f>
        <v>100</v>
      </c>
      <c r="AG936" s="0" t="n">
        <f aca="false">ROUND(AC936,1)</f>
        <v>15</v>
      </c>
      <c r="AH936" s="0" t="n">
        <v>1986</v>
      </c>
      <c r="AI936" s="0" t="s">
        <v>37</v>
      </c>
      <c r="AJ936" s="0" t="s">
        <v>37</v>
      </c>
    </row>
    <row r="937" customFormat="false" ht="13.8" hidden="false" customHeight="false" outlineLevel="0" collapsed="false">
      <c r="C937" s="0" t="n">
        <v>936</v>
      </c>
      <c r="D937" s="3" t="str">
        <f aca="false">VLOOKUP(C937,$A$1:$B$451,2)</f>
        <v>23-okayama</v>
      </c>
      <c r="E937" s="0" t="str">
        <f aca="false">VLOOKUP($D937,metadata!$B$2:$S$451,2,0)</f>
        <v>KUWANA, Y</v>
      </c>
      <c r="F937" s="0" t="str">
        <f aca="false">VLOOKUP($D937,metadata!$B$2:$S$451,3,0)</f>
        <v>ORIGIN OF LEUKOMA-CANDIDA (STAUDINGER) IN JAPAN AS INFERRED FROM GEOGRAPHICAL VARIATION IN PHOTOPERIODIC RESPONSE</v>
      </c>
      <c r="G937" s="0" t="str">
        <f aca="false">VLOOKUP($D937,metadata!$B$2:$S$451,4,0)</f>
        <v/>
      </c>
      <c r="H937" s="0" t="str">
        <f aca="false">VLOOKUP($D937,metadata!$B$2:$S$451,5,0)</f>
        <v>y</v>
      </c>
      <c r="I937" s="0" t="str">
        <f aca="false">VLOOKUP($D937,metadata!$B$2:$S$451,6,0)</f>
        <v>a</v>
      </c>
      <c r="J937" s="0" t="str">
        <f aca="false">VLOOKUP($D937,metadata!$B$2:$S$451,7,0)</f>
        <v>i</v>
      </c>
      <c r="K937" s="0" t="n">
        <f aca="false">VLOOKUP($D937,metadata!$B$2:$S$451,8,0)</f>
        <v>4</v>
      </c>
      <c r="L937" s="0" t="n">
        <f aca="false">VLOOKUP($D937,metadata!$B$2:$S$451,9,0)</f>
        <v>5</v>
      </c>
      <c r="M937" s="0" t="str">
        <f aca="false">VLOOKUP($D937,metadata!$B$2:$S$451,10,0)</f>
        <v/>
      </c>
      <c r="N937" s="0" t="str">
        <f aca="false">VLOOKUP($D937,metadata!$B$2:$S$451,11,0)</f>
        <v>Leucoma candida</v>
      </c>
      <c r="O937" s="0" t="str">
        <f aca="false">VLOOKUP($D937,metadata!$B$2:$S$451,12,0)</f>
        <v>lepidoptera</v>
      </c>
      <c r="P937" s="0" t="str">
        <f aca="false">VLOOKUP($D937,metadata!$B$2:$S$451,13,0)</f>
        <v>okayama</v>
      </c>
      <c r="Q937" s="0" t="n">
        <f aca="false">VLOOKUP($D937,metadata!$B$2:$S$451,14,0)</f>
        <v>34.655278</v>
      </c>
      <c r="R937" s="0" t="n">
        <f aca="false">VLOOKUP($D937,metadata!$B$2:$S$451,15,0)</f>
        <v>133.919444</v>
      </c>
      <c r="S937" s="0" t="str">
        <f aca="false">VLOOKUP($D937,metadata!$B$2:$S$451,16,0)</f>
        <v/>
      </c>
      <c r="T937" s="0" t="str">
        <f aca="false">VLOOKUP($D937,metadata!$B$2:$S$451,17,0)</f>
        <v/>
      </c>
      <c r="U937" s="0" t="str">
        <f aca="false">VLOOKUP($D937,metadata!$B$2:$S$451,18,0)</f>
        <v/>
      </c>
      <c r="V937" s="0" t="n">
        <f aca="false">VLOOKUP($D937,metadata!$B$2:$Z$451,19,0)</f>
        <v>100</v>
      </c>
      <c r="W937" s="0" t="str">
        <f aca="false">VLOOKUP($D937,metadata!$B$2:$Z$451,20,0)</f>
        <v>global average</v>
      </c>
      <c r="X937" s="0" t="str">
        <f aca="false">VLOOKUP($D937,metadata!$B$2:$Z$451,21,0)</f>
        <v/>
      </c>
      <c r="Y937" s="0" t="n">
        <f aca="false">VLOOKUP($D937,metadata!$B$2:$Z$451,22,0)</f>
        <v>23</v>
      </c>
      <c r="Z937" s="0" t="str">
        <f aca="false">VLOOKUP($D937,metadata!$B$2:$Z$451,23,0)</f>
        <v/>
      </c>
      <c r="AA937" s="0" t="str">
        <f aca="false">VLOOKUP($D937,metadata!$B$2:$Z$451,24,0)</f>
        <v>larval</v>
      </c>
      <c r="AB937" s="0" t="str">
        <f aca="false">VLOOKUP($D937,metadata!$B$2:$Z$451,25,0)</f>
        <v/>
      </c>
      <c r="AC937" s="0" t="n">
        <v>14.375</v>
      </c>
      <c r="AD937" s="0" t="n">
        <v>76.0493827160494</v>
      </c>
      <c r="AF937" s="0" t="n">
        <f aca="false">IF(AE937="",V937,AE937)</f>
        <v>100</v>
      </c>
      <c r="AG937" s="0" t="n">
        <f aca="false">ROUND(AC937,1)</f>
        <v>14.4</v>
      </c>
      <c r="AH937" s="0" t="n">
        <v>1986</v>
      </c>
      <c r="AI937" s="0" t="s">
        <v>37</v>
      </c>
      <c r="AJ937" s="0" t="s">
        <v>38</v>
      </c>
    </row>
    <row r="938" customFormat="false" ht="13.8" hidden="false" customHeight="false" outlineLevel="0" collapsed="false">
      <c r="C938" s="0" t="n">
        <v>937</v>
      </c>
      <c r="D938" s="3" t="str">
        <f aca="false">VLOOKUP(C938,$A$1:$B$451,2)</f>
        <v>23-okayama</v>
      </c>
      <c r="E938" s="0" t="str">
        <f aca="false">VLOOKUP($D938,metadata!$B$2:$S$451,2,0)</f>
        <v>KUWANA, Y</v>
      </c>
      <c r="F938" s="0" t="str">
        <f aca="false">VLOOKUP($D938,metadata!$B$2:$S$451,3,0)</f>
        <v>ORIGIN OF LEUKOMA-CANDIDA (STAUDINGER) IN JAPAN AS INFERRED FROM GEOGRAPHICAL VARIATION IN PHOTOPERIODIC RESPONSE</v>
      </c>
      <c r="G938" s="0" t="str">
        <f aca="false">VLOOKUP($D938,metadata!$B$2:$S$451,4,0)</f>
        <v/>
      </c>
      <c r="H938" s="0" t="str">
        <f aca="false">VLOOKUP($D938,metadata!$B$2:$S$451,5,0)</f>
        <v>y</v>
      </c>
      <c r="I938" s="0" t="str">
        <f aca="false">VLOOKUP($D938,metadata!$B$2:$S$451,6,0)</f>
        <v>a</v>
      </c>
      <c r="J938" s="0" t="str">
        <f aca="false">VLOOKUP($D938,metadata!$B$2:$S$451,7,0)</f>
        <v>i</v>
      </c>
      <c r="K938" s="0" t="n">
        <f aca="false">VLOOKUP($D938,metadata!$B$2:$S$451,8,0)</f>
        <v>4</v>
      </c>
      <c r="L938" s="0" t="n">
        <f aca="false">VLOOKUP($D938,metadata!$B$2:$S$451,9,0)</f>
        <v>5</v>
      </c>
      <c r="M938" s="0" t="str">
        <f aca="false">VLOOKUP($D938,metadata!$B$2:$S$451,10,0)</f>
        <v/>
      </c>
      <c r="N938" s="0" t="str">
        <f aca="false">VLOOKUP($D938,metadata!$B$2:$S$451,11,0)</f>
        <v>Leucoma candida</v>
      </c>
      <c r="O938" s="0" t="str">
        <f aca="false">VLOOKUP($D938,metadata!$B$2:$S$451,12,0)</f>
        <v>lepidoptera</v>
      </c>
      <c r="P938" s="0" t="str">
        <f aca="false">VLOOKUP($D938,metadata!$B$2:$S$451,13,0)</f>
        <v>okayama</v>
      </c>
      <c r="Q938" s="0" t="n">
        <f aca="false">VLOOKUP($D938,metadata!$B$2:$S$451,14,0)</f>
        <v>34.655278</v>
      </c>
      <c r="R938" s="0" t="n">
        <f aca="false">VLOOKUP($D938,metadata!$B$2:$S$451,15,0)</f>
        <v>133.919444</v>
      </c>
      <c r="S938" s="0" t="str">
        <f aca="false">VLOOKUP($D938,metadata!$B$2:$S$451,16,0)</f>
        <v/>
      </c>
      <c r="T938" s="0" t="str">
        <f aca="false">VLOOKUP($D938,metadata!$B$2:$S$451,17,0)</f>
        <v/>
      </c>
      <c r="U938" s="0" t="str">
        <f aca="false">VLOOKUP($D938,metadata!$B$2:$S$451,18,0)</f>
        <v/>
      </c>
      <c r="V938" s="0" t="n">
        <f aca="false">VLOOKUP($D938,metadata!$B$2:$Z$451,19,0)</f>
        <v>100</v>
      </c>
      <c r="W938" s="0" t="str">
        <f aca="false">VLOOKUP($D938,metadata!$B$2:$Z$451,20,0)</f>
        <v>global average</v>
      </c>
      <c r="X938" s="0" t="str">
        <f aca="false">VLOOKUP($D938,metadata!$B$2:$Z$451,21,0)</f>
        <v/>
      </c>
      <c r="Y938" s="0" t="n">
        <f aca="false">VLOOKUP($D938,metadata!$B$2:$Z$451,22,0)</f>
        <v>23</v>
      </c>
      <c r="Z938" s="0" t="str">
        <f aca="false">VLOOKUP($D938,metadata!$B$2:$Z$451,23,0)</f>
        <v/>
      </c>
      <c r="AA938" s="0" t="str">
        <f aca="false">VLOOKUP($D938,metadata!$B$2:$Z$451,24,0)</f>
        <v>larval</v>
      </c>
      <c r="AB938" s="0" t="str">
        <f aca="false">VLOOKUP($D938,metadata!$B$2:$Z$451,25,0)</f>
        <v/>
      </c>
      <c r="AC938" s="0" t="n">
        <v>14.5034064929126</v>
      </c>
      <c r="AD938" s="0" t="n">
        <v>78.5185185185185</v>
      </c>
      <c r="AF938" s="0" t="n">
        <f aca="false">IF(AE938="",V938,AE938)</f>
        <v>100</v>
      </c>
      <c r="AG938" s="0" t="n">
        <f aca="false">ROUND(AC938,1)</f>
        <v>14.5</v>
      </c>
      <c r="AH938" s="0" t="n">
        <v>1986</v>
      </c>
      <c r="AI938" s="0" t="s">
        <v>37</v>
      </c>
      <c r="AJ938" s="0" t="s">
        <v>38</v>
      </c>
    </row>
    <row r="939" customFormat="false" ht="13.8" hidden="false" customHeight="false" outlineLevel="0" collapsed="false">
      <c r="C939" s="0" t="n">
        <v>938</v>
      </c>
      <c r="D939" s="3" t="str">
        <f aca="false">VLOOKUP(C939,$A$1:$B$451,2)</f>
        <v>23-okayama</v>
      </c>
      <c r="E939" s="0" t="str">
        <f aca="false">VLOOKUP($D939,metadata!$B$2:$S$451,2,0)</f>
        <v>KUWANA, Y</v>
      </c>
      <c r="F939" s="0" t="str">
        <f aca="false">VLOOKUP($D939,metadata!$B$2:$S$451,3,0)</f>
        <v>ORIGIN OF LEUKOMA-CANDIDA (STAUDINGER) IN JAPAN AS INFERRED FROM GEOGRAPHICAL VARIATION IN PHOTOPERIODIC RESPONSE</v>
      </c>
      <c r="G939" s="0" t="str">
        <f aca="false">VLOOKUP($D939,metadata!$B$2:$S$451,4,0)</f>
        <v/>
      </c>
      <c r="H939" s="0" t="str">
        <f aca="false">VLOOKUP($D939,metadata!$B$2:$S$451,5,0)</f>
        <v>y</v>
      </c>
      <c r="I939" s="0" t="str">
        <f aca="false">VLOOKUP($D939,metadata!$B$2:$S$451,6,0)</f>
        <v>a</v>
      </c>
      <c r="J939" s="0" t="str">
        <f aca="false">VLOOKUP($D939,metadata!$B$2:$S$451,7,0)</f>
        <v>i</v>
      </c>
      <c r="K939" s="0" t="n">
        <f aca="false">VLOOKUP($D939,metadata!$B$2:$S$451,8,0)</f>
        <v>4</v>
      </c>
      <c r="L939" s="0" t="n">
        <f aca="false">VLOOKUP($D939,metadata!$B$2:$S$451,9,0)</f>
        <v>5</v>
      </c>
      <c r="M939" s="0" t="str">
        <f aca="false">VLOOKUP($D939,metadata!$B$2:$S$451,10,0)</f>
        <v/>
      </c>
      <c r="N939" s="0" t="str">
        <f aca="false">VLOOKUP($D939,metadata!$B$2:$S$451,11,0)</f>
        <v>Leucoma candida</v>
      </c>
      <c r="O939" s="0" t="str">
        <f aca="false">VLOOKUP($D939,metadata!$B$2:$S$451,12,0)</f>
        <v>lepidoptera</v>
      </c>
      <c r="P939" s="0" t="str">
        <f aca="false">VLOOKUP($D939,metadata!$B$2:$S$451,13,0)</f>
        <v>okayama</v>
      </c>
      <c r="Q939" s="0" t="n">
        <f aca="false">VLOOKUP($D939,metadata!$B$2:$S$451,14,0)</f>
        <v>34.655278</v>
      </c>
      <c r="R939" s="0" t="n">
        <f aca="false">VLOOKUP($D939,metadata!$B$2:$S$451,15,0)</f>
        <v>133.919444</v>
      </c>
      <c r="S939" s="0" t="str">
        <f aca="false">VLOOKUP($D939,metadata!$B$2:$S$451,16,0)</f>
        <v/>
      </c>
      <c r="T939" s="0" t="str">
        <f aca="false">VLOOKUP($D939,metadata!$B$2:$S$451,17,0)</f>
        <v/>
      </c>
      <c r="U939" s="0" t="str">
        <f aca="false">VLOOKUP($D939,metadata!$B$2:$S$451,18,0)</f>
        <v/>
      </c>
      <c r="V939" s="0" t="n">
        <f aca="false">VLOOKUP($D939,metadata!$B$2:$Z$451,19,0)</f>
        <v>100</v>
      </c>
      <c r="W939" s="0" t="str">
        <f aca="false">VLOOKUP($D939,metadata!$B$2:$Z$451,20,0)</f>
        <v>global average</v>
      </c>
      <c r="X939" s="0" t="str">
        <f aca="false">VLOOKUP($D939,metadata!$B$2:$Z$451,21,0)</f>
        <v/>
      </c>
      <c r="Y939" s="0" t="n">
        <f aca="false">VLOOKUP($D939,metadata!$B$2:$Z$451,22,0)</f>
        <v>23</v>
      </c>
      <c r="Z939" s="0" t="str">
        <f aca="false">VLOOKUP($D939,metadata!$B$2:$Z$451,23,0)</f>
        <v/>
      </c>
      <c r="AA939" s="0" t="str">
        <f aca="false">VLOOKUP($D939,metadata!$B$2:$Z$451,24,0)</f>
        <v>larval</v>
      </c>
      <c r="AB939" s="0" t="str">
        <f aca="false">VLOOKUP($D939,metadata!$B$2:$Z$451,25,0)</f>
        <v/>
      </c>
      <c r="AC939" s="0" t="n">
        <v>14.75</v>
      </c>
      <c r="AD939" s="0" t="n">
        <v>35.0617283950617</v>
      </c>
      <c r="AF939" s="0" t="n">
        <f aca="false">IF(AE939="",V939,AE939)</f>
        <v>100</v>
      </c>
      <c r="AG939" s="0" t="n">
        <f aca="false">ROUND(AC939,1)</f>
        <v>14.8</v>
      </c>
      <c r="AH939" s="0" t="n">
        <v>1986</v>
      </c>
      <c r="AI939" s="0" t="s">
        <v>37</v>
      </c>
      <c r="AJ939" s="0" t="s">
        <v>38</v>
      </c>
    </row>
    <row r="940" customFormat="false" ht="13.8" hidden="false" customHeight="false" outlineLevel="0" collapsed="false">
      <c r="C940" s="0" t="n">
        <v>939</v>
      </c>
      <c r="D940" s="3" t="str">
        <f aca="false">VLOOKUP(C940,$A$1:$B$451,2)</f>
        <v>23-okayama</v>
      </c>
      <c r="E940" s="0" t="str">
        <f aca="false">VLOOKUP($D940,metadata!$B$2:$S$451,2,0)</f>
        <v>KUWANA, Y</v>
      </c>
      <c r="F940" s="0" t="str">
        <f aca="false">VLOOKUP($D940,metadata!$B$2:$S$451,3,0)</f>
        <v>ORIGIN OF LEUKOMA-CANDIDA (STAUDINGER) IN JAPAN AS INFERRED FROM GEOGRAPHICAL VARIATION IN PHOTOPERIODIC RESPONSE</v>
      </c>
      <c r="G940" s="0" t="str">
        <f aca="false">VLOOKUP($D940,metadata!$B$2:$S$451,4,0)</f>
        <v/>
      </c>
      <c r="H940" s="0" t="str">
        <f aca="false">VLOOKUP($D940,metadata!$B$2:$S$451,5,0)</f>
        <v>y</v>
      </c>
      <c r="I940" s="0" t="str">
        <f aca="false">VLOOKUP($D940,metadata!$B$2:$S$451,6,0)</f>
        <v>a</v>
      </c>
      <c r="J940" s="0" t="str">
        <f aca="false">VLOOKUP($D940,metadata!$B$2:$S$451,7,0)</f>
        <v>i</v>
      </c>
      <c r="K940" s="0" t="n">
        <f aca="false">VLOOKUP($D940,metadata!$B$2:$S$451,8,0)</f>
        <v>4</v>
      </c>
      <c r="L940" s="0" t="n">
        <f aca="false">VLOOKUP($D940,metadata!$B$2:$S$451,9,0)</f>
        <v>5</v>
      </c>
      <c r="M940" s="0" t="str">
        <f aca="false">VLOOKUP($D940,metadata!$B$2:$S$451,10,0)</f>
        <v/>
      </c>
      <c r="N940" s="0" t="str">
        <f aca="false">VLOOKUP($D940,metadata!$B$2:$S$451,11,0)</f>
        <v>Leucoma candida</v>
      </c>
      <c r="O940" s="0" t="str">
        <f aca="false">VLOOKUP($D940,metadata!$B$2:$S$451,12,0)</f>
        <v>lepidoptera</v>
      </c>
      <c r="P940" s="0" t="str">
        <f aca="false">VLOOKUP($D940,metadata!$B$2:$S$451,13,0)</f>
        <v>okayama</v>
      </c>
      <c r="Q940" s="0" t="n">
        <f aca="false">VLOOKUP($D940,metadata!$B$2:$S$451,14,0)</f>
        <v>34.655278</v>
      </c>
      <c r="R940" s="0" t="n">
        <f aca="false">VLOOKUP($D940,metadata!$B$2:$S$451,15,0)</f>
        <v>133.919444</v>
      </c>
      <c r="S940" s="0" t="str">
        <f aca="false">VLOOKUP($D940,metadata!$B$2:$S$451,16,0)</f>
        <v/>
      </c>
      <c r="T940" s="0" t="str">
        <f aca="false">VLOOKUP($D940,metadata!$B$2:$S$451,17,0)</f>
        <v/>
      </c>
      <c r="U940" s="0" t="str">
        <f aca="false">VLOOKUP($D940,metadata!$B$2:$S$451,18,0)</f>
        <v/>
      </c>
      <c r="V940" s="0" t="n">
        <f aca="false">VLOOKUP($D940,metadata!$B$2:$Z$451,19,0)</f>
        <v>100</v>
      </c>
      <c r="W940" s="0" t="str">
        <f aca="false">VLOOKUP($D940,metadata!$B$2:$Z$451,20,0)</f>
        <v>global average</v>
      </c>
      <c r="X940" s="0" t="str">
        <f aca="false">VLOOKUP($D940,metadata!$B$2:$Z$451,21,0)</f>
        <v/>
      </c>
      <c r="Y940" s="0" t="n">
        <f aca="false">VLOOKUP($D940,metadata!$B$2:$Z$451,22,0)</f>
        <v>23</v>
      </c>
      <c r="Z940" s="0" t="str">
        <f aca="false">VLOOKUP($D940,metadata!$B$2:$Z$451,23,0)</f>
        <v/>
      </c>
      <c r="AA940" s="0" t="str">
        <f aca="false">VLOOKUP($D940,metadata!$B$2:$Z$451,24,0)</f>
        <v>larval</v>
      </c>
      <c r="AB940" s="0" t="str">
        <f aca="false">VLOOKUP($D940,metadata!$B$2:$Z$451,25,0)</f>
        <v/>
      </c>
      <c r="AC940" s="0" t="n">
        <v>14.9971612559061</v>
      </c>
      <c r="AD940" s="0" t="n">
        <v>1.23456790123458</v>
      </c>
      <c r="AF940" s="0" t="n">
        <f aca="false">IF(AE940="",V940,AE940)</f>
        <v>100</v>
      </c>
      <c r="AG940" s="0" t="n">
        <f aca="false">ROUND(AC940,1)</f>
        <v>15</v>
      </c>
      <c r="AH940" s="0" t="n">
        <v>1986</v>
      </c>
      <c r="AI940" s="0" t="s">
        <v>37</v>
      </c>
      <c r="AJ940" s="0" t="s">
        <v>38</v>
      </c>
    </row>
    <row r="941" customFormat="false" ht="13.8" hidden="false" customHeight="false" outlineLevel="0" collapsed="false">
      <c r="C941" s="0" t="n">
        <v>940</v>
      </c>
      <c r="D941" s="3" t="str">
        <f aca="false">VLOOKUP(C941,$A$1:$B$451,2)</f>
        <v>23-okayama</v>
      </c>
      <c r="E941" s="0" t="str">
        <f aca="false">VLOOKUP($D941,metadata!$B$2:$S$451,2,0)</f>
        <v>KUWANA, Y</v>
      </c>
      <c r="F941" s="0" t="str">
        <f aca="false">VLOOKUP($D941,metadata!$B$2:$S$451,3,0)</f>
        <v>ORIGIN OF LEUKOMA-CANDIDA (STAUDINGER) IN JAPAN AS INFERRED FROM GEOGRAPHICAL VARIATION IN PHOTOPERIODIC RESPONSE</v>
      </c>
      <c r="G941" s="0" t="str">
        <f aca="false">VLOOKUP($D941,metadata!$B$2:$S$451,4,0)</f>
        <v/>
      </c>
      <c r="H941" s="0" t="str">
        <f aca="false">VLOOKUP($D941,metadata!$B$2:$S$451,5,0)</f>
        <v>y</v>
      </c>
      <c r="I941" s="0" t="str">
        <f aca="false">VLOOKUP($D941,metadata!$B$2:$S$451,6,0)</f>
        <v>a</v>
      </c>
      <c r="J941" s="0" t="str">
        <f aca="false">VLOOKUP($D941,metadata!$B$2:$S$451,7,0)</f>
        <v>i</v>
      </c>
      <c r="K941" s="0" t="n">
        <f aca="false">VLOOKUP($D941,metadata!$B$2:$S$451,8,0)</f>
        <v>4</v>
      </c>
      <c r="L941" s="0" t="n">
        <f aca="false">VLOOKUP($D941,metadata!$B$2:$S$451,9,0)</f>
        <v>5</v>
      </c>
      <c r="M941" s="0" t="str">
        <f aca="false">VLOOKUP($D941,metadata!$B$2:$S$451,10,0)</f>
        <v/>
      </c>
      <c r="N941" s="0" t="str">
        <f aca="false">VLOOKUP($D941,metadata!$B$2:$S$451,11,0)</f>
        <v>Leucoma candida</v>
      </c>
      <c r="O941" s="0" t="str">
        <f aca="false">VLOOKUP($D941,metadata!$B$2:$S$451,12,0)</f>
        <v>lepidoptera</v>
      </c>
      <c r="P941" s="0" t="str">
        <f aca="false">VLOOKUP($D941,metadata!$B$2:$S$451,13,0)</f>
        <v>okayama</v>
      </c>
      <c r="Q941" s="0" t="n">
        <f aca="false">VLOOKUP($D941,metadata!$B$2:$S$451,14,0)</f>
        <v>34.655278</v>
      </c>
      <c r="R941" s="0" t="n">
        <f aca="false">VLOOKUP($D941,metadata!$B$2:$S$451,15,0)</f>
        <v>133.919444</v>
      </c>
      <c r="S941" s="0" t="str">
        <f aca="false">VLOOKUP($D941,metadata!$B$2:$S$451,16,0)</f>
        <v/>
      </c>
      <c r="T941" s="0" t="str">
        <f aca="false">VLOOKUP($D941,metadata!$B$2:$S$451,17,0)</f>
        <v/>
      </c>
      <c r="U941" s="0" t="str">
        <f aca="false">VLOOKUP($D941,metadata!$B$2:$S$451,18,0)</f>
        <v/>
      </c>
      <c r="V941" s="0" t="n">
        <f aca="false">VLOOKUP($D941,metadata!$B$2:$Z$451,19,0)</f>
        <v>100</v>
      </c>
      <c r="W941" s="0" t="str">
        <f aca="false">VLOOKUP($D941,metadata!$B$2:$Z$451,20,0)</f>
        <v>global average</v>
      </c>
      <c r="X941" s="0" t="str">
        <f aca="false">VLOOKUP($D941,metadata!$B$2:$Z$451,21,0)</f>
        <v/>
      </c>
      <c r="Y941" s="0" t="n">
        <f aca="false">VLOOKUP($D941,metadata!$B$2:$Z$451,22,0)</f>
        <v>23</v>
      </c>
      <c r="Z941" s="0" t="str">
        <f aca="false">VLOOKUP($D941,metadata!$B$2:$Z$451,23,0)</f>
        <v/>
      </c>
      <c r="AA941" s="0" t="str">
        <f aca="false">VLOOKUP($D941,metadata!$B$2:$Z$451,24,0)</f>
        <v>larval</v>
      </c>
      <c r="AB941" s="0" t="str">
        <f aca="false">VLOOKUP($D941,metadata!$B$2:$Z$451,25,0)</f>
        <v/>
      </c>
      <c r="AC941" s="0" t="n">
        <v>15.25</v>
      </c>
      <c r="AD941" s="0" t="n">
        <v>1.48148148148148</v>
      </c>
      <c r="AF941" s="0" t="n">
        <f aca="false">IF(AE941="",V941,AE941)</f>
        <v>100</v>
      </c>
      <c r="AG941" s="0" t="n">
        <f aca="false">ROUND(AC941,1)</f>
        <v>15.3</v>
      </c>
      <c r="AH941" s="0" t="n">
        <v>1986</v>
      </c>
      <c r="AI941" s="0" t="s">
        <v>37</v>
      </c>
      <c r="AJ941" s="0" t="s">
        <v>38</v>
      </c>
    </row>
    <row r="942" customFormat="false" ht="13.8" hidden="false" customHeight="false" outlineLevel="0" collapsed="false">
      <c r="C942" s="0" t="n">
        <v>941</v>
      </c>
      <c r="D942" s="3" t="str">
        <f aca="false">VLOOKUP(C942,$A$1:$B$451,2)</f>
        <v>23-matsumoto</v>
      </c>
      <c r="E942" s="0" t="str">
        <f aca="false">VLOOKUP($D942,metadata!$B$2:$S$451,2,0)</f>
        <v>KUWANA, Y</v>
      </c>
      <c r="F942" s="0" t="str">
        <f aca="false">VLOOKUP($D942,metadata!$B$2:$S$451,3,0)</f>
        <v>ORIGIN OF LEUKOMA-CANDIDA (STAUDINGER) IN JAPAN AS INFERRED FROM GEOGRAPHICAL VARIATION IN PHOTOPERIODIC RESPONSE</v>
      </c>
      <c r="G942" s="0" t="str">
        <f aca="false">VLOOKUP($D942,metadata!$B$2:$S$451,4,0)</f>
        <v/>
      </c>
      <c r="H942" s="0" t="str">
        <f aca="false">VLOOKUP($D942,metadata!$B$2:$S$451,5,0)</f>
        <v>y</v>
      </c>
      <c r="I942" s="0" t="str">
        <f aca="false">VLOOKUP($D942,metadata!$B$2:$S$451,6,0)</f>
        <v>a</v>
      </c>
      <c r="J942" s="0" t="str">
        <f aca="false">VLOOKUP($D942,metadata!$B$2:$S$451,7,0)</f>
        <v>i</v>
      </c>
      <c r="K942" s="0" t="n">
        <f aca="false">VLOOKUP($D942,metadata!$B$2:$S$451,8,0)</f>
        <v>4</v>
      </c>
      <c r="L942" s="0" t="n">
        <f aca="false">VLOOKUP($D942,metadata!$B$2:$S$451,9,0)</f>
        <v>5</v>
      </c>
      <c r="M942" s="0" t="str">
        <f aca="false">VLOOKUP($D942,metadata!$B$2:$S$451,10,0)</f>
        <v/>
      </c>
      <c r="N942" s="0" t="str">
        <f aca="false">VLOOKUP($D942,metadata!$B$2:$S$451,11,0)</f>
        <v>Leucoma candida</v>
      </c>
      <c r="O942" s="0" t="str">
        <f aca="false">VLOOKUP($D942,metadata!$B$2:$S$451,12,0)</f>
        <v>lepidoptera</v>
      </c>
      <c r="P942" s="0" t="str">
        <f aca="false">VLOOKUP($D942,metadata!$B$2:$S$451,13,0)</f>
        <v>matsumoto</v>
      </c>
      <c r="Q942" s="0" t="n">
        <f aca="false">VLOOKUP($D942,metadata!$B$2:$S$451,14,0)</f>
        <v>36.238047</v>
      </c>
      <c r="R942" s="0" t="n">
        <f aca="false">VLOOKUP($D942,metadata!$B$2:$S$451,15,0)</f>
        <v>137.971983</v>
      </c>
      <c r="S942" s="0" t="str">
        <f aca="false">VLOOKUP($D942,metadata!$B$2:$S$451,16,0)</f>
        <v/>
      </c>
      <c r="T942" s="0" t="str">
        <f aca="false">VLOOKUP($D942,metadata!$B$2:$S$451,17,0)</f>
        <v/>
      </c>
      <c r="U942" s="0" t="str">
        <f aca="false">VLOOKUP($D942,metadata!$B$2:$S$451,18,0)</f>
        <v/>
      </c>
      <c r="V942" s="0" t="n">
        <f aca="false">VLOOKUP($D942,metadata!$B$2:$Z$451,19,0)</f>
        <v>100</v>
      </c>
      <c r="W942" s="0" t="str">
        <f aca="false">VLOOKUP($D942,metadata!$B$2:$Z$451,20,0)</f>
        <v>global average</v>
      </c>
      <c r="X942" s="0" t="str">
        <f aca="false">VLOOKUP($D942,metadata!$B$2:$Z$451,21,0)</f>
        <v/>
      </c>
      <c r="Y942" s="0" t="n">
        <f aca="false">VLOOKUP($D942,metadata!$B$2:$Z$451,22,0)</f>
        <v>23</v>
      </c>
      <c r="Z942" s="0" t="str">
        <f aca="false">VLOOKUP($D942,metadata!$B$2:$Z$451,23,0)</f>
        <v/>
      </c>
      <c r="AA942" s="0" t="str">
        <f aca="false">VLOOKUP($D942,metadata!$B$2:$Z$451,24,0)</f>
        <v>larval</v>
      </c>
      <c r="AB942" s="0" t="str">
        <f aca="false">VLOOKUP($D942,metadata!$B$2:$Z$451,25,0)</f>
        <v/>
      </c>
      <c r="AC942" s="0" t="n">
        <v>14.4</v>
      </c>
      <c r="AD942" s="0" t="n">
        <v>100.246913580246</v>
      </c>
      <c r="AF942" s="0" t="n">
        <f aca="false">IF(AE942="",V942,AE942)</f>
        <v>100</v>
      </c>
      <c r="AG942" s="0" t="n">
        <f aca="false">ROUND(AC942,1)</f>
        <v>14.4</v>
      </c>
      <c r="AH942" s="0" t="n">
        <v>1986</v>
      </c>
      <c r="AI942" s="0" t="s">
        <v>37</v>
      </c>
      <c r="AJ942" s="0" t="s">
        <v>37</v>
      </c>
    </row>
    <row r="943" customFormat="false" ht="13.8" hidden="false" customHeight="false" outlineLevel="0" collapsed="false">
      <c r="C943" s="0" t="n">
        <v>942</v>
      </c>
      <c r="D943" s="3" t="str">
        <f aca="false">VLOOKUP(C943,$A$1:$B$451,2)</f>
        <v>23-matsumoto</v>
      </c>
      <c r="E943" s="0" t="str">
        <f aca="false">VLOOKUP($D943,metadata!$B$2:$S$451,2,0)</f>
        <v>KUWANA, Y</v>
      </c>
      <c r="F943" s="0" t="str">
        <f aca="false">VLOOKUP($D943,metadata!$B$2:$S$451,3,0)</f>
        <v>ORIGIN OF LEUKOMA-CANDIDA (STAUDINGER) IN JAPAN AS INFERRED FROM GEOGRAPHICAL VARIATION IN PHOTOPERIODIC RESPONSE</v>
      </c>
      <c r="G943" s="0" t="str">
        <f aca="false">VLOOKUP($D943,metadata!$B$2:$S$451,4,0)</f>
        <v/>
      </c>
      <c r="H943" s="0" t="str">
        <f aca="false">VLOOKUP($D943,metadata!$B$2:$S$451,5,0)</f>
        <v>y</v>
      </c>
      <c r="I943" s="0" t="str">
        <f aca="false">VLOOKUP($D943,metadata!$B$2:$S$451,6,0)</f>
        <v>a</v>
      </c>
      <c r="J943" s="0" t="str">
        <f aca="false">VLOOKUP($D943,metadata!$B$2:$S$451,7,0)</f>
        <v>i</v>
      </c>
      <c r="K943" s="0" t="n">
        <f aca="false">VLOOKUP($D943,metadata!$B$2:$S$451,8,0)</f>
        <v>4</v>
      </c>
      <c r="L943" s="0" t="n">
        <f aca="false">VLOOKUP($D943,metadata!$B$2:$S$451,9,0)</f>
        <v>5</v>
      </c>
      <c r="M943" s="0" t="str">
        <f aca="false">VLOOKUP($D943,metadata!$B$2:$S$451,10,0)</f>
        <v/>
      </c>
      <c r="N943" s="0" t="str">
        <f aca="false">VLOOKUP($D943,metadata!$B$2:$S$451,11,0)</f>
        <v>Leucoma candida</v>
      </c>
      <c r="O943" s="0" t="str">
        <f aca="false">VLOOKUP($D943,metadata!$B$2:$S$451,12,0)</f>
        <v>lepidoptera</v>
      </c>
      <c r="P943" s="0" t="str">
        <f aca="false">VLOOKUP($D943,metadata!$B$2:$S$451,13,0)</f>
        <v>matsumoto</v>
      </c>
      <c r="Q943" s="0" t="n">
        <f aca="false">VLOOKUP($D943,metadata!$B$2:$S$451,14,0)</f>
        <v>36.238047</v>
      </c>
      <c r="R943" s="0" t="n">
        <f aca="false">VLOOKUP($D943,metadata!$B$2:$S$451,15,0)</f>
        <v>137.971983</v>
      </c>
      <c r="S943" s="0" t="str">
        <f aca="false">VLOOKUP($D943,metadata!$B$2:$S$451,16,0)</f>
        <v/>
      </c>
      <c r="T943" s="0" t="str">
        <f aca="false">VLOOKUP($D943,metadata!$B$2:$S$451,17,0)</f>
        <v/>
      </c>
      <c r="U943" s="0" t="str">
        <f aca="false">VLOOKUP($D943,metadata!$B$2:$S$451,18,0)</f>
        <v/>
      </c>
      <c r="V943" s="0" t="n">
        <f aca="false">VLOOKUP($D943,metadata!$B$2:$Z$451,19,0)</f>
        <v>100</v>
      </c>
      <c r="W943" s="0" t="str">
        <f aca="false">VLOOKUP($D943,metadata!$B$2:$Z$451,20,0)</f>
        <v>global average</v>
      </c>
      <c r="X943" s="0" t="str">
        <f aca="false">VLOOKUP($D943,metadata!$B$2:$Z$451,21,0)</f>
        <v/>
      </c>
      <c r="Y943" s="0" t="n">
        <f aca="false">VLOOKUP($D943,metadata!$B$2:$Z$451,22,0)</f>
        <v>23</v>
      </c>
      <c r="Z943" s="0" t="str">
        <f aca="false">VLOOKUP($D943,metadata!$B$2:$Z$451,23,0)</f>
        <v/>
      </c>
      <c r="AA943" s="0" t="str">
        <f aca="false">VLOOKUP($D943,metadata!$B$2:$Z$451,24,0)</f>
        <v>larval</v>
      </c>
      <c r="AB943" s="0" t="str">
        <f aca="false">VLOOKUP($D943,metadata!$B$2:$Z$451,25,0)</f>
        <v/>
      </c>
      <c r="AC943" s="0" t="n">
        <v>14.501691815272</v>
      </c>
      <c r="AD943" s="0" t="n">
        <v>100.74074074074</v>
      </c>
      <c r="AF943" s="0" t="n">
        <f aca="false">IF(AE943="",V943,AE943)</f>
        <v>100</v>
      </c>
      <c r="AG943" s="0" t="n">
        <f aca="false">ROUND(AC943,1)</f>
        <v>14.5</v>
      </c>
      <c r="AH943" s="0" t="n">
        <v>1986</v>
      </c>
      <c r="AI943" s="0" t="s">
        <v>37</v>
      </c>
      <c r="AJ943" s="0" t="s">
        <v>37</v>
      </c>
    </row>
    <row r="944" customFormat="false" ht="13.8" hidden="false" customHeight="false" outlineLevel="0" collapsed="false">
      <c r="C944" s="0" t="n">
        <v>943</v>
      </c>
      <c r="D944" s="3" t="str">
        <f aca="false">VLOOKUP(C944,$A$1:$B$451,2)</f>
        <v>23-matsumoto</v>
      </c>
      <c r="E944" s="0" t="str">
        <f aca="false">VLOOKUP($D944,metadata!$B$2:$S$451,2,0)</f>
        <v>KUWANA, Y</v>
      </c>
      <c r="F944" s="0" t="str">
        <f aca="false">VLOOKUP($D944,metadata!$B$2:$S$451,3,0)</f>
        <v>ORIGIN OF LEUKOMA-CANDIDA (STAUDINGER) IN JAPAN AS INFERRED FROM GEOGRAPHICAL VARIATION IN PHOTOPERIODIC RESPONSE</v>
      </c>
      <c r="G944" s="0" t="str">
        <f aca="false">VLOOKUP($D944,metadata!$B$2:$S$451,4,0)</f>
        <v/>
      </c>
      <c r="H944" s="0" t="str">
        <f aca="false">VLOOKUP($D944,metadata!$B$2:$S$451,5,0)</f>
        <v>y</v>
      </c>
      <c r="I944" s="0" t="str">
        <f aca="false">VLOOKUP($D944,metadata!$B$2:$S$451,6,0)</f>
        <v>a</v>
      </c>
      <c r="J944" s="0" t="str">
        <f aca="false">VLOOKUP($D944,metadata!$B$2:$S$451,7,0)</f>
        <v>i</v>
      </c>
      <c r="K944" s="0" t="n">
        <f aca="false">VLOOKUP($D944,metadata!$B$2:$S$451,8,0)</f>
        <v>4</v>
      </c>
      <c r="L944" s="0" t="n">
        <f aca="false">VLOOKUP($D944,metadata!$B$2:$S$451,9,0)</f>
        <v>5</v>
      </c>
      <c r="M944" s="0" t="str">
        <f aca="false">VLOOKUP($D944,metadata!$B$2:$S$451,10,0)</f>
        <v/>
      </c>
      <c r="N944" s="0" t="str">
        <f aca="false">VLOOKUP($D944,metadata!$B$2:$S$451,11,0)</f>
        <v>Leucoma candida</v>
      </c>
      <c r="O944" s="0" t="str">
        <f aca="false">VLOOKUP($D944,metadata!$B$2:$S$451,12,0)</f>
        <v>lepidoptera</v>
      </c>
      <c r="P944" s="0" t="str">
        <f aca="false">VLOOKUP($D944,metadata!$B$2:$S$451,13,0)</f>
        <v>matsumoto</v>
      </c>
      <c r="Q944" s="0" t="n">
        <f aca="false">VLOOKUP($D944,metadata!$B$2:$S$451,14,0)</f>
        <v>36.238047</v>
      </c>
      <c r="R944" s="0" t="n">
        <f aca="false">VLOOKUP($D944,metadata!$B$2:$S$451,15,0)</f>
        <v>137.971983</v>
      </c>
      <c r="S944" s="0" t="str">
        <f aca="false">VLOOKUP($D944,metadata!$B$2:$S$451,16,0)</f>
        <v/>
      </c>
      <c r="T944" s="0" t="str">
        <f aca="false">VLOOKUP($D944,metadata!$B$2:$S$451,17,0)</f>
        <v/>
      </c>
      <c r="U944" s="0" t="str">
        <f aca="false">VLOOKUP($D944,metadata!$B$2:$S$451,18,0)</f>
        <v/>
      </c>
      <c r="V944" s="0" t="n">
        <f aca="false">VLOOKUP($D944,metadata!$B$2:$Z$451,19,0)</f>
        <v>100</v>
      </c>
      <c r="W944" s="0" t="str">
        <f aca="false">VLOOKUP($D944,metadata!$B$2:$Z$451,20,0)</f>
        <v>global average</v>
      </c>
      <c r="X944" s="0" t="str">
        <f aca="false">VLOOKUP($D944,metadata!$B$2:$Z$451,21,0)</f>
        <v/>
      </c>
      <c r="Y944" s="0" t="n">
        <f aca="false">VLOOKUP($D944,metadata!$B$2:$Z$451,22,0)</f>
        <v>23</v>
      </c>
      <c r="Z944" s="0" t="str">
        <f aca="false">VLOOKUP($D944,metadata!$B$2:$Z$451,23,0)</f>
        <v/>
      </c>
      <c r="AA944" s="0" t="str">
        <f aca="false">VLOOKUP($D944,metadata!$B$2:$Z$451,24,0)</f>
        <v>larval</v>
      </c>
      <c r="AB944" s="0" t="str">
        <f aca="false">VLOOKUP($D944,metadata!$B$2:$Z$451,25,0)</f>
        <v/>
      </c>
      <c r="AC944" s="0" t="n">
        <v>14.75</v>
      </c>
      <c r="AD944" s="0" t="n">
        <v>53.8271604938271</v>
      </c>
      <c r="AF944" s="0" t="n">
        <f aca="false">IF(AE944="",V944,AE944)</f>
        <v>100</v>
      </c>
      <c r="AG944" s="0" t="n">
        <f aca="false">ROUND(AC944,1)</f>
        <v>14.8</v>
      </c>
      <c r="AH944" s="0" t="n">
        <v>1986</v>
      </c>
      <c r="AI944" s="0" t="s">
        <v>37</v>
      </c>
      <c r="AJ944" s="0" t="s">
        <v>37</v>
      </c>
    </row>
    <row r="945" customFormat="false" ht="13.8" hidden="false" customHeight="false" outlineLevel="0" collapsed="false">
      <c r="C945" s="0" t="n">
        <v>944</v>
      </c>
      <c r="D945" s="3" t="str">
        <f aca="false">VLOOKUP(C945,$A$1:$B$451,2)</f>
        <v>23-matsumoto</v>
      </c>
      <c r="E945" s="0" t="str">
        <f aca="false">VLOOKUP($D945,metadata!$B$2:$S$451,2,0)</f>
        <v>KUWANA, Y</v>
      </c>
      <c r="F945" s="0" t="str">
        <f aca="false">VLOOKUP($D945,metadata!$B$2:$S$451,3,0)</f>
        <v>ORIGIN OF LEUKOMA-CANDIDA (STAUDINGER) IN JAPAN AS INFERRED FROM GEOGRAPHICAL VARIATION IN PHOTOPERIODIC RESPONSE</v>
      </c>
      <c r="G945" s="0" t="str">
        <f aca="false">VLOOKUP($D945,metadata!$B$2:$S$451,4,0)</f>
        <v/>
      </c>
      <c r="H945" s="0" t="str">
        <f aca="false">VLOOKUP($D945,metadata!$B$2:$S$451,5,0)</f>
        <v>y</v>
      </c>
      <c r="I945" s="0" t="str">
        <f aca="false">VLOOKUP($D945,metadata!$B$2:$S$451,6,0)</f>
        <v>a</v>
      </c>
      <c r="J945" s="0" t="str">
        <f aca="false">VLOOKUP($D945,metadata!$B$2:$S$451,7,0)</f>
        <v>i</v>
      </c>
      <c r="K945" s="0" t="n">
        <f aca="false">VLOOKUP($D945,metadata!$B$2:$S$451,8,0)</f>
        <v>4</v>
      </c>
      <c r="L945" s="0" t="n">
        <f aca="false">VLOOKUP($D945,metadata!$B$2:$S$451,9,0)</f>
        <v>5</v>
      </c>
      <c r="M945" s="0" t="str">
        <f aca="false">VLOOKUP($D945,metadata!$B$2:$S$451,10,0)</f>
        <v/>
      </c>
      <c r="N945" s="0" t="str">
        <f aca="false">VLOOKUP($D945,metadata!$B$2:$S$451,11,0)</f>
        <v>Leucoma candida</v>
      </c>
      <c r="O945" s="0" t="str">
        <f aca="false">VLOOKUP($D945,metadata!$B$2:$S$451,12,0)</f>
        <v>lepidoptera</v>
      </c>
      <c r="P945" s="0" t="str">
        <f aca="false">VLOOKUP($D945,metadata!$B$2:$S$451,13,0)</f>
        <v>matsumoto</v>
      </c>
      <c r="Q945" s="0" t="n">
        <f aca="false">VLOOKUP($D945,metadata!$B$2:$S$451,14,0)</f>
        <v>36.238047</v>
      </c>
      <c r="R945" s="0" t="n">
        <f aca="false">VLOOKUP($D945,metadata!$B$2:$S$451,15,0)</f>
        <v>137.971983</v>
      </c>
      <c r="S945" s="0" t="str">
        <f aca="false">VLOOKUP($D945,metadata!$B$2:$S$451,16,0)</f>
        <v/>
      </c>
      <c r="T945" s="0" t="str">
        <f aca="false">VLOOKUP($D945,metadata!$B$2:$S$451,17,0)</f>
        <v/>
      </c>
      <c r="U945" s="0" t="str">
        <f aca="false">VLOOKUP($D945,metadata!$B$2:$S$451,18,0)</f>
        <v/>
      </c>
      <c r="V945" s="0" t="n">
        <f aca="false">VLOOKUP($D945,metadata!$B$2:$Z$451,19,0)</f>
        <v>100</v>
      </c>
      <c r="W945" s="0" t="str">
        <f aca="false">VLOOKUP($D945,metadata!$B$2:$Z$451,20,0)</f>
        <v>global average</v>
      </c>
      <c r="X945" s="0" t="str">
        <f aca="false">VLOOKUP($D945,metadata!$B$2:$Z$451,21,0)</f>
        <v/>
      </c>
      <c r="Y945" s="0" t="n">
        <f aca="false">VLOOKUP($D945,metadata!$B$2:$Z$451,22,0)</f>
        <v>23</v>
      </c>
      <c r="Z945" s="0" t="str">
        <f aca="false">VLOOKUP($D945,metadata!$B$2:$Z$451,23,0)</f>
        <v/>
      </c>
      <c r="AA945" s="0" t="str">
        <f aca="false">VLOOKUP($D945,metadata!$B$2:$Z$451,24,0)</f>
        <v>larval</v>
      </c>
      <c r="AB945" s="0" t="str">
        <f aca="false">VLOOKUP($D945,metadata!$B$2:$Z$451,25,0)</f>
        <v/>
      </c>
      <c r="AC945" s="0" t="n">
        <v>14.9982510288065</v>
      </c>
      <c r="AD945" s="0" t="n">
        <v>6.66666666666667</v>
      </c>
      <c r="AF945" s="0" t="n">
        <f aca="false">IF(AE945="",V945,AE945)</f>
        <v>100</v>
      </c>
      <c r="AG945" s="0" t="n">
        <f aca="false">ROUND(AC945,1)</f>
        <v>15</v>
      </c>
      <c r="AH945" s="0" t="n">
        <v>1986</v>
      </c>
      <c r="AI945" s="0" t="s">
        <v>37</v>
      </c>
      <c r="AJ945" s="0" t="s">
        <v>37</v>
      </c>
    </row>
    <row r="946" customFormat="false" ht="13.8" hidden="false" customHeight="false" outlineLevel="0" collapsed="false">
      <c r="C946" s="0" t="n">
        <v>945</v>
      </c>
      <c r="D946" s="3" t="str">
        <f aca="false">VLOOKUP(C946,$A$1:$B$451,2)</f>
        <v>23-matsumoto</v>
      </c>
      <c r="E946" s="0" t="str">
        <f aca="false">VLOOKUP($D946,metadata!$B$2:$S$451,2,0)</f>
        <v>KUWANA, Y</v>
      </c>
      <c r="F946" s="0" t="str">
        <f aca="false">VLOOKUP($D946,metadata!$B$2:$S$451,3,0)</f>
        <v>ORIGIN OF LEUKOMA-CANDIDA (STAUDINGER) IN JAPAN AS INFERRED FROM GEOGRAPHICAL VARIATION IN PHOTOPERIODIC RESPONSE</v>
      </c>
      <c r="G946" s="0" t="str">
        <f aca="false">VLOOKUP($D946,metadata!$B$2:$S$451,4,0)</f>
        <v/>
      </c>
      <c r="H946" s="0" t="str">
        <f aca="false">VLOOKUP($D946,metadata!$B$2:$S$451,5,0)</f>
        <v>y</v>
      </c>
      <c r="I946" s="0" t="str">
        <f aca="false">VLOOKUP($D946,metadata!$B$2:$S$451,6,0)</f>
        <v>a</v>
      </c>
      <c r="J946" s="0" t="str">
        <f aca="false">VLOOKUP($D946,metadata!$B$2:$S$451,7,0)</f>
        <v>i</v>
      </c>
      <c r="K946" s="0" t="n">
        <f aca="false">VLOOKUP($D946,metadata!$B$2:$S$451,8,0)</f>
        <v>4</v>
      </c>
      <c r="L946" s="0" t="n">
        <f aca="false">VLOOKUP($D946,metadata!$B$2:$S$451,9,0)</f>
        <v>5</v>
      </c>
      <c r="M946" s="0" t="str">
        <f aca="false">VLOOKUP($D946,metadata!$B$2:$S$451,10,0)</f>
        <v/>
      </c>
      <c r="N946" s="0" t="str">
        <f aca="false">VLOOKUP($D946,metadata!$B$2:$S$451,11,0)</f>
        <v>Leucoma candida</v>
      </c>
      <c r="O946" s="0" t="str">
        <f aca="false">VLOOKUP($D946,metadata!$B$2:$S$451,12,0)</f>
        <v>lepidoptera</v>
      </c>
      <c r="P946" s="0" t="str">
        <f aca="false">VLOOKUP($D946,metadata!$B$2:$S$451,13,0)</f>
        <v>matsumoto</v>
      </c>
      <c r="Q946" s="0" t="n">
        <f aca="false">VLOOKUP($D946,metadata!$B$2:$S$451,14,0)</f>
        <v>36.238047</v>
      </c>
      <c r="R946" s="0" t="n">
        <f aca="false">VLOOKUP($D946,metadata!$B$2:$S$451,15,0)</f>
        <v>137.971983</v>
      </c>
      <c r="S946" s="0" t="str">
        <f aca="false">VLOOKUP($D946,metadata!$B$2:$S$451,16,0)</f>
        <v/>
      </c>
      <c r="T946" s="0" t="str">
        <f aca="false">VLOOKUP($D946,metadata!$B$2:$S$451,17,0)</f>
        <v/>
      </c>
      <c r="U946" s="0" t="str">
        <f aca="false">VLOOKUP($D946,metadata!$B$2:$S$451,18,0)</f>
        <v/>
      </c>
      <c r="V946" s="0" t="n">
        <f aca="false">VLOOKUP($D946,metadata!$B$2:$Z$451,19,0)</f>
        <v>100</v>
      </c>
      <c r="W946" s="0" t="str">
        <f aca="false">VLOOKUP($D946,metadata!$B$2:$Z$451,20,0)</f>
        <v>global average</v>
      </c>
      <c r="X946" s="0" t="str">
        <f aca="false">VLOOKUP($D946,metadata!$B$2:$Z$451,21,0)</f>
        <v/>
      </c>
      <c r="Y946" s="0" t="n">
        <f aca="false">VLOOKUP($D946,metadata!$B$2:$Z$451,22,0)</f>
        <v>23</v>
      </c>
      <c r="Z946" s="0" t="str">
        <f aca="false">VLOOKUP($D946,metadata!$B$2:$Z$451,23,0)</f>
        <v/>
      </c>
      <c r="AA946" s="0" t="str">
        <f aca="false">VLOOKUP($D946,metadata!$B$2:$Z$451,24,0)</f>
        <v>larval</v>
      </c>
      <c r="AB946" s="0" t="str">
        <f aca="false">VLOOKUP($D946,metadata!$B$2:$Z$451,25,0)</f>
        <v/>
      </c>
      <c r="AC946" s="0" t="n">
        <v>15.25</v>
      </c>
      <c r="AD946" s="0" t="n">
        <v>1.48148148148148</v>
      </c>
      <c r="AF946" s="0" t="n">
        <f aca="false">IF(AE946="",V946,AE946)</f>
        <v>100</v>
      </c>
      <c r="AG946" s="0" t="n">
        <f aca="false">ROUND(AC946,1)</f>
        <v>15.3</v>
      </c>
      <c r="AH946" s="0" t="n">
        <v>1986</v>
      </c>
      <c r="AI946" s="0" t="s">
        <v>37</v>
      </c>
      <c r="AJ946" s="0" t="s">
        <v>37</v>
      </c>
    </row>
    <row r="947" customFormat="false" ht="13.8" hidden="false" customHeight="false" outlineLevel="0" collapsed="false">
      <c r="C947" s="0" t="n">
        <v>946</v>
      </c>
      <c r="D947" s="3" t="str">
        <f aca="false">VLOOKUP(C947,$A$1:$B$451,2)</f>
        <v>24-Oulu1</v>
      </c>
      <c r="E947" s="0" t="str">
        <f aca="false">VLOOKUP($D947,metadata!$B$2:$S$451,2,0)</f>
        <v>LANKINEN, P</v>
      </c>
      <c r="F947" s="0" t="str">
        <f aca="false">VLOOKUP($D947,metadata!$B$2:$S$451,3,0)</f>
        <v>GEOGRAPHICAL VARIATION IN CIRCADIAN ECLOSION RHYTHM AND PHOTOPERIODIC ADULT DIAPAUSE IN DROSOPHILA-LITTORALIS</v>
      </c>
      <c r="G947" s="0" t="str">
        <f aca="false">VLOOKUP($D947,metadata!$B$2:$S$451,4,0)</f>
        <v>10.1007/BF00612503</v>
      </c>
      <c r="H947" s="0" t="str">
        <f aca="false">VLOOKUP($D947,metadata!$B$2:$S$451,5,0)</f>
        <v>y</v>
      </c>
      <c r="I947" s="0" t="str">
        <f aca="false">VLOOKUP($D947,metadata!$B$2:$S$451,6,0)</f>
        <v>a</v>
      </c>
      <c r="J947" s="0" t="str">
        <f aca="false">VLOOKUP($D947,metadata!$B$2:$S$451,7,0)</f>
        <v>i</v>
      </c>
      <c r="K947" s="0" t="str">
        <f aca="false">VLOOKUP($D947,metadata!$B$2:$S$451,8,0)</f>
        <v/>
      </c>
      <c r="L947" s="0" t="n">
        <f aca="false">VLOOKUP($D947,metadata!$B$2:$S$451,9,0)</f>
        <v>9</v>
      </c>
      <c r="M947" s="0" t="str">
        <f aca="false">VLOOKUP($D947,metadata!$B$2:$S$451,10,0)</f>
        <v>n</v>
      </c>
      <c r="N947" s="0" t="str">
        <f aca="false">VLOOKUP($D947,metadata!$B$2:$S$451,11,0)</f>
        <v>drosophila littoralis</v>
      </c>
      <c r="O947" s="0" t="str">
        <f aca="false">VLOOKUP($D947,metadata!$B$2:$S$451,12,0)</f>
        <v>diptera</v>
      </c>
      <c r="P947" s="0" t="str">
        <f aca="false">VLOOKUP($D947,metadata!$B$2:$S$451,13,0)</f>
        <v>Oulu1</v>
      </c>
      <c r="Q947" s="0" t="n">
        <f aca="false">VLOOKUP($D947,metadata!$B$2:$S$451,14,0)</f>
        <v>65</v>
      </c>
      <c r="R947" s="0" t="n">
        <f aca="false">VLOOKUP($D947,metadata!$B$2:$S$451,15,0)</f>
        <v>25.4166666666667</v>
      </c>
      <c r="S947" s="0" t="n">
        <f aca="false">VLOOKUP($D947,metadata!$B$2:$S$451,16,0)</f>
        <v>0.001</v>
      </c>
      <c r="T947" s="0" t="str">
        <f aca="false">VLOOKUP($D947,metadata!$B$2:$S$451,17,0)</f>
        <v/>
      </c>
      <c r="U947" s="0" t="str">
        <f aca="false">VLOOKUP($D947,metadata!$B$2:$S$451,18,0)</f>
        <v/>
      </c>
      <c r="V947" s="0" t="n">
        <f aca="false">VLOOKUP($D947,metadata!$B$2:$Z$451,19,0)</f>
        <v>30</v>
      </c>
      <c r="W947" s="0" t="str">
        <f aca="false">VLOOKUP($D947,metadata!$B$2:$Z$451,20,0)</f>
        <v>global average</v>
      </c>
      <c r="X947" s="0" t="str">
        <f aca="false">VLOOKUP($D947,metadata!$B$2:$Z$451,21,0)</f>
        <v/>
      </c>
      <c r="Y947" s="0" t="n">
        <f aca="false">VLOOKUP($D947,metadata!$B$2:$Z$451,22,0)</f>
        <v>24</v>
      </c>
      <c r="Z947" s="0" t="str">
        <f aca="false">VLOOKUP($D947,metadata!$B$2:$Z$451,23,0)</f>
        <v/>
      </c>
      <c r="AA947" s="0" t="str">
        <f aca="false">VLOOKUP($D947,metadata!$B$2:$Z$451,24,0)</f>
        <v>adult</v>
      </c>
      <c r="AB947" s="0" t="str">
        <f aca="false">VLOOKUP($D947,metadata!$B$2:$Z$451,25,0)</f>
        <v/>
      </c>
      <c r="AC947" s="0" t="n">
        <v>9</v>
      </c>
      <c r="AD947" s="0" t="n">
        <v>100.004829518014</v>
      </c>
      <c r="AF947" s="0" t="n">
        <f aca="false">IF(AE947="",V947,AE947)</f>
        <v>30</v>
      </c>
      <c r="AG947" s="0" t="n">
        <f aca="false">ROUND(AC947,1)</f>
        <v>9</v>
      </c>
      <c r="AH947" s="0" t="n">
        <v>1986</v>
      </c>
      <c r="AI947" s="0" t="s">
        <v>37</v>
      </c>
      <c r="AJ947" s="0" t="s">
        <v>38</v>
      </c>
    </row>
    <row r="948" customFormat="false" ht="13.8" hidden="false" customHeight="false" outlineLevel="0" collapsed="false">
      <c r="C948" s="0" t="n">
        <v>947</v>
      </c>
      <c r="D948" s="3" t="str">
        <f aca="false">VLOOKUP(C948,$A$1:$B$451,2)</f>
        <v>24-Oulu1</v>
      </c>
      <c r="E948" s="0" t="str">
        <f aca="false">VLOOKUP($D948,metadata!$B$2:$S$451,2,0)</f>
        <v>LANKINEN, P</v>
      </c>
      <c r="F948" s="0" t="str">
        <f aca="false">VLOOKUP($D948,metadata!$B$2:$S$451,3,0)</f>
        <v>GEOGRAPHICAL VARIATION IN CIRCADIAN ECLOSION RHYTHM AND PHOTOPERIODIC ADULT DIAPAUSE IN DROSOPHILA-LITTORALIS</v>
      </c>
      <c r="G948" s="0" t="str">
        <f aca="false">VLOOKUP($D948,metadata!$B$2:$S$451,4,0)</f>
        <v>10.1007/BF00612503</v>
      </c>
      <c r="H948" s="0" t="str">
        <f aca="false">VLOOKUP($D948,metadata!$B$2:$S$451,5,0)</f>
        <v>y</v>
      </c>
      <c r="I948" s="0" t="str">
        <f aca="false">VLOOKUP($D948,metadata!$B$2:$S$451,6,0)</f>
        <v>a</v>
      </c>
      <c r="J948" s="0" t="str">
        <f aca="false">VLOOKUP($D948,metadata!$B$2:$S$451,7,0)</f>
        <v>i</v>
      </c>
      <c r="K948" s="0" t="str">
        <f aca="false">VLOOKUP($D948,metadata!$B$2:$S$451,8,0)</f>
        <v/>
      </c>
      <c r="L948" s="0" t="n">
        <f aca="false">VLOOKUP($D948,metadata!$B$2:$S$451,9,0)</f>
        <v>9</v>
      </c>
      <c r="M948" s="0" t="str">
        <f aca="false">VLOOKUP($D948,metadata!$B$2:$S$451,10,0)</f>
        <v>n</v>
      </c>
      <c r="N948" s="0" t="str">
        <f aca="false">VLOOKUP($D948,metadata!$B$2:$S$451,11,0)</f>
        <v>drosophila littoralis</v>
      </c>
      <c r="O948" s="0" t="str">
        <f aca="false">VLOOKUP($D948,metadata!$B$2:$S$451,12,0)</f>
        <v>diptera</v>
      </c>
      <c r="P948" s="0" t="str">
        <f aca="false">VLOOKUP($D948,metadata!$B$2:$S$451,13,0)</f>
        <v>Oulu1</v>
      </c>
      <c r="Q948" s="0" t="n">
        <f aca="false">VLOOKUP($D948,metadata!$B$2:$S$451,14,0)</f>
        <v>65</v>
      </c>
      <c r="R948" s="0" t="n">
        <f aca="false">VLOOKUP($D948,metadata!$B$2:$S$451,15,0)</f>
        <v>25.4166666666667</v>
      </c>
      <c r="S948" s="0" t="n">
        <f aca="false">VLOOKUP($D948,metadata!$B$2:$S$451,16,0)</f>
        <v>0.001</v>
      </c>
      <c r="T948" s="0" t="str">
        <f aca="false">VLOOKUP($D948,metadata!$B$2:$S$451,17,0)</f>
        <v/>
      </c>
      <c r="U948" s="0" t="str">
        <f aca="false">VLOOKUP($D948,metadata!$B$2:$S$451,18,0)</f>
        <v/>
      </c>
      <c r="V948" s="0" t="n">
        <f aca="false">VLOOKUP($D948,metadata!$B$2:$Z$451,19,0)</f>
        <v>30</v>
      </c>
      <c r="W948" s="0" t="str">
        <f aca="false">VLOOKUP($D948,metadata!$B$2:$Z$451,20,0)</f>
        <v>global average</v>
      </c>
      <c r="X948" s="0" t="str">
        <f aca="false">VLOOKUP($D948,metadata!$B$2:$Z$451,21,0)</f>
        <v/>
      </c>
      <c r="Y948" s="0" t="n">
        <f aca="false">VLOOKUP($D948,metadata!$B$2:$Z$451,22,0)</f>
        <v>24</v>
      </c>
      <c r="Z948" s="0" t="str">
        <f aca="false">VLOOKUP($D948,metadata!$B$2:$Z$451,23,0)</f>
        <v/>
      </c>
      <c r="AA948" s="0" t="str">
        <f aca="false">VLOOKUP($D948,metadata!$B$2:$Z$451,24,0)</f>
        <v>adult</v>
      </c>
      <c r="AB948" s="0" t="str">
        <f aca="false">VLOOKUP($D948,metadata!$B$2:$Z$451,25,0)</f>
        <v/>
      </c>
      <c r="AC948" s="0" t="n">
        <v>10.5</v>
      </c>
      <c r="AD948" s="0" t="n">
        <v>99.05824398725</v>
      </c>
      <c r="AF948" s="0" t="n">
        <f aca="false">IF(AE948="",V948,AE948)</f>
        <v>30</v>
      </c>
      <c r="AG948" s="0" t="n">
        <f aca="false">ROUND(AC948,1)</f>
        <v>10.5</v>
      </c>
      <c r="AH948" s="0" t="n">
        <v>1986</v>
      </c>
      <c r="AI948" s="0" t="s">
        <v>37</v>
      </c>
      <c r="AJ948" s="0" t="s">
        <v>38</v>
      </c>
    </row>
    <row r="949" customFormat="false" ht="13.8" hidden="false" customHeight="false" outlineLevel="0" collapsed="false">
      <c r="C949" s="0" t="n">
        <v>948</v>
      </c>
      <c r="D949" s="3" t="str">
        <f aca="false">VLOOKUP(C949,$A$1:$B$451,2)</f>
        <v>24-Oulu1</v>
      </c>
      <c r="E949" s="0" t="str">
        <f aca="false">VLOOKUP($D949,metadata!$B$2:$S$451,2,0)</f>
        <v>LANKINEN, P</v>
      </c>
      <c r="F949" s="0" t="str">
        <f aca="false">VLOOKUP($D949,metadata!$B$2:$S$451,3,0)</f>
        <v>GEOGRAPHICAL VARIATION IN CIRCADIAN ECLOSION RHYTHM AND PHOTOPERIODIC ADULT DIAPAUSE IN DROSOPHILA-LITTORALIS</v>
      </c>
      <c r="G949" s="0" t="str">
        <f aca="false">VLOOKUP($D949,metadata!$B$2:$S$451,4,0)</f>
        <v>10.1007/BF00612503</v>
      </c>
      <c r="H949" s="0" t="str">
        <f aca="false">VLOOKUP($D949,metadata!$B$2:$S$451,5,0)</f>
        <v>y</v>
      </c>
      <c r="I949" s="0" t="str">
        <f aca="false">VLOOKUP($D949,metadata!$B$2:$S$451,6,0)</f>
        <v>a</v>
      </c>
      <c r="J949" s="0" t="str">
        <f aca="false">VLOOKUP($D949,metadata!$B$2:$S$451,7,0)</f>
        <v>i</v>
      </c>
      <c r="K949" s="0" t="str">
        <f aca="false">VLOOKUP($D949,metadata!$B$2:$S$451,8,0)</f>
        <v/>
      </c>
      <c r="L949" s="0" t="n">
        <f aca="false">VLOOKUP($D949,metadata!$B$2:$S$451,9,0)</f>
        <v>9</v>
      </c>
      <c r="M949" s="0" t="str">
        <f aca="false">VLOOKUP($D949,metadata!$B$2:$S$451,10,0)</f>
        <v>n</v>
      </c>
      <c r="N949" s="0" t="str">
        <f aca="false">VLOOKUP($D949,metadata!$B$2:$S$451,11,0)</f>
        <v>drosophila littoralis</v>
      </c>
      <c r="O949" s="0" t="str">
        <f aca="false">VLOOKUP($D949,metadata!$B$2:$S$451,12,0)</f>
        <v>diptera</v>
      </c>
      <c r="P949" s="0" t="str">
        <f aca="false">VLOOKUP($D949,metadata!$B$2:$S$451,13,0)</f>
        <v>Oulu1</v>
      </c>
      <c r="Q949" s="0" t="n">
        <f aca="false">VLOOKUP($D949,metadata!$B$2:$S$451,14,0)</f>
        <v>65</v>
      </c>
      <c r="R949" s="0" t="n">
        <f aca="false">VLOOKUP($D949,metadata!$B$2:$S$451,15,0)</f>
        <v>25.4166666666667</v>
      </c>
      <c r="S949" s="0" t="n">
        <f aca="false">VLOOKUP($D949,metadata!$B$2:$S$451,16,0)</f>
        <v>0.001</v>
      </c>
      <c r="T949" s="0" t="str">
        <f aca="false">VLOOKUP($D949,metadata!$B$2:$S$451,17,0)</f>
        <v/>
      </c>
      <c r="U949" s="0" t="str">
        <f aca="false">VLOOKUP($D949,metadata!$B$2:$S$451,18,0)</f>
        <v/>
      </c>
      <c r="V949" s="0" t="n">
        <f aca="false">VLOOKUP($D949,metadata!$B$2:$Z$451,19,0)</f>
        <v>30</v>
      </c>
      <c r="W949" s="0" t="str">
        <f aca="false">VLOOKUP($D949,metadata!$B$2:$Z$451,20,0)</f>
        <v>global average</v>
      </c>
      <c r="X949" s="0" t="str">
        <f aca="false">VLOOKUP($D949,metadata!$B$2:$Z$451,21,0)</f>
        <v/>
      </c>
      <c r="Y949" s="0" t="n">
        <f aca="false">VLOOKUP($D949,metadata!$B$2:$Z$451,22,0)</f>
        <v>24</v>
      </c>
      <c r="Z949" s="0" t="str">
        <f aca="false">VLOOKUP($D949,metadata!$B$2:$Z$451,23,0)</f>
        <v/>
      </c>
      <c r="AA949" s="0" t="str">
        <f aca="false">VLOOKUP($D949,metadata!$B$2:$Z$451,24,0)</f>
        <v>adult</v>
      </c>
      <c r="AB949" s="0" t="str">
        <f aca="false">VLOOKUP($D949,metadata!$B$2:$Z$451,25,0)</f>
        <v/>
      </c>
      <c r="AC949" s="0" t="n">
        <v>11.9655172413793</v>
      </c>
      <c r="AD949" s="0" t="n">
        <v>98.111658456486</v>
      </c>
      <c r="AF949" s="0" t="n">
        <f aca="false">IF(AE949="",V949,AE949)</f>
        <v>30</v>
      </c>
      <c r="AG949" s="0" t="n">
        <f aca="false">ROUND(AC949,1)</f>
        <v>12</v>
      </c>
      <c r="AH949" s="0" t="n">
        <v>1986</v>
      </c>
      <c r="AI949" s="0" t="s">
        <v>37</v>
      </c>
      <c r="AJ949" s="0" t="s">
        <v>38</v>
      </c>
    </row>
    <row r="950" customFormat="false" ht="13.8" hidden="false" customHeight="false" outlineLevel="0" collapsed="false">
      <c r="C950" s="0" t="n">
        <v>949</v>
      </c>
      <c r="D950" s="3" t="str">
        <f aca="false">VLOOKUP(C950,$A$1:$B$451,2)</f>
        <v>24-Oulu1</v>
      </c>
      <c r="E950" s="0" t="str">
        <f aca="false">VLOOKUP($D950,metadata!$B$2:$S$451,2,0)</f>
        <v>LANKINEN, P</v>
      </c>
      <c r="F950" s="0" t="str">
        <f aca="false">VLOOKUP($D950,metadata!$B$2:$S$451,3,0)</f>
        <v>GEOGRAPHICAL VARIATION IN CIRCADIAN ECLOSION RHYTHM AND PHOTOPERIODIC ADULT DIAPAUSE IN DROSOPHILA-LITTORALIS</v>
      </c>
      <c r="G950" s="0" t="str">
        <f aca="false">VLOOKUP($D950,metadata!$B$2:$S$451,4,0)</f>
        <v>10.1007/BF00612503</v>
      </c>
      <c r="H950" s="0" t="str">
        <f aca="false">VLOOKUP($D950,metadata!$B$2:$S$451,5,0)</f>
        <v>y</v>
      </c>
      <c r="I950" s="0" t="str">
        <f aca="false">VLOOKUP($D950,metadata!$B$2:$S$451,6,0)</f>
        <v>a</v>
      </c>
      <c r="J950" s="0" t="str">
        <f aca="false">VLOOKUP($D950,metadata!$B$2:$S$451,7,0)</f>
        <v>i</v>
      </c>
      <c r="K950" s="0" t="str">
        <f aca="false">VLOOKUP($D950,metadata!$B$2:$S$451,8,0)</f>
        <v/>
      </c>
      <c r="L950" s="0" t="n">
        <f aca="false">VLOOKUP($D950,metadata!$B$2:$S$451,9,0)</f>
        <v>9</v>
      </c>
      <c r="M950" s="0" t="str">
        <f aca="false">VLOOKUP($D950,metadata!$B$2:$S$451,10,0)</f>
        <v>n</v>
      </c>
      <c r="N950" s="0" t="str">
        <f aca="false">VLOOKUP($D950,metadata!$B$2:$S$451,11,0)</f>
        <v>drosophila littoralis</v>
      </c>
      <c r="O950" s="0" t="str">
        <f aca="false">VLOOKUP($D950,metadata!$B$2:$S$451,12,0)</f>
        <v>diptera</v>
      </c>
      <c r="P950" s="0" t="str">
        <f aca="false">VLOOKUP($D950,metadata!$B$2:$S$451,13,0)</f>
        <v>Oulu1</v>
      </c>
      <c r="Q950" s="0" t="n">
        <f aca="false">VLOOKUP($D950,metadata!$B$2:$S$451,14,0)</f>
        <v>65</v>
      </c>
      <c r="R950" s="0" t="n">
        <f aca="false">VLOOKUP($D950,metadata!$B$2:$S$451,15,0)</f>
        <v>25.4166666666667</v>
      </c>
      <c r="S950" s="0" t="n">
        <f aca="false">VLOOKUP($D950,metadata!$B$2:$S$451,16,0)</f>
        <v>0.001</v>
      </c>
      <c r="T950" s="0" t="str">
        <f aca="false">VLOOKUP($D950,metadata!$B$2:$S$451,17,0)</f>
        <v/>
      </c>
      <c r="U950" s="0" t="str">
        <f aca="false">VLOOKUP($D950,metadata!$B$2:$S$451,18,0)</f>
        <v/>
      </c>
      <c r="V950" s="0" t="n">
        <f aca="false">VLOOKUP($D950,metadata!$B$2:$Z$451,19,0)</f>
        <v>30</v>
      </c>
      <c r="W950" s="0" t="str">
        <f aca="false">VLOOKUP($D950,metadata!$B$2:$Z$451,20,0)</f>
        <v>global average</v>
      </c>
      <c r="X950" s="0" t="str">
        <f aca="false">VLOOKUP($D950,metadata!$B$2:$Z$451,21,0)</f>
        <v/>
      </c>
      <c r="Y950" s="0" t="n">
        <f aca="false">VLOOKUP($D950,metadata!$B$2:$Z$451,22,0)</f>
        <v>24</v>
      </c>
      <c r="Z950" s="0" t="str">
        <f aca="false">VLOOKUP($D950,metadata!$B$2:$Z$451,23,0)</f>
        <v/>
      </c>
      <c r="AA950" s="0" t="str">
        <f aca="false">VLOOKUP($D950,metadata!$B$2:$Z$451,24,0)</f>
        <v>adult</v>
      </c>
      <c r="AB950" s="0" t="str">
        <f aca="false">VLOOKUP($D950,metadata!$B$2:$Z$451,25,0)</f>
        <v/>
      </c>
      <c r="AC950" s="0" t="n">
        <v>13.4827586206896</v>
      </c>
      <c r="AD950" s="0" t="n">
        <v>99.6860813290833</v>
      </c>
      <c r="AF950" s="0" t="n">
        <f aca="false">IF(AE950="",V950,AE950)</f>
        <v>30</v>
      </c>
      <c r="AG950" s="0" t="n">
        <f aca="false">ROUND(AC950,1)</f>
        <v>13.5</v>
      </c>
      <c r="AH950" s="0" t="n">
        <v>1986</v>
      </c>
      <c r="AI950" s="0" t="s">
        <v>37</v>
      </c>
      <c r="AJ950" s="0" t="s">
        <v>38</v>
      </c>
    </row>
    <row r="951" customFormat="false" ht="13.8" hidden="false" customHeight="false" outlineLevel="0" collapsed="false">
      <c r="C951" s="0" t="n">
        <v>950</v>
      </c>
      <c r="D951" s="3" t="str">
        <f aca="false">VLOOKUP(C951,$A$1:$B$451,2)</f>
        <v>24-Oulu1</v>
      </c>
      <c r="E951" s="0" t="str">
        <f aca="false">VLOOKUP($D951,metadata!$B$2:$S$451,2,0)</f>
        <v>LANKINEN, P</v>
      </c>
      <c r="F951" s="0" t="str">
        <f aca="false">VLOOKUP($D951,metadata!$B$2:$S$451,3,0)</f>
        <v>GEOGRAPHICAL VARIATION IN CIRCADIAN ECLOSION RHYTHM AND PHOTOPERIODIC ADULT DIAPAUSE IN DROSOPHILA-LITTORALIS</v>
      </c>
      <c r="G951" s="0" t="str">
        <f aca="false">VLOOKUP($D951,metadata!$B$2:$S$451,4,0)</f>
        <v>10.1007/BF00612503</v>
      </c>
      <c r="H951" s="0" t="str">
        <f aca="false">VLOOKUP($D951,metadata!$B$2:$S$451,5,0)</f>
        <v>y</v>
      </c>
      <c r="I951" s="0" t="str">
        <f aca="false">VLOOKUP($D951,metadata!$B$2:$S$451,6,0)</f>
        <v>a</v>
      </c>
      <c r="J951" s="0" t="str">
        <f aca="false">VLOOKUP($D951,metadata!$B$2:$S$451,7,0)</f>
        <v>i</v>
      </c>
      <c r="K951" s="0" t="str">
        <f aca="false">VLOOKUP($D951,metadata!$B$2:$S$451,8,0)</f>
        <v/>
      </c>
      <c r="L951" s="0" t="n">
        <f aca="false">VLOOKUP($D951,metadata!$B$2:$S$451,9,0)</f>
        <v>9</v>
      </c>
      <c r="M951" s="0" t="str">
        <f aca="false">VLOOKUP($D951,metadata!$B$2:$S$451,10,0)</f>
        <v>n</v>
      </c>
      <c r="N951" s="0" t="str">
        <f aca="false">VLOOKUP($D951,metadata!$B$2:$S$451,11,0)</f>
        <v>drosophila littoralis</v>
      </c>
      <c r="O951" s="0" t="str">
        <f aca="false">VLOOKUP($D951,metadata!$B$2:$S$451,12,0)</f>
        <v>diptera</v>
      </c>
      <c r="P951" s="0" t="str">
        <f aca="false">VLOOKUP($D951,metadata!$B$2:$S$451,13,0)</f>
        <v>Oulu1</v>
      </c>
      <c r="Q951" s="0" t="n">
        <f aca="false">VLOOKUP($D951,metadata!$B$2:$S$451,14,0)</f>
        <v>65</v>
      </c>
      <c r="R951" s="0" t="n">
        <f aca="false">VLOOKUP($D951,metadata!$B$2:$S$451,15,0)</f>
        <v>25.4166666666667</v>
      </c>
      <c r="S951" s="0" t="n">
        <f aca="false">VLOOKUP($D951,metadata!$B$2:$S$451,16,0)</f>
        <v>0.001</v>
      </c>
      <c r="T951" s="0" t="str">
        <f aca="false">VLOOKUP($D951,metadata!$B$2:$S$451,17,0)</f>
        <v/>
      </c>
      <c r="U951" s="0" t="str">
        <f aca="false">VLOOKUP($D951,metadata!$B$2:$S$451,18,0)</f>
        <v/>
      </c>
      <c r="V951" s="0" t="n">
        <f aca="false">VLOOKUP($D951,metadata!$B$2:$Z$451,19,0)</f>
        <v>30</v>
      </c>
      <c r="W951" s="0" t="str">
        <f aca="false">VLOOKUP($D951,metadata!$B$2:$Z$451,20,0)</f>
        <v>global average</v>
      </c>
      <c r="X951" s="0" t="str">
        <f aca="false">VLOOKUP($D951,metadata!$B$2:$Z$451,21,0)</f>
        <v/>
      </c>
      <c r="Y951" s="0" t="n">
        <f aca="false">VLOOKUP($D951,metadata!$B$2:$Z$451,22,0)</f>
        <v>24</v>
      </c>
      <c r="Z951" s="0" t="str">
        <f aca="false">VLOOKUP($D951,metadata!$B$2:$Z$451,23,0)</f>
        <v/>
      </c>
      <c r="AA951" s="0" t="str">
        <f aca="false">VLOOKUP($D951,metadata!$B$2:$Z$451,24,0)</f>
        <v>adult</v>
      </c>
      <c r="AB951" s="0" t="str">
        <f aca="false">VLOOKUP($D951,metadata!$B$2:$Z$451,25,0)</f>
        <v/>
      </c>
      <c r="AC951" s="0" t="n">
        <v>15</v>
      </c>
      <c r="AD951" s="0" t="n">
        <v>99.5798319327731</v>
      </c>
      <c r="AF951" s="0" t="n">
        <f aca="false">IF(AE951="",V951,AE951)</f>
        <v>30</v>
      </c>
      <c r="AG951" s="0" t="n">
        <f aca="false">ROUND(AC951,1)</f>
        <v>15</v>
      </c>
      <c r="AH951" s="0" t="n">
        <v>1986</v>
      </c>
      <c r="AI951" s="0" t="s">
        <v>37</v>
      </c>
      <c r="AJ951" s="0" t="s">
        <v>38</v>
      </c>
    </row>
    <row r="952" customFormat="false" ht="13.8" hidden="false" customHeight="false" outlineLevel="0" collapsed="false">
      <c r="C952" s="0" t="n">
        <v>951</v>
      </c>
      <c r="D952" s="3" t="str">
        <f aca="false">VLOOKUP(C952,$A$1:$B$451,2)</f>
        <v>24-Oulu1</v>
      </c>
      <c r="E952" s="0" t="str">
        <f aca="false">VLOOKUP($D952,metadata!$B$2:$S$451,2,0)</f>
        <v>LANKINEN, P</v>
      </c>
      <c r="F952" s="0" t="str">
        <f aca="false">VLOOKUP($D952,metadata!$B$2:$S$451,3,0)</f>
        <v>GEOGRAPHICAL VARIATION IN CIRCADIAN ECLOSION RHYTHM AND PHOTOPERIODIC ADULT DIAPAUSE IN DROSOPHILA-LITTORALIS</v>
      </c>
      <c r="G952" s="0" t="str">
        <f aca="false">VLOOKUP($D952,metadata!$B$2:$S$451,4,0)</f>
        <v>10.1007/BF00612503</v>
      </c>
      <c r="H952" s="0" t="str">
        <f aca="false">VLOOKUP($D952,metadata!$B$2:$S$451,5,0)</f>
        <v>y</v>
      </c>
      <c r="I952" s="0" t="str">
        <f aca="false">VLOOKUP($D952,metadata!$B$2:$S$451,6,0)</f>
        <v>a</v>
      </c>
      <c r="J952" s="0" t="str">
        <f aca="false">VLOOKUP($D952,metadata!$B$2:$S$451,7,0)</f>
        <v>i</v>
      </c>
      <c r="K952" s="0" t="str">
        <f aca="false">VLOOKUP($D952,metadata!$B$2:$S$451,8,0)</f>
        <v/>
      </c>
      <c r="L952" s="0" t="n">
        <f aca="false">VLOOKUP($D952,metadata!$B$2:$S$451,9,0)</f>
        <v>9</v>
      </c>
      <c r="M952" s="0" t="str">
        <f aca="false">VLOOKUP($D952,metadata!$B$2:$S$451,10,0)</f>
        <v>n</v>
      </c>
      <c r="N952" s="0" t="str">
        <f aca="false">VLOOKUP($D952,metadata!$B$2:$S$451,11,0)</f>
        <v>drosophila littoralis</v>
      </c>
      <c r="O952" s="0" t="str">
        <f aca="false">VLOOKUP($D952,metadata!$B$2:$S$451,12,0)</f>
        <v>diptera</v>
      </c>
      <c r="P952" s="0" t="str">
        <f aca="false">VLOOKUP($D952,metadata!$B$2:$S$451,13,0)</f>
        <v>Oulu1</v>
      </c>
      <c r="Q952" s="0" t="n">
        <f aca="false">VLOOKUP($D952,metadata!$B$2:$S$451,14,0)</f>
        <v>65</v>
      </c>
      <c r="R952" s="0" t="n">
        <f aca="false">VLOOKUP($D952,metadata!$B$2:$S$451,15,0)</f>
        <v>25.4166666666667</v>
      </c>
      <c r="S952" s="0" t="n">
        <f aca="false">VLOOKUP($D952,metadata!$B$2:$S$451,16,0)</f>
        <v>0.001</v>
      </c>
      <c r="T952" s="0" t="str">
        <f aca="false">VLOOKUP($D952,metadata!$B$2:$S$451,17,0)</f>
        <v/>
      </c>
      <c r="U952" s="0" t="str">
        <f aca="false">VLOOKUP($D952,metadata!$B$2:$S$451,18,0)</f>
        <v/>
      </c>
      <c r="V952" s="0" t="n">
        <f aca="false">VLOOKUP($D952,metadata!$B$2:$Z$451,19,0)</f>
        <v>30</v>
      </c>
      <c r="W952" s="0" t="str">
        <f aca="false">VLOOKUP($D952,metadata!$B$2:$Z$451,20,0)</f>
        <v>global average</v>
      </c>
      <c r="X952" s="0" t="str">
        <f aca="false">VLOOKUP($D952,metadata!$B$2:$Z$451,21,0)</f>
        <v/>
      </c>
      <c r="Y952" s="0" t="n">
        <f aca="false">VLOOKUP($D952,metadata!$B$2:$Z$451,22,0)</f>
        <v>24</v>
      </c>
      <c r="Z952" s="0" t="str">
        <f aca="false">VLOOKUP($D952,metadata!$B$2:$Z$451,23,0)</f>
        <v/>
      </c>
      <c r="AA952" s="0" t="str">
        <f aca="false">VLOOKUP($D952,metadata!$B$2:$Z$451,24,0)</f>
        <v>adult</v>
      </c>
      <c r="AB952" s="0" t="str">
        <f aca="false">VLOOKUP($D952,metadata!$B$2:$Z$451,25,0)</f>
        <v/>
      </c>
      <c r="AC952" s="0" t="n">
        <v>16.5172413793103</v>
      </c>
      <c r="AD952" s="0" t="n">
        <v>98.633246402009</v>
      </c>
      <c r="AF952" s="0" t="n">
        <f aca="false">IF(AE952="",V952,AE952)</f>
        <v>30</v>
      </c>
      <c r="AG952" s="0" t="n">
        <f aca="false">ROUND(AC952,1)</f>
        <v>16.5</v>
      </c>
      <c r="AH952" s="0" t="n">
        <v>1986</v>
      </c>
      <c r="AI952" s="0" t="s">
        <v>37</v>
      </c>
      <c r="AJ952" s="0" t="s">
        <v>38</v>
      </c>
    </row>
    <row r="953" customFormat="false" ht="13.8" hidden="false" customHeight="false" outlineLevel="0" collapsed="false">
      <c r="C953" s="0" t="n">
        <v>952</v>
      </c>
      <c r="D953" s="3" t="str">
        <f aca="false">VLOOKUP(C953,$A$1:$B$451,2)</f>
        <v>24-Oulu1</v>
      </c>
      <c r="E953" s="0" t="str">
        <f aca="false">VLOOKUP($D953,metadata!$B$2:$S$451,2,0)</f>
        <v>LANKINEN, P</v>
      </c>
      <c r="F953" s="0" t="str">
        <f aca="false">VLOOKUP($D953,metadata!$B$2:$S$451,3,0)</f>
        <v>GEOGRAPHICAL VARIATION IN CIRCADIAN ECLOSION RHYTHM AND PHOTOPERIODIC ADULT DIAPAUSE IN DROSOPHILA-LITTORALIS</v>
      </c>
      <c r="G953" s="0" t="str">
        <f aca="false">VLOOKUP($D953,metadata!$B$2:$S$451,4,0)</f>
        <v>10.1007/BF00612503</v>
      </c>
      <c r="H953" s="0" t="str">
        <f aca="false">VLOOKUP($D953,metadata!$B$2:$S$451,5,0)</f>
        <v>y</v>
      </c>
      <c r="I953" s="0" t="str">
        <f aca="false">VLOOKUP($D953,metadata!$B$2:$S$451,6,0)</f>
        <v>a</v>
      </c>
      <c r="J953" s="0" t="str">
        <f aca="false">VLOOKUP($D953,metadata!$B$2:$S$451,7,0)</f>
        <v>i</v>
      </c>
      <c r="K953" s="0" t="str">
        <f aca="false">VLOOKUP($D953,metadata!$B$2:$S$451,8,0)</f>
        <v/>
      </c>
      <c r="L953" s="0" t="n">
        <f aca="false">VLOOKUP($D953,metadata!$B$2:$S$451,9,0)</f>
        <v>9</v>
      </c>
      <c r="M953" s="0" t="str">
        <f aca="false">VLOOKUP($D953,metadata!$B$2:$S$451,10,0)</f>
        <v>n</v>
      </c>
      <c r="N953" s="0" t="str">
        <f aca="false">VLOOKUP($D953,metadata!$B$2:$S$451,11,0)</f>
        <v>drosophila littoralis</v>
      </c>
      <c r="O953" s="0" t="str">
        <f aca="false">VLOOKUP($D953,metadata!$B$2:$S$451,12,0)</f>
        <v>diptera</v>
      </c>
      <c r="P953" s="0" t="str">
        <f aca="false">VLOOKUP($D953,metadata!$B$2:$S$451,13,0)</f>
        <v>Oulu1</v>
      </c>
      <c r="Q953" s="0" t="n">
        <f aca="false">VLOOKUP($D953,metadata!$B$2:$S$451,14,0)</f>
        <v>65</v>
      </c>
      <c r="R953" s="0" t="n">
        <f aca="false">VLOOKUP($D953,metadata!$B$2:$S$451,15,0)</f>
        <v>25.4166666666667</v>
      </c>
      <c r="S953" s="0" t="n">
        <f aca="false">VLOOKUP($D953,metadata!$B$2:$S$451,16,0)</f>
        <v>0.001</v>
      </c>
      <c r="T953" s="0" t="str">
        <f aca="false">VLOOKUP($D953,metadata!$B$2:$S$451,17,0)</f>
        <v/>
      </c>
      <c r="U953" s="0" t="str">
        <f aca="false">VLOOKUP($D953,metadata!$B$2:$S$451,18,0)</f>
        <v/>
      </c>
      <c r="V953" s="0" t="n">
        <f aca="false">VLOOKUP($D953,metadata!$B$2:$Z$451,19,0)</f>
        <v>30</v>
      </c>
      <c r="W953" s="0" t="str">
        <f aca="false">VLOOKUP($D953,metadata!$B$2:$Z$451,20,0)</f>
        <v>global average</v>
      </c>
      <c r="X953" s="0" t="str">
        <f aca="false">VLOOKUP($D953,metadata!$B$2:$Z$451,21,0)</f>
        <v/>
      </c>
      <c r="Y953" s="0" t="n">
        <f aca="false">VLOOKUP($D953,metadata!$B$2:$Z$451,22,0)</f>
        <v>24</v>
      </c>
      <c r="Z953" s="0" t="str">
        <f aca="false">VLOOKUP($D953,metadata!$B$2:$Z$451,23,0)</f>
        <v/>
      </c>
      <c r="AA953" s="0" t="str">
        <f aca="false">VLOOKUP($D953,metadata!$B$2:$Z$451,24,0)</f>
        <v>adult</v>
      </c>
      <c r="AB953" s="0" t="str">
        <f aca="false">VLOOKUP($D953,metadata!$B$2:$Z$451,25,0)</f>
        <v/>
      </c>
      <c r="AC953" s="0" t="n">
        <v>17.9655172413793</v>
      </c>
      <c r="AD953" s="0" t="n">
        <v>99.3721626581667</v>
      </c>
      <c r="AF953" s="0" t="n">
        <f aca="false">IF(AE953="",V953,AE953)</f>
        <v>30</v>
      </c>
      <c r="AG953" s="0" t="n">
        <f aca="false">ROUND(AC953,1)</f>
        <v>18</v>
      </c>
      <c r="AH953" s="0" t="n">
        <v>1986</v>
      </c>
      <c r="AI953" s="0" t="s">
        <v>37</v>
      </c>
      <c r="AJ953" s="0" t="s">
        <v>38</v>
      </c>
    </row>
    <row r="954" customFormat="false" ht="13.8" hidden="false" customHeight="false" outlineLevel="0" collapsed="false">
      <c r="C954" s="0" t="n">
        <v>953</v>
      </c>
      <c r="D954" s="3" t="str">
        <f aca="false">VLOOKUP(C954,$A$1:$B$451,2)</f>
        <v>24-Oulu1</v>
      </c>
      <c r="E954" s="0" t="str">
        <f aca="false">VLOOKUP($D954,metadata!$B$2:$S$451,2,0)</f>
        <v>LANKINEN, P</v>
      </c>
      <c r="F954" s="0" t="str">
        <f aca="false">VLOOKUP($D954,metadata!$B$2:$S$451,3,0)</f>
        <v>GEOGRAPHICAL VARIATION IN CIRCADIAN ECLOSION RHYTHM AND PHOTOPERIODIC ADULT DIAPAUSE IN DROSOPHILA-LITTORALIS</v>
      </c>
      <c r="G954" s="0" t="str">
        <f aca="false">VLOOKUP($D954,metadata!$B$2:$S$451,4,0)</f>
        <v>10.1007/BF00612503</v>
      </c>
      <c r="H954" s="0" t="str">
        <f aca="false">VLOOKUP($D954,metadata!$B$2:$S$451,5,0)</f>
        <v>y</v>
      </c>
      <c r="I954" s="0" t="str">
        <f aca="false">VLOOKUP($D954,metadata!$B$2:$S$451,6,0)</f>
        <v>a</v>
      </c>
      <c r="J954" s="0" t="str">
        <f aca="false">VLOOKUP($D954,metadata!$B$2:$S$451,7,0)</f>
        <v>i</v>
      </c>
      <c r="K954" s="0" t="str">
        <f aca="false">VLOOKUP($D954,metadata!$B$2:$S$451,8,0)</f>
        <v/>
      </c>
      <c r="L954" s="0" t="n">
        <f aca="false">VLOOKUP($D954,metadata!$B$2:$S$451,9,0)</f>
        <v>9</v>
      </c>
      <c r="M954" s="0" t="str">
        <f aca="false">VLOOKUP($D954,metadata!$B$2:$S$451,10,0)</f>
        <v>n</v>
      </c>
      <c r="N954" s="0" t="str">
        <f aca="false">VLOOKUP($D954,metadata!$B$2:$S$451,11,0)</f>
        <v>drosophila littoralis</v>
      </c>
      <c r="O954" s="0" t="str">
        <f aca="false">VLOOKUP($D954,metadata!$B$2:$S$451,12,0)</f>
        <v>diptera</v>
      </c>
      <c r="P954" s="0" t="str">
        <f aca="false">VLOOKUP($D954,metadata!$B$2:$S$451,13,0)</f>
        <v>Oulu1</v>
      </c>
      <c r="Q954" s="0" t="n">
        <f aca="false">VLOOKUP($D954,metadata!$B$2:$S$451,14,0)</f>
        <v>65</v>
      </c>
      <c r="R954" s="0" t="n">
        <f aca="false">VLOOKUP($D954,metadata!$B$2:$S$451,15,0)</f>
        <v>25.4166666666667</v>
      </c>
      <c r="S954" s="0" t="n">
        <f aca="false">VLOOKUP($D954,metadata!$B$2:$S$451,16,0)</f>
        <v>0.001</v>
      </c>
      <c r="T954" s="0" t="str">
        <f aca="false">VLOOKUP($D954,metadata!$B$2:$S$451,17,0)</f>
        <v/>
      </c>
      <c r="U954" s="0" t="str">
        <f aca="false">VLOOKUP($D954,metadata!$B$2:$S$451,18,0)</f>
        <v/>
      </c>
      <c r="V954" s="0" t="n">
        <f aca="false">VLOOKUP($D954,metadata!$B$2:$Z$451,19,0)</f>
        <v>30</v>
      </c>
      <c r="W954" s="0" t="str">
        <f aca="false">VLOOKUP($D954,metadata!$B$2:$Z$451,20,0)</f>
        <v>global average</v>
      </c>
      <c r="X954" s="0" t="str">
        <f aca="false">VLOOKUP($D954,metadata!$B$2:$Z$451,21,0)</f>
        <v/>
      </c>
      <c r="Y954" s="0" t="n">
        <f aca="false">VLOOKUP($D954,metadata!$B$2:$Z$451,22,0)</f>
        <v>24</v>
      </c>
      <c r="Z954" s="0" t="str">
        <f aca="false">VLOOKUP($D954,metadata!$B$2:$Z$451,23,0)</f>
        <v/>
      </c>
      <c r="AA954" s="0" t="str">
        <f aca="false">VLOOKUP($D954,metadata!$B$2:$Z$451,24,0)</f>
        <v>adult</v>
      </c>
      <c r="AB954" s="0" t="str">
        <f aca="false">VLOOKUP($D954,metadata!$B$2:$Z$451,25,0)</f>
        <v/>
      </c>
      <c r="AC954" s="0" t="n">
        <v>19.5</v>
      </c>
      <c r="AD954" s="0" t="n">
        <v>63.9766251328117</v>
      </c>
      <c r="AF954" s="0" t="n">
        <f aca="false">IF(AE954="",V954,AE954)</f>
        <v>30</v>
      </c>
      <c r="AG954" s="0" t="n">
        <f aca="false">ROUND(AC954,1)</f>
        <v>19.5</v>
      </c>
      <c r="AH954" s="0" t="n">
        <v>1986</v>
      </c>
      <c r="AI954" s="0" t="s">
        <v>37</v>
      </c>
      <c r="AJ954" s="0" t="s">
        <v>38</v>
      </c>
    </row>
    <row r="955" customFormat="false" ht="13.8" hidden="false" customHeight="false" outlineLevel="0" collapsed="false">
      <c r="C955" s="0" t="n">
        <v>954</v>
      </c>
      <c r="D955" s="3" t="str">
        <f aca="false">VLOOKUP(C955,$A$1:$B$451,2)</f>
        <v>24-Oulu1</v>
      </c>
      <c r="E955" s="0" t="str">
        <f aca="false">VLOOKUP($D955,metadata!$B$2:$S$451,2,0)</f>
        <v>LANKINEN, P</v>
      </c>
      <c r="F955" s="0" t="str">
        <f aca="false">VLOOKUP($D955,metadata!$B$2:$S$451,3,0)</f>
        <v>GEOGRAPHICAL VARIATION IN CIRCADIAN ECLOSION RHYTHM AND PHOTOPERIODIC ADULT DIAPAUSE IN DROSOPHILA-LITTORALIS</v>
      </c>
      <c r="G955" s="0" t="str">
        <f aca="false">VLOOKUP($D955,metadata!$B$2:$S$451,4,0)</f>
        <v>10.1007/BF00612503</v>
      </c>
      <c r="H955" s="0" t="str">
        <f aca="false">VLOOKUP($D955,metadata!$B$2:$S$451,5,0)</f>
        <v>y</v>
      </c>
      <c r="I955" s="0" t="str">
        <f aca="false">VLOOKUP($D955,metadata!$B$2:$S$451,6,0)</f>
        <v>a</v>
      </c>
      <c r="J955" s="0" t="str">
        <f aca="false">VLOOKUP($D955,metadata!$B$2:$S$451,7,0)</f>
        <v>i</v>
      </c>
      <c r="K955" s="0" t="str">
        <f aca="false">VLOOKUP($D955,metadata!$B$2:$S$451,8,0)</f>
        <v/>
      </c>
      <c r="L955" s="0" t="n">
        <f aca="false">VLOOKUP($D955,metadata!$B$2:$S$451,9,0)</f>
        <v>9</v>
      </c>
      <c r="M955" s="0" t="str">
        <f aca="false">VLOOKUP($D955,metadata!$B$2:$S$451,10,0)</f>
        <v>n</v>
      </c>
      <c r="N955" s="0" t="str">
        <f aca="false">VLOOKUP($D955,metadata!$B$2:$S$451,11,0)</f>
        <v>drosophila littoralis</v>
      </c>
      <c r="O955" s="0" t="str">
        <f aca="false">VLOOKUP($D955,metadata!$B$2:$S$451,12,0)</f>
        <v>diptera</v>
      </c>
      <c r="P955" s="0" t="str">
        <f aca="false">VLOOKUP($D955,metadata!$B$2:$S$451,13,0)</f>
        <v>Oulu1</v>
      </c>
      <c r="Q955" s="0" t="n">
        <f aca="false">VLOOKUP($D955,metadata!$B$2:$S$451,14,0)</f>
        <v>65</v>
      </c>
      <c r="R955" s="0" t="n">
        <f aca="false">VLOOKUP($D955,metadata!$B$2:$S$451,15,0)</f>
        <v>25.4166666666667</v>
      </c>
      <c r="S955" s="0" t="n">
        <f aca="false">VLOOKUP($D955,metadata!$B$2:$S$451,16,0)</f>
        <v>0.001</v>
      </c>
      <c r="T955" s="0" t="str">
        <f aca="false">VLOOKUP($D955,metadata!$B$2:$S$451,17,0)</f>
        <v/>
      </c>
      <c r="U955" s="0" t="str">
        <f aca="false">VLOOKUP($D955,metadata!$B$2:$S$451,18,0)</f>
        <v/>
      </c>
      <c r="V955" s="0" t="n">
        <f aca="false">VLOOKUP($D955,metadata!$B$2:$Z$451,19,0)</f>
        <v>30</v>
      </c>
      <c r="W955" s="0" t="str">
        <f aca="false">VLOOKUP($D955,metadata!$B$2:$Z$451,20,0)</f>
        <v>global average</v>
      </c>
      <c r="X955" s="0" t="str">
        <f aca="false">VLOOKUP($D955,metadata!$B$2:$Z$451,21,0)</f>
        <v/>
      </c>
      <c r="Y955" s="0" t="n">
        <f aca="false">VLOOKUP($D955,metadata!$B$2:$Z$451,22,0)</f>
        <v>24</v>
      </c>
      <c r="Z955" s="0" t="str">
        <f aca="false">VLOOKUP($D955,metadata!$B$2:$Z$451,23,0)</f>
        <v/>
      </c>
      <c r="AA955" s="0" t="str">
        <f aca="false">VLOOKUP($D955,metadata!$B$2:$Z$451,24,0)</f>
        <v>adult</v>
      </c>
      <c r="AB955" s="0" t="str">
        <f aca="false">VLOOKUP($D955,metadata!$B$2:$Z$451,25,0)</f>
        <v/>
      </c>
      <c r="AC955" s="0" t="n">
        <v>21</v>
      </c>
      <c r="AD955" s="0" t="n">
        <v>8.40336134453778</v>
      </c>
      <c r="AF955" s="0" t="n">
        <f aca="false">IF(AE955="",V955,AE955)</f>
        <v>30</v>
      </c>
      <c r="AG955" s="0" t="n">
        <f aca="false">ROUND(AC955,1)</f>
        <v>21</v>
      </c>
      <c r="AH955" s="0" t="n">
        <v>1986</v>
      </c>
      <c r="AI955" s="0" t="s">
        <v>37</v>
      </c>
      <c r="AJ955" s="0" t="s">
        <v>38</v>
      </c>
    </row>
    <row r="956" customFormat="false" ht="13.8" hidden="false" customHeight="false" outlineLevel="0" collapsed="false">
      <c r="C956" s="0" t="n">
        <v>955</v>
      </c>
      <c r="D956" s="3" t="str">
        <f aca="false">VLOOKUP(C956,$A$1:$B$451,2)</f>
        <v>24-Oulu7</v>
      </c>
      <c r="E956" s="0" t="str">
        <f aca="false">VLOOKUP($D956,metadata!$B$2:$S$451,2,0)</f>
        <v>LANKINEN, P</v>
      </c>
      <c r="F956" s="0" t="str">
        <f aca="false">VLOOKUP($D956,metadata!$B$2:$S$451,3,0)</f>
        <v>GEOGRAPHICAL VARIATION IN CIRCADIAN ECLOSION RHYTHM AND PHOTOPERIODIC ADULT DIAPAUSE IN DROSOPHILA-LITTORALIS</v>
      </c>
      <c r="G956" s="0" t="str">
        <f aca="false">VLOOKUP($D956,metadata!$B$2:$S$451,4,0)</f>
        <v>10.1007/BF00612503</v>
      </c>
      <c r="H956" s="0" t="str">
        <f aca="false">VLOOKUP($D956,metadata!$B$2:$S$451,5,0)</f>
        <v>y</v>
      </c>
      <c r="I956" s="0" t="str">
        <f aca="false">VLOOKUP($D956,metadata!$B$2:$S$451,6,0)</f>
        <v>a</v>
      </c>
      <c r="J956" s="0" t="str">
        <f aca="false">VLOOKUP($D956,metadata!$B$2:$S$451,7,0)</f>
        <v>i</v>
      </c>
      <c r="K956" s="0" t="str">
        <f aca="false">VLOOKUP($D956,metadata!$B$2:$S$451,8,0)</f>
        <v/>
      </c>
      <c r="L956" s="0" t="n">
        <f aca="false">VLOOKUP($D956,metadata!$B$2:$S$451,9,0)</f>
        <v>8</v>
      </c>
      <c r="M956" s="0" t="str">
        <f aca="false">VLOOKUP($D956,metadata!$B$2:$S$451,10,0)</f>
        <v/>
      </c>
      <c r="N956" s="0" t="str">
        <f aca="false">VLOOKUP($D956,metadata!$B$2:$S$451,11,0)</f>
        <v>drosophila littoralis</v>
      </c>
      <c r="O956" s="0" t="str">
        <f aca="false">VLOOKUP($D956,metadata!$B$2:$S$451,12,0)</f>
        <v>diptera</v>
      </c>
      <c r="P956" s="0" t="str">
        <f aca="false">VLOOKUP($D956,metadata!$B$2:$S$451,13,0)</f>
        <v>Oulu7</v>
      </c>
      <c r="Q956" s="0" t="n">
        <f aca="false">VLOOKUP($D956,metadata!$B$2:$S$451,14,0)</f>
        <v>65</v>
      </c>
      <c r="R956" s="0" t="n">
        <f aca="false">VLOOKUP($D956,metadata!$B$2:$S$451,15,0)</f>
        <v>25.4166666666667</v>
      </c>
      <c r="S956" s="0" t="n">
        <f aca="false">VLOOKUP($D956,metadata!$B$2:$S$451,16,0)</f>
        <v>0.001</v>
      </c>
      <c r="T956" s="0" t="str">
        <f aca="false">VLOOKUP($D956,metadata!$B$2:$S$451,17,0)</f>
        <v/>
      </c>
      <c r="U956" s="0" t="str">
        <f aca="false">VLOOKUP($D956,metadata!$B$2:$S$451,18,0)</f>
        <v/>
      </c>
      <c r="V956" s="0" t="n">
        <f aca="false">VLOOKUP($D956,metadata!$B$2:$Z$451,19,0)</f>
        <v>30</v>
      </c>
      <c r="W956" s="0" t="str">
        <f aca="false">VLOOKUP($D956,metadata!$B$2:$Z$451,20,0)</f>
        <v>global average</v>
      </c>
      <c r="X956" s="0" t="str">
        <f aca="false">VLOOKUP($D956,metadata!$B$2:$Z$451,21,0)</f>
        <v/>
      </c>
      <c r="Y956" s="0" t="n">
        <f aca="false">VLOOKUP($D956,metadata!$B$2:$Z$451,22,0)</f>
        <v>24</v>
      </c>
      <c r="Z956" s="0" t="str">
        <f aca="false">VLOOKUP($D956,metadata!$B$2:$Z$451,23,0)</f>
        <v/>
      </c>
      <c r="AA956" s="0" t="str">
        <f aca="false">VLOOKUP($D956,metadata!$B$2:$Z$451,24,0)</f>
        <v>adult</v>
      </c>
      <c r="AB956" s="0" t="str">
        <f aca="false">VLOOKUP($D956,metadata!$B$2:$Z$451,25,0)</f>
        <v/>
      </c>
      <c r="AC956" s="0" t="n">
        <v>9</v>
      </c>
      <c r="AD956" s="0" t="n">
        <v>99.1525423728813</v>
      </c>
      <c r="AF956" s="0" t="n">
        <f aca="false">IF(AE956="",V956,AE956)</f>
        <v>30</v>
      </c>
      <c r="AG956" s="0" t="n">
        <f aca="false">ROUND(AC956,1)</f>
        <v>9</v>
      </c>
      <c r="AH956" s="0" t="n">
        <v>1986</v>
      </c>
      <c r="AI956" s="0" t="s">
        <v>37</v>
      </c>
      <c r="AJ956" s="0" t="s">
        <v>38</v>
      </c>
    </row>
    <row r="957" customFormat="false" ht="13.8" hidden="false" customHeight="false" outlineLevel="0" collapsed="false">
      <c r="C957" s="0" t="n">
        <v>956</v>
      </c>
      <c r="D957" s="3" t="str">
        <f aca="false">VLOOKUP(C957,$A$1:$B$451,2)</f>
        <v>24-Oulu7</v>
      </c>
      <c r="E957" s="0" t="str">
        <f aca="false">VLOOKUP($D957,metadata!$B$2:$S$451,2,0)</f>
        <v>LANKINEN, P</v>
      </c>
      <c r="F957" s="0" t="str">
        <f aca="false">VLOOKUP($D957,metadata!$B$2:$S$451,3,0)</f>
        <v>GEOGRAPHICAL VARIATION IN CIRCADIAN ECLOSION RHYTHM AND PHOTOPERIODIC ADULT DIAPAUSE IN DROSOPHILA-LITTORALIS</v>
      </c>
      <c r="G957" s="0" t="str">
        <f aca="false">VLOOKUP($D957,metadata!$B$2:$S$451,4,0)</f>
        <v>10.1007/BF00612503</v>
      </c>
      <c r="H957" s="0" t="str">
        <f aca="false">VLOOKUP($D957,metadata!$B$2:$S$451,5,0)</f>
        <v>y</v>
      </c>
      <c r="I957" s="0" t="str">
        <f aca="false">VLOOKUP($D957,metadata!$B$2:$S$451,6,0)</f>
        <v>a</v>
      </c>
      <c r="J957" s="0" t="str">
        <f aca="false">VLOOKUP($D957,metadata!$B$2:$S$451,7,0)</f>
        <v>i</v>
      </c>
      <c r="K957" s="0" t="str">
        <f aca="false">VLOOKUP($D957,metadata!$B$2:$S$451,8,0)</f>
        <v/>
      </c>
      <c r="L957" s="0" t="n">
        <f aca="false">VLOOKUP($D957,metadata!$B$2:$S$451,9,0)</f>
        <v>8</v>
      </c>
      <c r="M957" s="0" t="str">
        <f aca="false">VLOOKUP($D957,metadata!$B$2:$S$451,10,0)</f>
        <v/>
      </c>
      <c r="N957" s="0" t="str">
        <f aca="false">VLOOKUP($D957,metadata!$B$2:$S$451,11,0)</f>
        <v>drosophila littoralis</v>
      </c>
      <c r="O957" s="0" t="str">
        <f aca="false">VLOOKUP($D957,metadata!$B$2:$S$451,12,0)</f>
        <v>diptera</v>
      </c>
      <c r="P957" s="0" t="str">
        <f aca="false">VLOOKUP($D957,metadata!$B$2:$S$451,13,0)</f>
        <v>Oulu7</v>
      </c>
      <c r="Q957" s="0" t="n">
        <f aca="false">VLOOKUP($D957,metadata!$B$2:$S$451,14,0)</f>
        <v>65</v>
      </c>
      <c r="R957" s="0" t="n">
        <f aca="false">VLOOKUP($D957,metadata!$B$2:$S$451,15,0)</f>
        <v>25.4166666666667</v>
      </c>
      <c r="S957" s="0" t="n">
        <f aca="false">VLOOKUP($D957,metadata!$B$2:$S$451,16,0)</f>
        <v>0.001</v>
      </c>
      <c r="T957" s="0" t="str">
        <f aca="false">VLOOKUP($D957,metadata!$B$2:$S$451,17,0)</f>
        <v/>
      </c>
      <c r="U957" s="0" t="str">
        <f aca="false">VLOOKUP($D957,metadata!$B$2:$S$451,18,0)</f>
        <v/>
      </c>
      <c r="V957" s="0" t="n">
        <f aca="false">VLOOKUP($D957,metadata!$B$2:$Z$451,19,0)</f>
        <v>30</v>
      </c>
      <c r="W957" s="0" t="str">
        <f aca="false">VLOOKUP($D957,metadata!$B$2:$Z$451,20,0)</f>
        <v>global average</v>
      </c>
      <c r="X957" s="0" t="str">
        <f aca="false">VLOOKUP($D957,metadata!$B$2:$Z$451,21,0)</f>
        <v/>
      </c>
      <c r="Y957" s="0" t="n">
        <f aca="false">VLOOKUP($D957,metadata!$B$2:$Z$451,22,0)</f>
        <v>24</v>
      </c>
      <c r="Z957" s="0" t="str">
        <f aca="false">VLOOKUP($D957,metadata!$B$2:$Z$451,23,0)</f>
        <v/>
      </c>
      <c r="AA957" s="0" t="str">
        <f aca="false">VLOOKUP($D957,metadata!$B$2:$Z$451,24,0)</f>
        <v>adult</v>
      </c>
      <c r="AB957" s="0" t="str">
        <f aca="false">VLOOKUP($D957,metadata!$B$2:$Z$451,25,0)</f>
        <v/>
      </c>
      <c r="AC957" s="0" t="n">
        <v>12</v>
      </c>
      <c r="AD957" s="0" t="n">
        <v>99.8030233623454</v>
      </c>
      <c r="AF957" s="0" t="n">
        <f aca="false">IF(AE957="",V957,AE957)</f>
        <v>30</v>
      </c>
      <c r="AG957" s="0" t="n">
        <f aca="false">ROUND(AC957,1)</f>
        <v>12</v>
      </c>
      <c r="AH957" s="0" t="n">
        <v>1986</v>
      </c>
      <c r="AI957" s="0" t="s">
        <v>37</v>
      </c>
      <c r="AJ957" s="0" t="s">
        <v>38</v>
      </c>
    </row>
    <row r="958" customFormat="false" ht="13.8" hidden="false" customHeight="false" outlineLevel="0" collapsed="false">
      <c r="C958" s="0" t="n">
        <v>957</v>
      </c>
      <c r="D958" s="3" t="str">
        <f aca="false">VLOOKUP(C958,$A$1:$B$451,2)</f>
        <v>24-Oulu7</v>
      </c>
      <c r="E958" s="0" t="str">
        <f aca="false">VLOOKUP($D958,metadata!$B$2:$S$451,2,0)</f>
        <v>LANKINEN, P</v>
      </c>
      <c r="F958" s="0" t="str">
        <f aca="false">VLOOKUP($D958,metadata!$B$2:$S$451,3,0)</f>
        <v>GEOGRAPHICAL VARIATION IN CIRCADIAN ECLOSION RHYTHM AND PHOTOPERIODIC ADULT DIAPAUSE IN DROSOPHILA-LITTORALIS</v>
      </c>
      <c r="G958" s="0" t="str">
        <f aca="false">VLOOKUP($D958,metadata!$B$2:$S$451,4,0)</f>
        <v>10.1007/BF00612503</v>
      </c>
      <c r="H958" s="0" t="str">
        <f aca="false">VLOOKUP($D958,metadata!$B$2:$S$451,5,0)</f>
        <v>y</v>
      </c>
      <c r="I958" s="0" t="str">
        <f aca="false">VLOOKUP($D958,metadata!$B$2:$S$451,6,0)</f>
        <v>a</v>
      </c>
      <c r="J958" s="0" t="str">
        <f aca="false">VLOOKUP($D958,metadata!$B$2:$S$451,7,0)</f>
        <v>i</v>
      </c>
      <c r="K958" s="0" t="str">
        <f aca="false">VLOOKUP($D958,metadata!$B$2:$S$451,8,0)</f>
        <v/>
      </c>
      <c r="L958" s="0" t="n">
        <f aca="false">VLOOKUP($D958,metadata!$B$2:$S$451,9,0)</f>
        <v>8</v>
      </c>
      <c r="M958" s="0" t="str">
        <f aca="false">VLOOKUP($D958,metadata!$B$2:$S$451,10,0)</f>
        <v/>
      </c>
      <c r="N958" s="0" t="str">
        <f aca="false">VLOOKUP($D958,metadata!$B$2:$S$451,11,0)</f>
        <v>drosophila littoralis</v>
      </c>
      <c r="O958" s="0" t="str">
        <f aca="false">VLOOKUP($D958,metadata!$B$2:$S$451,12,0)</f>
        <v>diptera</v>
      </c>
      <c r="P958" s="0" t="str">
        <f aca="false">VLOOKUP($D958,metadata!$B$2:$S$451,13,0)</f>
        <v>Oulu7</v>
      </c>
      <c r="Q958" s="0" t="n">
        <f aca="false">VLOOKUP($D958,metadata!$B$2:$S$451,14,0)</f>
        <v>65</v>
      </c>
      <c r="R958" s="0" t="n">
        <f aca="false">VLOOKUP($D958,metadata!$B$2:$S$451,15,0)</f>
        <v>25.4166666666667</v>
      </c>
      <c r="S958" s="0" t="n">
        <f aca="false">VLOOKUP($D958,metadata!$B$2:$S$451,16,0)</f>
        <v>0.001</v>
      </c>
      <c r="T958" s="0" t="str">
        <f aca="false">VLOOKUP($D958,metadata!$B$2:$S$451,17,0)</f>
        <v/>
      </c>
      <c r="U958" s="0" t="str">
        <f aca="false">VLOOKUP($D958,metadata!$B$2:$S$451,18,0)</f>
        <v/>
      </c>
      <c r="V958" s="0" t="n">
        <f aca="false">VLOOKUP($D958,metadata!$B$2:$Z$451,19,0)</f>
        <v>30</v>
      </c>
      <c r="W958" s="0" t="str">
        <f aca="false">VLOOKUP($D958,metadata!$B$2:$Z$451,20,0)</f>
        <v>global average</v>
      </c>
      <c r="X958" s="0" t="str">
        <f aca="false">VLOOKUP($D958,metadata!$B$2:$Z$451,21,0)</f>
        <v/>
      </c>
      <c r="Y958" s="0" t="n">
        <f aca="false">VLOOKUP($D958,metadata!$B$2:$Z$451,22,0)</f>
        <v>24</v>
      </c>
      <c r="Z958" s="0" t="str">
        <f aca="false">VLOOKUP($D958,metadata!$B$2:$Z$451,23,0)</f>
        <v/>
      </c>
      <c r="AA958" s="0" t="str">
        <f aca="false">VLOOKUP($D958,metadata!$B$2:$Z$451,24,0)</f>
        <v>adult</v>
      </c>
      <c r="AB958" s="0" t="str">
        <f aca="false">VLOOKUP($D958,metadata!$B$2:$Z$451,25,0)</f>
        <v/>
      </c>
      <c r="AC958" s="0" t="n">
        <v>13.5</v>
      </c>
      <c r="AD958" s="0" t="n">
        <v>100.545121392579</v>
      </c>
      <c r="AF958" s="0" t="n">
        <f aca="false">IF(AE958="",V958,AE958)</f>
        <v>30</v>
      </c>
      <c r="AG958" s="0" t="n">
        <f aca="false">ROUND(AC958,1)</f>
        <v>13.5</v>
      </c>
      <c r="AH958" s="0" t="n">
        <v>1986</v>
      </c>
      <c r="AI958" s="0" t="s">
        <v>37</v>
      </c>
      <c r="AJ958" s="0" t="s">
        <v>38</v>
      </c>
    </row>
    <row r="959" customFormat="false" ht="13.8" hidden="false" customHeight="false" outlineLevel="0" collapsed="false">
      <c r="C959" s="0" t="n">
        <v>958</v>
      </c>
      <c r="D959" s="3" t="str">
        <f aca="false">VLOOKUP(C959,$A$1:$B$451,2)</f>
        <v>24-Oulu7</v>
      </c>
      <c r="E959" s="0" t="str">
        <f aca="false">VLOOKUP($D959,metadata!$B$2:$S$451,2,0)</f>
        <v>LANKINEN, P</v>
      </c>
      <c r="F959" s="0" t="str">
        <f aca="false">VLOOKUP($D959,metadata!$B$2:$S$451,3,0)</f>
        <v>GEOGRAPHICAL VARIATION IN CIRCADIAN ECLOSION RHYTHM AND PHOTOPERIODIC ADULT DIAPAUSE IN DROSOPHILA-LITTORALIS</v>
      </c>
      <c r="G959" s="0" t="str">
        <f aca="false">VLOOKUP($D959,metadata!$B$2:$S$451,4,0)</f>
        <v>10.1007/BF00612503</v>
      </c>
      <c r="H959" s="0" t="str">
        <f aca="false">VLOOKUP($D959,metadata!$B$2:$S$451,5,0)</f>
        <v>y</v>
      </c>
      <c r="I959" s="0" t="str">
        <f aca="false">VLOOKUP($D959,metadata!$B$2:$S$451,6,0)</f>
        <v>a</v>
      </c>
      <c r="J959" s="0" t="str">
        <f aca="false">VLOOKUP($D959,metadata!$B$2:$S$451,7,0)</f>
        <v>i</v>
      </c>
      <c r="K959" s="0" t="str">
        <f aca="false">VLOOKUP($D959,metadata!$B$2:$S$451,8,0)</f>
        <v/>
      </c>
      <c r="L959" s="0" t="n">
        <f aca="false">VLOOKUP($D959,metadata!$B$2:$S$451,9,0)</f>
        <v>8</v>
      </c>
      <c r="M959" s="0" t="str">
        <f aca="false">VLOOKUP($D959,metadata!$B$2:$S$451,10,0)</f>
        <v/>
      </c>
      <c r="N959" s="0" t="str">
        <f aca="false">VLOOKUP($D959,metadata!$B$2:$S$451,11,0)</f>
        <v>drosophila littoralis</v>
      </c>
      <c r="O959" s="0" t="str">
        <f aca="false">VLOOKUP($D959,metadata!$B$2:$S$451,12,0)</f>
        <v>diptera</v>
      </c>
      <c r="P959" s="0" t="str">
        <f aca="false">VLOOKUP($D959,metadata!$B$2:$S$451,13,0)</f>
        <v>Oulu7</v>
      </c>
      <c r="Q959" s="0" t="n">
        <f aca="false">VLOOKUP($D959,metadata!$B$2:$S$451,14,0)</f>
        <v>65</v>
      </c>
      <c r="R959" s="0" t="n">
        <f aca="false">VLOOKUP($D959,metadata!$B$2:$S$451,15,0)</f>
        <v>25.4166666666667</v>
      </c>
      <c r="S959" s="0" t="n">
        <f aca="false">VLOOKUP($D959,metadata!$B$2:$S$451,16,0)</f>
        <v>0.001</v>
      </c>
      <c r="T959" s="0" t="str">
        <f aca="false">VLOOKUP($D959,metadata!$B$2:$S$451,17,0)</f>
        <v/>
      </c>
      <c r="U959" s="0" t="str">
        <f aca="false">VLOOKUP($D959,metadata!$B$2:$S$451,18,0)</f>
        <v/>
      </c>
      <c r="V959" s="0" t="n">
        <f aca="false">VLOOKUP($D959,metadata!$B$2:$Z$451,19,0)</f>
        <v>30</v>
      </c>
      <c r="W959" s="0" t="str">
        <f aca="false">VLOOKUP($D959,metadata!$B$2:$Z$451,20,0)</f>
        <v>global average</v>
      </c>
      <c r="X959" s="0" t="str">
        <f aca="false">VLOOKUP($D959,metadata!$B$2:$Z$451,21,0)</f>
        <v/>
      </c>
      <c r="Y959" s="0" t="n">
        <f aca="false">VLOOKUP($D959,metadata!$B$2:$Z$451,22,0)</f>
        <v>24</v>
      </c>
      <c r="Z959" s="0" t="str">
        <f aca="false">VLOOKUP($D959,metadata!$B$2:$Z$451,23,0)</f>
        <v/>
      </c>
      <c r="AA959" s="0" t="str">
        <f aca="false">VLOOKUP($D959,metadata!$B$2:$Z$451,24,0)</f>
        <v>adult</v>
      </c>
      <c r="AB959" s="0" t="str">
        <f aca="false">VLOOKUP($D959,metadata!$B$2:$Z$451,25,0)</f>
        <v/>
      </c>
      <c r="AC959" s="0" t="n">
        <v>15</v>
      </c>
      <c r="AD959" s="0" t="n">
        <v>99.6014658726523</v>
      </c>
      <c r="AF959" s="0" t="n">
        <f aca="false">IF(AE959="",V959,AE959)</f>
        <v>30</v>
      </c>
      <c r="AG959" s="0" t="n">
        <f aca="false">ROUND(AC959,1)</f>
        <v>15</v>
      </c>
      <c r="AH959" s="0" t="n">
        <v>1986</v>
      </c>
      <c r="AI959" s="0" t="s">
        <v>37</v>
      </c>
      <c r="AJ959" s="0" t="s">
        <v>38</v>
      </c>
    </row>
    <row r="960" customFormat="false" ht="13.8" hidden="false" customHeight="false" outlineLevel="0" collapsed="false">
      <c r="C960" s="0" t="n">
        <v>959</v>
      </c>
      <c r="D960" s="3" t="str">
        <f aca="false">VLOOKUP(C960,$A$1:$B$451,2)</f>
        <v>24-Oulu7</v>
      </c>
      <c r="E960" s="0" t="str">
        <f aca="false">VLOOKUP($D960,metadata!$B$2:$S$451,2,0)</f>
        <v>LANKINEN, P</v>
      </c>
      <c r="F960" s="0" t="str">
        <f aca="false">VLOOKUP($D960,metadata!$B$2:$S$451,3,0)</f>
        <v>GEOGRAPHICAL VARIATION IN CIRCADIAN ECLOSION RHYTHM AND PHOTOPERIODIC ADULT DIAPAUSE IN DROSOPHILA-LITTORALIS</v>
      </c>
      <c r="G960" s="0" t="str">
        <f aca="false">VLOOKUP($D960,metadata!$B$2:$S$451,4,0)</f>
        <v>10.1007/BF00612503</v>
      </c>
      <c r="H960" s="0" t="str">
        <f aca="false">VLOOKUP($D960,metadata!$B$2:$S$451,5,0)</f>
        <v>y</v>
      </c>
      <c r="I960" s="0" t="str">
        <f aca="false">VLOOKUP($D960,metadata!$B$2:$S$451,6,0)</f>
        <v>a</v>
      </c>
      <c r="J960" s="0" t="str">
        <f aca="false">VLOOKUP($D960,metadata!$B$2:$S$451,7,0)</f>
        <v>i</v>
      </c>
      <c r="K960" s="0" t="str">
        <f aca="false">VLOOKUP($D960,metadata!$B$2:$S$451,8,0)</f>
        <v/>
      </c>
      <c r="L960" s="0" t="n">
        <f aca="false">VLOOKUP($D960,metadata!$B$2:$S$451,9,0)</f>
        <v>8</v>
      </c>
      <c r="M960" s="0" t="str">
        <f aca="false">VLOOKUP($D960,metadata!$B$2:$S$451,10,0)</f>
        <v/>
      </c>
      <c r="N960" s="0" t="str">
        <f aca="false">VLOOKUP($D960,metadata!$B$2:$S$451,11,0)</f>
        <v>drosophila littoralis</v>
      </c>
      <c r="O960" s="0" t="str">
        <f aca="false">VLOOKUP($D960,metadata!$B$2:$S$451,12,0)</f>
        <v>diptera</v>
      </c>
      <c r="P960" s="0" t="str">
        <f aca="false">VLOOKUP($D960,metadata!$B$2:$S$451,13,0)</f>
        <v>Oulu7</v>
      </c>
      <c r="Q960" s="0" t="n">
        <f aca="false">VLOOKUP($D960,metadata!$B$2:$S$451,14,0)</f>
        <v>65</v>
      </c>
      <c r="R960" s="0" t="n">
        <f aca="false">VLOOKUP($D960,metadata!$B$2:$S$451,15,0)</f>
        <v>25.4166666666667</v>
      </c>
      <c r="S960" s="0" t="n">
        <f aca="false">VLOOKUP($D960,metadata!$B$2:$S$451,16,0)</f>
        <v>0.001</v>
      </c>
      <c r="T960" s="0" t="str">
        <f aca="false">VLOOKUP($D960,metadata!$B$2:$S$451,17,0)</f>
        <v/>
      </c>
      <c r="U960" s="0" t="str">
        <f aca="false">VLOOKUP($D960,metadata!$B$2:$S$451,18,0)</f>
        <v/>
      </c>
      <c r="V960" s="0" t="n">
        <f aca="false">VLOOKUP($D960,metadata!$B$2:$Z$451,19,0)</f>
        <v>30</v>
      </c>
      <c r="W960" s="0" t="str">
        <f aca="false">VLOOKUP($D960,metadata!$B$2:$Z$451,20,0)</f>
        <v>global average</v>
      </c>
      <c r="X960" s="0" t="str">
        <f aca="false">VLOOKUP($D960,metadata!$B$2:$Z$451,21,0)</f>
        <v/>
      </c>
      <c r="Y960" s="0" t="n">
        <f aca="false">VLOOKUP($D960,metadata!$B$2:$Z$451,22,0)</f>
        <v>24</v>
      </c>
      <c r="Z960" s="0" t="str">
        <f aca="false">VLOOKUP($D960,metadata!$B$2:$Z$451,23,0)</f>
        <v/>
      </c>
      <c r="AA960" s="0" t="str">
        <f aca="false">VLOOKUP($D960,metadata!$B$2:$Z$451,24,0)</f>
        <v>adult</v>
      </c>
      <c r="AB960" s="0" t="str">
        <f aca="false">VLOOKUP($D960,metadata!$B$2:$Z$451,25,0)</f>
        <v/>
      </c>
      <c r="AC960" s="0" t="n">
        <v>16.0054054054054</v>
      </c>
      <c r="AD960" s="0" t="n">
        <v>100.352725606962</v>
      </c>
      <c r="AF960" s="0" t="n">
        <f aca="false">IF(AE960="",V960,AE960)</f>
        <v>30</v>
      </c>
      <c r="AG960" s="0" t="n">
        <v>16.5</v>
      </c>
      <c r="AH960" s="0" t="n">
        <v>1986</v>
      </c>
      <c r="AI960" s="0" t="s">
        <v>37</v>
      </c>
      <c r="AJ960" s="0" t="s">
        <v>38</v>
      </c>
    </row>
    <row r="961" customFormat="false" ht="13.8" hidden="false" customHeight="false" outlineLevel="0" collapsed="false">
      <c r="C961" s="0" t="n">
        <v>960</v>
      </c>
      <c r="D961" s="3" t="str">
        <f aca="false">VLOOKUP(C961,$A$1:$B$451,2)</f>
        <v>24-Oulu7</v>
      </c>
      <c r="E961" s="0" t="str">
        <f aca="false">VLOOKUP($D961,metadata!$B$2:$S$451,2,0)</f>
        <v>LANKINEN, P</v>
      </c>
      <c r="F961" s="0" t="str">
        <f aca="false">VLOOKUP($D961,metadata!$B$2:$S$451,3,0)</f>
        <v>GEOGRAPHICAL VARIATION IN CIRCADIAN ECLOSION RHYTHM AND PHOTOPERIODIC ADULT DIAPAUSE IN DROSOPHILA-LITTORALIS</v>
      </c>
      <c r="G961" s="0" t="str">
        <f aca="false">VLOOKUP($D961,metadata!$B$2:$S$451,4,0)</f>
        <v>10.1007/BF00612503</v>
      </c>
      <c r="H961" s="0" t="str">
        <f aca="false">VLOOKUP($D961,metadata!$B$2:$S$451,5,0)</f>
        <v>y</v>
      </c>
      <c r="I961" s="0" t="str">
        <f aca="false">VLOOKUP($D961,metadata!$B$2:$S$451,6,0)</f>
        <v>a</v>
      </c>
      <c r="J961" s="0" t="str">
        <f aca="false">VLOOKUP($D961,metadata!$B$2:$S$451,7,0)</f>
        <v>i</v>
      </c>
      <c r="K961" s="0" t="str">
        <f aca="false">VLOOKUP($D961,metadata!$B$2:$S$451,8,0)</f>
        <v/>
      </c>
      <c r="L961" s="0" t="n">
        <f aca="false">VLOOKUP($D961,metadata!$B$2:$S$451,9,0)</f>
        <v>8</v>
      </c>
      <c r="M961" s="0" t="str">
        <f aca="false">VLOOKUP($D961,metadata!$B$2:$S$451,10,0)</f>
        <v/>
      </c>
      <c r="N961" s="0" t="str">
        <f aca="false">VLOOKUP($D961,metadata!$B$2:$S$451,11,0)</f>
        <v>drosophila littoralis</v>
      </c>
      <c r="O961" s="0" t="str">
        <f aca="false">VLOOKUP($D961,metadata!$B$2:$S$451,12,0)</f>
        <v>diptera</v>
      </c>
      <c r="P961" s="0" t="str">
        <f aca="false">VLOOKUP($D961,metadata!$B$2:$S$451,13,0)</f>
        <v>Oulu7</v>
      </c>
      <c r="Q961" s="0" t="n">
        <f aca="false">VLOOKUP($D961,metadata!$B$2:$S$451,14,0)</f>
        <v>65</v>
      </c>
      <c r="R961" s="0" t="n">
        <f aca="false">VLOOKUP($D961,metadata!$B$2:$S$451,15,0)</f>
        <v>25.4166666666667</v>
      </c>
      <c r="S961" s="0" t="n">
        <f aca="false">VLOOKUP($D961,metadata!$B$2:$S$451,16,0)</f>
        <v>0.001</v>
      </c>
      <c r="T961" s="0" t="str">
        <f aca="false">VLOOKUP($D961,metadata!$B$2:$S$451,17,0)</f>
        <v/>
      </c>
      <c r="U961" s="0" t="str">
        <f aca="false">VLOOKUP($D961,metadata!$B$2:$S$451,18,0)</f>
        <v/>
      </c>
      <c r="V961" s="0" t="n">
        <f aca="false">VLOOKUP($D961,metadata!$B$2:$Z$451,19,0)</f>
        <v>30</v>
      </c>
      <c r="W961" s="0" t="str">
        <f aca="false">VLOOKUP($D961,metadata!$B$2:$Z$451,20,0)</f>
        <v>global average</v>
      </c>
      <c r="X961" s="0" t="str">
        <f aca="false">VLOOKUP($D961,metadata!$B$2:$Z$451,21,0)</f>
        <v/>
      </c>
      <c r="Y961" s="0" t="n">
        <f aca="false">VLOOKUP($D961,metadata!$B$2:$Z$451,22,0)</f>
        <v>24</v>
      </c>
      <c r="Z961" s="0" t="str">
        <f aca="false">VLOOKUP($D961,metadata!$B$2:$Z$451,23,0)</f>
        <v/>
      </c>
      <c r="AA961" s="0" t="str">
        <f aca="false">VLOOKUP($D961,metadata!$B$2:$Z$451,24,0)</f>
        <v>adult</v>
      </c>
      <c r="AB961" s="0" t="str">
        <f aca="false">VLOOKUP($D961,metadata!$B$2:$Z$451,25,0)</f>
        <v/>
      </c>
      <c r="AC961" s="0" t="n">
        <v>18</v>
      </c>
      <c r="AD961" s="0" t="n">
        <v>96.0146587265231</v>
      </c>
      <c r="AF961" s="0" t="n">
        <f aca="false">IF(AE961="",V961,AE961)</f>
        <v>30</v>
      </c>
      <c r="AG961" s="0" t="n">
        <f aca="false">ROUND(AC961,1)</f>
        <v>18</v>
      </c>
      <c r="AH961" s="0" t="n">
        <v>1986</v>
      </c>
      <c r="AI961" s="0" t="s">
        <v>37</v>
      </c>
      <c r="AJ961" s="0" t="s">
        <v>38</v>
      </c>
    </row>
    <row r="962" customFormat="false" ht="13.8" hidden="false" customHeight="false" outlineLevel="0" collapsed="false">
      <c r="C962" s="0" t="n">
        <v>961</v>
      </c>
      <c r="D962" s="3" t="str">
        <f aca="false">VLOOKUP(C962,$A$1:$B$451,2)</f>
        <v>24-Oulu7</v>
      </c>
      <c r="E962" s="0" t="str">
        <f aca="false">VLOOKUP($D962,metadata!$B$2:$S$451,2,0)</f>
        <v>LANKINEN, P</v>
      </c>
      <c r="F962" s="0" t="str">
        <f aca="false">VLOOKUP($D962,metadata!$B$2:$S$451,3,0)</f>
        <v>GEOGRAPHICAL VARIATION IN CIRCADIAN ECLOSION RHYTHM AND PHOTOPERIODIC ADULT DIAPAUSE IN DROSOPHILA-LITTORALIS</v>
      </c>
      <c r="G962" s="0" t="str">
        <f aca="false">VLOOKUP($D962,metadata!$B$2:$S$451,4,0)</f>
        <v>10.1007/BF00612503</v>
      </c>
      <c r="H962" s="0" t="str">
        <f aca="false">VLOOKUP($D962,metadata!$B$2:$S$451,5,0)</f>
        <v>y</v>
      </c>
      <c r="I962" s="0" t="str">
        <f aca="false">VLOOKUP($D962,metadata!$B$2:$S$451,6,0)</f>
        <v>a</v>
      </c>
      <c r="J962" s="0" t="str">
        <f aca="false">VLOOKUP($D962,metadata!$B$2:$S$451,7,0)</f>
        <v>i</v>
      </c>
      <c r="K962" s="0" t="str">
        <f aca="false">VLOOKUP($D962,metadata!$B$2:$S$451,8,0)</f>
        <v/>
      </c>
      <c r="L962" s="0" t="n">
        <f aca="false">VLOOKUP($D962,metadata!$B$2:$S$451,9,0)</f>
        <v>8</v>
      </c>
      <c r="M962" s="0" t="str">
        <f aca="false">VLOOKUP($D962,metadata!$B$2:$S$451,10,0)</f>
        <v/>
      </c>
      <c r="N962" s="0" t="str">
        <f aca="false">VLOOKUP($D962,metadata!$B$2:$S$451,11,0)</f>
        <v>drosophila littoralis</v>
      </c>
      <c r="O962" s="0" t="str">
        <f aca="false">VLOOKUP($D962,metadata!$B$2:$S$451,12,0)</f>
        <v>diptera</v>
      </c>
      <c r="P962" s="0" t="str">
        <f aca="false">VLOOKUP($D962,metadata!$B$2:$S$451,13,0)</f>
        <v>Oulu7</v>
      </c>
      <c r="Q962" s="0" t="n">
        <f aca="false">VLOOKUP($D962,metadata!$B$2:$S$451,14,0)</f>
        <v>65</v>
      </c>
      <c r="R962" s="0" t="n">
        <f aca="false">VLOOKUP($D962,metadata!$B$2:$S$451,15,0)</f>
        <v>25.4166666666667</v>
      </c>
      <c r="S962" s="0" t="n">
        <f aca="false">VLOOKUP($D962,metadata!$B$2:$S$451,16,0)</f>
        <v>0.001</v>
      </c>
      <c r="T962" s="0" t="str">
        <f aca="false">VLOOKUP($D962,metadata!$B$2:$S$451,17,0)</f>
        <v/>
      </c>
      <c r="U962" s="0" t="str">
        <f aca="false">VLOOKUP($D962,metadata!$B$2:$S$451,18,0)</f>
        <v/>
      </c>
      <c r="V962" s="0" t="n">
        <f aca="false">VLOOKUP($D962,metadata!$B$2:$Z$451,19,0)</f>
        <v>30</v>
      </c>
      <c r="W962" s="0" t="str">
        <f aca="false">VLOOKUP($D962,metadata!$B$2:$Z$451,20,0)</f>
        <v>global average</v>
      </c>
      <c r="X962" s="0" t="str">
        <f aca="false">VLOOKUP($D962,metadata!$B$2:$Z$451,21,0)</f>
        <v/>
      </c>
      <c r="Y962" s="0" t="n">
        <f aca="false">VLOOKUP($D962,metadata!$B$2:$Z$451,22,0)</f>
        <v>24</v>
      </c>
      <c r="Z962" s="0" t="str">
        <f aca="false">VLOOKUP($D962,metadata!$B$2:$Z$451,23,0)</f>
        <v/>
      </c>
      <c r="AA962" s="0" t="str">
        <f aca="false">VLOOKUP($D962,metadata!$B$2:$Z$451,24,0)</f>
        <v>adult</v>
      </c>
      <c r="AB962" s="0" t="str">
        <f aca="false">VLOOKUP($D962,metadata!$B$2:$Z$451,25,0)</f>
        <v/>
      </c>
      <c r="AC962" s="0" t="n">
        <v>18.9243243243243</v>
      </c>
      <c r="AD962" s="0" t="n">
        <v>55.2313330279431</v>
      </c>
      <c r="AF962" s="0" t="n">
        <f aca="false">IF(AE962="",V962,AE962)</f>
        <v>30</v>
      </c>
      <c r="AG962" s="0" t="n">
        <v>19.5</v>
      </c>
      <c r="AH962" s="0" t="n">
        <v>1986</v>
      </c>
      <c r="AI962" s="0" t="s">
        <v>37</v>
      </c>
      <c r="AJ962" s="0" t="s">
        <v>38</v>
      </c>
    </row>
    <row r="963" customFormat="false" ht="13.8" hidden="false" customHeight="false" outlineLevel="0" collapsed="false">
      <c r="C963" s="0" t="n">
        <v>962</v>
      </c>
      <c r="D963" s="3" t="str">
        <f aca="false">VLOOKUP(C963,$A$1:$B$451,2)</f>
        <v>24-Oulu7</v>
      </c>
      <c r="E963" s="0" t="str">
        <f aca="false">VLOOKUP($D963,metadata!$B$2:$S$451,2,0)</f>
        <v>LANKINEN, P</v>
      </c>
      <c r="F963" s="0" t="str">
        <f aca="false">VLOOKUP($D963,metadata!$B$2:$S$451,3,0)</f>
        <v>GEOGRAPHICAL VARIATION IN CIRCADIAN ECLOSION RHYTHM AND PHOTOPERIODIC ADULT DIAPAUSE IN DROSOPHILA-LITTORALIS</v>
      </c>
      <c r="G963" s="0" t="str">
        <f aca="false">VLOOKUP($D963,metadata!$B$2:$S$451,4,0)</f>
        <v>10.1007/BF00612503</v>
      </c>
      <c r="H963" s="0" t="str">
        <f aca="false">VLOOKUP($D963,metadata!$B$2:$S$451,5,0)</f>
        <v>y</v>
      </c>
      <c r="I963" s="0" t="str">
        <f aca="false">VLOOKUP($D963,metadata!$B$2:$S$451,6,0)</f>
        <v>a</v>
      </c>
      <c r="J963" s="0" t="str">
        <f aca="false">VLOOKUP($D963,metadata!$B$2:$S$451,7,0)</f>
        <v>i</v>
      </c>
      <c r="K963" s="0" t="str">
        <f aca="false">VLOOKUP($D963,metadata!$B$2:$S$451,8,0)</f>
        <v/>
      </c>
      <c r="L963" s="0" t="n">
        <f aca="false">VLOOKUP($D963,metadata!$B$2:$S$451,9,0)</f>
        <v>8</v>
      </c>
      <c r="M963" s="0" t="str">
        <f aca="false">VLOOKUP($D963,metadata!$B$2:$S$451,10,0)</f>
        <v/>
      </c>
      <c r="N963" s="0" t="str">
        <f aca="false">VLOOKUP($D963,metadata!$B$2:$S$451,11,0)</f>
        <v>drosophila littoralis</v>
      </c>
      <c r="O963" s="0" t="str">
        <f aca="false">VLOOKUP($D963,metadata!$B$2:$S$451,12,0)</f>
        <v>diptera</v>
      </c>
      <c r="P963" s="0" t="str">
        <f aca="false">VLOOKUP($D963,metadata!$B$2:$S$451,13,0)</f>
        <v>Oulu7</v>
      </c>
      <c r="Q963" s="0" t="n">
        <f aca="false">VLOOKUP($D963,metadata!$B$2:$S$451,14,0)</f>
        <v>65</v>
      </c>
      <c r="R963" s="0" t="n">
        <f aca="false">VLOOKUP($D963,metadata!$B$2:$S$451,15,0)</f>
        <v>25.4166666666667</v>
      </c>
      <c r="S963" s="0" t="n">
        <f aca="false">VLOOKUP($D963,metadata!$B$2:$S$451,16,0)</f>
        <v>0.001</v>
      </c>
      <c r="T963" s="0" t="str">
        <f aca="false">VLOOKUP($D963,metadata!$B$2:$S$451,17,0)</f>
        <v/>
      </c>
      <c r="U963" s="0" t="str">
        <f aca="false">VLOOKUP($D963,metadata!$B$2:$S$451,18,0)</f>
        <v/>
      </c>
      <c r="V963" s="0" t="n">
        <f aca="false">VLOOKUP($D963,metadata!$B$2:$Z$451,19,0)</f>
        <v>30</v>
      </c>
      <c r="W963" s="0" t="str">
        <f aca="false">VLOOKUP($D963,metadata!$B$2:$Z$451,20,0)</f>
        <v>global average</v>
      </c>
      <c r="X963" s="0" t="str">
        <f aca="false">VLOOKUP($D963,metadata!$B$2:$Z$451,21,0)</f>
        <v/>
      </c>
      <c r="Y963" s="0" t="n">
        <f aca="false">VLOOKUP($D963,metadata!$B$2:$Z$451,22,0)</f>
        <v>24</v>
      </c>
      <c r="Z963" s="0" t="str">
        <f aca="false">VLOOKUP($D963,metadata!$B$2:$Z$451,23,0)</f>
        <v/>
      </c>
      <c r="AA963" s="0" t="str">
        <f aca="false">VLOOKUP($D963,metadata!$B$2:$Z$451,24,0)</f>
        <v>adult</v>
      </c>
      <c r="AB963" s="0" t="str">
        <f aca="false">VLOOKUP($D963,metadata!$B$2:$Z$451,25,0)</f>
        <v/>
      </c>
      <c r="AC963" s="0" t="n">
        <v>20.4162162162162</v>
      </c>
      <c r="AD963" s="0" t="n">
        <v>19.5327530920751</v>
      </c>
      <c r="AF963" s="0" t="n">
        <f aca="false">IF(AE963="",V963,AE963)</f>
        <v>30</v>
      </c>
      <c r="AG963" s="0" t="n">
        <v>21</v>
      </c>
      <c r="AH963" s="0" t="n">
        <v>1986</v>
      </c>
      <c r="AI963" s="0" t="s">
        <v>37</v>
      </c>
      <c r="AJ963" s="0" t="s">
        <v>38</v>
      </c>
    </row>
    <row r="964" customFormat="false" ht="13.8" hidden="false" customHeight="false" outlineLevel="0" collapsed="false">
      <c r="C964" s="0" t="n">
        <v>963</v>
      </c>
      <c r="D964" s="3" t="str">
        <f aca="false">VLOOKUP(C964,$A$1:$B$451,2)</f>
        <v>24-Oulu8</v>
      </c>
      <c r="E964" s="0" t="str">
        <f aca="false">VLOOKUP($D964,metadata!$B$2:$S$451,2,0)</f>
        <v>LANKINEN, P</v>
      </c>
      <c r="F964" s="0" t="str">
        <f aca="false">VLOOKUP($D964,metadata!$B$2:$S$451,3,0)</f>
        <v>GEOGRAPHICAL VARIATION IN CIRCADIAN ECLOSION RHYTHM AND PHOTOPERIODIC ADULT DIAPAUSE IN DROSOPHILA-LITTORALIS</v>
      </c>
      <c r="G964" s="0" t="str">
        <f aca="false">VLOOKUP($D964,metadata!$B$2:$S$451,4,0)</f>
        <v>10.1007/BF00612503</v>
      </c>
      <c r="H964" s="0" t="str">
        <f aca="false">VLOOKUP($D964,metadata!$B$2:$S$451,5,0)</f>
        <v>y</v>
      </c>
      <c r="I964" s="0" t="str">
        <f aca="false">VLOOKUP($D964,metadata!$B$2:$S$451,6,0)</f>
        <v>a</v>
      </c>
      <c r="J964" s="0" t="str">
        <f aca="false">VLOOKUP($D964,metadata!$B$2:$S$451,7,0)</f>
        <v>i</v>
      </c>
      <c r="K964" s="0" t="str">
        <f aca="false">VLOOKUP($D964,metadata!$B$2:$S$451,8,0)</f>
        <v/>
      </c>
      <c r="L964" s="0" t="n">
        <f aca="false">VLOOKUP($D964,metadata!$B$2:$S$451,9,0)</f>
        <v>5</v>
      </c>
      <c r="M964" s="0" t="str">
        <f aca="false">VLOOKUP($D964,metadata!$B$2:$S$451,10,0)</f>
        <v/>
      </c>
      <c r="N964" s="0" t="str">
        <f aca="false">VLOOKUP($D964,metadata!$B$2:$S$451,11,0)</f>
        <v>drosophila littoralis</v>
      </c>
      <c r="O964" s="0" t="str">
        <f aca="false">VLOOKUP($D964,metadata!$B$2:$S$451,12,0)</f>
        <v>diptera</v>
      </c>
      <c r="P964" s="0" t="str">
        <f aca="false">VLOOKUP($D964,metadata!$B$2:$S$451,13,0)</f>
        <v>Oulu8</v>
      </c>
      <c r="Q964" s="0" t="n">
        <f aca="false">VLOOKUP($D964,metadata!$B$2:$S$451,14,0)</f>
        <v>65</v>
      </c>
      <c r="R964" s="0" t="n">
        <f aca="false">VLOOKUP($D964,metadata!$B$2:$S$451,15,0)</f>
        <v>25.4166666666667</v>
      </c>
      <c r="S964" s="0" t="n">
        <f aca="false">VLOOKUP($D964,metadata!$B$2:$S$451,16,0)</f>
        <v>0.001</v>
      </c>
      <c r="T964" s="0" t="str">
        <f aca="false">VLOOKUP($D964,metadata!$B$2:$S$451,17,0)</f>
        <v/>
      </c>
      <c r="U964" s="0" t="str">
        <f aca="false">VLOOKUP($D964,metadata!$B$2:$S$451,18,0)</f>
        <v/>
      </c>
      <c r="V964" s="0" t="n">
        <f aca="false">VLOOKUP($D964,metadata!$B$2:$Z$451,19,0)</f>
        <v>30</v>
      </c>
      <c r="W964" s="0" t="str">
        <f aca="false">VLOOKUP($D964,metadata!$B$2:$Z$451,20,0)</f>
        <v>global average</v>
      </c>
      <c r="X964" s="0" t="str">
        <f aca="false">VLOOKUP($D964,metadata!$B$2:$Z$451,21,0)</f>
        <v/>
      </c>
      <c r="Y964" s="0" t="n">
        <f aca="false">VLOOKUP($D964,metadata!$B$2:$Z$451,22,0)</f>
        <v>24</v>
      </c>
      <c r="Z964" s="0" t="str">
        <f aca="false">VLOOKUP($D964,metadata!$B$2:$Z$451,23,0)</f>
        <v/>
      </c>
      <c r="AA964" s="0" t="str">
        <f aca="false">VLOOKUP($D964,metadata!$B$2:$Z$451,24,0)</f>
        <v>adult</v>
      </c>
      <c r="AB964" s="0" t="str">
        <f aca="false">VLOOKUP($D964,metadata!$B$2:$Z$451,25,0)</f>
        <v/>
      </c>
      <c r="AC964" s="0" t="n">
        <v>14.4171428571428</v>
      </c>
      <c r="AD964" s="0" t="n">
        <v>101.323565323565</v>
      </c>
      <c r="AF964" s="0" t="n">
        <f aca="false">IF(AE964="",V964,AE964)</f>
        <v>30</v>
      </c>
      <c r="AG964" s="0" t="n">
        <v>15</v>
      </c>
      <c r="AH964" s="0" t="n">
        <v>1986</v>
      </c>
      <c r="AI964" s="0" t="s">
        <v>37</v>
      </c>
      <c r="AJ964" s="0" t="s">
        <v>38</v>
      </c>
    </row>
    <row r="965" customFormat="false" ht="13.8" hidden="false" customHeight="false" outlineLevel="0" collapsed="false">
      <c r="C965" s="0" t="n">
        <v>964</v>
      </c>
      <c r="D965" s="3" t="str">
        <f aca="false">VLOOKUP(C965,$A$1:$B$451,2)</f>
        <v>24-Oulu8</v>
      </c>
      <c r="E965" s="0" t="str">
        <f aca="false">VLOOKUP($D965,metadata!$B$2:$S$451,2,0)</f>
        <v>LANKINEN, P</v>
      </c>
      <c r="F965" s="0" t="str">
        <f aca="false">VLOOKUP($D965,metadata!$B$2:$S$451,3,0)</f>
        <v>GEOGRAPHICAL VARIATION IN CIRCADIAN ECLOSION RHYTHM AND PHOTOPERIODIC ADULT DIAPAUSE IN DROSOPHILA-LITTORALIS</v>
      </c>
      <c r="G965" s="0" t="str">
        <f aca="false">VLOOKUP($D965,metadata!$B$2:$S$451,4,0)</f>
        <v>10.1007/BF00612503</v>
      </c>
      <c r="H965" s="0" t="str">
        <f aca="false">VLOOKUP($D965,metadata!$B$2:$S$451,5,0)</f>
        <v>y</v>
      </c>
      <c r="I965" s="0" t="str">
        <f aca="false">VLOOKUP($D965,metadata!$B$2:$S$451,6,0)</f>
        <v>a</v>
      </c>
      <c r="J965" s="0" t="str">
        <f aca="false">VLOOKUP($D965,metadata!$B$2:$S$451,7,0)</f>
        <v>i</v>
      </c>
      <c r="K965" s="0" t="str">
        <f aca="false">VLOOKUP($D965,metadata!$B$2:$S$451,8,0)</f>
        <v/>
      </c>
      <c r="L965" s="0" t="n">
        <f aca="false">VLOOKUP($D965,metadata!$B$2:$S$451,9,0)</f>
        <v>5</v>
      </c>
      <c r="M965" s="0" t="str">
        <f aca="false">VLOOKUP($D965,metadata!$B$2:$S$451,10,0)</f>
        <v/>
      </c>
      <c r="N965" s="0" t="str">
        <f aca="false">VLOOKUP($D965,metadata!$B$2:$S$451,11,0)</f>
        <v>drosophila littoralis</v>
      </c>
      <c r="O965" s="0" t="str">
        <f aca="false">VLOOKUP($D965,metadata!$B$2:$S$451,12,0)</f>
        <v>diptera</v>
      </c>
      <c r="P965" s="0" t="str">
        <f aca="false">VLOOKUP($D965,metadata!$B$2:$S$451,13,0)</f>
        <v>Oulu8</v>
      </c>
      <c r="Q965" s="0" t="n">
        <f aca="false">VLOOKUP($D965,metadata!$B$2:$S$451,14,0)</f>
        <v>65</v>
      </c>
      <c r="R965" s="0" t="n">
        <f aca="false">VLOOKUP($D965,metadata!$B$2:$S$451,15,0)</f>
        <v>25.4166666666667</v>
      </c>
      <c r="S965" s="0" t="n">
        <f aca="false">VLOOKUP($D965,metadata!$B$2:$S$451,16,0)</f>
        <v>0.001</v>
      </c>
      <c r="T965" s="0" t="str">
        <f aca="false">VLOOKUP($D965,metadata!$B$2:$S$451,17,0)</f>
        <v/>
      </c>
      <c r="U965" s="0" t="str">
        <f aca="false">VLOOKUP($D965,metadata!$B$2:$S$451,18,0)</f>
        <v/>
      </c>
      <c r="V965" s="0" t="n">
        <f aca="false">VLOOKUP($D965,metadata!$B$2:$Z$451,19,0)</f>
        <v>30</v>
      </c>
      <c r="W965" s="0" t="str">
        <f aca="false">VLOOKUP($D965,metadata!$B$2:$Z$451,20,0)</f>
        <v>global average</v>
      </c>
      <c r="X965" s="0" t="str">
        <f aca="false">VLOOKUP($D965,metadata!$B$2:$Z$451,21,0)</f>
        <v/>
      </c>
      <c r="Y965" s="0" t="n">
        <f aca="false">VLOOKUP($D965,metadata!$B$2:$Z$451,22,0)</f>
        <v>24</v>
      </c>
      <c r="Z965" s="0" t="str">
        <f aca="false">VLOOKUP($D965,metadata!$B$2:$Z$451,23,0)</f>
        <v/>
      </c>
      <c r="AA965" s="0" t="str">
        <f aca="false">VLOOKUP($D965,metadata!$B$2:$Z$451,24,0)</f>
        <v>adult</v>
      </c>
      <c r="AB965" s="0" t="str">
        <f aca="false">VLOOKUP($D965,metadata!$B$2:$Z$451,25,0)</f>
        <v/>
      </c>
      <c r="AC965" s="0" t="n">
        <v>15.9257142857142</v>
      </c>
      <c r="AD965" s="0" t="n">
        <v>101.216117216117</v>
      </c>
      <c r="AF965" s="0" t="n">
        <f aca="false">IF(AE965="",V965,AE965)</f>
        <v>30</v>
      </c>
      <c r="AG965" s="0" t="n">
        <v>16.5</v>
      </c>
      <c r="AH965" s="0" t="n">
        <v>1986</v>
      </c>
      <c r="AI965" s="0" t="s">
        <v>37</v>
      </c>
      <c r="AJ965" s="0" t="s">
        <v>38</v>
      </c>
    </row>
    <row r="966" customFormat="false" ht="13.8" hidden="false" customHeight="false" outlineLevel="0" collapsed="false">
      <c r="C966" s="0" t="n">
        <v>965</v>
      </c>
      <c r="D966" s="3" t="str">
        <f aca="false">VLOOKUP(C966,$A$1:$B$451,2)</f>
        <v>24-Oulu8</v>
      </c>
      <c r="E966" s="0" t="str">
        <f aca="false">VLOOKUP($D966,metadata!$B$2:$S$451,2,0)</f>
        <v>LANKINEN, P</v>
      </c>
      <c r="F966" s="0" t="str">
        <f aca="false">VLOOKUP($D966,metadata!$B$2:$S$451,3,0)</f>
        <v>GEOGRAPHICAL VARIATION IN CIRCADIAN ECLOSION RHYTHM AND PHOTOPERIODIC ADULT DIAPAUSE IN DROSOPHILA-LITTORALIS</v>
      </c>
      <c r="G966" s="0" t="str">
        <f aca="false">VLOOKUP($D966,metadata!$B$2:$S$451,4,0)</f>
        <v>10.1007/BF00612503</v>
      </c>
      <c r="H966" s="0" t="str">
        <f aca="false">VLOOKUP($D966,metadata!$B$2:$S$451,5,0)</f>
        <v>y</v>
      </c>
      <c r="I966" s="0" t="str">
        <f aca="false">VLOOKUP($D966,metadata!$B$2:$S$451,6,0)</f>
        <v>a</v>
      </c>
      <c r="J966" s="0" t="str">
        <f aca="false">VLOOKUP($D966,metadata!$B$2:$S$451,7,0)</f>
        <v>i</v>
      </c>
      <c r="K966" s="0" t="str">
        <f aca="false">VLOOKUP($D966,metadata!$B$2:$S$451,8,0)</f>
        <v/>
      </c>
      <c r="L966" s="0" t="n">
        <f aca="false">VLOOKUP($D966,metadata!$B$2:$S$451,9,0)</f>
        <v>5</v>
      </c>
      <c r="M966" s="0" t="str">
        <f aca="false">VLOOKUP($D966,metadata!$B$2:$S$451,10,0)</f>
        <v/>
      </c>
      <c r="N966" s="0" t="str">
        <f aca="false">VLOOKUP($D966,metadata!$B$2:$S$451,11,0)</f>
        <v>drosophila littoralis</v>
      </c>
      <c r="O966" s="0" t="str">
        <f aca="false">VLOOKUP($D966,metadata!$B$2:$S$451,12,0)</f>
        <v>diptera</v>
      </c>
      <c r="P966" s="0" t="str">
        <f aca="false">VLOOKUP($D966,metadata!$B$2:$S$451,13,0)</f>
        <v>Oulu8</v>
      </c>
      <c r="Q966" s="0" t="n">
        <f aca="false">VLOOKUP($D966,metadata!$B$2:$S$451,14,0)</f>
        <v>65</v>
      </c>
      <c r="R966" s="0" t="n">
        <f aca="false">VLOOKUP($D966,metadata!$B$2:$S$451,15,0)</f>
        <v>25.4166666666667</v>
      </c>
      <c r="S966" s="0" t="n">
        <f aca="false">VLOOKUP($D966,metadata!$B$2:$S$451,16,0)</f>
        <v>0.001</v>
      </c>
      <c r="T966" s="0" t="str">
        <f aca="false">VLOOKUP($D966,metadata!$B$2:$S$451,17,0)</f>
        <v/>
      </c>
      <c r="U966" s="0" t="str">
        <f aca="false">VLOOKUP($D966,metadata!$B$2:$S$451,18,0)</f>
        <v/>
      </c>
      <c r="V966" s="0" t="n">
        <f aca="false">VLOOKUP($D966,metadata!$B$2:$Z$451,19,0)</f>
        <v>30</v>
      </c>
      <c r="W966" s="0" t="str">
        <f aca="false">VLOOKUP($D966,metadata!$B$2:$Z$451,20,0)</f>
        <v>global average</v>
      </c>
      <c r="X966" s="0" t="str">
        <f aca="false">VLOOKUP($D966,metadata!$B$2:$Z$451,21,0)</f>
        <v/>
      </c>
      <c r="Y966" s="0" t="n">
        <f aca="false">VLOOKUP($D966,metadata!$B$2:$Z$451,22,0)</f>
        <v>24</v>
      </c>
      <c r="Z966" s="0" t="str">
        <f aca="false">VLOOKUP($D966,metadata!$B$2:$Z$451,23,0)</f>
        <v/>
      </c>
      <c r="AA966" s="0" t="str">
        <f aca="false">VLOOKUP($D966,metadata!$B$2:$Z$451,24,0)</f>
        <v>adult</v>
      </c>
      <c r="AB966" s="0" t="str">
        <f aca="false">VLOOKUP($D966,metadata!$B$2:$Z$451,25,0)</f>
        <v/>
      </c>
      <c r="AC966" s="0" t="n">
        <v>17.4342857142857</v>
      </c>
      <c r="AD966" s="0" t="n">
        <v>101.963369963369</v>
      </c>
      <c r="AF966" s="0" t="n">
        <f aca="false">IF(AE966="",V966,AE966)</f>
        <v>30</v>
      </c>
      <c r="AG966" s="0" t="n">
        <v>18</v>
      </c>
      <c r="AH966" s="0" t="n">
        <v>1986</v>
      </c>
      <c r="AI966" s="0" t="s">
        <v>37</v>
      </c>
      <c r="AJ966" s="0" t="s">
        <v>38</v>
      </c>
    </row>
    <row r="967" customFormat="false" ht="13.8" hidden="false" customHeight="false" outlineLevel="0" collapsed="false">
      <c r="C967" s="0" t="n">
        <v>966</v>
      </c>
      <c r="D967" s="3" t="str">
        <f aca="false">VLOOKUP(C967,$A$1:$B$451,2)</f>
        <v>24-Oulu8</v>
      </c>
      <c r="E967" s="0" t="str">
        <f aca="false">VLOOKUP($D967,metadata!$B$2:$S$451,2,0)</f>
        <v>LANKINEN, P</v>
      </c>
      <c r="F967" s="0" t="str">
        <f aca="false">VLOOKUP($D967,metadata!$B$2:$S$451,3,0)</f>
        <v>GEOGRAPHICAL VARIATION IN CIRCADIAN ECLOSION RHYTHM AND PHOTOPERIODIC ADULT DIAPAUSE IN DROSOPHILA-LITTORALIS</v>
      </c>
      <c r="G967" s="0" t="str">
        <f aca="false">VLOOKUP($D967,metadata!$B$2:$S$451,4,0)</f>
        <v>10.1007/BF00612503</v>
      </c>
      <c r="H967" s="0" t="str">
        <f aca="false">VLOOKUP($D967,metadata!$B$2:$S$451,5,0)</f>
        <v>y</v>
      </c>
      <c r="I967" s="0" t="str">
        <f aca="false">VLOOKUP($D967,metadata!$B$2:$S$451,6,0)</f>
        <v>a</v>
      </c>
      <c r="J967" s="0" t="str">
        <f aca="false">VLOOKUP($D967,metadata!$B$2:$S$451,7,0)</f>
        <v>i</v>
      </c>
      <c r="K967" s="0" t="str">
        <f aca="false">VLOOKUP($D967,metadata!$B$2:$S$451,8,0)</f>
        <v/>
      </c>
      <c r="L967" s="0" t="n">
        <f aca="false">VLOOKUP($D967,metadata!$B$2:$S$451,9,0)</f>
        <v>5</v>
      </c>
      <c r="M967" s="0" t="str">
        <f aca="false">VLOOKUP($D967,metadata!$B$2:$S$451,10,0)</f>
        <v/>
      </c>
      <c r="N967" s="0" t="str">
        <f aca="false">VLOOKUP($D967,metadata!$B$2:$S$451,11,0)</f>
        <v>drosophila littoralis</v>
      </c>
      <c r="O967" s="0" t="str">
        <f aca="false">VLOOKUP($D967,metadata!$B$2:$S$451,12,0)</f>
        <v>diptera</v>
      </c>
      <c r="P967" s="0" t="str">
        <f aca="false">VLOOKUP($D967,metadata!$B$2:$S$451,13,0)</f>
        <v>Oulu8</v>
      </c>
      <c r="Q967" s="0" t="n">
        <f aca="false">VLOOKUP($D967,metadata!$B$2:$S$451,14,0)</f>
        <v>65</v>
      </c>
      <c r="R967" s="0" t="n">
        <f aca="false">VLOOKUP($D967,metadata!$B$2:$S$451,15,0)</f>
        <v>25.4166666666667</v>
      </c>
      <c r="S967" s="0" t="n">
        <f aca="false">VLOOKUP($D967,metadata!$B$2:$S$451,16,0)</f>
        <v>0.001</v>
      </c>
      <c r="T967" s="0" t="str">
        <f aca="false">VLOOKUP($D967,metadata!$B$2:$S$451,17,0)</f>
        <v/>
      </c>
      <c r="U967" s="0" t="str">
        <f aca="false">VLOOKUP($D967,metadata!$B$2:$S$451,18,0)</f>
        <v/>
      </c>
      <c r="V967" s="0" t="n">
        <f aca="false">VLOOKUP($D967,metadata!$B$2:$Z$451,19,0)</f>
        <v>30</v>
      </c>
      <c r="W967" s="0" t="str">
        <f aca="false">VLOOKUP($D967,metadata!$B$2:$Z$451,20,0)</f>
        <v>global average</v>
      </c>
      <c r="X967" s="0" t="str">
        <f aca="false">VLOOKUP($D967,metadata!$B$2:$Z$451,21,0)</f>
        <v/>
      </c>
      <c r="Y967" s="0" t="n">
        <f aca="false">VLOOKUP($D967,metadata!$B$2:$Z$451,22,0)</f>
        <v>24</v>
      </c>
      <c r="Z967" s="0" t="str">
        <f aca="false">VLOOKUP($D967,metadata!$B$2:$Z$451,23,0)</f>
        <v/>
      </c>
      <c r="AA967" s="0" t="str">
        <f aca="false">VLOOKUP($D967,metadata!$B$2:$Z$451,24,0)</f>
        <v>adult</v>
      </c>
      <c r="AB967" s="0" t="str">
        <f aca="false">VLOOKUP($D967,metadata!$B$2:$Z$451,25,0)</f>
        <v/>
      </c>
      <c r="AC967" s="0" t="n">
        <v>18.9428571428571</v>
      </c>
      <c r="AD967" s="0" t="n">
        <v>80.4884004884004</v>
      </c>
      <c r="AF967" s="0" t="n">
        <f aca="false">IF(AE967="",V967,AE967)</f>
        <v>30</v>
      </c>
      <c r="AG967" s="0" t="n">
        <v>19.5</v>
      </c>
      <c r="AH967" s="0" t="n">
        <v>1986</v>
      </c>
      <c r="AI967" s="0" t="s">
        <v>37</v>
      </c>
      <c r="AJ967" s="0" t="s">
        <v>38</v>
      </c>
    </row>
    <row r="968" customFormat="false" ht="13.8" hidden="false" customHeight="false" outlineLevel="0" collapsed="false">
      <c r="C968" s="0" t="n">
        <v>967</v>
      </c>
      <c r="D968" s="3" t="str">
        <f aca="false">VLOOKUP(C968,$A$1:$B$451,2)</f>
        <v>24-Oulu8</v>
      </c>
      <c r="E968" s="0" t="str">
        <f aca="false">VLOOKUP($D968,metadata!$B$2:$S$451,2,0)</f>
        <v>LANKINEN, P</v>
      </c>
      <c r="F968" s="0" t="str">
        <f aca="false">VLOOKUP($D968,metadata!$B$2:$S$451,3,0)</f>
        <v>GEOGRAPHICAL VARIATION IN CIRCADIAN ECLOSION RHYTHM AND PHOTOPERIODIC ADULT DIAPAUSE IN DROSOPHILA-LITTORALIS</v>
      </c>
      <c r="G968" s="0" t="str">
        <f aca="false">VLOOKUP($D968,metadata!$B$2:$S$451,4,0)</f>
        <v>10.1007/BF00612503</v>
      </c>
      <c r="H968" s="0" t="str">
        <f aca="false">VLOOKUP($D968,metadata!$B$2:$S$451,5,0)</f>
        <v>y</v>
      </c>
      <c r="I968" s="0" t="str">
        <f aca="false">VLOOKUP($D968,metadata!$B$2:$S$451,6,0)</f>
        <v>a</v>
      </c>
      <c r="J968" s="0" t="str">
        <f aca="false">VLOOKUP($D968,metadata!$B$2:$S$451,7,0)</f>
        <v>i</v>
      </c>
      <c r="K968" s="0" t="str">
        <f aca="false">VLOOKUP($D968,metadata!$B$2:$S$451,8,0)</f>
        <v/>
      </c>
      <c r="L968" s="0" t="n">
        <f aca="false">VLOOKUP($D968,metadata!$B$2:$S$451,9,0)</f>
        <v>5</v>
      </c>
      <c r="M968" s="0" t="str">
        <f aca="false">VLOOKUP($D968,metadata!$B$2:$S$451,10,0)</f>
        <v/>
      </c>
      <c r="N968" s="0" t="str">
        <f aca="false">VLOOKUP($D968,metadata!$B$2:$S$451,11,0)</f>
        <v>drosophila littoralis</v>
      </c>
      <c r="O968" s="0" t="str">
        <f aca="false">VLOOKUP($D968,metadata!$B$2:$S$451,12,0)</f>
        <v>diptera</v>
      </c>
      <c r="P968" s="0" t="str">
        <f aca="false">VLOOKUP($D968,metadata!$B$2:$S$451,13,0)</f>
        <v>Oulu8</v>
      </c>
      <c r="Q968" s="0" t="n">
        <f aca="false">VLOOKUP($D968,metadata!$B$2:$S$451,14,0)</f>
        <v>65</v>
      </c>
      <c r="R968" s="0" t="n">
        <f aca="false">VLOOKUP($D968,metadata!$B$2:$S$451,15,0)</f>
        <v>25.4166666666667</v>
      </c>
      <c r="S968" s="0" t="n">
        <f aca="false">VLOOKUP($D968,metadata!$B$2:$S$451,16,0)</f>
        <v>0.001</v>
      </c>
      <c r="T968" s="0" t="str">
        <f aca="false">VLOOKUP($D968,metadata!$B$2:$S$451,17,0)</f>
        <v/>
      </c>
      <c r="U968" s="0" t="str">
        <f aca="false">VLOOKUP($D968,metadata!$B$2:$S$451,18,0)</f>
        <v/>
      </c>
      <c r="V968" s="0" t="n">
        <f aca="false">VLOOKUP($D968,metadata!$B$2:$Z$451,19,0)</f>
        <v>30</v>
      </c>
      <c r="W968" s="0" t="str">
        <f aca="false">VLOOKUP($D968,metadata!$B$2:$Z$451,20,0)</f>
        <v>global average</v>
      </c>
      <c r="X968" s="0" t="str">
        <f aca="false">VLOOKUP($D968,metadata!$B$2:$Z$451,21,0)</f>
        <v/>
      </c>
      <c r="Y968" s="0" t="n">
        <f aca="false">VLOOKUP($D968,metadata!$B$2:$Z$451,22,0)</f>
        <v>24</v>
      </c>
      <c r="Z968" s="0" t="str">
        <f aca="false">VLOOKUP($D968,metadata!$B$2:$Z$451,23,0)</f>
        <v/>
      </c>
      <c r="AA968" s="0" t="str">
        <f aca="false">VLOOKUP($D968,metadata!$B$2:$Z$451,24,0)</f>
        <v>adult</v>
      </c>
      <c r="AB968" s="0" t="str">
        <f aca="false">VLOOKUP($D968,metadata!$B$2:$Z$451,25,0)</f>
        <v/>
      </c>
      <c r="AC968" s="0" t="n">
        <v>20.52</v>
      </c>
      <c r="AD968" s="0" t="n">
        <v>29.094017094017</v>
      </c>
      <c r="AF968" s="0" t="n">
        <f aca="false">IF(AE968="",V968,AE968)</f>
        <v>30</v>
      </c>
      <c r="AG968" s="0" t="n">
        <v>21</v>
      </c>
      <c r="AH968" s="0" t="n">
        <v>1986</v>
      </c>
      <c r="AI968" s="0" t="s">
        <v>37</v>
      </c>
      <c r="AJ968" s="0" t="s">
        <v>38</v>
      </c>
    </row>
    <row r="969" customFormat="false" ht="13.8" hidden="false" customHeight="false" outlineLevel="0" collapsed="false">
      <c r="C969" s="0" t="n">
        <v>968</v>
      </c>
      <c r="D969" s="3" t="str">
        <f aca="false">VLOOKUP(C969,$A$1:$B$451,2)</f>
        <v>24-paltamo1</v>
      </c>
      <c r="E969" s="0" t="str">
        <f aca="false">VLOOKUP($D969,metadata!$B$2:$S$451,2,0)</f>
        <v>LANKINEN, P</v>
      </c>
      <c r="F969" s="0" t="str">
        <f aca="false">VLOOKUP($D969,metadata!$B$2:$S$451,3,0)</f>
        <v>GEOGRAPHICAL VARIATION IN CIRCADIAN ECLOSION RHYTHM AND PHOTOPERIODIC ADULT DIAPAUSE IN DROSOPHILA-LITTORALIS</v>
      </c>
      <c r="G969" s="0" t="str">
        <f aca="false">VLOOKUP($D969,metadata!$B$2:$S$451,4,0)</f>
        <v>10.1007/BF00612503</v>
      </c>
      <c r="H969" s="0" t="str">
        <f aca="false">VLOOKUP($D969,metadata!$B$2:$S$451,5,0)</f>
        <v>y</v>
      </c>
      <c r="I969" s="0" t="str">
        <f aca="false">VLOOKUP($D969,metadata!$B$2:$S$451,6,0)</f>
        <v>a</v>
      </c>
      <c r="J969" s="0" t="str">
        <f aca="false">VLOOKUP($D969,metadata!$B$2:$S$451,7,0)</f>
        <v>i</v>
      </c>
      <c r="K969" s="0" t="str">
        <f aca="false">VLOOKUP($D969,metadata!$B$2:$S$451,8,0)</f>
        <v/>
      </c>
      <c r="L969" s="0" t="n">
        <f aca="false">VLOOKUP($D969,metadata!$B$2:$S$451,9,0)</f>
        <v>8</v>
      </c>
      <c r="M969" s="0" t="str">
        <f aca="false">VLOOKUP($D969,metadata!$B$2:$S$451,10,0)</f>
        <v/>
      </c>
      <c r="N969" s="0" t="str">
        <f aca="false">VLOOKUP($D969,metadata!$B$2:$S$451,11,0)</f>
        <v>drosophila littoralis</v>
      </c>
      <c r="O969" s="0" t="str">
        <f aca="false">VLOOKUP($D969,metadata!$B$2:$S$451,12,0)</f>
        <v>diptera</v>
      </c>
      <c r="P969" s="0" t="str">
        <f aca="false">VLOOKUP($D969,metadata!$B$2:$S$451,13,0)</f>
        <v>paltamo1</v>
      </c>
      <c r="Q969" s="0" t="n">
        <f aca="false">VLOOKUP($D969,metadata!$B$2:$S$451,14,0)</f>
        <v>64.3333333333333</v>
      </c>
      <c r="R969" s="0" t="n">
        <f aca="false">VLOOKUP($D969,metadata!$B$2:$S$451,15,0)</f>
        <v>27.8333333333333</v>
      </c>
      <c r="S969" s="0" t="str">
        <f aca="false">VLOOKUP($D969,metadata!$B$2:$S$451,16,0)</f>
        <v/>
      </c>
      <c r="T969" s="0" t="str">
        <f aca="false">VLOOKUP($D969,metadata!$B$2:$S$451,17,0)</f>
        <v/>
      </c>
      <c r="U969" s="0" t="str">
        <f aca="false">VLOOKUP($D969,metadata!$B$2:$S$451,18,0)</f>
        <v/>
      </c>
      <c r="V969" s="0" t="n">
        <f aca="false">VLOOKUP($D969,metadata!$B$2:$Z$451,19,0)</f>
        <v>30</v>
      </c>
      <c r="W969" s="0" t="str">
        <f aca="false">VLOOKUP($D969,metadata!$B$2:$Z$451,20,0)</f>
        <v>global average</v>
      </c>
      <c r="X969" s="0" t="str">
        <f aca="false">VLOOKUP($D969,metadata!$B$2:$Z$451,21,0)</f>
        <v/>
      </c>
      <c r="Y969" s="0" t="n">
        <f aca="false">VLOOKUP($D969,metadata!$B$2:$Z$451,22,0)</f>
        <v>24</v>
      </c>
      <c r="Z969" s="0" t="str">
        <f aca="false">VLOOKUP($D969,metadata!$B$2:$Z$451,23,0)</f>
        <v/>
      </c>
      <c r="AA969" s="0" t="str">
        <f aca="false">VLOOKUP($D969,metadata!$B$2:$Z$451,24,0)</f>
        <v>adult</v>
      </c>
      <c r="AB969" s="0" t="str">
        <f aca="false">VLOOKUP($D969,metadata!$B$2:$Z$451,25,0)</f>
        <v/>
      </c>
      <c r="AC969" s="0" t="n">
        <v>8.72571428571428</v>
      </c>
      <c r="AD969" s="0" t="n">
        <v>100.039072039072</v>
      </c>
      <c r="AF969" s="0" t="n">
        <f aca="false">IF(AE969="",V969,AE969)</f>
        <v>30</v>
      </c>
      <c r="AG969" s="0" t="n">
        <v>9</v>
      </c>
      <c r="AH969" s="0" t="n">
        <v>1986</v>
      </c>
      <c r="AI969" s="0" t="s">
        <v>37</v>
      </c>
      <c r="AJ969" s="0" t="s">
        <v>38</v>
      </c>
    </row>
    <row r="970" customFormat="false" ht="13.8" hidden="false" customHeight="false" outlineLevel="0" collapsed="false">
      <c r="C970" s="0" t="n">
        <v>969</v>
      </c>
      <c r="D970" s="3" t="str">
        <f aca="false">VLOOKUP(C970,$A$1:$B$451,2)</f>
        <v>24-paltamo1</v>
      </c>
      <c r="E970" s="0" t="str">
        <f aca="false">VLOOKUP($D970,metadata!$B$2:$S$451,2,0)</f>
        <v>LANKINEN, P</v>
      </c>
      <c r="F970" s="0" t="str">
        <f aca="false">VLOOKUP($D970,metadata!$B$2:$S$451,3,0)</f>
        <v>GEOGRAPHICAL VARIATION IN CIRCADIAN ECLOSION RHYTHM AND PHOTOPERIODIC ADULT DIAPAUSE IN DROSOPHILA-LITTORALIS</v>
      </c>
      <c r="G970" s="0" t="str">
        <f aca="false">VLOOKUP($D970,metadata!$B$2:$S$451,4,0)</f>
        <v>10.1007/BF00612503</v>
      </c>
      <c r="H970" s="0" t="str">
        <f aca="false">VLOOKUP($D970,metadata!$B$2:$S$451,5,0)</f>
        <v>y</v>
      </c>
      <c r="I970" s="0" t="str">
        <f aca="false">VLOOKUP($D970,metadata!$B$2:$S$451,6,0)</f>
        <v>a</v>
      </c>
      <c r="J970" s="0" t="str">
        <f aca="false">VLOOKUP($D970,metadata!$B$2:$S$451,7,0)</f>
        <v>i</v>
      </c>
      <c r="K970" s="0" t="str">
        <f aca="false">VLOOKUP($D970,metadata!$B$2:$S$451,8,0)</f>
        <v/>
      </c>
      <c r="L970" s="0" t="n">
        <f aca="false">VLOOKUP($D970,metadata!$B$2:$S$451,9,0)</f>
        <v>8</v>
      </c>
      <c r="M970" s="0" t="str">
        <f aca="false">VLOOKUP($D970,metadata!$B$2:$S$451,10,0)</f>
        <v/>
      </c>
      <c r="N970" s="0" t="str">
        <f aca="false">VLOOKUP($D970,metadata!$B$2:$S$451,11,0)</f>
        <v>drosophila littoralis</v>
      </c>
      <c r="O970" s="0" t="str">
        <f aca="false">VLOOKUP($D970,metadata!$B$2:$S$451,12,0)</f>
        <v>diptera</v>
      </c>
      <c r="P970" s="0" t="str">
        <f aca="false">VLOOKUP($D970,metadata!$B$2:$S$451,13,0)</f>
        <v>paltamo1</v>
      </c>
      <c r="Q970" s="0" t="n">
        <f aca="false">VLOOKUP($D970,metadata!$B$2:$S$451,14,0)</f>
        <v>64.3333333333333</v>
      </c>
      <c r="R970" s="0" t="n">
        <f aca="false">VLOOKUP($D970,metadata!$B$2:$S$451,15,0)</f>
        <v>27.8333333333333</v>
      </c>
      <c r="S970" s="0" t="str">
        <f aca="false">VLOOKUP($D970,metadata!$B$2:$S$451,16,0)</f>
        <v/>
      </c>
      <c r="T970" s="0" t="str">
        <f aca="false">VLOOKUP($D970,metadata!$B$2:$S$451,17,0)</f>
        <v/>
      </c>
      <c r="U970" s="0" t="str">
        <f aca="false">VLOOKUP($D970,metadata!$B$2:$S$451,18,0)</f>
        <v/>
      </c>
      <c r="V970" s="0" t="n">
        <f aca="false">VLOOKUP($D970,metadata!$B$2:$Z$451,19,0)</f>
        <v>30</v>
      </c>
      <c r="W970" s="0" t="str">
        <f aca="false">VLOOKUP($D970,metadata!$B$2:$Z$451,20,0)</f>
        <v>global average</v>
      </c>
      <c r="X970" s="0" t="str">
        <f aca="false">VLOOKUP($D970,metadata!$B$2:$Z$451,21,0)</f>
        <v/>
      </c>
      <c r="Y970" s="0" t="n">
        <f aca="false">VLOOKUP($D970,metadata!$B$2:$Z$451,22,0)</f>
        <v>24</v>
      </c>
      <c r="Z970" s="0" t="str">
        <f aca="false">VLOOKUP($D970,metadata!$B$2:$Z$451,23,0)</f>
        <v/>
      </c>
      <c r="AA970" s="0" t="str">
        <f aca="false">VLOOKUP($D970,metadata!$B$2:$Z$451,24,0)</f>
        <v>adult</v>
      </c>
      <c r="AB970" s="0" t="str">
        <f aca="false">VLOOKUP($D970,metadata!$B$2:$Z$451,25,0)</f>
        <v/>
      </c>
      <c r="AC970" s="0" t="n">
        <v>10.1657142857142</v>
      </c>
      <c r="AD970" s="0" t="n">
        <v>99.8339438339438</v>
      </c>
      <c r="AF970" s="0" t="n">
        <f aca="false">IF(AE970="",V970,AE970)</f>
        <v>30</v>
      </c>
      <c r="AG970" s="0" t="n">
        <v>10.5</v>
      </c>
      <c r="AH970" s="0" t="n">
        <v>1986</v>
      </c>
      <c r="AI970" s="0" t="s">
        <v>37</v>
      </c>
      <c r="AJ970" s="0" t="s">
        <v>38</v>
      </c>
    </row>
    <row r="971" customFormat="false" ht="13.8" hidden="false" customHeight="false" outlineLevel="0" collapsed="false">
      <c r="C971" s="0" t="n">
        <v>970</v>
      </c>
      <c r="D971" s="3" t="str">
        <f aca="false">VLOOKUP(C971,$A$1:$B$451,2)</f>
        <v>24-paltamo1</v>
      </c>
      <c r="E971" s="0" t="str">
        <f aca="false">VLOOKUP($D971,metadata!$B$2:$S$451,2,0)</f>
        <v>LANKINEN, P</v>
      </c>
      <c r="F971" s="0" t="str">
        <f aca="false">VLOOKUP($D971,metadata!$B$2:$S$451,3,0)</f>
        <v>GEOGRAPHICAL VARIATION IN CIRCADIAN ECLOSION RHYTHM AND PHOTOPERIODIC ADULT DIAPAUSE IN DROSOPHILA-LITTORALIS</v>
      </c>
      <c r="G971" s="0" t="str">
        <f aca="false">VLOOKUP($D971,metadata!$B$2:$S$451,4,0)</f>
        <v>10.1007/BF00612503</v>
      </c>
      <c r="H971" s="0" t="str">
        <f aca="false">VLOOKUP($D971,metadata!$B$2:$S$451,5,0)</f>
        <v>y</v>
      </c>
      <c r="I971" s="0" t="str">
        <f aca="false">VLOOKUP($D971,metadata!$B$2:$S$451,6,0)</f>
        <v>a</v>
      </c>
      <c r="J971" s="0" t="str">
        <f aca="false">VLOOKUP($D971,metadata!$B$2:$S$451,7,0)</f>
        <v>i</v>
      </c>
      <c r="K971" s="0" t="str">
        <f aca="false">VLOOKUP($D971,metadata!$B$2:$S$451,8,0)</f>
        <v/>
      </c>
      <c r="L971" s="0" t="n">
        <f aca="false">VLOOKUP($D971,metadata!$B$2:$S$451,9,0)</f>
        <v>8</v>
      </c>
      <c r="M971" s="0" t="str">
        <f aca="false">VLOOKUP($D971,metadata!$B$2:$S$451,10,0)</f>
        <v/>
      </c>
      <c r="N971" s="0" t="str">
        <f aca="false">VLOOKUP($D971,metadata!$B$2:$S$451,11,0)</f>
        <v>drosophila littoralis</v>
      </c>
      <c r="O971" s="0" t="str">
        <f aca="false">VLOOKUP($D971,metadata!$B$2:$S$451,12,0)</f>
        <v>diptera</v>
      </c>
      <c r="P971" s="0" t="str">
        <f aca="false">VLOOKUP($D971,metadata!$B$2:$S$451,13,0)</f>
        <v>paltamo1</v>
      </c>
      <c r="Q971" s="0" t="n">
        <f aca="false">VLOOKUP($D971,metadata!$B$2:$S$451,14,0)</f>
        <v>64.3333333333333</v>
      </c>
      <c r="R971" s="0" t="n">
        <f aca="false">VLOOKUP($D971,metadata!$B$2:$S$451,15,0)</f>
        <v>27.8333333333333</v>
      </c>
      <c r="S971" s="0" t="str">
        <f aca="false">VLOOKUP($D971,metadata!$B$2:$S$451,16,0)</f>
        <v/>
      </c>
      <c r="T971" s="0" t="str">
        <f aca="false">VLOOKUP($D971,metadata!$B$2:$S$451,17,0)</f>
        <v/>
      </c>
      <c r="U971" s="0" t="str">
        <f aca="false">VLOOKUP($D971,metadata!$B$2:$S$451,18,0)</f>
        <v/>
      </c>
      <c r="V971" s="0" t="n">
        <f aca="false">VLOOKUP($D971,metadata!$B$2:$Z$451,19,0)</f>
        <v>30</v>
      </c>
      <c r="W971" s="0" t="str">
        <f aca="false">VLOOKUP($D971,metadata!$B$2:$Z$451,20,0)</f>
        <v>global average</v>
      </c>
      <c r="X971" s="0" t="str">
        <f aca="false">VLOOKUP($D971,metadata!$B$2:$Z$451,21,0)</f>
        <v/>
      </c>
      <c r="Y971" s="0" t="n">
        <f aca="false">VLOOKUP($D971,metadata!$B$2:$Z$451,22,0)</f>
        <v>24</v>
      </c>
      <c r="Z971" s="0" t="str">
        <f aca="false">VLOOKUP($D971,metadata!$B$2:$Z$451,23,0)</f>
        <v/>
      </c>
      <c r="AA971" s="0" t="str">
        <f aca="false">VLOOKUP($D971,metadata!$B$2:$Z$451,24,0)</f>
        <v>adult</v>
      </c>
      <c r="AB971" s="0" t="str">
        <f aca="false">VLOOKUP($D971,metadata!$B$2:$Z$451,25,0)</f>
        <v/>
      </c>
      <c r="AC971" s="0" t="n">
        <v>11.6057142857142</v>
      </c>
      <c r="AD971" s="0" t="n">
        <v>99.6288156288156</v>
      </c>
      <c r="AF971" s="0" t="n">
        <f aca="false">IF(AE971="",V971,AE971)</f>
        <v>30</v>
      </c>
      <c r="AG971" s="0" t="n">
        <v>12</v>
      </c>
      <c r="AH971" s="0" t="n">
        <v>1986</v>
      </c>
      <c r="AI971" s="0" t="s">
        <v>37</v>
      </c>
      <c r="AJ971" s="0" t="s">
        <v>38</v>
      </c>
    </row>
    <row r="972" customFormat="false" ht="13.8" hidden="false" customHeight="false" outlineLevel="0" collapsed="false">
      <c r="C972" s="0" t="n">
        <v>971</v>
      </c>
      <c r="D972" s="3" t="str">
        <f aca="false">VLOOKUP(C972,$A$1:$B$451,2)</f>
        <v>24-paltamo1</v>
      </c>
      <c r="E972" s="0" t="str">
        <f aca="false">VLOOKUP($D972,metadata!$B$2:$S$451,2,0)</f>
        <v>LANKINEN, P</v>
      </c>
      <c r="F972" s="0" t="str">
        <f aca="false">VLOOKUP($D972,metadata!$B$2:$S$451,3,0)</f>
        <v>GEOGRAPHICAL VARIATION IN CIRCADIAN ECLOSION RHYTHM AND PHOTOPERIODIC ADULT DIAPAUSE IN DROSOPHILA-LITTORALIS</v>
      </c>
      <c r="G972" s="0" t="str">
        <f aca="false">VLOOKUP($D972,metadata!$B$2:$S$451,4,0)</f>
        <v>10.1007/BF00612503</v>
      </c>
      <c r="H972" s="0" t="str">
        <f aca="false">VLOOKUP($D972,metadata!$B$2:$S$451,5,0)</f>
        <v>y</v>
      </c>
      <c r="I972" s="0" t="str">
        <f aca="false">VLOOKUP($D972,metadata!$B$2:$S$451,6,0)</f>
        <v>a</v>
      </c>
      <c r="J972" s="0" t="str">
        <f aca="false">VLOOKUP($D972,metadata!$B$2:$S$451,7,0)</f>
        <v>i</v>
      </c>
      <c r="K972" s="0" t="str">
        <f aca="false">VLOOKUP($D972,metadata!$B$2:$S$451,8,0)</f>
        <v/>
      </c>
      <c r="L972" s="0" t="n">
        <f aca="false">VLOOKUP($D972,metadata!$B$2:$S$451,9,0)</f>
        <v>8</v>
      </c>
      <c r="M972" s="0" t="str">
        <f aca="false">VLOOKUP($D972,metadata!$B$2:$S$451,10,0)</f>
        <v/>
      </c>
      <c r="N972" s="0" t="str">
        <f aca="false">VLOOKUP($D972,metadata!$B$2:$S$451,11,0)</f>
        <v>drosophila littoralis</v>
      </c>
      <c r="O972" s="0" t="str">
        <f aca="false">VLOOKUP($D972,metadata!$B$2:$S$451,12,0)</f>
        <v>diptera</v>
      </c>
      <c r="P972" s="0" t="str">
        <f aca="false">VLOOKUP($D972,metadata!$B$2:$S$451,13,0)</f>
        <v>paltamo1</v>
      </c>
      <c r="Q972" s="0" t="n">
        <f aca="false">VLOOKUP($D972,metadata!$B$2:$S$451,14,0)</f>
        <v>64.3333333333333</v>
      </c>
      <c r="R972" s="0" t="n">
        <f aca="false">VLOOKUP($D972,metadata!$B$2:$S$451,15,0)</f>
        <v>27.8333333333333</v>
      </c>
      <c r="S972" s="0" t="str">
        <f aca="false">VLOOKUP($D972,metadata!$B$2:$S$451,16,0)</f>
        <v/>
      </c>
      <c r="T972" s="0" t="str">
        <f aca="false">VLOOKUP($D972,metadata!$B$2:$S$451,17,0)</f>
        <v/>
      </c>
      <c r="U972" s="0" t="str">
        <f aca="false">VLOOKUP($D972,metadata!$B$2:$S$451,18,0)</f>
        <v/>
      </c>
      <c r="V972" s="0" t="n">
        <f aca="false">VLOOKUP($D972,metadata!$B$2:$Z$451,19,0)</f>
        <v>30</v>
      </c>
      <c r="W972" s="0" t="str">
        <f aca="false">VLOOKUP($D972,metadata!$B$2:$Z$451,20,0)</f>
        <v>global average</v>
      </c>
      <c r="X972" s="0" t="str">
        <f aca="false">VLOOKUP($D972,metadata!$B$2:$Z$451,21,0)</f>
        <v/>
      </c>
      <c r="Y972" s="0" t="n">
        <f aca="false">VLOOKUP($D972,metadata!$B$2:$Z$451,22,0)</f>
        <v>24</v>
      </c>
      <c r="Z972" s="0" t="str">
        <f aca="false">VLOOKUP($D972,metadata!$B$2:$Z$451,23,0)</f>
        <v/>
      </c>
      <c r="AA972" s="0" t="str">
        <f aca="false">VLOOKUP($D972,metadata!$B$2:$Z$451,24,0)</f>
        <v>adult</v>
      </c>
      <c r="AB972" s="0" t="str">
        <f aca="false">VLOOKUP($D972,metadata!$B$2:$Z$451,25,0)</f>
        <v/>
      </c>
      <c r="AC972" s="0" t="n">
        <v>13.1142857142857</v>
      </c>
      <c r="AD972" s="0" t="n">
        <v>100.26862026862</v>
      </c>
      <c r="AF972" s="0" t="n">
        <f aca="false">IF(AE972="",V972,AE972)</f>
        <v>30</v>
      </c>
      <c r="AG972" s="0" t="n">
        <v>13.5</v>
      </c>
      <c r="AH972" s="0" t="n">
        <v>1986</v>
      </c>
      <c r="AI972" s="0" t="s">
        <v>37</v>
      </c>
      <c r="AJ972" s="0" t="s">
        <v>38</v>
      </c>
    </row>
    <row r="973" customFormat="false" ht="13.8" hidden="false" customHeight="false" outlineLevel="0" collapsed="false">
      <c r="C973" s="0" t="n">
        <v>972</v>
      </c>
      <c r="D973" s="3" t="str">
        <f aca="false">VLOOKUP(C973,$A$1:$B$451,2)</f>
        <v>24-paltamo1</v>
      </c>
      <c r="E973" s="0" t="str">
        <f aca="false">VLOOKUP($D973,metadata!$B$2:$S$451,2,0)</f>
        <v>LANKINEN, P</v>
      </c>
      <c r="F973" s="0" t="str">
        <f aca="false">VLOOKUP($D973,metadata!$B$2:$S$451,3,0)</f>
        <v>GEOGRAPHICAL VARIATION IN CIRCADIAN ECLOSION RHYTHM AND PHOTOPERIODIC ADULT DIAPAUSE IN DROSOPHILA-LITTORALIS</v>
      </c>
      <c r="G973" s="0" t="str">
        <f aca="false">VLOOKUP($D973,metadata!$B$2:$S$451,4,0)</f>
        <v>10.1007/BF00612503</v>
      </c>
      <c r="H973" s="0" t="str">
        <f aca="false">VLOOKUP($D973,metadata!$B$2:$S$451,5,0)</f>
        <v>y</v>
      </c>
      <c r="I973" s="0" t="str">
        <f aca="false">VLOOKUP($D973,metadata!$B$2:$S$451,6,0)</f>
        <v>a</v>
      </c>
      <c r="J973" s="0" t="str">
        <f aca="false">VLOOKUP($D973,metadata!$B$2:$S$451,7,0)</f>
        <v>i</v>
      </c>
      <c r="K973" s="0" t="str">
        <f aca="false">VLOOKUP($D973,metadata!$B$2:$S$451,8,0)</f>
        <v/>
      </c>
      <c r="L973" s="0" t="n">
        <f aca="false">VLOOKUP($D973,metadata!$B$2:$S$451,9,0)</f>
        <v>8</v>
      </c>
      <c r="M973" s="0" t="str">
        <f aca="false">VLOOKUP($D973,metadata!$B$2:$S$451,10,0)</f>
        <v/>
      </c>
      <c r="N973" s="0" t="str">
        <f aca="false">VLOOKUP($D973,metadata!$B$2:$S$451,11,0)</f>
        <v>drosophila littoralis</v>
      </c>
      <c r="O973" s="0" t="str">
        <f aca="false">VLOOKUP($D973,metadata!$B$2:$S$451,12,0)</f>
        <v>diptera</v>
      </c>
      <c r="P973" s="0" t="str">
        <f aca="false">VLOOKUP($D973,metadata!$B$2:$S$451,13,0)</f>
        <v>paltamo1</v>
      </c>
      <c r="Q973" s="0" t="n">
        <f aca="false">VLOOKUP($D973,metadata!$B$2:$S$451,14,0)</f>
        <v>64.3333333333333</v>
      </c>
      <c r="R973" s="0" t="n">
        <f aca="false">VLOOKUP($D973,metadata!$B$2:$S$451,15,0)</f>
        <v>27.8333333333333</v>
      </c>
      <c r="S973" s="0" t="str">
        <f aca="false">VLOOKUP($D973,metadata!$B$2:$S$451,16,0)</f>
        <v/>
      </c>
      <c r="T973" s="0" t="str">
        <f aca="false">VLOOKUP($D973,metadata!$B$2:$S$451,17,0)</f>
        <v/>
      </c>
      <c r="U973" s="0" t="str">
        <f aca="false">VLOOKUP($D973,metadata!$B$2:$S$451,18,0)</f>
        <v/>
      </c>
      <c r="V973" s="0" t="n">
        <f aca="false">VLOOKUP($D973,metadata!$B$2:$Z$451,19,0)</f>
        <v>30</v>
      </c>
      <c r="W973" s="0" t="str">
        <f aca="false">VLOOKUP($D973,metadata!$B$2:$Z$451,20,0)</f>
        <v>global average</v>
      </c>
      <c r="X973" s="0" t="str">
        <f aca="false">VLOOKUP($D973,metadata!$B$2:$Z$451,21,0)</f>
        <v/>
      </c>
      <c r="Y973" s="0" t="n">
        <f aca="false">VLOOKUP($D973,metadata!$B$2:$Z$451,22,0)</f>
        <v>24</v>
      </c>
      <c r="Z973" s="0" t="str">
        <f aca="false">VLOOKUP($D973,metadata!$B$2:$Z$451,23,0)</f>
        <v/>
      </c>
      <c r="AA973" s="0" t="str">
        <f aca="false">VLOOKUP($D973,metadata!$B$2:$Z$451,24,0)</f>
        <v>adult</v>
      </c>
      <c r="AB973" s="0" t="str">
        <f aca="false">VLOOKUP($D973,metadata!$B$2:$Z$451,25,0)</f>
        <v/>
      </c>
      <c r="AC973" s="0" t="n">
        <v>14.6228571428571</v>
      </c>
      <c r="AD973" s="0" t="n">
        <v>100.053724053724</v>
      </c>
      <c r="AF973" s="0" t="n">
        <f aca="false">IF(AE973="",V973,AE973)</f>
        <v>30</v>
      </c>
      <c r="AG973" s="0" t="n">
        <v>15</v>
      </c>
      <c r="AH973" s="0" t="n">
        <v>1986</v>
      </c>
      <c r="AI973" s="0" t="s">
        <v>37</v>
      </c>
      <c r="AJ973" s="0" t="s">
        <v>38</v>
      </c>
    </row>
    <row r="974" customFormat="false" ht="13.8" hidden="false" customHeight="false" outlineLevel="0" collapsed="false">
      <c r="C974" s="0" t="n">
        <v>973</v>
      </c>
      <c r="D974" s="3" t="str">
        <f aca="false">VLOOKUP(C974,$A$1:$B$451,2)</f>
        <v>24-paltamo1</v>
      </c>
      <c r="E974" s="0" t="str">
        <f aca="false">VLOOKUP($D974,metadata!$B$2:$S$451,2,0)</f>
        <v>LANKINEN, P</v>
      </c>
      <c r="F974" s="0" t="str">
        <f aca="false">VLOOKUP($D974,metadata!$B$2:$S$451,3,0)</f>
        <v>GEOGRAPHICAL VARIATION IN CIRCADIAN ECLOSION RHYTHM AND PHOTOPERIODIC ADULT DIAPAUSE IN DROSOPHILA-LITTORALIS</v>
      </c>
      <c r="G974" s="0" t="str">
        <f aca="false">VLOOKUP($D974,metadata!$B$2:$S$451,4,0)</f>
        <v>10.1007/BF00612503</v>
      </c>
      <c r="H974" s="0" t="str">
        <f aca="false">VLOOKUP($D974,metadata!$B$2:$S$451,5,0)</f>
        <v>y</v>
      </c>
      <c r="I974" s="0" t="str">
        <f aca="false">VLOOKUP($D974,metadata!$B$2:$S$451,6,0)</f>
        <v>a</v>
      </c>
      <c r="J974" s="0" t="str">
        <f aca="false">VLOOKUP($D974,metadata!$B$2:$S$451,7,0)</f>
        <v>i</v>
      </c>
      <c r="K974" s="0" t="str">
        <f aca="false">VLOOKUP($D974,metadata!$B$2:$S$451,8,0)</f>
        <v/>
      </c>
      <c r="L974" s="0" t="n">
        <f aca="false">VLOOKUP($D974,metadata!$B$2:$S$451,9,0)</f>
        <v>8</v>
      </c>
      <c r="M974" s="0" t="str">
        <f aca="false">VLOOKUP($D974,metadata!$B$2:$S$451,10,0)</f>
        <v/>
      </c>
      <c r="N974" s="0" t="str">
        <f aca="false">VLOOKUP($D974,metadata!$B$2:$S$451,11,0)</f>
        <v>drosophila littoralis</v>
      </c>
      <c r="O974" s="0" t="str">
        <f aca="false">VLOOKUP($D974,metadata!$B$2:$S$451,12,0)</f>
        <v>diptera</v>
      </c>
      <c r="P974" s="0" t="str">
        <f aca="false">VLOOKUP($D974,metadata!$B$2:$S$451,13,0)</f>
        <v>paltamo1</v>
      </c>
      <c r="Q974" s="0" t="n">
        <f aca="false">VLOOKUP($D974,metadata!$B$2:$S$451,14,0)</f>
        <v>64.3333333333333</v>
      </c>
      <c r="R974" s="0" t="n">
        <f aca="false">VLOOKUP($D974,metadata!$B$2:$S$451,15,0)</f>
        <v>27.8333333333333</v>
      </c>
      <c r="S974" s="0" t="str">
        <f aca="false">VLOOKUP($D974,metadata!$B$2:$S$451,16,0)</f>
        <v/>
      </c>
      <c r="T974" s="0" t="str">
        <f aca="false">VLOOKUP($D974,metadata!$B$2:$S$451,17,0)</f>
        <v/>
      </c>
      <c r="U974" s="0" t="str">
        <f aca="false">VLOOKUP($D974,metadata!$B$2:$S$451,18,0)</f>
        <v/>
      </c>
      <c r="V974" s="0" t="n">
        <f aca="false">VLOOKUP($D974,metadata!$B$2:$Z$451,19,0)</f>
        <v>30</v>
      </c>
      <c r="W974" s="0" t="str">
        <f aca="false">VLOOKUP($D974,metadata!$B$2:$Z$451,20,0)</f>
        <v>global average</v>
      </c>
      <c r="X974" s="0" t="str">
        <f aca="false">VLOOKUP($D974,metadata!$B$2:$Z$451,21,0)</f>
        <v/>
      </c>
      <c r="Y974" s="0" t="n">
        <f aca="false">VLOOKUP($D974,metadata!$B$2:$Z$451,22,0)</f>
        <v>24</v>
      </c>
      <c r="Z974" s="0" t="str">
        <f aca="false">VLOOKUP($D974,metadata!$B$2:$Z$451,23,0)</f>
        <v/>
      </c>
      <c r="AA974" s="0" t="str">
        <f aca="false">VLOOKUP($D974,metadata!$B$2:$Z$451,24,0)</f>
        <v>adult</v>
      </c>
      <c r="AB974" s="0" t="str">
        <f aca="false">VLOOKUP($D974,metadata!$B$2:$Z$451,25,0)</f>
        <v/>
      </c>
      <c r="AC974" s="0" t="n">
        <v>16.1314285714285</v>
      </c>
      <c r="AD974" s="0" t="n">
        <v>92.1465201465201</v>
      </c>
      <c r="AF974" s="0" t="n">
        <f aca="false">IF(AE974="",V974,AE974)</f>
        <v>30</v>
      </c>
      <c r="AG974" s="0" t="n">
        <v>16.5</v>
      </c>
      <c r="AH974" s="0" t="n">
        <v>1986</v>
      </c>
      <c r="AI974" s="0" t="s">
        <v>37</v>
      </c>
      <c r="AJ974" s="0" t="s">
        <v>38</v>
      </c>
    </row>
    <row r="975" customFormat="false" ht="13.8" hidden="false" customHeight="false" outlineLevel="0" collapsed="false">
      <c r="C975" s="0" t="n">
        <v>974</v>
      </c>
      <c r="D975" s="3" t="str">
        <f aca="false">VLOOKUP(C975,$A$1:$B$451,2)</f>
        <v>24-paltamo1</v>
      </c>
      <c r="E975" s="0" t="str">
        <f aca="false">VLOOKUP($D975,metadata!$B$2:$S$451,2,0)</f>
        <v>LANKINEN, P</v>
      </c>
      <c r="F975" s="0" t="str">
        <f aca="false">VLOOKUP($D975,metadata!$B$2:$S$451,3,0)</f>
        <v>GEOGRAPHICAL VARIATION IN CIRCADIAN ECLOSION RHYTHM AND PHOTOPERIODIC ADULT DIAPAUSE IN DROSOPHILA-LITTORALIS</v>
      </c>
      <c r="G975" s="0" t="str">
        <f aca="false">VLOOKUP($D975,metadata!$B$2:$S$451,4,0)</f>
        <v>10.1007/BF00612503</v>
      </c>
      <c r="H975" s="0" t="str">
        <f aca="false">VLOOKUP($D975,metadata!$B$2:$S$451,5,0)</f>
        <v>y</v>
      </c>
      <c r="I975" s="0" t="str">
        <f aca="false">VLOOKUP($D975,metadata!$B$2:$S$451,6,0)</f>
        <v>a</v>
      </c>
      <c r="J975" s="0" t="str">
        <f aca="false">VLOOKUP($D975,metadata!$B$2:$S$451,7,0)</f>
        <v>i</v>
      </c>
      <c r="K975" s="0" t="str">
        <f aca="false">VLOOKUP($D975,metadata!$B$2:$S$451,8,0)</f>
        <v/>
      </c>
      <c r="L975" s="0" t="n">
        <f aca="false">VLOOKUP($D975,metadata!$B$2:$S$451,9,0)</f>
        <v>8</v>
      </c>
      <c r="M975" s="0" t="str">
        <f aca="false">VLOOKUP($D975,metadata!$B$2:$S$451,10,0)</f>
        <v/>
      </c>
      <c r="N975" s="0" t="str">
        <f aca="false">VLOOKUP($D975,metadata!$B$2:$S$451,11,0)</f>
        <v>drosophila littoralis</v>
      </c>
      <c r="O975" s="0" t="str">
        <f aca="false">VLOOKUP($D975,metadata!$B$2:$S$451,12,0)</f>
        <v>diptera</v>
      </c>
      <c r="P975" s="0" t="str">
        <f aca="false">VLOOKUP($D975,metadata!$B$2:$S$451,13,0)</f>
        <v>paltamo1</v>
      </c>
      <c r="Q975" s="0" t="n">
        <f aca="false">VLOOKUP($D975,metadata!$B$2:$S$451,14,0)</f>
        <v>64.3333333333333</v>
      </c>
      <c r="R975" s="0" t="n">
        <f aca="false">VLOOKUP($D975,metadata!$B$2:$S$451,15,0)</f>
        <v>27.8333333333333</v>
      </c>
      <c r="S975" s="0" t="str">
        <f aca="false">VLOOKUP($D975,metadata!$B$2:$S$451,16,0)</f>
        <v/>
      </c>
      <c r="T975" s="0" t="str">
        <f aca="false">VLOOKUP($D975,metadata!$B$2:$S$451,17,0)</f>
        <v/>
      </c>
      <c r="U975" s="0" t="str">
        <f aca="false">VLOOKUP($D975,metadata!$B$2:$S$451,18,0)</f>
        <v/>
      </c>
      <c r="V975" s="0" t="n">
        <f aca="false">VLOOKUP($D975,metadata!$B$2:$Z$451,19,0)</f>
        <v>30</v>
      </c>
      <c r="W975" s="0" t="str">
        <f aca="false">VLOOKUP($D975,metadata!$B$2:$Z$451,20,0)</f>
        <v>global average</v>
      </c>
      <c r="X975" s="0" t="str">
        <f aca="false">VLOOKUP($D975,metadata!$B$2:$Z$451,21,0)</f>
        <v/>
      </c>
      <c r="Y975" s="0" t="n">
        <f aca="false">VLOOKUP($D975,metadata!$B$2:$Z$451,22,0)</f>
        <v>24</v>
      </c>
      <c r="Z975" s="0" t="str">
        <f aca="false">VLOOKUP($D975,metadata!$B$2:$Z$451,23,0)</f>
        <v/>
      </c>
      <c r="AA975" s="0" t="str">
        <f aca="false">VLOOKUP($D975,metadata!$B$2:$Z$451,24,0)</f>
        <v>adult</v>
      </c>
      <c r="AB975" s="0" t="str">
        <f aca="false">VLOOKUP($D975,metadata!$B$2:$Z$451,25,0)</f>
        <v/>
      </c>
      <c r="AC975" s="0" t="n">
        <v>19.1485714285714</v>
      </c>
      <c r="AD975" s="0" t="n">
        <v>5.39194139194131</v>
      </c>
      <c r="AF975" s="0" t="n">
        <f aca="false">IF(AE975="",V975,AE975)</f>
        <v>30</v>
      </c>
      <c r="AG975" s="0" t="n">
        <v>19.5</v>
      </c>
      <c r="AH975" s="0" t="n">
        <v>1986</v>
      </c>
      <c r="AI975" s="0" t="s">
        <v>37</v>
      </c>
      <c r="AJ975" s="0" t="s">
        <v>38</v>
      </c>
    </row>
    <row r="976" customFormat="false" ht="13.8" hidden="false" customHeight="false" outlineLevel="0" collapsed="false">
      <c r="C976" s="0" t="n">
        <v>975</v>
      </c>
      <c r="D976" s="3" t="str">
        <f aca="false">VLOOKUP(C976,$A$1:$B$451,2)</f>
        <v>24-paltamo1</v>
      </c>
      <c r="E976" s="0" t="str">
        <f aca="false">VLOOKUP($D976,metadata!$B$2:$S$451,2,0)</f>
        <v>LANKINEN, P</v>
      </c>
      <c r="F976" s="0" t="str">
        <f aca="false">VLOOKUP($D976,metadata!$B$2:$S$451,3,0)</f>
        <v>GEOGRAPHICAL VARIATION IN CIRCADIAN ECLOSION RHYTHM AND PHOTOPERIODIC ADULT DIAPAUSE IN DROSOPHILA-LITTORALIS</v>
      </c>
      <c r="G976" s="0" t="str">
        <f aca="false">VLOOKUP($D976,metadata!$B$2:$S$451,4,0)</f>
        <v>10.1007/BF00612503</v>
      </c>
      <c r="H976" s="0" t="str">
        <f aca="false">VLOOKUP($D976,metadata!$B$2:$S$451,5,0)</f>
        <v>y</v>
      </c>
      <c r="I976" s="0" t="str">
        <f aca="false">VLOOKUP($D976,metadata!$B$2:$S$451,6,0)</f>
        <v>a</v>
      </c>
      <c r="J976" s="0" t="str">
        <f aca="false">VLOOKUP($D976,metadata!$B$2:$S$451,7,0)</f>
        <v>i</v>
      </c>
      <c r="K976" s="0" t="str">
        <f aca="false">VLOOKUP($D976,metadata!$B$2:$S$451,8,0)</f>
        <v/>
      </c>
      <c r="L976" s="0" t="n">
        <f aca="false">VLOOKUP($D976,metadata!$B$2:$S$451,9,0)</f>
        <v>8</v>
      </c>
      <c r="M976" s="0" t="str">
        <f aca="false">VLOOKUP($D976,metadata!$B$2:$S$451,10,0)</f>
        <v/>
      </c>
      <c r="N976" s="0" t="str">
        <f aca="false">VLOOKUP($D976,metadata!$B$2:$S$451,11,0)</f>
        <v>drosophila littoralis</v>
      </c>
      <c r="O976" s="0" t="str">
        <f aca="false">VLOOKUP($D976,metadata!$B$2:$S$451,12,0)</f>
        <v>diptera</v>
      </c>
      <c r="P976" s="0" t="str">
        <f aca="false">VLOOKUP($D976,metadata!$B$2:$S$451,13,0)</f>
        <v>paltamo1</v>
      </c>
      <c r="Q976" s="0" t="n">
        <f aca="false">VLOOKUP($D976,metadata!$B$2:$S$451,14,0)</f>
        <v>64.3333333333333</v>
      </c>
      <c r="R976" s="0" t="n">
        <f aca="false">VLOOKUP($D976,metadata!$B$2:$S$451,15,0)</f>
        <v>27.8333333333333</v>
      </c>
      <c r="S976" s="0" t="str">
        <f aca="false">VLOOKUP($D976,metadata!$B$2:$S$451,16,0)</f>
        <v/>
      </c>
      <c r="T976" s="0" t="str">
        <f aca="false">VLOOKUP($D976,metadata!$B$2:$S$451,17,0)</f>
        <v/>
      </c>
      <c r="U976" s="0" t="str">
        <f aca="false">VLOOKUP($D976,metadata!$B$2:$S$451,18,0)</f>
        <v/>
      </c>
      <c r="V976" s="0" t="n">
        <f aca="false">VLOOKUP($D976,metadata!$B$2:$Z$451,19,0)</f>
        <v>30</v>
      </c>
      <c r="W976" s="0" t="str">
        <f aca="false">VLOOKUP($D976,metadata!$B$2:$Z$451,20,0)</f>
        <v>global average</v>
      </c>
      <c r="X976" s="0" t="str">
        <f aca="false">VLOOKUP($D976,metadata!$B$2:$Z$451,21,0)</f>
        <v/>
      </c>
      <c r="Y976" s="0" t="n">
        <f aca="false">VLOOKUP($D976,metadata!$B$2:$Z$451,22,0)</f>
        <v>24</v>
      </c>
      <c r="Z976" s="0" t="str">
        <f aca="false">VLOOKUP($D976,metadata!$B$2:$Z$451,23,0)</f>
        <v/>
      </c>
      <c r="AA976" s="0" t="str">
        <f aca="false">VLOOKUP($D976,metadata!$B$2:$Z$451,24,0)</f>
        <v>adult</v>
      </c>
      <c r="AB976" s="0" t="str">
        <f aca="false">VLOOKUP($D976,metadata!$B$2:$Z$451,25,0)</f>
        <v/>
      </c>
      <c r="AC976" s="0" t="n">
        <v>20.6571428571428</v>
      </c>
      <c r="AD976" s="0" t="n">
        <v>6.88644688644683</v>
      </c>
      <c r="AF976" s="0" t="n">
        <f aca="false">IF(AE976="",V976,AE976)</f>
        <v>30</v>
      </c>
      <c r="AG976" s="0" t="n">
        <v>21</v>
      </c>
      <c r="AH976" s="0" t="n">
        <v>1986</v>
      </c>
      <c r="AI976" s="0" t="s">
        <v>37</v>
      </c>
      <c r="AJ976" s="0" t="s">
        <v>38</v>
      </c>
    </row>
    <row r="977" customFormat="false" ht="13.8" hidden="false" customHeight="false" outlineLevel="0" collapsed="false">
      <c r="C977" s="0" t="n">
        <v>976</v>
      </c>
      <c r="D977" s="3" t="str">
        <f aca="false">VLOOKUP(C977,$A$1:$B$451,2)</f>
        <v>24-Kuoio3</v>
      </c>
      <c r="E977" s="0" t="str">
        <f aca="false">VLOOKUP($D977,metadata!$B$2:$S$451,2,0)</f>
        <v>LANKINEN, P</v>
      </c>
      <c r="F977" s="0" t="str">
        <f aca="false">VLOOKUP($D977,metadata!$B$2:$S$451,3,0)</f>
        <v>GEOGRAPHICAL VARIATION IN CIRCADIAN ECLOSION RHYTHM AND PHOTOPERIODIC ADULT DIAPAUSE IN DROSOPHILA-LITTORALIS</v>
      </c>
      <c r="G977" s="0" t="str">
        <f aca="false">VLOOKUP($D977,metadata!$B$2:$S$451,4,0)</f>
        <v>10.1007/BF00612503</v>
      </c>
      <c r="H977" s="0" t="str">
        <f aca="false">VLOOKUP($D977,metadata!$B$2:$S$451,5,0)</f>
        <v>y</v>
      </c>
      <c r="I977" s="0" t="str">
        <f aca="false">VLOOKUP($D977,metadata!$B$2:$S$451,6,0)</f>
        <v>a</v>
      </c>
      <c r="J977" s="0" t="str">
        <f aca="false">VLOOKUP($D977,metadata!$B$2:$S$451,7,0)</f>
        <v>i</v>
      </c>
      <c r="K977" s="0" t="str">
        <f aca="false">VLOOKUP($D977,metadata!$B$2:$S$451,8,0)</f>
        <v/>
      </c>
      <c r="L977" s="0" t="n">
        <f aca="false">VLOOKUP($D977,metadata!$B$2:$S$451,9,0)</f>
        <v>8</v>
      </c>
      <c r="M977" s="0" t="str">
        <f aca="false">VLOOKUP($D977,metadata!$B$2:$S$451,10,0)</f>
        <v/>
      </c>
      <c r="N977" s="0" t="str">
        <f aca="false">VLOOKUP($D977,metadata!$B$2:$S$451,11,0)</f>
        <v>drosophila littoralis</v>
      </c>
      <c r="O977" s="0" t="str">
        <f aca="false">VLOOKUP($D977,metadata!$B$2:$S$451,12,0)</f>
        <v>diptera</v>
      </c>
      <c r="P977" s="0" t="str">
        <f aca="false">VLOOKUP($D977,metadata!$B$2:$S$451,13,0)</f>
        <v>Kuoio3</v>
      </c>
      <c r="Q977" s="0" t="n">
        <f aca="false">VLOOKUP($D977,metadata!$B$2:$S$451,14,0)</f>
        <v>62.9166666666667</v>
      </c>
      <c r="R977" s="0" t="n">
        <f aca="false">VLOOKUP($D977,metadata!$B$2:$S$451,15,0)</f>
        <v>27.75</v>
      </c>
      <c r="S977" s="0" t="str">
        <f aca="false">VLOOKUP($D977,metadata!$B$2:$S$451,16,0)</f>
        <v/>
      </c>
      <c r="T977" s="0" t="str">
        <f aca="false">VLOOKUP($D977,metadata!$B$2:$S$451,17,0)</f>
        <v/>
      </c>
      <c r="U977" s="0" t="str">
        <f aca="false">VLOOKUP($D977,metadata!$B$2:$S$451,18,0)</f>
        <v/>
      </c>
      <c r="V977" s="0" t="n">
        <f aca="false">VLOOKUP($D977,metadata!$B$2:$Z$451,19,0)</f>
        <v>30</v>
      </c>
      <c r="W977" s="0" t="str">
        <f aca="false">VLOOKUP($D977,metadata!$B$2:$Z$451,20,0)</f>
        <v>global average</v>
      </c>
      <c r="X977" s="0" t="str">
        <f aca="false">VLOOKUP($D977,metadata!$B$2:$Z$451,21,0)</f>
        <v/>
      </c>
      <c r="Y977" s="0" t="n">
        <f aca="false">VLOOKUP($D977,metadata!$B$2:$Z$451,22,0)</f>
        <v>24</v>
      </c>
      <c r="Z977" s="0" t="str">
        <f aca="false">VLOOKUP($D977,metadata!$B$2:$Z$451,23,0)</f>
        <v/>
      </c>
      <c r="AA977" s="0" t="str">
        <f aca="false">VLOOKUP($D977,metadata!$B$2:$Z$451,24,0)</f>
        <v>adult</v>
      </c>
      <c r="AB977" s="0" t="str">
        <f aca="false">VLOOKUP($D977,metadata!$B$2:$Z$451,25,0)</f>
        <v/>
      </c>
      <c r="AC977" s="0" t="n">
        <v>8.7906976744186</v>
      </c>
      <c r="AD977" s="0" t="n">
        <v>100.825679108852</v>
      </c>
      <c r="AF977" s="0" t="n">
        <f aca="false">IF(AE977="",V977,AE977)</f>
        <v>30</v>
      </c>
      <c r="AG977" s="0" t="n">
        <v>9</v>
      </c>
      <c r="AH977" s="0" t="n">
        <v>1986</v>
      </c>
      <c r="AI977" s="0" t="s">
        <v>37</v>
      </c>
      <c r="AJ977" s="0" t="s">
        <v>37</v>
      </c>
    </row>
    <row r="978" customFormat="false" ht="13.8" hidden="false" customHeight="false" outlineLevel="0" collapsed="false">
      <c r="C978" s="0" t="n">
        <v>977</v>
      </c>
      <c r="D978" s="3" t="str">
        <f aca="false">VLOOKUP(C978,$A$1:$B$451,2)</f>
        <v>24-Kuoio3</v>
      </c>
      <c r="E978" s="0" t="str">
        <f aca="false">VLOOKUP($D978,metadata!$B$2:$S$451,2,0)</f>
        <v>LANKINEN, P</v>
      </c>
      <c r="F978" s="0" t="str">
        <f aca="false">VLOOKUP($D978,metadata!$B$2:$S$451,3,0)</f>
        <v>GEOGRAPHICAL VARIATION IN CIRCADIAN ECLOSION RHYTHM AND PHOTOPERIODIC ADULT DIAPAUSE IN DROSOPHILA-LITTORALIS</v>
      </c>
      <c r="G978" s="0" t="str">
        <f aca="false">VLOOKUP($D978,metadata!$B$2:$S$451,4,0)</f>
        <v>10.1007/BF00612503</v>
      </c>
      <c r="H978" s="0" t="str">
        <f aca="false">VLOOKUP($D978,metadata!$B$2:$S$451,5,0)</f>
        <v>y</v>
      </c>
      <c r="I978" s="0" t="str">
        <f aca="false">VLOOKUP($D978,metadata!$B$2:$S$451,6,0)</f>
        <v>a</v>
      </c>
      <c r="J978" s="0" t="str">
        <f aca="false">VLOOKUP($D978,metadata!$B$2:$S$451,7,0)</f>
        <v>i</v>
      </c>
      <c r="K978" s="0" t="str">
        <f aca="false">VLOOKUP($D978,metadata!$B$2:$S$451,8,0)</f>
        <v/>
      </c>
      <c r="L978" s="0" t="n">
        <f aca="false">VLOOKUP($D978,metadata!$B$2:$S$451,9,0)</f>
        <v>8</v>
      </c>
      <c r="M978" s="0" t="str">
        <f aca="false">VLOOKUP($D978,metadata!$B$2:$S$451,10,0)</f>
        <v/>
      </c>
      <c r="N978" s="0" t="str">
        <f aca="false">VLOOKUP($D978,metadata!$B$2:$S$451,11,0)</f>
        <v>drosophila littoralis</v>
      </c>
      <c r="O978" s="0" t="str">
        <f aca="false">VLOOKUP($D978,metadata!$B$2:$S$451,12,0)</f>
        <v>diptera</v>
      </c>
      <c r="P978" s="0" t="str">
        <f aca="false">VLOOKUP($D978,metadata!$B$2:$S$451,13,0)</f>
        <v>Kuoio3</v>
      </c>
      <c r="Q978" s="0" t="n">
        <f aca="false">VLOOKUP($D978,metadata!$B$2:$S$451,14,0)</f>
        <v>62.9166666666667</v>
      </c>
      <c r="R978" s="0" t="n">
        <f aca="false">VLOOKUP($D978,metadata!$B$2:$S$451,15,0)</f>
        <v>27.75</v>
      </c>
      <c r="S978" s="0" t="str">
        <f aca="false">VLOOKUP($D978,metadata!$B$2:$S$451,16,0)</f>
        <v/>
      </c>
      <c r="T978" s="0" t="str">
        <f aca="false">VLOOKUP($D978,metadata!$B$2:$S$451,17,0)</f>
        <v/>
      </c>
      <c r="U978" s="0" t="str">
        <f aca="false">VLOOKUP($D978,metadata!$B$2:$S$451,18,0)</f>
        <v/>
      </c>
      <c r="V978" s="0" t="n">
        <f aca="false">VLOOKUP($D978,metadata!$B$2:$Z$451,19,0)</f>
        <v>30</v>
      </c>
      <c r="W978" s="0" t="str">
        <f aca="false">VLOOKUP($D978,metadata!$B$2:$Z$451,20,0)</f>
        <v>global average</v>
      </c>
      <c r="X978" s="0" t="str">
        <f aca="false">VLOOKUP($D978,metadata!$B$2:$Z$451,21,0)</f>
        <v/>
      </c>
      <c r="Y978" s="0" t="n">
        <f aca="false">VLOOKUP($D978,metadata!$B$2:$Z$451,22,0)</f>
        <v>24</v>
      </c>
      <c r="Z978" s="0" t="str">
        <f aca="false">VLOOKUP($D978,metadata!$B$2:$Z$451,23,0)</f>
        <v/>
      </c>
      <c r="AA978" s="0" t="str">
        <f aca="false">VLOOKUP($D978,metadata!$B$2:$Z$451,24,0)</f>
        <v>adult</v>
      </c>
      <c r="AB978" s="0" t="str">
        <f aca="false">VLOOKUP($D978,metadata!$B$2:$Z$451,25,0)</f>
        <v/>
      </c>
      <c r="AC978" s="0" t="n">
        <v>11.7906976744186</v>
      </c>
      <c r="AD978" s="0" t="n">
        <v>98.514754739105</v>
      </c>
      <c r="AF978" s="0" t="n">
        <f aca="false">IF(AE978="",V978,AE978)</f>
        <v>30</v>
      </c>
      <c r="AG978" s="0" t="n">
        <v>12</v>
      </c>
      <c r="AH978" s="0" t="n">
        <v>1986</v>
      </c>
      <c r="AI978" s="0" t="s">
        <v>37</v>
      </c>
      <c r="AJ978" s="0" t="s">
        <v>37</v>
      </c>
    </row>
    <row r="979" customFormat="false" ht="13.8" hidden="false" customHeight="false" outlineLevel="0" collapsed="false">
      <c r="C979" s="0" t="n">
        <v>978</v>
      </c>
      <c r="D979" s="3" t="str">
        <f aca="false">VLOOKUP(C979,$A$1:$B$451,2)</f>
        <v>24-Kuoio3</v>
      </c>
      <c r="E979" s="0" t="str">
        <f aca="false">VLOOKUP($D979,metadata!$B$2:$S$451,2,0)</f>
        <v>LANKINEN, P</v>
      </c>
      <c r="F979" s="0" t="str">
        <f aca="false">VLOOKUP($D979,metadata!$B$2:$S$451,3,0)</f>
        <v>GEOGRAPHICAL VARIATION IN CIRCADIAN ECLOSION RHYTHM AND PHOTOPERIODIC ADULT DIAPAUSE IN DROSOPHILA-LITTORALIS</v>
      </c>
      <c r="G979" s="0" t="str">
        <f aca="false">VLOOKUP($D979,metadata!$B$2:$S$451,4,0)</f>
        <v>10.1007/BF00612503</v>
      </c>
      <c r="H979" s="0" t="str">
        <f aca="false">VLOOKUP($D979,metadata!$B$2:$S$451,5,0)</f>
        <v>y</v>
      </c>
      <c r="I979" s="0" t="str">
        <f aca="false">VLOOKUP($D979,metadata!$B$2:$S$451,6,0)</f>
        <v>a</v>
      </c>
      <c r="J979" s="0" t="str">
        <f aca="false">VLOOKUP($D979,metadata!$B$2:$S$451,7,0)</f>
        <v>i</v>
      </c>
      <c r="K979" s="0" t="str">
        <f aca="false">VLOOKUP($D979,metadata!$B$2:$S$451,8,0)</f>
        <v/>
      </c>
      <c r="L979" s="0" t="n">
        <f aca="false">VLOOKUP($D979,metadata!$B$2:$S$451,9,0)</f>
        <v>8</v>
      </c>
      <c r="M979" s="0" t="str">
        <f aca="false">VLOOKUP($D979,metadata!$B$2:$S$451,10,0)</f>
        <v/>
      </c>
      <c r="N979" s="0" t="str">
        <f aca="false">VLOOKUP($D979,metadata!$B$2:$S$451,11,0)</f>
        <v>drosophila littoralis</v>
      </c>
      <c r="O979" s="0" t="str">
        <f aca="false">VLOOKUP($D979,metadata!$B$2:$S$451,12,0)</f>
        <v>diptera</v>
      </c>
      <c r="P979" s="0" t="str">
        <f aca="false">VLOOKUP($D979,metadata!$B$2:$S$451,13,0)</f>
        <v>Kuoio3</v>
      </c>
      <c r="Q979" s="0" t="n">
        <f aca="false">VLOOKUP($D979,metadata!$B$2:$S$451,14,0)</f>
        <v>62.9166666666667</v>
      </c>
      <c r="R979" s="0" t="n">
        <f aca="false">VLOOKUP($D979,metadata!$B$2:$S$451,15,0)</f>
        <v>27.75</v>
      </c>
      <c r="S979" s="0" t="str">
        <f aca="false">VLOOKUP($D979,metadata!$B$2:$S$451,16,0)</f>
        <v/>
      </c>
      <c r="T979" s="0" t="str">
        <f aca="false">VLOOKUP($D979,metadata!$B$2:$S$451,17,0)</f>
        <v/>
      </c>
      <c r="U979" s="0" t="str">
        <f aca="false">VLOOKUP($D979,metadata!$B$2:$S$451,18,0)</f>
        <v/>
      </c>
      <c r="V979" s="0" t="n">
        <f aca="false">VLOOKUP($D979,metadata!$B$2:$Z$451,19,0)</f>
        <v>30</v>
      </c>
      <c r="W979" s="0" t="str">
        <f aca="false">VLOOKUP($D979,metadata!$B$2:$Z$451,20,0)</f>
        <v>global average</v>
      </c>
      <c r="X979" s="0" t="str">
        <f aca="false">VLOOKUP($D979,metadata!$B$2:$Z$451,21,0)</f>
        <v/>
      </c>
      <c r="Y979" s="0" t="n">
        <f aca="false">VLOOKUP($D979,metadata!$B$2:$Z$451,22,0)</f>
        <v>24</v>
      </c>
      <c r="Z979" s="0" t="str">
        <f aca="false">VLOOKUP($D979,metadata!$B$2:$Z$451,23,0)</f>
        <v/>
      </c>
      <c r="AA979" s="0" t="str">
        <f aca="false">VLOOKUP($D979,metadata!$B$2:$Z$451,24,0)</f>
        <v>adult</v>
      </c>
      <c r="AB979" s="0" t="str">
        <f aca="false">VLOOKUP($D979,metadata!$B$2:$Z$451,25,0)</f>
        <v/>
      </c>
      <c r="AC979" s="0" t="n">
        <v>13.3255813953488</v>
      </c>
      <c r="AD979" s="0" t="n">
        <v>99.4625757279656</v>
      </c>
      <c r="AF979" s="0" t="n">
        <f aca="false">IF(AE979="",V979,AE979)</f>
        <v>30</v>
      </c>
      <c r="AG979" s="0" t="n">
        <v>13.5</v>
      </c>
      <c r="AH979" s="0" t="n">
        <v>1986</v>
      </c>
      <c r="AI979" s="0" t="s">
        <v>37</v>
      </c>
      <c r="AJ979" s="0" t="s">
        <v>37</v>
      </c>
    </row>
    <row r="980" customFormat="false" ht="13.8" hidden="false" customHeight="false" outlineLevel="0" collapsed="false">
      <c r="C980" s="0" t="n">
        <v>979</v>
      </c>
      <c r="D980" s="3" t="str">
        <f aca="false">VLOOKUP(C980,$A$1:$B$451,2)</f>
        <v>24-Kuoio3</v>
      </c>
      <c r="E980" s="0" t="str">
        <f aca="false">VLOOKUP($D980,metadata!$B$2:$S$451,2,0)</f>
        <v>LANKINEN, P</v>
      </c>
      <c r="F980" s="0" t="str">
        <f aca="false">VLOOKUP($D980,metadata!$B$2:$S$451,3,0)</f>
        <v>GEOGRAPHICAL VARIATION IN CIRCADIAN ECLOSION RHYTHM AND PHOTOPERIODIC ADULT DIAPAUSE IN DROSOPHILA-LITTORALIS</v>
      </c>
      <c r="G980" s="0" t="str">
        <f aca="false">VLOOKUP($D980,metadata!$B$2:$S$451,4,0)</f>
        <v>10.1007/BF00612503</v>
      </c>
      <c r="H980" s="0" t="str">
        <f aca="false">VLOOKUP($D980,metadata!$B$2:$S$451,5,0)</f>
        <v>y</v>
      </c>
      <c r="I980" s="0" t="str">
        <f aca="false">VLOOKUP($D980,metadata!$B$2:$S$451,6,0)</f>
        <v>a</v>
      </c>
      <c r="J980" s="0" t="str">
        <f aca="false">VLOOKUP($D980,metadata!$B$2:$S$451,7,0)</f>
        <v>i</v>
      </c>
      <c r="K980" s="0" t="str">
        <f aca="false">VLOOKUP($D980,metadata!$B$2:$S$451,8,0)</f>
        <v/>
      </c>
      <c r="L980" s="0" t="n">
        <f aca="false">VLOOKUP($D980,metadata!$B$2:$S$451,9,0)</f>
        <v>8</v>
      </c>
      <c r="M980" s="0" t="str">
        <f aca="false">VLOOKUP($D980,metadata!$B$2:$S$451,10,0)</f>
        <v/>
      </c>
      <c r="N980" s="0" t="str">
        <f aca="false">VLOOKUP($D980,metadata!$B$2:$S$451,11,0)</f>
        <v>drosophila littoralis</v>
      </c>
      <c r="O980" s="0" t="str">
        <f aca="false">VLOOKUP($D980,metadata!$B$2:$S$451,12,0)</f>
        <v>diptera</v>
      </c>
      <c r="P980" s="0" t="str">
        <f aca="false">VLOOKUP($D980,metadata!$B$2:$S$451,13,0)</f>
        <v>Kuoio3</v>
      </c>
      <c r="Q980" s="0" t="n">
        <f aca="false">VLOOKUP($D980,metadata!$B$2:$S$451,14,0)</f>
        <v>62.9166666666667</v>
      </c>
      <c r="R980" s="0" t="n">
        <f aca="false">VLOOKUP($D980,metadata!$B$2:$S$451,15,0)</f>
        <v>27.75</v>
      </c>
      <c r="S980" s="0" t="str">
        <f aca="false">VLOOKUP($D980,metadata!$B$2:$S$451,16,0)</f>
        <v/>
      </c>
      <c r="T980" s="0" t="str">
        <f aca="false">VLOOKUP($D980,metadata!$B$2:$S$451,17,0)</f>
        <v/>
      </c>
      <c r="U980" s="0" t="str">
        <f aca="false">VLOOKUP($D980,metadata!$B$2:$S$451,18,0)</f>
        <v/>
      </c>
      <c r="V980" s="0" t="n">
        <f aca="false">VLOOKUP($D980,metadata!$B$2:$Z$451,19,0)</f>
        <v>30</v>
      </c>
      <c r="W980" s="0" t="str">
        <f aca="false">VLOOKUP($D980,metadata!$B$2:$Z$451,20,0)</f>
        <v>global average</v>
      </c>
      <c r="X980" s="0" t="str">
        <f aca="false">VLOOKUP($D980,metadata!$B$2:$Z$451,21,0)</f>
        <v/>
      </c>
      <c r="Y980" s="0" t="n">
        <f aca="false">VLOOKUP($D980,metadata!$B$2:$Z$451,22,0)</f>
        <v>24</v>
      </c>
      <c r="Z980" s="0" t="str">
        <f aca="false">VLOOKUP($D980,metadata!$B$2:$Z$451,23,0)</f>
        <v/>
      </c>
      <c r="AA980" s="0" t="str">
        <f aca="false">VLOOKUP($D980,metadata!$B$2:$Z$451,24,0)</f>
        <v>adult</v>
      </c>
      <c r="AB980" s="0" t="str">
        <f aca="false">VLOOKUP($D980,metadata!$B$2:$Z$451,25,0)</f>
        <v/>
      </c>
      <c r="AC980" s="0" t="n">
        <v>14.7906976744186</v>
      </c>
      <c r="AD980" s="0" t="n">
        <v>101.245847176079</v>
      </c>
      <c r="AF980" s="0" t="n">
        <f aca="false">IF(AE980="",V980,AE980)</f>
        <v>30</v>
      </c>
      <c r="AG980" s="0" t="n">
        <v>15</v>
      </c>
      <c r="AH980" s="0" t="n">
        <v>1986</v>
      </c>
      <c r="AI980" s="0" t="s">
        <v>37</v>
      </c>
      <c r="AJ980" s="0" t="s">
        <v>37</v>
      </c>
    </row>
    <row r="981" customFormat="false" ht="13.8" hidden="false" customHeight="false" outlineLevel="0" collapsed="false">
      <c r="C981" s="0" t="n">
        <v>980</v>
      </c>
      <c r="D981" s="3" t="str">
        <f aca="false">VLOOKUP(C981,$A$1:$B$451,2)</f>
        <v>24-Kuoio3</v>
      </c>
      <c r="E981" s="0" t="str">
        <f aca="false">VLOOKUP($D981,metadata!$B$2:$S$451,2,0)</f>
        <v>LANKINEN, P</v>
      </c>
      <c r="F981" s="0" t="str">
        <f aca="false">VLOOKUP($D981,metadata!$B$2:$S$451,3,0)</f>
        <v>GEOGRAPHICAL VARIATION IN CIRCADIAN ECLOSION RHYTHM AND PHOTOPERIODIC ADULT DIAPAUSE IN DROSOPHILA-LITTORALIS</v>
      </c>
      <c r="G981" s="0" t="str">
        <f aca="false">VLOOKUP($D981,metadata!$B$2:$S$451,4,0)</f>
        <v>10.1007/BF00612503</v>
      </c>
      <c r="H981" s="0" t="str">
        <f aca="false">VLOOKUP($D981,metadata!$B$2:$S$451,5,0)</f>
        <v>y</v>
      </c>
      <c r="I981" s="0" t="str">
        <f aca="false">VLOOKUP($D981,metadata!$B$2:$S$451,6,0)</f>
        <v>a</v>
      </c>
      <c r="J981" s="0" t="str">
        <f aca="false">VLOOKUP($D981,metadata!$B$2:$S$451,7,0)</f>
        <v>i</v>
      </c>
      <c r="K981" s="0" t="str">
        <f aca="false">VLOOKUP($D981,metadata!$B$2:$S$451,8,0)</f>
        <v/>
      </c>
      <c r="L981" s="0" t="n">
        <f aca="false">VLOOKUP($D981,metadata!$B$2:$S$451,9,0)</f>
        <v>8</v>
      </c>
      <c r="M981" s="0" t="str">
        <f aca="false">VLOOKUP($D981,metadata!$B$2:$S$451,10,0)</f>
        <v/>
      </c>
      <c r="N981" s="0" t="str">
        <f aca="false">VLOOKUP($D981,metadata!$B$2:$S$451,11,0)</f>
        <v>drosophila littoralis</v>
      </c>
      <c r="O981" s="0" t="str">
        <f aca="false">VLOOKUP($D981,metadata!$B$2:$S$451,12,0)</f>
        <v>diptera</v>
      </c>
      <c r="P981" s="0" t="str">
        <f aca="false">VLOOKUP($D981,metadata!$B$2:$S$451,13,0)</f>
        <v>Kuoio3</v>
      </c>
      <c r="Q981" s="0" t="n">
        <f aca="false">VLOOKUP($D981,metadata!$B$2:$S$451,14,0)</f>
        <v>62.9166666666667</v>
      </c>
      <c r="R981" s="0" t="n">
        <f aca="false">VLOOKUP($D981,metadata!$B$2:$S$451,15,0)</f>
        <v>27.75</v>
      </c>
      <c r="S981" s="0" t="str">
        <f aca="false">VLOOKUP($D981,metadata!$B$2:$S$451,16,0)</f>
        <v/>
      </c>
      <c r="T981" s="0" t="str">
        <f aca="false">VLOOKUP($D981,metadata!$B$2:$S$451,17,0)</f>
        <v/>
      </c>
      <c r="U981" s="0" t="str">
        <f aca="false">VLOOKUP($D981,metadata!$B$2:$S$451,18,0)</f>
        <v/>
      </c>
      <c r="V981" s="0" t="n">
        <f aca="false">VLOOKUP($D981,metadata!$B$2:$Z$451,19,0)</f>
        <v>30</v>
      </c>
      <c r="W981" s="0" t="str">
        <f aca="false">VLOOKUP($D981,metadata!$B$2:$Z$451,20,0)</f>
        <v>global average</v>
      </c>
      <c r="X981" s="0" t="str">
        <f aca="false">VLOOKUP($D981,metadata!$B$2:$Z$451,21,0)</f>
        <v/>
      </c>
      <c r="Y981" s="0" t="n">
        <f aca="false">VLOOKUP($D981,metadata!$B$2:$Z$451,22,0)</f>
        <v>24</v>
      </c>
      <c r="Z981" s="0" t="str">
        <f aca="false">VLOOKUP($D981,metadata!$B$2:$Z$451,23,0)</f>
        <v/>
      </c>
      <c r="AA981" s="0" t="str">
        <f aca="false">VLOOKUP($D981,metadata!$B$2:$Z$451,24,0)</f>
        <v>adult</v>
      </c>
      <c r="AB981" s="0" t="str">
        <f aca="false">VLOOKUP($D981,metadata!$B$2:$Z$451,25,0)</f>
        <v/>
      </c>
      <c r="AC981" s="0" t="n">
        <v>16.3255813953488</v>
      </c>
      <c r="AD981" s="0" t="n">
        <v>89.5886261481337</v>
      </c>
      <c r="AF981" s="0" t="n">
        <f aca="false">IF(AE981="",V981,AE981)</f>
        <v>30</v>
      </c>
      <c r="AG981" s="0" t="n">
        <v>16.5</v>
      </c>
      <c r="AH981" s="0" t="n">
        <v>1986</v>
      </c>
      <c r="AI981" s="0" t="s">
        <v>37</v>
      </c>
      <c r="AJ981" s="0" t="s">
        <v>37</v>
      </c>
    </row>
    <row r="982" customFormat="false" ht="13.8" hidden="false" customHeight="false" outlineLevel="0" collapsed="false">
      <c r="C982" s="0" t="n">
        <v>981</v>
      </c>
      <c r="D982" s="3" t="str">
        <f aca="false">VLOOKUP(C982,$A$1:$B$451,2)</f>
        <v>24-Kuoio3</v>
      </c>
      <c r="E982" s="0" t="str">
        <f aca="false">VLOOKUP($D982,metadata!$B$2:$S$451,2,0)</f>
        <v>LANKINEN, P</v>
      </c>
      <c r="F982" s="0" t="str">
        <f aca="false">VLOOKUP($D982,metadata!$B$2:$S$451,3,0)</f>
        <v>GEOGRAPHICAL VARIATION IN CIRCADIAN ECLOSION RHYTHM AND PHOTOPERIODIC ADULT DIAPAUSE IN DROSOPHILA-LITTORALIS</v>
      </c>
      <c r="G982" s="0" t="str">
        <f aca="false">VLOOKUP($D982,metadata!$B$2:$S$451,4,0)</f>
        <v>10.1007/BF00612503</v>
      </c>
      <c r="H982" s="0" t="str">
        <f aca="false">VLOOKUP($D982,metadata!$B$2:$S$451,5,0)</f>
        <v>y</v>
      </c>
      <c r="I982" s="0" t="str">
        <f aca="false">VLOOKUP($D982,metadata!$B$2:$S$451,6,0)</f>
        <v>a</v>
      </c>
      <c r="J982" s="0" t="str">
        <f aca="false">VLOOKUP($D982,metadata!$B$2:$S$451,7,0)</f>
        <v>i</v>
      </c>
      <c r="K982" s="0" t="str">
        <f aca="false">VLOOKUP($D982,metadata!$B$2:$S$451,8,0)</f>
        <v/>
      </c>
      <c r="L982" s="0" t="n">
        <f aca="false">VLOOKUP($D982,metadata!$B$2:$S$451,9,0)</f>
        <v>8</v>
      </c>
      <c r="M982" s="0" t="str">
        <f aca="false">VLOOKUP($D982,metadata!$B$2:$S$451,10,0)</f>
        <v/>
      </c>
      <c r="N982" s="0" t="str">
        <f aca="false">VLOOKUP($D982,metadata!$B$2:$S$451,11,0)</f>
        <v>drosophila littoralis</v>
      </c>
      <c r="O982" s="0" t="str">
        <f aca="false">VLOOKUP($D982,metadata!$B$2:$S$451,12,0)</f>
        <v>diptera</v>
      </c>
      <c r="P982" s="0" t="str">
        <f aca="false">VLOOKUP($D982,metadata!$B$2:$S$451,13,0)</f>
        <v>Kuoio3</v>
      </c>
      <c r="Q982" s="0" t="n">
        <f aca="false">VLOOKUP($D982,metadata!$B$2:$S$451,14,0)</f>
        <v>62.9166666666667</v>
      </c>
      <c r="R982" s="0" t="n">
        <f aca="false">VLOOKUP($D982,metadata!$B$2:$S$451,15,0)</f>
        <v>27.75</v>
      </c>
      <c r="S982" s="0" t="str">
        <f aca="false">VLOOKUP($D982,metadata!$B$2:$S$451,16,0)</f>
        <v/>
      </c>
      <c r="T982" s="0" t="str">
        <f aca="false">VLOOKUP($D982,metadata!$B$2:$S$451,17,0)</f>
        <v/>
      </c>
      <c r="U982" s="0" t="str">
        <f aca="false">VLOOKUP($D982,metadata!$B$2:$S$451,18,0)</f>
        <v/>
      </c>
      <c r="V982" s="0" t="n">
        <f aca="false">VLOOKUP($D982,metadata!$B$2:$Z$451,19,0)</f>
        <v>30</v>
      </c>
      <c r="W982" s="0" t="str">
        <f aca="false">VLOOKUP($D982,metadata!$B$2:$Z$451,20,0)</f>
        <v>global average</v>
      </c>
      <c r="X982" s="0" t="str">
        <f aca="false">VLOOKUP($D982,metadata!$B$2:$Z$451,21,0)</f>
        <v/>
      </c>
      <c r="Y982" s="0" t="n">
        <f aca="false">VLOOKUP($D982,metadata!$B$2:$Z$451,22,0)</f>
        <v>24</v>
      </c>
      <c r="Z982" s="0" t="str">
        <f aca="false">VLOOKUP($D982,metadata!$B$2:$Z$451,23,0)</f>
        <v/>
      </c>
      <c r="AA982" s="0" t="str">
        <f aca="false">VLOOKUP($D982,metadata!$B$2:$Z$451,24,0)</f>
        <v>adult</v>
      </c>
      <c r="AB982" s="0" t="str">
        <f aca="false">VLOOKUP($D982,metadata!$B$2:$Z$451,25,0)</f>
        <v/>
      </c>
      <c r="AC982" s="0" t="n">
        <v>17.7906976744186</v>
      </c>
      <c r="AD982" s="0" t="n">
        <v>82.1282001172561</v>
      </c>
      <c r="AF982" s="0" t="n">
        <f aca="false">IF(AE982="",V982,AE982)</f>
        <v>30</v>
      </c>
      <c r="AG982" s="0" t="n">
        <v>18</v>
      </c>
      <c r="AH982" s="0" t="n">
        <v>1986</v>
      </c>
      <c r="AI982" s="0" t="s">
        <v>37</v>
      </c>
      <c r="AJ982" s="0" t="s">
        <v>37</v>
      </c>
    </row>
    <row r="983" customFormat="false" ht="13.8" hidden="false" customHeight="false" outlineLevel="0" collapsed="false">
      <c r="C983" s="0" t="n">
        <v>982</v>
      </c>
      <c r="D983" s="3" t="str">
        <f aca="false">VLOOKUP(C983,$A$1:$B$451,2)</f>
        <v>24-Kuoio3</v>
      </c>
      <c r="E983" s="0" t="str">
        <f aca="false">VLOOKUP($D983,metadata!$B$2:$S$451,2,0)</f>
        <v>LANKINEN, P</v>
      </c>
      <c r="F983" s="0" t="str">
        <f aca="false">VLOOKUP($D983,metadata!$B$2:$S$451,3,0)</f>
        <v>GEOGRAPHICAL VARIATION IN CIRCADIAN ECLOSION RHYTHM AND PHOTOPERIODIC ADULT DIAPAUSE IN DROSOPHILA-LITTORALIS</v>
      </c>
      <c r="G983" s="0" t="str">
        <f aca="false">VLOOKUP($D983,metadata!$B$2:$S$451,4,0)</f>
        <v>10.1007/BF00612503</v>
      </c>
      <c r="H983" s="0" t="str">
        <f aca="false">VLOOKUP($D983,metadata!$B$2:$S$451,5,0)</f>
        <v>y</v>
      </c>
      <c r="I983" s="0" t="str">
        <f aca="false">VLOOKUP($D983,metadata!$B$2:$S$451,6,0)</f>
        <v>a</v>
      </c>
      <c r="J983" s="0" t="str">
        <f aca="false">VLOOKUP($D983,metadata!$B$2:$S$451,7,0)</f>
        <v>i</v>
      </c>
      <c r="K983" s="0" t="str">
        <f aca="false">VLOOKUP($D983,metadata!$B$2:$S$451,8,0)</f>
        <v/>
      </c>
      <c r="L983" s="0" t="n">
        <f aca="false">VLOOKUP($D983,metadata!$B$2:$S$451,9,0)</f>
        <v>8</v>
      </c>
      <c r="M983" s="0" t="str">
        <f aca="false">VLOOKUP($D983,metadata!$B$2:$S$451,10,0)</f>
        <v/>
      </c>
      <c r="N983" s="0" t="str">
        <f aca="false">VLOOKUP($D983,metadata!$B$2:$S$451,11,0)</f>
        <v>drosophila littoralis</v>
      </c>
      <c r="O983" s="0" t="str">
        <f aca="false">VLOOKUP($D983,metadata!$B$2:$S$451,12,0)</f>
        <v>diptera</v>
      </c>
      <c r="P983" s="0" t="str">
        <f aca="false">VLOOKUP($D983,metadata!$B$2:$S$451,13,0)</f>
        <v>Kuoio3</v>
      </c>
      <c r="Q983" s="0" t="n">
        <f aca="false">VLOOKUP($D983,metadata!$B$2:$S$451,14,0)</f>
        <v>62.9166666666667</v>
      </c>
      <c r="R983" s="0" t="n">
        <f aca="false">VLOOKUP($D983,metadata!$B$2:$S$451,15,0)</f>
        <v>27.75</v>
      </c>
      <c r="S983" s="0" t="str">
        <f aca="false">VLOOKUP($D983,metadata!$B$2:$S$451,16,0)</f>
        <v/>
      </c>
      <c r="T983" s="0" t="str">
        <f aca="false">VLOOKUP($D983,metadata!$B$2:$S$451,17,0)</f>
        <v/>
      </c>
      <c r="U983" s="0" t="str">
        <f aca="false">VLOOKUP($D983,metadata!$B$2:$S$451,18,0)</f>
        <v/>
      </c>
      <c r="V983" s="0" t="n">
        <f aca="false">VLOOKUP($D983,metadata!$B$2:$Z$451,19,0)</f>
        <v>30</v>
      </c>
      <c r="W983" s="0" t="str">
        <f aca="false">VLOOKUP($D983,metadata!$B$2:$Z$451,20,0)</f>
        <v>global average</v>
      </c>
      <c r="X983" s="0" t="str">
        <f aca="false">VLOOKUP($D983,metadata!$B$2:$Z$451,21,0)</f>
        <v/>
      </c>
      <c r="Y983" s="0" t="n">
        <f aca="false">VLOOKUP($D983,metadata!$B$2:$Z$451,22,0)</f>
        <v>24</v>
      </c>
      <c r="Z983" s="0" t="str">
        <f aca="false">VLOOKUP($D983,metadata!$B$2:$Z$451,23,0)</f>
        <v/>
      </c>
      <c r="AA983" s="0" t="str">
        <f aca="false">VLOOKUP($D983,metadata!$B$2:$Z$451,24,0)</f>
        <v>adult</v>
      </c>
      <c r="AB983" s="0" t="str">
        <f aca="false">VLOOKUP($D983,metadata!$B$2:$Z$451,25,0)</f>
        <v/>
      </c>
      <c r="AC983" s="0" t="n">
        <v>19.4651162790697</v>
      </c>
      <c r="AD983" s="0" t="n">
        <v>38.547977330467</v>
      </c>
      <c r="AF983" s="0" t="n">
        <f aca="false">IF(AE983="",V983,AE983)</f>
        <v>30</v>
      </c>
      <c r="AG983" s="0" t="n">
        <f aca="false">ROUND(AC983,1)</f>
        <v>19.5</v>
      </c>
      <c r="AH983" s="0" t="n">
        <v>1986</v>
      </c>
      <c r="AI983" s="0" t="s">
        <v>37</v>
      </c>
      <c r="AJ983" s="0" t="s">
        <v>37</v>
      </c>
    </row>
    <row r="984" customFormat="false" ht="13.8" hidden="false" customHeight="false" outlineLevel="0" collapsed="false">
      <c r="C984" s="0" t="n">
        <v>983</v>
      </c>
      <c r="D984" s="3" t="str">
        <f aca="false">VLOOKUP(C984,$A$1:$B$451,2)</f>
        <v>24-Kuoio3</v>
      </c>
      <c r="E984" s="0" t="str">
        <f aca="false">VLOOKUP($D984,metadata!$B$2:$S$451,2,0)</f>
        <v>LANKINEN, P</v>
      </c>
      <c r="F984" s="0" t="str">
        <f aca="false">VLOOKUP($D984,metadata!$B$2:$S$451,3,0)</f>
        <v>GEOGRAPHICAL VARIATION IN CIRCADIAN ECLOSION RHYTHM AND PHOTOPERIODIC ADULT DIAPAUSE IN DROSOPHILA-LITTORALIS</v>
      </c>
      <c r="G984" s="0" t="str">
        <f aca="false">VLOOKUP($D984,metadata!$B$2:$S$451,4,0)</f>
        <v>10.1007/BF00612503</v>
      </c>
      <c r="H984" s="0" t="str">
        <f aca="false">VLOOKUP($D984,metadata!$B$2:$S$451,5,0)</f>
        <v>y</v>
      </c>
      <c r="I984" s="0" t="str">
        <f aca="false">VLOOKUP($D984,metadata!$B$2:$S$451,6,0)</f>
        <v>a</v>
      </c>
      <c r="J984" s="0" t="str">
        <f aca="false">VLOOKUP($D984,metadata!$B$2:$S$451,7,0)</f>
        <v>i</v>
      </c>
      <c r="K984" s="0" t="str">
        <f aca="false">VLOOKUP($D984,metadata!$B$2:$S$451,8,0)</f>
        <v/>
      </c>
      <c r="L984" s="0" t="n">
        <f aca="false">VLOOKUP($D984,metadata!$B$2:$S$451,9,0)</f>
        <v>8</v>
      </c>
      <c r="M984" s="0" t="str">
        <f aca="false">VLOOKUP($D984,metadata!$B$2:$S$451,10,0)</f>
        <v/>
      </c>
      <c r="N984" s="0" t="str">
        <f aca="false">VLOOKUP($D984,metadata!$B$2:$S$451,11,0)</f>
        <v>drosophila littoralis</v>
      </c>
      <c r="O984" s="0" t="str">
        <f aca="false">VLOOKUP($D984,metadata!$B$2:$S$451,12,0)</f>
        <v>diptera</v>
      </c>
      <c r="P984" s="0" t="str">
        <f aca="false">VLOOKUP($D984,metadata!$B$2:$S$451,13,0)</f>
        <v>Kuoio3</v>
      </c>
      <c r="Q984" s="0" t="n">
        <f aca="false">VLOOKUP($D984,metadata!$B$2:$S$451,14,0)</f>
        <v>62.9166666666667</v>
      </c>
      <c r="R984" s="0" t="n">
        <f aca="false">VLOOKUP($D984,metadata!$B$2:$S$451,15,0)</f>
        <v>27.75</v>
      </c>
      <c r="S984" s="0" t="str">
        <f aca="false">VLOOKUP($D984,metadata!$B$2:$S$451,16,0)</f>
        <v/>
      </c>
      <c r="T984" s="0" t="str">
        <f aca="false">VLOOKUP($D984,metadata!$B$2:$S$451,17,0)</f>
        <v/>
      </c>
      <c r="U984" s="0" t="str">
        <f aca="false">VLOOKUP($D984,metadata!$B$2:$S$451,18,0)</f>
        <v/>
      </c>
      <c r="V984" s="0" t="n">
        <f aca="false">VLOOKUP($D984,metadata!$B$2:$Z$451,19,0)</f>
        <v>30</v>
      </c>
      <c r="W984" s="0" t="str">
        <f aca="false">VLOOKUP($D984,metadata!$B$2:$Z$451,20,0)</f>
        <v>global average</v>
      </c>
      <c r="X984" s="0" t="str">
        <f aca="false">VLOOKUP($D984,metadata!$B$2:$Z$451,21,0)</f>
        <v/>
      </c>
      <c r="Y984" s="0" t="n">
        <f aca="false">VLOOKUP($D984,metadata!$B$2:$Z$451,22,0)</f>
        <v>24</v>
      </c>
      <c r="Z984" s="0" t="str">
        <f aca="false">VLOOKUP($D984,metadata!$B$2:$Z$451,23,0)</f>
        <v/>
      </c>
      <c r="AA984" s="0" t="str">
        <f aca="false">VLOOKUP($D984,metadata!$B$2:$Z$451,24,0)</f>
        <v>adult</v>
      </c>
      <c r="AB984" s="0" t="str">
        <f aca="false">VLOOKUP($D984,metadata!$B$2:$Z$451,25,0)</f>
        <v/>
      </c>
      <c r="AC984" s="0" t="n">
        <v>21</v>
      </c>
      <c r="AD984" s="0" t="n">
        <v>6.72268907563011</v>
      </c>
      <c r="AF984" s="0" t="n">
        <f aca="false">IF(AE984="",V984,AE984)</f>
        <v>30</v>
      </c>
      <c r="AG984" s="0" t="n">
        <f aca="false">ROUND(AC984,1)</f>
        <v>21</v>
      </c>
      <c r="AH984" s="0" t="n">
        <v>1986</v>
      </c>
      <c r="AI984" s="0" t="s">
        <v>37</v>
      </c>
      <c r="AJ984" s="0" t="s">
        <v>37</v>
      </c>
    </row>
    <row r="985" customFormat="false" ht="13.8" hidden="false" customHeight="false" outlineLevel="0" collapsed="false">
      <c r="C985" s="0" t="n">
        <v>984</v>
      </c>
      <c r="D985" s="3" t="str">
        <f aca="false">VLOOKUP(C985,$A$1:$B$451,2)</f>
        <v>24- Hollola1</v>
      </c>
      <c r="E985" s="0" t="str">
        <f aca="false">VLOOKUP($D985,metadata!$B$2:$S$451,2,0)</f>
        <v>LANKINEN, P</v>
      </c>
      <c r="F985" s="0" t="str">
        <f aca="false">VLOOKUP($D985,metadata!$B$2:$S$451,3,0)</f>
        <v>GEOGRAPHICAL VARIATION IN CIRCADIAN ECLOSION RHYTHM AND PHOTOPERIODIC ADULT DIAPAUSE IN DROSOPHILA-LITTORALIS</v>
      </c>
      <c r="G985" s="0" t="str">
        <f aca="false">VLOOKUP($D985,metadata!$B$2:$S$451,4,0)</f>
        <v>10.1007/BF00612503</v>
      </c>
      <c r="H985" s="0" t="str">
        <f aca="false">VLOOKUP($D985,metadata!$B$2:$S$451,5,0)</f>
        <v>y</v>
      </c>
      <c r="I985" s="0" t="str">
        <f aca="false">VLOOKUP($D985,metadata!$B$2:$S$451,6,0)</f>
        <v>a</v>
      </c>
      <c r="J985" s="0" t="str">
        <f aca="false">VLOOKUP($D985,metadata!$B$2:$S$451,7,0)</f>
        <v>i</v>
      </c>
      <c r="K985" s="0" t="str">
        <f aca="false">VLOOKUP($D985,metadata!$B$2:$S$451,8,0)</f>
        <v/>
      </c>
      <c r="L985" s="0" t="n">
        <f aca="false">VLOOKUP($D985,metadata!$B$2:$S$451,9,0)</f>
        <v>8</v>
      </c>
      <c r="M985" s="0" t="str">
        <f aca="false">VLOOKUP($D985,metadata!$B$2:$S$451,10,0)</f>
        <v/>
      </c>
      <c r="N985" s="0" t="str">
        <f aca="false">VLOOKUP($D985,metadata!$B$2:$S$451,11,0)</f>
        <v>drosophila littoralis</v>
      </c>
      <c r="O985" s="0" t="str">
        <f aca="false">VLOOKUP($D985,metadata!$B$2:$S$451,12,0)</f>
        <v>diptera</v>
      </c>
      <c r="P985" s="0" t="str">
        <f aca="false">VLOOKUP($D985,metadata!$B$2:$S$451,13,0)</f>
        <v>Hollola1</v>
      </c>
      <c r="Q985" s="0" t="n">
        <f aca="false">VLOOKUP($D985,metadata!$B$2:$S$451,14,0)</f>
        <v>61.0833333333333</v>
      </c>
      <c r="R985" s="0" t="n">
        <f aca="false">VLOOKUP($D985,metadata!$B$2:$S$451,15,0)</f>
        <v>25.4166666666667</v>
      </c>
      <c r="S985" s="0" t="str">
        <f aca="false">VLOOKUP($D985,metadata!$B$2:$S$451,16,0)</f>
        <v/>
      </c>
      <c r="T985" s="0" t="str">
        <f aca="false">VLOOKUP($D985,metadata!$B$2:$S$451,17,0)</f>
        <v/>
      </c>
      <c r="U985" s="0" t="str">
        <f aca="false">VLOOKUP($D985,metadata!$B$2:$S$451,18,0)</f>
        <v/>
      </c>
      <c r="V985" s="0" t="n">
        <f aca="false">VLOOKUP($D985,metadata!$B$2:$Z$451,19,0)</f>
        <v>30</v>
      </c>
      <c r="W985" s="0" t="str">
        <f aca="false">VLOOKUP($D985,metadata!$B$2:$Z$451,20,0)</f>
        <v>global average</v>
      </c>
      <c r="X985" s="0" t="str">
        <f aca="false">VLOOKUP($D985,metadata!$B$2:$Z$451,21,0)</f>
        <v/>
      </c>
      <c r="Y985" s="0" t="n">
        <f aca="false">VLOOKUP($D985,metadata!$B$2:$Z$451,22,0)</f>
        <v>24</v>
      </c>
      <c r="Z985" s="0" t="str">
        <f aca="false">VLOOKUP($D985,metadata!$B$2:$Z$451,23,0)</f>
        <v/>
      </c>
      <c r="AA985" s="0" t="str">
        <f aca="false">VLOOKUP($D985,metadata!$B$2:$Z$451,24,0)</f>
        <v>adult</v>
      </c>
      <c r="AB985" s="0" t="str">
        <f aca="false">VLOOKUP($D985,metadata!$B$2:$Z$451,25,0)</f>
        <v/>
      </c>
      <c r="AC985" s="0" t="n">
        <v>9.06779661016949</v>
      </c>
      <c r="AD985" s="0" t="n">
        <v>99.1525423728813</v>
      </c>
      <c r="AF985" s="0" t="n">
        <f aca="false">IF(AE985="",V985,AE985)</f>
        <v>30</v>
      </c>
      <c r="AG985" s="0" t="n">
        <v>9</v>
      </c>
      <c r="AH985" s="0" t="n">
        <v>1986</v>
      </c>
      <c r="AI985" s="0" t="s">
        <v>37</v>
      </c>
      <c r="AJ985" s="0" t="s">
        <v>37</v>
      </c>
    </row>
    <row r="986" customFormat="false" ht="13.8" hidden="false" customHeight="false" outlineLevel="0" collapsed="false">
      <c r="C986" s="0" t="n">
        <v>985</v>
      </c>
      <c r="D986" s="3" t="str">
        <f aca="false">VLOOKUP(C986,$A$1:$B$451,2)</f>
        <v>24- Hollola1</v>
      </c>
      <c r="E986" s="0" t="str">
        <f aca="false">VLOOKUP($D986,metadata!$B$2:$S$451,2,0)</f>
        <v>LANKINEN, P</v>
      </c>
      <c r="F986" s="0" t="str">
        <f aca="false">VLOOKUP($D986,metadata!$B$2:$S$451,3,0)</f>
        <v>GEOGRAPHICAL VARIATION IN CIRCADIAN ECLOSION RHYTHM AND PHOTOPERIODIC ADULT DIAPAUSE IN DROSOPHILA-LITTORALIS</v>
      </c>
      <c r="G986" s="0" t="str">
        <f aca="false">VLOOKUP($D986,metadata!$B$2:$S$451,4,0)</f>
        <v>10.1007/BF00612503</v>
      </c>
      <c r="H986" s="0" t="str">
        <f aca="false">VLOOKUP($D986,metadata!$B$2:$S$451,5,0)</f>
        <v>y</v>
      </c>
      <c r="I986" s="0" t="str">
        <f aca="false">VLOOKUP($D986,metadata!$B$2:$S$451,6,0)</f>
        <v>a</v>
      </c>
      <c r="J986" s="0" t="str">
        <f aca="false">VLOOKUP($D986,metadata!$B$2:$S$451,7,0)</f>
        <v>i</v>
      </c>
      <c r="K986" s="0" t="str">
        <f aca="false">VLOOKUP($D986,metadata!$B$2:$S$451,8,0)</f>
        <v/>
      </c>
      <c r="L986" s="0" t="n">
        <f aca="false">VLOOKUP($D986,metadata!$B$2:$S$451,9,0)</f>
        <v>8</v>
      </c>
      <c r="M986" s="0" t="str">
        <f aca="false">VLOOKUP($D986,metadata!$B$2:$S$451,10,0)</f>
        <v/>
      </c>
      <c r="N986" s="0" t="str">
        <f aca="false">VLOOKUP($D986,metadata!$B$2:$S$451,11,0)</f>
        <v>drosophila littoralis</v>
      </c>
      <c r="O986" s="0" t="str">
        <f aca="false">VLOOKUP($D986,metadata!$B$2:$S$451,12,0)</f>
        <v>diptera</v>
      </c>
      <c r="P986" s="0" t="str">
        <f aca="false">VLOOKUP($D986,metadata!$B$2:$S$451,13,0)</f>
        <v>Hollola1</v>
      </c>
      <c r="Q986" s="0" t="n">
        <f aca="false">VLOOKUP($D986,metadata!$B$2:$S$451,14,0)</f>
        <v>61.0833333333333</v>
      </c>
      <c r="R986" s="0" t="n">
        <f aca="false">VLOOKUP($D986,metadata!$B$2:$S$451,15,0)</f>
        <v>25.4166666666667</v>
      </c>
      <c r="S986" s="0" t="str">
        <f aca="false">VLOOKUP($D986,metadata!$B$2:$S$451,16,0)</f>
        <v/>
      </c>
      <c r="T986" s="0" t="str">
        <f aca="false">VLOOKUP($D986,metadata!$B$2:$S$451,17,0)</f>
        <v/>
      </c>
      <c r="U986" s="0" t="str">
        <f aca="false">VLOOKUP($D986,metadata!$B$2:$S$451,18,0)</f>
        <v/>
      </c>
      <c r="V986" s="0" t="n">
        <f aca="false">VLOOKUP($D986,metadata!$B$2:$Z$451,19,0)</f>
        <v>30</v>
      </c>
      <c r="W986" s="0" t="str">
        <f aca="false">VLOOKUP($D986,metadata!$B$2:$Z$451,20,0)</f>
        <v>global average</v>
      </c>
      <c r="X986" s="0" t="str">
        <f aca="false">VLOOKUP($D986,metadata!$B$2:$Z$451,21,0)</f>
        <v/>
      </c>
      <c r="Y986" s="0" t="n">
        <f aca="false">VLOOKUP($D986,metadata!$B$2:$Z$451,22,0)</f>
        <v>24</v>
      </c>
      <c r="Z986" s="0" t="str">
        <f aca="false">VLOOKUP($D986,metadata!$B$2:$Z$451,23,0)</f>
        <v/>
      </c>
      <c r="AA986" s="0" t="str">
        <f aca="false">VLOOKUP($D986,metadata!$B$2:$Z$451,24,0)</f>
        <v>adult</v>
      </c>
      <c r="AB986" s="0" t="str">
        <f aca="false">VLOOKUP($D986,metadata!$B$2:$Z$451,25,0)</f>
        <v/>
      </c>
      <c r="AC986" s="0" t="n">
        <v>12.0333138515488</v>
      </c>
      <c r="AD986" s="0" t="n">
        <v>99.1525423728813</v>
      </c>
      <c r="AF986" s="0" t="n">
        <f aca="false">IF(AE986="",V986,AE986)</f>
        <v>30</v>
      </c>
      <c r="AG986" s="0" t="n">
        <f aca="false">ROUND(AC986,1)</f>
        <v>12</v>
      </c>
      <c r="AH986" s="0" t="n">
        <v>1986</v>
      </c>
      <c r="AI986" s="0" t="s">
        <v>37</v>
      </c>
      <c r="AJ986" s="0" t="s">
        <v>37</v>
      </c>
    </row>
    <row r="987" customFormat="false" ht="13.8" hidden="false" customHeight="false" outlineLevel="0" collapsed="false">
      <c r="C987" s="0" t="n">
        <v>986</v>
      </c>
      <c r="D987" s="3" t="str">
        <f aca="false">VLOOKUP(C987,$A$1:$B$451,2)</f>
        <v>24- Hollola1</v>
      </c>
      <c r="E987" s="0" t="str">
        <f aca="false">VLOOKUP($D987,metadata!$B$2:$S$451,2,0)</f>
        <v>LANKINEN, P</v>
      </c>
      <c r="F987" s="0" t="str">
        <f aca="false">VLOOKUP($D987,metadata!$B$2:$S$451,3,0)</f>
        <v>GEOGRAPHICAL VARIATION IN CIRCADIAN ECLOSION RHYTHM AND PHOTOPERIODIC ADULT DIAPAUSE IN DROSOPHILA-LITTORALIS</v>
      </c>
      <c r="G987" s="0" t="str">
        <f aca="false">VLOOKUP($D987,metadata!$B$2:$S$451,4,0)</f>
        <v>10.1007/BF00612503</v>
      </c>
      <c r="H987" s="0" t="str">
        <f aca="false">VLOOKUP($D987,metadata!$B$2:$S$451,5,0)</f>
        <v>y</v>
      </c>
      <c r="I987" s="0" t="str">
        <f aca="false">VLOOKUP($D987,metadata!$B$2:$S$451,6,0)</f>
        <v>a</v>
      </c>
      <c r="J987" s="0" t="str">
        <f aca="false">VLOOKUP($D987,metadata!$B$2:$S$451,7,0)</f>
        <v>i</v>
      </c>
      <c r="K987" s="0" t="str">
        <f aca="false">VLOOKUP($D987,metadata!$B$2:$S$451,8,0)</f>
        <v/>
      </c>
      <c r="L987" s="0" t="n">
        <f aca="false">VLOOKUP($D987,metadata!$B$2:$S$451,9,0)</f>
        <v>8</v>
      </c>
      <c r="M987" s="0" t="str">
        <f aca="false">VLOOKUP($D987,metadata!$B$2:$S$451,10,0)</f>
        <v/>
      </c>
      <c r="N987" s="0" t="str">
        <f aca="false">VLOOKUP($D987,metadata!$B$2:$S$451,11,0)</f>
        <v>drosophila littoralis</v>
      </c>
      <c r="O987" s="0" t="str">
        <f aca="false">VLOOKUP($D987,metadata!$B$2:$S$451,12,0)</f>
        <v>diptera</v>
      </c>
      <c r="P987" s="0" t="str">
        <f aca="false">VLOOKUP($D987,metadata!$B$2:$S$451,13,0)</f>
        <v>Hollola1</v>
      </c>
      <c r="Q987" s="0" t="n">
        <f aca="false">VLOOKUP($D987,metadata!$B$2:$S$451,14,0)</f>
        <v>61.0833333333333</v>
      </c>
      <c r="R987" s="0" t="n">
        <f aca="false">VLOOKUP($D987,metadata!$B$2:$S$451,15,0)</f>
        <v>25.4166666666667</v>
      </c>
      <c r="S987" s="0" t="str">
        <f aca="false">VLOOKUP($D987,metadata!$B$2:$S$451,16,0)</f>
        <v/>
      </c>
      <c r="T987" s="0" t="str">
        <f aca="false">VLOOKUP($D987,metadata!$B$2:$S$451,17,0)</f>
        <v/>
      </c>
      <c r="U987" s="0" t="str">
        <f aca="false">VLOOKUP($D987,metadata!$B$2:$S$451,18,0)</f>
        <v/>
      </c>
      <c r="V987" s="0" t="n">
        <f aca="false">VLOOKUP($D987,metadata!$B$2:$Z$451,19,0)</f>
        <v>30</v>
      </c>
      <c r="W987" s="0" t="str">
        <f aca="false">VLOOKUP($D987,metadata!$B$2:$Z$451,20,0)</f>
        <v>global average</v>
      </c>
      <c r="X987" s="0" t="str">
        <f aca="false">VLOOKUP($D987,metadata!$B$2:$Z$451,21,0)</f>
        <v/>
      </c>
      <c r="Y987" s="0" t="n">
        <f aca="false">VLOOKUP($D987,metadata!$B$2:$Z$451,22,0)</f>
        <v>24</v>
      </c>
      <c r="Z987" s="0" t="str">
        <f aca="false">VLOOKUP($D987,metadata!$B$2:$Z$451,23,0)</f>
        <v/>
      </c>
      <c r="AA987" s="0" t="str">
        <f aca="false">VLOOKUP($D987,metadata!$B$2:$Z$451,24,0)</f>
        <v>adult</v>
      </c>
      <c r="AB987" s="0" t="str">
        <f aca="false">VLOOKUP($D987,metadata!$B$2:$Z$451,25,0)</f>
        <v/>
      </c>
      <c r="AC987" s="0" t="n">
        <v>13.5283459964932</v>
      </c>
      <c r="AD987" s="0" t="n">
        <v>83.0508474576271</v>
      </c>
      <c r="AF987" s="0" t="n">
        <f aca="false">IF(AE987="",V987,AE987)</f>
        <v>30</v>
      </c>
      <c r="AG987" s="0" t="n">
        <f aca="false">ROUND(AC987,1)</f>
        <v>13.5</v>
      </c>
      <c r="AH987" s="0" t="n">
        <v>1986</v>
      </c>
      <c r="AI987" s="0" t="s">
        <v>37</v>
      </c>
      <c r="AJ987" s="0" t="s">
        <v>37</v>
      </c>
    </row>
    <row r="988" customFormat="false" ht="13.8" hidden="false" customHeight="false" outlineLevel="0" collapsed="false">
      <c r="C988" s="0" t="n">
        <v>987</v>
      </c>
      <c r="D988" s="3" t="str">
        <f aca="false">VLOOKUP(C988,$A$1:$B$451,2)</f>
        <v>24- Hollola1</v>
      </c>
      <c r="E988" s="0" t="str">
        <f aca="false">VLOOKUP($D988,metadata!$B$2:$S$451,2,0)</f>
        <v>LANKINEN, P</v>
      </c>
      <c r="F988" s="0" t="str">
        <f aca="false">VLOOKUP($D988,metadata!$B$2:$S$451,3,0)</f>
        <v>GEOGRAPHICAL VARIATION IN CIRCADIAN ECLOSION RHYTHM AND PHOTOPERIODIC ADULT DIAPAUSE IN DROSOPHILA-LITTORALIS</v>
      </c>
      <c r="G988" s="0" t="str">
        <f aca="false">VLOOKUP($D988,metadata!$B$2:$S$451,4,0)</f>
        <v>10.1007/BF00612503</v>
      </c>
      <c r="H988" s="0" t="str">
        <f aca="false">VLOOKUP($D988,metadata!$B$2:$S$451,5,0)</f>
        <v>y</v>
      </c>
      <c r="I988" s="0" t="str">
        <f aca="false">VLOOKUP($D988,metadata!$B$2:$S$451,6,0)</f>
        <v>a</v>
      </c>
      <c r="J988" s="0" t="str">
        <f aca="false">VLOOKUP($D988,metadata!$B$2:$S$451,7,0)</f>
        <v>i</v>
      </c>
      <c r="K988" s="0" t="str">
        <f aca="false">VLOOKUP($D988,metadata!$B$2:$S$451,8,0)</f>
        <v/>
      </c>
      <c r="L988" s="0" t="n">
        <f aca="false">VLOOKUP($D988,metadata!$B$2:$S$451,9,0)</f>
        <v>8</v>
      </c>
      <c r="M988" s="0" t="str">
        <f aca="false">VLOOKUP($D988,metadata!$B$2:$S$451,10,0)</f>
        <v/>
      </c>
      <c r="N988" s="0" t="str">
        <f aca="false">VLOOKUP($D988,metadata!$B$2:$S$451,11,0)</f>
        <v>drosophila littoralis</v>
      </c>
      <c r="O988" s="0" t="str">
        <f aca="false">VLOOKUP($D988,metadata!$B$2:$S$451,12,0)</f>
        <v>diptera</v>
      </c>
      <c r="P988" s="0" t="str">
        <f aca="false">VLOOKUP($D988,metadata!$B$2:$S$451,13,0)</f>
        <v>Hollola1</v>
      </c>
      <c r="Q988" s="0" t="n">
        <f aca="false">VLOOKUP($D988,metadata!$B$2:$S$451,14,0)</f>
        <v>61.0833333333333</v>
      </c>
      <c r="R988" s="0" t="n">
        <f aca="false">VLOOKUP($D988,metadata!$B$2:$S$451,15,0)</f>
        <v>25.4166666666667</v>
      </c>
      <c r="S988" s="0" t="str">
        <f aca="false">VLOOKUP($D988,metadata!$B$2:$S$451,16,0)</f>
        <v/>
      </c>
      <c r="T988" s="0" t="str">
        <f aca="false">VLOOKUP($D988,metadata!$B$2:$S$451,17,0)</f>
        <v/>
      </c>
      <c r="U988" s="0" t="str">
        <f aca="false">VLOOKUP($D988,metadata!$B$2:$S$451,18,0)</f>
        <v/>
      </c>
      <c r="V988" s="0" t="n">
        <f aca="false">VLOOKUP($D988,metadata!$B$2:$Z$451,19,0)</f>
        <v>30</v>
      </c>
      <c r="W988" s="0" t="str">
        <f aca="false">VLOOKUP($D988,metadata!$B$2:$Z$451,20,0)</f>
        <v>global average</v>
      </c>
      <c r="X988" s="0" t="str">
        <f aca="false">VLOOKUP($D988,metadata!$B$2:$Z$451,21,0)</f>
        <v/>
      </c>
      <c r="Y988" s="0" t="n">
        <f aca="false">VLOOKUP($D988,metadata!$B$2:$Z$451,22,0)</f>
        <v>24</v>
      </c>
      <c r="Z988" s="0" t="str">
        <f aca="false">VLOOKUP($D988,metadata!$B$2:$Z$451,23,0)</f>
        <v/>
      </c>
      <c r="AA988" s="0" t="str">
        <f aca="false">VLOOKUP($D988,metadata!$B$2:$Z$451,24,0)</f>
        <v>adult</v>
      </c>
      <c r="AB988" s="0" t="str">
        <f aca="false">VLOOKUP($D988,metadata!$B$2:$Z$451,25,0)</f>
        <v/>
      </c>
      <c r="AC988" s="0" t="n">
        <v>15.0292226767971</v>
      </c>
      <c r="AD988" s="0" t="n">
        <v>71.1864406779661</v>
      </c>
      <c r="AF988" s="0" t="n">
        <f aca="false">IF(AE988="",V988,AE988)</f>
        <v>30</v>
      </c>
      <c r="AG988" s="0" t="n">
        <f aca="false">ROUND(AC988,1)</f>
        <v>15</v>
      </c>
      <c r="AH988" s="0" t="n">
        <v>1986</v>
      </c>
      <c r="AI988" s="0" t="s">
        <v>37</v>
      </c>
      <c r="AJ988" s="0" t="s">
        <v>37</v>
      </c>
    </row>
    <row r="989" customFormat="false" ht="13.8" hidden="false" customHeight="false" outlineLevel="0" collapsed="false">
      <c r="C989" s="0" t="n">
        <v>988</v>
      </c>
      <c r="D989" s="3" t="str">
        <f aca="false">VLOOKUP(C989,$A$1:$B$451,2)</f>
        <v>24- Hollola1</v>
      </c>
      <c r="E989" s="0" t="str">
        <f aca="false">VLOOKUP($D989,metadata!$B$2:$S$451,2,0)</f>
        <v>LANKINEN, P</v>
      </c>
      <c r="F989" s="0" t="str">
        <f aca="false">VLOOKUP($D989,metadata!$B$2:$S$451,3,0)</f>
        <v>GEOGRAPHICAL VARIATION IN CIRCADIAN ECLOSION RHYTHM AND PHOTOPERIODIC ADULT DIAPAUSE IN DROSOPHILA-LITTORALIS</v>
      </c>
      <c r="G989" s="0" t="str">
        <f aca="false">VLOOKUP($D989,metadata!$B$2:$S$451,4,0)</f>
        <v>10.1007/BF00612503</v>
      </c>
      <c r="H989" s="0" t="str">
        <f aca="false">VLOOKUP($D989,metadata!$B$2:$S$451,5,0)</f>
        <v>y</v>
      </c>
      <c r="I989" s="0" t="str">
        <f aca="false">VLOOKUP($D989,metadata!$B$2:$S$451,6,0)</f>
        <v>a</v>
      </c>
      <c r="J989" s="0" t="str">
        <f aca="false">VLOOKUP($D989,metadata!$B$2:$S$451,7,0)</f>
        <v>i</v>
      </c>
      <c r="K989" s="0" t="str">
        <f aca="false">VLOOKUP($D989,metadata!$B$2:$S$451,8,0)</f>
        <v/>
      </c>
      <c r="L989" s="0" t="n">
        <f aca="false">VLOOKUP($D989,metadata!$B$2:$S$451,9,0)</f>
        <v>8</v>
      </c>
      <c r="M989" s="0" t="str">
        <f aca="false">VLOOKUP($D989,metadata!$B$2:$S$451,10,0)</f>
        <v/>
      </c>
      <c r="N989" s="0" t="str">
        <f aca="false">VLOOKUP($D989,metadata!$B$2:$S$451,11,0)</f>
        <v>drosophila littoralis</v>
      </c>
      <c r="O989" s="0" t="str">
        <f aca="false">VLOOKUP($D989,metadata!$B$2:$S$451,12,0)</f>
        <v>diptera</v>
      </c>
      <c r="P989" s="0" t="str">
        <f aca="false">VLOOKUP($D989,metadata!$B$2:$S$451,13,0)</f>
        <v>Hollola1</v>
      </c>
      <c r="Q989" s="0" t="n">
        <f aca="false">VLOOKUP($D989,metadata!$B$2:$S$451,14,0)</f>
        <v>61.0833333333333</v>
      </c>
      <c r="R989" s="0" t="n">
        <f aca="false">VLOOKUP($D989,metadata!$B$2:$S$451,15,0)</f>
        <v>25.4166666666667</v>
      </c>
      <c r="S989" s="0" t="str">
        <f aca="false">VLOOKUP($D989,metadata!$B$2:$S$451,16,0)</f>
        <v/>
      </c>
      <c r="T989" s="0" t="str">
        <f aca="false">VLOOKUP($D989,metadata!$B$2:$S$451,17,0)</f>
        <v/>
      </c>
      <c r="U989" s="0" t="str">
        <f aca="false">VLOOKUP($D989,metadata!$B$2:$S$451,18,0)</f>
        <v/>
      </c>
      <c r="V989" s="0" t="n">
        <f aca="false">VLOOKUP($D989,metadata!$B$2:$Z$451,19,0)</f>
        <v>30</v>
      </c>
      <c r="W989" s="0" t="str">
        <f aca="false">VLOOKUP($D989,metadata!$B$2:$Z$451,20,0)</f>
        <v>global average</v>
      </c>
      <c r="X989" s="0" t="str">
        <f aca="false">VLOOKUP($D989,metadata!$B$2:$Z$451,21,0)</f>
        <v/>
      </c>
      <c r="Y989" s="0" t="n">
        <f aca="false">VLOOKUP($D989,metadata!$B$2:$Z$451,22,0)</f>
        <v>24</v>
      </c>
      <c r="Z989" s="0" t="str">
        <f aca="false">VLOOKUP($D989,metadata!$B$2:$Z$451,23,0)</f>
        <v/>
      </c>
      <c r="AA989" s="0" t="str">
        <f aca="false">VLOOKUP($D989,metadata!$B$2:$Z$451,24,0)</f>
        <v>adult</v>
      </c>
      <c r="AB989" s="0" t="str">
        <f aca="false">VLOOKUP($D989,metadata!$B$2:$Z$451,25,0)</f>
        <v/>
      </c>
      <c r="AC989" s="0" t="n">
        <v>16.5149035651665</v>
      </c>
      <c r="AD989" s="0" t="n">
        <v>48.3050847457626</v>
      </c>
      <c r="AF989" s="0" t="n">
        <f aca="false">IF(AE989="",V989,AE989)</f>
        <v>30</v>
      </c>
      <c r="AG989" s="0" t="n">
        <f aca="false">ROUND(AC989,1)</f>
        <v>16.5</v>
      </c>
      <c r="AH989" s="0" t="n">
        <v>1986</v>
      </c>
      <c r="AI989" s="0" t="s">
        <v>37</v>
      </c>
      <c r="AJ989" s="0" t="s">
        <v>37</v>
      </c>
    </row>
    <row r="990" customFormat="false" ht="13.8" hidden="false" customHeight="false" outlineLevel="0" collapsed="false">
      <c r="C990" s="0" t="n">
        <v>998</v>
      </c>
      <c r="D990" s="3" t="str">
        <f aca="false">VLOOKUP(C990,$A$1:$B$451,2)</f>
        <v>24- Moscow2</v>
      </c>
      <c r="E990" s="0" t="str">
        <f aca="false">VLOOKUP($D990,metadata!$B$2:$S$451,2,0)</f>
        <v>LANKINEN, P</v>
      </c>
      <c r="F990" s="0" t="str">
        <f aca="false">VLOOKUP($D990,metadata!$B$2:$S$451,3,0)</f>
        <v>GEOGRAPHICAL VARIATION IN CIRCADIAN ECLOSION RHYTHM AND PHOTOPERIODIC ADULT DIAPAUSE IN DROSOPHILA-LITTORALIS</v>
      </c>
      <c r="G990" s="0" t="str">
        <f aca="false">VLOOKUP($D990,metadata!$B$2:$S$451,4,0)</f>
        <v>10.1007/BF00612503</v>
      </c>
      <c r="H990" s="0" t="str">
        <f aca="false">VLOOKUP($D990,metadata!$B$2:$S$451,5,0)</f>
        <v>y</v>
      </c>
      <c r="I990" s="0" t="str">
        <f aca="false">VLOOKUP($D990,metadata!$B$2:$S$451,6,0)</f>
        <v>a</v>
      </c>
      <c r="J990" s="0" t="str">
        <f aca="false">VLOOKUP($D990,metadata!$B$2:$S$451,7,0)</f>
        <v>i</v>
      </c>
      <c r="K990" s="0" t="str">
        <f aca="false">VLOOKUP($D990,metadata!$B$2:$S$451,8,0)</f>
        <v/>
      </c>
      <c r="L990" s="0" t="n">
        <f aca="false">VLOOKUP($D990,metadata!$B$2:$S$451,9,0)</f>
        <v>8</v>
      </c>
      <c r="M990" s="0" t="str">
        <f aca="false">VLOOKUP($D990,metadata!$B$2:$S$451,10,0)</f>
        <v/>
      </c>
      <c r="N990" s="0" t="str">
        <f aca="false">VLOOKUP($D990,metadata!$B$2:$S$451,11,0)</f>
        <v>drosophila littoralis</v>
      </c>
      <c r="O990" s="0" t="str">
        <f aca="false">VLOOKUP($D990,metadata!$B$2:$S$451,12,0)</f>
        <v>diptera</v>
      </c>
      <c r="P990" s="0" t="str">
        <f aca="false">VLOOKUP($D990,metadata!$B$2:$S$451,13,0)</f>
        <v>Moscow2</v>
      </c>
      <c r="Q990" s="0" t="n">
        <f aca="false">VLOOKUP($D990,metadata!$B$2:$S$451,14,0)</f>
        <v>55.75</v>
      </c>
      <c r="R990" s="0" t="n">
        <f aca="false">VLOOKUP($D990,metadata!$B$2:$S$451,15,0)</f>
        <v>37.5</v>
      </c>
      <c r="S990" s="0" t="str">
        <f aca="false">VLOOKUP($D990,metadata!$B$2:$S$451,16,0)</f>
        <v/>
      </c>
      <c r="T990" s="0" t="str">
        <f aca="false">VLOOKUP($D990,metadata!$B$2:$S$451,17,0)</f>
        <v/>
      </c>
      <c r="U990" s="0" t="str">
        <f aca="false">VLOOKUP($D990,metadata!$B$2:$S$451,18,0)</f>
        <v/>
      </c>
      <c r="V990" s="0" t="n">
        <f aca="false">VLOOKUP($D990,metadata!$B$2:$Z$451,19,0)</f>
        <v>30</v>
      </c>
      <c r="W990" s="0" t="str">
        <f aca="false">VLOOKUP($D990,metadata!$B$2:$Z$451,20,0)</f>
        <v>global average</v>
      </c>
      <c r="X990" s="0" t="str">
        <f aca="false">VLOOKUP($D990,metadata!$B$2:$Z$451,21,0)</f>
        <v/>
      </c>
      <c r="Y990" s="0" t="n">
        <f aca="false">VLOOKUP($D990,metadata!$B$2:$Z$451,22,0)</f>
        <v>24</v>
      </c>
      <c r="Z990" s="0" t="str">
        <f aca="false">VLOOKUP($D990,metadata!$B$2:$Z$451,23,0)</f>
        <v/>
      </c>
      <c r="AA990" s="0" t="str">
        <f aca="false">VLOOKUP($D990,metadata!$B$2:$Z$451,24,0)</f>
        <v>adult</v>
      </c>
      <c r="AB990" s="0" t="str">
        <f aca="false">VLOOKUP($D990,metadata!$B$2:$Z$451,25,0)</f>
        <v/>
      </c>
      <c r="AC990" s="0" t="n">
        <v>18.0485096434833</v>
      </c>
      <c r="AD990" s="0" t="n">
        <v>10.1694915254237</v>
      </c>
      <c r="AF990" s="0" t="n">
        <f aca="false">IF(AE990="",V990,AE990)</f>
        <v>30</v>
      </c>
      <c r="AG990" s="0" t="n">
        <f aca="false">ROUND(AC990,1)</f>
        <v>18</v>
      </c>
      <c r="AH990" s="0" t="n">
        <v>1986</v>
      </c>
      <c r="AI990" s="0" t="s">
        <v>38</v>
      </c>
      <c r="AJ990" s="0" t="s">
        <v>38</v>
      </c>
    </row>
    <row r="991" customFormat="false" ht="13.8" hidden="false" customHeight="false" outlineLevel="0" collapsed="false">
      <c r="C991" s="0" t="n">
        <v>999</v>
      </c>
      <c r="D991" s="3" t="str">
        <f aca="false">VLOOKUP(C991,$A$1:$B$451,2)</f>
        <v>24- Moscow2</v>
      </c>
      <c r="E991" s="0" t="str">
        <f aca="false">VLOOKUP($D991,metadata!$B$2:$S$451,2,0)</f>
        <v>LANKINEN, P</v>
      </c>
      <c r="F991" s="0" t="str">
        <f aca="false">VLOOKUP($D991,metadata!$B$2:$S$451,3,0)</f>
        <v>GEOGRAPHICAL VARIATION IN CIRCADIAN ECLOSION RHYTHM AND PHOTOPERIODIC ADULT DIAPAUSE IN DROSOPHILA-LITTORALIS</v>
      </c>
      <c r="G991" s="0" t="str">
        <f aca="false">VLOOKUP($D991,metadata!$B$2:$S$451,4,0)</f>
        <v>10.1007/BF00612503</v>
      </c>
      <c r="H991" s="0" t="str">
        <f aca="false">VLOOKUP($D991,metadata!$B$2:$S$451,5,0)</f>
        <v>y</v>
      </c>
      <c r="I991" s="0" t="str">
        <f aca="false">VLOOKUP($D991,metadata!$B$2:$S$451,6,0)</f>
        <v>a</v>
      </c>
      <c r="J991" s="0" t="str">
        <f aca="false">VLOOKUP($D991,metadata!$B$2:$S$451,7,0)</f>
        <v>i</v>
      </c>
      <c r="K991" s="0" t="str">
        <f aca="false">VLOOKUP($D991,metadata!$B$2:$S$451,8,0)</f>
        <v/>
      </c>
      <c r="L991" s="0" t="n">
        <f aca="false">VLOOKUP($D991,metadata!$B$2:$S$451,9,0)</f>
        <v>8</v>
      </c>
      <c r="M991" s="0" t="str">
        <f aca="false">VLOOKUP($D991,metadata!$B$2:$S$451,10,0)</f>
        <v/>
      </c>
      <c r="N991" s="0" t="str">
        <f aca="false">VLOOKUP($D991,metadata!$B$2:$S$451,11,0)</f>
        <v>drosophila littoralis</v>
      </c>
      <c r="O991" s="0" t="str">
        <f aca="false">VLOOKUP($D991,metadata!$B$2:$S$451,12,0)</f>
        <v>diptera</v>
      </c>
      <c r="P991" s="0" t="str">
        <f aca="false">VLOOKUP($D991,metadata!$B$2:$S$451,13,0)</f>
        <v>Moscow2</v>
      </c>
      <c r="Q991" s="0" t="n">
        <f aca="false">VLOOKUP($D991,metadata!$B$2:$S$451,14,0)</f>
        <v>55.75</v>
      </c>
      <c r="R991" s="0" t="n">
        <f aca="false">VLOOKUP($D991,metadata!$B$2:$S$451,15,0)</f>
        <v>37.5</v>
      </c>
      <c r="S991" s="0" t="str">
        <f aca="false">VLOOKUP($D991,metadata!$B$2:$S$451,16,0)</f>
        <v/>
      </c>
      <c r="T991" s="0" t="str">
        <f aca="false">VLOOKUP($D991,metadata!$B$2:$S$451,17,0)</f>
        <v/>
      </c>
      <c r="U991" s="0" t="str">
        <f aca="false">VLOOKUP($D991,metadata!$B$2:$S$451,18,0)</f>
        <v/>
      </c>
      <c r="V991" s="0" t="n">
        <f aca="false">VLOOKUP($D991,metadata!$B$2:$Z$451,19,0)</f>
        <v>30</v>
      </c>
      <c r="W991" s="0" t="str">
        <f aca="false">VLOOKUP($D991,metadata!$B$2:$Z$451,20,0)</f>
        <v>global average</v>
      </c>
      <c r="X991" s="0" t="str">
        <f aca="false">VLOOKUP($D991,metadata!$B$2:$Z$451,21,0)</f>
        <v/>
      </c>
      <c r="Y991" s="0" t="n">
        <f aca="false">VLOOKUP($D991,metadata!$B$2:$Z$451,22,0)</f>
        <v>24</v>
      </c>
      <c r="Z991" s="0" t="str">
        <f aca="false">VLOOKUP($D991,metadata!$B$2:$Z$451,23,0)</f>
        <v/>
      </c>
      <c r="AA991" s="0" t="str">
        <f aca="false">VLOOKUP($D991,metadata!$B$2:$Z$451,24,0)</f>
        <v>adult</v>
      </c>
      <c r="AB991" s="0" t="str">
        <f aca="false">VLOOKUP($D991,metadata!$B$2:$Z$451,25,0)</f>
        <v/>
      </c>
      <c r="AC991" s="0" t="n">
        <v>19.5563997662185</v>
      </c>
      <c r="AD991" s="0" t="n">
        <v>3.38983050847446</v>
      </c>
      <c r="AF991" s="0" t="n">
        <f aca="false">IF(AE991="",V991,AE991)</f>
        <v>30</v>
      </c>
      <c r="AG991" s="0" t="n">
        <v>19.5</v>
      </c>
      <c r="AH991" s="0" t="n">
        <v>1986</v>
      </c>
      <c r="AI991" s="0" t="s">
        <v>38</v>
      </c>
      <c r="AJ991" s="0" t="s">
        <v>38</v>
      </c>
    </row>
    <row r="992" customFormat="false" ht="13.8" hidden="false" customHeight="false" outlineLevel="0" collapsed="false">
      <c r="C992" s="0" t="n">
        <v>1000</v>
      </c>
      <c r="D992" s="3" t="str">
        <f aca="false">VLOOKUP(C992,$A$1:$B$451,2)</f>
        <v>24- Dietikon1</v>
      </c>
      <c r="E992" s="0" t="str">
        <f aca="false">VLOOKUP($D992,metadata!$B$2:$S$451,2,0)</f>
        <v>LANKINEN, P</v>
      </c>
      <c r="F992" s="0" t="str">
        <f aca="false">VLOOKUP($D992,metadata!$B$2:$S$451,3,0)</f>
        <v>GEOGRAPHICAL VARIATION IN CIRCADIAN ECLOSION RHYTHM AND PHOTOPERIODIC ADULT DIAPAUSE IN DROSOPHILA-LITTORALIS</v>
      </c>
      <c r="G992" s="0" t="str">
        <f aca="false">VLOOKUP($D992,metadata!$B$2:$S$451,4,0)</f>
        <v>10.1007/BF00612503</v>
      </c>
      <c r="H992" s="0" t="str">
        <f aca="false">VLOOKUP($D992,metadata!$B$2:$S$451,5,0)</f>
        <v>y</v>
      </c>
      <c r="I992" s="0" t="str">
        <f aca="false">VLOOKUP($D992,metadata!$B$2:$S$451,6,0)</f>
        <v>a</v>
      </c>
      <c r="J992" s="0" t="str">
        <f aca="false">VLOOKUP($D992,metadata!$B$2:$S$451,7,0)</f>
        <v>i</v>
      </c>
      <c r="K992" s="0" t="str">
        <f aca="false">VLOOKUP($D992,metadata!$B$2:$S$451,8,0)</f>
        <v/>
      </c>
      <c r="L992" s="0" t="n">
        <f aca="false">VLOOKUP($D992,metadata!$B$2:$S$451,9,0)</f>
        <v>8</v>
      </c>
      <c r="M992" s="0" t="str">
        <f aca="false">VLOOKUP($D992,metadata!$B$2:$S$451,10,0)</f>
        <v/>
      </c>
      <c r="N992" s="0" t="str">
        <f aca="false">VLOOKUP($D992,metadata!$B$2:$S$451,11,0)</f>
        <v>drosophila littoralis</v>
      </c>
      <c r="O992" s="0" t="str">
        <f aca="false">VLOOKUP($D992,metadata!$B$2:$S$451,12,0)</f>
        <v>diptera</v>
      </c>
      <c r="P992" s="0" t="str">
        <f aca="false">VLOOKUP($D992,metadata!$B$2:$S$451,13,0)</f>
        <v>Dietikon1</v>
      </c>
      <c r="Q992" s="0" t="n">
        <f aca="false">VLOOKUP($D992,metadata!$B$2:$S$451,14,0)</f>
        <v>47.4166666666667</v>
      </c>
      <c r="R992" s="0" t="n">
        <f aca="false">VLOOKUP($D992,metadata!$B$2:$S$451,15,0)</f>
        <v>8.5</v>
      </c>
      <c r="S992" s="0" t="str">
        <f aca="false">VLOOKUP($D992,metadata!$B$2:$S$451,16,0)</f>
        <v/>
      </c>
      <c r="T992" s="0" t="str">
        <f aca="false">VLOOKUP($D992,metadata!$B$2:$S$451,17,0)</f>
        <v/>
      </c>
      <c r="U992" s="0" t="str">
        <f aca="false">VLOOKUP($D992,metadata!$B$2:$S$451,18,0)</f>
        <v/>
      </c>
      <c r="V992" s="0" t="n">
        <f aca="false">VLOOKUP($D992,metadata!$B$2:$Z$451,19,0)</f>
        <v>30</v>
      </c>
      <c r="W992" s="0" t="str">
        <f aca="false">VLOOKUP($D992,metadata!$B$2:$Z$451,20,0)</f>
        <v>global average</v>
      </c>
      <c r="X992" s="0" t="str">
        <f aca="false">VLOOKUP($D992,metadata!$B$2:$Z$451,21,0)</f>
        <v/>
      </c>
      <c r="Y992" s="0" t="n">
        <f aca="false">VLOOKUP($D992,metadata!$B$2:$Z$451,22,0)</f>
        <v>24</v>
      </c>
      <c r="Z992" s="0" t="str">
        <f aca="false">VLOOKUP($D992,metadata!$B$2:$Z$451,23,0)</f>
        <v/>
      </c>
      <c r="AA992" s="0" t="str">
        <f aca="false">VLOOKUP($D992,metadata!$B$2:$Z$451,24,0)</f>
        <v>adult</v>
      </c>
      <c r="AB992" s="0" t="str">
        <f aca="false">VLOOKUP($D992,metadata!$B$2:$Z$451,25,0)</f>
        <v/>
      </c>
      <c r="AC992" s="0" t="n">
        <v>21.0701344243132</v>
      </c>
      <c r="AD992" s="0" t="n">
        <v>0.847457627118615</v>
      </c>
      <c r="AF992" s="0" t="n">
        <f aca="false">IF(AE992="",V992,AE992)</f>
        <v>30</v>
      </c>
      <c r="AG992" s="0" t="n">
        <v>21</v>
      </c>
      <c r="AH992" s="0" t="n">
        <v>1986</v>
      </c>
      <c r="AI992" s="0" t="s">
        <v>37</v>
      </c>
      <c r="AJ992" s="0" t="s">
        <v>38</v>
      </c>
    </row>
    <row r="993" customFormat="false" ht="13.8" hidden="false" customHeight="false" outlineLevel="0" collapsed="false">
      <c r="C993" s="0" t="n">
        <v>1001</v>
      </c>
      <c r="D993" s="3" t="str">
        <f aca="false">VLOOKUP(C993,$A$1:$B$451,2)</f>
        <v>24- Dietikon1</v>
      </c>
      <c r="E993" s="0" t="str">
        <f aca="false">VLOOKUP($D993,metadata!$B$2:$S$451,2,0)</f>
        <v>LANKINEN, P</v>
      </c>
      <c r="F993" s="0" t="str">
        <f aca="false">VLOOKUP($D993,metadata!$B$2:$S$451,3,0)</f>
        <v>GEOGRAPHICAL VARIATION IN CIRCADIAN ECLOSION RHYTHM AND PHOTOPERIODIC ADULT DIAPAUSE IN DROSOPHILA-LITTORALIS</v>
      </c>
      <c r="G993" s="0" t="str">
        <f aca="false">VLOOKUP($D993,metadata!$B$2:$S$451,4,0)</f>
        <v>10.1007/BF00612503</v>
      </c>
      <c r="H993" s="0" t="str">
        <f aca="false">VLOOKUP($D993,metadata!$B$2:$S$451,5,0)</f>
        <v>y</v>
      </c>
      <c r="I993" s="0" t="str">
        <f aca="false">VLOOKUP($D993,metadata!$B$2:$S$451,6,0)</f>
        <v>a</v>
      </c>
      <c r="J993" s="0" t="str">
        <f aca="false">VLOOKUP($D993,metadata!$B$2:$S$451,7,0)</f>
        <v>i</v>
      </c>
      <c r="K993" s="0" t="str">
        <f aca="false">VLOOKUP($D993,metadata!$B$2:$S$451,8,0)</f>
        <v/>
      </c>
      <c r="L993" s="0" t="n">
        <f aca="false">VLOOKUP($D993,metadata!$B$2:$S$451,9,0)</f>
        <v>8</v>
      </c>
      <c r="M993" s="0" t="str">
        <f aca="false">VLOOKUP($D993,metadata!$B$2:$S$451,10,0)</f>
        <v/>
      </c>
      <c r="N993" s="0" t="str">
        <f aca="false">VLOOKUP($D993,metadata!$B$2:$S$451,11,0)</f>
        <v>drosophila littoralis</v>
      </c>
      <c r="O993" s="0" t="str">
        <f aca="false">VLOOKUP($D993,metadata!$B$2:$S$451,12,0)</f>
        <v>diptera</v>
      </c>
      <c r="P993" s="0" t="str">
        <f aca="false">VLOOKUP($D993,metadata!$B$2:$S$451,13,0)</f>
        <v>Dietikon1</v>
      </c>
      <c r="Q993" s="0" t="n">
        <f aca="false">VLOOKUP($D993,metadata!$B$2:$S$451,14,0)</f>
        <v>47.4166666666667</v>
      </c>
      <c r="R993" s="0" t="n">
        <f aca="false">VLOOKUP($D993,metadata!$B$2:$S$451,15,0)</f>
        <v>8.5</v>
      </c>
      <c r="S993" s="0" t="str">
        <f aca="false">VLOOKUP($D993,metadata!$B$2:$S$451,16,0)</f>
        <v/>
      </c>
      <c r="T993" s="0" t="str">
        <f aca="false">VLOOKUP($D993,metadata!$B$2:$S$451,17,0)</f>
        <v/>
      </c>
      <c r="U993" s="0" t="str">
        <f aca="false">VLOOKUP($D993,metadata!$B$2:$S$451,18,0)</f>
        <v/>
      </c>
      <c r="V993" s="0" t="n">
        <f aca="false">VLOOKUP($D993,metadata!$B$2:$Z$451,19,0)</f>
        <v>30</v>
      </c>
      <c r="W993" s="0" t="str">
        <f aca="false">VLOOKUP($D993,metadata!$B$2:$Z$451,20,0)</f>
        <v>global average</v>
      </c>
      <c r="X993" s="0" t="str">
        <f aca="false">VLOOKUP($D993,metadata!$B$2:$Z$451,21,0)</f>
        <v/>
      </c>
      <c r="Y993" s="0" t="n">
        <f aca="false">VLOOKUP($D993,metadata!$B$2:$Z$451,22,0)</f>
        <v>24</v>
      </c>
      <c r="Z993" s="0" t="str">
        <f aca="false">VLOOKUP($D993,metadata!$B$2:$Z$451,23,0)</f>
        <v/>
      </c>
      <c r="AA993" s="0" t="str">
        <f aca="false">VLOOKUP($D993,metadata!$B$2:$Z$451,24,0)</f>
        <v>adult</v>
      </c>
      <c r="AB993" s="0" t="str">
        <f aca="false">VLOOKUP($D993,metadata!$B$2:$Z$451,25,0)</f>
        <v/>
      </c>
      <c r="AC993" s="0" t="n">
        <v>9</v>
      </c>
      <c r="AD993" s="0" t="n">
        <v>100</v>
      </c>
      <c r="AF993" s="0" t="n">
        <f aca="false">IF(AE993="",V993,AE993)</f>
        <v>30</v>
      </c>
      <c r="AG993" s="0" t="n">
        <f aca="false">ROUND(AC993,1)</f>
        <v>9</v>
      </c>
      <c r="AH993" s="0" t="n">
        <v>1986</v>
      </c>
      <c r="AI993" s="0" t="s">
        <v>37</v>
      </c>
      <c r="AJ993" s="0" t="s">
        <v>38</v>
      </c>
    </row>
    <row r="994" customFormat="false" ht="13.8" hidden="false" customHeight="false" outlineLevel="0" collapsed="false">
      <c r="C994" s="0" t="n">
        <v>1002</v>
      </c>
      <c r="D994" s="3" t="str">
        <f aca="false">VLOOKUP(C994,$A$1:$B$451,2)</f>
        <v>24- Dietikon1</v>
      </c>
      <c r="E994" s="0" t="str">
        <f aca="false">VLOOKUP($D994,metadata!$B$2:$S$451,2,0)</f>
        <v>LANKINEN, P</v>
      </c>
      <c r="F994" s="0" t="str">
        <f aca="false">VLOOKUP($D994,metadata!$B$2:$S$451,3,0)</f>
        <v>GEOGRAPHICAL VARIATION IN CIRCADIAN ECLOSION RHYTHM AND PHOTOPERIODIC ADULT DIAPAUSE IN DROSOPHILA-LITTORALIS</v>
      </c>
      <c r="G994" s="0" t="str">
        <f aca="false">VLOOKUP($D994,metadata!$B$2:$S$451,4,0)</f>
        <v>10.1007/BF00612503</v>
      </c>
      <c r="H994" s="0" t="str">
        <f aca="false">VLOOKUP($D994,metadata!$B$2:$S$451,5,0)</f>
        <v>y</v>
      </c>
      <c r="I994" s="0" t="str">
        <f aca="false">VLOOKUP($D994,metadata!$B$2:$S$451,6,0)</f>
        <v>a</v>
      </c>
      <c r="J994" s="0" t="str">
        <f aca="false">VLOOKUP($D994,metadata!$B$2:$S$451,7,0)</f>
        <v>i</v>
      </c>
      <c r="K994" s="0" t="str">
        <f aca="false">VLOOKUP($D994,metadata!$B$2:$S$451,8,0)</f>
        <v/>
      </c>
      <c r="L994" s="0" t="n">
        <f aca="false">VLOOKUP($D994,metadata!$B$2:$S$451,9,0)</f>
        <v>8</v>
      </c>
      <c r="M994" s="0" t="str">
        <f aca="false">VLOOKUP($D994,metadata!$B$2:$S$451,10,0)</f>
        <v/>
      </c>
      <c r="N994" s="0" t="str">
        <f aca="false">VLOOKUP($D994,metadata!$B$2:$S$451,11,0)</f>
        <v>drosophila littoralis</v>
      </c>
      <c r="O994" s="0" t="str">
        <f aca="false">VLOOKUP($D994,metadata!$B$2:$S$451,12,0)</f>
        <v>diptera</v>
      </c>
      <c r="P994" s="0" t="str">
        <f aca="false">VLOOKUP($D994,metadata!$B$2:$S$451,13,0)</f>
        <v>Dietikon1</v>
      </c>
      <c r="Q994" s="0" t="n">
        <f aca="false">VLOOKUP($D994,metadata!$B$2:$S$451,14,0)</f>
        <v>47.4166666666667</v>
      </c>
      <c r="R994" s="0" t="n">
        <f aca="false">VLOOKUP($D994,metadata!$B$2:$S$451,15,0)</f>
        <v>8.5</v>
      </c>
      <c r="S994" s="0" t="str">
        <f aca="false">VLOOKUP($D994,metadata!$B$2:$S$451,16,0)</f>
        <v/>
      </c>
      <c r="T994" s="0" t="str">
        <f aca="false">VLOOKUP($D994,metadata!$B$2:$S$451,17,0)</f>
        <v/>
      </c>
      <c r="U994" s="0" t="str">
        <f aca="false">VLOOKUP($D994,metadata!$B$2:$S$451,18,0)</f>
        <v/>
      </c>
      <c r="V994" s="0" t="n">
        <f aca="false">VLOOKUP($D994,metadata!$B$2:$Z$451,19,0)</f>
        <v>30</v>
      </c>
      <c r="W994" s="0" t="str">
        <f aca="false">VLOOKUP($D994,metadata!$B$2:$Z$451,20,0)</f>
        <v>global average</v>
      </c>
      <c r="X994" s="0" t="str">
        <f aca="false">VLOOKUP($D994,metadata!$B$2:$Z$451,21,0)</f>
        <v/>
      </c>
      <c r="Y994" s="0" t="n">
        <f aca="false">VLOOKUP($D994,metadata!$B$2:$Z$451,22,0)</f>
        <v>24</v>
      </c>
      <c r="Z994" s="0" t="str">
        <f aca="false">VLOOKUP($D994,metadata!$B$2:$Z$451,23,0)</f>
        <v/>
      </c>
      <c r="AA994" s="0" t="str">
        <f aca="false">VLOOKUP($D994,metadata!$B$2:$Z$451,24,0)</f>
        <v>adult</v>
      </c>
      <c r="AB994" s="0" t="str">
        <f aca="false">VLOOKUP($D994,metadata!$B$2:$Z$451,25,0)</f>
        <v/>
      </c>
      <c r="AC994" s="0" t="n">
        <v>12</v>
      </c>
      <c r="AD994" s="0" t="n">
        <v>99.3697478991596</v>
      </c>
      <c r="AF994" s="0" t="n">
        <f aca="false">IF(AE994="",V994,AE994)</f>
        <v>30</v>
      </c>
      <c r="AG994" s="0" t="n">
        <f aca="false">ROUND(AC994,1)</f>
        <v>12</v>
      </c>
      <c r="AH994" s="0" t="n">
        <v>1986</v>
      </c>
      <c r="AI994" s="0" t="s">
        <v>37</v>
      </c>
      <c r="AJ994" s="0" t="s">
        <v>38</v>
      </c>
    </row>
    <row r="995" customFormat="false" ht="13.8" hidden="false" customHeight="false" outlineLevel="0" collapsed="false">
      <c r="C995" s="0" t="n">
        <v>1003</v>
      </c>
      <c r="D995" s="3" t="str">
        <f aca="false">VLOOKUP(C995,$A$1:$B$451,2)</f>
        <v>24- Dietikon1</v>
      </c>
      <c r="E995" s="0" t="str">
        <f aca="false">VLOOKUP($D995,metadata!$B$2:$S$451,2,0)</f>
        <v>LANKINEN, P</v>
      </c>
      <c r="F995" s="0" t="str">
        <f aca="false">VLOOKUP($D995,metadata!$B$2:$S$451,3,0)</f>
        <v>GEOGRAPHICAL VARIATION IN CIRCADIAN ECLOSION RHYTHM AND PHOTOPERIODIC ADULT DIAPAUSE IN DROSOPHILA-LITTORALIS</v>
      </c>
      <c r="G995" s="0" t="str">
        <f aca="false">VLOOKUP($D995,metadata!$B$2:$S$451,4,0)</f>
        <v>10.1007/BF00612503</v>
      </c>
      <c r="H995" s="0" t="str">
        <f aca="false">VLOOKUP($D995,metadata!$B$2:$S$451,5,0)</f>
        <v>y</v>
      </c>
      <c r="I995" s="0" t="str">
        <f aca="false">VLOOKUP($D995,metadata!$B$2:$S$451,6,0)</f>
        <v>a</v>
      </c>
      <c r="J995" s="0" t="str">
        <f aca="false">VLOOKUP($D995,metadata!$B$2:$S$451,7,0)</f>
        <v>i</v>
      </c>
      <c r="K995" s="0" t="str">
        <f aca="false">VLOOKUP($D995,metadata!$B$2:$S$451,8,0)</f>
        <v/>
      </c>
      <c r="L995" s="0" t="n">
        <f aca="false">VLOOKUP($D995,metadata!$B$2:$S$451,9,0)</f>
        <v>8</v>
      </c>
      <c r="M995" s="0" t="str">
        <f aca="false">VLOOKUP($D995,metadata!$B$2:$S$451,10,0)</f>
        <v/>
      </c>
      <c r="N995" s="0" t="str">
        <f aca="false">VLOOKUP($D995,metadata!$B$2:$S$451,11,0)</f>
        <v>drosophila littoralis</v>
      </c>
      <c r="O995" s="0" t="str">
        <f aca="false">VLOOKUP($D995,metadata!$B$2:$S$451,12,0)</f>
        <v>diptera</v>
      </c>
      <c r="P995" s="0" t="str">
        <f aca="false">VLOOKUP($D995,metadata!$B$2:$S$451,13,0)</f>
        <v>Dietikon1</v>
      </c>
      <c r="Q995" s="0" t="n">
        <f aca="false">VLOOKUP($D995,metadata!$B$2:$S$451,14,0)</f>
        <v>47.4166666666667</v>
      </c>
      <c r="R995" s="0" t="n">
        <f aca="false">VLOOKUP($D995,metadata!$B$2:$S$451,15,0)</f>
        <v>8.5</v>
      </c>
      <c r="S995" s="0" t="str">
        <f aca="false">VLOOKUP($D995,metadata!$B$2:$S$451,16,0)</f>
        <v/>
      </c>
      <c r="T995" s="0" t="str">
        <f aca="false">VLOOKUP($D995,metadata!$B$2:$S$451,17,0)</f>
        <v/>
      </c>
      <c r="U995" s="0" t="str">
        <f aca="false">VLOOKUP($D995,metadata!$B$2:$S$451,18,0)</f>
        <v/>
      </c>
      <c r="V995" s="0" t="n">
        <f aca="false">VLOOKUP($D995,metadata!$B$2:$Z$451,19,0)</f>
        <v>30</v>
      </c>
      <c r="W995" s="0" t="str">
        <f aca="false">VLOOKUP($D995,metadata!$B$2:$Z$451,20,0)</f>
        <v>global average</v>
      </c>
      <c r="X995" s="0" t="str">
        <f aca="false">VLOOKUP($D995,metadata!$B$2:$Z$451,21,0)</f>
        <v/>
      </c>
      <c r="Y995" s="0" t="n">
        <f aca="false">VLOOKUP($D995,metadata!$B$2:$Z$451,22,0)</f>
        <v>24</v>
      </c>
      <c r="Z995" s="0" t="str">
        <f aca="false">VLOOKUP($D995,metadata!$B$2:$Z$451,23,0)</f>
        <v/>
      </c>
      <c r="AA995" s="0" t="str">
        <f aca="false">VLOOKUP($D995,metadata!$B$2:$Z$451,24,0)</f>
        <v>adult</v>
      </c>
      <c r="AB995" s="0" t="str">
        <f aca="false">VLOOKUP($D995,metadata!$B$2:$Z$451,25,0)</f>
        <v/>
      </c>
      <c r="AC995" s="0" t="n">
        <v>13.4318181818181</v>
      </c>
      <c r="AD995" s="0" t="n">
        <v>99.0689457601222</v>
      </c>
      <c r="AF995" s="0" t="n">
        <f aca="false">IF(AE995="",V995,AE995)</f>
        <v>30</v>
      </c>
      <c r="AG995" s="0" t="n">
        <v>13.5</v>
      </c>
      <c r="AH995" s="0" t="n">
        <v>1986</v>
      </c>
      <c r="AI995" s="0" t="s">
        <v>37</v>
      </c>
      <c r="AJ995" s="0" t="s">
        <v>38</v>
      </c>
    </row>
    <row r="996" customFormat="false" ht="13.8" hidden="false" customHeight="false" outlineLevel="0" collapsed="false">
      <c r="C996" s="0" t="n">
        <v>1004</v>
      </c>
      <c r="D996" s="3" t="str">
        <f aca="false">VLOOKUP(C996,$A$1:$B$451,2)</f>
        <v>24- Dietikon1</v>
      </c>
      <c r="E996" s="0" t="str">
        <f aca="false">VLOOKUP($D996,metadata!$B$2:$S$451,2,0)</f>
        <v>LANKINEN, P</v>
      </c>
      <c r="F996" s="0" t="str">
        <f aca="false">VLOOKUP($D996,metadata!$B$2:$S$451,3,0)</f>
        <v>GEOGRAPHICAL VARIATION IN CIRCADIAN ECLOSION RHYTHM AND PHOTOPERIODIC ADULT DIAPAUSE IN DROSOPHILA-LITTORALIS</v>
      </c>
      <c r="G996" s="0" t="str">
        <f aca="false">VLOOKUP($D996,metadata!$B$2:$S$451,4,0)</f>
        <v>10.1007/BF00612503</v>
      </c>
      <c r="H996" s="0" t="str">
        <f aca="false">VLOOKUP($D996,metadata!$B$2:$S$451,5,0)</f>
        <v>y</v>
      </c>
      <c r="I996" s="0" t="str">
        <f aca="false">VLOOKUP($D996,metadata!$B$2:$S$451,6,0)</f>
        <v>a</v>
      </c>
      <c r="J996" s="0" t="str">
        <f aca="false">VLOOKUP($D996,metadata!$B$2:$S$451,7,0)</f>
        <v>i</v>
      </c>
      <c r="K996" s="0" t="str">
        <f aca="false">VLOOKUP($D996,metadata!$B$2:$S$451,8,0)</f>
        <v/>
      </c>
      <c r="L996" s="0" t="n">
        <f aca="false">VLOOKUP($D996,metadata!$B$2:$S$451,9,0)</f>
        <v>8</v>
      </c>
      <c r="M996" s="0" t="str">
        <f aca="false">VLOOKUP($D996,metadata!$B$2:$S$451,10,0)</f>
        <v/>
      </c>
      <c r="N996" s="0" t="str">
        <f aca="false">VLOOKUP($D996,metadata!$B$2:$S$451,11,0)</f>
        <v>drosophila littoralis</v>
      </c>
      <c r="O996" s="0" t="str">
        <f aca="false">VLOOKUP($D996,metadata!$B$2:$S$451,12,0)</f>
        <v>diptera</v>
      </c>
      <c r="P996" s="0" t="str">
        <f aca="false">VLOOKUP($D996,metadata!$B$2:$S$451,13,0)</f>
        <v>Dietikon1</v>
      </c>
      <c r="Q996" s="0" t="n">
        <f aca="false">VLOOKUP($D996,metadata!$B$2:$S$451,14,0)</f>
        <v>47.4166666666667</v>
      </c>
      <c r="R996" s="0" t="n">
        <f aca="false">VLOOKUP($D996,metadata!$B$2:$S$451,15,0)</f>
        <v>8.5</v>
      </c>
      <c r="S996" s="0" t="str">
        <f aca="false">VLOOKUP($D996,metadata!$B$2:$S$451,16,0)</f>
        <v/>
      </c>
      <c r="T996" s="0" t="str">
        <f aca="false">VLOOKUP($D996,metadata!$B$2:$S$451,17,0)</f>
        <v/>
      </c>
      <c r="U996" s="0" t="str">
        <f aca="false">VLOOKUP($D996,metadata!$B$2:$S$451,18,0)</f>
        <v/>
      </c>
      <c r="V996" s="0" t="n">
        <f aca="false">VLOOKUP($D996,metadata!$B$2:$Z$451,19,0)</f>
        <v>30</v>
      </c>
      <c r="W996" s="0" t="str">
        <f aca="false">VLOOKUP($D996,metadata!$B$2:$Z$451,20,0)</f>
        <v>global average</v>
      </c>
      <c r="X996" s="0" t="str">
        <f aca="false">VLOOKUP($D996,metadata!$B$2:$Z$451,21,0)</f>
        <v/>
      </c>
      <c r="Y996" s="0" t="n">
        <f aca="false">VLOOKUP($D996,metadata!$B$2:$Z$451,22,0)</f>
        <v>24</v>
      </c>
      <c r="Z996" s="0" t="str">
        <f aca="false">VLOOKUP($D996,metadata!$B$2:$Z$451,23,0)</f>
        <v/>
      </c>
      <c r="AA996" s="0" t="str">
        <f aca="false">VLOOKUP($D996,metadata!$B$2:$Z$451,24,0)</f>
        <v>adult</v>
      </c>
      <c r="AB996" s="0" t="str">
        <f aca="false">VLOOKUP($D996,metadata!$B$2:$Z$451,25,0)</f>
        <v/>
      </c>
      <c r="AC996" s="0" t="n">
        <v>14.9318181818181</v>
      </c>
      <c r="AD996" s="0" t="n">
        <v>96.2328113063407</v>
      </c>
      <c r="AF996" s="0" t="n">
        <f aca="false">IF(AE996="",V996,AE996)</f>
        <v>30</v>
      </c>
      <c r="AG996" s="0" t="n">
        <v>15</v>
      </c>
      <c r="AH996" s="0" t="n">
        <v>1986</v>
      </c>
      <c r="AI996" s="0" t="s">
        <v>37</v>
      </c>
      <c r="AJ996" s="0" t="s">
        <v>38</v>
      </c>
    </row>
    <row r="997" customFormat="false" ht="13.8" hidden="false" customHeight="false" outlineLevel="0" collapsed="false">
      <c r="C997" s="0" t="n">
        <v>1005</v>
      </c>
      <c r="D997" s="3" t="str">
        <f aca="false">VLOOKUP(C997,$A$1:$B$451,2)</f>
        <v>24- Dietikon1</v>
      </c>
      <c r="E997" s="0" t="str">
        <f aca="false">VLOOKUP($D997,metadata!$B$2:$S$451,2,0)</f>
        <v>LANKINEN, P</v>
      </c>
      <c r="F997" s="0" t="str">
        <f aca="false">VLOOKUP($D997,metadata!$B$2:$S$451,3,0)</f>
        <v>GEOGRAPHICAL VARIATION IN CIRCADIAN ECLOSION RHYTHM AND PHOTOPERIODIC ADULT DIAPAUSE IN DROSOPHILA-LITTORALIS</v>
      </c>
      <c r="G997" s="0" t="str">
        <f aca="false">VLOOKUP($D997,metadata!$B$2:$S$451,4,0)</f>
        <v>10.1007/BF00612503</v>
      </c>
      <c r="H997" s="0" t="str">
        <f aca="false">VLOOKUP($D997,metadata!$B$2:$S$451,5,0)</f>
        <v>y</v>
      </c>
      <c r="I997" s="0" t="str">
        <f aca="false">VLOOKUP($D997,metadata!$B$2:$S$451,6,0)</f>
        <v>a</v>
      </c>
      <c r="J997" s="0" t="str">
        <f aca="false">VLOOKUP($D997,metadata!$B$2:$S$451,7,0)</f>
        <v>i</v>
      </c>
      <c r="K997" s="0" t="str">
        <f aca="false">VLOOKUP($D997,metadata!$B$2:$S$451,8,0)</f>
        <v/>
      </c>
      <c r="L997" s="0" t="n">
        <f aca="false">VLOOKUP($D997,metadata!$B$2:$S$451,9,0)</f>
        <v>8</v>
      </c>
      <c r="M997" s="0" t="str">
        <f aca="false">VLOOKUP($D997,metadata!$B$2:$S$451,10,0)</f>
        <v/>
      </c>
      <c r="N997" s="0" t="str">
        <f aca="false">VLOOKUP($D997,metadata!$B$2:$S$451,11,0)</f>
        <v>drosophila littoralis</v>
      </c>
      <c r="O997" s="0" t="str">
        <f aca="false">VLOOKUP($D997,metadata!$B$2:$S$451,12,0)</f>
        <v>diptera</v>
      </c>
      <c r="P997" s="0" t="str">
        <f aca="false">VLOOKUP($D997,metadata!$B$2:$S$451,13,0)</f>
        <v>Dietikon1</v>
      </c>
      <c r="Q997" s="0" t="n">
        <f aca="false">VLOOKUP($D997,metadata!$B$2:$S$451,14,0)</f>
        <v>47.4166666666667</v>
      </c>
      <c r="R997" s="0" t="n">
        <f aca="false">VLOOKUP($D997,metadata!$B$2:$S$451,15,0)</f>
        <v>8.5</v>
      </c>
      <c r="S997" s="0" t="str">
        <f aca="false">VLOOKUP($D997,metadata!$B$2:$S$451,16,0)</f>
        <v/>
      </c>
      <c r="T997" s="0" t="str">
        <f aca="false">VLOOKUP($D997,metadata!$B$2:$S$451,17,0)</f>
        <v/>
      </c>
      <c r="U997" s="0" t="str">
        <f aca="false">VLOOKUP($D997,metadata!$B$2:$S$451,18,0)</f>
        <v/>
      </c>
      <c r="V997" s="0" t="n">
        <f aca="false">VLOOKUP($D997,metadata!$B$2:$Z$451,19,0)</f>
        <v>30</v>
      </c>
      <c r="W997" s="0" t="str">
        <f aca="false">VLOOKUP($D997,metadata!$B$2:$Z$451,20,0)</f>
        <v>global average</v>
      </c>
      <c r="X997" s="0" t="str">
        <f aca="false">VLOOKUP($D997,metadata!$B$2:$Z$451,21,0)</f>
        <v/>
      </c>
      <c r="Y997" s="0" t="n">
        <f aca="false">VLOOKUP($D997,metadata!$B$2:$Z$451,22,0)</f>
        <v>24</v>
      </c>
      <c r="Z997" s="0" t="str">
        <f aca="false">VLOOKUP($D997,metadata!$B$2:$Z$451,23,0)</f>
        <v/>
      </c>
      <c r="AA997" s="0" t="str">
        <f aca="false">VLOOKUP($D997,metadata!$B$2:$Z$451,24,0)</f>
        <v>adult</v>
      </c>
      <c r="AB997" s="0" t="str">
        <f aca="false">VLOOKUP($D997,metadata!$B$2:$Z$451,25,0)</f>
        <v/>
      </c>
      <c r="AC997" s="0" t="n">
        <v>16.5</v>
      </c>
      <c r="AD997" s="0" t="n">
        <v>9.34873949579832</v>
      </c>
      <c r="AF997" s="0" t="n">
        <f aca="false">IF(AE997="",V997,AE997)</f>
        <v>30</v>
      </c>
      <c r="AG997" s="0" t="n">
        <f aca="false">ROUND(AC997,1)</f>
        <v>16.5</v>
      </c>
      <c r="AH997" s="0" t="n">
        <v>1986</v>
      </c>
      <c r="AI997" s="0" t="s">
        <v>37</v>
      </c>
      <c r="AJ997" s="0" t="s">
        <v>38</v>
      </c>
    </row>
    <row r="998" customFormat="false" ht="13.8" hidden="false" customHeight="false" outlineLevel="0" collapsed="false">
      <c r="C998" s="0" t="n">
        <v>1006</v>
      </c>
      <c r="D998" s="3" t="str">
        <f aca="false">VLOOKUP(C998,$A$1:$B$451,2)</f>
        <v>24- Dietikon1</v>
      </c>
      <c r="E998" s="0" t="str">
        <f aca="false">VLOOKUP($D998,metadata!$B$2:$S$451,2,0)</f>
        <v>LANKINEN, P</v>
      </c>
      <c r="F998" s="0" t="str">
        <f aca="false">VLOOKUP($D998,metadata!$B$2:$S$451,3,0)</f>
        <v>GEOGRAPHICAL VARIATION IN CIRCADIAN ECLOSION RHYTHM AND PHOTOPERIODIC ADULT DIAPAUSE IN DROSOPHILA-LITTORALIS</v>
      </c>
      <c r="G998" s="0" t="str">
        <f aca="false">VLOOKUP($D998,metadata!$B$2:$S$451,4,0)</f>
        <v>10.1007/BF00612503</v>
      </c>
      <c r="H998" s="0" t="str">
        <f aca="false">VLOOKUP($D998,metadata!$B$2:$S$451,5,0)</f>
        <v>y</v>
      </c>
      <c r="I998" s="0" t="str">
        <f aca="false">VLOOKUP($D998,metadata!$B$2:$S$451,6,0)</f>
        <v>a</v>
      </c>
      <c r="J998" s="0" t="str">
        <f aca="false">VLOOKUP($D998,metadata!$B$2:$S$451,7,0)</f>
        <v>i</v>
      </c>
      <c r="K998" s="0" t="str">
        <f aca="false">VLOOKUP($D998,metadata!$B$2:$S$451,8,0)</f>
        <v/>
      </c>
      <c r="L998" s="0" t="n">
        <f aca="false">VLOOKUP($D998,metadata!$B$2:$S$451,9,0)</f>
        <v>8</v>
      </c>
      <c r="M998" s="0" t="str">
        <f aca="false">VLOOKUP($D998,metadata!$B$2:$S$451,10,0)</f>
        <v/>
      </c>
      <c r="N998" s="0" t="str">
        <f aca="false">VLOOKUP($D998,metadata!$B$2:$S$451,11,0)</f>
        <v>drosophila littoralis</v>
      </c>
      <c r="O998" s="0" t="str">
        <f aca="false">VLOOKUP($D998,metadata!$B$2:$S$451,12,0)</f>
        <v>diptera</v>
      </c>
      <c r="P998" s="0" t="str">
        <f aca="false">VLOOKUP($D998,metadata!$B$2:$S$451,13,0)</f>
        <v>Dietikon1</v>
      </c>
      <c r="Q998" s="0" t="n">
        <f aca="false">VLOOKUP($D998,metadata!$B$2:$S$451,14,0)</f>
        <v>47.4166666666667</v>
      </c>
      <c r="R998" s="0" t="n">
        <f aca="false">VLOOKUP($D998,metadata!$B$2:$S$451,15,0)</f>
        <v>8.5</v>
      </c>
      <c r="S998" s="0" t="str">
        <f aca="false">VLOOKUP($D998,metadata!$B$2:$S$451,16,0)</f>
        <v/>
      </c>
      <c r="T998" s="0" t="str">
        <f aca="false">VLOOKUP($D998,metadata!$B$2:$S$451,17,0)</f>
        <v/>
      </c>
      <c r="U998" s="0" t="str">
        <f aca="false">VLOOKUP($D998,metadata!$B$2:$S$451,18,0)</f>
        <v/>
      </c>
      <c r="V998" s="0" t="n">
        <f aca="false">VLOOKUP($D998,metadata!$B$2:$Z$451,19,0)</f>
        <v>30</v>
      </c>
      <c r="W998" s="0" t="str">
        <f aca="false">VLOOKUP($D998,metadata!$B$2:$Z$451,20,0)</f>
        <v>global average</v>
      </c>
      <c r="X998" s="0" t="str">
        <f aca="false">VLOOKUP($D998,metadata!$B$2:$Z$451,21,0)</f>
        <v/>
      </c>
      <c r="Y998" s="0" t="n">
        <f aca="false">VLOOKUP($D998,metadata!$B$2:$Z$451,22,0)</f>
        <v>24</v>
      </c>
      <c r="Z998" s="0" t="str">
        <f aca="false">VLOOKUP($D998,metadata!$B$2:$Z$451,23,0)</f>
        <v/>
      </c>
      <c r="AA998" s="0" t="str">
        <f aca="false">VLOOKUP($D998,metadata!$B$2:$Z$451,24,0)</f>
        <v>adult</v>
      </c>
      <c r="AB998" s="0" t="str">
        <f aca="false">VLOOKUP($D998,metadata!$B$2:$Z$451,25,0)</f>
        <v/>
      </c>
      <c r="AC998" s="0" t="n">
        <v>18</v>
      </c>
      <c r="AD998" s="0" t="n">
        <v>1.47058823529413</v>
      </c>
      <c r="AF998" s="0" t="n">
        <f aca="false">IF(AE998="",V998,AE998)</f>
        <v>30</v>
      </c>
      <c r="AG998" s="0" t="n">
        <f aca="false">ROUND(AC998,1)</f>
        <v>18</v>
      </c>
      <c r="AH998" s="0" t="n">
        <v>1986</v>
      </c>
      <c r="AI998" s="0" t="s">
        <v>37</v>
      </c>
      <c r="AJ998" s="0" t="s">
        <v>38</v>
      </c>
    </row>
    <row r="999" customFormat="false" ht="13.8" hidden="false" customHeight="false" outlineLevel="0" collapsed="false">
      <c r="C999" s="0" t="n">
        <v>1007</v>
      </c>
      <c r="D999" s="3" t="str">
        <f aca="false">VLOOKUP(C999,$A$1:$B$451,2)</f>
        <v>24- Dietikon1</v>
      </c>
      <c r="E999" s="0" t="str">
        <f aca="false">VLOOKUP($D999,metadata!$B$2:$S$451,2,0)</f>
        <v>LANKINEN, P</v>
      </c>
      <c r="F999" s="0" t="str">
        <f aca="false">VLOOKUP($D999,metadata!$B$2:$S$451,3,0)</f>
        <v>GEOGRAPHICAL VARIATION IN CIRCADIAN ECLOSION RHYTHM AND PHOTOPERIODIC ADULT DIAPAUSE IN DROSOPHILA-LITTORALIS</v>
      </c>
      <c r="G999" s="0" t="str">
        <f aca="false">VLOOKUP($D999,metadata!$B$2:$S$451,4,0)</f>
        <v>10.1007/BF00612503</v>
      </c>
      <c r="H999" s="0" t="str">
        <f aca="false">VLOOKUP($D999,metadata!$B$2:$S$451,5,0)</f>
        <v>y</v>
      </c>
      <c r="I999" s="0" t="str">
        <f aca="false">VLOOKUP($D999,metadata!$B$2:$S$451,6,0)</f>
        <v>a</v>
      </c>
      <c r="J999" s="0" t="str">
        <f aca="false">VLOOKUP($D999,metadata!$B$2:$S$451,7,0)</f>
        <v>i</v>
      </c>
      <c r="K999" s="0" t="str">
        <f aca="false">VLOOKUP($D999,metadata!$B$2:$S$451,8,0)</f>
        <v/>
      </c>
      <c r="L999" s="0" t="n">
        <f aca="false">VLOOKUP($D999,metadata!$B$2:$S$451,9,0)</f>
        <v>8</v>
      </c>
      <c r="M999" s="0" t="str">
        <f aca="false">VLOOKUP($D999,metadata!$B$2:$S$451,10,0)</f>
        <v/>
      </c>
      <c r="N999" s="0" t="str">
        <f aca="false">VLOOKUP($D999,metadata!$B$2:$S$451,11,0)</f>
        <v>drosophila littoralis</v>
      </c>
      <c r="O999" s="0" t="str">
        <f aca="false">VLOOKUP($D999,metadata!$B$2:$S$451,12,0)</f>
        <v>diptera</v>
      </c>
      <c r="P999" s="0" t="str">
        <f aca="false">VLOOKUP($D999,metadata!$B$2:$S$451,13,0)</f>
        <v>Dietikon1</v>
      </c>
      <c r="Q999" s="0" t="n">
        <f aca="false">VLOOKUP($D999,metadata!$B$2:$S$451,14,0)</f>
        <v>47.4166666666667</v>
      </c>
      <c r="R999" s="0" t="n">
        <f aca="false">VLOOKUP($D999,metadata!$B$2:$S$451,15,0)</f>
        <v>8.5</v>
      </c>
      <c r="S999" s="0" t="str">
        <f aca="false">VLOOKUP($D999,metadata!$B$2:$S$451,16,0)</f>
        <v/>
      </c>
      <c r="T999" s="0" t="str">
        <f aca="false">VLOOKUP($D999,metadata!$B$2:$S$451,17,0)</f>
        <v/>
      </c>
      <c r="U999" s="0" t="str">
        <f aca="false">VLOOKUP($D999,metadata!$B$2:$S$451,18,0)</f>
        <v/>
      </c>
      <c r="V999" s="0" t="n">
        <f aca="false">VLOOKUP($D999,metadata!$B$2:$Z$451,19,0)</f>
        <v>30</v>
      </c>
      <c r="W999" s="0" t="str">
        <f aca="false">VLOOKUP($D999,metadata!$B$2:$Z$451,20,0)</f>
        <v>global average</v>
      </c>
      <c r="X999" s="0" t="str">
        <f aca="false">VLOOKUP($D999,metadata!$B$2:$Z$451,21,0)</f>
        <v/>
      </c>
      <c r="Y999" s="0" t="n">
        <f aca="false">VLOOKUP($D999,metadata!$B$2:$Z$451,22,0)</f>
        <v>24</v>
      </c>
      <c r="Z999" s="0" t="str">
        <f aca="false">VLOOKUP($D999,metadata!$B$2:$Z$451,23,0)</f>
        <v/>
      </c>
      <c r="AA999" s="0" t="str">
        <f aca="false">VLOOKUP($D999,metadata!$B$2:$Z$451,24,0)</f>
        <v>adult</v>
      </c>
      <c r="AB999" s="0" t="str">
        <f aca="false">VLOOKUP($D999,metadata!$B$2:$Z$451,25,0)</f>
        <v/>
      </c>
      <c r="AC999" s="0" t="n">
        <v>19.6363636363636</v>
      </c>
      <c r="AD999" s="0" t="n">
        <v>0.286478227654711</v>
      </c>
      <c r="AF999" s="0" t="n">
        <f aca="false">IF(AE999="",V999,AE999)</f>
        <v>30</v>
      </c>
      <c r="AG999" s="0" t="n">
        <v>19.5</v>
      </c>
      <c r="AH999" s="0" t="n">
        <v>1986</v>
      </c>
      <c r="AI999" s="0" t="s">
        <v>37</v>
      </c>
      <c r="AJ999" s="0" t="s">
        <v>38</v>
      </c>
    </row>
    <row r="1000" customFormat="false" ht="13.8" hidden="false" customHeight="false" outlineLevel="0" collapsed="false">
      <c r="C1000" s="0" t="n">
        <v>1008</v>
      </c>
      <c r="D1000" s="3" t="str">
        <f aca="false">VLOOKUP(C1000,$A$1:$B$451,2)</f>
        <v>24- Dietikon2</v>
      </c>
      <c r="E1000" s="0" t="str">
        <f aca="false">VLOOKUP($D1000,metadata!$B$2:$S$451,2,0)</f>
        <v>LANKINEN, P</v>
      </c>
      <c r="F1000" s="0" t="str">
        <f aca="false">VLOOKUP($D1000,metadata!$B$2:$S$451,3,0)</f>
        <v>GEOGRAPHICAL VARIATION IN CIRCADIAN ECLOSION RHYTHM AND PHOTOPERIODIC ADULT DIAPAUSE IN DROSOPHILA-LITTORALIS</v>
      </c>
      <c r="G1000" s="0" t="str">
        <f aca="false">VLOOKUP($D1000,metadata!$B$2:$S$451,4,0)</f>
        <v>10.1007/BF00612503</v>
      </c>
      <c r="H1000" s="0" t="str">
        <f aca="false">VLOOKUP($D1000,metadata!$B$2:$S$451,5,0)</f>
        <v>y</v>
      </c>
      <c r="I1000" s="0" t="str">
        <f aca="false">VLOOKUP($D1000,metadata!$B$2:$S$451,6,0)</f>
        <v>a</v>
      </c>
      <c r="J1000" s="0" t="str">
        <f aca="false">VLOOKUP($D1000,metadata!$B$2:$S$451,7,0)</f>
        <v>i</v>
      </c>
      <c r="K1000" s="0" t="str">
        <f aca="false">VLOOKUP($D1000,metadata!$B$2:$S$451,8,0)</f>
        <v/>
      </c>
      <c r="L1000" s="0" t="n">
        <f aca="false">VLOOKUP($D1000,metadata!$B$2:$S$451,9,0)</f>
        <v>9</v>
      </c>
      <c r="M1000" s="0" t="str">
        <f aca="false">VLOOKUP($D1000,metadata!$B$2:$S$451,10,0)</f>
        <v/>
      </c>
      <c r="N1000" s="0" t="str">
        <f aca="false">VLOOKUP($D1000,metadata!$B$2:$S$451,11,0)</f>
        <v>drosophila littoralis</v>
      </c>
      <c r="O1000" s="0" t="str">
        <f aca="false">VLOOKUP($D1000,metadata!$B$2:$S$451,12,0)</f>
        <v>diptera</v>
      </c>
      <c r="P1000" s="0" t="str">
        <f aca="false">VLOOKUP($D1000,metadata!$B$2:$S$451,13,0)</f>
        <v>Dietikon2</v>
      </c>
      <c r="Q1000" s="0" t="n">
        <f aca="false">VLOOKUP($D1000,metadata!$B$2:$S$451,14,0)</f>
        <v>47.4166666666667</v>
      </c>
      <c r="R1000" s="0" t="n">
        <f aca="false">VLOOKUP($D1000,metadata!$B$2:$S$451,15,0)</f>
        <v>8.5</v>
      </c>
      <c r="S1000" s="0" t="str">
        <f aca="false">VLOOKUP($D1000,metadata!$B$2:$S$451,16,0)</f>
        <v/>
      </c>
      <c r="T1000" s="0" t="str">
        <f aca="false">VLOOKUP($D1000,metadata!$B$2:$S$451,17,0)</f>
        <v/>
      </c>
      <c r="U1000" s="0" t="str">
        <f aca="false">VLOOKUP($D1000,metadata!$B$2:$S$451,18,0)</f>
        <v/>
      </c>
      <c r="V1000" s="0" t="n">
        <f aca="false">VLOOKUP($D1000,metadata!$B$2:$Z$451,19,0)</f>
        <v>30</v>
      </c>
      <c r="W1000" s="0" t="str">
        <f aca="false">VLOOKUP($D1000,metadata!$B$2:$Z$451,20,0)</f>
        <v>global average</v>
      </c>
      <c r="X1000" s="0" t="str">
        <f aca="false">VLOOKUP($D1000,metadata!$B$2:$Z$451,21,0)</f>
        <v/>
      </c>
      <c r="Y1000" s="0" t="n">
        <f aca="false">VLOOKUP($D1000,metadata!$B$2:$Z$451,22,0)</f>
        <v>24</v>
      </c>
      <c r="Z1000" s="0" t="str">
        <f aca="false">VLOOKUP($D1000,metadata!$B$2:$Z$451,23,0)</f>
        <v/>
      </c>
      <c r="AA1000" s="0" t="str">
        <f aca="false">VLOOKUP($D1000,metadata!$B$2:$Z$451,24,0)</f>
        <v>adult</v>
      </c>
      <c r="AB1000" s="0" t="str">
        <f aca="false">VLOOKUP($D1000,metadata!$B$2:$Z$451,25,0)</f>
        <v/>
      </c>
      <c r="AC1000" s="0" t="n">
        <v>20.9318181818181</v>
      </c>
      <c r="AD1000" s="0" t="n">
        <v>3.37566844919786</v>
      </c>
      <c r="AF1000" s="0" t="n">
        <f aca="false">IF(AE1000="",V1000,AE1000)</f>
        <v>30</v>
      </c>
      <c r="AG1000" s="0" t="n">
        <v>21</v>
      </c>
      <c r="AH1000" s="0" t="n">
        <v>1986</v>
      </c>
      <c r="AI1000" s="0" t="s">
        <v>37</v>
      </c>
      <c r="AJ1000" s="0" t="s">
        <v>38</v>
      </c>
    </row>
    <row r="1001" customFormat="false" ht="13.8" hidden="false" customHeight="false" outlineLevel="0" collapsed="false">
      <c r="C1001" s="0" t="n">
        <v>1009</v>
      </c>
      <c r="D1001" s="3" t="str">
        <f aca="false">VLOOKUP(C1001,$A$1:$B$451,2)</f>
        <v>24- Dietikon2</v>
      </c>
      <c r="E1001" s="0" t="str">
        <f aca="false">VLOOKUP($D1001,metadata!$B$2:$S$451,2,0)</f>
        <v>LANKINEN, P</v>
      </c>
      <c r="F1001" s="0" t="str">
        <f aca="false">VLOOKUP($D1001,metadata!$B$2:$S$451,3,0)</f>
        <v>GEOGRAPHICAL VARIATION IN CIRCADIAN ECLOSION RHYTHM AND PHOTOPERIODIC ADULT DIAPAUSE IN DROSOPHILA-LITTORALIS</v>
      </c>
      <c r="G1001" s="0" t="str">
        <f aca="false">VLOOKUP($D1001,metadata!$B$2:$S$451,4,0)</f>
        <v>10.1007/BF00612503</v>
      </c>
      <c r="H1001" s="0" t="str">
        <f aca="false">VLOOKUP($D1001,metadata!$B$2:$S$451,5,0)</f>
        <v>y</v>
      </c>
      <c r="I1001" s="0" t="str">
        <f aca="false">VLOOKUP($D1001,metadata!$B$2:$S$451,6,0)</f>
        <v>a</v>
      </c>
      <c r="J1001" s="0" t="str">
        <f aca="false">VLOOKUP($D1001,metadata!$B$2:$S$451,7,0)</f>
        <v>i</v>
      </c>
      <c r="K1001" s="0" t="str">
        <f aca="false">VLOOKUP($D1001,metadata!$B$2:$S$451,8,0)</f>
        <v/>
      </c>
      <c r="L1001" s="0" t="n">
        <f aca="false">VLOOKUP($D1001,metadata!$B$2:$S$451,9,0)</f>
        <v>9</v>
      </c>
      <c r="M1001" s="0" t="str">
        <f aca="false">VLOOKUP($D1001,metadata!$B$2:$S$451,10,0)</f>
        <v/>
      </c>
      <c r="N1001" s="0" t="str">
        <f aca="false">VLOOKUP($D1001,metadata!$B$2:$S$451,11,0)</f>
        <v>drosophila littoralis</v>
      </c>
      <c r="O1001" s="0" t="str">
        <f aca="false">VLOOKUP($D1001,metadata!$B$2:$S$451,12,0)</f>
        <v>diptera</v>
      </c>
      <c r="P1001" s="0" t="str">
        <f aca="false">VLOOKUP($D1001,metadata!$B$2:$S$451,13,0)</f>
        <v>Dietikon2</v>
      </c>
      <c r="Q1001" s="0" t="n">
        <f aca="false">VLOOKUP($D1001,metadata!$B$2:$S$451,14,0)</f>
        <v>47.4166666666667</v>
      </c>
      <c r="R1001" s="0" t="n">
        <f aca="false">VLOOKUP($D1001,metadata!$B$2:$S$451,15,0)</f>
        <v>8.5</v>
      </c>
      <c r="S1001" s="0" t="str">
        <f aca="false">VLOOKUP($D1001,metadata!$B$2:$S$451,16,0)</f>
        <v/>
      </c>
      <c r="T1001" s="0" t="str">
        <f aca="false">VLOOKUP($D1001,metadata!$B$2:$S$451,17,0)</f>
        <v/>
      </c>
      <c r="U1001" s="0" t="str">
        <f aca="false">VLOOKUP($D1001,metadata!$B$2:$S$451,18,0)</f>
        <v/>
      </c>
      <c r="V1001" s="0" t="n">
        <f aca="false">VLOOKUP($D1001,metadata!$B$2:$Z$451,19,0)</f>
        <v>30</v>
      </c>
      <c r="W1001" s="0" t="str">
        <f aca="false">VLOOKUP($D1001,metadata!$B$2:$Z$451,20,0)</f>
        <v>global average</v>
      </c>
      <c r="X1001" s="0" t="str">
        <f aca="false">VLOOKUP($D1001,metadata!$B$2:$Z$451,21,0)</f>
        <v/>
      </c>
      <c r="Y1001" s="0" t="n">
        <f aca="false">VLOOKUP($D1001,metadata!$B$2:$Z$451,22,0)</f>
        <v>24</v>
      </c>
      <c r="Z1001" s="0" t="str">
        <f aca="false">VLOOKUP($D1001,metadata!$B$2:$Z$451,23,0)</f>
        <v/>
      </c>
      <c r="AA1001" s="0" t="str">
        <f aca="false">VLOOKUP($D1001,metadata!$B$2:$Z$451,24,0)</f>
        <v>adult</v>
      </c>
      <c r="AB1001" s="0" t="str">
        <f aca="false">VLOOKUP($D1001,metadata!$B$2:$Z$451,25,0)</f>
        <v/>
      </c>
      <c r="AC1001" s="0" t="n">
        <v>9</v>
      </c>
      <c r="AD1001" s="0" t="n">
        <v>99.9999999999999</v>
      </c>
      <c r="AF1001" s="0" t="n">
        <f aca="false">IF(AE1001="",V1001,AE1001)</f>
        <v>30</v>
      </c>
      <c r="AG1001" s="0" t="n">
        <f aca="false">ROUND(AC1001,1)</f>
        <v>9</v>
      </c>
      <c r="AH1001" s="0" t="n">
        <v>1986</v>
      </c>
      <c r="AI1001" s="0" t="s">
        <v>37</v>
      </c>
      <c r="AJ1001" s="0" t="s">
        <v>37</v>
      </c>
    </row>
    <row r="1002" customFormat="false" ht="13.8" hidden="false" customHeight="false" outlineLevel="0" collapsed="false">
      <c r="C1002" s="0" t="n">
        <v>1010</v>
      </c>
      <c r="D1002" s="3" t="str">
        <f aca="false">VLOOKUP(C1002,$A$1:$B$451,2)</f>
        <v>24- Dietikon2</v>
      </c>
      <c r="E1002" s="0" t="str">
        <f aca="false">VLOOKUP($D1002,metadata!$B$2:$S$451,2,0)</f>
        <v>LANKINEN, P</v>
      </c>
      <c r="F1002" s="0" t="str">
        <f aca="false">VLOOKUP($D1002,metadata!$B$2:$S$451,3,0)</f>
        <v>GEOGRAPHICAL VARIATION IN CIRCADIAN ECLOSION RHYTHM AND PHOTOPERIODIC ADULT DIAPAUSE IN DROSOPHILA-LITTORALIS</v>
      </c>
      <c r="G1002" s="0" t="str">
        <f aca="false">VLOOKUP($D1002,metadata!$B$2:$S$451,4,0)</f>
        <v>10.1007/BF00612503</v>
      </c>
      <c r="H1002" s="0" t="str">
        <f aca="false">VLOOKUP($D1002,metadata!$B$2:$S$451,5,0)</f>
        <v>y</v>
      </c>
      <c r="I1002" s="0" t="str">
        <f aca="false">VLOOKUP($D1002,metadata!$B$2:$S$451,6,0)</f>
        <v>a</v>
      </c>
      <c r="J1002" s="0" t="str">
        <f aca="false">VLOOKUP($D1002,metadata!$B$2:$S$451,7,0)</f>
        <v>i</v>
      </c>
      <c r="K1002" s="0" t="str">
        <f aca="false">VLOOKUP($D1002,metadata!$B$2:$S$451,8,0)</f>
        <v/>
      </c>
      <c r="L1002" s="0" t="n">
        <f aca="false">VLOOKUP($D1002,metadata!$B$2:$S$451,9,0)</f>
        <v>9</v>
      </c>
      <c r="M1002" s="0" t="str">
        <f aca="false">VLOOKUP($D1002,metadata!$B$2:$S$451,10,0)</f>
        <v/>
      </c>
      <c r="N1002" s="0" t="str">
        <f aca="false">VLOOKUP($D1002,metadata!$B$2:$S$451,11,0)</f>
        <v>drosophila littoralis</v>
      </c>
      <c r="O1002" s="0" t="str">
        <f aca="false">VLOOKUP($D1002,metadata!$B$2:$S$451,12,0)</f>
        <v>diptera</v>
      </c>
      <c r="P1002" s="0" t="str">
        <f aca="false">VLOOKUP($D1002,metadata!$B$2:$S$451,13,0)</f>
        <v>Dietikon2</v>
      </c>
      <c r="Q1002" s="0" t="n">
        <f aca="false">VLOOKUP($D1002,metadata!$B$2:$S$451,14,0)</f>
        <v>47.4166666666667</v>
      </c>
      <c r="R1002" s="0" t="n">
        <f aca="false">VLOOKUP($D1002,metadata!$B$2:$S$451,15,0)</f>
        <v>8.5</v>
      </c>
      <c r="S1002" s="0" t="str">
        <f aca="false">VLOOKUP($D1002,metadata!$B$2:$S$451,16,0)</f>
        <v/>
      </c>
      <c r="T1002" s="0" t="str">
        <f aca="false">VLOOKUP($D1002,metadata!$B$2:$S$451,17,0)</f>
        <v/>
      </c>
      <c r="U1002" s="0" t="str">
        <f aca="false">VLOOKUP($D1002,metadata!$B$2:$S$451,18,0)</f>
        <v/>
      </c>
      <c r="V1002" s="0" t="n">
        <f aca="false">VLOOKUP($D1002,metadata!$B$2:$Z$451,19,0)</f>
        <v>30</v>
      </c>
      <c r="W1002" s="0" t="str">
        <f aca="false">VLOOKUP($D1002,metadata!$B$2:$Z$451,20,0)</f>
        <v>global average</v>
      </c>
      <c r="X1002" s="0" t="str">
        <f aca="false">VLOOKUP($D1002,metadata!$B$2:$Z$451,21,0)</f>
        <v/>
      </c>
      <c r="Y1002" s="0" t="n">
        <f aca="false">VLOOKUP($D1002,metadata!$B$2:$Z$451,22,0)</f>
        <v>24</v>
      </c>
      <c r="Z1002" s="0" t="str">
        <f aca="false">VLOOKUP($D1002,metadata!$B$2:$Z$451,23,0)</f>
        <v/>
      </c>
      <c r="AA1002" s="0" t="str">
        <f aca="false">VLOOKUP($D1002,metadata!$B$2:$Z$451,24,0)</f>
        <v>adult</v>
      </c>
      <c r="AB1002" s="0" t="str">
        <f aca="false">VLOOKUP($D1002,metadata!$B$2:$Z$451,25,0)</f>
        <v/>
      </c>
      <c r="AC1002" s="0" t="n">
        <v>11.9152542372881</v>
      </c>
      <c r="AD1002" s="0" t="n">
        <v>99.5951035781544</v>
      </c>
      <c r="AF1002" s="0" t="n">
        <f aca="false">IF(AE1002="",V1002,AE1002)</f>
        <v>30</v>
      </c>
      <c r="AG1002" s="0" t="n">
        <v>12</v>
      </c>
      <c r="AH1002" s="0" t="n">
        <v>1986</v>
      </c>
      <c r="AI1002" s="0" t="s">
        <v>37</v>
      </c>
      <c r="AJ1002" s="0" t="s">
        <v>37</v>
      </c>
    </row>
    <row r="1003" customFormat="false" ht="13.8" hidden="false" customHeight="false" outlineLevel="0" collapsed="false">
      <c r="C1003" s="0" t="n">
        <v>1011</v>
      </c>
      <c r="D1003" s="3" t="str">
        <f aca="false">VLOOKUP(C1003,$A$1:$B$451,2)</f>
        <v>24- Dietikon2</v>
      </c>
      <c r="E1003" s="0" t="str">
        <f aca="false">VLOOKUP($D1003,metadata!$B$2:$S$451,2,0)</f>
        <v>LANKINEN, P</v>
      </c>
      <c r="F1003" s="0" t="str">
        <f aca="false">VLOOKUP($D1003,metadata!$B$2:$S$451,3,0)</f>
        <v>GEOGRAPHICAL VARIATION IN CIRCADIAN ECLOSION RHYTHM AND PHOTOPERIODIC ADULT DIAPAUSE IN DROSOPHILA-LITTORALIS</v>
      </c>
      <c r="G1003" s="0" t="str">
        <f aca="false">VLOOKUP($D1003,metadata!$B$2:$S$451,4,0)</f>
        <v>10.1007/BF00612503</v>
      </c>
      <c r="H1003" s="0" t="str">
        <f aca="false">VLOOKUP($D1003,metadata!$B$2:$S$451,5,0)</f>
        <v>y</v>
      </c>
      <c r="I1003" s="0" t="str">
        <f aca="false">VLOOKUP($D1003,metadata!$B$2:$S$451,6,0)</f>
        <v>a</v>
      </c>
      <c r="J1003" s="0" t="str">
        <f aca="false">VLOOKUP($D1003,metadata!$B$2:$S$451,7,0)</f>
        <v>i</v>
      </c>
      <c r="K1003" s="0" t="str">
        <f aca="false">VLOOKUP($D1003,metadata!$B$2:$S$451,8,0)</f>
        <v/>
      </c>
      <c r="L1003" s="0" t="n">
        <f aca="false">VLOOKUP($D1003,metadata!$B$2:$S$451,9,0)</f>
        <v>9</v>
      </c>
      <c r="M1003" s="0" t="str">
        <f aca="false">VLOOKUP($D1003,metadata!$B$2:$S$451,10,0)</f>
        <v/>
      </c>
      <c r="N1003" s="0" t="str">
        <f aca="false">VLOOKUP($D1003,metadata!$B$2:$S$451,11,0)</f>
        <v>drosophila littoralis</v>
      </c>
      <c r="O1003" s="0" t="str">
        <f aca="false">VLOOKUP($D1003,metadata!$B$2:$S$451,12,0)</f>
        <v>diptera</v>
      </c>
      <c r="P1003" s="0" t="str">
        <f aca="false">VLOOKUP($D1003,metadata!$B$2:$S$451,13,0)</f>
        <v>Dietikon2</v>
      </c>
      <c r="Q1003" s="0" t="n">
        <f aca="false">VLOOKUP($D1003,metadata!$B$2:$S$451,14,0)</f>
        <v>47.4166666666667</v>
      </c>
      <c r="R1003" s="0" t="n">
        <f aca="false">VLOOKUP($D1003,metadata!$B$2:$S$451,15,0)</f>
        <v>8.5</v>
      </c>
      <c r="S1003" s="0" t="str">
        <f aca="false">VLOOKUP($D1003,metadata!$B$2:$S$451,16,0)</f>
        <v/>
      </c>
      <c r="T1003" s="0" t="str">
        <f aca="false">VLOOKUP($D1003,metadata!$B$2:$S$451,17,0)</f>
        <v/>
      </c>
      <c r="U1003" s="0" t="str">
        <f aca="false">VLOOKUP($D1003,metadata!$B$2:$S$451,18,0)</f>
        <v/>
      </c>
      <c r="V1003" s="0" t="n">
        <f aca="false">VLOOKUP($D1003,metadata!$B$2:$Z$451,19,0)</f>
        <v>30</v>
      </c>
      <c r="W1003" s="0" t="str">
        <f aca="false">VLOOKUP($D1003,metadata!$B$2:$Z$451,20,0)</f>
        <v>global average</v>
      </c>
      <c r="X1003" s="0" t="str">
        <f aca="false">VLOOKUP($D1003,metadata!$B$2:$Z$451,21,0)</f>
        <v/>
      </c>
      <c r="Y1003" s="0" t="n">
        <f aca="false">VLOOKUP($D1003,metadata!$B$2:$Z$451,22,0)</f>
        <v>24</v>
      </c>
      <c r="Z1003" s="0" t="str">
        <f aca="false">VLOOKUP($D1003,metadata!$B$2:$Z$451,23,0)</f>
        <v/>
      </c>
      <c r="AA1003" s="0" t="str">
        <f aca="false">VLOOKUP($D1003,metadata!$B$2:$Z$451,24,0)</f>
        <v>adult</v>
      </c>
      <c r="AB1003" s="0" t="str">
        <f aca="false">VLOOKUP($D1003,metadata!$B$2:$Z$451,25,0)</f>
        <v/>
      </c>
      <c r="AC1003" s="0" t="n">
        <v>13.5423728813559</v>
      </c>
      <c r="AD1003" s="0" t="n">
        <v>73.5357815442561</v>
      </c>
      <c r="AF1003" s="0" t="n">
        <f aca="false">IF(AE1003="",V1003,AE1003)</f>
        <v>30</v>
      </c>
      <c r="AG1003" s="0" t="n">
        <f aca="false">ROUND(AC1003,1)</f>
        <v>13.5</v>
      </c>
      <c r="AH1003" s="0" t="n">
        <v>1986</v>
      </c>
      <c r="AI1003" s="0" t="s">
        <v>37</v>
      </c>
      <c r="AJ1003" s="0" t="s">
        <v>37</v>
      </c>
    </row>
    <row r="1004" customFormat="false" ht="13.8" hidden="false" customHeight="false" outlineLevel="0" collapsed="false">
      <c r="C1004" s="0" t="n">
        <v>1012</v>
      </c>
      <c r="D1004" s="3" t="str">
        <f aca="false">VLOOKUP(C1004,$A$1:$B$451,2)</f>
        <v>24- Dietikon2</v>
      </c>
      <c r="E1004" s="0" t="str">
        <f aca="false">VLOOKUP($D1004,metadata!$B$2:$S$451,2,0)</f>
        <v>LANKINEN, P</v>
      </c>
      <c r="F1004" s="0" t="str">
        <f aca="false">VLOOKUP($D1004,metadata!$B$2:$S$451,3,0)</f>
        <v>GEOGRAPHICAL VARIATION IN CIRCADIAN ECLOSION RHYTHM AND PHOTOPERIODIC ADULT DIAPAUSE IN DROSOPHILA-LITTORALIS</v>
      </c>
      <c r="G1004" s="0" t="str">
        <f aca="false">VLOOKUP($D1004,metadata!$B$2:$S$451,4,0)</f>
        <v>10.1007/BF00612503</v>
      </c>
      <c r="H1004" s="0" t="str">
        <f aca="false">VLOOKUP($D1004,metadata!$B$2:$S$451,5,0)</f>
        <v>y</v>
      </c>
      <c r="I1004" s="0" t="str">
        <f aca="false">VLOOKUP($D1004,metadata!$B$2:$S$451,6,0)</f>
        <v>a</v>
      </c>
      <c r="J1004" s="0" t="str">
        <f aca="false">VLOOKUP($D1004,metadata!$B$2:$S$451,7,0)</f>
        <v>i</v>
      </c>
      <c r="K1004" s="0" t="str">
        <f aca="false">VLOOKUP($D1004,metadata!$B$2:$S$451,8,0)</f>
        <v/>
      </c>
      <c r="L1004" s="0" t="n">
        <f aca="false">VLOOKUP($D1004,metadata!$B$2:$S$451,9,0)</f>
        <v>9</v>
      </c>
      <c r="M1004" s="0" t="str">
        <f aca="false">VLOOKUP($D1004,metadata!$B$2:$S$451,10,0)</f>
        <v/>
      </c>
      <c r="N1004" s="0" t="str">
        <f aca="false">VLOOKUP($D1004,metadata!$B$2:$S$451,11,0)</f>
        <v>drosophila littoralis</v>
      </c>
      <c r="O1004" s="0" t="str">
        <f aca="false">VLOOKUP($D1004,metadata!$B$2:$S$451,12,0)</f>
        <v>diptera</v>
      </c>
      <c r="P1004" s="0" t="str">
        <f aca="false">VLOOKUP($D1004,metadata!$B$2:$S$451,13,0)</f>
        <v>Dietikon2</v>
      </c>
      <c r="Q1004" s="0" t="n">
        <f aca="false">VLOOKUP($D1004,metadata!$B$2:$S$451,14,0)</f>
        <v>47.4166666666667</v>
      </c>
      <c r="R1004" s="0" t="n">
        <f aca="false">VLOOKUP($D1004,metadata!$B$2:$S$451,15,0)</f>
        <v>8.5</v>
      </c>
      <c r="S1004" s="0" t="str">
        <f aca="false">VLOOKUP($D1004,metadata!$B$2:$S$451,16,0)</f>
        <v/>
      </c>
      <c r="T1004" s="0" t="str">
        <f aca="false">VLOOKUP($D1004,metadata!$B$2:$S$451,17,0)</f>
        <v/>
      </c>
      <c r="U1004" s="0" t="str">
        <f aca="false">VLOOKUP($D1004,metadata!$B$2:$S$451,18,0)</f>
        <v/>
      </c>
      <c r="V1004" s="0" t="n">
        <f aca="false">VLOOKUP($D1004,metadata!$B$2:$Z$451,19,0)</f>
        <v>30</v>
      </c>
      <c r="W1004" s="0" t="str">
        <f aca="false">VLOOKUP($D1004,metadata!$B$2:$Z$451,20,0)</f>
        <v>global average</v>
      </c>
      <c r="X1004" s="0" t="str">
        <f aca="false">VLOOKUP($D1004,metadata!$B$2:$Z$451,21,0)</f>
        <v/>
      </c>
      <c r="Y1004" s="0" t="n">
        <f aca="false">VLOOKUP($D1004,metadata!$B$2:$Z$451,22,0)</f>
        <v>24</v>
      </c>
      <c r="Z1004" s="0" t="str">
        <f aca="false">VLOOKUP($D1004,metadata!$B$2:$Z$451,23,0)</f>
        <v/>
      </c>
      <c r="AA1004" s="0" t="str">
        <f aca="false">VLOOKUP($D1004,metadata!$B$2:$Z$451,24,0)</f>
        <v>adult</v>
      </c>
      <c r="AB1004" s="0" t="str">
        <f aca="false">VLOOKUP($D1004,metadata!$B$2:$Z$451,25,0)</f>
        <v/>
      </c>
      <c r="AC1004" s="0" t="n">
        <v>15.1016949152542</v>
      </c>
      <c r="AD1004" s="0" t="n">
        <v>24.1525423728813</v>
      </c>
      <c r="AF1004" s="0" t="n">
        <f aca="false">IF(AE1004="",V1004,AE1004)</f>
        <v>30</v>
      </c>
      <c r="AG1004" s="0" t="n">
        <v>15</v>
      </c>
      <c r="AH1004" s="0" t="n">
        <v>1986</v>
      </c>
      <c r="AI1004" s="0" t="s">
        <v>37</v>
      </c>
      <c r="AJ1004" s="0" t="s">
        <v>37</v>
      </c>
    </row>
    <row r="1005" customFormat="false" ht="13.8" hidden="false" customHeight="false" outlineLevel="0" collapsed="false">
      <c r="C1005" s="0" t="n">
        <v>1013</v>
      </c>
      <c r="D1005" s="3" t="str">
        <f aca="false">VLOOKUP(C1005,$A$1:$B$451,2)</f>
        <v>24- Dietikon2</v>
      </c>
      <c r="E1005" s="0" t="str">
        <f aca="false">VLOOKUP($D1005,metadata!$B$2:$S$451,2,0)</f>
        <v>LANKINEN, P</v>
      </c>
      <c r="F1005" s="0" t="str">
        <f aca="false">VLOOKUP($D1005,metadata!$B$2:$S$451,3,0)</f>
        <v>GEOGRAPHICAL VARIATION IN CIRCADIAN ECLOSION RHYTHM AND PHOTOPERIODIC ADULT DIAPAUSE IN DROSOPHILA-LITTORALIS</v>
      </c>
      <c r="G1005" s="0" t="str">
        <f aca="false">VLOOKUP($D1005,metadata!$B$2:$S$451,4,0)</f>
        <v>10.1007/BF00612503</v>
      </c>
      <c r="H1005" s="0" t="str">
        <f aca="false">VLOOKUP($D1005,metadata!$B$2:$S$451,5,0)</f>
        <v>y</v>
      </c>
      <c r="I1005" s="0" t="str">
        <f aca="false">VLOOKUP($D1005,metadata!$B$2:$S$451,6,0)</f>
        <v>a</v>
      </c>
      <c r="J1005" s="0" t="str">
        <f aca="false">VLOOKUP($D1005,metadata!$B$2:$S$451,7,0)</f>
        <v>i</v>
      </c>
      <c r="K1005" s="0" t="str">
        <f aca="false">VLOOKUP($D1005,metadata!$B$2:$S$451,8,0)</f>
        <v/>
      </c>
      <c r="L1005" s="0" t="n">
        <f aca="false">VLOOKUP($D1005,metadata!$B$2:$S$451,9,0)</f>
        <v>9</v>
      </c>
      <c r="M1005" s="0" t="str">
        <f aca="false">VLOOKUP($D1005,metadata!$B$2:$S$451,10,0)</f>
        <v/>
      </c>
      <c r="N1005" s="0" t="str">
        <f aca="false">VLOOKUP($D1005,metadata!$B$2:$S$451,11,0)</f>
        <v>drosophila littoralis</v>
      </c>
      <c r="O1005" s="0" t="str">
        <f aca="false">VLOOKUP($D1005,metadata!$B$2:$S$451,12,0)</f>
        <v>diptera</v>
      </c>
      <c r="P1005" s="0" t="str">
        <f aca="false">VLOOKUP($D1005,metadata!$B$2:$S$451,13,0)</f>
        <v>Dietikon2</v>
      </c>
      <c r="Q1005" s="0" t="n">
        <f aca="false">VLOOKUP($D1005,metadata!$B$2:$S$451,14,0)</f>
        <v>47.4166666666667</v>
      </c>
      <c r="R1005" s="0" t="n">
        <f aca="false">VLOOKUP($D1005,metadata!$B$2:$S$451,15,0)</f>
        <v>8.5</v>
      </c>
      <c r="S1005" s="0" t="str">
        <f aca="false">VLOOKUP($D1005,metadata!$B$2:$S$451,16,0)</f>
        <v/>
      </c>
      <c r="T1005" s="0" t="str">
        <f aca="false">VLOOKUP($D1005,metadata!$B$2:$S$451,17,0)</f>
        <v/>
      </c>
      <c r="U1005" s="0" t="str">
        <f aca="false">VLOOKUP($D1005,metadata!$B$2:$S$451,18,0)</f>
        <v/>
      </c>
      <c r="V1005" s="0" t="n">
        <f aca="false">VLOOKUP($D1005,metadata!$B$2:$Z$451,19,0)</f>
        <v>30</v>
      </c>
      <c r="W1005" s="0" t="str">
        <f aca="false">VLOOKUP($D1005,metadata!$B$2:$Z$451,20,0)</f>
        <v>global average</v>
      </c>
      <c r="X1005" s="0" t="str">
        <f aca="false">VLOOKUP($D1005,metadata!$B$2:$Z$451,21,0)</f>
        <v/>
      </c>
      <c r="Y1005" s="0" t="n">
        <f aca="false">VLOOKUP($D1005,metadata!$B$2:$Z$451,22,0)</f>
        <v>24</v>
      </c>
      <c r="Z1005" s="0" t="str">
        <f aca="false">VLOOKUP($D1005,metadata!$B$2:$Z$451,23,0)</f>
        <v/>
      </c>
      <c r="AA1005" s="0" t="str">
        <f aca="false">VLOOKUP($D1005,metadata!$B$2:$Z$451,24,0)</f>
        <v>adult</v>
      </c>
      <c r="AB1005" s="0" t="str">
        <f aca="false">VLOOKUP($D1005,metadata!$B$2:$Z$451,25,0)</f>
        <v/>
      </c>
      <c r="AC1005" s="0" t="n">
        <v>16.593220338983</v>
      </c>
      <c r="AD1005" s="0" t="n">
        <v>1.44538606403011</v>
      </c>
      <c r="AF1005" s="0" t="n">
        <f aca="false">IF(AE1005="",V1005,AE1005)</f>
        <v>30</v>
      </c>
      <c r="AG1005" s="0" t="n">
        <v>16.5</v>
      </c>
      <c r="AH1005" s="0" t="n">
        <v>1986</v>
      </c>
      <c r="AI1005" s="0" t="s">
        <v>37</v>
      </c>
      <c r="AJ1005" s="0" t="s">
        <v>37</v>
      </c>
    </row>
    <row r="1006" customFormat="false" ht="13.8" hidden="false" customHeight="false" outlineLevel="0" collapsed="false">
      <c r="C1006" s="0" t="n">
        <v>1014</v>
      </c>
      <c r="D1006" s="3" t="str">
        <f aca="false">VLOOKUP(C1006,$A$1:$B$451,2)</f>
        <v>24- Dietikon2</v>
      </c>
      <c r="E1006" s="0" t="str">
        <f aca="false">VLOOKUP($D1006,metadata!$B$2:$S$451,2,0)</f>
        <v>LANKINEN, P</v>
      </c>
      <c r="F1006" s="0" t="str">
        <f aca="false">VLOOKUP($D1006,metadata!$B$2:$S$451,3,0)</f>
        <v>GEOGRAPHICAL VARIATION IN CIRCADIAN ECLOSION RHYTHM AND PHOTOPERIODIC ADULT DIAPAUSE IN DROSOPHILA-LITTORALIS</v>
      </c>
      <c r="G1006" s="0" t="str">
        <f aca="false">VLOOKUP($D1006,metadata!$B$2:$S$451,4,0)</f>
        <v>10.1007/BF00612503</v>
      </c>
      <c r="H1006" s="0" t="str">
        <f aca="false">VLOOKUP($D1006,metadata!$B$2:$S$451,5,0)</f>
        <v>y</v>
      </c>
      <c r="I1006" s="0" t="str">
        <f aca="false">VLOOKUP($D1006,metadata!$B$2:$S$451,6,0)</f>
        <v>a</v>
      </c>
      <c r="J1006" s="0" t="str">
        <f aca="false">VLOOKUP($D1006,metadata!$B$2:$S$451,7,0)</f>
        <v>i</v>
      </c>
      <c r="K1006" s="0" t="str">
        <f aca="false">VLOOKUP($D1006,metadata!$B$2:$S$451,8,0)</f>
        <v/>
      </c>
      <c r="L1006" s="0" t="n">
        <f aca="false">VLOOKUP($D1006,metadata!$B$2:$S$451,9,0)</f>
        <v>9</v>
      </c>
      <c r="M1006" s="0" t="str">
        <f aca="false">VLOOKUP($D1006,metadata!$B$2:$S$451,10,0)</f>
        <v/>
      </c>
      <c r="N1006" s="0" t="str">
        <f aca="false">VLOOKUP($D1006,metadata!$B$2:$S$451,11,0)</f>
        <v>drosophila littoralis</v>
      </c>
      <c r="O1006" s="0" t="str">
        <f aca="false">VLOOKUP($D1006,metadata!$B$2:$S$451,12,0)</f>
        <v>diptera</v>
      </c>
      <c r="P1006" s="0" t="str">
        <f aca="false">VLOOKUP($D1006,metadata!$B$2:$S$451,13,0)</f>
        <v>Dietikon2</v>
      </c>
      <c r="Q1006" s="0" t="n">
        <f aca="false">VLOOKUP($D1006,metadata!$B$2:$S$451,14,0)</f>
        <v>47.4166666666667</v>
      </c>
      <c r="R1006" s="0" t="n">
        <f aca="false">VLOOKUP($D1006,metadata!$B$2:$S$451,15,0)</f>
        <v>8.5</v>
      </c>
      <c r="S1006" s="0" t="str">
        <f aca="false">VLOOKUP($D1006,metadata!$B$2:$S$451,16,0)</f>
        <v/>
      </c>
      <c r="T1006" s="0" t="str">
        <f aca="false">VLOOKUP($D1006,metadata!$B$2:$S$451,17,0)</f>
        <v/>
      </c>
      <c r="U1006" s="0" t="str">
        <f aca="false">VLOOKUP($D1006,metadata!$B$2:$S$451,18,0)</f>
        <v/>
      </c>
      <c r="V1006" s="0" t="n">
        <f aca="false">VLOOKUP($D1006,metadata!$B$2:$Z$451,19,0)</f>
        <v>30</v>
      </c>
      <c r="W1006" s="0" t="str">
        <f aca="false">VLOOKUP($D1006,metadata!$B$2:$Z$451,20,0)</f>
        <v>global average</v>
      </c>
      <c r="X1006" s="0" t="str">
        <f aca="false">VLOOKUP($D1006,metadata!$B$2:$Z$451,21,0)</f>
        <v/>
      </c>
      <c r="Y1006" s="0" t="n">
        <f aca="false">VLOOKUP($D1006,metadata!$B$2:$Z$451,22,0)</f>
        <v>24</v>
      </c>
      <c r="Z1006" s="0" t="str">
        <f aca="false">VLOOKUP($D1006,metadata!$B$2:$Z$451,23,0)</f>
        <v/>
      </c>
      <c r="AA1006" s="0" t="str">
        <f aca="false">VLOOKUP($D1006,metadata!$B$2:$Z$451,24,0)</f>
        <v>adult</v>
      </c>
      <c r="AB1006" s="0" t="str">
        <f aca="false">VLOOKUP($D1006,metadata!$B$2:$Z$451,25,0)</f>
        <v/>
      </c>
      <c r="AC1006" s="0" t="n">
        <v>18.0847457627118</v>
      </c>
      <c r="AD1006" s="0" t="n">
        <v>0.404896421845563</v>
      </c>
      <c r="AF1006" s="0" t="n">
        <f aca="false">IF(AE1006="",V1006,AE1006)</f>
        <v>30</v>
      </c>
      <c r="AG1006" s="0" t="n">
        <v>18</v>
      </c>
      <c r="AH1006" s="0" t="n">
        <v>1986</v>
      </c>
      <c r="AI1006" s="0" t="s">
        <v>37</v>
      </c>
      <c r="AJ1006" s="0" t="s">
        <v>37</v>
      </c>
    </row>
    <row r="1007" customFormat="false" ht="13.8" hidden="false" customHeight="false" outlineLevel="0" collapsed="false">
      <c r="C1007" s="0" t="n">
        <v>1015</v>
      </c>
      <c r="D1007" s="3" t="str">
        <f aca="false">VLOOKUP(C1007,$A$1:$B$451,2)</f>
        <v>24- Dietikon2</v>
      </c>
      <c r="E1007" s="0" t="str">
        <f aca="false">VLOOKUP($D1007,metadata!$B$2:$S$451,2,0)</f>
        <v>LANKINEN, P</v>
      </c>
      <c r="F1007" s="0" t="str">
        <f aca="false">VLOOKUP($D1007,metadata!$B$2:$S$451,3,0)</f>
        <v>GEOGRAPHICAL VARIATION IN CIRCADIAN ECLOSION RHYTHM AND PHOTOPERIODIC ADULT DIAPAUSE IN DROSOPHILA-LITTORALIS</v>
      </c>
      <c r="G1007" s="0" t="str">
        <f aca="false">VLOOKUP($D1007,metadata!$B$2:$S$451,4,0)</f>
        <v>10.1007/BF00612503</v>
      </c>
      <c r="H1007" s="0" t="str">
        <f aca="false">VLOOKUP($D1007,metadata!$B$2:$S$451,5,0)</f>
        <v>y</v>
      </c>
      <c r="I1007" s="0" t="str">
        <f aca="false">VLOOKUP($D1007,metadata!$B$2:$S$451,6,0)</f>
        <v>a</v>
      </c>
      <c r="J1007" s="0" t="str">
        <f aca="false">VLOOKUP($D1007,metadata!$B$2:$S$451,7,0)</f>
        <v>i</v>
      </c>
      <c r="K1007" s="0" t="str">
        <f aca="false">VLOOKUP($D1007,metadata!$B$2:$S$451,8,0)</f>
        <v/>
      </c>
      <c r="L1007" s="0" t="n">
        <f aca="false">VLOOKUP($D1007,metadata!$B$2:$S$451,9,0)</f>
        <v>9</v>
      </c>
      <c r="M1007" s="0" t="str">
        <f aca="false">VLOOKUP($D1007,metadata!$B$2:$S$451,10,0)</f>
        <v/>
      </c>
      <c r="N1007" s="0" t="str">
        <f aca="false">VLOOKUP($D1007,metadata!$B$2:$S$451,11,0)</f>
        <v>drosophila littoralis</v>
      </c>
      <c r="O1007" s="0" t="str">
        <f aca="false">VLOOKUP($D1007,metadata!$B$2:$S$451,12,0)</f>
        <v>diptera</v>
      </c>
      <c r="P1007" s="0" t="str">
        <f aca="false">VLOOKUP($D1007,metadata!$B$2:$S$451,13,0)</f>
        <v>Dietikon2</v>
      </c>
      <c r="Q1007" s="0" t="n">
        <f aca="false">VLOOKUP($D1007,metadata!$B$2:$S$451,14,0)</f>
        <v>47.4166666666667</v>
      </c>
      <c r="R1007" s="0" t="n">
        <f aca="false">VLOOKUP($D1007,metadata!$B$2:$S$451,15,0)</f>
        <v>8.5</v>
      </c>
      <c r="S1007" s="0" t="str">
        <f aca="false">VLOOKUP($D1007,metadata!$B$2:$S$451,16,0)</f>
        <v/>
      </c>
      <c r="T1007" s="0" t="str">
        <f aca="false">VLOOKUP($D1007,metadata!$B$2:$S$451,17,0)</f>
        <v/>
      </c>
      <c r="U1007" s="0" t="str">
        <f aca="false">VLOOKUP($D1007,metadata!$B$2:$S$451,18,0)</f>
        <v/>
      </c>
      <c r="V1007" s="0" t="n">
        <f aca="false">VLOOKUP($D1007,metadata!$B$2:$Z$451,19,0)</f>
        <v>30</v>
      </c>
      <c r="W1007" s="0" t="str">
        <f aca="false">VLOOKUP($D1007,metadata!$B$2:$Z$451,20,0)</f>
        <v>global average</v>
      </c>
      <c r="X1007" s="0" t="str">
        <f aca="false">VLOOKUP($D1007,metadata!$B$2:$Z$451,21,0)</f>
        <v/>
      </c>
      <c r="Y1007" s="0" t="n">
        <f aca="false">VLOOKUP($D1007,metadata!$B$2:$Z$451,22,0)</f>
        <v>24</v>
      </c>
      <c r="Z1007" s="0" t="str">
        <f aca="false">VLOOKUP($D1007,metadata!$B$2:$Z$451,23,0)</f>
        <v/>
      </c>
      <c r="AA1007" s="0" t="str">
        <f aca="false">VLOOKUP($D1007,metadata!$B$2:$Z$451,24,0)</f>
        <v>adult</v>
      </c>
      <c r="AB1007" s="0" t="str">
        <f aca="false">VLOOKUP($D1007,metadata!$B$2:$Z$451,25,0)</f>
        <v/>
      </c>
      <c r="AC1007" s="0" t="n">
        <v>19.5762711864406</v>
      </c>
      <c r="AD1007" s="0" t="n">
        <v>1.86440677966103</v>
      </c>
      <c r="AF1007" s="0" t="n">
        <f aca="false">IF(AE1007="",V1007,AE1007)</f>
        <v>30</v>
      </c>
      <c r="AG1007" s="0" t="n">
        <v>19.5</v>
      </c>
      <c r="AH1007" s="0" t="n">
        <v>1986</v>
      </c>
      <c r="AI1007" s="0" t="s">
        <v>37</v>
      </c>
      <c r="AJ1007" s="0" t="s">
        <v>37</v>
      </c>
    </row>
    <row r="1008" customFormat="false" ht="13.8" hidden="false" customHeight="false" outlineLevel="0" collapsed="false">
      <c r="C1008" s="0" t="n">
        <v>1016</v>
      </c>
      <c r="D1008" s="3" t="str">
        <f aca="false">VLOOKUP(C1008,$A$1:$B$451,2)</f>
        <v>24- Dietikon2</v>
      </c>
      <c r="E1008" s="0" t="str">
        <f aca="false">VLOOKUP($D1008,metadata!$B$2:$S$451,2,0)</f>
        <v>LANKINEN, P</v>
      </c>
      <c r="F1008" s="0" t="str">
        <f aca="false">VLOOKUP($D1008,metadata!$B$2:$S$451,3,0)</f>
        <v>GEOGRAPHICAL VARIATION IN CIRCADIAN ECLOSION RHYTHM AND PHOTOPERIODIC ADULT DIAPAUSE IN DROSOPHILA-LITTORALIS</v>
      </c>
      <c r="G1008" s="0" t="str">
        <f aca="false">VLOOKUP($D1008,metadata!$B$2:$S$451,4,0)</f>
        <v>10.1007/BF00612503</v>
      </c>
      <c r="H1008" s="0" t="str">
        <f aca="false">VLOOKUP($D1008,metadata!$B$2:$S$451,5,0)</f>
        <v>y</v>
      </c>
      <c r="I1008" s="0" t="str">
        <f aca="false">VLOOKUP($D1008,metadata!$B$2:$S$451,6,0)</f>
        <v>a</v>
      </c>
      <c r="J1008" s="0" t="str">
        <f aca="false">VLOOKUP($D1008,metadata!$B$2:$S$451,7,0)</f>
        <v>i</v>
      </c>
      <c r="K1008" s="0" t="str">
        <f aca="false">VLOOKUP($D1008,metadata!$B$2:$S$451,8,0)</f>
        <v/>
      </c>
      <c r="L1008" s="0" t="n">
        <f aca="false">VLOOKUP($D1008,metadata!$B$2:$S$451,9,0)</f>
        <v>9</v>
      </c>
      <c r="M1008" s="0" t="str">
        <f aca="false">VLOOKUP($D1008,metadata!$B$2:$S$451,10,0)</f>
        <v/>
      </c>
      <c r="N1008" s="0" t="str">
        <f aca="false">VLOOKUP($D1008,metadata!$B$2:$S$451,11,0)</f>
        <v>drosophila littoralis</v>
      </c>
      <c r="O1008" s="0" t="str">
        <f aca="false">VLOOKUP($D1008,metadata!$B$2:$S$451,12,0)</f>
        <v>diptera</v>
      </c>
      <c r="P1008" s="0" t="str">
        <f aca="false">VLOOKUP($D1008,metadata!$B$2:$S$451,13,0)</f>
        <v>Dietikon2</v>
      </c>
      <c r="Q1008" s="0" t="n">
        <f aca="false">VLOOKUP($D1008,metadata!$B$2:$S$451,14,0)</f>
        <v>47.4166666666667</v>
      </c>
      <c r="R1008" s="0" t="n">
        <f aca="false">VLOOKUP($D1008,metadata!$B$2:$S$451,15,0)</f>
        <v>8.5</v>
      </c>
      <c r="S1008" s="0" t="str">
        <f aca="false">VLOOKUP($D1008,metadata!$B$2:$S$451,16,0)</f>
        <v/>
      </c>
      <c r="T1008" s="0" t="str">
        <f aca="false">VLOOKUP($D1008,metadata!$B$2:$S$451,17,0)</f>
        <v/>
      </c>
      <c r="U1008" s="0" t="str">
        <f aca="false">VLOOKUP($D1008,metadata!$B$2:$S$451,18,0)</f>
        <v/>
      </c>
      <c r="V1008" s="0" t="n">
        <f aca="false">VLOOKUP($D1008,metadata!$B$2:$Z$451,19,0)</f>
        <v>30</v>
      </c>
      <c r="W1008" s="0" t="str">
        <f aca="false">VLOOKUP($D1008,metadata!$B$2:$Z$451,20,0)</f>
        <v>global average</v>
      </c>
      <c r="X1008" s="0" t="str">
        <f aca="false">VLOOKUP($D1008,metadata!$B$2:$Z$451,21,0)</f>
        <v/>
      </c>
      <c r="Y1008" s="0" t="n">
        <f aca="false">VLOOKUP($D1008,metadata!$B$2:$Z$451,22,0)</f>
        <v>24</v>
      </c>
      <c r="Z1008" s="0" t="str">
        <f aca="false">VLOOKUP($D1008,metadata!$B$2:$Z$451,23,0)</f>
        <v/>
      </c>
      <c r="AA1008" s="0" t="str">
        <f aca="false">VLOOKUP($D1008,metadata!$B$2:$Z$451,24,0)</f>
        <v>adult</v>
      </c>
      <c r="AB1008" s="0" t="str">
        <f aca="false">VLOOKUP($D1008,metadata!$B$2:$Z$451,25,0)</f>
        <v/>
      </c>
      <c r="AC1008" s="0" t="n">
        <v>21.0677966101694</v>
      </c>
      <c r="AD1008" s="0" t="n">
        <v>0.823917137476456</v>
      </c>
      <c r="AF1008" s="0" t="n">
        <f aca="false">IF(AE1008="",V1008,AE1008)</f>
        <v>30</v>
      </c>
      <c r="AG1008" s="0" t="n">
        <v>21</v>
      </c>
      <c r="AH1008" s="0" t="n">
        <v>1986</v>
      </c>
      <c r="AI1008" s="0" t="s">
        <v>37</v>
      </c>
      <c r="AJ1008" s="0" t="s">
        <v>37</v>
      </c>
    </row>
    <row r="1009" customFormat="false" ht="13.8" hidden="false" customHeight="false" outlineLevel="0" collapsed="false">
      <c r="C1009" s="0" t="n">
        <v>1017</v>
      </c>
      <c r="D1009" s="3" t="str">
        <f aca="false">VLOOKUP(C1009,$A$1:$B$451,2)</f>
        <v>24- Ticino4</v>
      </c>
      <c r="E1009" s="0" t="str">
        <f aca="false">VLOOKUP($D1009,metadata!$B$2:$S$451,2,0)</f>
        <v>LANKINEN, P</v>
      </c>
      <c r="F1009" s="0" t="str">
        <f aca="false">VLOOKUP($D1009,metadata!$B$2:$S$451,3,0)</f>
        <v>GEOGRAPHICAL VARIATION IN CIRCADIAN ECLOSION RHYTHM AND PHOTOPERIODIC ADULT DIAPAUSE IN DROSOPHILA-LITTORALIS</v>
      </c>
      <c r="G1009" s="0" t="str">
        <f aca="false">VLOOKUP($D1009,metadata!$B$2:$S$451,4,0)</f>
        <v>10.1007/BF00612503</v>
      </c>
      <c r="H1009" s="0" t="str">
        <f aca="false">VLOOKUP($D1009,metadata!$B$2:$S$451,5,0)</f>
        <v>y</v>
      </c>
      <c r="I1009" s="0" t="str">
        <f aca="false">VLOOKUP($D1009,metadata!$B$2:$S$451,6,0)</f>
        <v>a</v>
      </c>
      <c r="J1009" s="0" t="str">
        <f aca="false">VLOOKUP($D1009,metadata!$B$2:$S$451,7,0)</f>
        <v>i</v>
      </c>
      <c r="K1009" s="0" t="str">
        <f aca="false">VLOOKUP($D1009,metadata!$B$2:$S$451,8,0)</f>
        <v/>
      </c>
      <c r="L1009" s="0" t="n">
        <f aca="false">VLOOKUP($D1009,metadata!$B$2:$S$451,9,0)</f>
        <v>9</v>
      </c>
      <c r="M1009" s="0" t="str">
        <f aca="false">VLOOKUP($D1009,metadata!$B$2:$S$451,10,0)</f>
        <v/>
      </c>
      <c r="N1009" s="0" t="str">
        <f aca="false">VLOOKUP($D1009,metadata!$B$2:$S$451,11,0)</f>
        <v>drosophila littoralis</v>
      </c>
      <c r="O1009" s="0" t="str">
        <f aca="false">VLOOKUP($D1009,metadata!$B$2:$S$451,12,0)</f>
        <v>diptera</v>
      </c>
      <c r="P1009" s="0" t="str">
        <f aca="false">VLOOKUP($D1009,metadata!$B$2:$S$451,13,0)</f>
        <v>Ticino4</v>
      </c>
      <c r="Q1009" s="0" t="n">
        <f aca="false">VLOOKUP($D1009,metadata!$B$2:$S$451,14,0)</f>
        <v>46.1666666666667</v>
      </c>
      <c r="R1009" s="0" t="n">
        <f aca="false">VLOOKUP($D1009,metadata!$B$2:$S$451,15,0)</f>
        <v>8.83333333333333</v>
      </c>
      <c r="S1009" s="0" t="str">
        <f aca="false">VLOOKUP($D1009,metadata!$B$2:$S$451,16,0)</f>
        <v/>
      </c>
      <c r="T1009" s="0" t="str">
        <f aca="false">VLOOKUP($D1009,metadata!$B$2:$S$451,17,0)</f>
        <v/>
      </c>
      <c r="U1009" s="0" t="str">
        <f aca="false">VLOOKUP($D1009,metadata!$B$2:$S$451,18,0)</f>
        <v/>
      </c>
      <c r="V1009" s="0" t="n">
        <f aca="false">VLOOKUP($D1009,metadata!$B$2:$Z$451,19,0)</f>
        <v>30</v>
      </c>
      <c r="W1009" s="0" t="str">
        <f aca="false">VLOOKUP($D1009,metadata!$B$2:$Z$451,20,0)</f>
        <v>global average</v>
      </c>
      <c r="X1009" s="0" t="str">
        <f aca="false">VLOOKUP($D1009,metadata!$B$2:$Z$451,21,0)</f>
        <v/>
      </c>
      <c r="Y1009" s="0" t="n">
        <f aca="false">VLOOKUP($D1009,metadata!$B$2:$Z$451,22,0)</f>
        <v>24</v>
      </c>
      <c r="Z1009" s="0" t="str">
        <f aca="false">VLOOKUP($D1009,metadata!$B$2:$Z$451,23,0)</f>
        <v/>
      </c>
      <c r="AA1009" s="0" t="str">
        <f aca="false">VLOOKUP($D1009,metadata!$B$2:$Z$451,24,0)</f>
        <v>adult</v>
      </c>
      <c r="AB1009" s="0" t="str">
        <f aca="false">VLOOKUP($D1009,metadata!$B$2:$Z$451,25,0)</f>
        <v/>
      </c>
      <c r="AC1009" s="0" t="n">
        <v>9.19999999999999</v>
      </c>
      <c r="AD1009" s="0" t="n">
        <v>95.7983193277311</v>
      </c>
      <c r="AF1009" s="0" t="n">
        <f aca="false">IF(AE1009="",V1009,AE1009)</f>
        <v>30</v>
      </c>
      <c r="AG1009" s="0" t="n">
        <v>9</v>
      </c>
      <c r="AH1009" s="0" t="n">
        <v>1986</v>
      </c>
      <c r="AI1009" s="0" t="s">
        <v>37</v>
      </c>
      <c r="AJ1009" s="0" t="s">
        <v>37</v>
      </c>
    </row>
    <row r="1010" customFormat="false" ht="13.8" hidden="false" customHeight="false" outlineLevel="0" collapsed="false">
      <c r="C1010" s="0" t="n">
        <v>1018</v>
      </c>
      <c r="D1010" s="3" t="str">
        <f aca="false">VLOOKUP(C1010,$A$1:$B$451,2)</f>
        <v>24- Ticino4</v>
      </c>
      <c r="E1010" s="0" t="str">
        <f aca="false">VLOOKUP($D1010,metadata!$B$2:$S$451,2,0)</f>
        <v>LANKINEN, P</v>
      </c>
      <c r="F1010" s="0" t="str">
        <f aca="false">VLOOKUP($D1010,metadata!$B$2:$S$451,3,0)</f>
        <v>GEOGRAPHICAL VARIATION IN CIRCADIAN ECLOSION RHYTHM AND PHOTOPERIODIC ADULT DIAPAUSE IN DROSOPHILA-LITTORALIS</v>
      </c>
      <c r="G1010" s="0" t="str">
        <f aca="false">VLOOKUP($D1010,metadata!$B$2:$S$451,4,0)</f>
        <v>10.1007/BF00612503</v>
      </c>
      <c r="H1010" s="0" t="str">
        <f aca="false">VLOOKUP($D1010,metadata!$B$2:$S$451,5,0)</f>
        <v>y</v>
      </c>
      <c r="I1010" s="0" t="str">
        <f aca="false">VLOOKUP($D1010,metadata!$B$2:$S$451,6,0)</f>
        <v>a</v>
      </c>
      <c r="J1010" s="0" t="str">
        <f aca="false">VLOOKUP($D1010,metadata!$B$2:$S$451,7,0)</f>
        <v>i</v>
      </c>
      <c r="K1010" s="0" t="str">
        <f aca="false">VLOOKUP($D1010,metadata!$B$2:$S$451,8,0)</f>
        <v/>
      </c>
      <c r="L1010" s="0" t="n">
        <f aca="false">VLOOKUP($D1010,metadata!$B$2:$S$451,9,0)</f>
        <v>9</v>
      </c>
      <c r="M1010" s="0" t="str">
        <f aca="false">VLOOKUP($D1010,metadata!$B$2:$S$451,10,0)</f>
        <v/>
      </c>
      <c r="N1010" s="0" t="str">
        <f aca="false">VLOOKUP($D1010,metadata!$B$2:$S$451,11,0)</f>
        <v>drosophila littoralis</v>
      </c>
      <c r="O1010" s="0" t="str">
        <f aca="false">VLOOKUP($D1010,metadata!$B$2:$S$451,12,0)</f>
        <v>diptera</v>
      </c>
      <c r="P1010" s="0" t="str">
        <f aca="false">VLOOKUP($D1010,metadata!$B$2:$S$451,13,0)</f>
        <v>Ticino4</v>
      </c>
      <c r="Q1010" s="0" t="n">
        <f aca="false">VLOOKUP($D1010,metadata!$B$2:$S$451,14,0)</f>
        <v>46.1666666666667</v>
      </c>
      <c r="R1010" s="0" t="n">
        <f aca="false">VLOOKUP($D1010,metadata!$B$2:$S$451,15,0)</f>
        <v>8.83333333333333</v>
      </c>
      <c r="S1010" s="0" t="str">
        <f aca="false">VLOOKUP($D1010,metadata!$B$2:$S$451,16,0)</f>
        <v/>
      </c>
      <c r="T1010" s="0" t="str">
        <f aca="false">VLOOKUP($D1010,metadata!$B$2:$S$451,17,0)</f>
        <v/>
      </c>
      <c r="U1010" s="0" t="str">
        <f aca="false">VLOOKUP($D1010,metadata!$B$2:$S$451,18,0)</f>
        <v/>
      </c>
      <c r="V1010" s="0" t="n">
        <f aca="false">VLOOKUP($D1010,metadata!$B$2:$Z$451,19,0)</f>
        <v>30</v>
      </c>
      <c r="W1010" s="0" t="str">
        <f aca="false">VLOOKUP($D1010,metadata!$B$2:$Z$451,20,0)</f>
        <v>global average</v>
      </c>
      <c r="X1010" s="0" t="str">
        <f aca="false">VLOOKUP($D1010,metadata!$B$2:$Z$451,21,0)</f>
        <v/>
      </c>
      <c r="Y1010" s="0" t="n">
        <f aca="false">VLOOKUP($D1010,metadata!$B$2:$Z$451,22,0)</f>
        <v>24</v>
      </c>
      <c r="Z1010" s="0" t="str">
        <f aca="false">VLOOKUP($D1010,metadata!$B$2:$Z$451,23,0)</f>
        <v/>
      </c>
      <c r="AA1010" s="0" t="str">
        <f aca="false">VLOOKUP($D1010,metadata!$B$2:$Z$451,24,0)</f>
        <v>adult</v>
      </c>
      <c r="AB1010" s="0" t="str">
        <f aca="false">VLOOKUP($D1010,metadata!$B$2:$Z$451,25,0)</f>
        <v/>
      </c>
      <c r="AC1010" s="0" t="n">
        <v>10.7333333333333</v>
      </c>
      <c r="AD1010" s="0" t="n">
        <v>84.8739495798319</v>
      </c>
      <c r="AF1010" s="0" t="n">
        <f aca="false">IF(AE1010="",V1010,AE1010)</f>
        <v>30</v>
      </c>
      <c r="AG1010" s="0" t="n">
        <v>10.5</v>
      </c>
      <c r="AH1010" s="0" t="n">
        <v>1986</v>
      </c>
      <c r="AI1010" s="0" t="s">
        <v>37</v>
      </c>
      <c r="AJ1010" s="0" t="s">
        <v>37</v>
      </c>
    </row>
    <row r="1011" customFormat="false" ht="13.8" hidden="false" customHeight="false" outlineLevel="0" collapsed="false">
      <c r="C1011" s="0" t="n">
        <v>1019</v>
      </c>
      <c r="D1011" s="3" t="str">
        <f aca="false">VLOOKUP(C1011,$A$1:$B$451,2)</f>
        <v>24- Ticino4</v>
      </c>
      <c r="E1011" s="0" t="str">
        <f aca="false">VLOOKUP($D1011,metadata!$B$2:$S$451,2,0)</f>
        <v>LANKINEN, P</v>
      </c>
      <c r="F1011" s="0" t="str">
        <f aca="false">VLOOKUP($D1011,metadata!$B$2:$S$451,3,0)</f>
        <v>GEOGRAPHICAL VARIATION IN CIRCADIAN ECLOSION RHYTHM AND PHOTOPERIODIC ADULT DIAPAUSE IN DROSOPHILA-LITTORALIS</v>
      </c>
      <c r="G1011" s="0" t="str">
        <f aca="false">VLOOKUP($D1011,metadata!$B$2:$S$451,4,0)</f>
        <v>10.1007/BF00612503</v>
      </c>
      <c r="H1011" s="0" t="str">
        <f aca="false">VLOOKUP($D1011,metadata!$B$2:$S$451,5,0)</f>
        <v>y</v>
      </c>
      <c r="I1011" s="0" t="str">
        <f aca="false">VLOOKUP($D1011,metadata!$B$2:$S$451,6,0)</f>
        <v>a</v>
      </c>
      <c r="J1011" s="0" t="str">
        <f aca="false">VLOOKUP($D1011,metadata!$B$2:$S$451,7,0)</f>
        <v>i</v>
      </c>
      <c r="K1011" s="0" t="str">
        <f aca="false">VLOOKUP($D1011,metadata!$B$2:$S$451,8,0)</f>
        <v/>
      </c>
      <c r="L1011" s="0" t="n">
        <f aca="false">VLOOKUP($D1011,metadata!$B$2:$S$451,9,0)</f>
        <v>9</v>
      </c>
      <c r="M1011" s="0" t="str">
        <f aca="false">VLOOKUP($D1011,metadata!$B$2:$S$451,10,0)</f>
        <v/>
      </c>
      <c r="N1011" s="0" t="str">
        <f aca="false">VLOOKUP($D1011,metadata!$B$2:$S$451,11,0)</f>
        <v>drosophila littoralis</v>
      </c>
      <c r="O1011" s="0" t="str">
        <f aca="false">VLOOKUP($D1011,metadata!$B$2:$S$451,12,0)</f>
        <v>diptera</v>
      </c>
      <c r="P1011" s="0" t="str">
        <f aca="false">VLOOKUP($D1011,metadata!$B$2:$S$451,13,0)</f>
        <v>Ticino4</v>
      </c>
      <c r="Q1011" s="0" t="n">
        <f aca="false">VLOOKUP($D1011,metadata!$B$2:$S$451,14,0)</f>
        <v>46.1666666666667</v>
      </c>
      <c r="R1011" s="0" t="n">
        <f aca="false">VLOOKUP($D1011,metadata!$B$2:$S$451,15,0)</f>
        <v>8.83333333333333</v>
      </c>
      <c r="S1011" s="0" t="str">
        <f aca="false">VLOOKUP($D1011,metadata!$B$2:$S$451,16,0)</f>
        <v/>
      </c>
      <c r="T1011" s="0" t="str">
        <f aca="false">VLOOKUP($D1011,metadata!$B$2:$S$451,17,0)</f>
        <v/>
      </c>
      <c r="U1011" s="0" t="str">
        <f aca="false">VLOOKUP($D1011,metadata!$B$2:$S$451,18,0)</f>
        <v/>
      </c>
      <c r="V1011" s="0" t="n">
        <f aca="false">VLOOKUP($D1011,metadata!$B$2:$Z$451,19,0)</f>
        <v>30</v>
      </c>
      <c r="W1011" s="0" t="str">
        <f aca="false">VLOOKUP($D1011,metadata!$B$2:$Z$451,20,0)</f>
        <v>global average</v>
      </c>
      <c r="X1011" s="0" t="str">
        <f aca="false">VLOOKUP($D1011,metadata!$B$2:$Z$451,21,0)</f>
        <v/>
      </c>
      <c r="Y1011" s="0" t="n">
        <f aca="false">VLOOKUP($D1011,metadata!$B$2:$Z$451,22,0)</f>
        <v>24</v>
      </c>
      <c r="Z1011" s="0" t="str">
        <f aca="false">VLOOKUP($D1011,metadata!$B$2:$Z$451,23,0)</f>
        <v/>
      </c>
      <c r="AA1011" s="0" t="str">
        <f aca="false">VLOOKUP($D1011,metadata!$B$2:$Z$451,24,0)</f>
        <v>adult</v>
      </c>
      <c r="AB1011" s="0" t="str">
        <f aca="false">VLOOKUP($D1011,metadata!$B$2:$Z$451,25,0)</f>
        <v/>
      </c>
      <c r="AC1011" s="0" t="n">
        <v>12.2</v>
      </c>
      <c r="AD1011" s="0" t="n">
        <v>55.4621848739495</v>
      </c>
      <c r="AF1011" s="0" t="n">
        <f aca="false">IF(AE1011="",V1011,AE1011)</f>
        <v>30</v>
      </c>
      <c r="AG1011" s="0" t="n">
        <v>12</v>
      </c>
      <c r="AH1011" s="0" t="n">
        <v>1986</v>
      </c>
      <c r="AI1011" s="0" t="s">
        <v>37</v>
      </c>
      <c r="AJ1011" s="0" t="s">
        <v>37</v>
      </c>
    </row>
    <row r="1012" customFormat="false" ht="13.8" hidden="false" customHeight="false" outlineLevel="0" collapsed="false">
      <c r="C1012" s="0" t="n">
        <v>1020</v>
      </c>
      <c r="D1012" s="3" t="str">
        <f aca="false">VLOOKUP(C1012,$A$1:$B$451,2)</f>
        <v>24- Ticino4</v>
      </c>
      <c r="E1012" s="0" t="str">
        <f aca="false">VLOOKUP($D1012,metadata!$B$2:$S$451,2,0)</f>
        <v>LANKINEN, P</v>
      </c>
      <c r="F1012" s="0" t="str">
        <f aca="false">VLOOKUP($D1012,metadata!$B$2:$S$451,3,0)</f>
        <v>GEOGRAPHICAL VARIATION IN CIRCADIAN ECLOSION RHYTHM AND PHOTOPERIODIC ADULT DIAPAUSE IN DROSOPHILA-LITTORALIS</v>
      </c>
      <c r="G1012" s="0" t="str">
        <f aca="false">VLOOKUP($D1012,metadata!$B$2:$S$451,4,0)</f>
        <v>10.1007/BF00612503</v>
      </c>
      <c r="H1012" s="0" t="str">
        <f aca="false">VLOOKUP($D1012,metadata!$B$2:$S$451,5,0)</f>
        <v>y</v>
      </c>
      <c r="I1012" s="0" t="str">
        <f aca="false">VLOOKUP($D1012,metadata!$B$2:$S$451,6,0)</f>
        <v>a</v>
      </c>
      <c r="J1012" s="0" t="str">
        <f aca="false">VLOOKUP($D1012,metadata!$B$2:$S$451,7,0)</f>
        <v>i</v>
      </c>
      <c r="K1012" s="0" t="str">
        <f aca="false">VLOOKUP($D1012,metadata!$B$2:$S$451,8,0)</f>
        <v/>
      </c>
      <c r="L1012" s="0" t="n">
        <f aca="false">VLOOKUP($D1012,metadata!$B$2:$S$451,9,0)</f>
        <v>9</v>
      </c>
      <c r="M1012" s="0" t="str">
        <f aca="false">VLOOKUP($D1012,metadata!$B$2:$S$451,10,0)</f>
        <v/>
      </c>
      <c r="N1012" s="0" t="str">
        <f aca="false">VLOOKUP($D1012,metadata!$B$2:$S$451,11,0)</f>
        <v>drosophila littoralis</v>
      </c>
      <c r="O1012" s="0" t="str">
        <f aca="false">VLOOKUP($D1012,metadata!$B$2:$S$451,12,0)</f>
        <v>diptera</v>
      </c>
      <c r="P1012" s="0" t="str">
        <f aca="false">VLOOKUP($D1012,metadata!$B$2:$S$451,13,0)</f>
        <v>Ticino4</v>
      </c>
      <c r="Q1012" s="0" t="n">
        <f aca="false">VLOOKUP($D1012,metadata!$B$2:$S$451,14,0)</f>
        <v>46.1666666666667</v>
      </c>
      <c r="R1012" s="0" t="n">
        <f aca="false">VLOOKUP($D1012,metadata!$B$2:$S$451,15,0)</f>
        <v>8.83333333333333</v>
      </c>
      <c r="S1012" s="0" t="str">
        <f aca="false">VLOOKUP($D1012,metadata!$B$2:$S$451,16,0)</f>
        <v/>
      </c>
      <c r="T1012" s="0" t="str">
        <f aca="false">VLOOKUP($D1012,metadata!$B$2:$S$451,17,0)</f>
        <v/>
      </c>
      <c r="U1012" s="0" t="str">
        <f aca="false">VLOOKUP($D1012,metadata!$B$2:$S$451,18,0)</f>
        <v/>
      </c>
      <c r="V1012" s="0" t="n">
        <f aca="false">VLOOKUP($D1012,metadata!$B$2:$Z$451,19,0)</f>
        <v>30</v>
      </c>
      <c r="W1012" s="0" t="str">
        <f aca="false">VLOOKUP($D1012,metadata!$B$2:$Z$451,20,0)</f>
        <v>global average</v>
      </c>
      <c r="X1012" s="0" t="str">
        <f aca="false">VLOOKUP($D1012,metadata!$B$2:$Z$451,21,0)</f>
        <v/>
      </c>
      <c r="Y1012" s="0" t="n">
        <f aca="false">VLOOKUP($D1012,metadata!$B$2:$Z$451,22,0)</f>
        <v>24</v>
      </c>
      <c r="Z1012" s="0" t="str">
        <f aca="false">VLOOKUP($D1012,metadata!$B$2:$Z$451,23,0)</f>
        <v/>
      </c>
      <c r="AA1012" s="0" t="str">
        <f aca="false">VLOOKUP($D1012,metadata!$B$2:$Z$451,24,0)</f>
        <v>adult</v>
      </c>
      <c r="AB1012" s="0" t="str">
        <f aca="false">VLOOKUP($D1012,metadata!$B$2:$Z$451,25,0)</f>
        <v/>
      </c>
      <c r="AC1012" s="0" t="n">
        <v>13.5333333333333</v>
      </c>
      <c r="AD1012" s="0" t="n">
        <v>0.840336134453707</v>
      </c>
      <c r="AF1012" s="0" t="n">
        <f aca="false">IF(AE1012="",V1012,AE1012)</f>
        <v>30</v>
      </c>
      <c r="AG1012" s="0" t="n">
        <f aca="false">ROUND(AC1012,1)</f>
        <v>13.5</v>
      </c>
      <c r="AH1012" s="0" t="n">
        <v>1986</v>
      </c>
      <c r="AI1012" s="0" t="s">
        <v>37</v>
      </c>
      <c r="AJ1012" s="0" t="s">
        <v>37</v>
      </c>
    </row>
    <row r="1013" customFormat="false" ht="13.8" hidden="false" customHeight="false" outlineLevel="0" collapsed="false">
      <c r="C1013" s="0" t="n">
        <v>1021</v>
      </c>
      <c r="D1013" s="3" t="str">
        <f aca="false">VLOOKUP(C1013,$A$1:$B$451,2)</f>
        <v>24- Ticino4</v>
      </c>
      <c r="E1013" s="0" t="str">
        <f aca="false">VLOOKUP($D1013,metadata!$B$2:$S$451,2,0)</f>
        <v>LANKINEN, P</v>
      </c>
      <c r="F1013" s="0" t="str">
        <f aca="false">VLOOKUP($D1013,metadata!$B$2:$S$451,3,0)</f>
        <v>GEOGRAPHICAL VARIATION IN CIRCADIAN ECLOSION RHYTHM AND PHOTOPERIODIC ADULT DIAPAUSE IN DROSOPHILA-LITTORALIS</v>
      </c>
      <c r="G1013" s="0" t="str">
        <f aca="false">VLOOKUP($D1013,metadata!$B$2:$S$451,4,0)</f>
        <v>10.1007/BF00612503</v>
      </c>
      <c r="H1013" s="0" t="str">
        <f aca="false">VLOOKUP($D1013,metadata!$B$2:$S$451,5,0)</f>
        <v>y</v>
      </c>
      <c r="I1013" s="0" t="str">
        <f aca="false">VLOOKUP($D1013,metadata!$B$2:$S$451,6,0)</f>
        <v>a</v>
      </c>
      <c r="J1013" s="0" t="str">
        <f aca="false">VLOOKUP($D1013,metadata!$B$2:$S$451,7,0)</f>
        <v>i</v>
      </c>
      <c r="K1013" s="0" t="str">
        <f aca="false">VLOOKUP($D1013,metadata!$B$2:$S$451,8,0)</f>
        <v/>
      </c>
      <c r="L1013" s="0" t="n">
        <f aca="false">VLOOKUP($D1013,metadata!$B$2:$S$451,9,0)</f>
        <v>9</v>
      </c>
      <c r="M1013" s="0" t="str">
        <f aca="false">VLOOKUP($D1013,metadata!$B$2:$S$451,10,0)</f>
        <v/>
      </c>
      <c r="N1013" s="0" t="str">
        <f aca="false">VLOOKUP($D1013,metadata!$B$2:$S$451,11,0)</f>
        <v>drosophila littoralis</v>
      </c>
      <c r="O1013" s="0" t="str">
        <f aca="false">VLOOKUP($D1013,metadata!$B$2:$S$451,12,0)</f>
        <v>diptera</v>
      </c>
      <c r="P1013" s="0" t="str">
        <f aca="false">VLOOKUP($D1013,metadata!$B$2:$S$451,13,0)</f>
        <v>Ticino4</v>
      </c>
      <c r="Q1013" s="0" t="n">
        <f aca="false">VLOOKUP($D1013,metadata!$B$2:$S$451,14,0)</f>
        <v>46.1666666666667</v>
      </c>
      <c r="R1013" s="0" t="n">
        <f aca="false">VLOOKUP($D1013,metadata!$B$2:$S$451,15,0)</f>
        <v>8.83333333333333</v>
      </c>
      <c r="S1013" s="0" t="str">
        <f aca="false">VLOOKUP($D1013,metadata!$B$2:$S$451,16,0)</f>
        <v/>
      </c>
      <c r="T1013" s="0" t="str">
        <f aca="false">VLOOKUP($D1013,metadata!$B$2:$S$451,17,0)</f>
        <v/>
      </c>
      <c r="U1013" s="0" t="str">
        <f aca="false">VLOOKUP($D1013,metadata!$B$2:$S$451,18,0)</f>
        <v/>
      </c>
      <c r="V1013" s="0" t="n">
        <f aca="false">VLOOKUP($D1013,metadata!$B$2:$Z$451,19,0)</f>
        <v>30</v>
      </c>
      <c r="W1013" s="0" t="str">
        <f aca="false">VLOOKUP($D1013,metadata!$B$2:$Z$451,20,0)</f>
        <v>global average</v>
      </c>
      <c r="X1013" s="0" t="str">
        <f aca="false">VLOOKUP($D1013,metadata!$B$2:$Z$451,21,0)</f>
        <v/>
      </c>
      <c r="Y1013" s="0" t="n">
        <f aca="false">VLOOKUP($D1013,metadata!$B$2:$Z$451,22,0)</f>
        <v>24</v>
      </c>
      <c r="Z1013" s="0" t="str">
        <f aca="false">VLOOKUP($D1013,metadata!$B$2:$Z$451,23,0)</f>
        <v/>
      </c>
      <c r="AA1013" s="0" t="str">
        <f aca="false">VLOOKUP($D1013,metadata!$B$2:$Z$451,24,0)</f>
        <v>adult</v>
      </c>
      <c r="AB1013" s="0" t="str">
        <f aca="false">VLOOKUP($D1013,metadata!$B$2:$Z$451,25,0)</f>
        <v/>
      </c>
      <c r="AC1013" s="0" t="n">
        <v>15.1333333333333</v>
      </c>
      <c r="AD1013" s="0" t="n">
        <v>0.840336134453707</v>
      </c>
      <c r="AF1013" s="0" t="n">
        <f aca="false">IF(AE1013="",V1013,AE1013)</f>
        <v>30</v>
      </c>
      <c r="AG1013" s="0" t="n">
        <v>15</v>
      </c>
      <c r="AH1013" s="0" t="n">
        <v>1986</v>
      </c>
      <c r="AI1013" s="0" t="s">
        <v>37</v>
      </c>
      <c r="AJ1013" s="0" t="s">
        <v>37</v>
      </c>
    </row>
    <row r="1014" customFormat="false" ht="13.8" hidden="false" customHeight="false" outlineLevel="0" collapsed="false">
      <c r="C1014" s="0" t="n">
        <v>1022</v>
      </c>
      <c r="D1014" s="3" t="str">
        <f aca="false">VLOOKUP(C1014,$A$1:$B$451,2)</f>
        <v>24- Ticino4</v>
      </c>
      <c r="E1014" s="0" t="str">
        <f aca="false">VLOOKUP($D1014,metadata!$B$2:$S$451,2,0)</f>
        <v>LANKINEN, P</v>
      </c>
      <c r="F1014" s="0" t="str">
        <f aca="false">VLOOKUP($D1014,metadata!$B$2:$S$451,3,0)</f>
        <v>GEOGRAPHICAL VARIATION IN CIRCADIAN ECLOSION RHYTHM AND PHOTOPERIODIC ADULT DIAPAUSE IN DROSOPHILA-LITTORALIS</v>
      </c>
      <c r="G1014" s="0" t="str">
        <f aca="false">VLOOKUP($D1014,metadata!$B$2:$S$451,4,0)</f>
        <v>10.1007/BF00612503</v>
      </c>
      <c r="H1014" s="0" t="str">
        <f aca="false">VLOOKUP($D1014,metadata!$B$2:$S$451,5,0)</f>
        <v>y</v>
      </c>
      <c r="I1014" s="0" t="str">
        <f aca="false">VLOOKUP($D1014,metadata!$B$2:$S$451,6,0)</f>
        <v>a</v>
      </c>
      <c r="J1014" s="0" t="str">
        <f aca="false">VLOOKUP($D1014,metadata!$B$2:$S$451,7,0)</f>
        <v>i</v>
      </c>
      <c r="K1014" s="0" t="str">
        <f aca="false">VLOOKUP($D1014,metadata!$B$2:$S$451,8,0)</f>
        <v/>
      </c>
      <c r="L1014" s="0" t="n">
        <f aca="false">VLOOKUP($D1014,metadata!$B$2:$S$451,9,0)</f>
        <v>9</v>
      </c>
      <c r="M1014" s="0" t="str">
        <f aca="false">VLOOKUP($D1014,metadata!$B$2:$S$451,10,0)</f>
        <v/>
      </c>
      <c r="N1014" s="0" t="str">
        <f aca="false">VLOOKUP($D1014,metadata!$B$2:$S$451,11,0)</f>
        <v>drosophila littoralis</v>
      </c>
      <c r="O1014" s="0" t="str">
        <f aca="false">VLOOKUP($D1014,metadata!$B$2:$S$451,12,0)</f>
        <v>diptera</v>
      </c>
      <c r="P1014" s="0" t="str">
        <f aca="false">VLOOKUP($D1014,metadata!$B$2:$S$451,13,0)</f>
        <v>Ticino4</v>
      </c>
      <c r="Q1014" s="0" t="n">
        <f aca="false">VLOOKUP($D1014,metadata!$B$2:$S$451,14,0)</f>
        <v>46.1666666666667</v>
      </c>
      <c r="R1014" s="0" t="n">
        <f aca="false">VLOOKUP($D1014,metadata!$B$2:$S$451,15,0)</f>
        <v>8.83333333333333</v>
      </c>
      <c r="S1014" s="0" t="str">
        <f aca="false">VLOOKUP($D1014,metadata!$B$2:$S$451,16,0)</f>
        <v/>
      </c>
      <c r="T1014" s="0" t="str">
        <f aca="false">VLOOKUP($D1014,metadata!$B$2:$S$451,17,0)</f>
        <v/>
      </c>
      <c r="U1014" s="0" t="str">
        <f aca="false">VLOOKUP($D1014,metadata!$B$2:$S$451,18,0)</f>
        <v/>
      </c>
      <c r="V1014" s="0" t="n">
        <f aca="false">VLOOKUP($D1014,metadata!$B$2:$Z$451,19,0)</f>
        <v>30</v>
      </c>
      <c r="W1014" s="0" t="str">
        <f aca="false">VLOOKUP($D1014,metadata!$B$2:$Z$451,20,0)</f>
        <v>global average</v>
      </c>
      <c r="X1014" s="0" t="str">
        <f aca="false">VLOOKUP($D1014,metadata!$B$2:$Z$451,21,0)</f>
        <v/>
      </c>
      <c r="Y1014" s="0" t="n">
        <f aca="false">VLOOKUP($D1014,metadata!$B$2:$Z$451,22,0)</f>
        <v>24</v>
      </c>
      <c r="Z1014" s="0" t="str">
        <f aca="false">VLOOKUP($D1014,metadata!$B$2:$Z$451,23,0)</f>
        <v/>
      </c>
      <c r="AA1014" s="0" t="str">
        <f aca="false">VLOOKUP($D1014,metadata!$B$2:$Z$451,24,0)</f>
        <v>adult</v>
      </c>
      <c r="AB1014" s="0" t="str">
        <f aca="false">VLOOKUP($D1014,metadata!$B$2:$Z$451,25,0)</f>
        <v/>
      </c>
      <c r="AC1014" s="0" t="n">
        <v>16.6666666666666</v>
      </c>
      <c r="AD1014" s="0" t="n">
        <v>0.840336134453707</v>
      </c>
      <c r="AF1014" s="0" t="n">
        <f aca="false">IF(AE1014="",V1014,AE1014)</f>
        <v>30</v>
      </c>
      <c r="AG1014" s="0" t="n">
        <v>16.5</v>
      </c>
      <c r="AH1014" s="0" t="n">
        <v>1986</v>
      </c>
      <c r="AI1014" s="0" t="s">
        <v>37</v>
      </c>
      <c r="AJ1014" s="0" t="s">
        <v>37</v>
      </c>
    </row>
    <row r="1015" customFormat="false" ht="13.8" hidden="false" customHeight="false" outlineLevel="0" collapsed="false">
      <c r="C1015" s="0" t="n">
        <v>1023</v>
      </c>
      <c r="D1015" s="3" t="str">
        <f aca="false">VLOOKUP(C1015,$A$1:$B$451,2)</f>
        <v>24- Ticino4</v>
      </c>
      <c r="E1015" s="0" t="str">
        <f aca="false">VLOOKUP($D1015,metadata!$B$2:$S$451,2,0)</f>
        <v>LANKINEN, P</v>
      </c>
      <c r="F1015" s="0" t="str">
        <f aca="false">VLOOKUP($D1015,metadata!$B$2:$S$451,3,0)</f>
        <v>GEOGRAPHICAL VARIATION IN CIRCADIAN ECLOSION RHYTHM AND PHOTOPERIODIC ADULT DIAPAUSE IN DROSOPHILA-LITTORALIS</v>
      </c>
      <c r="G1015" s="0" t="str">
        <f aca="false">VLOOKUP($D1015,metadata!$B$2:$S$451,4,0)</f>
        <v>10.1007/BF00612503</v>
      </c>
      <c r="H1015" s="0" t="str">
        <f aca="false">VLOOKUP($D1015,metadata!$B$2:$S$451,5,0)</f>
        <v>y</v>
      </c>
      <c r="I1015" s="0" t="str">
        <f aca="false">VLOOKUP($D1015,metadata!$B$2:$S$451,6,0)</f>
        <v>a</v>
      </c>
      <c r="J1015" s="0" t="str">
        <f aca="false">VLOOKUP($D1015,metadata!$B$2:$S$451,7,0)</f>
        <v>i</v>
      </c>
      <c r="K1015" s="0" t="str">
        <f aca="false">VLOOKUP($D1015,metadata!$B$2:$S$451,8,0)</f>
        <v/>
      </c>
      <c r="L1015" s="0" t="n">
        <f aca="false">VLOOKUP($D1015,metadata!$B$2:$S$451,9,0)</f>
        <v>9</v>
      </c>
      <c r="M1015" s="0" t="str">
        <f aca="false">VLOOKUP($D1015,metadata!$B$2:$S$451,10,0)</f>
        <v/>
      </c>
      <c r="N1015" s="0" t="str">
        <f aca="false">VLOOKUP($D1015,metadata!$B$2:$S$451,11,0)</f>
        <v>drosophila littoralis</v>
      </c>
      <c r="O1015" s="0" t="str">
        <f aca="false">VLOOKUP($D1015,metadata!$B$2:$S$451,12,0)</f>
        <v>diptera</v>
      </c>
      <c r="P1015" s="0" t="str">
        <f aca="false">VLOOKUP($D1015,metadata!$B$2:$S$451,13,0)</f>
        <v>Ticino4</v>
      </c>
      <c r="Q1015" s="0" t="n">
        <f aca="false">VLOOKUP($D1015,metadata!$B$2:$S$451,14,0)</f>
        <v>46.1666666666667</v>
      </c>
      <c r="R1015" s="0" t="n">
        <f aca="false">VLOOKUP($D1015,metadata!$B$2:$S$451,15,0)</f>
        <v>8.83333333333333</v>
      </c>
      <c r="S1015" s="0" t="str">
        <f aca="false">VLOOKUP($D1015,metadata!$B$2:$S$451,16,0)</f>
        <v/>
      </c>
      <c r="T1015" s="0" t="str">
        <f aca="false">VLOOKUP($D1015,metadata!$B$2:$S$451,17,0)</f>
        <v/>
      </c>
      <c r="U1015" s="0" t="str">
        <f aca="false">VLOOKUP($D1015,metadata!$B$2:$S$451,18,0)</f>
        <v/>
      </c>
      <c r="V1015" s="0" t="n">
        <f aca="false">VLOOKUP($D1015,metadata!$B$2:$Z$451,19,0)</f>
        <v>30</v>
      </c>
      <c r="W1015" s="0" t="str">
        <f aca="false">VLOOKUP($D1015,metadata!$B$2:$Z$451,20,0)</f>
        <v>global average</v>
      </c>
      <c r="X1015" s="0" t="str">
        <f aca="false">VLOOKUP($D1015,metadata!$B$2:$Z$451,21,0)</f>
        <v/>
      </c>
      <c r="Y1015" s="0" t="n">
        <f aca="false">VLOOKUP($D1015,metadata!$B$2:$Z$451,22,0)</f>
        <v>24</v>
      </c>
      <c r="Z1015" s="0" t="str">
        <f aca="false">VLOOKUP($D1015,metadata!$B$2:$Z$451,23,0)</f>
        <v/>
      </c>
      <c r="AA1015" s="0" t="str">
        <f aca="false">VLOOKUP($D1015,metadata!$B$2:$Z$451,24,0)</f>
        <v>adult</v>
      </c>
      <c r="AB1015" s="0" t="str">
        <f aca="false">VLOOKUP($D1015,metadata!$B$2:$Z$451,25,0)</f>
        <v/>
      </c>
      <c r="AC1015" s="0" t="n">
        <v>18.0666666666666</v>
      </c>
      <c r="AD1015" s="0" t="n">
        <v>3.36134453781511</v>
      </c>
      <c r="AF1015" s="0" t="n">
        <f aca="false">IF(AE1015="",V1015,AE1015)</f>
        <v>30</v>
      </c>
      <c r="AG1015" s="0" t="n">
        <v>18</v>
      </c>
      <c r="AH1015" s="0" t="n">
        <v>1986</v>
      </c>
      <c r="AI1015" s="0" t="s">
        <v>37</v>
      </c>
      <c r="AJ1015" s="0" t="s">
        <v>37</v>
      </c>
    </row>
    <row r="1016" customFormat="false" ht="13.8" hidden="false" customHeight="false" outlineLevel="0" collapsed="false">
      <c r="C1016" s="0" t="n">
        <v>1024</v>
      </c>
      <c r="D1016" s="3" t="str">
        <f aca="false">VLOOKUP(C1016,$A$1:$B$451,2)</f>
        <v>24- Ticino4</v>
      </c>
      <c r="E1016" s="0" t="str">
        <f aca="false">VLOOKUP($D1016,metadata!$B$2:$S$451,2,0)</f>
        <v>LANKINEN, P</v>
      </c>
      <c r="F1016" s="0" t="str">
        <f aca="false">VLOOKUP($D1016,metadata!$B$2:$S$451,3,0)</f>
        <v>GEOGRAPHICAL VARIATION IN CIRCADIAN ECLOSION RHYTHM AND PHOTOPERIODIC ADULT DIAPAUSE IN DROSOPHILA-LITTORALIS</v>
      </c>
      <c r="G1016" s="0" t="str">
        <f aca="false">VLOOKUP($D1016,metadata!$B$2:$S$451,4,0)</f>
        <v>10.1007/BF00612503</v>
      </c>
      <c r="H1016" s="0" t="str">
        <f aca="false">VLOOKUP($D1016,metadata!$B$2:$S$451,5,0)</f>
        <v>y</v>
      </c>
      <c r="I1016" s="0" t="str">
        <f aca="false">VLOOKUP($D1016,metadata!$B$2:$S$451,6,0)</f>
        <v>a</v>
      </c>
      <c r="J1016" s="0" t="str">
        <f aca="false">VLOOKUP($D1016,metadata!$B$2:$S$451,7,0)</f>
        <v>i</v>
      </c>
      <c r="K1016" s="0" t="str">
        <f aca="false">VLOOKUP($D1016,metadata!$B$2:$S$451,8,0)</f>
        <v/>
      </c>
      <c r="L1016" s="0" t="n">
        <f aca="false">VLOOKUP($D1016,metadata!$B$2:$S$451,9,0)</f>
        <v>9</v>
      </c>
      <c r="M1016" s="0" t="str">
        <f aca="false">VLOOKUP($D1016,metadata!$B$2:$S$451,10,0)</f>
        <v/>
      </c>
      <c r="N1016" s="0" t="str">
        <f aca="false">VLOOKUP($D1016,metadata!$B$2:$S$451,11,0)</f>
        <v>drosophila littoralis</v>
      </c>
      <c r="O1016" s="0" t="str">
        <f aca="false">VLOOKUP($D1016,metadata!$B$2:$S$451,12,0)</f>
        <v>diptera</v>
      </c>
      <c r="P1016" s="0" t="str">
        <f aca="false">VLOOKUP($D1016,metadata!$B$2:$S$451,13,0)</f>
        <v>Ticino4</v>
      </c>
      <c r="Q1016" s="0" t="n">
        <f aca="false">VLOOKUP($D1016,metadata!$B$2:$S$451,14,0)</f>
        <v>46.1666666666667</v>
      </c>
      <c r="R1016" s="0" t="n">
        <f aca="false">VLOOKUP($D1016,metadata!$B$2:$S$451,15,0)</f>
        <v>8.83333333333333</v>
      </c>
      <c r="S1016" s="0" t="str">
        <f aca="false">VLOOKUP($D1016,metadata!$B$2:$S$451,16,0)</f>
        <v/>
      </c>
      <c r="T1016" s="0" t="str">
        <f aca="false">VLOOKUP($D1016,metadata!$B$2:$S$451,17,0)</f>
        <v/>
      </c>
      <c r="U1016" s="0" t="str">
        <f aca="false">VLOOKUP($D1016,metadata!$B$2:$S$451,18,0)</f>
        <v/>
      </c>
      <c r="V1016" s="0" t="n">
        <f aca="false">VLOOKUP($D1016,metadata!$B$2:$Z$451,19,0)</f>
        <v>30</v>
      </c>
      <c r="W1016" s="0" t="str">
        <f aca="false">VLOOKUP($D1016,metadata!$B$2:$Z$451,20,0)</f>
        <v>global average</v>
      </c>
      <c r="X1016" s="0" t="str">
        <f aca="false">VLOOKUP($D1016,metadata!$B$2:$Z$451,21,0)</f>
        <v/>
      </c>
      <c r="Y1016" s="0" t="n">
        <f aca="false">VLOOKUP($D1016,metadata!$B$2:$Z$451,22,0)</f>
        <v>24</v>
      </c>
      <c r="Z1016" s="0" t="str">
        <f aca="false">VLOOKUP($D1016,metadata!$B$2:$Z$451,23,0)</f>
        <v/>
      </c>
      <c r="AA1016" s="0" t="str">
        <f aca="false">VLOOKUP($D1016,metadata!$B$2:$Z$451,24,0)</f>
        <v>adult</v>
      </c>
      <c r="AB1016" s="0" t="str">
        <f aca="false">VLOOKUP($D1016,metadata!$B$2:$Z$451,25,0)</f>
        <v/>
      </c>
      <c r="AC1016" s="0" t="n">
        <v>19.5333333333333</v>
      </c>
      <c r="AD1016" s="0" t="n">
        <v>1.68067226890752</v>
      </c>
      <c r="AF1016" s="0" t="n">
        <f aca="false">IF(AE1016="",V1016,AE1016)</f>
        <v>30</v>
      </c>
      <c r="AG1016" s="0" t="n">
        <f aca="false">ROUND(AC1016,1)</f>
        <v>19.5</v>
      </c>
      <c r="AH1016" s="0" t="n">
        <v>1986</v>
      </c>
      <c r="AI1016" s="0" t="s">
        <v>37</v>
      </c>
      <c r="AJ1016" s="0" t="s">
        <v>37</v>
      </c>
    </row>
    <row r="1017" customFormat="false" ht="13.8" hidden="false" customHeight="false" outlineLevel="0" collapsed="false">
      <c r="C1017" s="0" t="n">
        <v>1025</v>
      </c>
      <c r="D1017" s="3" t="str">
        <f aca="false">VLOOKUP(C1017,$A$1:$B$451,2)</f>
        <v>24- Ticino4</v>
      </c>
      <c r="E1017" s="0" t="str">
        <f aca="false">VLOOKUP($D1017,metadata!$B$2:$S$451,2,0)</f>
        <v>LANKINEN, P</v>
      </c>
      <c r="F1017" s="0" t="str">
        <f aca="false">VLOOKUP($D1017,metadata!$B$2:$S$451,3,0)</f>
        <v>GEOGRAPHICAL VARIATION IN CIRCADIAN ECLOSION RHYTHM AND PHOTOPERIODIC ADULT DIAPAUSE IN DROSOPHILA-LITTORALIS</v>
      </c>
      <c r="G1017" s="0" t="str">
        <f aca="false">VLOOKUP($D1017,metadata!$B$2:$S$451,4,0)</f>
        <v>10.1007/BF00612503</v>
      </c>
      <c r="H1017" s="0" t="str">
        <f aca="false">VLOOKUP($D1017,metadata!$B$2:$S$451,5,0)</f>
        <v>y</v>
      </c>
      <c r="I1017" s="0" t="str">
        <f aca="false">VLOOKUP($D1017,metadata!$B$2:$S$451,6,0)</f>
        <v>a</v>
      </c>
      <c r="J1017" s="0" t="str">
        <f aca="false">VLOOKUP($D1017,metadata!$B$2:$S$451,7,0)</f>
        <v>i</v>
      </c>
      <c r="K1017" s="0" t="str">
        <f aca="false">VLOOKUP($D1017,metadata!$B$2:$S$451,8,0)</f>
        <v/>
      </c>
      <c r="L1017" s="0" t="n">
        <f aca="false">VLOOKUP($D1017,metadata!$B$2:$S$451,9,0)</f>
        <v>9</v>
      </c>
      <c r="M1017" s="0" t="str">
        <f aca="false">VLOOKUP($D1017,metadata!$B$2:$S$451,10,0)</f>
        <v/>
      </c>
      <c r="N1017" s="0" t="str">
        <f aca="false">VLOOKUP($D1017,metadata!$B$2:$S$451,11,0)</f>
        <v>drosophila littoralis</v>
      </c>
      <c r="O1017" s="0" t="str">
        <f aca="false">VLOOKUP($D1017,metadata!$B$2:$S$451,12,0)</f>
        <v>diptera</v>
      </c>
      <c r="P1017" s="0" t="str">
        <f aca="false">VLOOKUP($D1017,metadata!$B$2:$S$451,13,0)</f>
        <v>Ticino4</v>
      </c>
      <c r="Q1017" s="0" t="n">
        <f aca="false">VLOOKUP($D1017,metadata!$B$2:$S$451,14,0)</f>
        <v>46.1666666666667</v>
      </c>
      <c r="R1017" s="0" t="n">
        <f aca="false">VLOOKUP($D1017,metadata!$B$2:$S$451,15,0)</f>
        <v>8.83333333333333</v>
      </c>
      <c r="S1017" s="0" t="str">
        <f aca="false">VLOOKUP($D1017,metadata!$B$2:$S$451,16,0)</f>
        <v/>
      </c>
      <c r="T1017" s="0" t="str">
        <f aca="false">VLOOKUP($D1017,metadata!$B$2:$S$451,17,0)</f>
        <v/>
      </c>
      <c r="U1017" s="0" t="str">
        <f aca="false">VLOOKUP($D1017,metadata!$B$2:$S$451,18,0)</f>
        <v/>
      </c>
      <c r="V1017" s="0" t="n">
        <f aca="false">VLOOKUP($D1017,metadata!$B$2:$Z$451,19,0)</f>
        <v>30</v>
      </c>
      <c r="W1017" s="0" t="str">
        <f aca="false">VLOOKUP($D1017,metadata!$B$2:$Z$451,20,0)</f>
        <v>global average</v>
      </c>
      <c r="X1017" s="0" t="str">
        <f aca="false">VLOOKUP($D1017,metadata!$B$2:$Z$451,21,0)</f>
        <v/>
      </c>
      <c r="Y1017" s="0" t="n">
        <f aca="false">VLOOKUP($D1017,metadata!$B$2:$Z$451,22,0)</f>
        <v>24</v>
      </c>
      <c r="Z1017" s="0" t="str">
        <f aca="false">VLOOKUP($D1017,metadata!$B$2:$Z$451,23,0)</f>
        <v/>
      </c>
      <c r="AA1017" s="0" t="str">
        <f aca="false">VLOOKUP($D1017,metadata!$B$2:$Z$451,24,0)</f>
        <v>adult</v>
      </c>
      <c r="AB1017" s="0" t="str">
        <f aca="false">VLOOKUP($D1017,metadata!$B$2:$Z$451,25,0)</f>
        <v/>
      </c>
      <c r="AC1017" s="0" t="n">
        <v>21</v>
      </c>
      <c r="AD1017" s="0" t="n">
        <v>1.68067226890752</v>
      </c>
      <c r="AF1017" s="0" t="n">
        <f aca="false">IF(AE1017="",V1017,AE1017)</f>
        <v>30</v>
      </c>
      <c r="AG1017" s="0" t="n">
        <f aca="false">ROUND(AC1017,1)</f>
        <v>21</v>
      </c>
      <c r="AH1017" s="0" t="n">
        <v>1986</v>
      </c>
      <c r="AI1017" s="0" t="s">
        <v>37</v>
      </c>
      <c r="AJ1017" s="0" t="s">
        <v>37</v>
      </c>
    </row>
    <row r="1018" customFormat="false" ht="13.8" hidden="false" customHeight="false" outlineLevel="0" collapsed="false">
      <c r="C1018" s="0" t="n">
        <v>1026</v>
      </c>
      <c r="D1018" s="3" t="str">
        <f aca="false">VLOOKUP(C1018,$A$1:$B$451,2)</f>
        <v>24- Ticino2</v>
      </c>
      <c r="E1018" s="0" t="str">
        <f aca="false">VLOOKUP($D1018,metadata!$B$2:$S$451,2,0)</f>
        <v>LANKINEN, P</v>
      </c>
      <c r="F1018" s="0" t="str">
        <f aca="false">VLOOKUP($D1018,metadata!$B$2:$S$451,3,0)</f>
        <v>GEOGRAPHICAL VARIATION IN CIRCADIAN ECLOSION RHYTHM AND PHOTOPERIODIC ADULT DIAPAUSE IN DROSOPHILA-LITTORALIS</v>
      </c>
      <c r="G1018" s="0" t="str">
        <f aca="false">VLOOKUP($D1018,metadata!$B$2:$S$451,4,0)</f>
        <v>10.1007/BF00612503</v>
      </c>
      <c r="H1018" s="0" t="str">
        <f aca="false">VLOOKUP($D1018,metadata!$B$2:$S$451,5,0)</f>
        <v>y</v>
      </c>
      <c r="I1018" s="0" t="str">
        <f aca="false">VLOOKUP($D1018,metadata!$B$2:$S$451,6,0)</f>
        <v>a</v>
      </c>
      <c r="J1018" s="0" t="str">
        <f aca="false">VLOOKUP($D1018,metadata!$B$2:$S$451,7,0)</f>
        <v>i</v>
      </c>
      <c r="K1018" s="0" t="str">
        <f aca="false">VLOOKUP($D1018,metadata!$B$2:$S$451,8,0)</f>
        <v/>
      </c>
      <c r="L1018" s="0" t="n">
        <f aca="false">VLOOKUP($D1018,metadata!$B$2:$S$451,9,0)</f>
        <v>9</v>
      </c>
      <c r="M1018" s="0" t="str">
        <f aca="false">VLOOKUP($D1018,metadata!$B$2:$S$451,10,0)</f>
        <v/>
      </c>
      <c r="N1018" s="0" t="str">
        <f aca="false">VLOOKUP($D1018,metadata!$B$2:$S$451,11,0)</f>
        <v>drosophila littoralis</v>
      </c>
      <c r="O1018" s="0" t="str">
        <f aca="false">VLOOKUP($D1018,metadata!$B$2:$S$451,12,0)</f>
        <v>diptera</v>
      </c>
      <c r="P1018" s="0" t="str">
        <f aca="false">VLOOKUP($D1018,metadata!$B$2:$S$451,13,0)</f>
        <v>Ticino2</v>
      </c>
      <c r="Q1018" s="0" t="n">
        <f aca="false">VLOOKUP($D1018,metadata!$B$2:$S$451,14,0)</f>
        <v>46.1666666666667</v>
      </c>
      <c r="R1018" s="0" t="n">
        <f aca="false">VLOOKUP($D1018,metadata!$B$2:$S$451,15,0)</f>
        <v>8.83333333333333</v>
      </c>
      <c r="S1018" s="0" t="str">
        <f aca="false">VLOOKUP($D1018,metadata!$B$2:$S$451,16,0)</f>
        <v/>
      </c>
      <c r="T1018" s="0" t="str">
        <f aca="false">VLOOKUP($D1018,metadata!$B$2:$S$451,17,0)</f>
        <v/>
      </c>
      <c r="U1018" s="0" t="str">
        <f aca="false">VLOOKUP($D1018,metadata!$B$2:$S$451,18,0)</f>
        <v/>
      </c>
      <c r="V1018" s="0" t="n">
        <f aca="false">VLOOKUP($D1018,metadata!$B$2:$Z$451,19,0)</f>
        <v>30</v>
      </c>
      <c r="W1018" s="0" t="str">
        <f aca="false">VLOOKUP($D1018,metadata!$B$2:$Z$451,20,0)</f>
        <v>global average</v>
      </c>
      <c r="X1018" s="0" t="str">
        <f aca="false">VLOOKUP($D1018,metadata!$B$2:$Z$451,21,0)</f>
        <v/>
      </c>
      <c r="Y1018" s="0" t="n">
        <f aca="false">VLOOKUP($D1018,metadata!$B$2:$Z$451,22,0)</f>
        <v>24</v>
      </c>
      <c r="Z1018" s="0" t="str">
        <f aca="false">VLOOKUP($D1018,metadata!$B$2:$Z$451,23,0)</f>
        <v/>
      </c>
      <c r="AA1018" s="0" t="str">
        <f aca="false">VLOOKUP($D1018,metadata!$B$2:$Z$451,24,0)</f>
        <v>adult</v>
      </c>
      <c r="AB1018" s="0" t="str">
        <f aca="false">VLOOKUP($D1018,metadata!$B$2:$Z$451,25,0)</f>
        <v/>
      </c>
      <c r="AC1018" s="0" t="n">
        <v>7.21714285714285</v>
      </c>
      <c r="AD1018" s="0" t="n">
        <v>94.0920897284532</v>
      </c>
      <c r="AF1018" s="0" t="n">
        <f aca="false">IF(AE1018="",V1018,AE1018)</f>
        <v>30</v>
      </c>
      <c r="AG1018" s="0" t="n">
        <v>7.5</v>
      </c>
      <c r="AH1018" s="0" t="n">
        <v>1986</v>
      </c>
      <c r="AI1018" s="0" t="s">
        <v>37</v>
      </c>
      <c r="AJ1018" s="0" t="s">
        <v>37</v>
      </c>
    </row>
    <row r="1019" customFormat="false" ht="13.8" hidden="false" customHeight="false" outlineLevel="0" collapsed="false">
      <c r="C1019" s="0" t="n">
        <v>1027</v>
      </c>
      <c r="D1019" s="3" t="str">
        <f aca="false">VLOOKUP(C1019,$A$1:$B$451,2)</f>
        <v>24- Ticino2</v>
      </c>
      <c r="E1019" s="0" t="str">
        <f aca="false">VLOOKUP($D1019,metadata!$B$2:$S$451,2,0)</f>
        <v>LANKINEN, P</v>
      </c>
      <c r="F1019" s="0" t="str">
        <f aca="false">VLOOKUP($D1019,metadata!$B$2:$S$451,3,0)</f>
        <v>GEOGRAPHICAL VARIATION IN CIRCADIAN ECLOSION RHYTHM AND PHOTOPERIODIC ADULT DIAPAUSE IN DROSOPHILA-LITTORALIS</v>
      </c>
      <c r="G1019" s="0" t="str">
        <f aca="false">VLOOKUP($D1019,metadata!$B$2:$S$451,4,0)</f>
        <v>10.1007/BF00612503</v>
      </c>
      <c r="H1019" s="0" t="str">
        <f aca="false">VLOOKUP($D1019,metadata!$B$2:$S$451,5,0)</f>
        <v>y</v>
      </c>
      <c r="I1019" s="0" t="str">
        <f aca="false">VLOOKUP($D1019,metadata!$B$2:$S$451,6,0)</f>
        <v>a</v>
      </c>
      <c r="J1019" s="0" t="str">
        <f aca="false">VLOOKUP($D1019,metadata!$B$2:$S$451,7,0)</f>
        <v>i</v>
      </c>
      <c r="K1019" s="0" t="str">
        <f aca="false">VLOOKUP($D1019,metadata!$B$2:$S$451,8,0)</f>
        <v/>
      </c>
      <c r="L1019" s="0" t="n">
        <f aca="false">VLOOKUP($D1019,metadata!$B$2:$S$451,9,0)</f>
        <v>9</v>
      </c>
      <c r="M1019" s="0" t="str">
        <f aca="false">VLOOKUP($D1019,metadata!$B$2:$S$451,10,0)</f>
        <v/>
      </c>
      <c r="N1019" s="0" t="str">
        <f aca="false">VLOOKUP($D1019,metadata!$B$2:$S$451,11,0)</f>
        <v>drosophila littoralis</v>
      </c>
      <c r="O1019" s="0" t="str">
        <f aca="false">VLOOKUP($D1019,metadata!$B$2:$S$451,12,0)</f>
        <v>diptera</v>
      </c>
      <c r="P1019" s="0" t="str">
        <f aca="false">VLOOKUP($D1019,metadata!$B$2:$S$451,13,0)</f>
        <v>Ticino2</v>
      </c>
      <c r="Q1019" s="0" t="n">
        <f aca="false">VLOOKUP($D1019,metadata!$B$2:$S$451,14,0)</f>
        <v>46.1666666666667</v>
      </c>
      <c r="R1019" s="0" t="n">
        <f aca="false">VLOOKUP($D1019,metadata!$B$2:$S$451,15,0)</f>
        <v>8.83333333333333</v>
      </c>
      <c r="S1019" s="0" t="str">
        <f aca="false">VLOOKUP($D1019,metadata!$B$2:$S$451,16,0)</f>
        <v/>
      </c>
      <c r="T1019" s="0" t="str">
        <f aca="false">VLOOKUP($D1019,metadata!$B$2:$S$451,17,0)</f>
        <v/>
      </c>
      <c r="U1019" s="0" t="str">
        <f aca="false">VLOOKUP($D1019,metadata!$B$2:$S$451,18,0)</f>
        <v/>
      </c>
      <c r="V1019" s="0" t="n">
        <f aca="false">VLOOKUP($D1019,metadata!$B$2:$Z$451,19,0)</f>
        <v>30</v>
      </c>
      <c r="W1019" s="0" t="str">
        <f aca="false">VLOOKUP($D1019,metadata!$B$2:$Z$451,20,0)</f>
        <v>global average</v>
      </c>
      <c r="X1019" s="0" t="str">
        <f aca="false">VLOOKUP($D1019,metadata!$B$2:$Z$451,21,0)</f>
        <v/>
      </c>
      <c r="Y1019" s="0" t="n">
        <f aca="false">VLOOKUP($D1019,metadata!$B$2:$Z$451,22,0)</f>
        <v>24</v>
      </c>
      <c r="Z1019" s="0" t="str">
        <f aca="false">VLOOKUP($D1019,metadata!$B$2:$Z$451,23,0)</f>
        <v/>
      </c>
      <c r="AA1019" s="0" t="str">
        <f aca="false">VLOOKUP($D1019,metadata!$B$2:$Z$451,24,0)</f>
        <v>adult</v>
      </c>
      <c r="AB1019" s="0" t="str">
        <f aca="false">VLOOKUP($D1019,metadata!$B$2:$Z$451,25,0)</f>
        <v/>
      </c>
      <c r="AC1019" s="0" t="n">
        <v>8.72571428571428</v>
      </c>
      <c r="AD1019" s="0" t="n">
        <v>87.5844155844155</v>
      </c>
      <c r="AF1019" s="0" t="n">
        <f aca="false">IF(AE1019="",V1019,AE1019)</f>
        <v>30</v>
      </c>
      <c r="AG1019" s="0" t="n">
        <v>9</v>
      </c>
      <c r="AH1019" s="0" t="n">
        <v>1986</v>
      </c>
      <c r="AI1019" s="0" t="s">
        <v>37</v>
      </c>
      <c r="AJ1019" s="0" t="s">
        <v>37</v>
      </c>
    </row>
    <row r="1020" customFormat="false" ht="13.8" hidden="false" customHeight="false" outlineLevel="0" collapsed="false">
      <c r="C1020" s="0" t="n">
        <v>1028</v>
      </c>
      <c r="D1020" s="3" t="str">
        <f aca="false">VLOOKUP(C1020,$A$1:$B$451,2)</f>
        <v>24- Ticino2</v>
      </c>
      <c r="E1020" s="0" t="str">
        <f aca="false">VLOOKUP($D1020,metadata!$B$2:$S$451,2,0)</f>
        <v>LANKINEN, P</v>
      </c>
      <c r="F1020" s="0" t="str">
        <f aca="false">VLOOKUP($D1020,metadata!$B$2:$S$451,3,0)</f>
        <v>GEOGRAPHICAL VARIATION IN CIRCADIAN ECLOSION RHYTHM AND PHOTOPERIODIC ADULT DIAPAUSE IN DROSOPHILA-LITTORALIS</v>
      </c>
      <c r="G1020" s="0" t="str">
        <f aca="false">VLOOKUP($D1020,metadata!$B$2:$S$451,4,0)</f>
        <v>10.1007/BF00612503</v>
      </c>
      <c r="H1020" s="0" t="str">
        <f aca="false">VLOOKUP($D1020,metadata!$B$2:$S$451,5,0)</f>
        <v>y</v>
      </c>
      <c r="I1020" s="0" t="str">
        <f aca="false">VLOOKUP($D1020,metadata!$B$2:$S$451,6,0)</f>
        <v>a</v>
      </c>
      <c r="J1020" s="0" t="str">
        <f aca="false">VLOOKUP($D1020,metadata!$B$2:$S$451,7,0)</f>
        <v>i</v>
      </c>
      <c r="K1020" s="0" t="str">
        <f aca="false">VLOOKUP($D1020,metadata!$B$2:$S$451,8,0)</f>
        <v/>
      </c>
      <c r="L1020" s="0" t="n">
        <f aca="false">VLOOKUP($D1020,metadata!$B$2:$S$451,9,0)</f>
        <v>9</v>
      </c>
      <c r="M1020" s="0" t="str">
        <f aca="false">VLOOKUP($D1020,metadata!$B$2:$S$451,10,0)</f>
        <v/>
      </c>
      <c r="N1020" s="0" t="str">
        <f aca="false">VLOOKUP($D1020,metadata!$B$2:$S$451,11,0)</f>
        <v>drosophila littoralis</v>
      </c>
      <c r="O1020" s="0" t="str">
        <f aca="false">VLOOKUP($D1020,metadata!$B$2:$S$451,12,0)</f>
        <v>diptera</v>
      </c>
      <c r="P1020" s="0" t="str">
        <f aca="false">VLOOKUP($D1020,metadata!$B$2:$S$451,13,0)</f>
        <v>Ticino2</v>
      </c>
      <c r="Q1020" s="0" t="n">
        <f aca="false">VLOOKUP($D1020,metadata!$B$2:$S$451,14,0)</f>
        <v>46.1666666666667</v>
      </c>
      <c r="R1020" s="0" t="n">
        <f aca="false">VLOOKUP($D1020,metadata!$B$2:$S$451,15,0)</f>
        <v>8.83333333333333</v>
      </c>
      <c r="S1020" s="0" t="str">
        <f aca="false">VLOOKUP($D1020,metadata!$B$2:$S$451,16,0)</f>
        <v/>
      </c>
      <c r="T1020" s="0" t="str">
        <f aca="false">VLOOKUP($D1020,metadata!$B$2:$S$451,17,0)</f>
        <v/>
      </c>
      <c r="U1020" s="0" t="str">
        <f aca="false">VLOOKUP($D1020,metadata!$B$2:$S$451,18,0)</f>
        <v/>
      </c>
      <c r="V1020" s="0" t="n">
        <f aca="false">VLOOKUP($D1020,metadata!$B$2:$Z$451,19,0)</f>
        <v>30</v>
      </c>
      <c r="W1020" s="0" t="str">
        <f aca="false">VLOOKUP($D1020,metadata!$B$2:$Z$451,20,0)</f>
        <v>global average</v>
      </c>
      <c r="X1020" s="0" t="str">
        <f aca="false">VLOOKUP($D1020,metadata!$B$2:$Z$451,21,0)</f>
        <v/>
      </c>
      <c r="Y1020" s="0" t="n">
        <f aca="false">VLOOKUP($D1020,metadata!$B$2:$Z$451,22,0)</f>
        <v>24</v>
      </c>
      <c r="Z1020" s="0" t="str">
        <f aca="false">VLOOKUP($D1020,metadata!$B$2:$Z$451,23,0)</f>
        <v/>
      </c>
      <c r="AA1020" s="0" t="str">
        <f aca="false">VLOOKUP($D1020,metadata!$B$2:$Z$451,24,0)</f>
        <v>adult</v>
      </c>
      <c r="AB1020" s="0" t="str">
        <f aca="false">VLOOKUP($D1020,metadata!$B$2:$Z$451,25,0)</f>
        <v/>
      </c>
      <c r="AC1020" s="0" t="n">
        <v>10.2342857142857</v>
      </c>
      <c r="AD1020" s="0" t="n">
        <v>91.8205430932704</v>
      </c>
      <c r="AF1020" s="0" t="n">
        <f aca="false">IF(AE1020="",V1020,AE1020)</f>
        <v>30</v>
      </c>
      <c r="AG1020" s="0" t="n">
        <v>10.5</v>
      </c>
      <c r="AH1020" s="0" t="n">
        <v>1986</v>
      </c>
      <c r="AI1020" s="0" t="s">
        <v>37</v>
      </c>
      <c r="AJ1020" s="0" t="s">
        <v>37</v>
      </c>
    </row>
    <row r="1021" customFormat="false" ht="13.8" hidden="false" customHeight="false" outlineLevel="0" collapsed="false">
      <c r="C1021" s="0" t="n">
        <v>1029</v>
      </c>
      <c r="D1021" s="3" t="str">
        <f aca="false">VLOOKUP(C1021,$A$1:$B$451,2)</f>
        <v>24- Ticino2</v>
      </c>
      <c r="E1021" s="0" t="str">
        <f aca="false">VLOOKUP($D1021,metadata!$B$2:$S$451,2,0)</f>
        <v>LANKINEN, P</v>
      </c>
      <c r="F1021" s="0" t="str">
        <f aca="false">VLOOKUP($D1021,metadata!$B$2:$S$451,3,0)</f>
        <v>GEOGRAPHICAL VARIATION IN CIRCADIAN ECLOSION RHYTHM AND PHOTOPERIODIC ADULT DIAPAUSE IN DROSOPHILA-LITTORALIS</v>
      </c>
      <c r="G1021" s="0" t="str">
        <f aca="false">VLOOKUP($D1021,metadata!$B$2:$S$451,4,0)</f>
        <v>10.1007/BF00612503</v>
      </c>
      <c r="H1021" s="0" t="str">
        <f aca="false">VLOOKUP($D1021,metadata!$B$2:$S$451,5,0)</f>
        <v>y</v>
      </c>
      <c r="I1021" s="0" t="str">
        <f aca="false">VLOOKUP($D1021,metadata!$B$2:$S$451,6,0)</f>
        <v>a</v>
      </c>
      <c r="J1021" s="0" t="str">
        <f aca="false">VLOOKUP($D1021,metadata!$B$2:$S$451,7,0)</f>
        <v>i</v>
      </c>
      <c r="K1021" s="0" t="str">
        <f aca="false">VLOOKUP($D1021,metadata!$B$2:$S$451,8,0)</f>
        <v/>
      </c>
      <c r="L1021" s="0" t="n">
        <f aca="false">VLOOKUP($D1021,metadata!$B$2:$S$451,9,0)</f>
        <v>9</v>
      </c>
      <c r="M1021" s="0" t="str">
        <f aca="false">VLOOKUP($D1021,metadata!$B$2:$S$451,10,0)</f>
        <v/>
      </c>
      <c r="N1021" s="0" t="str">
        <f aca="false">VLOOKUP($D1021,metadata!$B$2:$S$451,11,0)</f>
        <v>drosophila littoralis</v>
      </c>
      <c r="O1021" s="0" t="str">
        <f aca="false">VLOOKUP($D1021,metadata!$B$2:$S$451,12,0)</f>
        <v>diptera</v>
      </c>
      <c r="P1021" s="0" t="str">
        <f aca="false">VLOOKUP($D1021,metadata!$B$2:$S$451,13,0)</f>
        <v>Ticino2</v>
      </c>
      <c r="Q1021" s="0" t="n">
        <f aca="false">VLOOKUP($D1021,metadata!$B$2:$S$451,14,0)</f>
        <v>46.1666666666667</v>
      </c>
      <c r="R1021" s="0" t="n">
        <f aca="false">VLOOKUP($D1021,metadata!$B$2:$S$451,15,0)</f>
        <v>8.83333333333333</v>
      </c>
      <c r="S1021" s="0" t="str">
        <f aca="false">VLOOKUP($D1021,metadata!$B$2:$S$451,16,0)</f>
        <v/>
      </c>
      <c r="T1021" s="0" t="str">
        <f aca="false">VLOOKUP($D1021,metadata!$B$2:$S$451,17,0)</f>
        <v/>
      </c>
      <c r="U1021" s="0" t="str">
        <f aca="false">VLOOKUP($D1021,metadata!$B$2:$S$451,18,0)</f>
        <v/>
      </c>
      <c r="V1021" s="0" t="n">
        <f aca="false">VLOOKUP($D1021,metadata!$B$2:$Z$451,19,0)</f>
        <v>30</v>
      </c>
      <c r="W1021" s="0" t="str">
        <f aca="false">VLOOKUP($D1021,metadata!$B$2:$Z$451,20,0)</f>
        <v>global average</v>
      </c>
      <c r="X1021" s="0" t="str">
        <f aca="false">VLOOKUP($D1021,metadata!$B$2:$Z$451,21,0)</f>
        <v/>
      </c>
      <c r="Y1021" s="0" t="n">
        <f aca="false">VLOOKUP($D1021,metadata!$B$2:$Z$451,22,0)</f>
        <v>24</v>
      </c>
      <c r="Z1021" s="0" t="str">
        <f aca="false">VLOOKUP($D1021,metadata!$B$2:$Z$451,23,0)</f>
        <v/>
      </c>
      <c r="AA1021" s="0" t="str">
        <f aca="false">VLOOKUP($D1021,metadata!$B$2:$Z$451,24,0)</f>
        <v>adult</v>
      </c>
      <c r="AB1021" s="0" t="str">
        <f aca="false">VLOOKUP($D1021,metadata!$B$2:$Z$451,25,0)</f>
        <v/>
      </c>
      <c r="AC1021" s="0" t="n">
        <v>11.7428571428571</v>
      </c>
      <c r="AD1021" s="0" t="n">
        <v>75.3955135773318</v>
      </c>
      <c r="AF1021" s="0" t="n">
        <f aca="false">IF(AE1021="",V1021,AE1021)</f>
        <v>30</v>
      </c>
      <c r="AG1021" s="0" t="n">
        <v>12</v>
      </c>
      <c r="AH1021" s="0" t="n">
        <v>1986</v>
      </c>
      <c r="AI1021" s="0" t="s">
        <v>37</v>
      </c>
      <c r="AJ1021" s="0" t="s">
        <v>37</v>
      </c>
    </row>
    <row r="1022" customFormat="false" ht="13.8" hidden="false" customHeight="false" outlineLevel="0" collapsed="false">
      <c r="C1022" s="0" t="n">
        <v>1030</v>
      </c>
      <c r="D1022" s="3" t="str">
        <f aca="false">VLOOKUP(C1022,$A$1:$B$451,2)</f>
        <v>24- Ticino2</v>
      </c>
      <c r="E1022" s="0" t="str">
        <f aca="false">VLOOKUP($D1022,metadata!$B$2:$S$451,2,0)</f>
        <v>LANKINEN, P</v>
      </c>
      <c r="F1022" s="0" t="str">
        <f aca="false">VLOOKUP($D1022,metadata!$B$2:$S$451,3,0)</f>
        <v>GEOGRAPHICAL VARIATION IN CIRCADIAN ECLOSION RHYTHM AND PHOTOPERIODIC ADULT DIAPAUSE IN DROSOPHILA-LITTORALIS</v>
      </c>
      <c r="G1022" s="0" t="str">
        <f aca="false">VLOOKUP($D1022,metadata!$B$2:$S$451,4,0)</f>
        <v>10.1007/BF00612503</v>
      </c>
      <c r="H1022" s="0" t="str">
        <f aca="false">VLOOKUP($D1022,metadata!$B$2:$S$451,5,0)</f>
        <v>y</v>
      </c>
      <c r="I1022" s="0" t="str">
        <f aca="false">VLOOKUP($D1022,metadata!$B$2:$S$451,6,0)</f>
        <v>a</v>
      </c>
      <c r="J1022" s="0" t="str">
        <f aca="false">VLOOKUP($D1022,metadata!$B$2:$S$451,7,0)</f>
        <v>i</v>
      </c>
      <c r="K1022" s="0" t="str">
        <f aca="false">VLOOKUP($D1022,metadata!$B$2:$S$451,8,0)</f>
        <v/>
      </c>
      <c r="L1022" s="0" t="n">
        <f aca="false">VLOOKUP($D1022,metadata!$B$2:$S$451,9,0)</f>
        <v>9</v>
      </c>
      <c r="M1022" s="0" t="str">
        <f aca="false">VLOOKUP($D1022,metadata!$B$2:$S$451,10,0)</f>
        <v/>
      </c>
      <c r="N1022" s="0" t="str">
        <f aca="false">VLOOKUP($D1022,metadata!$B$2:$S$451,11,0)</f>
        <v>drosophila littoralis</v>
      </c>
      <c r="O1022" s="0" t="str">
        <f aca="false">VLOOKUP($D1022,metadata!$B$2:$S$451,12,0)</f>
        <v>diptera</v>
      </c>
      <c r="P1022" s="0" t="str">
        <f aca="false">VLOOKUP($D1022,metadata!$B$2:$S$451,13,0)</f>
        <v>Ticino2</v>
      </c>
      <c r="Q1022" s="0" t="n">
        <f aca="false">VLOOKUP($D1022,metadata!$B$2:$S$451,14,0)</f>
        <v>46.1666666666667</v>
      </c>
      <c r="R1022" s="0" t="n">
        <f aca="false">VLOOKUP($D1022,metadata!$B$2:$S$451,15,0)</f>
        <v>8.83333333333333</v>
      </c>
      <c r="S1022" s="0" t="str">
        <f aca="false">VLOOKUP($D1022,metadata!$B$2:$S$451,16,0)</f>
        <v/>
      </c>
      <c r="T1022" s="0" t="str">
        <f aca="false">VLOOKUP($D1022,metadata!$B$2:$S$451,17,0)</f>
        <v/>
      </c>
      <c r="U1022" s="0" t="str">
        <f aca="false">VLOOKUP($D1022,metadata!$B$2:$S$451,18,0)</f>
        <v/>
      </c>
      <c r="V1022" s="0" t="n">
        <f aca="false">VLOOKUP($D1022,metadata!$B$2:$Z$451,19,0)</f>
        <v>30</v>
      </c>
      <c r="W1022" s="0" t="str">
        <f aca="false">VLOOKUP($D1022,metadata!$B$2:$Z$451,20,0)</f>
        <v>global average</v>
      </c>
      <c r="X1022" s="0" t="str">
        <f aca="false">VLOOKUP($D1022,metadata!$B$2:$Z$451,21,0)</f>
        <v/>
      </c>
      <c r="Y1022" s="0" t="n">
        <f aca="false">VLOOKUP($D1022,metadata!$B$2:$Z$451,22,0)</f>
        <v>24</v>
      </c>
      <c r="Z1022" s="0" t="str">
        <f aca="false">VLOOKUP($D1022,metadata!$B$2:$Z$451,23,0)</f>
        <v/>
      </c>
      <c r="AA1022" s="0" t="str">
        <f aca="false">VLOOKUP($D1022,metadata!$B$2:$Z$451,24,0)</f>
        <v>adult</v>
      </c>
      <c r="AB1022" s="0" t="str">
        <f aca="false">VLOOKUP($D1022,metadata!$B$2:$Z$451,25,0)</f>
        <v/>
      </c>
      <c r="AC1022" s="0" t="n">
        <v>13.2514285714285</v>
      </c>
      <c r="AD1022" s="0" t="n">
        <v>18.4746162927981</v>
      </c>
      <c r="AF1022" s="0" t="n">
        <f aca="false">IF(AE1022="",V1022,AE1022)</f>
        <v>30</v>
      </c>
      <c r="AG1022" s="0" t="n">
        <v>13.5</v>
      </c>
      <c r="AH1022" s="0" t="n">
        <v>1986</v>
      </c>
      <c r="AI1022" s="0" t="s">
        <v>37</v>
      </c>
      <c r="AJ1022" s="0" t="s">
        <v>37</v>
      </c>
    </row>
    <row r="1023" customFormat="false" ht="13.8" hidden="false" customHeight="false" outlineLevel="0" collapsed="false">
      <c r="C1023" s="0" t="n">
        <v>1031</v>
      </c>
      <c r="D1023" s="3" t="str">
        <f aca="false">VLOOKUP(C1023,$A$1:$B$451,2)</f>
        <v>24- Ticino2</v>
      </c>
      <c r="E1023" s="0" t="str">
        <f aca="false">VLOOKUP($D1023,metadata!$B$2:$S$451,2,0)</f>
        <v>LANKINEN, P</v>
      </c>
      <c r="F1023" s="0" t="str">
        <f aca="false">VLOOKUP($D1023,metadata!$B$2:$S$451,3,0)</f>
        <v>GEOGRAPHICAL VARIATION IN CIRCADIAN ECLOSION RHYTHM AND PHOTOPERIODIC ADULT DIAPAUSE IN DROSOPHILA-LITTORALIS</v>
      </c>
      <c r="G1023" s="0" t="str">
        <f aca="false">VLOOKUP($D1023,metadata!$B$2:$S$451,4,0)</f>
        <v>10.1007/BF00612503</v>
      </c>
      <c r="H1023" s="0" t="str">
        <f aca="false">VLOOKUP($D1023,metadata!$B$2:$S$451,5,0)</f>
        <v>y</v>
      </c>
      <c r="I1023" s="0" t="str">
        <f aca="false">VLOOKUP($D1023,metadata!$B$2:$S$451,6,0)</f>
        <v>a</v>
      </c>
      <c r="J1023" s="0" t="str">
        <f aca="false">VLOOKUP($D1023,metadata!$B$2:$S$451,7,0)</f>
        <v>i</v>
      </c>
      <c r="K1023" s="0" t="str">
        <f aca="false">VLOOKUP($D1023,metadata!$B$2:$S$451,8,0)</f>
        <v/>
      </c>
      <c r="L1023" s="0" t="n">
        <f aca="false">VLOOKUP($D1023,metadata!$B$2:$S$451,9,0)</f>
        <v>9</v>
      </c>
      <c r="M1023" s="0" t="str">
        <f aca="false">VLOOKUP($D1023,metadata!$B$2:$S$451,10,0)</f>
        <v/>
      </c>
      <c r="N1023" s="0" t="str">
        <f aca="false">VLOOKUP($D1023,metadata!$B$2:$S$451,11,0)</f>
        <v>drosophila littoralis</v>
      </c>
      <c r="O1023" s="0" t="str">
        <f aca="false">VLOOKUP($D1023,metadata!$B$2:$S$451,12,0)</f>
        <v>diptera</v>
      </c>
      <c r="P1023" s="0" t="str">
        <f aca="false">VLOOKUP($D1023,metadata!$B$2:$S$451,13,0)</f>
        <v>Ticino2</v>
      </c>
      <c r="Q1023" s="0" t="n">
        <f aca="false">VLOOKUP($D1023,metadata!$B$2:$S$451,14,0)</f>
        <v>46.1666666666667</v>
      </c>
      <c r="R1023" s="0" t="n">
        <f aca="false">VLOOKUP($D1023,metadata!$B$2:$S$451,15,0)</f>
        <v>8.83333333333333</v>
      </c>
      <c r="S1023" s="0" t="str">
        <f aca="false">VLOOKUP($D1023,metadata!$B$2:$S$451,16,0)</f>
        <v/>
      </c>
      <c r="T1023" s="0" t="str">
        <f aca="false">VLOOKUP($D1023,metadata!$B$2:$S$451,17,0)</f>
        <v/>
      </c>
      <c r="U1023" s="0" t="str">
        <f aca="false">VLOOKUP($D1023,metadata!$B$2:$S$451,18,0)</f>
        <v/>
      </c>
      <c r="V1023" s="0" t="n">
        <f aca="false">VLOOKUP($D1023,metadata!$B$2:$Z$451,19,0)</f>
        <v>30</v>
      </c>
      <c r="W1023" s="0" t="str">
        <f aca="false">VLOOKUP($D1023,metadata!$B$2:$Z$451,20,0)</f>
        <v>global average</v>
      </c>
      <c r="X1023" s="0" t="str">
        <f aca="false">VLOOKUP($D1023,metadata!$B$2:$Z$451,21,0)</f>
        <v/>
      </c>
      <c r="Y1023" s="0" t="n">
        <f aca="false">VLOOKUP($D1023,metadata!$B$2:$Z$451,22,0)</f>
        <v>24</v>
      </c>
      <c r="Z1023" s="0" t="str">
        <f aca="false">VLOOKUP($D1023,metadata!$B$2:$Z$451,23,0)</f>
        <v/>
      </c>
      <c r="AA1023" s="0" t="str">
        <f aca="false">VLOOKUP($D1023,metadata!$B$2:$Z$451,24,0)</f>
        <v>adult</v>
      </c>
      <c r="AB1023" s="0" t="str">
        <f aca="false">VLOOKUP($D1023,metadata!$B$2:$Z$451,25,0)</f>
        <v/>
      </c>
      <c r="AC1023" s="0" t="n">
        <v>14.8285714285714</v>
      </c>
      <c r="AD1023" s="0" t="n">
        <v>8.66587957497051</v>
      </c>
      <c r="AF1023" s="0" t="n">
        <f aca="false">IF(AE1023="",V1023,AE1023)</f>
        <v>30</v>
      </c>
      <c r="AG1023" s="0" t="n">
        <v>15</v>
      </c>
      <c r="AH1023" s="0" t="n">
        <v>1986</v>
      </c>
      <c r="AI1023" s="0" t="s">
        <v>37</v>
      </c>
      <c r="AJ1023" s="0" t="s">
        <v>37</v>
      </c>
    </row>
    <row r="1024" customFormat="false" ht="13.8" hidden="false" customHeight="false" outlineLevel="0" collapsed="false">
      <c r="C1024" s="0" t="n">
        <v>1032</v>
      </c>
      <c r="D1024" s="3" t="str">
        <f aca="false">VLOOKUP(C1024,$A$1:$B$451,2)</f>
        <v>24- Ticino2</v>
      </c>
      <c r="E1024" s="0" t="str">
        <f aca="false">VLOOKUP($D1024,metadata!$B$2:$S$451,2,0)</f>
        <v>LANKINEN, P</v>
      </c>
      <c r="F1024" s="0" t="str">
        <f aca="false">VLOOKUP($D1024,metadata!$B$2:$S$451,3,0)</f>
        <v>GEOGRAPHICAL VARIATION IN CIRCADIAN ECLOSION RHYTHM AND PHOTOPERIODIC ADULT DIAPAUSE IN DROSOPHILA-LITTORALIS</v>
      </c>
      <c r="G1024" s="0" t="str">
        <f aca="false">VLOOKUP($D1024,metadata!$B$2:$S$451,4,0)</f>
        <v>10.1007/BF00612503</v>
      </c>
      <c r="H1024" s="0" t="str">
        <f aca="false">VLOOKUP($D1024,metadata!$B$2:$S$451,5,0)</f>
        <v>y</v>
      </c>
      <c r="I1024" s="0" t="str">
        <f aca="false">VLOOKUP($D1024,metadata!$B$2:$S$451,6,0)</f>
        <v>a</v>
      </c>
      <c r="J1024" s="0" t="str">
        <f aca="false">VLOOKUP($D1024,metadata!$B$2:$S$451,7,0)</f>
        <v>i</v>
      </c>
      <c r="K1024" s="0" t="str">
        <f aca="false">VLOOKUP($D1024,metadata!$B$2:$S$451,8,0)</f>
        <v/>
      </c>
      <c r="L1024" s="0" t="n">
        <f aca="false">VLOOKUP($D1024,metadata!$B$2:$S$451,9,0)</f>
        <v>9</v>
      </c>
      <c r="M1024" s="0" t="str">
        <f aca="false">VLOOKUP($D1024,metadata!$B$2:$S$451,10,0)</f>
        <v/>
      </c>
      <c r="N1024" s="0" t="str">
        <f aca="false">VLOOKUP($D1024,metadata!$B$2:$S$451,11,0)</f>
        <v>drosophila littoralis</v>
      </c>
      <c r="O1024" s="0" t="str">
        <f aca="false">VLOOKUP($D1024,metadata!$B$2:$S$451,12,0)</f>
        <v>diptera</v>
      </c>
      <c r="P1024" s="0" t="str">
        <f aca="false">VLOOKUP($D1024,metadata!$B$2:$S$451,13,0)</f>
        <v>Ticino2</v>
      </c>
      <c r="Q1024" s="0" t="n">
        <f aca="false">VLOOKUP($D1024,metadata!$B$2:$S$451,14,0)</f>
        <v>46.1666666666667</v>
      </c>
      <c r="R1024" s="0" t="n">
        <f aca="false">VLOOKUP($D1024,metadata!$B$2:$S$451,15,0)</f>
        <v>8.83333333333333</v>
      </c>
      <c r="S1024" s="0" t="str">
        <f aca="false">VLOOKUP($D1024,metadata!$B$2:$S$451,16,0)</f>
        <v/>
      </c>
      <c r="T1024" s="0" t="str">
        <f aca="false">VLOOKUP($D1024,metadata!$B$2:$S$451,17,0)</f>
        <v/>
      </c>
      <c r="U1024" s="0" t="str">
        <f aca="false">VLOOKUP($D1024,metadata!$B$2:$S$451,18,0)</f>
        <v/>
      </c>
      <c r="V1024" s="0" t="n">
        <f aca="false">VLOOKUP($D1024,metadata!$B$2:$Z$451,19,0)</f>
        <v>30</v>
      </c>
      <c r="W1024" s="0" t="str">
        <f aca="false">VLOOKUP($D1024,metadata!$B$2:$Z$451,20,0)</f>
        <v>global average</v>
      </c>
      <c r="X1024" s="0" t="str">
        <f aca="false">VLOOKUP($D1024,metadata!$B$2:$Z$451,21,0)</f>
        <v/>
      </c>
      <c r="Y1024" s="0" t="n">
        <f aca="false">VLOOKUP($D1024,metadata!$B$2:$Z$451,22,0)</f>
        <v>24</v>
      </c>
      <c r="Z1024" s="0" t="str">
        <f aca="false">VLOOKUP($D1024,metadata!$B$2:$Z$451,23,0)</f>
        <v/>
      </c>
      <c r="AA1024" s="0" t="str">
        <f aca="false">VLOOKUP($D1024,metadata!$B$2:$Z$451,24,0)</f>
        <v>adult</v>
      </c>
      <c r="AB1024" s="0" t="str">
        <f aca="false">VLOOKUP($D1024,metadata!$B$2:$Z$451,25,0)</f>
        <v/>
      </c>
      <c r="AC1024" s="0" t="n">
        <v>16.3371428571428</v>
      </c>
      <c r="AD1024" s="0" t="n">
        <v>6.29043683589134</v>
      </c>
      <c r="AF1024" s="0" t="n">
        <f aca="false">IF(AE1024="",V1024,AE1024)</f>
        <v>30</v>
      </c>
      <c r="AG1024" s="0" t="n">
        <v>16.5</v>
      </c>
      <c r="AH1024" s="0" t="n">
        <v>1986</v>
      </c>
      <c r="AI1024" s="0" t="s">
        <v>37</v>
      </c>
      <c r="AJ1024" s="0" t="s">
        <v>37</v>
      </c>
    </row>
    <row r="1025" customFormat="false" ht="13.8" hidden="false" customHeight="false" outlineLevel="0" collapsed="false">
      <c r="C1025" s="0" t="n">
        <v>1033</v>
      </c>
      <c r="D1025" s="3" t="str">
        <f aca="false">VLOOKUP(C1025,$A$1:$B$451,2)</f>
        <v>24- Ticino2</v>
      </c>
      <c r="E1025" s="0" t="str">
        <f aca="false">VLOOKUP($D1025,metadata!$B$2:$S$451,2,0)</f>
        <v>LANKINEN, P</v>
      </c>
      <c r="F1025" s="0" t="str">
        <f aca="false">VLOOKUP($D1025,metadata!$B$2:$S$451,3,0)</f>
        <v>GEOGRAPHICAL VARIATION IN CIRCADIAN ECLOSION RHYTHM AND PHOTOPERIODIC ADULT DIAPAUSE IN DROSOPHILA-LITTORALIS</v>
      </c>
      <c r="G1025" s="0" t="str">
        <f aca="false">VLOOKUP($D1025,metadata!$B$2:$S$451,4,0)</f>
        <v>10.1007/BF00612503</v>
      </c>
      <c r="H1025" s="0" t="str">
        <f aca="false">VLOOKUP($D1025,metadata!$B$2:$S$451,5,0)</f>
        <v>y</v>
      </c>
      <c r="I1025" s="0" t="str">
        <f aca="false">VLOOKUP($D1025,metadata!$B$2:$S$451,6,0)</f>
        <v>a</v>
      </c>
      <c r="J1025" s="0" t="str">
        <f aca="false">VLOOKUP($D1025,metadata!$B$2:$S$451,7,0)</f>
        <v>i</v>
      </c>
      <c r="K1025" s="0" t="str">
        <f aca="false">VLOOKUP($D1025,metadata!$B$2:$S$451,8,0)</f>
        <v/>
      </c>
      <c r="L1025" s="0" t="n">
        <f aca="false">VLOOKUP($D1025,metadata!$B$2:$S$451,9,0)</f>
        <v>9</v>
      </c>
      <c r="M1025" s="0" t="str">
        <f aca="false">VLOOKUP($D1025,metadata!$B$2:$S$451,10,0)</f>
        <v/>
      </c>
      <c r="N1025" s="0" t="str">
        <f aca="false">VLOOKUP($D1025,metadata!$B$2:$S$451,11,0)</f>
        <v>drosophila littoralis</v>
      </c>
      <c r="O1025" s="0" t="str">
        <f aca="false">VLOOKUP($D1025,metadata!$B$2:$S$451,12,0)</f>
        <v>diptera</v>
      </c>
      <c r="P1025" s="0" t="str">
        <f aca="false">VLOOKUP($D1025,metadata!$B$2:$S$451,13,0)</f>
        <v>Ticino2</v>
      </c>
      <c r="Q1025" s="0" t="n">
        <f aca="false">VLOOKUP($D1025,metadata!$B$2:$S$451,14,0)</f>
        <v>46.1666666666667</v>
      </c>
      <c r="R1025" s="0" t="n">
        <f aca="false">VLOOKUP($D1025,metadata!$B$2:$S$451,15,0)</f>
        <v>8.83333333333333</v>
      </c>
      <c r="S1025" s="0" t="str">
        <f aca="false">VLOOKUP($D1025,metadata!$B$2:$S$451,16,0)</f>
        <v/>
      </c>
      <c r="T1025" s="0" t="str">
        <f aca="false">VLOOKUP($D1025,metadata!$B$2:$S$451,17,0)</f>
        <v/>
      </c>
      <c r="U1025" s="0" t="str">
        <f aca="false">VLOOKUP($D1025,metadata!$B$2:$S$451,18,0)</f>
        <v/>
      </c>
      <c r="V1025" s="0" t="n">
        <f aca="false">VLOOKUP($D1025,metadata!$B$2:$Z$451,19,0)</f>
        <v>30</v>
      </c>
      <c r="W1025" s="0" t="str">
        <f aca="false">VLOOKUP($D1025,metadata!$B$2:$Z$451,20,0)</f>
        <v>global average</v>
      </c>
      <c r="X1025" s="0" t="str">
        <f aca="false">VLOOKUP($D1025,metadata!$B$2:$Z$451,21,0)</f>
        <v/>
      </c>
      <c r="Y1025" s="0" t="n">
        <f aca="false">VLOOKUP($D1025,metadata!$B$2:$Z$451,22,0)</f>
        <v>24</v>
      </c>
      <c r="Z1025" s="0" t="str">
        <f aca="false">VLOOKUP($D1025,metadata!$B$2:$Z$451,23,0)</f>
        <v/>
      </c>
      <c r="AA1025" s="0" t="str">
        <f aca="false">VLOOKUP($D1025,metadata!$B$2:$Z$451,24,0)</f>
        <v>adult</v>
      </c>
      <c r="AB1025" s="0" t="str">
        <f aca="false">VLOOKUP($D1025,metadata!$B$2:$Z$451,25,0)</f>
        <v/>
      </c>
      <c r="AC1025" s="0" t="n">
        <v>17.8457142857142</v>
      </c>
      <c r="AD1025" s="0" t="n">
        <v>1.43565525383701</v>
      </c>
      <c r="AF1025" s="0" t="n">
        <f aca="false">IF(AE1025="",V1025,AE1025)</f>
        <v>30</v>
      </c>
      <c r="AG1025" s="0" t="n">
        <v>18</v>
      </c>
      <c r="AH1025" s="0" t="n">
        <v>1986</v>
      </c>
      <c r="AI1025" s="0" t="s">
        <v>37</v>
      </c>
      <c r="AJ1025" s="0" t="s">
        <v>37</v>
      </c>
    </row>
    <row r="1026" customFormat="false" ht="13.8" hidden="false" customHeight="false" outlineLevel="0" collapsed="false">
      <c r="C1026" s="0" t="n">
        <v>1034</v>
      </c>
      <c r="D1026" s="3" t="str">
        <f aca="false">VLOOKUP(C1026,$A$1:$B$451,2)</f>
        <v>24- Ticino2</v>
      </c>
      <c r="E1026" s="0" t="str">
        <f aca="false">VLOOKUP($D1026,metadata!$B$2:$S$451,2,0)</f>
        <v>LANKINEN, P</v>
      </c>
      <c r="F1026" s="0" t="str">
        <f aca="false">VLOOKUP($D1026,metadata!$B$2:$S$451,3,0)</f>
        <v>GEOGRAPHICAL VARIATION IN CIRCADIAN ECLOSION RHYTHM AND PHOTOPERIODIC ADULT DIAPAUSE IN DROSOPHILA-LITTORALIS</v>
      </c>
      <c r="G1026" s="0" t="str">
        <f aca="false">VLOOKUP($D1026,metadata!$B$2:$S$451,4,0)</f>
        <v>10.1007/BF00612503</v>
      </c>
      <c r="H1026" s="0" t="str">
        <f aca="false">VLOOKUP($D1026,metadata!$B$2:$S$451,5,0)</f>
        <v>y</v>
      </c>
      <c r="I1026" s="0" t="str">
        <f aca="false">VLOOKUP($D1026,metadata!$B$2:$S$451,6,0)</f>
        <v>a</v>
      </c>
      <c r="J1026" s="0" t="str">
        <f aca="false">VLOOKUP($D1026,metadata!$B$2:$S$451,7,0)</f>
        <v>i</v>
      </c>
      <c r="K1026" s="0" t="str">
        <f aca="false">VLOOKUP($D1026,metadata!$B$2:$S$451,8,0)</f>
        <v/>
      </c>
      <c r="L1026" s="0" t="n">
        <f aca="false">VLOOKUP($D1026,metadata!$B$2:$S$451,9,0)</f>
        <v>9</v>
      </c>
      <c r="M1026" s="0" t="str">
        <f aca="false">VLOOKUP($D1026,metadata!$B$2:$S$451,10,0)</f>
        <v/>
      </c>
      <c r="N1026" s="0" t="str">
        <f aca="false">VLOOKUP($D1026,metadata!$B$2:$S$451,11,0)</f>
        <v>drosophila littoralis</v>
      </c>
      <c r="O1026" s="0" t="str">
        <f aca="false">VLOOKUP($D1026,metadata!$B$2:$S$451,12,0)</f>
        <v>diptera</v>
      </c>
      <c r="P1026" s="0" t="str">
        <f aca="false">VLOOKUP($D1026,metadata!$B$2:$S$451,13,0)</f>
        <v>Ticino2</v>
      </c>
      <c r="Q1026" s="0" t="n">
        <f aca="false">VLOOKUP($D1026,metadata!$B$2:$S$451,14,0)</f>
        <v>46.1666666666667</v>
      </c>
      <c r="R1026" s="0" t="n">
        <f aca="false">VLOOKUP($D1026,metadata!$B$2:$S$451,15,0)</f>
        <v>8.83333333333333</v>
      </c>
      <c r="S1026" s="0" t="str">
        <f aca="false">VLOOKUP($D1026,metadata!$B$2:$S$451,16,0)</f>
        <v/>
      </c>
      <c r="T1026" s="0" t="str">
        <f aca="false">VLOOKUP($D1026,metadata!$B$2:$S$451,17,0)</f>
        <v/>
      </c>
      <c r="U1026" s="0" t="str">
        <f aca="false">VLOOKUP($D1026,metadata!$B$2:$S$451,18,0)</f>
        <v/>
      </c>
      <c r="V1026" s="0" t="n">
        <f aca="false">VLOOKUP($D1026,metadata!$B$2:$Z$451,19,0)</f>
        <v>30</v>
      </c>
      <c r="W1026" s="0" t="str">
        <f aca="false">VLOOKUP($D1026,metadata!$B$2:$Z$451,20,0)</f>
        <v>global average</v>
      </c>
      <c r="X1026" s="0" t="str">
        <f aca="false">VLOOKUP($D1026,metadata!$B$2:$Z$451,21,0)</f>
        <v/>
      </c>
      <c r="Y1026" s="0" t="n">
        <f aca="false">VLOOKUP($D1026,metadata!$B$2:$Z$451,22,0)</f>
        <v>24</v>
      </c>
      <c r="Z1026" s="0" t="str">
        <f aca="false">VLOOKUP($D1026,metadata!$B$2:$Z$451,23,0)</f>
        <v/>
      </c>
      <c r="AA1026" s="0" t="str">
        <f aca="false">VLOOKUP($D1026,metadata!$B$2:$Z$451,24,0)</f>
        <v>adult</v>
      </c>
      <c r="AB1026" s="0" t="str">
        <f aca="false">VLOOKUP($D1026,metadata!$B$2:$Z$451,25,0)</f>
        <v/>
      </c>
      <c r="AC1026" s="0" t="n">
        <v>19.2857142857142</v>
      </c>
      <c r="AD1026" s="0" t="n">
        <v>4.01416765053136</v>
      </c>
      <c r="AF1026" s="0" t="n">
        <f aca="false">IF(AE1026="",V1026,AE1026)</f>
        <v>30</v>
      </c>
      <c r="AG1026" s="0" t="n">
        <v>19.4</v>
      </c>
      <c r="AH1026" s="0" t="n">
        <v>1986</v>
      </c>
      <c r="AI1026" s="0" t="s">
        <v>37</v>
      </c>
      <c r="AJ1026" s="0" t="s">
        <v>37</v>
      </c>
    </row>
    <row r="1027" customFormat="false" ht="13.8" hidden="false" customHeight="false" outlineLevel="0" collapsed="false">
      <c r="C1027" s="0" t="n">
        <v>1035</v>
      </c>
      <c r="D1027" s="3" t="str">
        <f aca="false">VLOOKUP(C1027,$A$1:$B$451,2)</f>
        <v>24- Biograd</v>
      </c>
      <c r="E1027" s="0" t="str">
        <f aca="false">VLOOKUP($D1027,metadata!$B$2:$S$451,2,0)</f>
        <v>LANKINEN, P</v>
      </c>
      <c r="F1027" s="0" t="str">
        <f aca="false">VLOOKUP($D1027,metadata!$B$2:$S$451,3,0)</f>
        <v>GEOGRAPHICAL VARIATION IN CIRCADIAN ECLOSION RHYTHM AND PHOTOPERIODIC ADULT DIAPAUSE IN DROSOPHILA-LITTORALIS</v>
      </c>
      <c r="G1027" s="0" t="str">
        <f aca="false">VLOOKUP($D1027,metadata!$B$2:$S$451,4,0)</f>
        <v>10.1007/BF00612503</v>
      </c>
      <c r="H1027" s="0" t="str">
        <f aca="false">VLOOKUP($D1027,metadata!$B$2:$S$451,5,0)</f>
        <v>y</v>
      </c>
      <c r="I1027" s="0" t="str">
        <f aca="false">VLOOKUP($D1027,metadata!$B$2:$S$451,6,0)</f>
        <v>a</v>
      </c>
      <c r="J1027" s="0" t="str">
        <f aca="false">VLOOKUP($D1027,metadata!$B$2:$S$451,7,0)</f>
        <v>i</v>
      </c>
      <c r="K1027" s="0" t="str">
        <f aca="false">VLOOKUP($D1027,metadata!$B$2:$S$451,8,0)</f>
        <v/>
      </c>
      <c r="L1027" s="0" t="n">
        <f aca="false">VLOOKUP($D1027,metadata!$B$2:$S$451,9,0)</f>
        <v>7</v>
      </c>
      <c r="M1027" s="0" t="str">
        <f aca="false">VLOOKUP($D1027,metadata!$B$2:$S$451,10,0)</f>
        <v/>
      </c>
      <c r="N1027" s="0" t="str">
        <f aca="false">VLOOKUP($D1027,metadata!$B$2:$S$451,11,0)</f>
        <v>drosophila littoralis</v>
      </c>
      <c r="O1027" s="0" t="str">
        <f aca="false">VLOOKUP($D1027,metadata!$B$2:$S$451,12,0)</f>
        <v>diptera</v>
      </c>
      <c r="P1027" s="0" t="str">
        <f aca="false">VLOOKUP($D1027,metadata!$B$2:$S$451,13,0)</f>
        <v>Biograd</v>
      </c>
      <c r="Q1027" s="0" t="n">
        <f aca="false">VLOOKUP($D1027,metadata!$B$2:$S$451,14,0)</f>
        <v>43.9166666666667</v>
      </c>
      <c r="R1027" s="0" t="n">
        <f aca="false">VLOOKUP($D1027,metadata!$B$2:$S$451,15,0)</f>
        <v>16</v>
      </c>
      <c r="S1027" s="0" t="str">
        <f aca="false">VLOOKUP($D1027,metadata!$B$2:$S$451,16,0)</f>
        <v/>
      </c>
      <c r="T1027" s="0" t="str">
        <f aca="false">VLOOKUP($D1027,metadata!$B$2:$S$451,17,0)</f>
        <v/>
      </c>
      <c r="U1027" s="0" t="str">
        <f aca="false">VLOOKUP($D1027,metadata!$B$2:$S$451,18,0)</f>
        <v/>
      </c>
      <c r="V1027" s="0" t="n">
        <f aca="false">VLOOKUP($D1027,metadata!$B$2:$Z$451,19,0)</f>
        <v>30</v>
      </c>
      <c r="W1027" s="0" t="str">
        <f aca="false">VLOOKUP($D1027,metadata!$B$2:$Z$451,20,0)</f>
        <v>global average</v>
      </c>
      <c r="X1027" s="0" t="str">
        <f aca="false">VLOOKUP($D1027,metadata!$B$2:$Z$451,21,0)</f>
        <v/>
      </c>
      <c r="Y1027" s="0" t="n">
        <f aca="false">VLOOKUP($D1027,metadata!$B$2:$Z$451,22,0)</f>
        <v>24</v>
      </c>
      <c r="Z1027" s="0" t="str">
        <f aca="false">VLOOKUP($D1027,metadata!$B$2:$Z$451,23,0)</f>
        <v/>
      </c>
      <c r="AA1027" s="0" t="str">
        <f aca="false">VLOOKUP($D1027,metadata!$B$2:$Z$451,24,0)</f>
        <v>adult</v>
      </c>
      <c r="AB1027" s="0" t="str">
        <f aca="false">VLOOKUP($D1027,metadata!$B$2:$Z$451,25,0)</f>
        <v/>
      </c>
      <c r="AC1027" s="0" t="n">
        <v>9</v>
      </c>
      <c r="AD1027" s="0" t="n">
        <v>96.6101694915253</v>
      </c>
      <c r="AF1027" s="0" t="n">
        <f aca="false">IF(AE1027="",V1027,AE1027)</f>
        <v>30</v>
      </c>
      <c r="AG1027" s="0" t="n">
        <f aca="false">ROUND(AC1027,1)</f>
        <v>9</v>
      </c>
      <c r="AH1027" s="0" t="n">
        <v>1986</v>
      </c>
      <c r="AI1027" s="0" t="s">
        <v>37</v>
      </c>
      <c r="AJ1027" s="0" t="s">
        <v>38</v>
      </c>
    </row>
    <row r="1028" customFormat="false" ht="13.8" hidden="false" customHeight="false" outlineLevel="0" collapsed="false">
      <c r="C1028" s="0" t="n">
        <v>1036</v>
      </c>
      <c r="D1028" s="3" t="str">
        <f aca="false">VLOOKUP(C1028,$A$1:$B$451,2)</f>
        <v>24- Biograd</v>
      </c>
      <c r="E1028" s="0" t="str">
        <f aca="false">VLOOKUP($D1028,metadata!$B$2:$S$451,2,0)</f>
        <v>LANKINEN, P</v>
      </c>
      <c r="F1028" s="0" t="str">
        <f aca="false">VLOOKUP($D1028,metadata!$B$2:$S$451,3,0)</f>
        <v>GEOGRAPHICAL VARIATION IN CIRCADIAN ECLOSION RHYTHM AND PHOTOPERIODIC ADULT DIAPAUSE IN DROSOPHILA-LITTORALIS</v>
      </c>
      <c r="G1028" s="0" t="str">
        <f aca="false">VLOOKUP($D1028,metadata!$B$2:$S$451,4,0)</f>
        <v>10.1007/BF00612503</v>
      </c>
      <c r="H1028" s="0" t="str">
        <f aca="false">VLOOKUP($D1028,metadata!$B$2:$S$451,5,0)</f>
        <v>y</v>
      </c>
      <c r="I1028" s="0" t="str">
        <f aca="false">VLOOKUP($D1028,metadata!$B$2:$S$451,6,0)</f>
        <v>a</v>
      </c>
      <c r="J1028" s="0" t="str">
        <f aca="false">VLOOKUP($D1028,metadata!$B$2:$S$451,7,0)</f>
        <v>i</v>
      </c>
      <c r="K1028" s="0" t="str">
        <f aca="false">VLOOKUP($D1028,metadata!$B$2:$S$451,8,0)</f>
        <v/>
      </c>
      <c r="L1028" s="0" t="n">
        <f aca="false">VLOOKUP($D1028,metadata!$B$2:$S$451,9,0)</f>
        <v>7</v>
      </c>
      <c r="M1028" s="0" t="str">
        <f aca="false">VLOOKUP($D1028,metadata!$B$2:$S$451,10,0)</f>
        <v/>
      </c>
      <c r="N1028" s="0" t="str">
        <f aca="false">VLOOKUP($D1028,metadata!$B$2:$S$451,11,0)</f>
        <v>drosophila littoralis</v>
      </c>
      <c r="O1028" s="0" t="str">
        <f aca="false">VLOOKUP($D1028,metadata!$B$2:$S$451,12,0)</f>
        <v>diptera</v>
      </c>
      <c r="P1028" s="0" t="str">
        <f aca="false">VLOOKUP($D1028,metadata!$B$2:$S$451,13,0)</f>
        <v>Biograd</v>
      </c>
      <c r="Q1028" s="0" t="n">
        <f aca="false">VLOOKUP($D1028,metadata!$B$2:$S$451,14,0)</f>
        <v>43.9166666666667</v>
      </c>
      <c r="R1028" s="0" t="n">
        <f aca="false">VLOOKUP($D1028,metadata!$B$2:$S$451,15,0)</f>
        <v>16</v>
      </c>
      <c r="S1028" s="0" t="str">
        <f aca="false">VLOOKUP($D1028,metadata!$B$2:$S$451,16,0)</f>
        <v/>
      </c>
      <c r="T1028" s="0" t="str">
        <f aca="false">VLOOKUP($D1028,metadata!$B$2:$S$451,17,0)</f>
        <v/>
      </c>
      <c r="U1028" s="0" t="str">
        <f aca="false">VLOOKUP($D1028,metadata!$B$2:$S$451,18,0)</f>
        <v/>
      </c>
      <c r="V1028" s="0" t="n">
        <f aca="false">VLOOKUP($D1028,metadata!$B$2:$Z$451,19,0)</f>
        <v>30</v>
      </c>
      <c r="W1028" s="0" t="str">
        <f aca="false">VLOOKUP($D1028,metadata!$B$2:$Z$451,20,0)</f>
        <v>global average</v>
      </c>
      <c r="X1028" s="0" t="str">
        <f aca="false">VLOOKUP($D1028,metadata!$B$2:$Z$451,21,0)</f>
        <v/>
      </c>
      <c r="Y1028" s="0" t="n">
        <f aca="false">VLOOKUP($D1028,metadata!$B$2:$Z$451,22,0)</f>
        <v>24</v>
      </c>
      <c r="Z1028" s="0" t="str">
        <f aca="false">VLOOKUP($D1028,metadata!$B$2:$Z$451,23,0)</f>
        <v/>
      </c>
      <c r="AA1028" s="0" t="str">
        <f aca="false">VLOOKUP($D1028,metadata!$B$2:$Z$451,24,0)</f>
        <v>adult</v>
      </c>
      <c r="AB1028" s="0" t="str">
        <f aca="false">VLOOKUP($D1028,metadata!$B$2:$Z$451,25,0)</f>
        <v/>
      </c>
      <c r="AC1028" s="0" t="n">
        <v>11.8636363636363</v>
      </c>
      <c r="AD1028" s="0" t="n">
        <v>82.6078582434514</v>
      </c>
      <c r="AF1028" s="0" t="n">
        <f aca="false">IF(AE1028="",V1028,AE1028)</f>
        <v>30</v>
      </c>
      <c r="AG1028" s="0" t="n">
        <v>12</v>
      </c>
      <c r="AH1028" s="0" t="n">
        <v>1986</v>
      </c>
      <c r="AI1028" s="0" t="s">
        <v>37</v>
      </c>
      <c r="AJ1028" s="0" t="s">
        <v>38</v>
      </c>
    </row>
    <row r="1029" customFormat="false" ht="13.8" hidden="false" customHeight="false" outlineLevel="0" collapsed="false">
      <c r="C1029" s="0" t="n">
        <v>1037</v>
      </c>
      <c r="D1029" s="3" t="str">
        <f aca="false">VLOOKUP(C1029,$A$1:$B$451,2)</f>
        <v>24- Biograd</v>
      </c>
      <c r="E1029" s="0" t="str">
        <f aca="false">VLOOKUP($D1029,metadata!$B$2:$S$451,2,0)</f>
        <v>LANKINEN, P</v>
      </c>
      <c r="F1029" s="0" t="str">
        <f aca="false">VLOOKUP($D1029,metadata!$B$2:$S$451,3,0)</f>
        <v>GEOGRAPHICAL VARIATION IN CIRCADIAN ECLOSION RHYTHM AND PHOTOPERIODIC ADULT DIAPAUSE IN DROSOPHILA-LITTORALIS</v>
      </c>
      <c r="G1029" s="0" t="str">
        <f aca="false">VLOOKUP($D1029,metadata!$B$2:$S$451,4,0)</f>
        <v>10.1007/BF00612503</v>
      </c>
      <c r="H1029" s="0" t="str">
        <f aca="false">VLOOKUP($D1029,metadata!$B$2:$S$451,5,0)</f>
        <v>y</v>
      </c>
      <c r="I1029" s="0" t="str">
        <f aca="false">VLOOKUP($D1029,metadata!$B$2:$S$451,6,0)</f>
        <v>a</v>
      </c>
      <c r="J1029" s="0" t="str">
        <f aca="false">VLOOKUP($D1029,metadata!$B$2:$S$451,7,0)</f>
        <v>i</v>
      </c>
      <c r="K1029" s="0" t="str">
        <f aca="false">VLOOKUP($D1029,metadata!$B$2:$S$451,8,0)</f>
        <v/>
      </c>
      <c r="L1029" s="0" t="n">
        <f aca="false">VLOOKUP($D1029,metadata!$B$2:$S$451,9,0)</f>
        <v>7</v>
      </c>
      <c r="M1029" s="0" t="str">
        <f aca="false">VLOOKUP($D1029,metadata!$B$2:$S$451,10,0)</f>
        <v/>
      </c>
      <c r="N1029" s="0" t="str">
        <f aca="false">VLOOKUP($D1029,metadata!$B$2:$S$451,11,0)</f>
        <v>drosophila littoralis</v>
      </c>
      <c r="O1029" s="0" t="str">
        <f aca="false">VLOOKUP($D1029,metadata!$B$2:$S$451,12,0)</f>
        <v>diptera</v>
      </c>
      <c r="P1029" s="0" t="str">
        <f aca="false">VLOOKUP($D1029,metadata!$B$2:$S$451,13,0)</f>
        <v>Biograd</v>
      </c>
      <c r="Q1029" s="0" t="n">
        <f aca="false">VLOOKUP($D1029,metadata!$B$2:$S$451,14,0)</f>
        <v>43.9166666666667</v>
      </c>
      <c r="R1029" s="0" t="n">
        <f aca="false">VLOOKUP($D1029,metadata!$B$2:$S$451,15,0)</f>
        <v>16</v>
      </c>
      <c r="S1029" s="0" t="str">
        <f aca="false">VLOOKUP($D1029,metadata!$B$2:$S$451,16,0)</f>
        <v/>
      </c>
      <c r="T1029" s="0" t="str">
        <f aca="false">VLOOKUP($D1029,metadata!$B$2:$S$451,17,0)</f>
        <v/>
      </c>
      <c r="U1029" s="0" t="str">
        <f aca="false">VLOOKUP($D1029,metadata!$B$2:$S$451,18,0)</f>
        <v/>
      </c>
      <c r="V1029" s="0" t="n">
        <f aca="false">VLOOKUP($D1029,metadata!$B$2:$Z$451,19,0)</f>
        <v>30</v>
      </c>
      <c r="W1029" s="0" t="str">
        <f aca="false">VLOOKUP($D1029,metadata!$B$2:$Z$451,20,0)</f>
        <v>global average</v>
      </c>
      <c r="X1029" s="0" t="str">
        <f aca="false">VLOOKUP($D1029,metadata!$B$2:$Z$451,21,0)</f>
        <v/>
      </c>
      <c r="Y1029" s="0" t="n">
        <f aca="false">VLOOKUP($D1029,metadata!$B$2:$Z$451,22,0)</f>
        <v>24</v>
      </c>
      <c r="Z1029" s="0" t="str">
        <f aca="false">VLOOKUP($D1029,metadata!$B$2:$Z$451,23,0)</f>
        <v/>
      </c>
      <c r="AA1029" s="0" t="str">
        <f aca="false">VLOOKUP($D1029,metadata!$B$2:$Z$451,24,0)</f>
        <v>adult</v>
      </c>
      <c r="AB1029" s="0" t="str">
        <f aca="false">VLOOKUP($D1029,metadata!$B$2:$Z$451,25,0)</f>
        <v/>
      </c>
      <c r="AC1029" s="0" t="n">
        <v>13.5681818181818</v>
      </c>
      <c r="AD1029" s="0" t="n">
        <v>5.729969183359</v>
      </c>
      <c r="AF1029" s="0" t="n">
        <f aca="false">IF(AE1029="",V1029,AE1029)</f>
        <v>30</v>
      </c>
      <c r="AG1029" s="0" t="n">
        <v>13.5</v>
      </c>
      <c r="AH1029" s="0" t="n">
        <v>1986</v>
      </c>
      <c r="AI1029" s="0" t="s">
        <v>37</v>
      </c>
      <c r="AJ1029" s="0" t="s">
        <v>38</v>
      </c>
    </row>
    <row r="1030" customFormat="false" ht="13.8" hidden="false" customHeight="false" outlineLevel="0" collapsed="false">
      <c r="C1030" s="0" t="n">
        <v>1038</v>
      </c>
      <c r="D1030" s="3" t="str">
        <f aca="false">VLOOKUP(C1030,$A$1:$B$451,2)</f>
        <v>24- Biograd</v>
      </c>
      <c r="E1030" s="0" t="str">
        <f aca="false">VLOOKUP($D1030,metadata!$B$2:$S$451,2,0)</f>
        <v>LANKINEN, P</v>
      </c>
      <c r="F1030" s="0" t="str">
        <f aca="false">VLOOKUP($D1030,metadata!$B$2:$S$451,3,0)</f>
        <v>GEOGRAPHICAL VARIATION IN CIRCADIAN ECLOSION RHYTHM AND PHOTOPERIODIC ADULT DIAPAUSE IN DROSOPHILA-LITTORALIS</v>
      </c>
      <c r="G1030" s="0" t="str">
        <f aca="false">VLOOKUP($D1030,metadata!$B$2:$S$451,4,0)</f>
        <v>10.1007/BF00612503</v>
      </c>
      <c r="H1030" s="0" t="str">
        <f aca="false">VLOOKUP($D1030,metadata!$B$2:$S$451,5,0)</f>
        <v>y</v>
      </c>
      <c r="I1030" s="0" t="str">
        <f aca="false">VLOOKUP($D1030,metadata!$B$2:$S$451,6,0)</f>
        <v>a</v>
      </c>
      <c r="J1030" s="0" t="str">
        <f aca="false">VLOOKUP($D1030,metadata!$B$2:$S$451,7,0)</f>
        <v>i</v>
      </c>
      <c r="K1030" s="0" t="str">
        <f aca="false">VLOOKUP($D1030,metadata!$B$2:$S$451,8,0)</f>
        <v/>
      </c>
      <c r="L1030" s="0" t="n">
        <f aca="false">VLOOKUP($D1030,metadata!$B$2:$S$451,9,0)</f>
        <v>7</v>
      </c>
      <c r="M1030" s="0" t="str">
        <f aca="false">VLOOKUP($D1030,metadata!$B$2:$S$451,10,0)</f>
        <v/>
      </c>
      <c r="N1030" s="0" t="str">
        <f aca="false">VLOOKUP($D1030,metadata!$B$2:$S$451,11,0)</f>
        <v>drosophila littoralis</v>
      </c>
      <c r="O1030" s="0" t="str">
        <f aca="false">VLOOKUP($D1030,metadata!$B$2:$S$451,12,0)</f>
        <v>diptera</v>
      </c>
      <c r="P1030" s="0" t="str">
        <f aca="false">VLOOKUP($D1030,metadata!$B$2:$S$451,13,0)</f>
        <v>Biograd</v>
      </c>
      <c r="Q1030" s="0" t="n">
        <f aca="false">VLOOKUP($D1030,metadata!$B$2:$S$451,14,0)</f>
        <v>43.9166666666667</v>
      </c>
      <c r="R1030" s="0" t="n">
        <f aca="false">VLOOKUP($D1030,metadata!$B$2:$S$451,15,0)</f>
        <v>16</v>
      </c>
      <c r="S1030" s="0" t="str">
        <f aca="false">VLOOKUP($D1030,metadata!$B$2:$S$451,16,0)</f>
        <v/>
      </c>
      <c r="T1030" s="0" t="str">
        <f aca="false">VLOOKUP($D1030,metadata!$B$2:$S$451,17,0)</f>
        <v/>
      </c>
      <c r="U1030" s="0" t="str">
        <f aca="false">VLOOKUP($D1030,metadata!$B$2:$S$451,18,0)</f>
        <v/>
      </c>
      <c r="V1030" s="0" t="n">
        <f aca="false">VLOOKUP($D1030,metadata!$B$2:$Z$451,19,0)</f>
        <v>30</v>
      </c>
      <c r="W1030" s="0" t="str">
        <f aca="false">VLOOKUP($D1030,metadata!$B$2:$Z$451,20,0)</f>
        <v>global average</v>
      </c>
      <c r="X1030" s="0" t="str">
        <f aca="false">VLOOKUP($D1030,metadata!$B$2:$Z$451,21,0)</f>
        <v/>
      </c>
      <c r="Y1030" s="0" t="n">
        <f aca="false">VLOOKUP($D1030,metadata!$B$2:$Z$451,22,0)</f>
        <v>24</v>
      </c>
      <c r="Z1030" s="0" t="str">
        <f aca="false">VLOOKUP($D1030,metadata!$B$2:$Z$451,23,0)</f>
        <v/>
      </c>
      <c r="AA1030" s="0" t="str">
        <f aca="false">VLOOKUP($D1030,metadata!$B$2:$Z$451,24,0)</f>
        <v>adult</v>
      </c>
      <c r="AB1030" s="0" t="str">
        <f aca="false">VLOOKUP($D1030,metadata!$B$2:$Z$451,25,0)</f>
        <v/>
      </c>
      <c r="AC1030" s="0" t="n">
        <v>15</v>
      </c>
      <c r="AD1030" s="0" t="n">
        <v>4.23728813559307</v>
      </c>
      <c r="AF1030" s="0" t="n">
        <f aca="false">IF(AE1030="",V1030,AE1030)</f>
        <v>30</v>
      </c>
      <c r="AG1030" s="0" t="n">
        <f aca="false">ROUND(AC1030,1)</f>
        <v>15</v>
      </c>
      <c r="AH1030" s="0" t="n">
        <v>1986</v>
      </c>
      <c r="AI1030" s="0" t="s">
        <v>37</v>
      </c>
      <c r="AJ1030" s="0" t="s">
        <v>38</v>
      </c>
    </row>
    <row r="1031" customFormat="false" ht="13.8" hidden="false" customHeight="false" outlineLevel="0" collapsed="false">
      <c r="C1031" s="0" t="n">
        <v>1039</v>
      </c>
      <c r="D1031" s="3" t="str">
        <f aca="false">VLOOKUP(C1031,$A$1:$B$451,2)</f>
        <v>24- Biograd</v>
      </c>
      <c r="E1031" s="0" t="str">
        <f aca="false">VLOOKUP($D1031,metadata!$B$2:$S$451,2,0)</f>
        <v>LANKINEN, P</v>
      </c>
      <c r="F1031" s="0" t="str">
        <f aca="false">VLOOKUP($D1031,metadata!$B$2:$S$451,3,0)</f>
        <v>GEOGRAPHICAL VARIATION IN CIRCADIAN ECLOSION RHYTHM AND PHOTOPERIODIC ADULT DIAPAUSE IN DROSOPHILA-LITTORALIS</v>
      </c>
      <c r="G1031" s="0" t="str">
        <f aca="false">VLOOKUP($D1031,metadata!$B$2:$S$451,4,0)</f>
        <v>10.1007/BF00612503</v>
      </c>
      <c r="H1031" s="0" t="str">
        <f aca="false">VLOOKUP($D1031,metadata!$B$2:$S$451,5,0)</f>
        <v>y</v>
      </c>
      <c r="I1031" s="0" t="str">
        <f aca="false">VLOOKUP($D1031,metadata!$B$2:$S$451,6,0)</f>
        <v>a</v>
      </c>
      <c r="J1031" s="0" t="str">
        <f aca="false">VLOOKUP($D1031,metadata!$B$2:$S$451,7,0)</f>
        <v>i</v>
      </c>
      <c r="K1031" s="0" t="str">
        <f aca="false">VLOOKUP($D1031,metadata!$B$2:$S$451,8,0)</f>
        <v/>
      </c>
      <c r="L1031" s="0" t="n">
        <f aca="false">VLOOKUP($D1031,metadata!$B$2:$S$451,9,0)</f>
        <v>7</v>
      </c>
      <c r="M1031" s="0" t="str">
        <f aca="false">VLOOKUP($D1031,metadata!$B$2:$S$451,10,0)</f>
        <v/>
      </c>
      <c r="N1031" s="0" t="str">
        <f aca="false">VLOOKUP($D1031,metadata!$B$2:$S$451,11,0)</f>
        <v>drosophila littoralis</v>
      </c>
      <c r="O1031" s="0" t="str">
        <f aca="false">VLOOKUP($D1031,metadata!$B$2:$S$451,12,0)</f>
        <v>diptera</v>
      </c>
      <c r="P1031" s="0" t="str">
        <f aca="false">VLOOKUP($D1031,metadata!$B$2:$S$451,13,0)</f>
        <v>Biograd</v>
      </c>
      <c r="Q1031" s="0" t="n">
        <f aca="false">VLOOKUP($D1031,metadata!$B$2:$S$451,14,0)</f>
        <v>43.9166666666667</v>
      </c>
      <c r="R1031" s="0" t="n">
        <f aca="false">VLOOKUP($D1031,metadata!$B$2:$S$451,15,0)</f>
        <v>16</v>
      </c>
      <c r="S1031" s="0" t="str">
        <f aca="false">VLOOKUP($D1031,metadata!$B$2:$S$451,16,0)</f>
        <v/>
      </c>
      <c r="T1031" s="0" t="str">
        <f aca="false">VLOOKUP($D1031,metadata!$B$2:$S$451,17,0)</f>
        <v/>
      </c>
      <c r="U1031" s="0" t="str">
        <f aca="false">VLOOKUP($D1031,metadata!$B$2:$S$451,18,0)</f>
        <v/>
      </c>
      <c r="V1031" s="0" t="n">
        <f aca="false">VLOOKUP($D1031,metadata!$B$2:$Z$451,19,0)</f>
        <v>30</v>
      </c>
      <c r="W1031" s="0" t="str">
        <f aca="false">VLOOKUP($D1031,metadata!$B$2:$Z$451,20,0)</f>
        <v>global average</v>
      </c>
      <c r="X1031" s="0" t="str">
        <f aca="false">VLOOKUP($D1031,metadata!$B$2:$Z$451,21,0)</f>
        <v/>
      </c>
      <c r="Y1031" s="0" t="n">
        <f aca="false">VLOOKUP($D1031,metadata!$B$2:$Z$451,22,0)</f>
        <v>24</v>
      </c>
      <c r="Z1031" s="0" t="str">
        <f aca="false">VLOOKUP($D1031,metadata!$B$2:$Z$451,23,0)</f>
        <v/>
      </c>
      <c r="AA1031" s="0" t="str">
        <f aca="false">VLOOKUP($D1031,metadata!$B$2:$Z$451,24,0)</f>
        <v>adult</v>
      </c>
      <c r="AB1031" s="0" t="str">
        <f aca="false">VLOOKUP($D1031,metadata!$B$2:$Z$451,25,0)</f>
        <v/>
      </c>
      <c r="AC1031" s="0" t="n">
        <v>16.4999999999999</v>
      </c>
      <c r="AD1031" s="0" t="n">
        <v>8.68644067796594</v>
      </c>
      <c r="AF1031" s="0" t="n">
        <f aca="false">IF(AE1031="",V1031,AE1031)</f>
        <v>30</v>
      </c>
      <c r="AG1031" s="0" t="n">
        <f aca="false">ROUND(AC1031,1)</f>
        <v>16.5</v>
      </c>
      <c r="AH1031" s="0" t="n">
        <v>1986</v>
      </c>
      <c r="AI1031" s="0" t="s">
        <v>37</v>
      </c>
      <c r="AJ1031" s="0" t="s">
        <v>38</v>
      </c>
    </row>
    <row r="1032" customFormat="false" ht="13.8" hidden="false" customHeight="false" outlineLevel="0" collapsed="false">
      <c r="C1032" s="0" t="n">
        <v>1040</v>
      </c>
      <c r="D1032" s="3" t="str">
        <f aca="false">VLOOKUP(C1032,$A$1:$B$451,2)</f>
        <v>24- Biograd</v>
      </c>
      <c r="E1032" s="0" t="str">
        <f aca="false">VLOOKUP($D1032,metadata!$B$2:$S$451,2,0)</f>
        <v>LANKINEN, P</v>
      </c>
      <c r="F1032" s="0" t="str">
        <f aca="false">VLOOKUP($D1032,metadata!$B$2:$S$451,3,0)</f>
        <v>GEOGRAPHICAL VARIATION IN CIRCADIAN ECLOSION RHYTHM AND PHOTOPERIODIC ADULT DIAPAUSE IN DROSOPHILA-LITTORALIS</v>
      </c>
      <c r="G1032" s="0" t="str">
        <f aca="false">VLOOKUP($D1032,metadata!$B$2:$S$451,4,0)</f>
        <v>10.1007/BF00612503</v>
      </c>
      <c r="H1032" s="0" t="str">
        <f aca="false">VLOOKUP($D1032,metadata!$B$2:$S$451,5,0)</f>
        <v>y</v>
      </c>
      <c r="I1032" s="0" t="str">
        <f aca="false">VLOOKUP($D1032,metadata!$B$2:$S$451,6,0)</f>
        <v>a</v>
      </c>
      <c r="J1032" s="0" t="str">
        <f aca="false">VLOOKUP($D1032,metadata!$B$2:$S$451,7,0)</f>
        <v>i</v>
      </c>
      <c r="K1032" s="0" t="str">
        <f aca="false">VLOOKUP($D1032,metadata!$B$2:$S$451,8,0)</f>
        <v/>
      </c>
      <c r="L1032" s="0" t="n">
        <f aca="false">VLOOKUP($D1032,metadata!$B$2:$S$451,9,0)</f>
        <v>7</v>
      </c>
      <c r="M1032" s="0" t="str">
        <f aca="false">VLOOKUP($D1032,metadata!$B$2:$S$451,10,0)</f>
        <v/>
      </c>
      <c r="N1032" s="0" t="str">
        <f aca="false">VLOOKUP($D1032,metadata!$B$2:$S$451,11,0)</f>
        <v>drosophila littoralis</v>
      </c>
      <c r="O1032" s="0" t="str">
        <f aca="false">VLOOKUP($D1032,metadata!$B$2:$S$451,12,0)</f>
        <v>diptera</v>
      </c>
      <c r="P1032" s="0" t="str">
        <f aca="false">VLOOKUP($D1032,metadata!$B$2:$S$451,13,0)</f>
        <v>Biograd</v>
      </c>
      <c r="Q1032" s="0" t="n">
        <f aca="false">VLOOKUP($D1032,metadata!$B$2:$S$451,14,0)</f>
        <v>43.9166666666667</v>
      </c>
      <c r="R1032" s="0" t="n">
        <f aca="false">VLOOKUP($D1032,metadata!$B$2:$S$451,15,0)</f>
        <v>16</v>
      </c>
      <c r="S1032" s="0" t="str">
        <f aca="false">VLOOKUP($D1032,metadata!$B$2:$S$451,16,0)</f>
        <v/>
      </c>
      <c r="T1032" s="0" t="str">
        <f aca="false">VLOOKUP($D1032,metadata!$B$2:$S$451,17,0)</f>
        <v/>
      </c>
      <c r="U1032" s="0" t="str">
        <f aca="false">VLOOKUP($D1032,metadata!$B$2:$S$451,18,0)</f>
        <v/>
      </c>
      <c r="V1032" s="0" t="n">
        <f aca="false">VLOOKUP($D1032,metadata!$B$2:$Z$451,19,0)</f>
        <v>30</v>
      </c>
      <c r="W1032" s="0" t="str">
        <f aca="false">VLOOKUP($D1032,metadata!$B$2:$Z$451,20,0)</f>
        <v>global average</v>
      </c>
      <c r="X1032" s="0" t="str">
        <f aca="false">VLOOKUP($D1032,metadata!$B$2:$Z$451,21,0)</f>
        <v/>
      </c>
      <c r="Y1032" s="0" t="n">
        <f aca="false">VLOOKUP($D1032,metadata!$B$2:$Z$451,22,0)</f>
        <v>24</v>
      </c>
      <c r="Z1032" s="0" t="str">
        <f aca="false">VLOOKUP($D1032,metadata!$B$2:$Z$451,23,0)</f>
        <v/>
      </c>
      <c r="AA1032" s="0" t="str">
        <f aca="false">VLOOKUP($D1032,metadata!$B$2:$Z$451,24,0)</f>
        <v>adult</v>
      </c>
      <c r="AB1032" s="0" t="str">
        <f aca="false">VLOOKUP($D1032,metadata!$B$2:$Z$451,25,0)</f>
        <v/>
      </c>
      <c r="AC1032" s="0" t="n">
        <v>17.9318181818181</v>
      </c>
      <c r="AD1032" s="0" t="n">
        <v>5.49884437596301</v>
      </c>
      <c r="AF1032" s="0" t="n">
        <f aca="false">IF(AE1032="",V1032,AE1032)</f>
        <v>30</v>
      </c>
      <c r="AG1032" s="0" t="n">
        <v>18</v>
      </c>
      <c r="AH1032" s="0" t="n">
        <v>1986</v>
      </c>
      <c r="AI1032" s="0" t="s">
        <v>37</v>
      </c>
      <c r="AJ1032" s="0" t="s">
        <v>38</v>
      </c>
    </row>
    <row r="1033" customFormat="false" ht="13.8" hidden="false" customHeight="false" outlineLevel="0" collapsed="false">
      <c r="C1033" s="0" t="n">
        <v>1041</v>
      </c>
      <c r="D1033" s="3" t="str">
        <f aca="false">VLOOKUP(C1033,$A$1:$B$451,2)</f>
        <v>24- Biograd</v>
      </c>
      <c r="E1033" s="0" t="str">
        <f aca="false">VLOOKUP($D1033,metadata!$B$2:$S$451,2,0)</f>
        <v>LANKINEN, P</v>
      </c>
      <c r="F1033" s="0" t="str">
        <f aca="false">VLOOKUP($D1033,metadata!$B$2:$S$451,3,0)</f>
        <v>GEOGRAPHICAL VARIATION IN CIRCADIAN ECLOSION RHYTHM AND PHOTOPERIODIC ADULT DIAPAUSE IN DROSOPHILA-LITTORALIS</v>
      </c>
      <c r="G1033" s="0" t="str">
        <f aca="false">VLOOKUP($D1033,metadata!$B$2:$S$451,4,0)</f>
        <v>10.1007/BF00612503</v>
      </c>
      <c r="H1033" s="0" t="str">
        <f aca="false">VLOOKUP($D1033,metadata!$B$2:$S$451,5,0)</f>
        <v>y</v>
      </c>
      <c r="I1033" s="0" t="str">
        <f aca="false">VLOOKUP($D1033,metadata!$B$2:$S$451,6,0)</f>
        <v>a</v>
      </c>
      <c r="J1033" s="0" t="str">
        <f aca="false">VLOOKUP($D1033,metadata!$B$2:$S$451,7,0)</f>
        <v>i</v>
      </c>
      <c r="K1033" s="0" t="str">
        <f aca="false">VLOOKUP($D1033,metadata!$B$2:$S$451,8,0)</f>
        <v/>
      </c>
      <c r="L1033" s="0" t="n">
        <f aca="false">VLOOKUP($D1033,metadata!$B$2:$S$451,9,0)</f>
        <v>7</v>
      </c>
      <c r="M1033" s="0" t="str">
        <f aca="false">VLOOKUP($D1033,metadata!$B$2:$S$451,10,0)</f>
        <v/>
      </c>
      <c r="N1033" s="0" t="str">
        <f aca="false">VLOOKUP($D1033,metadata!$B$2:$S$451,11,0)</f>
        <v>drosophila littoralis</v>
      </c>
      <c r="O1033" s="0" t="str">
        <f aca="false">VLOOKUP($D1033,metadata!$B$2:$S$451,12,0)</f>
        <v>diptera</v>
      </c>
      <c r="P1033" s="0" t="str">
        <f aca="false">VLOOKUP($D1033,metadata!$B$2:$S$451,13,0)</f>
        <v>Biograd</v>
      </c>
      <c r="Q1033" s="0" t="n">
        <f aca="false">VLOOKUP($D1033,metadata!$B$2:$S$451,14,0)</f>
        <v>43.9166666666667</v>
      </c>
      <c r="R1033" s="0" t="n">
        <f aca="false">VLOOKUP($D1033,metadata!$B$2:$S$451,15,0)</f>
        <v>16</v>
      </c>
      <c r="S1033" s="0" t="str">
        <f aca="false">VLOOKUP($D1033,metadata!$B$2:$S$451,16,0)</f>
        <v/>
      </c>
      <c r="T1033" s="0" t="str">
        <f aca="false">VLOOKUP($D1033,metadata!$B$2:$S$451,17,0)</f>
        <v/>
      </c>
      <c r="U1033" s="0" t="str">
        <f aca="false">VLOOKUP($D1033,metadata!$B$2:$S$451,18,0)</f>
        <v/>
      </c>
      <c r="V1033" s="0" t="n">
        <f aca="false">VLOOKUP($D1033,metadata!$B$2:$Z$451,19,0)</f>
        <v>30</v>
      </c>
      <c r="W1033" s="0" t="str">
        <f aca="false">VLOOKUP($D1033,metadata!$B$2:$Z$451,20,0)</f>
        <v>global average</v>
      </c>
      <c r="X1033" s="0" t="str">
        <f aca="false">VLOOKUP($D1033,metadata!$B$2:$Z$451,21,0)</f>
        <v/>
      </c>
      <c r="Y1033" s="0" t="n">
        <f aca="false">VLOOKUP($D1033,metadata!$B$2:$Z$451,22,0)</f>
        <v>24</v>
      </c>
      <c r="Z1033" s="0" t="str">
        <f aca="false">VLOOKUP($D1033,metadata!$B$2:$Z$451,23,0)</f>
        <v/>
      </c>
      <c r="AA1033" s="0" t="str">
        <f aca="false">VLOOKUP($D1033,metadata!$B$2:$Z$451,24,0)</f>
        <v>adult</v>
      </c>
      <c r="AB1033" s="0" t="str">
        <f aca="false">VLOOKUP($D1033,metadata!$B$2:$Z$451,25,0)</f>
        <v/>
      </c>
      <c r="AC1033" s="0" t="n">
        <v>19.3636363636363</v>
      </c>
      <c r="AD1033" s="0" t="n">
        <v>7.39599383667189</v>
      </c>
      <c r="AF1033" s="0" t="n">
        <f aca="false">IF(AE1033="",V1033,AE1033)</f>
        <v>30</v>
      </c>
      <c r="AG1033" s="0" t="n">
        <v>19.5</v>
      </c>
      <c r="AH1033" s="0" t="n">
        <v>1986</v>
      </c>
      <c r="AI1033" s="0" t="s">
        <v>37</v>
      </c>
      <c r="AJ1033" s="0" t="s">
        <v>38</v>
      </c>
    </row>
    <row r="1034" customFormat="false" ht="13.8" hidden="false" customHeight="false" outlineLevel="0" collapsed="false">
      <c r="C1034" s="0" t="n">
        <v>1042</v>
      </c>
      <c r="D1034" s="3" t="str">
        <f aca="false">VLOOKUP(C1034,$A$1:$B$451,2)</f>
        <v>24- Krasnodar</v>
      </c>
      <c r="E1034" s="0" t="str">
        <f aca="false">VLOOKUP($D1034,metadata!$B$2:$S$451,2,0)</f>
        <v>LANKINEN, P</v>
      </c>
      <c r="F1034" s="0" t="str">
        <f aca="false">VLOOKUP($D1034,metadata!$B$2:$S$451,3,0)</f>
        <v>GEOGRAPHICAL VARIATION IN CIRCADIAN ECLOSION RHYTHM AND PHOTOPERIODIC ADULT DIAPAUSE IN DROSOPHILA-LITTORALIS</v>
      </c>
      <c r="G1034" s="0" t="str">
        <f aca="false">VLOOKUP($D1034,metadata!$B$2:$S$451,4,0)</f>
        <v>10.1007/BF00612503</v>
      </c>
      <c r="H1034" s="0" t="str">
        <f aca="false">VLOOKUP($D1034,metadata!$B$2:$S$451,5,0)</f>
        <v>y</v>
      </c>
      <c r="I1034" s="0" t="str">
        <f aca="false">VLOOKUP($D1034,metadata!$B$2:$S$451,6,0)</f>
        <v>a</v>
      </c>
      <c r="J1034" s="0" t="str">
        <f aca="false">VLOOKUP($D1034,metadata!$B$2:$S$451,7,0)</f>
        <v>i</v>
      </c>
      <c r="K1034" s="0" t="str">
        <f aca="false">VLOOKUP($D1034,metadata!$B$2:$S$451,8,0)</f>
        <v/>
      </c>
      <c r="L1034" s="0" t="n">
        <f aca="false">VLOOKUP($D1034,metadata!$B$2:$S$451,9,0)</f>
        <v>9</v>
      </c>
      <c r="M1034" s="0" t="str">
        <f aca="false">VLOOKUP($D1034,metadata!$B$2:$S$451,10,0)</f>
        <v/>
      </c>
      <c r="N1034" s="0" t="str">
        <f aca="false">VLOOKUP($D1034,metadata!$B$2:$S$451,11,0)</f>
        <v>drosophila littoralis</v>
      </c>
      <c r="O1034" s="0" t="str">
        <f aca="false">VLOOKUP($D1034,metadata!$B$2:$S$451,12,0)</f>
        <v>diptera</v>
      </c>
      <c r="P1034" s="0" t="str">
        <f aca="false">VLOOKUP($D1034,metadata!$B$2:$S$451,13,0)</f>
        <v>Krasnodar</v>
      </c>
      <c r="Q1034" s="0" t="n">
        <f aca="false">VLOOKUP($D1034,metadata!$B$2:$S$451,14,0)</f>
        <v>44.6666666666667</v>
      </c>
      <c r="R1034" s="0" t="n">
        <f aca="false">VLOOKUP($D1034,metadata!$B$2:$S$451,15,0)</f>
        <v>39.5</v>
      </c>
      <c r="S1034" s="0" t="str">
        <f aca="false">VLOOKUP($D1034,metadata!$B$2:$S$451,16,0)</f>
        <v/>
      </c>
      <c r="T1034" s="0" t="str">
        <f aca="false">VLOOKUP($D1034,metadata!$B$2:$S$451,17,0)</f>
        <v/>
      </c>
      <c r="U1034" s="0" t="str">
        <f aca="false">VLOOKUP($D1034,metadata!$B$2:$S$451,18,0)</f>
        <v/>
      </c>
      <c r="V1034" s="0" t="n">
        <f aca="false">VLOOKUP($D1034,metadata!$B$2:$Z$451,19,0)</f>
        <v>30</v>
      </c>
      <c r="W1034" s="0" t="str">
        <f aca="false">VLOOKUP($D1034,metadata!$B$2:$Z$451,20,0)</f>
        <v>global average</v>
      </c>
      <c r="X1034" s="0" t="str">
        <f aca="false">VLOOKUP($D1034,metadata!$B$2:$Z$451,21,0)</f>
        <v/>
      </c>
      <c r="Y1034" s="0" t="n">
        <f aca="false">VLOOKUP($D1034,metadata!$B$2:$Z$451,22,0)</f>
        <v>24</v>
      </c>
      <c r="Z1034" s="0" t="str">
        <f aca="false">VLOOKUP($D1034,metadata!$B$2:$Z$451,23,0)</f>
        <v/>
      </c>
      <c r="AA1034" s="0" t="str">
        <f aca="false">VLOOKUP($D1034,metadata!$B$2:$Z$451,24,0)</f>
        <v>adult</v>
      </c>
      <c r="AB1034" s="0" t="str">
        <f aca="false">VLOOKUP($D1034,metadata!$B$2:$Z$451,25,0)</f>
        <v/>
      </c>
      <c r="AC1034" s="0" t="n">
        <v>9</v>
      </c>
      <c r="AD1034" s="0" t="n">
        <v>100</v>
      </c>
      <c r="AF1034" s="0" t="n">
        <f aca="false">IF(AE1034="",V1034,AE1034)</f>
        <v>30</v>
      </c>
      <c r="AG1034" s="0" t="n">
        <f aca="false">ROUND(AC1034,1)</f>
        <v>9</v>
      </c>
      <c r="AH1034" s="0" t="n">
        <v>1986</v>
      </c>
      <c r="AI1034" s="0" t="s">
        <v>37</v>
      </c>
      <c r="AJ1034" s="0" t="s">
        <v>38</v>
      </c>
    </row>
    <row r="1035" customFormat="false" ht="13.8" hidden="false" customHeight="false" outlineLevel="0" collapsed="false">
      <c r="C1035" s="0" t="n">
        <v>1043</v>
      </c>
      <c r="D1035" s="3" t="str">
        <f aca="false">VLOOKUP(C1035,$A$1:$B$451,2)</f>
        <v>24- Krasnodar</v>
      </c>
      <c r="E1035" s="0" t="str">
        <f aca="false">VLOOKUP($D1035,metadata!$B$2:$S$451,2,0)</f>
        <v>LANKINEN, P</v>
      </c>
      <c r="F1035" s="0" t="str">
        <f aca="false">VLOOKUP($D1035,metadata!$B$2:$S$451,3,0)</f>
        <v>GEOGRAPHICAL VARIATION IN CIRCADIAN ECLOSION RHYTHM AND PHOTOPERIODIC ADULT DIAPAUSE IN DROSOPHILA-LITTORALIS</v>
      </c>
      <c r="G1035" s="0" t="str">
        <f aca="false">VLOOKUP($D1035,metadata!$B$2:$S$451,4,0)</f>
        <v>10.1007/BF00612503</v>
      </c>
      <c r="H1035" s="0" t="str">
        <f aca="false">VLOOKUP($D1035,metadata!$B$2:$S$451,5,0)</f>
        <v>y</v>
      </c>
      <c r="I1035" s="0" t="str">
        <f aca="false">VLOOKUP($D1035,metadata!$B$2:$S$451,6,0)</f>
        <v>a</v>
      </c>
      <c r="J1035" s="0" t="str">
        <f aca="false">VLOOKUP($D1035,metadata!$B$2:$S$451,7,0)</f>
        <v>i</v>
      </c>
      <c r="K1035" s="0" t="str">
        <f aca="false">VLOOKUP($D1035,metadata!$B$2:$S$451,8,0)</f>
        <v/>
      </c>
      <c r="L1035" s="0" t="n">
        <f aca="false">VLOOKUP($D1035,metadata!$B$2:$S$451,9,0)</f>
        <v>9</v>
      </c>
      <c r="M1035" s="0" t="str">
        <f aca="false">VLOOKUP($D1035,metadata!$B$2:$S$451,10,0)</f>
        <v/>
      </c>
      <c r="N1035" s="0" t="str">
        <f aca="false">VLOOKUP($D1035,metadata!$B$2:$S$451,11,0)</f>
        <v>drosophila littoralis</v>
      </c>
      <c r="O1035" s="0" t="str">
        <f aca="false">VLOOKUP($D1035,metadata!$B$2:$S$451,12,0)</f>
        <v>diptera</v>
      </c>
      <c r="P1035" s="0" t="str">
        <f aca="false">VLOOKUP($D1035,metadata!$B$2:$S$451,13,0)</f>
        <v>Krasnodar</v>
      </c>
      <c r="Q1035" s="0" t="n">
        <f aca="false">VLOOKUP($D1035,metadata!$B$2:$S$451,14,0)</f>
        <v>44.6666666666667</v>
      </c>
      <c r="R1035" s="0" t="n">
        <f aca="false">VLOOKUP($D1035,metadata!$B$2:$S$451,15,0)</f>
        <v>39.5</v>
      </c>
      <c r="S1035" s="0" t="str">
        <f aca="false">VLOOKUP($D1035,metadata!$B$2:$S$451,16,0)</f>
        <v/>
      </c>
      <c r="T1035" s="0" t="str">
        <f aca="false">VLOOKUP($D1035,metadata!$B$2:$S$451,17,0)</f>
        <v/>
      </c>
      <c r="U1035" s="0" t="str">
        <f aca="false">VLOOKUP($D1035,metadata!$B$2:$S$451,18,0)</f>
        <v/>
      </c>
      <c r="V1035" s="0" t="n">
        <f aca="false">VLOOKUP($D1035,metadata!$B$2:$Z$451,19,0)</f>
        <v>30</v>
      </c>
      <c r="W1035" s="0" t="str">
        <f aca="false">VLOOKUP($D1035,metadata!$B$2:$Z$451,20,0)</f>
        <v>global average</v>
      </c>
      <c r="X1035" s="0" t="str">
        <f aca="false">VLOOKUP($D1035,metadata!$B$2:$Z$451,21,0)</f>
        <v/>
      </c>
      <c r="Y1035" s="0" t="n">
        <f aca="false">VLOOKUP($D1035,metadata!$B$2:$Z$451,22,0)</f>
        <v>24</v>
      </c>
      <c r="Z1035" s="0" t="str">
        <f aca="false">VLOOKUP($D1035,metadata!$B$2:$Z$451,23,0)</f>
        <v/>
      </c>
      <c r="AA1035" s="0" t="str">
        <f aca="false">VLOOKUP($D1035,metadata!$B$2:$Z$451,24,0)</f>
        <v>adult</v>
      </c>
      <c r="AB1035" s="0" t="str">
        <f aca="false">VLOOKUP($D1035,metadata!$B$2:$Z$451,25,0)</f>
        <v/>
      </c>
      <c r="AC1035" s="0" t="n">
        <v>10.4470179502026</v>
      </c>
      <c r="AD1035" s="0" t="n">
        <v>99.7973364215402</v>
      </c>
      <c r="AF1035" s="0" t="n">
        <f aca="false">IF(AE1035="",V1035,AE1035)</f>
        <v>30</v>
      </c>
      <c r="AG1035" s="0" t="n">
        <v>10.5</v>
      </c>
      <c r="AH1035" s="0" t="n">
        <v>1986</v>
      </c>
      <c r="AI1035" s="0" t="s">
        <v>37</v>
      </c>
      <c r="AJ1035" s="0" t="s">
        <v>38</v>
      </c>
    </row>
    <row r="1036" customFormat="false" ht="13.8" hidden="false" customHeight="false" outlineLevel="0" collapsed="false">
      <c r="C1036" s="0" t="n">
        <v>1044</v>
      </c>
      <c r="D1036" s="3" t="str">
        <f aca="false">VLOOKUP(C1036,$A$1:$B$451,2)</f>
        <v>24- Krasnodar</v>
      </c>
      <c r="E1036" s="0" t="str">
        <f aca="false">VLOOKUP($D1036,metadata!$B$2:$S$451,2,0)</f>
        <v>LANKINEN, P</v>
      </c>
      <c r="F1036" s="0" t="str">
        <f aca="false">VLOOKUP($D1036,metadata!$B$2:$S$451,3,0)</f>
        <v>GEOGRAPHICAL VARIATION IN CIRCADIAN ECLOSION RHYTHM AND PHOTOPERIODIC ADULT DIAPAUSE IN DROSOPHILA-LITTORALIS</v>
      </c>
      <c r="G1036" s="0" t="str">
        <f aca="false">VLOOKUP($D1036,metadata!$B$2:$S$451,4,0)</f>
        <v>10.1007/BF00612503</v>
      </c>
      <c r="H1036" s="0" t="str">
        <f aca="false">VLOOKUP($D1036,metadata!$B$2:$S$451,5,0)</f>
        <v>y</v>
      </c>
      <c r="I1036" s="0" t="str">
        <f aca="false">VLOOKUP($D1036,metadata!$B$2:$S$451,6,0)</f>
        <v>a</v>
      </c>
      <c r="J1036" s="0" t="str">
        <f aca="false">VLOOKUP($D1036,metadata!$B$2:$S$451,7,0)</f>
        <v>i</v>
      </c>
      <c r="K1036" s="0" t="str">
        <f aca="false">VLOOKUP($D1036,metadata!$B$2:$S$451,8,0)</f>
        <v/>
      </c>
      <c r="L1036" s="0" t="n">
        <f aca="false">VLOOKUP($D1036,metadata!$B$2:$S$451,9,0)</f>
        <v>9</v>
      </c>
      <c r="M1036" s="0" t="str">
        <f aca="false">VLOOKUP($D1036,metadata!$B$2:$S$451,10,0)</f>
        <v/>
      </c>
      <c r="N1036" s="0" t="str">
        <f aca="false">VLOOKUP($D1036,metadata!$B$2:$S$451,11,0)</f>
        <v>drosophila littoralis</v>
      </c>
      <c r="O1036" s="0" t="str">
        <f aca="false">VLOOKUP($D1036,metadata!$B$2:$S$451,12,0)</f>
        <v>diptera</v>
      </c>
      <c r="P1036" s="0" t="str">
        <f aca="false">VLOOKUP($D1036,metadata!$B$2:$S$451,13,0)</f>
        <v>Krasnodar</v>
      </c>
      <c r="Q1036" s="0" t="n">
        <f aca="false">VLOOKUP($D1036,metadata!$B$2:$S$451,14,0)</f>
        <v>44.6666666666667</v>
      </c>
      <c r="R1036" s="0" t="n">
        <f aca="false">VLOOKUP($D1036,metadata!$B$2:$S$451,15,0)</f>
        <v>39.5</v>
      </c>
      <c r="S1036" s="0" t="str">
        <f aca="false">VLOOKUP($D1036,metadata!$B$2:$S$451,16,0)</f>
        <v/>
      </c>
      <c r="T1036" s="0" t="str">
        <f aca="false">VLOOKUP($D1036,metadata!$B$2:$S$451,17,0)</f>
        <v/>
      </c>
      <c r="U1036" s="0" t="str">
        <f aca="false">VLOOKUP($D1036,metadata!$B$2:$S$451,18,0)</f>
        <v/>
      </c>
      <c r="V1036" s="0" t="n">
        <f aca="false">VLOOKUP($D1036,metadata!$B$2:$Z$451,19,0)</f>
        <v>30</v>
      </c>
      <c r="W1036" s="0" t="str">
        <f aca="false">VLOOKUP($D1036,metadata!$B$2:$Z$451,20,0)</f>
        <v>global average</v>
      </c>
      <c r="X1036" s="0" t="str">
        <f aca="false">VLOOKUP($D1036,metadata!$B$2:$Z$451,21,0)</f>
        <v/>
      </c>
      <c r="Y1036" s="0" t="n">
        <f aca="false">VLOOKUP($D1036,metadata!$B$2:$Z$451,22,0)</f>
        <v>24</v>
      </c>
      <c r="Z1036" s="0" t="str">
        <f aca="false">VLOOKUP($D1036,metadata!$B$2:$Z$451,23,0)</f>
        <v/>
      </c>
      <c r="AA1036" s="0" t="str">
        <f aca="false">VLOOKUP($D1036,metadata!$B$2:$Z$451,24,0)</f>
        <v>adult</v>
      </c>
      <c r="AB1036" s="0" t="str">
        <f aca="false">VLOOKUP($D1036,metadata!$B$2:$Z$451,25,0)</f>
        <v/>
      </c>
      <c r="AC1036" s="0" t="n">
        <v>11.9577301679212</v>
      </c>
      <c r="AD1036" s="0" t="n">
        <v>98.7454159428681</v>
      </c>
      <c r="AF1036" s="0" t="n">
        <f aca="false">IF(AE1036="",V1036,AE1036)</f>
        <v>30</v>
      </c>
      <c r="AG1036" s="0" t="n">
        <f aca="false">ROUND(AC1036,1)</f>
        <v>12</v>
      </c>
      <c r="AH1036" s="0" t="n">
        <v>1986</v>
      </c>
      <c r="AI1036" s="0" t="s">
        <v>37</v>
      </c>
      <c r="AJ1036" s="0" t="s">
        <v>38</v>
      </c>
    </row>
    <row r="1037" customFormat="false" ht="13.8" hidden="false" customHeight="false" outlineLevel="0" collapsed="false">
      <c r="C1037" s="0" t="n">
        <v>1045</v>
      </c>
      <c r="D1037" s="3" t="str">
        <f aca="false">VLOOKUP(C1037,$A$1:$B$451,2)</f>
        <v>24- Krasnodar</v>
      </c>
      <c r="E1037" s="0" t="str">
        <f aca="false">VLOOKUP($D1037,metadata!$B$2:$S$451,2,0)</f>
        <v>LANKINEN, P</v>
      </c>
      <c r="F1037" s="0" t="str">
        <f aca="false">VLOOKUP($D1037,metadata!$B$2:$S$451,3,0)</f>
        <v>GEOGRAPHICAL VARIATION IN CIRCADIAN ECLOSION RHYTHM AND PHOTOPERIODIC ADULT DIAPAUSE IN DROSOPHILA-LITTORALIS</v>
      </c>
      <c r="G1037" s="0" t="str">
        <f aca="false">VLOOKUP($D1037,metadata!$B$2:$S$451,4,0)</f>
        <v>10.1007/BF00612503</v>
      </c>
      <c r="H1037" s="0" t="str">
        <f aca="false">VLOOKUP($D1037,metadata!$B$2:$S$451,5,0)</f>
        <v>y</v>
      </c>
      <c r="I1037" s="0" t="str">
        <f aca="false">VLOOKUP($D1037,metadata!$B$2:$S$451,6,0)</f>
        <v>a</v>
      </c>
      <c r="J1037" s="0" t="str">
        <f aca="false">VLOOKUP($D1037,metadata!$B$2:$S$451,7,0)</f>
        <v>i</v>
      </c>
      <c r="K1037" s="0" t="str">
        <f aca="false">VLOOKUP($D1037,metadata!$B$2:$S$451,8,0)</f>
        <v/>
      </c>
      <c r="L1037" s="0" t="n">
        <f aca="false">VLOOKUP($D1037,metadata!$B$2:$S$451,9,0)</f>
        <v>9</v>
      </c>
      <c r="M1037" s="0" t="str">
        <f aca="false">VLOOKUP($D1037,metadata!$B$2:$S$451,10,0)</f>
        <v/>
      </c>
      <c r="N1037" s="0" t="str">
        <f aca="false">VLOOKUP($D1037,metadata!$B$2:$S$451,11,0)</f>
        <v>drosophila littoralis</v>
      </c>
      <c r="O1037" s="0" t="str">
        <f aca="false">VLOOKUP($D1037,metadata!$B$2:$S$451,12,0)</f>
        <v>diptera</v>
      </c>
      <c r="P1037" s="0" t="str">
        <f aca="false">VLOOKUP($D1037,metadata!$B$2:$S$451,13,0)</f>
        <v>Krasnodar</v>
      </c>
      <c r="Q1037" s="0" t="n">
        <f aca="false">VLOOKUP($D1037,metadata!$B$2:$S$451,14,0)</f>
        <v>44.6666666666667</v>
      </c>
      <c r="R1037" s="0" t="n">
        <f aca="false">VLOOKUP($D1037,metadata!$B$2:$S$451,15,0)</f>
        <v>39.5</v>
      </c>
      <c r="S1037" s="0" t="str">
        <f aca="false">VLOOKUP($D1037,metadata!$B$2:$S$451,16,0)</f>
        <v/>
      </c>
      <c r="T1037" s="0" t="str">
        <f aca="false">VLOOKUP($D1037,metadata!$B$2:$S$451,17,0)</f>
        <v/>
      </c>
      <c r="U1037" s="0" t="str">
        <f aca="false">VLOOKUP($D1037,metadata!$B$2:$S$451,18,0)</f>
        <v/>
      </c>
      <c r="V1037" s="0" t="n">
        <f aca="false">VLOOKUP($D1037,metadata!$B$2:$Z$451,19,0)</f>
        <v>30</v>
      </c>
      <c r="W1037" s="0" t="str">
        <f aca="false">VLOOKUP($D1037,metadata!$B$2:$Z$451,20,0)</f>
        <v>global average</v>
      </c>
      <c r="X1037" s="0" t="str">
        <f aca="false">VLOOKUP($D1037,metadata!$B$2:$Z$451,21,0)</f>
        <v/>
      </c>
      <c r="Y1037" s="0" t="n">
        <f aca="false">VLOOKUP($D1037,metadata!$B$2:$Z$451,22,0)</f>
        <v>24</v>
      </c>
      <c r="Z1037" s="0" t="str">
        <f aca="false">VLOOKUP($D1037,metadata!$B$2:$Z$451,23,0)</f>
        <v/>
      </c>
      <c r="AA1037" s="0" t="str">
        <f aca="false">VLOOKUP($D1037,metadata!$B$2:$Z$451,24,0)</f>
        <v>adult</v>
      </c>
      <c r="AB1037" s="0" t="str">
        <f aca="false">VLOOKUP($D1037,metadata!$B$2:$Z$451,25,0)</f>
        <v/>
      </c>
      <c r="AC1037" s="0" t="n">
        <v>12.8743485813549</v>
      </c>
      <c r="AD1037" s="0" t="n">
        <v>1.97838255163094</v>
      </c>
      <c r="AF1037" s="0" t="n">
        <f aca="false">IF(AE1037="",V1037,AE1037)</f>
        <v>30</v>
      </c>
      <c r="AG1037" s="0" t="n">
        <v>13.5</v>
      </c>
      <c r="AH1037" s="0" t="n">
        <v>1986</v>
      </c>
      <c r="AI1037" s="0" t="s">
        <v>37</v>
      </c>
      <c r="AJ1037" s="0" t="s">
        <v>38</v>
      </c>
    </row>
    <row r="1038" customFormat="false" ht="13.8" hidden="false" customHeight="false" outlineLevel="0" collapsed="false">
      <c r="C1038" s="0" t="n">
        <v>1046</v>
      </c>
      <c r="D1038" s="3" t="str">
        <f aca="false">VLOOKUP(C1038,$A$1:$B$451,2)</f>
        <v>24- Krasnodar</v>
      </c>
      <c r="E1038" s="0" t="str">
        <f aca="false">VLOOKUP($D1038,metadata!$B$2:$S$451,2,0)</f>
        <v>LANKINEN, P</v>
      </c>
      <c r="F1038" s="0" t="str">
        <f aca="false">VLOOKUP($D1038,metadata!$B$2:$S$451,3,0)</f>
        <v>GEOGRAPHICAL VARIATION IN CIRCADIAN ECLOSION RHYTHM AND PHOTOPERIODIC ADULT DIAPAUSE IN DROSOPHILA-LITTORALIS</v>
      </c>
      <c r="G1038" s="0" t="str">
        <f aca="false">VLOOKUP($D1038,metadata!$B$2:$S$451,4,0)</f>
        <v>10.1007/BF00612503</v>
      </c>
      <c r="H1038" s="0" t="str">
        <f aca="false">VLOOKUP($D1038,metadata!$B$2:$S$451,5,0)</f>
        <v>y</v>
      </c>
      <c r="I1038" s="0" t="str">
        <f aca="false">VLOOKUP($D1038,metadata!$B$2:$S$451,6,0)</f>
        <v>a</v>
      </c>
      <c r="J1038" s="0" t="str">
        <f aca="false">VLOOKUP($D1038,metadata!$B$2:$S$451,7,0)</f>
        <v>i</v>
      </c>
      <c r="K1038" s="0" t="str">
        <f aca="false">VLOOKUP($D1038,metadata!$B$2:$S$451,8,0)</f>
        <v/>
      </c>
      <c r="L1038" s="0" t="n">
        <f aca="false">VLOOKUP($D1038,metadata!$B$2:$S$451,9,0)</f>
        <v>9</v>
      </c>
      <c r="M1038" s="0" t="str">
        <f aca="false">VLOOKUP($D1038,metadata!$B$2:$S$451,10,0)</f>
        <v/>
      </c>
      <c r="N1038" s="0" t="str">
        <f aca="false">VLOOKUP($D1038,metadata!$B$2:$S$451,11,0)</f>
        <v>drosophila littoralis</v>
      </c>
      <c r="O1038" s="0" t="str">
        <f aca="false">VLOOKUP($D1038,metadata!$B$2:$S$451,12,0)</f>
        <v>diptera</v>
      </c>
      <c r="P1038" s="0" t="str">
        <f aca="false">VLOOKUP($D1038,metadata!$B$2:$S$451,13,0)</f>
        <v>Krasnodar</v>
      </c>
      <c r="Q1038" s="0" t="n">
        <f aca="false">VLOOKUP($D1038,metadata!$B$2:$S$451,14,0)</f>
        <v>44.6666666666667</v>
      </c>
      <c r="R1038" s="0" t="n">
        <f aca="false">VLOOKUP($D1038,metadata!$B$2:$S$451,15,0)</f>
        <v>39.5</v>
      </c>
      <c r="S1038" s="0" t="str">
        <f aca="false">VLOOKUP($D1038,metadata!$B$2:$S$451,16,0)</f>
        <v/>
      </c>
      <c r="T1038" s="0" t="str">
        <f aca="false">VLOOKUP($D1038,metadata!$B$2:$S$451,17,0)</f>
        <v/>
      </c>
      <c r="U1038" s="0" t="str">
        <f aca="false">VLOOKUP($D1038,metadata!$B$2:$S$451,18,0)</f>
        <v/>
      </c>
      <c r="V1038" s="0" t="n">
        <f aca="false">VLOOKUP($D1038,metadata!$B$2:$Z$451,19,0)</f>
        <v>30</v>
      </c>
      <c r="W1038" s="0" t="str">
        <f aca="false">VLOOKUP($D1038,metadata!$B$2:$Z$451,20,0)</f>
        <v>global average</v>
      </c>
      <c r="X1038" s="0" t="str">
        <f aca="false">VLOOKUP($D1038,metadata!$B$2:$Z$451,21,0)</f>
        <v/>
      </c>
      <c r="Y1038" s="0" t="n">
        <f aca="false">VLOOKUP($D1038,metadata!$B$2:$Z$451,22,0)</f>
        <v>24</v>
      </c>
      <c r="Z1038" s="0" t="str">
        <f aca="false">VLOOKUP($D1038,metadata!$B$2:$Z$451,23,0)</f>
        <v/>
      </c>
      <c r="AA1038" s="0" t="str">
        <f aca="false">VLOOKUP($D1038,metadata!$B$2:$Z$451,24,0)</f>
        <v>adult</v>
      </c>
      <c r="AB1038" s="0" t="str">
        <f aca="false">VLOOKUP($D1038,metadata!$B$2:$Z$451,25,0)</f>
        <v/>
      </c>
      <c r="AC1038" s="0" t="n">
        <v>14.3850607990735</v>
      </c>
      <c r="AD1038" s="0" t="n">
        <v>0.926462072958884</v>
      </c>
      <c r="AF1038" s="0" t="n">
        <f aca="false">IF(AE1038="",V1038,AE1038)</f>
        <v>30</v>
      </c>
      <c r="AG1038" s="0" t="n">
        <v>15</v>
      </c>
      <c r="AH1038" s="0" t="n">
        <v>1986</v>
      </c>
      <c r="AI1038" s="0" t="s">
        <v>37</v>
      </c>
      <c r="AJ1038" s="0" t="s">
        <v>38</v>
      </c>
    </row>
    <row r="1039" customFormat="false" ht="13.8" hidden="false" customHeight="false" outlineLevel="0" collapsed="false">
      <c r="C1039" s="0" t="n">
        <v>1047</v>
      </c>
      <c r="D1039" s="3" t="str">
        <f aca="false">VLOOKUP(C1039,$A$1:$B$451,2)</f>
        <v>24- Krasnodar</v>
      </c>
      <c r="E1039" s="0" t="str">
        <f aca="false">VLOOKUP($D1039,metadata!$B$2:$S$451,2,0)</f>
        <v>LANKINEN, P</v>
      </c>
      <c r="F1039" s="0" t="str">
        <f aca="false">VLOOKUP($D1039,metadata!$B$2:$S$451,3,0)</f>
        <v>GEOGRAPHICAL VARIATION IN CIRCADIAN ECLOSION RHYTHM AND PHOTOPERIODIC ADULT DIAPAUSE IN DROSOPHILA-LITTORALIS</v>
      </c>
      <c r="G1039" s="0" t="str">
        <f aca="false">VLOOKUP($D1039,metadata!$B$2:$S$451,4,0)</f>
        <v>10.1007/BF00612503</v>
      </c>
      <c r="H1039" s="0" t="str">
        <f aca="false">VLOOKUP($D1039,metadata!$B$2:$S$451,5,0)</f>
        <v>y</v>
      </c>
      <c r="I1039" s="0" t="str">
        <f aca="false">VLOOKUP($D1039,metadata!$B$2:$S$451,6,0)</f>
        <v>a</v>
      </c>
      <c r="J1039" s="0" t="str">
        <f aca="false">VLOOKUP($D1039,metadata!$B$2:$S$451,7,0)</f>
        <v>i</v>
      </c>
      <c r="K1039" s="0" t="str">
        <f aca="false">VLOOKUP($D1039,metadata!$B$2:$S$451,8,0)</f>
        <v/>
      </c>
      <c r="L1039" s="0" t="n">
        <f aca="false">VLOOKUP($D1039,metadata!$B$2:$S$451,9,0)</f>
        <v>9</v>
      </c>
      <c r="M1039" s="0" t="str">
        <f aca="false">VLOOKUP($D1039,metadata!$B$2:$S$451,10,0)</f>
        <v/>
      </c>
      <c r="N1039" s="0" t="str">
        <f aca="false">VLOOKUP($D1039,metadata!$B$2:$S$451,11,0)</f>
        <v>drosophila littoralis</v>
      </c>
      <c r="O1039" s="0" t="str">
        <f aca="false">VLOOKUP($D1039,metadata!$B$2:$S$451,12,0)</f>
        <v>diptera</v>
      </c>
      <c r="P1039" s="0" t="str">
        <f aca="false">VLOOKUP($D1039,metadata!$B$2:$S$451,13,0)</f>
        <v>Krasnodar</v>
      </c>
      <c r="Q1039" s="0" t="n">
        <f aca="false">VLOOKUP($D1039,metadata!$B$2:$S$451,14,0)</f>
        <v>44.6666666666667</v>
      </c>
      <c r="R1039" s="0" t="n">
        <f aca="false">VLOOKUP($D1039,metadata!$B$2:$S$451,15,0)</f>
        <v>39.5</v>
      </c>
      <c r="S1039" s="0" t="str">
        <f aca="false">VLOOKUP($D1039,metadata!$B$2:$S$451,16,0)</f>
        <v/>
      </c>
      <c r="T1039" s="0" t="str">
        <f aca="false">VLOOKUP($D1039,metadata!$B$2:$S$451,17,0)</f>
        <v/>
      </c>
      <c r="U1039" s="0" t="str">
        <f aca="false">VLOOKUP($D1039,metadata!$B$2:$S$451,18,0)</f>
        <v/>
      </c>
      <c r="V1039" s="0" t="n">
        <f aca="false">VLOOKUP($D1039,metadata!$B$2:$Z$451,19,0)</f>
        <v>30</v>
      </c>
      <c r="W1039" s="0" t="str">
        <f aca="false">VLOOKUP($D1039,metadata!$B$2:$Z$451,20,0)</f>
        <v>global average</v>
      </c>
      <c r="X1039" s="0" t="str">
        <f aca="false">VLOOKUP($D1039,metadata!$B$2:$Z$451,21,0)</f>
        <v/>
      </c>
      <c r="Y1039" s="0" t="n">
        <f aca="false">VLOOKUP($D1039,metadata!$B$2:$Z$451,22,0)</f>
        <v>24</v>
      </c>
      <c r="Z1039" s="0" t="str">
        <f aca="false">VLOOKUP($D1039,metadata!$B$2:$Z$451,23,0)</f>
        <v/>
      </c>
      <c r="AA1039" s="0" t="str">
        <f aca="false">VLOOKUP($D1039,metadata!$B$2:$Z$451,24,0)</f>
        <v>adult</v>
      </c>
      <c r="AB1039" s="0" t="str">
        <f aca="false">VLOOKUP($D1039,metadata!$B$2:$Z$451,25,0)</f>
        <v/>
      </c>
      <c r="AC1039" s="0" t="n">
        <v>16.0167921250723</v>
      </c>
      <c r="AD1039" s="0" t="n">
        <v>8.26095348388342</v>
      </c>
      <c r="AF1039" s="0" t="n">
        <f aca="false">IF(AE1039="",V1039,AE1039)</f>
        <v>30</v>
      </c>
      <c r="AG1039" s="0" t="n">
        <v>16.5</v>
      </c>
      <c r="AH1039" s="0" t="n">
        <v>1986</v>
      </c>
      <c r="AI1039" s="0" t="s">
        <v>37</v>
      </c>
      <c r="AJ1039" s="0" t="s">
        <v>38</v>
      </c>
    </row>
    <row r="1040" customFormat="false" ht="13.8" hidden="false" customHeight="false" outlineLevel="0" collapsed="false">
      <c r="C1040" s="0" t="n">
        <v>1048</v>
      </c>
      <c r="D1040" s="3" t="str">
        <f aca="false">VLOOKUP(C1040,$A$1:$B$451,2)</f>
        <v>24- Krasnodar</v>
      </c>
      <c r="E1040" s="0" t="str">
        <f aca="false">VLOOKUP($D1040,metadata!$B$2:$S$451,2,0)</f>
        <v>LANKINEN, P</v>
      </c>
      <c r="F1040" s="0" t="str">
        <f aca="false">VLOOKUP($D1040,metadata!$B$2:$S$451,3,0)</f>
        <v>GEOGRAPHICAL VARIATION IN CIRCADIAN ECLOSION RHYTHM AND PHOTOPERIODIC ADULT DIAPAUSE IN DROSOPHILA-LITTORALIS</v>
      </c>
      <c r="G1040" s="0" t="str">
        <f aca="false">VLOOKUP($D1040,metadata!$B$2:$S$451,4,0)</f>
        <v>10.1007/BF00612503</v>
      </c>
      <c r="H1040" s="0" t="str">
        <f aca="false">VLOOKUP($D1040,metadata!$B$2:$S$451,5,0)</f>
        <v>y</v>
      </c>
      <c r="I1040" s="0" t="str">
        <f aca="false">VLOOKUP($D1040,metadata!$B$2:$S$451,6,0)</f>
        <v>a</v>
      </c>
      <c r="J1040" s="0" t="str">
        <f aca="false">VLOOKUP($D1040,metadata!$B$2:$S$451,7,0)</f>
        <v>i</v>
      </c>
      <c r="K1040" s="0" t="str">
        <f aca="false">VLOOKUP($D1040,metadata!$B$2:$S$451,8,0)</f>
        <v/>
      </c>
      <c r="L1040" s="0" t="n">
        <f aca="false">VLOOKUP($D1040,metadata!$B$2:$S$451,9,0)</f>
        <v>9</v>
      </c>
      <c r="M1040" s="0" t="str">
        <f aca="false">VLOOKUP($D1040,metadata!$B$2:$S$451,10,0)</f>
        <v/>
      </c>
      <c r="N1040" s="0" t="str">
        <f aca="false">VLOOKUP($D1040,metadata!$B$2:$S$451,11,0)</f>
        <v>drosophila littoralis</v>
      </c>
      <c r="O1040" s="0" t="str">
        <f aca="false">VLOOKUP($D1040,metadata!$B$2:$S$451,12,0)</f>
        <v>diptera</v>
      </c>
      <c r="P1040" s="0" t="str">
        <f aca="false">VLOOKUP($D1040,metadata!$B$2:$S$451,13,0)</f>
        <v>Krasnodar</v>
      </c>
      <c r="Q1040" s="0" t="n">
        <f aca="false">VLOOKUP($D1040,metadata!$B$2:$S$451,14,0)</f>
        <v>44.6666666666667</v>
      </c>
      <c r="R1040" s="0" t="n">
        <f aca="false">VLOOKUP($D1040,metadata!$B$2:$S$451,15,0)</f>
        <v>39.5</v>
      </c>
      <c r="S1040" s="0" t="str">
        <f aca="false">VLOOKUP($D1040,metadata!$B$2:$S$451,16,0)</f>
        <v/>
      </c>
      <c r="T1040" s="0" t="str">
        <f aca="false">VLOOKUP($D1040,metadata!$B$2:$S$451,17,0)</f>
        <v/>
      </c>
      <c r="U1040" s="0" t="str">
        <f aca="false">VLOOKUP($D1040,metadata!$B$2:$S$451,18,0)</f>
        <v/>
      </c>
      <c r="V1040" s="0" t="n">
        <f aca="false">VLOOKUP($D1040,metadata!$B$2:$Z$451,19,0)</f>
        <v>30</v>
      </c>
      <c r="W1040" s="0" t="str">
        <f aca="false">VLOOKUP($D1040,metadata!$B$2:$Z$451,20,0)</f>
        <v>global average</v>
      </c>
      <c r="X1040" s="0" t="str">
        <f aca="false">VLOOKUP($D1040,metadata!$B$2:$Z$451,21,0)</f>
        <v/>
      </c>
      <c r="Y1040" s="0" t="n">
        <f aca="false">VLOOKUP($D1040,metadata!$B$2:$Z$451,22,0)</f>
        <v>24</v>
      </c>
      <c r="Z1040" s="0" t="str">
        <f aca="false">VLOOKUP($D1040,metadata!$B$2:$Z$451,23,0)</f>
        <v/>
      </c>
      <c r="AA1040" s="0" t="str">
        <f aca="false">VLOOKUP($D1040,metadata!$B$2:$Z$451,24,0)</f>
        <v>adult</v>
      </c>
      <c r="AB1040" s="0" t="str">
        <f aca="false">VLOOKUP($D1040,metadata!$B$2:$Z$451,25,0)</f>
        <v/>
      </c>
      <c r="AC1040" s="0" t="n">
        <v>17.4325419803126</v>
      </c>
      <c r="AD1040" s="0" t="n">
        <v>3.0206523837097</v>
      </c>
      <c r="AF1040" s="0" t="n">
        <f aca="false">IF(AE1040="",V1040,AE1040)</f>
        <v>30</v>
      </c>
      <c r="AG1040" s="0" t="n">
        <v>18</v>
      </c>
      <c r="AH1040" s="0" t="n">
        <v>1986</v>
      </c>
      <c r="AI1040" s="0" t="s">
        <v>37</v>
      </c>
      <c r="AJ1040" s="0" t="s">
        <v>38</v>
      </c>
    </row>
    <row r="1041" customFormat="false" ht="13.8" hidden="false" customHeight="false" outlineLevel="0" collapsed="false">
      <c r="C1041" s="0" t="n">
        <v>1049</v>
      </c>
      <c r="D1041" s="3" t="str">
        <f aca="false">VLOOKUP(C1041,$A$1:$B$451,2)</f>
        <v>24- Krasnodar</v>
      </c>
      <c r="E1041" s="0" t="str">
        <f aca="false">VLOOKUP($D1041,metadata!$B$2:$S$451,2,0)</f>
        <v>LANKINEN, P</v>
      </c>
      <c r="F1041" s="0" t="str">
        <f aca="false">VLOOKUP($D1041,metadata!$B$2:$S$451,3,0)</f>
        <v>GEOGRAPHICAL VARIATION IN CIRCADIAN ECLOSION RHYTHM AND PHOTOPERIODIC ADULT DIAPAUSE IN DROSOPHILA-LITTORALIS</v>
      </c>
      <c r="G1041" s="0" t="str">
        <f aca="false">VLOOKUP($D1041,metadata!$B$2:$S$451,4,0)</f>
        <v>10.1007/BF00612503</v>
      </c>
      <c r="H1041" s="0" t="str">
        <f aca="false">VLOOKUP($D1041,metadata!$B$2:$S$451,5,0)</f>
        <v>y</v>
      </c>
      <c r="I1041" s="0" t="str">
        <f aca="false">VLOOKUP($D1041,metadata!$B$2:$S$451,6,0)</f>
        <v>a</v>
      </c>
      <c r="J1041" s="0" t="str">
        <f aca="false">VLOOKUP($D1041,metadata!$B$2:$S$451,7,0)</f>
        <v>i</v>
      </c>
      <c r="K1041" s="0" t="str">
        <f aca="false">VLOOKUP($D1041,metadata!$B$2:$S$451,8,0)</f>
        <v/>
      </c>
      <c r="L1041" s="0" t="n">
        <f aca="false">VLOOKUP($D1041,metadata!$B$2:$S$451,9,0)</f>
        <v>9</v>
      </c>
      <c r="M1041" s="0" t="str">
        <f aca="false">VLOOKUP($D1041,metadata!$B$2:$S$451,10,0)</f>
        <v/>
      </c>
      <c r="N1041" s="0" t="str">
        <f aca="false">VLOOKUP($D1041,metadata!$B$2:$S$451,11,0)</f>
        <v>drosophila littoralis</v>
      </c>
      <c r="O1041" s="0" t="str">
        <f aca="false">VLOOKUP($D1041,metadata!$B$2:$S$451,12,0)</f>
        <v>diptera</v>
      </c>
      <c r="P1041" s="0" t="str">
        <f aca="false">VLOOKUP($D1041,metadata!$B$2:$S$451,13,0)</f>
        <v>Krasnodar</v>
      </c>
      <c r="Q1041" s="0" t="n">
        <f aca="false">VLOOKUP($D1041,metadata!$B$2:$S$451,14,0)</f>
        <v>44.6666666666667</v>
      </c>
      <c r="R1041" s="0" t="n">
        <f aca="false">VLOOKUP($D1041,metadata!$B$2:$S$451,15,0)</f>
        <v>39.5</v>
      </c>
      <c r="S1041" s="0" t="str">
        <f aca="false">VLOOKUP($D1041,metadata!$B$2:$S$451,16,0)</f>
        <v/>
      </c>
      <c r="T1041" s="0" t="str">
        <f aca="false">VLOOKUP($D1041,metadata!$B$2:$S$451,17,0)</f>
        <v/>
      </c>
      <c r="U1041" s="0" t="str">
        <f aca="false">VLOOKUP($D1041,metadata!$B$2:$S$451,18,0)</f>
        <v/>
      </c>
      <c r="V1041" s="0" t="n">
        <f aca="false">VLOOKUP($D1041,metadata!$B$2:$Z$451,19,0)</f>
        <v>30</v>
      </c>
      <c r="W1041" s="0" t="str">
        <f aca="false">VLOOKUP($D1041,metadata!$B$2:$Z$451,20,0)</f>
        <v>global average</v>
      </c>
      <c r="X1041" s="0" t="str">
        <f aca="false">VLOOKUP($D1041,metadata!$B$2:$Z$451,21,0)</f>
        <v/>
      </c>
      <c r="Y1041" s="0" t="n">
        <f aca="false">VLOOKUP($D1041,metadata!$B$2:$Z$451,22,0)</f>
        <v>24</v>
      </c>
      <c r="Z1041" s="0" t="str">
        <f aca="false">VLOOKUP($D1041,metadata!$B$2:$Z$451,23,0)</f>
        <v/>
      </c>
      <c r="AA1041" s="0" t="str">
        <f aca="false">VLOOKUP($D1041,metadata!$B$2:$Z$451,24,0)</f>
        <v>adult</v>
      </c>
      <c r="AB1041" s="0" t="str">
        <f aca="false">VLOOKUP($D1041,metadata!$B$2:$Z$451,25,0)</f>
        <v/>
      </c>
      <c r="AC1041" s="0" t="n">
        <v>18.9693109438332</v>
      </c>
      <c r="AD1041" s="0" t="n">
        <v>6.16676317313259</v>
      </c>
      <c r="AF1041" s="0" t="n">
        <f aca="false">IF(AE1041="",V1041,AE1041)</f>
        <v>30</v>
      </c>
      <c r="AG1041" s="0" t="n">
        <v>19.5</v>
      </c>
      <c r="AH1041" s="0" t="n">
        <v>1986</v>
      </c>
      <c r="AI1041" s="0" t="s">
        <v>37</v>
      </c>
      <c r="AJ1041" s="0" t="s">
        <v>38</v>
      </c>
    </row>
    <row r="1042" customFormat="false" ht="13.8" hidden="false" customHeight="false" outlineLevel="0" collapsed="false">
      <c r="C1042" s="0" t="n">
        <v>1050</v>
      </c>
      <c r="D1042" s="3" t="str">
        <f aca="false">VLOOKUP(C1042,$A$1:$B$451,2)</f>
        <v>24- Krasnodar</v>
      </c>
      <c r="E1042" s="0" t="str">
        <f aca="false">VLOOKUP($D1042,metadata!$B$2:$S$451,2,0)</f>
        <v>LANKINEN, P</v>
      </c>
      <c r="F1042" s="0" t="str">
        <f aca="false">VLOOKUP($D1042,metadata!$B$2:$S$451,3,0)</f>
        <v>GEOGRAPHICAL VARIATION IN CIRCADIAN ECLOSION RHYTHM AND PHOTOPERIODIC ADULT DIAPAUSE IN DROSOPHILA-LITTORALIS</v>
      </c>
      <c r="G1042" s="0" t="str">
        <f aca="false">VLOOKUP($D1042,metadata!$B$2:$S$451,4,0)</f>
        <v>10.1007/BF00612503</v>
      </c>
      <c r="H1042" s="0" t="str">
        <f aca="false">VLOOKUP($D1042,metadata!$B$2:$S$451,5,0)</f>
        <v>y</v>
      </c>
      <c r="I1042" s="0" t="str">
        <f aca="false">VLOOKUP($D1042,metadata!$B$2:$S$451,6,0)</f>
        <v>a</v>
      </c>
      <c r="J1042" s="0" t="str">
        <f aca="false">VLOOKUP($D1042,metadata!$B$2:$S$451,7,0)</f>
        <v>i</v>
      </c>
      <c r="K1042" s="0" t="str">
        <f aca="false">VLOOKUP($D1042,metadata!$B$2:$S$451,8,0)</f>
        <v/>
      </c>
      <c r="L1042" s="0" t="n">
        <f aca="false">VLOOKUP($D1042,metadata!$B$2:$S$451,9,0)</f>
        <v>9</v>
      </c>
      <c r="M1042" s="0" t="str">
        <f aca="false">VLOOKUP($D1042,metadata!$B$2:$S$451,10,0)</f>
        <v/>
      </c>
      <c r="N1042" s="0" t="str">
        <f aca="false">VLOOKUP($D1042,metadata!$B$2:$S$451,11,0)</f>
        <v>drosophila littoralis</v>
      </c>
      <c r="O1042" s="0" t="str">
        <f aca="false">VLOOKUP($D1042,metadata!$B$2:$S$451,12,0)</f>
        <v>diptera</v>
      </c>
      <c r="P1042" s="0" t="str">
        <f aca="false">VLOOKUP($D1042,metadata!$B$2:$S$451,13,0)</f>
        <v>Krasnodar</v>
      </c>
      <c r="Q1042" s="0" t="n">
        <f aca="false">VLOOKUP($D1042,metadata!$B$2:$S$451,14,0)</f>
        <v>44.6666666666667</v>
      </c>
      <c r="R1042" s="0" t="n">
        <f aca="false">VLOOKUP($D1042,metadata!$B$2:$S$451,15,0)</f>
        <v>39.5</v>
      </c>
      <c r="S1042" s="0" t="str">
        <f aca="false">VLOOKUP($D1042,metadata!$B$2:$S$451,16,0)</f>
        <v/>
      </c>
      <c r="T1042" s="0" t="str">
        <f aca="false">VLOOKUP($D1042,metadata!$B$2:$S$451,17,0)</f>
        <v/>
      </c>
      <c r="U1042" s="0" t="str">
        <f aca="false">VLOOKUP($D1042,metadata!$B$2:$S$451,18,0)</f>
        <v/>
      </c>
      <c r="V1042" s="0" t="n">
        <f aca="false">VLOOKUP($D1042,metadata!$B$2:$Z$451,19,0)</f>
        <v>30</v>
      </c>
      <c r="W1042" s="0" t="str">
        <f aca="false">VLOOKUP($D1042,metadata!$B$2:$Z$451,20,0)</f>
        <v>global average</v>
      </c>
      <c r="X1042" s="0" t="str">
        <f aca="false">VLOOKUP($D1042,metadata!$B$2:$Z$451,21,0)</f>
        <v/>
      </c>
      <c r="Y1042" s="0" t="n">
        <f aca="false">VLOOKUP($D1042,metadata!$B$2:$Z$451,22,0)</f>
        <v>24</v>
      </c>
      <c r="Z1042" s="0" t="str">
        <f aca="false">VLOOKUP($D1042,metadata!$B$2:$Z$451,23,0)</f>
        <v/>
      </c>
      <c r="AA1042" s="0" t="str">
        <f aca="false">VLOOKUP($D1042,metadata!$B$2:$Z$451,24,0)</f>
        <v>adult</v>
      </c>
      <c r="AB1042" s="0" t="str">
        <f aca="false">VLOOKUP($D1042,metadata!$B$2:$Z$451,25,0)</f>
        <v/>
      </c>
      <c r="AC1042" s="0" t="n">
        <v>20.4591777649102</v>
      </c>
      <c r="AD1042" s="0" t="n">
        <v>1.75641767998455</v>
      </c>
      <c r="AF1042" s="0" t="n">
        <f aca="false">IF(AE1042="",V1042,AE1042)</f>
        <v>30</v>
      </c>
      <c r="AG1042" s="0" t="n">
        <v>21</v>
      </c>
      <c r="AH1042" s="0" t="n">
        <v>1986</v>
      </c>
      <c r="AI1042" s="0" t="s">
        <v>37</v>
      </c>
      <c r="AJ1042" s="0" t="s">
        <v>38</v>
      </c>
    </row>
    <row r="1043" customFormat="false" ht="13.8" hidden="false" customHeight="false" outlineLevel="0" collapsed="false">
      <c r="C1043" s="0" t="n">
        <v>1051</v>
      </c>
      <c r="D1043" s="3" t="str">
        <f aca="false">VLOOKUP(C1043,$A$1:$B$451,2)</f>
        <v>24- Kutaisi2</v>
      </c>
      <c r="E1043" s="0" t="str">
        <f aca="false">VLOOKUP($D1043,metadata!$B$2:$S$451,2,0)</f>
        <v>LANKINEN, P</v>
      </c>
      <c r="F1043" s="0" t="str">
        <f aca="false">VLOOKUP($D1043,metadata!$B$2:$S$451,3,0)</f>
        <v>GEOGRAPHICAL VARIATION IN CIRCADIAN ECLOSION RHYTHM AND PHOTOPERIODIC ADULT DIAPAUSE IN DROSOPHILA-LITTORALIS</v>
      </c>
      <c r="G1043" s="0" t="str">
        <f aca="false">VLOOKUP($D1043,metadata!$B$2:$S$451,4,0)</f>
        <v>10.1007/BF00612503</v>
      </c>
      <c r="H1043" s="0" t="str">
        <f aca="false">VLOOKUP($D1043,metadata!$B$2:$S$451,5,0)</f>
        <v>y</v>
      </c>
      <c r="I1043" s="0" t="str">
        <f aca="false">VLOOKUP($D1043,metadata!$B$2:$S$451,6,0)</f>
        <v>a</v>
      </c>
      <c r="J1043" s="0" t="str">
        <f aca="false">VLOOKUP($D1043,metadata!$B$2:$S$451,7,0)</f>
        <v>i</v>
      </c>
      <c r="K1043" s="0" t="str">
        <f aca="false">VLOOKUP($D1043,metadata!$B$2:$S$451,8,0)</f>
        <v/>
      </c>
      <c r="L1043" s="0" t="n">
        <f aca="false">VLOOKUP($D1043,metadata!$B$2:$S$451,9,0)</f>
        <v>9</v>
      </c>
      <c r="M1043" s="0" t="str">
        <f aca="false">VLOOKUP($D1043,metadata!$B$2:$S$451,10,0)</f>
        <v/>
      </c>
      <c r="N1043" s="0" t="str">
        <f aca="false">VLOOKUP($D1043,metadata!$B$2:$S$451,11,0)</f>
        <v>drosophila littoralis</v>
      </c>
      <c r="O1043" s="0" t="str">
        <f aca="false">VLOOKUP($D1043,metadata!$B$2:$S$451,12,0)</f>
        <v>diptera</v>
      </c>
      <c r="P1043" s="0" t="str">
        <f aca="false">VLOOKUP($D1043,metadata!$B$2:$S$451,13,0)</f>
        <v>Kutaisi2</v>
      </c>
      <c r="Q1043" s="0" t="n">
        <f aca="false">VLOOKUP($D1043,metadata!$B$2:$S$451,14,0)</f>
        <v>42.3333333333333</v>
      </c>
      <c r="R1043" s="0" t="n">
        <f aca="false">VLOOKUP($D1043,metadata!$B$2:$S$451,15,0)</f>
        <v>42.6666666666667</v>
      </c>
      <c r="S1043" s="0" t="str">
        <f aca="false">VLOOKUP($D1043,metadata!$B$2:$S$451,16,0)</f>
        <v/>
      </c>
      <c r="T1043" s="0" t="str">
        <f aca="false">VLOOKUP($D1043,metadata!$B$2:$S$451,17,0)</f>
        <v/>
      </c>
      <c r="U1043" s="0" t="str">
        <f aca="false">VLOOKUP($D1043,metadata!$B$2:$S$451,18,0)</f>
        <v/>
      </c>
      <c r="V1043" s="0" t="n">
        <f aca="false">VLOOKUP($D1043,metadata!$B$2:$Z$451,19,0)</f>
        <v>30</v>
      </c>
      <c r="W1043" s="0" t="str">
        <f aca="false">VLOOKUP($D1043,metadata!$B$2:$Z$451,20,0)</f>
        <v>global average</v>
      </c>
      <c r="X1043" s="0" t="str">
        <f aca="false">VLOOKUP($D1043,metadata!$B$2:$Z$451,21,0)</f>
        <v/>
      </c>
      <c r="Y1043" s="0" t="n">
        <f aca="false">VLOOKUP($D1043,metadata!$B$2:$Z$451,22,0)</f>
        <v>24</v>
      </c>
      <c r="Z1043" s="0" t="str">
        <f aca="false">VLOOKUP($D1043,metadata!$B$2:$Z$451,23,0)</f>
        <v/>
      </c>
      <c r="AA1043" s="0" t="str">
        <f aca="false">VLOOKUP($D1043,metadata!$B$2:$Z$451,24,0)</f>
        <v>adult</v>
      </c>
      <c r="AB1043" s="0" t="str">
        <f aca="false">VLOOKUP($D1043,metadata!$B$2:$Z$451,25,0)</f>
        <v/>
      </c>
      <c r="AC1043" s="0" t="n">
        <v>8.97572447276589</v>
      </c>
      <c r="AD1043" s="0" t="n">
        <v>95.7264957264957</v>
      </c>
      <c r="AF1043" s="0" t="n">
        <f aca="false">IF(AE1043="",V1043,AE1043)</f>
        <v>30</v>
      </c>
      <c r="AG1043" s="0" t="n">
        <f aca="false">ROUND(AC1043,1)</f>
        <v>9</v>
      </c>
      <c r="AH1043" s="0" t="n">
        <v>1986</v>
      </c>
      <c r="AI1043" s="0" t="s">
        <v>37</v>
      </c>
      <c r="AJ1043" s="0" t="s">
        <v>37</v>
      </c>
    </row>
    <row r="1044" customFormat="false" ht="13.8" hidden="false" customHeight="false" outlineLevel="0" collapsed="false">
      <c r="C1044" s="0" t="n">
        <v>1052</v>
      </c>
      <c r="D1044" s="3" t="str">
        <f aca="false">VLOOKUP(C1044,$A$1:$B$451,2)</f>
        <v>24- Kutaisi2</v>
      </c>
      <c r="E1044" s="0" t="str">
        <f aca="false">VLOOKUP($D1044,metadata!$B$2:$S$451,2,0)</f>
        <v>LANKINEN, P</v>
      </c>
      <c r="F1044" s="0" t="str">
        <f aca="false">VLOOKUP($D1044,metadata!$B$2:$S$451,3,0)</f>
        <v>GEOGRAPHICAL VARIATION IN CIRCADIAN ECLOSION RHYTHM AND PHOTOPERIODIC ADULT DIAPAUSE IN DROSOPHILA-LITTORALIS</v>
      </c>
      <c r="G1044" s="0" t="str">
        <f aca="false">VLOOKUP($D1044,metadata!$B$2:$S$451,4,0)</f>
        <v>10.1007/BF00612503</v>
      </c>
      <c r="H1044" s="0" t="str">
        <f aca="false">VLOOKUP($D1044,metadata!$B$2:$S$451,5,0)</f>
        <v>y</v>
      </c>
      <c r="I1044" s="0" t="str">
        <f aca="false">VLOOKUP($D1044,metadata!$B$2:$S$451,6,0)</f>
        <v>a</v>
      </c>
      <c r="J1044" s="0" t="str">
        <f aca="false">VLOOKUP($D1044,metadata!$B$2:$S$451,7,0)</f>
        <v>i</v>
      </c>
      <c r="K1044" s="0" t="str">
        <f aca="false">VLOOKUP($D1044,metadata!$B$2:$S$451,8,0)</f>
        <v/>
      </c>
      <c r="L1044" s="0" t="n">
        <f aca="false">VLOOKUP($D1044,metadata!$B$2:$S$451,9,0)</f>
        <v>9</v>
      </c>
      <c r="M1044" s="0" t="str">
        <f aca="false">VLOOKUP($D1044,metadata!$B$2:$S$451,10,0)</f>
        <v/>
      </c>
      <c r="N1044" s="0" t="str">
        <f aca="false">VLOOKUP($D1044,metadata!$B$2:$S$451,11,0)</f>
        <v>drosophila littoralis</v>
      </c>
      <c r="O1044" s="0" t="str">
        <f aca="false">VLOOKUP($D1044,metadata!$B$2:$S$451,12,0)</f>
        <v>diptera</v>
      </c>
      <c r="P1044" s="0" t="str">
        <f aca="false">VLOOKUP($D1044,metadata!$B$2:$S$451,13,0)</f>
        <v>Kutaisi2</v>
      </c>
      <c r="Q1044" s="0" t="n">
        <f aca="false">VLOOKUP($D1044,metadata!$B$2:$S$451,14,0)</f>
        <v>42.3333333333333</v>
      </c>
      <c r="R1044" s="0" t="n">
        <f aca="false">VLOOKUP($D1044,metadata!$B$2:$S$451,15,0)</f>
        <v>42.6666666666667</v>
      </c>
      <c r="S1044" s="0" t="str">
        <f aca="false">VLOOKUP($D1044,metadata!$B$2:$S$451,16,0)</f>
        <v/>
      </c>
      <c r="T1044" s="0" t="str">
        <f aca="false">VLOOKUP($D1044,metadata!$B$2:$S$451,17,0)</f>
        <v/>
      </c>
      <c r="U1044" s="0" t="str">
        <f aca="false">VLOOKUP($D1044,metadata!$B$2:$S$451,18,0)</f>
        <v/>
      </c>
      <c r="V1044" s="0" t="n">
        <f aca="false">VLOOKUP($D1044,metadata!$B$2:$Z$451,19,0)</f>
        <v>30</v>
      </c>
      <c r="W1044" s="0" t="str">
        <f aca="false">VLOOKUP($D1044,metadata!$B$2:$Z$451,20,0)</f>
        <v>global average</v>
      </c>
      <c r="X1044" s="0" t="str">
        <f aca="false">VLOOKUP($D1044,metadata!$B$2:$Z$451,21,0)</f>
        <v/>
      </c>
      <c r="Y1044" s="0" t="n">
        <f aca="false">VLOOKUP($D1044,metadata!$B$2:$Z$451,22,0)</f>
        <v>24</v>
      </c>
      <c r="Z1044" s="0" t="str">
        <f aca="false">VLOOKUP($D1044,metadata!$B$2:$Z$451,23,0)</f>
        <v/>
      </c>
      <c r="AA1044" s="0" t="str">
        <f aca="false">VLOOKUP($D1044,metadata!$B$2:$Z$451,24,0)</f>
        <v>adult</v>
      </c>
      <c r="AB1044" s="0" t="str">
        <f aca="false">VLOOKUP($D1044,metadata!$B$2:$Z$451,25,0)</f>
        <v/>
      </c>
      <c r="AC1044" s="0" t="n">
        <v>10.4067668032165</v>
      </c>
      <c r="AD1044" s="0" t="n">
        <v>72.6495726495726</v>
      </c>
      <c r="AF1044" s="0" t="n">
        <f aca="false">IF(AE1044="",V1044,AE1044)</f>
        <v>30</v>
      </c>
      <c r="AG1044" s="0" t="n">
        <v>10.5</v>
      </c>
      <c r="AH1044" s="0" t="n">
        <v>1986</v>
      </c>
      <c r="AI1044" s="0" t="s">
        <v>37</v>
      </c>
      <c r="AJ1044" s="0" t="s">
        <v>37</v>
      </c>
    </row>
    <row r="1045" customFormat="false" ht="13.8" hidden="false" customHeight="false" outlineLevel="0" collapsed="false">
      <c r="C1045" s="0" t="n">
        <v>1053</v>
      </c>
      <c r="D1045" s="3" t="str">
        <f aca="false">VLOOKUP(C1045,$A$1:$B$451,2)</f>
        <v>24- Kutaisi2</v>
      </c>
      <c r="E1045" s="0" t="str">
        <f aca="false">VLOOKUP($D1045,metadata!$B$2:$S$451,2,0)</f>
        <v>LANKINEN, P</v>
      </c>
      <c r="F1045" s="0" t="str">
        <f aca="false">VLOOKUP($D1045,metadata!$B$2:$S$451,3,0)</f>
        <v>GEOGRAPHICAL VARIATION IN CIRCADIAN ECLOSION RHYTHM AND PHOTOPERIODIC ADULT DIAPAUSE IN DROSOPHILA-LITTORALIS</v>
      </c>
      <c r="G1045" s="0" t="str">
        <f aca="false">VLOOKUP($D1045,metadata!$B$2:$S$451,4,0)</f>
        <v>10.1007/BF00612503</v>
      </c>
      <c r="H1045" s="0" t="str">
        <f aca="false">VLOOKUP($D1045,metadata!$B$2:$S$451,5,0)</f>
        <v>y</v>
      </c>
      <c r="I1045" s="0" t="str">
        <f aca="false">VLOOKUP($D1045,metadata!$B$2:$S$451,6,0)</f>
        <v>a</v>
      </c>
      <c r="J1045" s="0" t="str">
        <f aca="false">VLOOKUP($D1045,metadata!$B$2:$S$451,7,0)</f>
        <v>i</v>
      </c>
      <c r="K1045" s="0" t="str">
        <f aca="false">VLOOKUP($D1045,metadata!$B$2:$S$451,8,0)</f>
        <v/>
      </c>
      <c r="L1045" s="0" t="n">
        <f aca="false">VLOOKUP($D1045,metadata!$B$2:$S$451,9,0)</f>
        <v>9</v>
      </c>
      <c r="M1045" s="0" t="str">
        <f aca="false">VLOOKUP($D1045,metadata!$B$2:$S$451,10,0)</f>
        <v/>
      </c>
      <c r="N1045" s="0" t="str">
        <f aca="false">VLOOKUP($D1045,metadata!$B$2:$S$451,11,0)</f>
        <v>drosophila littoralis</v>
      </c>
      <c r="O1045" s="0" t="str">
        <f aca="false">VLOOKUP($D1045,metadata!$B$2:$S$451,12,0)</f>
        <v>diptera</v>
      </c>
      <c r="P1045" s="0" t="str">
        <f aca="false">VLOOKUP($D1045,metadata!$B$2:$S$451,13,0)</f>
        <v>Kutaisi2</v>
      </c>
      <c r="Q1045" s="0" t="n">
        <f aca="false">VLOOKUP($D1045,metadata!$B$2:$S$451,14,0)</f>
        <v>42.3333333333333</v>
      </c>
      <c r="R1045" s="0" t="n">
        <f aca="false">VLOOKUP($D1045,metadata!$B$2:$S$451,15,0)</f>
        <v>42.6666666666667</v>
      </c>
      <c r="S1045" s="0" t="str">
        <f aca="false">VLOOKUP($D1045,metadata!$B$2:$S$451,16,0)</f>
        <v/>
      </c>
      <c r="T1045" s="0" t="str">
        <f aca="false">VLOOKUP($D1045,metadata!$B$2:$S$451,17,0)</f>
        <v/>
      </c>
      <c r="U1045" s="0" t="str">
        <f aca="false">VLOOKUP($D1045,metadata!$B$2:$S$451,18,0)</f>
        <v/>
      </c>
      <c r="V1045" s="0" t="n">
        <f aca="false">VLOOKUP($D1045,metadata!$B$2:$Z$451,19,0)</f>
        <v>30</v>
      </c>
      <c r="W1045" s="0" t="str">
        <f aca="false">VLOOKUP($D1045,metadata!$B$2:$Z$451,20,0)</f>
        <v>global average</v>
      </c>
      <c r="X1045" s="0" t="str">
        <f aca="false">VLOOKUP($D1045,metadata!$B$2:$Z$451,21,0)</f>
        <v/>
      </c>
      <c r="Y1045" s="0" t="n">
        <f aca="false">VLOOKUP($D1045,metadata!$B$2:$Z$451,22,0)</f>
        <v>24</v>
      </c>
      <c r="Z1045" s="0" t="str">
        <f aca="false">VLOOKUP($D1045,metadata!$B$2:$Z$451,23,0)</f>
        <v/>
      </c>
      <c r="AA1045" s="0" t="str">
        <f aca="false">VLOOKUP($D1045,metadata!$B$2:$Z$451,24,0)</f>
        <v>adult</v>
      </c>
      <c r="AB1045" s="0" t="str">
        <f aca="false">VLOOKUP($D1045,metadata!$B$2:$Z$451,25,0)</f>
        <v/>
      </c>
      <c r="AC1045" s="0" t="n">
        <v>11.9591867698376</v>
      </c>
      <c r="AD1045" s="0" t="n">
        <v>70.9401709401709</v>
      </c>
      <c r="AF1045" s="0" t="n">
        <f aca="false">IF(AE1045="",V1045,AE1045)</f>
        <v>30</v>
      </c>
      <c r="AG1045" s="0" t="n">
        <f aca="false">ROUND(AC1045,1)</f>
        <v>12</v>
      </c>
      <c r="AH1045" s="0" t="n">
        <v>1986</v>
      </c>
      <c r="AI1045" s="0" t="s">
        <v>37</v>
      </c>
      <c r="AJ1045" s="0" t="s">
        <v>37</v>
      </c>
    </row>
    <row r="1046" customFormat="false" ht="13.8" hidden="false" customHeight="false" outlineLevel="0" collapsed="false">
      <c r="C1046" s="0" t="n">
        <v>1054</v>
      </c>
      <c r="D1046" s="3" t="str">
        <f aca="false">VLOOKUP(C1046,$A$1:$B$451,2)</f>
        <v>24- Kutaisi2</v>
      </c>
      <c r="E1046" s="0" t="str">
        <f aca="false">VLOOKUP($D1046,metadata!$B$2:$S$451,2,0)</f>
        <v>LANKINEN, P</v>
      </c>
      <c r="F1046" s="0" t="str">
        <f aca="false">VLOOKUP($D1046,metadata!$B$2:$S$451,3,0)</f>
        <v>GEOGRAPHICAL VARIATION IN CIRCADIAN ECLOSION RHYTHM AND PHOTOPERIODIC ADULT DIAPAUSE IN DROSOPHILA-LITTORALIS</v>
      </c>
      <c r="G1046" s="0" t="str">
        <f aca="false">VLOOKUP($D1046,metadata!$B$2:$S$451,4,0)</f>
        <v>10.1007/BF00612503</v>
      </c>
      <c r="H1046" s="0" t="str">
        <f aca="false">VLOOKUP($D1046,metadata!$B$2:$S$451,5,0)</f>
        <v>y</v>
      </c>
      <c r="I1046" s="0" t="str">
        <f aca="false">VLOOKUP($D1046,metadata!$B$2:$S$451,6,0)</f>
        <v>a</v>
      </c>
      <c r="J1046" s="0" t="str">
        <f aca="false">VLOOKUP($D1046,metadata!$B$2:$S$451,7,0)</f>
        <v>i</v>
      </c>
      <c r="K1046" s="0" t="str">
        <f aca="false">VLOOKUP($D1046,metadata!$B$2:$S$451,8,0)</f>
        <v/>
      </c>
      <c r="L1046" s="0" t="n">
        <f aca="false">VLOOKUP($D1046,metadata!$B$2:$S$451,9,0)</f>
        <v>9</v>
      </c>
      <c r="M1046" s="0" t="str">
        <f aca="false">VLOOKUP($D1046,metadata!$B$2:$S$451,10,0)</f>
        <v/>
      </c>
      <c r="N1046" s="0" t="str">
        <f aca="false">VLOOKUP($D1046,metadata!$B$2:$S$451,11,0)</f>
        <v>drosophila littoralis</v>
      </c>
      <c r="O1046" s="0" t="str">
        <f aca="false">VLOOKUP($D1046,metadata!$B$2:$S$451,12,0)</f>
        <v>diptera</v>
      </c>
      <c r="P1046" s="0" t="str">
        <f aca="false">VLOOKUP($D1046,metadata!$B$2:$S$451,13,0)</f>
        <v>Kutaisi2</v>
      </c>
      <c r="Q1046" s="0" t="n">
        <f aca="false">VLOOKUP($D1046,metadata!$B$2:$S$451,14,0)</f>
        <v>42.3333333333333</v>
      </c>
      <c r="R1046" s="0" t="n">
        <f aca="false">VLOOKUP($D1046,metadata!$B$2:$S$451,15,0)</f>
        <v>42.6666666666667</v>
      </c>
      <c r="S1046" s="0" t="str">
        <f aca="false">VLOOKUP($D1046,metadata!$B$2:$S$451,16,0)</f>
        <v/>
      </c>
      <c r="T1046" s="0" t="str">
        <f aca="false">VLOOKUP($D1046,metadata!$B$2:$S$451,17,0)</f>
        <v/>
      </c>
      <c r="U1046" s="0" t="str">
        <f aca="false">VLOOKUP($D1046,metadata!$B$2:$S$451,18,0)</f>
        <v/>
      </c>
      <c r="V1046" s="0" t="n">
        <f aca="false">VLOOKUP($D1046,metadata!$B$2:$Z$451,19,0)</f>
        <v>30</v>
      </c>
      <c r="W1046" s="0" t="str">
        <f aca="false">VLOOKUP($D1046,metadata!$B$2:$Z$451,20,0)</f>
        <v>global average</v>
      </c>
      <c r="X1046" s="0" t="str">
        <f aca="false">VLOOKUP($D1046,metadata!$B$2:$Z$451,21,0)</f>
        <v/>
      </c>
      <c r="Y1046" s="0" t="n">
        <f aca="false">VLOOKUP($D1046,metadata!$B$2:$Z$451,22,0)</f>
        <v>24</v>
      </c>
      <c r="Z1046" s="0" t="str">
        <f aca="false">VLOOKUP($D1046,metadata!$B$2:$Z$451,23,0)</f>
        <v/>
      </c>
      <c r="AA1046" s="0" t="str">
        <f aca="false">VLOOKUP($D1046,metadata!$B$2:$Z$451,24,0)</f>
        <v>adult</v>
      </c>
      <c r="AB1046" s="0" t="str">
        <f aca="false">VLOOKUP($D1046,metadata!$B$2:$Z$451,25,0)</f>
        <v/>
      </c>
      <c r="AC1046" s="0" t="n">
        <v>13.189349112426</v>
      </c>
      <c r="AD1046" s="0" t="n">
        <v>0</v>
      </c>
      <c r="AF1046" s="0" t="n">
        <f aca="false">IF(AE1046="",V1046,AE1046)</f>
        <v>30</v>
      </c>
      <c r="AG1046" s="0" t="n">
        <v>13.5</v>
      </c>
      <c r="AH1046" s="0" t="n">
        <v>1986</v>
      </c>
      <c r="AI1046" s="0" t="s">
        <v>37</v>
      </c>
      <c r="AJ1046" s="0" t="s">
        <v>37</v>
      </c>
    </row>
    <row r="1047" customFormat="false" ht="13.8" hidden="false" customHeight="false" outlineLevel="0" collapsed="false">
      <c r="C1047" s="0" t="n">
        <v>1055</v>
      </c>
      <c r="D1047" s="3" t="str">
        <f aca="false">VLOOKUP(C1047,$A$1:$B$451,2)</f>
        <v>24- Kutaisi2</v>
      </c>
      <c r="E1047" s="0" t="str">
        <f aca="false">VLOOKUP($D1047,metadata!$B$2:$S$451,2,0)</f>
        <v>LANKINEN, P</v>
      </c>
      <c r="F1047" s="0" t="str">
        <f aca="false">VLOOKUP($D1047,metadata!$B$2:$S$451,3,0)</f>
        <v>GEOGRAPHICAL VARIATION IN CIRCADIAN ECLOSION RHYTHM AND PHOTOPERIODIC ADULT DIAPAUSE IN DROSOPHILA-LITTORALIS</v>
      </c>
      <c r="G1047" s="0" t="str">
        <f aca="false">VLOOKUP($D1047,metadata!$B$2:$S$451,4,0)</f>
        <v>10.1007/BF00612503</v>
      </c>
      <c r="H1047" s="0" t="str">
        <f aca="false">VLOOKUP($D1047,metadata!$B$2:$S$451,5,0)</f>
        <v>y</v>
      </c>
      <c r="I1047" s="0" t="str">
        <f aca="false">VLOOKUP($D1047,metadata!$B$2:$S$451,6,0)</f>
        <v>a</v>
      </c>
      <c r="J1047" s="0" t="str">
        <f aca="false">VLOOKUP($D1047,metadata!$B$2:$S$451,7,0)</f>
        <v>i</v>
      </c>
      <c r="K1047" s="0" t="str">
        <f aca="false">VLOOKUP($D1047,metadata!$B$2:$S$451,8,0)</f>
        <v/>
      </c>
      <c r="L1047" s="0" t="n">
        <f aca="false">VLOOKUP($D1047,metadata!$B$2:$S$451,9,0)</f>
        <v>9</v>
      </c>
      <c r="M1047" s="0" t="str">
        <f aca="false">VLOOKUP($D1047,metadata!$B$2:$S$451,10,0)</f>
        <v/>
      </c>
      <c r="N1047" s="0" t="str">
        <f aca="false">VLOOKUP($D1047,metadata!$B$2:$S$451,11,0)</f>
        <v>drosophila littoralis</v>
      </c>
      <c r="O1047" s="0" t="str">
        <f aca="false">VLOOKUP($D1047,metadata!$B$2:$S$451,12,0)</f>
        <v>diptera</v>
      </c>
      <c r="P1047" s="0" t="str">
        <f aca="false">VLOOKUP($D1047,metadata!$B$2:$S$451,13,0)</f>
        <v>Kutaisi2</v>
      </c>
      <c r="Q1047" s="0" t="n">
        <f aca="false">VLOOKUP($D1047,metadata!$B$2:$S$451,14,0)</f>
        <v>42.3333333333333</v>
      </c>
      <c r="R1047" s="0" t="n">
        <f aca="false">VLOOKUP($D1047,metadata!$B$2:$S$451,15,0)</f>
        <v>42.6666666666667</v>
      </c>
      <c r="S1047" s="0" t="str">
        <f aca="false">VLOOKUP($D1047,metadata!$B$2:$S$451,16,0)</f>
        <v/>
      </c>
      <c r="T1047" s="0" t="str">
        <f aca="false">VLOOKUP($D1047,metadata!$B$2:$S$451,17,0)</f>
        <v/>
      </c>
      <c r="U1047" s="0" t="str">
        <f aca="false">VLOOKUP($D1047,metadata!$B$2:$S$451,18,0)</f>
        <v/>
      </c>
      <c r="V1047" s="0" t="n">
        <f aca="false">VLOOKUP($D1047,metadata!$B$2:$Z$451,19,0)</f>
        <v>30</v>
      </c>
      <c r="W1047" s="0" t="str">
        <f aca="false">VLOOKUP($D1047,metadata!$B$2:$Z$451,20,0)</f>
        <v>global average</v>
      </c>
      <c r="X1047" s="0" t="str">
        <f aca="false">VLOOKUP($D1047,metadata!$B$2:$Z$451,21,0)</f>
        <v/>
      </c>
      <c r="Y1047" s="0" t="n">
        <f aca="false">VLOOKUP($D1047,metadata!$B$2:$Z$451,22,0)</f>
        <v>24</v>
      </c>
      <c r="Z1047" s="0" t="str">
        <f aca="false">VLOOKUP($D1047,metadata!$B$2:$Z$451,23,0)</f>
        <v/>
      </c>
      <c r="AA1047" s="0" t="str">
        <f aca="false">VLOOKUP($D1047,metadata!$B$2:$Z$451,24,0)</f>
        <v>adult</v>
      </c>
      <c r="AB1047" s="0" t="str">
        <f aca="false">VLOOKUP($D1047,metadata!$B$2:$Z$451,25,0)</f>
        <v/>
      </c>
      <c r="AC1047" s="0" t="n">
        <v>14.7757548171749</v>
      </c>
      <c r="AD1047" s="0" t="n">
        <v>4.27350427350427</v>
      </c>
      <c r="AF1047" s="0" t="n">
        <f aca="false">IF(AE1047="",V1047,AE1047)</f>
        <v>30</v>
      </c>
      <c r="AG1047" s="0" t="n">
        <v>15</v>
      </c>
      <c r="AH1047" s="0" t="n">
        <v>1986</v>
      </c>
      <c r="AI1047" s="0" t="s">
        <v>37</v>
      </c>
      <c r="AJ1047" s="0" t="s">
        <v>37</v>
      </c>
    </row>
    <row r="1048" customFormat="false" ht="13.8" hidden="false" customHeight="false" outlineLevel="0" collapsed="false">
      <c r="C1048" s="0" t="n">
        <v>1056</v>
      </c>
      <c r="D1048" s="3" t="str">
        <f aca="false">VLOOKUP(C1048,$A$1:$B$451,2)</f>
        <v>24- Kutaisi2</v>
      </c>
      <c r="E1048" s="0" t="str">
        <f aca="false">VLOOKUP($D1048,metadata!$B$2:$S$451,2,0)</f>
        <v>LANKINEN, P</v>
      </c>
      <c r="F1048" s="0" t="str">
        <f aca="false">VLOOKUP($D1048,metadata!$B$2:$S$451,3,0)</f>
        <v>GEOGRAPHICAL VARIATION IN CIRCADIAN ECLOSION RHYTHM AND PHOTOPERIODIC ADULT DIAPAUSE IN DROSOPHILA-LITTORALIS</v>
      </c>
      <c r="G1048" s="0" t="str">
        <f aca="false">VLOOKUP($D1048,metadata!$B$2:$S$451,4,0)</f>
        <v>10.1007/BF00612503</v>
      </c>
      <c r="H1048" s="0" t="str">
        <f aca="false">VLOOKUP($D1048,metadata!$B$2:$S$451,5,0)</f>
        <v>y</v>
      </c>
      <c r="I1048" s="0" t="str">
        <f aca="false">VLOOKUP($D1048,metadata!$B$2:$S$451,6,0)</f>
        <v>a</v>
      </c>
      <c r="J1048" s="0" t="str">
        <f aca="false">VLOOKUP($D1048,metadata!$B$2:$S$451,7,0)</f>
        <v>i</v>
      </c>
      <c r="K1048" s="0" t="str">
        <f aca="false">VLOOKUP($D1048,metadata!$B$2:$S$451,8,0)</f>
        <v/>
      </c>
      <c r="L1048" s="0" t="n">
        <f aca="false">VLOOKUP($D1048,metadata!$B$2:$S$451,9,0)</f>
        <v>9</v>
      </c>
      <c r="M1048" s="0" t="str">
        <f aca="false">VLOOKUP($D1048,metadata!$B$2:$S$451,10,0)</f>
        <v/>
      </c>
      <c r="N1048" s="0" t="str">
        <f aca="false">VLOOKUP($D1048,metadata!$B$2:$S$451,11,0)</f>
        <v>drosophila littoralis</v>
      </c>
      <c r="O1048" s="0" t="str">
        <f aca="false">VLOOKUP($D1048,metadata!$B$2:$S$451,12,0)</f>
        <v>diptera</v>
      </c>
      <c r="P1048" s="0" t="str">
        <f aca="false">VLOOKUP($D1048,metadata!$B$2:$S$451,13,0)</f>
        <v>Kutaisi2</v>
      </c>
      <c r="Q1048" s="0" t="n">
        <f aca="false">VLOOKUP($D1048,metadata!$B$2:$S$451,14,0)</f>
        <v>42.3333333333333</v>
      </c>
      <c r="R1048" s="0" t="n">
        <f aca="false">VLOOKUP($D1048,metadata!$B$2:$S$451,15,0)</f>
        <v>42.6666666666667</v>
      </c>
      <c r="S1048" s="0" t="str">
        <f aca="false">VLOOKUP($D1048,metadata!$B$2:$S$451,16,0)</f>
        <v/>
      </c>
      <c r="T1048" s="0" t="str">
        <f aca="false">VLOOKUP($D1048,metadata!$B$2:$S$451,17,0)</f>
        <v/>
      </c>
      <c r="U1048" s="0" t="str">
        <f aca="false">VLOOKUP($D1048,metadata!$B$2:$S$451,18,0)</f>
        <v/>
      </c>
      <c r="V1048" s="0" t="n">
        <f aca="false">VLOOKUP($D1048,metadata!$B$2:$Z$451,19,0)</f>
        <v>30</v>
      </c>
      <c r="W1048" s="0" t="str">
        <f aca="false">VLOOKUP($D1048,metadata!$B$2:$Z$451,20,0)</f>
        <v>global average</v>
      </c>
      <c r="X1048" s="0" t="str">
        <f aca="false">VLOOKUP($D1048,metadata!$B$2:$Z$451,21,0)</f>
        <v/>
      </c>
      <c r="Y1048" s="0" t="n">
        <f aca="false">VLOOKUP($D1048,metadata!$B$2:$Z$451,22,0)</f>
        <v>24</v>
      </c>
      <c r="Z1048" s="0" t="str">
        <f aca="false">VLOOKUP($D1048,metadata!$B$2:$Z$451,23,0)</f>
        <v/>
      </c>
      <c r="AA1048" s="0" t="str">
        <f aca="false">VLOOKUP($D1048,metadata!$B$2:$Z$451,24,0)</f>
        <v>adult</v>
      </c>
      <c r="AB1048" s="0" t="str">
        <f aca="false">VLOOKUP($D1048,metadata!$B$2:$Z$451,25,0)</f>
        <v/>
      </c>
      <c r="AC1048" s="0" t="n">
        <v>16.394325595509</v>
      </c>
      <c r="AD1048" s="0" t="n">
        <v>1.70940170940173</v>
      </c>
      <c r="AF1048" s="0" t="n">
        <f aca="false">IF(AE1048="",V1048,AE1048)</f>
        <v>30</v>
      </c>
      <c r="AG1048" s="0" t="n">
        <v>16.5</v>
      </c>
      <c r="AH1048" s="0" t="n">
        <v>1986</v>
      </c>
      <c r="AI1048" s="0" t="s">
        <v>37</v>
      </c>
      <c r="AJ1048" s="0" t="s">
        <v>37</v>
      </c>
    </row>
    <row r="1049" customFormat="false" ht="13.8" hidden="false" customHeight="false" outlineLevel="0" collapsed="false">
      <c r="C1049" s="0" t="n">
        <v>1057</v>
      </c>
      <c r="D1049" s="3" t="str">
        <f aca="false">VLOOKUP(C1049,$A$1:$B$451,2)</f>
        <v>24- Kutaisi2</v>
      </c>
      <c r="E1049" s="0" t="str">
        <f aca="false">VLOOKUP($D1049,metadata!$B$2:$S$451,2,0)</f>
        <v>LANKINEN, P</v>
      </c>
      <c r="F1049" s="0" t="str">
        <f aca="false">VLOOKUP($D1049,metadata!$B$2:$S$451,3,0)</f>
        <v>GEOGRAPHICAL VARIATION IN CIRCADIAN ECLOSION RHYTHM AND PHOTOPERIODIC ADULT DIAPAUSE IN DROSOPHILA-LITTORALIS</v>
      </c>
      <c r="G1049" s="0" t="str">
        <f aca="false">VLOOKUP($D1049,metadata!$B$2:$S$451,4,0)</f>
        <v>10.1007/BF00612503</v>
      </c>
      <c r="H1049" s="0" t="str">
        <f aca="false">VLOOKUP($D1049,metadata!$B$2:$S$451,5,0)</f>
        <v>y</v>
      </c>
      <c r="I1049" s="0" t="str">
        <f aca="false">VLOOKUP($D1049,metadata!$B$2:$S$451,6,0)</f>
        <v>a</v>
      </c>
      <c r="J1049" s="0" t="str">
        <f aca="false">VLOOKUP($D1049,metadata!$B$2:$S$451,7,0)</f>
        <v>i</v>
      </c>
      <c r="K1049" s="0" t="str">
        <f aca="false">VLOOKUP($D1049,metadata!$B$2:$S$451,8,0)</f>
        <v/>
      </c>
      <c r="L1049" s="0" t="n">
        <f aca="false">VLOOKUP($D1049,metadata!$B$2:$S$451,9,0)</f>
        <v>9</v>
      </c>
      <c r="M1049" s="0" t="str">
        <f aca="false">VLOOKUP($D1049,metadata!$B$2:$S$451,10,0)</f>
        <v/>
      </c>
      <c r="N1049" s="0" t="str">
        <f aca="false">VLOOKUP($D1049,metadata!$B$2:$S$451,11,0)</f>
        <v>drosophila littoralis</v>
      </c>
      <c r="O1049" s="0" t="str">
        <f aca="false">VLOOKUP($D1049,metadata!$B$2:$S$451,12,0)</f>
        <v>diptera</v>
      </c>
      <c r="P1049" s="0" t="str">
        <f aca="false">VLOOKUP($D1049,metadata!$B$2:$S$451,13,0)</f>
        <v>Kutaisi2</v>
      </c>
      <c r="Q1049" s="0" t="n">
        <f aca="false">VLOOKUP($D1049,metadata!$B$2:$S$451,14,0)</f>
        <v>42.3333333333333</v>
      </c>
      <c r="R1049" s="0" t="n">
        <f aca="false">VLOOKUP($D1049,metadata!$B$2:$S$451,15,0)</f>
        <v>42.6666666666667</v>
      </c>
      <c r="S1049" s="0" t="str">
        <f aca="false">VLOOKUP($D1049,metadata!$B$2:$S$451,16,0)</f>
        <v/>
      </c>
      <c r="T1049" s="0" t="str">
        <f aca="false">VLOOKUP($D1049,metadata!$B$2:$S$451,17,0)</f>
        <v/>
      </c>
      <c r="U1049" s="0" t="str">
        <f aca="false">VLOOKUP($D1049,metadata!$B$2:$S$451,18,0)</f>
        <v/>
      </c>
      <c r="V1049" s="0" t="n">
        <f aca="false">VLOOKUP($D1049,metadata!$B$2:$Z$451,19,0)</f>
        <v>30</v>
      </c>
      <c r="W1049" s="0" t="str">
        <f aca="false">VLOOKUP($D1049,metadata!$B$2:$Z$451,20,0)</f>
        <v>global average</v>
      </c>
      <c r="X1049" s="0" t="str">
        <f aca="false">VLOOKUP($D1049,metadata!$B$2:$Z$451,21,0)</f>
        <v/>
      </c>
      <c r="Y1049" s="0" t="n">
        <f aca="false">VLOOKUP($D1049,metadata!$B$2:$Z$451,22,0)</f>
        <v>24</v>
      </c>
      <c r="Z1049" s="0" t="str">
        <f aca="false">VLOOKUP($D1049,metadata!$B$2:$Z$451,23,0)</f>
        <v/>
      </c>
      <c r="AA1049" s="0" t="str">
        <f aca="false">VLOOKUP($D1049,metadata!$B$2:$Z$451,24,0)</f>
        <v>adult</v>
      </c>
      <c r="AB1049" s="0" t="str">
        <f aca="false">VLOOKUP($D1049,metadata!$B$2:$Z$451,25,0)</f>
        <v/>
      </c>
      <c r="AC1049" s="0" t="n">
        <v>17.9048702776513</v>
      </c>
      <c r="AD1049" s="0" t="n">
        <v>5.12820512820511</v>
      </c>
      <c r="AF1049" s="0" t="n">
        <f aca="false">IF(AE1049="",V1049,AE1049)</f>
        <v>30</v>
      </c>
      <c r="AG1049" s="0" t="n">
        <v>18</v>
      </c>
      <c r="AH1049" s="0" t="n">
        <v>1986</v>
      </c>
      <c r="AI1049" s="0" t="s">
        <v>37</v>
      </c>
      <c r="AJ1049" s="0" t="s">
        <v>37</v>
      </c>
    </row>
    <row r="1050" customFormat="false" ht="13.8" hidden="false" customHeight="false" outlineLevel="0" collapsed="false">
      <c r="C1050" s="0" t="n">
        <v>1058</v>
      </c>
      <c r="D1050" s="3" t="str">
        <f aca="false">VLOOKUP(C1050,$A$1:$B$451,2)</f>
        <v>24- Kutaisi2</v>
      </c>
      <c r="E1050" s="0" t="str">
        <f aca="false">VLOOKUP($D1050,metadata!$B$2:$S$451,2,0)</f>
        <v>LANKINEN, P</v>
      </c>
      <c r="F1050" s="0" t="str">
        <f aca="false">VLOOKUP($D1050,metadata!$B$2:$S$451,3,0)</f>
        <v>GEOGRAPHICAL VARIATION IN CIRCADIAN ECLOSION RHYTHM AND PHOTOPERIODIC ADULT DIAPAUSE IN DROSOPHILA-LITTORALIS</v>
      </c>
      <c r="G1050" s="0" t="str">
        <f aca="false">VLOOKUP($D1050,metadata!$B$2:$S$451,4,0)</f>
        <v>10.1007/BF00612503</v>
      </c>
      <c r="H1050" s="0" t="str">
        <f aca="false">VLOOKUP($D1050,metadata!$B$2:$S$451,5,0)</f>
        <v>y</v>
      </c>
      <c r="I1050" s="0" t="str">
        <f aca="false">VLOOKUP($D1050,metadata!$B$2:$S$451,6,0)</f>
        <v>a</v>
      </c>
      <c r="J1050" s="0" t="str">
        <f aca="false">VLOOKUP($D1050,metadata!$B$2:$S$451,7,0)</f>
        <v>i</v>
      </c>
      <c r="K1050" s="0" t="str">
        <f aca="false">VLOOKUP($D1050,metadata!$B$2:$S$451,8,0)</f>
        <v/>
      </c>
      <c r="L1050" s="0" t="n">
        <f aca="false">VLOOKUP($D1050,metadata!$B$2:$S$451,9,0)</f>
        <v>9</v>
      </c>
      <c r="M1050" s="0" t="str">
        <f aca="false">VLOOKUP($D1050,metadata!$B$2:$S$451,10,0)</f>
        <v/>
      </c>
      <c r="N1050" s="0" t="str">
        <f aca="false">VLOOKUP($D1050,metadata!$B$2:$S$451,11,0)</f>
        <v>drosophila littoralis</v>
      </c>
      <c r="O1050" s="0" t="str">
        <f aca="false">VLOOKUP($D1050,metadata!$B$2:$S$451,12,0)</f>
        <v>diptera</v>
      </c>
      <c r="P1050" s="0" t="str">
        <f aca="false">VLOOKUP($D1050,metadata!$B$2:$S$451,13,0)</f>
        <v>Kutaisi2</v>
      </c>
      <c r="Q1050" s="0" t="n">
        <f aca="false">VLOOKUP($D1050,metadata!$B$2:$S$451,14,0)</f>
        <v>42.3333333333333</v>
      </c>
      <c r="R1050" s="0" t="n">
        <f aca="false">VLOOKUP($D1050,metadata!$B$2:$S$451,15,0)</f>
        <v>42.6666666666667</v>
      </c>
      <c r="S1050" s="0" t="str">
        <f aca="false">VLOOKUP($D1050,metadata!$B$2:$S$451,16,0)</f>
        <v/>
      </c>
      <c r="T1050" s="0" t="str">
        <f aca="false">VLOOKUP($D1050,metadata!$B$2:$S$451,17,0)</f>
        <v/>
      </c>
      <c r="U1050" s="0" t="str">
        <f aca="false">VLOOKUP($D1050,metadata!$B$2:$S$451,18,0)</f>
        <v/>
      </c>
      <c r="V1050" s="0" t="n">
        <f aca="false">VLOOKUP($D1050,metadata!$B$2:$Z$451,19,0)</f>
        <v>30</v>
      </c>
      <c r="W1050" s="0" t="str">
        <f aca="false">VLOOKUP($D1050,metadata!$B$2:$Z$451,20,0)</f>
        <v>global average</v>
      </c>
      <c r="X1050" s="0" t="str">
        <f aca="false">VLOOKUP($D1050,metadata!$B$2:$Z$451,21,0)</f>
        <v/>
      </c>
      <c r="Y1050" s="0" t="n">
        <f aca="false">VLOOKUP($D1050,metadata!$B$2:$Z$451,22,0)</f>
        <v>24</v>
      </c>
      <c r="Z1050" s="0" t="str">
        <f aca="false">VLOOKUP($D1050,metadata!$B$2:$Z$451,23,0)</f>
        <v/>
      </c>
      <c r="AA1050" s="0" t="str">
        <f aca="false">VLOOKUP($D1050,metadata!$B$2:$Z$451,24,0)</f>
        <v>adult</v>
      </c>
      <c r="AB1050" s="0" t="str">
        <f aca="false">VLOOKUP($D1050,metadata!$B$2:$Z$451,25,0)</f>
        <v/>
      </c>
      <c r="AC1050" s="0" t="n">
        <v>19.5513579123046</v>
      </c>
      <c r="AD1050" s="0" t="n">
        <v>32.4786324786324</v>
      </c>
      <c r="AF1050" s="0" t="n">
        <f aca="false">IF(AE1050="",V1050,AE1050)</f>
        <v>30</v>
      </c>
      <c r="AG1050" s="0" t="n">
        <v>19.5</v>
      </c>
      <c r="AH1050" s="0" t="n">
        <v>1986</v>
      </c>
      <c r="AI1050" s="0" t="s">
        <v>37</v>
      </c>
      <c r="AJ1050" s="0" t="s">
        <v>38</v>
      </c>
    </row>
    <row r="1051" customFormat="false" ht="13.8" hidden="false" customHeight="false" outlineLevel="0" collapsed="false">
      <c r="C1051" s="0" t="n">
        <v>1059</v>
      </c>
      <c r="D1051" s="3" t="str">
        <f aca="false">VLOOKUP(C1051,$A$1:$B$451,2)</f>
        <v>24- Kutaisi2</v>
      </c>
      <c r="E1051" s="0" t="str">
        <f aca="false">VLOOKUP($D1051,metadata!$B$2:$S$451,2,0)</f>
        <v>LANKINEN, P</v>
      </c>
      <c r="F1051" s="0" t="str">
        <f aca="false">VLOOKUP($D1051,metadata!$B$2:$S$451,3,0)</f>
        <v>GEOGRAPHICAL VARIATION IN CIRCADIAN ECLOSION RHYTHM AND PHOTOPERIODIC ADULT DIAPAUSE IN DROSOPHILA-LITTORALIS</v>
      </c>
      <c r="G1051" s="0" t="str">
        <f aca="false">VLOOKUP($D1051,metadata!$B$2:$S$451,4,0)</f>
        <v>10.1007/BF00612503</v>
      </c>
      <c r="H1051" s="0" t="str">
        <f aca="false">VLOOKUP($D1051,metadata!$B$2:$S$451,5,0)</f>
        <v>y</v>
      </c>
      <c r="I1051" s="0" t="str">
        <f aca="false">VLOOKUP($D1051,metadata!$B$2:$S$451,6,0)</f>
        <v>a</v>
      </c>
      <c r="J1051" s="0" t="str">
        <f aca="false">VLOOKUP($D1051,metadata!$B$2:$S$451,7,0)</f>
        <v>i</v>
      </c>
      <c r="K1051" s="0" t="str">
        <f aca="false">VLOOKUP($D1051,metadata!$B$2:$S$451,8,0)</f>
        <v/>
      </c>
      <c r="L1051" s="0" t="n">
        <f aca="false">VLOOKUP($D1051,metadata!$B$2:$S$451,9,0)</f>
        <v>9</v>
      </c>
      <c r="M1051" s="0" t="str">
        <f aca="false">VLOOKUP($D1051,metadata!$B$2:$S$451,10,0)</f>
        <v/>
      </c>
      <c r="N1051" s="0" t="str">
        <f aca="false">VLOOKUP($D1051,metadata!$B$2:$S$451,11,0)</f>
        <v>drosophila littoralis</v>
      </c>
      <c r="O1051" s="0" t="str">
        <f aca="false">VLOOKUP($D1051,metadata!$B$2:$S$451,12,0)</f>
        <v>diptera</v>
      </c>
      <c r="P1051" s="0" t="str">
        <f aca="false">VLOOKUP($D1051,metadata!$B$2:$S$451,13,0)</f>
        <v>Kutaisi2</v>
      </c>
      <c r="Q1051" s="0" t="n">
        <f aca="false">VLOOKUP($D1051,metadata!$B$2:$S$451,14,0)</f>
        <v>42.3333333333333</v>
      </c>
      <c r="R1051" s="0" t="n">
        <f aca="false">VLOOKUP($D1051,metadata!$B$2:$S$451,15,0)</f>
        <v>42.6666666666667</v>
      </c>
      <c r="S1051" s="0" t="str">
        <f aca="false">VLOOKUP($D1051,metadata!$B$2:$S$451,16,0)</f>
        <v/>
      </c>
      <c r="T1051" s="0" t="str">
        <f aca="false">VLOOKUP($D1051,metadata!$B$2:$S$451,17,0)</f>
        <v/>
      </c>
      <c r="U1051" s="0" t="str">
        <f aca="false">VLOOKUP($D1051,metadata!$B$2:$S$451,18,0)</f>
        <v/>
      </c>
      <c r="V1051" s="0" t="n">
        <f aca="false">VLOOKUP($D1051,metadata!$B$2:$Z$451,19,0)</f>
        <v>30</v>
      </c>
      <c r="W1051" s="0" t="str">
        <f aca="false">VLOOKUP($D1051,metadata!$B$2:$Z$451,20,0)</f>
        <v>global average</v>
      </c>
      <c r="X1051" s="0" t="str">
        <f aca="false">VLOOKUP($D1051,metadata!$B$2:$Z$451,21,0)</f>
        <v/>
      </c>
      <c r="Y1051" s="0" t="n">
        <f aca="false">VLOOKUP($D1051,metadata!$B$2:$Z$451,22,0)</f>
        <v>24</v>
      </c>
      <c r="Z1051" s="0" t="str">
        <f aca="false">VLOOKUP($D1051,metadata!$B$2:$Z$451,23,0)</f>
        <v/>
      </c>
      <c r="AA1051" s="0" t="str">
        <f aca="false">VLOOKUP($D1051,metadata!$B$2:$Z$451,24,0)</f>
        <v>adult</v>
      </c>
      <c r="AB1051" s="0" t="str">
        <f aca="false">VLOOKUP($D1051,metadata!$B$2:$Z$451,25,0)</f>
        <v/>
      </c>
      <c r="AC1051" s="0" t="n">
        <v>21.0922470034895</v>
      </c>
      <c r="AD1051" s="0" t="n">
        <v>16.2393162393162</v>
      </c>
      <c r="AF1051" s="0" t="n">
        <f aca="false">IF(AE1051="",V1051,AE1051)</f>
        <v>30</v>
      </c>
      <c r="AG1051" s="0" t="n">
        <v>21</v>
      </c>
      <c r="AH1051" s="0" t="n">
        <v>1986</v>
      </c>
      <c r="AI1051" s="0" t="s">
        <v>37</v>
      </c>
      <c r="AJ1051" s="0" t="s">
        <v>38</v>
      </c>
    </row>
    <row r="1052" customFormat="false" ht="13.8" hidden="false" customHeight="false" outlineLevel="0" collapsed="false">
      <c r="C1052" s="0" t="n">
        <v>1060</v>
      </c>
      <c r="D1052" s="3" t="str">
        <f aca="false">VLOOKUP(C1052,$A$1:$B$451,2)</f>
        <v>24- Kutaisi4</v>
      </c>
      <c r="E1052" s="0" t="str">
        <f aca="false">VLOOKUP($D1052,metadata!$B$2:$S$451,2,0)</f>
        <v>LANKINEN, P</v>
      </c>
      <c r="F1052" s="0" t="str">
        <f aca="false">VLOOKUP($D1052,metadata!$B$2:$S$451,3,0)</f>
        <v>GEOGRAPHICAL VARIATION IN CIRCADIAN ECLOSION RHYTHM AND PHOTOPERIODIC ADULT DIAPAUSE IN DROSOPHILA-LITTORALIS</v>
      </c>
      <c r="G1052" s="0" t="str">
        <f aca="false">VLOOKUP($D1052,metadata!$B$2:$S$451,4,0)</f>
        <v>10.1007/BF00612503</v>
      </c>
      <c r="H1052" s="0" t="str">
        <f aca="false">VLOOKUP($D1052,metadata!$B$2:$S$451,5,0)</f>
        <v>y</v>
      </c>
      <c r="I1052" s="0" t="str">
        <f aca="false">VLOOKUP($D1052,metadata!$B$2:$S$451,6,0)</f>
        <v>a</v>
      </c>
      <c r="J1052" s="0" t="str">
        <f aca="false">VLOOKUP($D1052,metadata!$B$2:$S$451,7,0)</f>
        <v>i</v>
      </c>
      <c r="K1052" s="0" t="str">
        <f aca="false">VLOOKUP($D1052,metadata!$B$2:$S$451,8,0)</f>
        <v/>
      </c>
      <c r="L1052" s="0" t="n">
        <f aca="false">VLOOKUP($D1052,metadata!$B$2:$S$451,9,0)</f>
        <v>7</v>
      </c>
      <c r="M1052" s="0" t="str">
        <f aca="false">VLOOKUP($D1052,metadata!$B$2:$S$451,10,0)</f>
        <v/>
      </c>
      <c r="N1052" s="0" t="str">
        <f aca="false">VLOOKUP($D1052,metadata!$B$2:$S$451,11,0)</f>
        <v>drosophila littoralis</v>
      </c>
      <c r="O1052" s="0" t="str">
        <f aca="false">VLOOKUP($D1052,metadata!$B$2:$S$451,12,0)</f>
        <v>diptera</v>
      </c>
      <c r="P1052" s="0" t="str">
        <f aca="false">VLOOKUP($D1052,metadata!$B$2:$S$451,13,0)</f>
        <v>Kutaisi4</v>
      </c>
      <c r="Q1052" s="0" t="n">
        <f aca="false">VLOOKUP($D1052,metadata!$B$2:$S$451,14,0)</f>
        <v>42.3333333333333</v>
      </c>
      <c r="R1052" s="0" t="n">
        <f aca="false">VLOOKUP($D1052,metadata!$B$2:$S$451,15,0)</f>
        <v>42.6666666666667</v>
      </c>
      <c r="S1052" s="0" t="str">
        <f aca="false">VLOOKUP($D1052,metadata!$B$2:$S$451,16,0)</f>
        <v/>
      </c>
      <c r="T1052" s="0" t="str">
        <f aca="false">VLOOKUP($D1052,metadata!$B$2:$S$451,17,0)</f>
        <v/>
      </c>
      <c r="U1052" s="0" t="str">
        <f aca="false">VLOOKUP($D1052,metadata!$B$2:$S$451,18,0)</f>
        <v/>
      </c>
      <c r="V1052" s="0" t="n">
        <f aca="false">VLOOKUP($D1052,metadata!$B$2:$Z$451,19,0)</f>
        <v>30</v>
      </c>
      <c r="W1052" s="0" t="str">
        <f aca="false">VLOOKUP($D1052,metadata!$B$2:$Z$451,20,0)</f>
        <v>global average</v>
      </c>
      <c r="X1052" s="0" t="str">
        <f aca="false">VLOOKUP($D1052,metadata!$B$2:$Z$451,21,0)</f>
        <v/>
      </c>
      <c r="Y1052" s="0" t="n">
        <f aca="false">VLOOKUP($D1052,metadata!$B$2:$Z$451,22,0)</f>
        <v>24</v>
      </c>
      <c r="Z1052" s="0" t="str">
        <f aca="false">VLOOKUP($D1052,metadata!$B$2:$Z$451,23,0)</f>
        <v/>
      </c>
      <c r="AA1052" s="0" t="str">
        <f aca="false">VLOOKUP($D1052,metadata!$B$2:$Z$451,24,0)</f>
        <v>adult</v>
      </c>
      <c r="AB1052" s="0" t="str">
        <f aca="false">VLOOKUP($D1052,metadata!$B$2:$Z$451,25,0)</f>
        <v/>
      </c>
      <c r="AC1052" s="0" t="n">
        <v>9.06818181818182</v>
      </c>
      <c r="AD1052" s="0" t="n">
        <v>99.9951437451437</v>
      </c>
      <c r="AF1052" s="0" t="n">
        <f aca="false">IF(AE1052="",V1052,AE1052)</f>
        <v>30</v>
      </c>
      <c r="AG1052" s="0" t="n">
        <v>9</v>
      </c>
      <c r="AH1052" s="0" t="n">
        <v>1986</v>
      </c>
      <c r="AI1052" s="0" t="s">
        <v>37</v>
      </c>
      <c r="AJ1052" s="0" t="s">
        <v>38</v>
      </c>
    </row>
    <row r="1053" customFormat="false" ht="13.8" hidden="false" customHeight="false" outlineLevel="0" collapsed="false">
      <c r="C1053" s="0" t="n">
        <v>1061</v>
      </c>
      <c r="D1053" s="3" t="str">
        <f aca="false">VLOOKUP(C1053,$A$1:$B$451,2)</f>
        <v>24- Kutaisi4</v>
      </c>
      <c r="E1053" s="0" t="str">
        <f aca="false">VLOOKUP($D1053,metadata!$B$2:$S$451,2,0)</f>
        <v>LANKINEN, P</v>
      </c>
      <c r="F1053" s="0" t="str">
        <f aca="false">VLOOKUP($D1053,metadata!$B$2:$S$451,3,0)</f>
        <v>GEOGRAPHICAL VARIATION IN CIRCADIAN ECLOSION RHYTHM AND PHOTOPERIODIC ADULT DIAPAUSE IN DROSOPHILA-LITTORALIS</v>
      </c>
      <c r="G1053" s="0" t="str">
        <f aca="false">VLOOKUP($D1053,metadata!$B$2:$S$451,4,0)</f>
        <v>10.1007/BF00612503</v>
      </c>
      <c r="H1053" s="0" t="str">
        <f aca="false">VLOOKUP($D1053,metadata!$B$2:$S$451,5,0)</f>
        <v>y</v>
      </c>
      <c r="I1053" s="0" t="str">
        <f aca="false">VLOOKUP($D1053,metadata!$B$2:$S$451,6,0)</f>
        <v>a</v>
      </c>
      <c r="J1053" s="0" t="str">
        <f aca="false">VLOOKUP($D1053,metadata!$B$2:$S$451,7,0)</f>
        <v>i</v>
      </c>
      <c r="K1053" s="0" t="str">
        <f aca="false">VLOOKUP($D1053,metadata!$B$2:$S$451,8,0)</f>
        <v/>
      </c>
      <c r="L1053" s="0" t="n">
        <f aca="false">VLOOKUP($D1053,metadata!$B$2:$S$451,9,0)</f>
        <v>7</v>
      </c>
      <c r="M1053" s="0" t="str">
        <f aca="false">VLOOKUP($D1053,metadata!$B$2:$S$451,10,0)</f>
        <v/>
      </c>
      <c r="N1053" s="0" t="str">
        <f aca="false">VLOOKUP($D1053,metadata!$B$2:$S$451,11,0)</f>
        <v>drosophila littoralis</v>
      </c>
      <c r="O1053" s="0" t="str">
        <f aca="false">VLOOKUP($D1053,metadata!$B$2:$S$451,12,0)</f>
        <v>diptera</v>
      </c>
      <c r="P1053" s="0" t="str">
        <f aca="false">VLOOKUP($D1053,metadata!$B$2:$S$451,13,0)</f>
        <v>Kutaisi4</v>
      </c>
      <c r="Q1053" s="0" t="n">
        <f aca="false">VLOOKUP($D1053,metadata!$B$2:$S$451,14,0)</f>
        <v>42.3333333333333</v>
      </c>
      <c r="R1053" s="0" t="n">
        <f aca="false">VLOOKUP($D1053,metadata!$B$2:$S$451,15,0)</f>
        <v>42.6666666666667</v>
      </c>
      <c r="S1053" s="0" t="str">
        <f aca="false">VLOOKUP($D1053,metadata!$B$2:$S$451,16,0)</f>
        <v/>
      </c>
      <c r="T1053" s="0" t="str">
        <f aca="false">VLOOKUP($D1053,metadata!$B$2:$S$451,17,0)</f>
        <v/>
      </c>
      <c r="U1053" s="0" t="str">
        <f aca="false">VLOOKUP($D1053,metadata!$B$2:$S$451,18,0)</f>
        <v/>
      </c>
      <c r="V1053" s="0" t="n">
        <f aca="false">VLOOKUP($D1053,metadata!$B$2:$Z$451,19,0)</f>
        <v>30</v>
      </c>
      <c r="W1053" s="0" t="str">
        <f aca="false">VLOOKUP($D1053,metadata!$B$2:$Z$451,20,0)</f>
        <v>global average</v>
      </c>
      <c r="X1053" s="0" t="str">
        <f aca="false">VLOOKUP($D1053,metadata!$B$2:$Z$451,21,0)</f>
        <v/>
      </c>
      <c r="Y1053" s="0" t="n">
        <f aca="false">VLOOKUP($D1053,metadata!$B$2:$Z$451,22,0)</f>
        <v>24</v>
      </c>
      <c r="Z1053" s="0" t="str">
        <f aca="false">VLOOKUP($D1053,metadata!$B$2:$Z$451,23,0)</f>
        <v/>
      </c>
      <c r="AA1053" s="0" t="str">
        <f aca="false">VLOOKUP($D1053,metadata!$B$2:$Z$451,24,0)</f>
        <v>adult</v>
      </c>
      <c r="AB1053" s="0" t="str">
        <f aca="false">VLOOKUP($D1053,metadata!$B$2:$Z$451,25,0)</f>
        <v/>
      </c>
      <c r="AC1053" s="0" t="n">
        <v>10.5</v>
      </c>
      <c r="AD1053" s="0" t="n">
        <v>98.1837606837606</v>
      </c>
      <c r="AF1053" s="0" t="n">
        <f aca="false">IF(AE1053="",V1053,AE1053)</f>
        <v>30</v>
      </c>
      <c r="AG1053" s="0" t="n">
        <f aca="false">ROUND(AC1053,1)</f>
        <v>10.5</v>
      </c>
      <c r="AH1053" s="0" t="n">
        <v>1986</v>
      </c>
      <c r="AI1053" s="0" t="s">
        <v>37</v>
      </c>
      <c r="AJ1053" s="0" t="s">
        <v>38</v>
      </c>
    </row>
    <row r="1054" customFormat="false" ht="13.8" hidden="false" customHeight="false" outlineLevel="0" collapsed="false">
      <c r="C1054" s="0" t="n">
        <v>1062</v>
      </c>
      <c r="D1054" s="3" t="str">
        <f aca="false">VLOOKUP(C1054,$A$1:$B$451,2)</f>
        <v>24- Kutaisi4</v>
      </c>
      <c r="E1054" s="0" t="str">
        <f aca="false">VLOOKUP($D1054,metadata!$B$2:$S$451,2,0)</f>
        <v>LANKINEN, P</v>
      </c>
      <c r="F1054" s="0" t="str">
        <f aca="false">VLOOKUP($D1054,metadata!$B$2:$S$451,3,0)</f>
        <v>GEOGRAPHICAL VARIATION IN CIRCADIAN ECLOSION RHYTHM AND PHOTOPERIODIC ADULT DIAPAUSE IN DROSOPHILA-LITTORALIS</v>
      </c>
      <c r="G1054" s="0" t="str">
        <f aca="false">VLOOKUP($D1054,metadata!$B$2:$S$451,4,0)</f>
        <v>10.1007/BF00612503</v>
      </c>
      <c r="H1054" s="0" t="str">
        <f aca="false">VLOOKUP($D1054,metadata!$B$2:$S$451,5,0)</f>
        <v>y</v>
      </c>
      <c r="I1054" s="0" t="str">
        <f aca="false">VLOOKUP($D1054,metadata!$B$2:$S$451,6,0)</f>
        <v>a</v>
      </c>
      <c r="J1054" s="0" t="str">
        <f aca="false">VLOOKUP($D1054,metadata!$B$2:$S$451,7,0)</f>
        <v>i</v>
      </c>
      <c r="K1054" s="0" t="str">
        <f aca="false">VLOOKUP($D1054,metadata!$B$2:$S$451,8,0)</f>
        <v/>
      </c>
      <c r="L1054" s="0" t="n">
        <f aca="false">VLOOKUP($D1054,metadata!$B$2:$S$451,9,0)</f>
        <v>7</v>
      </c>
      <c r="M1054" s="0" t="str">
        <f aca="false">VLOOKUP($D1054,metadata!$B$2:$S$451,10,0)</f>
        <v/>
      </c>
      <c r="N1054" s="0" t="str">
        <f aca="false">VLOOKUP($D1054,metadata!$B$2:$S$451,11,0)</f>
        <v>drosophila littoralis</v>
      </c>
      <c r="O1054" s="0" t="str">
        <f aca="false">VLOOKUP($D1054,metadata!$B$2:$S$451,12,0)</f>
        <v>diptera</v>
      </c>
      <c r="P1054" s="0" t="str">
        <f aca="false">VLOOKUP($D1054,metadata!$B$2:$S$451,13,0)</f>
        <v>Kutaisi4</v>
      </c>
      <c r="Q1054" s="0" t="n">
        <f aca="false">VLOOKUP($D1054,metadata!$B$2:$S$451,14,0)</f>
        <v>42.3333333333333</v>
      </c>
      <c r="R1054" s="0" t="n">
        <f aca="false">VLOOKUP($D1054,metadata!$B$2:$S$451,15,0)</f>
        <v>42.6666666666667</v>
      </c>
      <c r="S1054" s="0" t="str">
        <f aca="false">VLOOKUP($D1054,metadata!$B$2:$S$451,16,0)</f>
        <v/>
      </c>
      <c r="T1054" s="0" t="str">
        <f aca="false">VLOOKUP($D1054,metadata!$B$2:$S$451,17,0)</f>
        <v/>
      </c>
      <c r="U1054" s="0" t="str">
        <f aca="false">VLOOKUP($D1054,metadata!$B$2:$S$451,18,0)</f>
        <v/>
      </c>
      <c r="V1054" s="0" t="n">
        <f aca="false">VLOOKUP($D1054,metadata!$B$2:$Z$451,19,0)</f>
        <v>30</v>
      </c>
      <c r="W1054" s="0" t="str">
        <f aca="false">VLOOKUP($D1054,metadata!$B$2:$Z$451,20,0)</f>
        <v>global average</v>
      </c>
      <c r="X1054" s="0" t="str">
        <f aca="false">VLOOKUP($D1054,metadata!$B$2:$Z$451,21,0)</f>
        <v/>
      </c>
      <c r="Y1054" s="0" t="n">
        <f aca="false">VLOOKUP($D1054,metadata!$B$2:$Z$451,22,0)</f>
        <v>24</v>
      </c>
      <c r="Z1054" s="0" t="str">
        <f aca="false">VLOOKUP($D1054,metadata!$B$2:$Z$451,23,0)</f>
        <v/>
      </c>
      <c r="AA1054" s="0" t="str">
        <f aca="false">VLOOKUP($D1054,metadata!$B$2:$Z$451,24,0)</f>
        <v>adult</v>
      </c>
      <c r="AB1054" s="0" t="str">
        <f aca="false">VLOOKUP($D1054,metadata!$B$2:$Z$451,25,0)</f>
        <v/>
      </c>
      <c r="AC1054" s="0" t="n">
        <v>13.7045454545454</v>
      </c>
      <c r="AD1054" s="0" t="n">
        <v>3.93842268842269</v>
      </c>
      <c r="AF1054" s="0" t="n">
        <f aca="false">IF(AE1054="",V1054,AE1054)</f>
        <v>30</v>
      </c>
      <c r="AG1054" s="0" t="n">
        <v>13.5</v>
      </c>
      <c r="AH1054" s="0" t="n">
        <v>1986</v>
      </c>
      <c r="AI1054" s="0" t="s">
        <v>37</v>
      </c>
      <c r="AJ1054" s="0" t="s">
        <v>38</v>
      </c>
    </row>
    <row r="1055" customFormat="false" ht="13.8" hidden="false" customHeight="false" outlineLevel="0" collapsed="false">
      <c r="C1055" s="0" t="n">
        <v>1063</v>
      </c>
      <c r="D1055" s="3" t="str">
        <f aca="false">VLOOKUP(C1055,$A$1:$B$451,2)</f>
        <v>24- Kutaisi4</v>
      </c>
      <c r="E1055" s="0" t="str">
        <f aca="false">VLOOKUP($D1055,metadata!$B$2:$S$451,2,0)</f>
        <v>LANKINEN, P</v>
      </c>
      <c r="F1055" s="0" t="str">
        <f aca="false">VLOOKUP($D1055,metadata!$B$2:$S$451,3,0)</f>
        <v>GEOGRAPHICAL VARIATION IN CIRCADIAN ECLOSION RHYTHM AND PHOTOPERIODIC ADULT DIAPAUSE IN DROSOPHILA-LITTORALIS</v>
      </c>
      <c r="G1055" s="0" t="str">
        <f aca="false">VLOOKUP($D1055,metadata!$B$2:$S$451,4,0)</f>
        <v>10.1007/BF00612503</v>
      </c>
      <c r="H1055" s="0" t="str">
        <f aca="false">VLOOKUP($D1055,metadata!$B$2:$S$451,5,0)</f>
        <v>y</v>
      </c>
      <c r="I1055" s="0" t="str">
        <f aca="false">VLOOKUP($D1055,metadata!$B$2:$S$451,6,0)</f>
        <v>a</v>
      </c>
      <c r="J1055" s="0" t="str">
        <f aca="false">VLOOKUP($D1055,metadata!$B$2:$S$451,7,0)</f>
        <v>i</v>
      </c>
      <c r="K1055" s="0" t="str">
        <f aca="false">VLOOKUP($D1055,metadata!$B$2:$S$451,8,0)</f>
        <v/>
      </c>
      <c r="L1055" s="0" t="n">
        <f aca="false">VLOOKUP($D1055,metadata!$B$2:$S$451,9,0)</f>
        <v>7</v>
      </c>
      <c r="M1055" s="0" t="str">
        <f aca="false">VLOOKUP($D1055,metadata!$B$2:$S$451,10,0)</f>
        <v/>
      </c>
      <c r="N1055" s="0" t="str">
        <f aca="false">VLOOKUP($D1055,metadata!$B$2:$S$451,11,0)</f>
        <v>drosophila littoralis</v>
      </c>
      <c r="O1055" s="0" t="str">
        <f aca="false">VLOOKUP($D1055,metadata!$B$2:$S$451,12,0)</f>
        <v>diptera</v>
      </c>
      <c r="P1055" s="0" t="str">
        <f aca="false">VLOOKUP($D1055,metadata!$B$2:$S$451,13,0)</f>
        <v>Kutaisi4</v>
      </c>
      <c r="Q1055" s="0" t="n">
        <f aca="false">VLOOKUP($D1055,metadata!$B$2:$S$451,14,0)</f>
        <v>42.3333333333333</v>
      </c>
      <c r="R1055" s="0" t="n">
        <f aca="false">VLOOKUP($D1055,metadata!$B$2:$S$451,15,0)</f>
        <v>42.6666666666667</v>
      </c>
      <c r="S1055" s="0" t="str">
        <f aca="false">VLOOKUP($D1055,metadata!$B$2:$S$451,16,0)</f>
        <v/>
      </c>
      <c r="T1055" s="0" t="str">
        <f aca="false">VLOOKUP($D1055,metadata!$B$2:$S$451,17,0)</f>
        <v/>
      </c>
      <c r="U1055" s="0" t="str">
        <f aca="false">VLOOKUP($D1055,metadata!$B$2:$S$451,18,0)</f>
        <v/>
      </c>
      <c r="V1055" s="0" t="n">
        <f aca="false">VLOOKUP($D1055,metadata!$B$2:$Z$451,19,0)</f>
        <v>30</v>
      </c>
      <c r="W1055" s="0" t="str">
        <f aca="false">VLOOKUP($D1055,metadata!$B$2:$Z$451,20,0)</f>
        <v>global average</v>
      </c>
      <c r="X1055" s="0" t="str">
        <f aca="false">VLOOKUP($D1055,metadata!$B$2:$Z$451,21,0)</f>
        <v/>
      </c>
      <c r="Y1055" s="0" t="n">
        <f aca="false">VLOOKUP($D1055,metadata!$B$2:$Z$451,22,0)</f>
        <v>24</v>
      </c>
      <c r="Z1055" s="0" t="str">
        <f aca="false">VLOOKUP($D1055,metadata!$B$2:$Z$451,23,0)</f>
        <v/>
      </c>
      <c r="AA1055" s="0" t="str">
        <f aca="false">VLOOKUP($D1055,metadata!$B$2:$Z$451,24,0)</f>
        <v>adult</v>
      </c>
      <c r="AB1055" s="0" t="str">
        <f aca="false">VLOOKUP($D1055,metadata!$B$2:$Z$451,25,0)</f>
        <v/>
      </c>
      <c r="AC1055" s="0" t="n">
        <v>16.5681818181818</v>
      </c>
      <c r="AD1055" s="0" t="n">
        <v>4.58916083916085</v>
      </c>
      <c r="AF1055" s="0" t="n">
        <f aca="false">IF(AE1055="",V1055,AE1055)</f>
        <v>30</v>
      </c>
      <c r="AG1055" s="0" t="n">
        <v>16.5</v>
      </c>
      <c r="AH1055" s="0" t="n">
        <v>1986</v>
      </c>
      <c r="AI1055" s="0" t="s">
        <v>37</v>
      </c>
      <c r="AJ1055" s="0" t="s">
        <v>38</v>
      </c>
    </row>
    <row r="1056" customFormat="false" ht="13.8" hidden="false" customHeight="false" outlineLevel="0" collapsed="false">
      <c r="C1056" s="0" t="n">
        <v>1064</v>
      </c>
      <c r="D1056" s="3" t="str">
        <f aca="false">VLOOKUP(C1056,$A$1:$B$451,2)</f>
        <v>24- Kutaisi4</v>
      </c>
      <c r="E1056" s="0" t="str">
        <f aca="false">VLOOKUP($D1056,metadata!$B$2:$S$451,2,0)</f>
        <v>LANKINEN, P</v>
      </c>
      <c r="F1056" s="0" t="str">
        <f aca="false">VLOOKUP($D1056,metadata!$B$2:$S$451,3,0)</f>
        <v>GEOGRAPHICAL VARIATION IN CIRCADIAN ECLOSION RHYTHM AND PHOTOPERIODIC ADULT DIAPAUSE IN DROSOPHILA-LITTORALIS</v>
      </c>
      <c r="G1056" s="0" t="str">
        <f aca="false">VLOOKUP($D1056,metadata!$B$2:$S$451,4,0)</f>
        <v>10.1007/BF00612503</v>
      </c>
      <c r="H1056" s="0" t="str">
        <f aca="false">VLOOKUP($D1056,metadata!$B$2:$S$451,5,0)</f>
        <v>y</v>
      </c>
      <c r="I1056" s="0" t="str">
        <f aca="false">VLOOKUP($D1056,metadata!$B$2:$S$451,6,0)</f>
        <v>a</v>
      </c>
      <c r="J1056" s="0" t="str">
        <f aca="false">VLOOKUP($D1056,metadata!$B$2:$S$451,7,0)</f>
        <v>i</v>
      </c>
      <c r="K1056" s="0" t="str">
        <f aca="false">VLOOKUP($D1056,metadata!$B$2:$S$451,8,0)</f>
        <v/>
      </c>
      <c r="L1056" s="0" t="n">
        <f aca="false">VLOOKUP($D1056,metadata!$B$2:$S$451,9,0)</f>
        <v>7</v>
      </c>
      <c r="M1056" s="0" t="str">
        <f aca="false">VLOOKUP($D1056,metadata!$B$2:$S$451,10,0)</f>
        <v/>
      </c>
      <c r="N1056" s="0" t="str">
        <f aca="false">VLOOKUP($D1056,metadata!$B$2:$S$451,11,0)</f>
        <v>drosophila littoralis</v>
      </c>
      <c r="O1056" s="0" t="str">
        <f aca="false">VLOOKUP($D1056,metadata!$B$2:$S$451,12,0)</f>
        <v>diptera</v>
      </c>
      <c r="P1056" s="0" t="str">
        <f aca="false">VLOOKUP($D1056,metadata!$B$2:$S$451,13,0)</f>
        <v>Kutaisi4</v>
      </c>
      <c r="Q1056" s="0" t="n">
        <f aca="false">VLOOKUP($D1056,metadata!$B$2:$S$451,14,0)</f>
        <v>42.3333333333333</v>
      </c>
      <c r="R1056" s="0" t="n">
        <f aca="false">VLOOKUP($D1056,metadata!$B$2:$S$451,15,0)</f>
        <v>42.6666666666667</v>
      </c>
      <c r="S1056" s="0" t="str">
        <f aca="false">VLOOKUP($D1056,metadata!$B$2:$S$451,16,0)</f>
        <v/>
      </c>
      <c r="T1056" s="0" t="str">
        <f aca="false">VLOOKUP($D1056,metadata!$B$2:$S$451,17,0)</f>
        <v/>
      </c>
      <c r="U1056" s="0" t="str">
        <f aca="false">VLOOKUP($D1056,metadata!$B$2:$S$451,18,0)</f>
        <v/>
      </c>
      <c r="V1056" s="0" t="n">
        <f aca="false">VLOOKUP($D1056,metadata!$B$2:$Z$451,19,0)</f>
        <v>30</v>
      </c>
      <c r="W1056" s="0" t="str">
        <f aca="false">VLOOKUP($D1056,metadata!$B$2:$Z$451,20,0)</f>
        <v>global average</v>
      </c>
      <c r="X1056" s="0" t="str">
        <f aca="false">VLOOKUP($D1056,metadata!$B$2:$Z$451,21,0)</f>
        <v/>
      </c>
      <c r="Y1056" s="0" t="n">
        <f aca="false">VLOOKUP($D1056,metadata!$B$2:$Z$451,22,0)</f>
        <v>24</v>
      </c>
      <c r="Z1056" s="0" t="str">
        <f aca="false">VLOOKUP($D1056,metadata!$B$2:$Z$451,23,0)</f>
        <v/>
      </c>
      <c r="AA1056" s="0" t="str">
        <f aca="false">VLOOKUP($D1056,metadata!$B$2:$Z$451,24,0)</f>
        <v>adult</v>
      </c>
      <c r="AB1056" s="0" t="str">
        <f aca="false">VLOOKUP($D1056,metadata!$B$2:$Z$451,25,0)</f>
        <v/>
      </c>
      <c r="AC1056" s="0" t="n">
        <v>18.0681818181818</v>
      </c>
      <c r="AD1056" s="0" t="n">
        <v>25.8498445998446</v>
      </c>
      <c r="AF1056" s="0" t="n">
        <f aca="false">IF(AE1056="",V1056,AE1056)</f>
        <v>30</v>
      </c>
      <c r="AG1056" s="0" t="n">
        <v>18</v>
      </c>
      <c r="AH1056" s="0" t="n">
        <v>1986</v>
      </c>
      <c r="AI1056" s="0" t="s">
        <v>37</v>
      </c>
      <c r="AJ1056" s="0" t="s">
        <v>38</v>
      </c>
    </row>
    <row r="1057" customFormat="false" ht="13.8" hidden="false" customHeight="false" outlineLevel="0" collapsed="false">
      <c r="C1057" s="0" t="n">
        <v>1065</v>
      </c>
      <c r="D1057" s="3" t="str">
        <f aca="false">VLOOKUP(C1057,$A$1:$B$451,2)</f>
        <v>24- Kutaisi4</v>
      </c>
      <c r="E1057" s="0" t="str">
        <f aca="false">VLOOKUP($D1057,metadata!$B$2:$S$451,2,0)</f>
        <v>LANKINEN, P</v>
      </c>
      <c r="F1057" s="0" t="str">
        <f aca="false">VLOOKUP($D1057,metadata!$B$2:$S$451,3,0)</f>
        <v>GEOGRAPHICAL VARIATION IN CIRCADIAN ECLOSION RHYTHM AND PHOTOPERIODIC ADULT DIAPAUSE IN DROSOPHILA-LITTORALIS</v>
      </c>
      <c r="G1057" s="0" t="str">
        <f aca="false">VLOOKUP($D1057,metadata!$B$2:$S$451,4,0)</f>
        <v>10.1007/BF00612503</v>
      </c>
      <c r="H1057" s="0" t="str">
        <f aca="false">VLOOKUP($D1057,metadata!$B$2:$S$451,5,0)</f>
        <v>y</v>
      </c>
      <c r="I1057" s="0" t="str">
        <f aca="false">VLOOKUP($D1057,metadata!$B$2:$S$451,6,0)</f>
        <v>a</v>
      </c>
      <c r="J1057" s="0" t="str">
        <f aca="false">VLOOKUP($D1057,metadata!$B$2:$S$451,7,0)</f>
        <v>i</v>
      </c>
      <c r="K1057" s="0" t="str">
        <f aca="false">VLOOKUP($D1057,metadata!$B$2:$S$451,8,0)</f>
        <v/>
      </c>
      <c r="L1057" s="0" t="n">
        <f aca="false">VLOOKUP($D1057,metadata!$B$2:$S$451,9,0)</f>
        <v>7</v>
      </c>
      <c r="M1057" s="0" t="str">
        <f aca="false">VLOOKUP($D1057,metadata!$B$2:$S$451,10,0)</f>
        <v/>
      </c>
      <c r="N1057" s="0" t="str">
        <f aca="false">VLOOKUP($D1057,metadata!$B$2:$S$451,11,0)</f>
        <v>drosophila littoralis</v>
      </c>
      <c r="O1057" s="0" t="str">
        <f aca="false">VLOOKUP($D1057,metadata!$B$2:$S$451,12,0)</f>
        <v>diptera</v>
      </c>
      <c r="P1057" s="0" t="str">
        <f aca="false">VLOOKUP($D1057,metadata!$B$2:$S$451,13,0)</f>
        <v>Kutaisi4</v>
      </c>
      <c r="Q1057" s="0" t="n">
        <f aca="false">VLOOKUP($D1057,metadata!$B$2:$S$451,14,0)</f>
        <v>42.3333333333333</v>
      </c>
      <c r="R1057" s="0" t="n">
        <f aca="false">VLOOKUP($D1057,metadata!$B$2:$S$451,15,0)</f>
        <v>42.6666666666667</v>
      </c>
      <c r="S1057" s="0" t="str">
        <f aca="false">VLOOKUP($D1057,metadata!$B$2:$S$451,16,0)</f>
        <v/>
      </c>
      <c r="T1057" s="0" t="str">
        <f aca="false">VLOOKUP($D1057,metadata!$B$2:$S$451,17,0)</f>
        <v/>
      </c>
      <c r="U1057" s="0" t="str">
        <f aca="false">VLOOKUP($D1057,metadata!$B$2:$S$451,18,0)</f>
        <v/>
      </c>
      <c r="V1057" s="0" t="n">
        <f aca="false">VLOOKUP($D1057,metadata!$B$2:$Z$451,19,0)</f>
        <v>30</v>
      </c>
      <c r="W1057" s="0" t="str">
        <f aca="false">VLOOKUP($D1057,metadata!$B$2:$Z$451,20,0)</f>
        <v>global average</v>
      </c>
      <c r="X1057" s="0" t="str">
        <f aca="false">VLOOKUP($D1057,metadata!$B$2:$Z$451,21,0)</f>
        <v/>
      </c>
      <c r="Y1057" s="0" t="n">
        <f aca="false">VLOOKUP($D1057,metadata!$B$2:$Z$451,22,0)</f>
        <v>24</v>
      </c>
      <c r="Z1057" s="0" t="str">
        <f aca="false">VLOOKUP($D1057,metadata!$B$2:$Z$451,23,0)</f>
        <v/>
      </c>
      <c r="AA1057" s="0" t="str">
        <f aca="false">VLOOKUP($D1057,metadata!$B$2:$Z$451,24,0)</f>
        <v>adult</v>
      </c>
      <c r="AB1057" s="0" t="str">
        <f aca="false">VLOOKUP($D1057,metadata!$B$2:$Z$451,25,0)</f>
        <v/>
      </c>
      <c r="AC1057" s="0" t="n">
        <v>19.5</v>
      </c>
      <c r="AD1057" s="0" t="n">
        <v>29.1666666666666</v>
      </c>
      <c r="AF1057" s="0" t="n">
        <f aca="false">IF(AE1057="",V1057,AE1057)</f>
        <v>30</v>
      </c>
      <c r="AG1057" s="0" t="n">
        <f aca="false">ROUND(AC1057,1)</f>
        <v>19.5</v>
      </c>
      <c r="AH1057" s="0" t="n">
        <v>1986</v>
      </c>
      <c r="AI1057" s="0" t="s">
        <v>37</v>
      </c>
      <c r="AJ1057" s="0" t="s">
        <v>38</v>
      </c>
    </row>
    <row r="1058" customFormat="false" ht="13.8" hidden="false" customHeight="false" outlineLevel="0" collapsed="false">
      <c r="C1058" s="0" t="n">
        <v>1066</v>
      </c>
      <c r="D1058" s="3" t="str">
        <f aca="false">VLOOKUP(C1058,$A$1:$B$451,2)</f>
        <v>24- Kutaisi4</v>
      </c>
      <c r="E1058" s="0" t="str">
        <f aca="false">VLOOKUP($D1058,metadata!$B$2:$S$451,2,0)</f>
        <v>LANKINEN, P</v>
      </c>
      <c r="F1058" s="0" t="str">
        <f aca="false">VLOOKUP($D1058,metadata!$B$2:$S$451,3,0)</f>
        <v>GEOGRAPHICAL VARIATION IN CIRCADIAN ECLOSION RHYTHM AND PHOTOPERIODIC ADULT DIAPAUSE IN DROSOPHILA-LITTORALIS</v>
      </c>
      <c r="G1058" s="0" t="str">
        <f aca="false">VLOOKUP($D1058,metadata!$B$2:$S$451,4,0)</f>
        <v>10.1007/BF00612503</v>
      </c>
      <c r="H1058" s="0" t="str">
        <f aca="false">VLOOKUP($D1058,metadata!$B$2:$S$451,5,0)</f>
        <v>y</v>
      </c>
      <c r="I1058" s="0" t="str">
        <f aca="false">VLOOKUP($D1058,metadata!$B$2:$S$451,6,0)</f>
        <v>a</v>
      </c>
      <c r="J1058" s="0" t="str">
        <f aca="false">VLOOKUP($D1058,metadata!$B$2:$S$451,7,0)</f>
        <v>i</v>
      </c>
      <c r="K1058" s="0" t="str">
        <f aca="false">VLOOKUP($D1058,metadata!$B$2:$S$451,8,0)</f>
        <v/>
      </c>
      <c r="L1058" s="0" t="n">
        <f aca="false">VLOOKUP($D1058,metadata!$B$2:$S$451,9,0)</f>
        <v>7</v>
      </c>
      <c r="M1058" s="0" t="str">
        <f aca="false">VLOOKUP($D1058,metadata!$B$2:$S$451,10,0)</f>
        <v/>
      </c>
      <c r="N1058" s="0" t="str">
        <f aca="false">VLOOKUP($D1058,metadata!$B$2:$S$451,11,0)</f>
        <v>drosophila littoralis</v>
      </c>
      <c r="O1058" s="0" t="str">
        <f aca="false">VLOOKUP($D1058,metadata!$B$2:$S$451,12,0)</f>
        <v>diptera</v>
      </c>
      <c r="P1058" s="0" t="str">
        <f aca="false">VLOOKUP($D1058,metadata!$B$2:$S$451,13,0)</f>
        <v>Kutaisi4</v>
      </c>
      <c r="Q1058" s="0" t="n">
        <f aca="false">VLOOKUP($D1058,metadata!$B$2:$S$451,14,0)</f>
        <v>42.3333333333333</v>
      </c>
      <c r="R1058" s="0" t="n">
        <f aca="false">VLOOKUP($D1058,metadata!$B$2:$S$451,15,0)</f>
        <v>42.6666666666667</v>
      </c>
      <c r="S1058" s="0" t="str">
        <f aca="false">VLOOKUP($D1058,metadata!$B$2:$S$451,16,0)</f>
        <v/>
      </c>
      <c r="T1058" s="0" t="str">
        <f aca="false">VLOOKUP($D1058,metadata!$B$2:$S$451,17,0)</f>
        <v/>
      </c>
      <c r="U1058" s="0" t="str">
        <f aca="false">VLOOKUP($D1058,metadata!$B$2:$S$451,18,0)</f>
        <v/>
      </c>
      <c r="V1058" s="0" t="n">
        <f aca="false">VLOOKUP($D1058,metadata!$B$2:$Z$451,19,0)</f>
        <v>30</v>
      </c>
      <c r="W1058" s="0" t="str">
        <f aca="false">VLOOKUP($D1058,metadata!$B$2:$Z$451,20,0)</f>
        <v>global average</v>
      </c>
      <c r="X1058" s="0" t="str">
        <f aca="false">VLOOKUP($D1058,metadata!$B$2:$Z$451,21,0)</f>
        <v/>
      </c>
      <c r="Y1058" s="0" t="n">
        <f aca="false">VLOOKUP($D1058,metadata!$B$2:$Z$451,22,0)</f>
        <v>24</v>
      </c>
      <c r="Z1058" s="0" t="str">
        <f aca="false">VLOOKUP($D1058,metadata!$B$2:$Z$451,23,0)</f>
        <v/>
      </c>
      <c r="AA1058" s="0" t="str">
        <f aca="false">VLOOKUP($D1058,metadata!$B$2:$Z$451,24,0)</f>
        <v>adult</v>
      </c>
      <c r="AB1058" s="0" t="str">
        <f aca="false">VLOOKUP($D1058,metadata!$B$2:$Z$451,25,0)</f>
        <v/>
      </c>
      <c r="AC1058" s="0" t="n">
        <v>21</v>
      </c>
      <c r="AD1058" s="0" t="n">
        <v>25.6410256410256</v>
      </c>
      <c r="AF1058" s="0" t="n">
        <f aca="false">IF(AE1058="",V1058,AE1058)</f>
        <v>30</v>
      </c>
      <c r="AG1058" s="0" t="n">
        <f aca="false">ROUND(AC1058,1)</f>
        <v>21</v>
      </c>
      <c r="AH1058" s="0" t="n">
        <v>1986</v>
      </c>
      <c r="AI1058" s="0" t="s">
        <v>37</v>
      </c>
      <c r="AJ1058" s="0" t="s">
        <v>38</v>
      </c>
    </row>
    <row r="1059" customFormat="false" ht="13.8" hidden="false" customHeight="false" outlineLevel="0" collapsed="false">
      <c r="C1059" s="0" t="n">
        <v>1067</v>
      </c>
      <c r="D1059" s="3" t="str">
        <f aca="false">VLOOKUP(C1059,$A$1:$B$451,2)</f>
        <v>24- Kutais5</v>
      </c>
      <c r="E1059" s="0" t="str">
        <f aca="false">VLOOKUP($D1059,metadata!$B$2:$S$451,2,0)</f>
        <v>LANKINEN, P</v>
      </c>
      <c r="F1059" s="0" t="str">
        <f aca="false">VLOOKUP($D1059,metadata!$B$2:$S$451,3,0)</f>
        <v>GEOGRAPHICAL VARIATION IN CIRCADIAN ECLOSION RHYTHM AND PHOTOPERIODIC ADULT DIAPAUSE IN DROSOPHILA-LITTORALIS</v>
      </c>
      <c r="G1059" s="0" t="str">
        <f aca="false">VLOOKUP($D1059,metadata!$B$2:$S$451,4,0)</f>
        <v>10.1007/BF00612503</v>
      </c>
      <c r="H1059" s="0" t="str">
        <f aca="false">VLOOKUP($D1059,metadata!$B$2:$S$451,5,0)</f>
        <v>y</v>
      </c>
      <c r="I1059" s="0" t="str">
        <f aca="false">VLOOKUP($D1059,metadata!$B$2:$S$451,6,0)</f>
        <v>a</v>
      </c>
      <c r="J1059" s="0" t="str">
        <f aca="false">VLOOKUP($D1059,metadata!$B$2:$S$451,7,0)</f>
        <v>i</v>
      </c>
      <c r="K1059" s="0" t="str">
        <f aca="false">VLOOKUP($D1059,metadata!$B$2:$S$451,8,0)</f>
        <v/>
      </c>
      <c r="L1059" s="0" t="n">
        <f aca="false">VLOOKUP($D1059,metadata!$B$2:$S$451,9,0)</f>
        <v>9</v>
      </c>
      <c r="M1059" s="0" t="str">
        <f aca="false">VLOOKUP($D1059,metadata!$B$2:$S$451,10,0)</f>
        <v/>
      </c>
      <c r="N1059" s="0" t="str">
        <f aca="false">VLOOKUP($D1059,metadata!$B$2:$S$451,11,0)</f>
        <v>drosophila littoralis</v>
      </c>
      <c r="O1059" s="0" t="str">
        <f aca="false">VLOOKUP($D1059,metadata!$B$2:$S$451,12,0)</f>
        <v>diptera</v>
      </c>
      <c r="P1059" s="0" t="str">
        <f aca="false">VLOOKUP($D1059,metadata!$B$2:$S$451,13,0)</f>
        <v>Kutais5</v>
      </c>
      <c r="Q1059" s="0" t="n">
        <f aca="false">VLOOKUP($D1059,metadata!$B$2:$S$451,14,0)</f>
        <v>42.3333333333333</v>
      </c>
      <c r="R1059" s="0" t="n">
        <f aca="false">VLOOKUP($D1059,metadata!$B$2:$S$451,15,0)</f>
        <v>42.6666666666667</v>
      </c>
      <c r="S1059" s="0" t="str">
        <f aca="false">VLOOKUP($D1059,metadata!$B$2:$S$451,16,0)</f>
        <v/>
      </c>
      <c r="T1059" s="0" t="str">
        <f aca="false">VLOOKUP($D1059,metadata!$B$2:$S$451,17,0)</f>
        <v/>
      </c>
      <c r="U1059" s="0" t="str">
        <f aca="false">VLOOKUP($D1059,metadata!$B$2:$S$451,18,0)</f>
        <v/>
      </c>
      <c r="V1059" s="0" t="n">
        <f aca="false">VLOOKUP($D1059,metadata!$B$2:$Z$451,19,0)</f>
        <v>30</v>
      </c>
      <c r="W1059" s="0" t="str">
        <f aca="false">VLOOKUP($D1059,metadata!$B$2:$Z$451,20,0)</f>
        <v>global average</v>
      </c>
      <c r="X1059" s="0" t="str">
        <f aca="false">VLOOKUP($D1059,metadata!$B$2:$Z$451,21,0)</f>
        <v/>
      </c>
      <c r="Y1059" s="0" t="n">
        <f aca="false">VLOOKUP($D1059,metadata!$B$2:$Z$451,22,0)</f>
        <v>24</v>
      </c>
      <c r="Z1059" s="0" t="str">
        <f aca="false">VLOOKUP($D1059,metadata!$B$2:$Z$451,23,0)</f>
        <v/>
      </c>
      <c r="AA1059" s="0" t="str">
        <f aca="false">VLOOKUP($D1059,metadata!$B$2:$Z$451,24,0)</f>
        <v>adult</v>
      </c>
      <c r="AB1059" s="0" t="str">
        <f aca="false">VLOOKUP($D1059,metadata!$B$2:$Z$451,25,0)</f>
        <v/>
      </c>
      <c r="AC1059" s="0" t="n">
        <v>9.00401069518716</v>
      </c>
      <c r="AD1059" s="0" t="n">
        <v>94.1176470588235</v>
      </c>
      <c r="AF1059" s="0" t="n">
        <f aca="false">IF(AE1059="",V1059,AE1059)</f>
        <v>30</v>
      </c>
      <c r="AG1059" s="0" t="n">
        <f aca="false">ROUND(AC1059,1)</f>
        <v>9</v>
      </c>
      <c r="AH1059" s="0" t="n">
        <v>1986</v>
      </c>
      <c r="AI1059" s="0" t="s">
        <v>37</v>
      </c>
      <c r="AJ1059" s="0" t="s">
        <v>38</v>
      </c>
    </row>
    <row r="1060" customFormat="false" ht="13.8" hidden="false" customHeight="false" outlineLevel="0" collapsed="false">
      <c r="C1060" s="0" t="n">
        <v>1068</v>
      </c>
      <c r="D1060" s="3" t="str">
        <f aca="false">VLOOKUP(C1060,$A$1:$B$451,2)</f>
        <v>24- Kutais5</v>
      </c>
      <c r="E1060" s="0" t="str">
        <f aca="false">VLOOKUP($D1060,metadata!$B$2:$S$451,2,0)</f>
        <v>LANKINEN, P</v>
      </c>
      <c r="F1060" s="0" t="str">
        <f aca="false">VLOOKUP($D1060,metadata!$B$2:$S$451,3,0)</f>
        <v>GEOGRAPHICAL VARIATION IN CIRCADIAN ECLOSION RHYTHM AND PHOTOPERIODIC ADULT DIAPAUSE IN DROSOPHILA-LITTORALIS</v>
      </c>
      <c r="G1060" s="0" t="str">
        <f aca="false">VLOOKUP($D1060,metadata!$B$2:$S$451,4,0)</f>
        <v>10.1007/BF00612503</v>
      </c>
      <c r="H1060" s="0" t="str">
        <f aca="false">VLOOKUP($D1060,metadata!$B$2:$S$451,5,0)</f>
        <v>y</v>
      </c>
      <c r="I1060" s="0" t="str">
        <f aca="false">VLOOKUP($D1060,metadata!$B$2:$S$451,6,0)</f>
        <v>a</v>
      </c>
      <c r="J1060" s="0" t="str">
        <f aca="false">VLOOKUP($D1060,metadata!$B$2:$S$451,7,0)</f>
        <v>i</v>
      </c>
      <c r="K1060" s="0" t="str">
        <f aca="false">VLOOKUP($D1060,metadata!$B$2:$S$451,8,0)</f>
        <v/>
      </c>
      <c r="L1060" s="0" t="n">
        <f aca="false">VLOOKUP($D1060,metadata!$B$2:$S$451,9,0)</f>
        <v>9</v>
      </c>
      <c r="M1060" s="0" t="str">
        <f aca="false">VLOOKUP($D1060,metadata!$B$2:$S$451,10,0)</f>
        <v/>
      </c>
      <c r="N1060" s="0" t="str">
        <f aca="false">VLOOKUP($D1060,metadata!$B$2:$S$451,11,0)</f>
        <v>drosophila littoralis</v>
      </c>
      <c r="O1060" s="0" t="str">
        <f aca="false">VLOOKUP($D1060,metadata!$B$2:$S$451,12,0)</f>
        <v>diptera</v>
      </c>
      <c r="P1060" s="0" t="str">
        <f aca="false">VLOOKUP($D1060,metadata!$B$2:$S$451,13,0)</f>
        <v>Kutais5</v>
      </c>
      <c r="Q1060" s="0" t="n">
        <f aca="false">VLOOKUP($D1060,metadata!$B$2:$S$451,14,0)</f>
        <v>42.3333333333333</v>
      </c>
      <c r="R1060" s="0" t="n">
        <f aca="false">VLOOKUP($D1060,metadata!$B$2:$S$451,15,0)</f>
        <v>42.6666666666667</v>
      </c>
      <c r="S1060" s="0" t="str">
        <f aca="false">VLOOKUP($D1060,metadata!$B$2:$S$451,16,0)</f>
        <v/>
      </c>
      <c r="T1060" s="0" t="str">
        <f aca="false">VLOOKUP($D1060,metadata!$B$2:$S$451,17,0)</f>
        <v/>
      </c>
      <c r="U1060" s="0" t="str">
        <f aca="false">VLOOKUP($D1060,metadata!$B$2:$S$451,18,0)</f>
        <v/>
      </c>
      <c r="V1060" s="0" t="n">
        <f aca="false">VLOOKUP($D1060,metadata!$B$2:$Z$451,19,0)</f>
        <v>30</v>
      </c>
      <c r="W1060" s="0" t="str">
        <f aca="false">VLOOKUP($D1060,metadata!$B$2:$Z$451,20,0)</f>
        <v>global average</v>
      </c>
      <c r="X1060" s="0" t="str">
        <f aca="false">VLOOKUP($D1060,metadata!$B$2:$Z$451,21,0)</f>
        <v/>
      </c>
      <c r="Y1060" s="0" t="n">
        <f aca="false">VLOOKUP($D1060,metadata!$B$2:$Z$451,22,0)</f>
        <v>24</v>
      </c>
      <c r="Z1060" s="0" t="str">
        <f aca="false">VLOOKUP($D1060,metadata!$B$2:$Z$451,23,0)</f>
        <v/>
      </c>
      <c r="AA1060" s="0" t="str">
        <f aca="false">VLOOKUP($D1060,metadata!$B$2:$Z$451,24,0)</f>
        <v>adult</v>
      </c>
      <c r="AB1060" s="0" t="str">
        <f aca="false">VLOOKUP($D1060,metadata!$B$2:$Z$451,25,0)</f>
        <v/>
      </c>
      <c r="AC1060" s="0" t="n">
        <v>10.5</v>
      </c>
      <c r="AD1060" s="0" t="n">
        <v>100</v>
      </c>
      <c r="AF1060" s="0" t="n">
        <f aca="false">IF(AE1060="",V1060,AE1060)</f>
        <v>30</v>
      </c>
      <c r="AG1060" s="0" t="n">
        <f aca="false">ROUND(AC1060,1)</f>
        <v>10.5</v>
      </c>
      <c r="AH1060" s="0" t="n">
        <v>1986</v>
      </c>
      <c r="AI1060" s="0" t="s">
        <v>37</v>
      </c>
      <c r="AJ1060" s="0" t="s">
        <v>38</v>
      </c>
    </row>
    <row r="1061" customFormat="false" ht="13.8" hidden="false" customHeight="false" outlineLevel="0" collapsed="false">
      <c r="C1061" s="0" t="n">
        <v>1069</v>
      </c>
      <c r="D1061" s="3" t="str">
        <f aca="false">VLOOKUP(C1061,$A$1:$B$451,2)</f>
        <v>24- Kutais5</v>
      </c>
      <c r="E1061" s="0" t="str">
        <f aca="false">VLOOKUP($D1061,metadata!$B$2:$S$451,2,0)</f>
        <v>LANKINEN, P</v>
      </c>
      <c r="F1061" s="0" t="str">
        <f aca="false">VLOOKUP($D1061,metadata!$B$2:$S$451,3,0)</f>
        <v>GEOGRAPHICAL VARIATION IN CIRCADIAN ECLOSION RHYTHM AND PHOTOPERIODIC ADULT DIAPAUSE IN DROSOPHILA-LITTORALIS</v>
      </c>
      <c r="G1061" s="0" t="str">
        <f aca="false">VLOOKUP($D1061,metadata!$B$2:$S$451,4,0)</f>
        <v>10.1007/BF00612503</v>
      </c>
      <c r="H1061" s="0" t="str">
        <f aca="false">VLOOKUP($D1061,metadata!$B$2:$S$451,5,0)</f>
        <v>y</v>
      </c>
      <c r="I1061" s="0" t="str">
        <f aca="false">VLOOKUP($D1061,metadata!$B$2:$S$451,6,0)</f>
        <v>a</v>
      </c>
      <c r="J1061" s="0" t="str">
        <f aca="false">VLOOKUP($D1061,metadata!$B$2:$S$451,7,0)</f>
        <v>i</v>
      </c>
      <c r="K1061" s="0" t="str">
        <f aca="false">VLOOKUP($D1061,metadata!$B$2:$S$451,8,0)</f>
        <v/>
      </c>
      <c r="L1061" s="0" t="n">
        <f aca="false">VLOOKUP($D1061,metadata!$B$2:$S$451,9,0)</f>
        <v>9</v>
      </c>
      <c r="M1061" s="0" t="str">
        <f aca="false">VLOOKUP($D1061,metadata!$B$2:$S$451,10,0)</f>
        <v/>
      </c>
      <c r="N1061" s="0" t="str">
        <f aca="false">VLOOKUP($D1061,metadata!$B$2:$S$451,11,0)</f>
        <v>drosophila littoralis</v>
      </c>
      <c r="O1061" s="0" t="str">
        <f aca="false">VLOOKUP($D1061,metadata!$B$2:$S$451,12,0)</f>
        <v>diptera</v>
      </c>
      <c r="P1061" s="0" t="str">
        <f aca="false">VLOOKUP($D1061,metadata!$B$2:$S$451,13,0)</f>
        <v>Kutais5</v>
      </c>
      <c r="Q1061" s="0" t="n">
        <f aca="false">VLOOKUP($D1061,metadata!$B$2:$S$451,14,0)</f>
        <v>42.3333333333333</v>
      </c>
      <c r="R1061" s="0" t="n">
        <f aca="false">VLOOKUP($D1061,metadata!$B$2:$S$451,15,0)</f>
        <v>42.6666666666667</v>
      </c>
      <c r="S1061" s="0" t="str">
        <f aca="false">VLOOKUP($D1061,metadata!$B$2:$S$451,16,0)</f>
        <v/>
      </c>
      <c r="T1061" s="0" t="str">
        <f aca="false">VLOOKUP($D1061,metadata!$B$2:$S$451,17,0)</f>
        <v/>
      </c>
      <c r="U1061" s="0" t="str">
        <f aca="false">VLOOKUP($D1061,metadata!$B$2:$S$451,18,0)</f>
        <v/>
      </c>
      <c r="V1061" s="0" t="n">
        <f aca="false">VLOOKUP($D1061,metadata!$B$2:$Z$451,19,0)</f>
        <v>30</v>
      </c>
      <c r="W1061" s="0" t="str">
        <f aca="false">VLOOKUP($D1061,metadata!$B$2:$Z$451,20,0)</f>
        <v>global average</v>
      </c>
      <c r="X1061" s="0" t="str">
        <f aca="false">VLOOKUP($D1061,metadata!$B$2:$Z$451,21,0)</f>
        <v/>
      </c>
      <c r="Y1061" s="0" t="n">
        <f aca="false">VLOOKUP($D1061,metadata!$B$2:$Z$451,22,0)</f>
        <v>24</v>
      </c>
      <c r="Z1061" s="0" t="str">
        <f aca="false">VLOOKUP($D1061,metadata!$B$2:$Z$451,23,0)</f>
        <v/>
      </c>
      <c r="AA1061" s="0" t="str">
        <f aca="false">VLOOKUP($D1061,metadata!$B$2:$Z$451,24,0)</f>
        <v>adult</v>
      </c>
      <c r="AB1061" s="0" t="str">
        <f aca="false">VLOOKUP($D1061,metadata!$B$2:$Z$451,25,0)</f>
        <v/>
      </c>
      <c r="AC1061" s="0" t="n">
        <v>12.0842245989304</v>
      </c>
      <c r="AD1061" s="0" t="n">
        <v>76.4705882352941</v>
      </c>
      <c r="AF1061" s="0" t="n">
        <f aca="false">IF(AE1061="",V1061,AE1061)</f>
        <v>30</v>
      </c>
      <c r="AG1061" s="0" t="n">
        <v>12</v>
      </c>
      <c r="AH1061" s="0" t="n">
        <v>1986</v>
      </c>
      <c r="AI1061" s="0" t="s">
        <v>37</v>
      </c>
      <c r="AJ1061" s="0" t="s">
        <v>38</v>
      </c>
    </row>
    <row r="1062" customFormat="false" ht="13.8" hidden="false" customHeight="false" outlineLevel="0" collapsed="false">
      <c r="C1062" s="0" t="n">
        <v>1070</v>
      </c>
      <c r="D1062" s="3" t="str">
        <f aca="false">VLOOKUP(C1062,$A$1:$B$451,2)</f>
        <v>24- Kutais5</v>
      </c>
      <c r="E1062" s="0" t="str">
        <f aca="false">VLOOKUP($D1062,metadata!$B$2:$S$451,2,0)</f>
        <v>LANKINEN, P</v>
      </c>
      <c r="F1062" s="0" t="str">
        <f aca="false">VLOOKUP($D1062,metadata!$B$2:$S$451,3,0)</f>
        <v>GEOGRAPHICAL VARIATION IN CIRCADIAN ECLOSION RHYTHM AND PHOTOPERIODIC ADULT DIAPAUSE IN DROSOPHILA-LITTORALIS</v>
      </c>
      <c r="G1062" s="0" t="str">
        <f aca="false">VLOOKUP($D1062,metadata!$B$2:$S$451,4,0)</f>
        <v>10.1007/BF00612503</v>
      </c>
      <c r="H1062" s="0" t="str">
        <f aca="false">VLOOKUP($D1062,metadata!$B$2:$S$451,5,0)</f>
        <v>y</v>
      </c>
      <c r="I1062" s="0" t="str">
        <f aca="false">VLOOKUP($D1062,metadata!$B$2:$S$451,6,0)</f>
        <v>a</v>
      </c>
      <c r="J1062" s="0" t="str">
        <f aca="false">VLOOKUP($D1062,metadata!$B$2:$S$451,7,0)</f>
        <v>i</v>
      </c>
      <c r="K1062" s="0" t="str">
        <f aca="false">VLOOKUP($D1062,metadata!$B$2:$S$451,8,0)</f>
        <v/>
      </c>
      <c r="L1062" s="0" t="n">
        <f aca="false">VLOOKUP($D1062,metadata!$B$2:$S$451,9,0)</f>
        <v>9</v>
      </c>
      <c r="M1062" s="0" t="str">
        <f aca="false">VLOOKUP($D1062,metadata!$B$2:$S$451,10,0)</f>
        <v/>
      </c>
      <c r="N1062" s="0" t="str">
        <f aca="false">VLOOKUP($D1062,metadata!$B$2:$S$451,11,0)</f>
        <v>drosophila littoralis</v>
      </c>
      <c r="O1062" s="0" t="str">
        <f aca="false">VLOOKUP($D1062,metadata!$B$2:$S$451,12,0)</f>
        <v>diptera</v>
      </c>
      <c r="P1062" s="0" t="str">
        <f aca="false">VLOOKUP($D1062,metadata!$B$2:$S$451,13,0)</f>
        <v>Kutais5</v>
      </c>
      <c r="Q1062" s="0" t="n">
        <f aca="false">VLOOKUP($D1062,metadata!$B$2:$S$451,14,0)</f>
        <v>42.3333333333333</v>
      </c>
      <c r="R1062" s="0" t="n">
        <f aca="false">VLOOKUP($D1062,metadata!$B$2:$S$451,15,0)</f>
        <v>42.6666666666667</v>
      </c>
      <c r="S1062" s="0" t="str">
        <f aca="false">VLOOKUP($D1062,metadata!$B$2:$S$451,16,0)</f>
        <v/>
      </c>
      <c r="T1062" s="0" t="str">
        <f aca="false">VLOOKUP($D1062,metadata!$B$2:$S$451,17,0)</f>
        <v/>
      </c>
      <c r="U1062" s="0" t="str">
        <f aca="false">VLOOKUP($D1062,metadata!$B$2:$S$451,18,0)</f>
        <v/>
      </c>
      <c r="V1062" s="0" t="n">
        <f aca="false">VLOOKUP($D1062,metadata!$B$2:$Z$451,19,0)</f>
        <v>30</v>
      </c>
      <c r="W1062" s="0" t="str">
        <f aca="false">VLOOKUP($D1062,metadata!$B$2:$Z$451,20,0)</f>
        <v>global average</v>
      </c>
      <c r="X1062" s="0" t="str">
        <f aca="false">VLOOKUP($D1062,metadata!$B$2:$Z$451,21,0)</f>
        <v/>
      </c>
      <c r="Y1062" s="0" t="n">
        <f aca="false">VLOOKUP($D1062,metadata!$B$2:$Z$451,22,0)</f>
        <v>24</v>
      </c>
      <c r="Z1062" s="0" t="str">
        <f aca="false">VLOOKUP($D1062,metadata!$B$2:$Z$451,23,0)</f>
        <v/>
      </c>
      <c r="AA1062" s="0" t="str">
        <f aca="false">VLOOKUP($D1062,metadata!$B$2:$Z$451,24,0)</f>
        <v>adult</v>
      </c>
      <c r="AB1062" s="0" t="str">
        <f aca="false">VLOOKUP($D1062,metadata!$B$2:$Z$451,25,0)</f>
        <v/>
      </c>
      <c r="AC1062" s="0" t="n">
        <v>13.6329258976317</v>
      </c>
      <c r="AD1062" s="0" t="n">
        <v>5.0420168067227</v>
      </c>
      <c r="AF1062" s="0" t="n">
        <f aca="false">IF(AE1062="",V1062,AE1062)</f>
        <v>30</v>
      </c>
      <c r="AG1062" s="0" t="n">
        <v>13.5</v>
      </c>
      <c r="AH1062" s="0" t="n">
        <v>1986</v>
      </c>
      <c r="AI1062" s="0" t="s">
        <v>37</v>
      </c>
      <c r="AJ1062" s="0" t="s">
        <v>38</v>
      </c>
    </row>
    <row r="1063" customFormat="false" ht="13.8" hidden="false" customHeight="false" outlineLevel="0" collapsed="false">
      <c r="C1063" s="0" t="n">
        <v>1071</v>
      </c>
      <c r="D1063" s="3" t="str">
        <f aca="false">VLOOKUP(C1063,$A$1:$B$451,2)</f>
        <v>24- Kutais5</v>
      </c>
      <c r="E1063" s="0" t="str">
        <f aca="false">VLOOKUP($D1063,metadata!$B$2:$S$451,2,0)</f>
        <v>LANKINEN, P</v>
      </c>
      <c r="F1063" s="0" t="str">
        <f aca="false">VLOOKUP($D1063,metadata!$B$2:$S$451,3,0)</f>
        <v>GEOGRAPHICAL VARIATION IN CIRCADIAN ECLOSION RHYTHM AND PHOTOPERIODIC ADULT DIAPAUSE IN DROSOPHILA-LITTORALIS</v>
      </c>
      <c r="G1063" s="0" t="str">
        <f aca="false">VLOOKUP($D1063,metadata!$B$2:$S$451,4,0)</f>
        <v>10.1007/BF00612503</v>
      </c>
      <c r="H1063" s="0" t="str">
        <f aca="false">VLOOKUP($D1063,metadata!$B$2:$S$451,5,0)</f>
        <v>y</v>
      </c>
      <c r="I1063" s="0" t="str">
        <f aca="false">VLOOKUP($D1063,metadata!$B$2:$S$451,6,0)</f>
        <v>a</v>
      </c>
      <c r="J1063" s="0" t="str">
        <f aca="false">VLOOKUP($D1063,metadata!$B$2:$S$451,7,0)</f>
        <v>i</v>
      </c>
      <c r="K1063" s="0" t="str">
        <f aca="false">VLOOKUP($D1063,metadata!$B$2:$S$451,8,0)</f>
        <v/>
      </c>
      <c r="L1063" s="0" t="n">
        <f aca="false">VLOOKUP($D1063,metadata!$B$2:$S$451,9,0)</f>
        <v>9</v>
      </c>
      <c r="M1063" s="0" t="str">
        <f aca="false">VLOOKUP($D1063,metadata!$B$2:$S$451,10,0)</f>
        <v/>
      </c>
      <c r="N1063" s="0" t="str">
        <f aca="false">VLOOKUP($D1063,metadata!$B$2:$S$451,11,0)</f>
        <v>drosophila littoralis</v>
      </c>
      <c r="O1063" s="0" t="str">
        <f aca="false">VLOOKUP($D1063,metadata!$B$2:$S$451,12,0)</f>
        <v>diptera</v>
      </c>
      <c r="P1063" s="0" t="str">
        <f aca="false">VLOOKUP($D1063,metadata!$B$2:$S$451,13,0)</f>
        <v>Kutais5</v>
      </c>
      <c r="Q1063" s="0" t="n">
        <f aca="false">VLOOKUP($D1063,metadata!$B$2:$S$451,14,0)</f>
        <v>42.3333333333333</v>
      </c>
      <c r="R1063" s="0" t="n">
        <f aca="false">VLOOKUP($D1063,metadata!$B$2:$S$451,15,0)</f>
        <v>42.6666666666667</v>
      </c>
      <c r="S1063" s="0" t="str">
        <f aca="false">VLOOKUP($D1063,metadata!$B$2:$S$451,16,0)</f>
        <v/>
      </c>
      <c r="T1063" s="0" t="str">
        <f aca="false">VLOOKUP($D1063,metadata!$B$2:$S$451,17,0)</f>
        <v/>
      </c>
      <c r="U1063" s="0" t="str">
        <f aca="false">VLOOKUP($D1063,metadata!$B$2:$S$451,18,0)</f>
        <v/>
      </c>
      <c r="V1063" s="0" t="n">
        <f aca="false">VLOOKUP($D1063,metadata!$B$2:$Z$451,19,0)</f>
        <v>30</v>
      </c>
      <c r="W1063" s="0" t="str">
        <f aca="false">VLOOKUP($D1063,metadata!$B$2:$Z$451,20,0)</f>
        <v>global average</v>
      </c>
      <c r="X1063" s="0" t="str">
        <f aca="false">VLOOKUP($D1063,metadata!$B$2:$Z$451,21,0)</f>
        <v/>
      </c>
      <c r="Y1063" s="0" t="n">
        <f aca="false">VLOOKUP($D1063,metadata!$B$2:$Z$451,22,0)</f>
        <v>24</v>
      </c>
      <c r="Z1063" s="0" t="str">
        <f aca="false">VLOOKUP($D1063,metadata!$B$2:$Z$451,23,0)</f>
        <v/>
      </c>
      <c r="AA1063" s="0" t="str">
        <f aca="false">VLOOKUP($D1063,metadata!$B$2:$Z$451,24,0)</f>
        <v>adult</v>
      </c>
      <c r="AB1063" s="0" t="str">
        <f aca="false">VLOOKUP($D1063,metadata!$B$2:$Z$451,25,0)</f>
        <v/>
      </c>
      <c r="AC1063" s="0" t="n">
        <v>15.0664629488158</v>
      </c>
      <c r="AD1063" s="0" t="n">
        <v>2.5210084033614</v>
      </c>
      <c r="AF1063" s="0" t="n">
        <f aca="false">IF(AE1063="",V1063,AE1063)</f>
        <v>30</v>
      </c>
      <c r="AG1063" s="0" t="n">
        <v>15</v>
      </c>
      <c r="AH1063" s="0" t="n">
        <v>1986</v>
      </c>
      <c r="AI1063" s="0" t="s">
        <v>37</v>
      </c>
      <c r="AJ1063" s="0" t="s">
        <v>38</v>
      </c>
    </row>
    <row r="1064" customFormat="false" ht="13.8" hidden="false" customHeight="false" outlineLevel="0" collapsed="false">
      <c r="C1064" s="0" t="n">
        <v>1072</v>
      </c>
      <c r="D1064" s="3" t="str">
        <f aca="false">VLOOKUP(C1064,$A$1:$B$451,2)</f>
        <v>24- Kutais5</v>
      </c>
      <c r="E1064" s="0" t="str">
        <f aca="false">VLOOKUP($D1064,metadata!$B$2:$S$451,2,0)</f>
        <v>LANKINEN, P</v>
      </c>
      <c r="F1064" s="0" t="str">
        <f aca="false">VLOOKUP($D1064,metadata!$B$2:$S$451,3,0)</f>
        <v>GEOGRAPHICAL VARIATION IN CIRCADIAN ECLOSION RHYTHM AND PHOTOPERIODIC ADULT DIAPAUSE IN DROSOPHILA-LITTORALIS</v>
      </c>
      <c r="G1064" s="0" t="str">
        <f aca="false">VLOOKUP($D1064,metadata!$B$2:$S$451,4,0)</f>
        <v>10.1007/BF00612503</v>
      </c>
      <c r="H1064" s="0" t="str">
        <f aca="false">VLOOKUP($D1064,metadata!$B$2:$S$451,5,0)</f>
        <v>y</v>
      </c>
      <c r="I1064" s="0" t="str">
        <f aca="false">VLOOKUP($D1064,metadata!$B$2:$S$451,6,0)</f>
        <v>a</v>
      </c>
      <c r="J1064" s="0" t="str">
        <f aca="false">VLOOKUP($D1064,metadata!$B$2:$S$451,7,0)</f>
        <v>i</v>
      </c>
      <c r="K1064" s="0" t="str">
        <f aca="false">VLOOKUP($D1064,metadata!$B$2:$S$451,8,0)</f>
        <v/>
      </c>
      <c r="L1064" s="0" t="n">
        <f aca="false">VLOOKUP($D1064,metadata!$B$2:$S$451,9,0)</f>
        <v>9</v>
      </c>
      <c r="M1064" s="0" t="str">
        <f aca="false">VLOOKUP($D1064,metadata!$B$2:$S$451,10,0)</f>
        <v/>
      </c>
      <c r="N1064" s="0" t="str">
        <f aca="false">VLOOKUP($D1064,metadata!$B$2:$S$451,11,0)</f>
        <v>drosophila littoralis</v>
      </c>
      <c r="O1064" s="0" t="str">
        <f aca="false">VLOOKUP($D1064,metadata!$B$2:$S$451,12,0)</f>
        <v>diptera</v>
      </c>
      <c r="P1064" s="0" t="str">
        <f aca="false">VLOOKUP($D1064,metadata!$B$2:$S$451,13,0)</f>
        <v>Kutais5</v>
      </c>
      <c r="Q1064" s="0" t="n">
        <f aca="false">VLOOKUP($D1064,metadata!$B$2:$S$451,14,0)</f>
        <v>42.3333333333333</v>
      </c>
      <c r="R1064" s="0" t="n">
        <f aca="false">VLOOKUP($D1064,metadata!$B$2:$S$451,15,0)</f>
        <v>42.6666666666667</v>
      </c>
      <c r="S1064" s="0" t="str">
        <f aca="false">VLOOKUP($D1064,metadata!$B$2:$S$451,16,0)</f>
        <v/>
      </c>
      <c r="T1064" s="0" t="str">
        <f aca="false">VLOOKUP($D1064,metadata!$B$2:$S$451,17,0)</f>
        <v/>
      </c>
      <c r="U1064" s="0" t="str">
        <f aca="false">VLOOKUP($D1064,metadata!$B$2:$S$451,18,0)</f>
        <v/>
      </c>
      <c r="V1064" s="0" t="n">
        <f aca="false">VLOOKUP($D1064,metadata!$B$2:$Z$451,19,0)</f>
        <v>30</v>
      </c>
      <c r="W1064" s="0" t="str">
        <f aca="false">VLOOKUP($D1064,metadata!$B$2:$Z$451,20,0)</f>
        <v>global average</v>
      </c>
      <c r="X1064" s="0" t="str">
        <f aca="false">VLOOKUP($D1064,metadata!$B$2:$Z$451,21,0)</f>
        <v/>
      </c>
      <c r="Y1064" s="0" t="n">
        <f aca="false">VLOOKUP($D1064,metadata!$B$2:$Z$451,22,0)</f>
        <v>24</v>
      </c>
      <c r="Z1064" s="0" t="str">
        <f aca="false">VLOOKUP($D1064,metadata!$B$2:$Z$451,23,0)</f>
        <v/>
      </c>
      <c r="AA1064" s="0" t="str">
        <f aca="false">VLOOKUP($D1064,metadata!$B$2:$Z$451,24,0)</f>
        <v>adult</v>
      </c>
      <c r="AB1064" s="0" t="str">
        <f aca="false">VLOOKUP($D1064,metadata!$B$2:$Z$451,25,0)</f>
        <v/>
      </c>
      <c r="AC1064" s="0" t="n">
        <v>16.5647440794499</v>
      </c>
      <c r="AD1064" s="0" t="n">
        <v>5.0420168067227</v>
      </c>
      <c r="AF1064" s="0" t="n">
        <f aca="false">IF(AE1064="",V1064,AE1064)</f>
        <v>30</v>
      </c>
      <c r="AG1064" s="0" t="n">
        <v>16.5</v>
      </c>
      <c r="AH1064" s="0" t="n">
        <v>1986</v>
      </c>
      <c r="AI1064" s="0" t="s">
        <v>37</v>
      </c>
      <c r="AJ1064" s="0" t="s">
        <v>38</v>
      </c>
    </row>
    <row r="1065" customFormat="false" ht="13.8" hidden="false" customHeight="false" outlineLevel="0" collapsed="false">
      <c r="C1065" s="0" t="n">
        <v>1073</v>
      </c>
      <c r="D1065" s="3" t="str">
        <f aca="false">VLOOKUP(C1065,$A$1:$B$451,2)</f>
        <v>24- Kutais5</v>
      </c>
      <c r="E1065" s="0" t="str">
        <f aca="false">VLOOKUP($D1065,metadata!$B$2:$S$451,2,0)</f>
        <v>LANKINEN, P</v>
      </c>
      <c r="F1065" s="0" t="str">
        <f aca="false">VLOOKUP($D1065,metadata!$B$2:$S$451,3,0)</f>
        <v>GEOGRAPHICAL VARIATION IN CIRCADIAN ECLOSION RHYTHM AND PHOTOPERIODIC ADULT DIAPAUSE IN DROSOPHILA-LITTORALIS</v>
      </c>
      <c r="G1065" s="0" t="str">
        <f aca="false">VLOOKUP($D1065,metadata!$B$2:$S$451,4,0)</f>
        <v>10.1007/BF00612503</v>
      </c>
      <c r="H1065" s="0" t="str">
        <f aca="false">VLOOKUP($D1065,metadata!$B$2:$S$451,5,0)</f>
        <v>y</v>
      </c>
      <c r="I1065" s="0" t="str">
        <f aca="false">VLOOKUP($D1065,metadata!$B$2:$S$451,6,0)</f>
        <v>a</v>
      </c>
      <c r="J1065" s="0" t="str">
        <f aca="false">VLOOKUP($D1065,metadata!$B$2:$S$451,7,0)</f>
        <v>i</v>
      </c>
      <c r="K1065" s="0" t="str">
        <f aca="false">VLOOKUP($D1065,metadata!$B$2:$S$451,8,0)</f>
        <v/>
      </c>
      <c r="L1065" s="0" t="n">
        <f aca="false">VLOOKUP($D1065,metadata!$B$2:$S$451,9,0)</f>
        <v>9</v>
      </c>
      <c r="M1065" s="0" t="str">
        <f aca="false">VLOOKUP($D1065,metadata!$B$2:$S$451,10,0)</f>
        <v/>
      </c>
      <c r="N1065" s="0" t="str">
        <f aca="false">VLOOKUP($D1065,metadata!$B$2:$S$451,11,0)</f>
        <v>drosophila littoralis</v>
      </c>
      <c r="O1065" s="0" t="str">
        <f aca="false">VLOOKUP($D1065,metadata!$B$2:$S$451,12,0)</f>
        <v>diptera</v>
      </c>
      <c r="P1065" s="0" t="str">
        <f aca="false">VLOOKUP($D1065,metadata!$B$2:$S$451,13,0)</f>
        <v>Kutais5</v>
      </c>
      <c r="Q1065" s="0" t="n">
        <f aca="false">VLOOKUP($D1065,metadata!$B$2:$S$451,14,0)</f>
        <v>42.3333333333333</v>
      </c>
      <c r="R1065" s="0" t="n">
        <f aca="false">VLOOKUP($D1065,metadata!$B$2:$S$451,15,0)</f>
        <v>42.6666666666667</v>
      </c>
      <c r="S1065" s="0" t="str">
        <f aca="false">VLOOKUP($D1065,metadata!$B$2:$S$451,16,0)</f>
        <v/>
      </c>
      <c r="T1065" s="0" t="str">
        <f aca="false">VLOOKUP($D1065,metadata!$B$2:$S$451,17,0)</f>
        <v/>
      </c>
      <c r="U1065" s="0" t="str">
        <f aca="false">VLOOKUP($D1065,metadata!$B$2:$S$451,18,0)</f>
        <v/>
      </c>
      <c r="V1065" s="0" t="n">
        <f aca="false">VLOOKUP($D1065,metadata!$B$2:$Z$451,19,0)</f>
        <v>30</v>
      </c>
      <c r="W1065" s="0" t="str">
        <f aca="false">VLOOKUP($D1065,metadata!$B$2:$Z$451,20,0)</f>
        <v>global average</v>
      </c>
      <c r="X1065" s="0" t="str">
        <f aca="false">VLOOKUP($D1065,metadata!$B$2:$Z$451,21,0)</f>
        <v/>
      </c>
      <c r="Y1065" s="0" t="n">
        <f aca="false">VLOOKUP($D1065,metadata!$B$2:$Z$451,22,0)</f>
        <v>24</v>
      </c>
      <c r="Z1065" s="0" t="str">
        <f aca="false">VLOOKUP($D1065,metadata!$B$2:$Z$451,23,0)</f>
        <v/>
      </c>
      <c r="AA1065" s="0" t="str">
        <f aca="false">VLOOKUP($D1065,metadata!$B$2:$Z$451,24,0)</f>
        <v>adult</v>
      </c>
      <c r="AB1065" s="0" t="str">
        <f aca="false">VLOOKUP($D1065,metadata!$B$2:$Z$451,25,0)</f>
        <v/>
      </c>
      <c r="AC1065" s="0" t="n">
        <v>18.0658899923605</v>
      </c>
      <c r="AD1065" s="0" t="n">
        <v>3.36134453781517</v>
      </c>
      <c r="AF1065" s="0" t="n">
        <f aca="false">IF(AE1065="",V1065,AE1065)</f>
        <v>30</v>
      </c>
      <c r="AG1065" s="0" t="n">
        <v>18</v>
      </c>
      <c r="AH1065" s="0" t="n">
        <v>1986</v>
      </c>
      <c r="AI1065" s="0" t="s">
        <v>37</v>
      </c>
      <c r="AJ1065" s="0" t="s">
        <v>38</v>
      </c>
    </row>
    <row r="1066" customFormat="false" ht="13.8" hidden="false" customHeight="false" outlineLevel="0" collapsed="false">
      <c r="C1066" s="0" t="n">
        <v>1074</v>
      </c>
      <c r="D1066" s="3" t="str">
        <f aca="false">VLOOKUP(C1066,$A$1:$B$451,2)</f>
        <v>24- Kutais5</v>
      </c>
      <c r="E1066" s="0" t="str">
        <f aca="false">VLOOKUP($D1066,metadata!$B$2:$S$451,2,0)</f>
        <v>LANKINEN, P</v>
      </c>
      <c r="F1066" s="0" t="str">
        <f aca="false">VLOOKUP($D1066,metadata!$B$2:$S$451,3,0)</f>
        <v>GEOGRAPHICAL VARIATION IN CIRCADIAN ECLOSION RHYTHM AND PHOTOPERIODIC ADULT DIAPAUSE IN DROSOPHILA-LITTORALIS</v>
      </c>
      <c r="G1066" s="0" t="str">
        <f aca="false">VLOOKUP($D1066,metadata!$B$2:$S$451,4,0)</f>
        <v>10.1007/BF00612503</v>
      </c>
      <c r="H1066" s="0" t="str">
        <f aca="false">VLOOKUP($D1066,metadata!$B$2:$S$451,5,0)</f>
        <v>y</v>
      </c>
      <c r="I1066" s="0" t="str">
        <f aca="false">VLOOKUP($D1066,metadata!$B$2:$S$451,6,0)</f>
        <v>a</v>
      </c>
      <c r="J1066" s="0" t="str">
        <f aca="false">VLOOKUP($D1066,metadata!$B$2:$S$451,7,0)</f>
        <v>i</v>
      </c>
      <c r="K1066" s="0" t="str">
        <f aca="false">VLOOKUP($D1066,metadata!$B$2:$S$451,8,0)</f>
        <v/>
      </c>
      <c r="L1066" s="0" t="n">
        <f aca="false">VLOOKUP($D1066,metadata!$B$2:$S$451,9,0)</f>
        <v>9</v>
      </c>
      <c r="M1066" s="0" t="str">
        <f aca="false">VLOOKUP($D1066,metadata!$B$2:$S$451,10,0)</f>
        <v/>
      </c>
      <c r="N1066" s="0" t="str">
        <f aca="false">VLOOKUP($D1066,metadata!$B$2:$S$451,11,0)</f>
        <v>drosophila littoralis</v>
      </c>
      <c r="O1066" s="0" t="str">
        <f aca="false">VLOOKUP($D1066,metadata!$B$2:$S$451,12,0)</f>
        <v>diptera</v>
      </c>
      <c r="P1066" s="0" t="str">
        <f aca="false">VLOOKUP($D1066,metadata!$B$2:$S$451,13,0)</f>
        <v>Kutais5</v>
      </c>
      <c r="Q1066" s="0" t="n">
        <f aca="false">VLOOKUP($D1066,metadata!$B$2:$S$451,14,0)</f>
        <v>42.3333333333333</v>
      </c>
      <c r="R1066" s="0" t="n">
        <f aca="false">VLOOKUP($D1066,metadata!$B$2:$S$451,15,0)</f>
        <v>42.6666666666667</v>
      </c>
      <c r="S1066" s="0" t="str">
        <f aca="false">VLOOKUP($D1066,metadata!$B$2:$S$451,16,0)</f>
        <v/>
      </c>
      <c r="T1066" s="0" t="str">
        <f aca="false">VLOOKUP($D1066,metadata!$B$2:$S$451,17,0)</f>
        <v/>
      </c>
      <c r="U1066" s="0" t="str">
        <f aca="false">VLOOKUP($D1066,metadata!$B$2:$S$451,18,0)</f>
        <v/>
      </c>
      <c r="V1066" s="0" t="n">
        <f aca="false">VLOOKUP($D1066,metadata!$B$2:$Z$451,19,0)</f>
        <v>30</v>
      </c>
      <c r="W1066" s="0" t="str">
        <f aca="false">VLOOKUP($D1066,metadata!$B$2:$Z$451,20,0)</f>
        <v>global average</v>
      </c>
      <c r="X1066" s="0" t="str">
        <f aca="false">VLOOKUP($D1066,metadata!$B$2:$Z$451,21,0)</f>
        <v/>
      </c>
      <c r="Y1066" s="0" t="n">
        <f aca="false">VLOOKUP($D1066,metadata!$B$2:$Z$451,22,0)</f>
        <v>24</v>
      </c>
      <c r="Z1066" s="0" t="str">
        <f aca="false">VLOOKUP($D1066,metadata!$B$2:$Z$451,23,0)</f>
        <v/>
      </c>
      <c r="AA1066" s="0" t="str">
        <f aca="false">VLOOKUP($D1066,metadata!$B$2:$Z$451,24,0)</f>
        <v>adult</v>
      </c>
      <c r="AB1066" s="0" t="str">
        <f aca="false">VLOOKUP($D1066,metadata!$B$2:$Z$451,25,0)</f>
        <v/>
      </c>
      <c r="AC1066" s="0" t="n">
        <v>19.5550038197096</v>
      </c>
      <c r="AD1066" s="0" t="n">
        <v>19.3277310924369</v>
      </c>
      <c r="AF1066" s="0" t="n">
        <f aca="false">IF(AE1066="",V1066,AE1066)</f>
        <v>30</v>
      </c>
      <c r="AG1066" s="0" t="n">
        <v>19.5</v>
      </c>
      <c r="AH1066" s="0" t="n">
        <v>1986</v>
      </c>
      <c r="AI1066" s="0" t="s">
        <v>37</v>
      </c>
      <c r="AJ1066" s="0" t="s">
        <v>38</v>
      </c>
    </row>
    <row r="1067" customFormat="false" ht="13.8" hidden="false" customHeight="false" outlineLevel="0" collapsed="false">
      <c r="C1067" s="0" t="n">
        <v>1075</v>
      </c>
      <c r="D1067" s="3" t="str">
        <f aca="false">VLOOKUP(C1067,$A$1:$B$451,2)</f>
        <v>24- Kutais5</v>
      </c>
      <c r="E1067" s="0" t="str">
        <f aca="false">VLOOKUP($D1067,metadata!$B$2:$S$451,2,0)</f>
        <v>LANKINEN, P</v>
      </c>
      <c r="F1067" s="0" t="str">
        <f aca="false">VLOOKUP($D1067,metadata!$B$2:$S$451,3,0)</f>
        <v>GEOGRAPHICAL VARIATION IN CIRCADIAN ECLOSION RHYTHM AND PHOTOPERIODIC ADULT DIAPAUSE IN DROSOPHILA-LITTORALIS</v>
      </c>
      <c r="G1067" s="0" t="str">
        <f aca="false">VLOOKUP($D1067,metadata!$B$2:$S$451,4,0)</f>
        <v>10.1007/BF00612503</v>
      </c>
      <c r="H1067" s="0" t="str">
        <f aca="false">VLOOKUP($D1067,metadata!$B$2:$S$451,5,0)</f>
        <v>y</v>
      </c>
      <c r="I1067" s="0" t="str">
        <f aca="false">VLOOKUP($D1067,metadata!$B$2:$S$451,6,0)</f>
        <v>a</v>
      </c>
      <c r="J1067" s="0" t="str">
        <f aca="false">VLOOKUP($D1067,metadata!$B$2:$S$451,7,0)</f>
        <v>i</v>
      </c>
      <c r="K1067" s="0" t="str">
        <f aca="false">VLOOKUP($D1067,metadata!$B$2:$S$451,8,0)</f>
        <v/>
      </c>
      <c r="L1067" s="0" t="n">
        <f aca="false">VLOOKUP($D1067,metadata!$B$2:$S$451,9,0)</f>
        <v>9</v>
      </c>
      <c r="M1067" s="0" t="str">
        <f aca="false">VLOOKUP($D1067,metadata!$B$2:$S$451,10,0)</f>
        <v/>
      </c>
      <c r="N1067" s="0" t="str">
        <f aca="false">VLOOKUP($D1067,metadata!$B$2:$S$451,11,0)</f>
        <v>drosophila littoralis</v>
      </c>
      <c r="O1067" s="0" t="str">
        <f aca="false">VLOOKUP($D1067,metadata!$B$2:$S$451,12,0)</f>
        <v>diptera</v>
      </c>
      <c r="P1067" s="0" t="str">
        <f aca="false">VLOOKUP($D1067,metadata!$B$2:$S$451,13,0)</f>
        <v>Kutais5</v>
      </c>
      <c r="Q1067" s="0" t="n">
        <f aca="false">VLOOKUP($D1067,metadata!$B$2:$S$451,14,0)</f>
        <v>42.3333333333333</v>
      </c>
      <c r="R1067" s="0" t="n">
        <f aca="false">VLOOKUP($D1067,metadata!$B$2:$S$451,15,0)</f>
        <v>42.6666666666667</v>
      </c>
      <c r="S1067" s="0" t="str">
        <f aca="false">VLOOKUP($D1067,metadata!$B$2:$S$451,16,0)</f>
        <v/>
      </c>
      <c r="T1067" s="0" t="str">
        <f aca="false">VLOOKUP($D1067,metadata!$B$2:$S$451,17,0)</f>
        <v/>
      </c>
      <c r="U1067" s="0" t="str">
        <f aca="false">VLOOKUP($D1067,metadata!$B$2:$S$451,18,0)</f>
        <v/>
      </c>
      <c r="V1067" s="0" t="n">
        <f aca="false">VLOOKUP($D1067,metadata!$B$2:$Z$451,19,0)</f>
        <v>30</v>
      </c>
      <c r="W1067" s="0" t="str">
        <f aca="false">VLOOKUP($D1067,metadata!$B$2:$Z$451,20,0)</f>
        <v>global average</v>
      </c>
      <c r="X1067" s="0" t="str">
        <f aca="false">VLOOKUP($D1067,metadata!$B$2:$Z$451,21,0)</f>
        <v/>
      </c>
      <c r="Y1067" s="0" t="n">
        <f aca="false">VLOOKUP($D1067,metadata!$B$2:$Z$451,22,0)</f>
        <v>24</v>
      </c>
      <c r="Z1067" s="0" t="str">
        <f aca="false">VLOOKUP($D1067,metadata!$B$2:$Z$451,23,0)</f>
        <v/>
      </c>
      <c r="AA1067" s="0" t="str">
        <f aca="false">VLOOKUP($D1067,metadata!$B$2:$Z$451,24,0)</f>
        <v>adult</v>
      </c>
      <c r="AB1067" s="0" t="str">
        <f aca="false">VLOOKUP($D1067,metadata!$B$2:$Z$451,25,0)</f>
        <v/>
      </c>
      <c r="AC1067" s="0" t="n">
        <v>20.9793735676088</v>
      </c>
      <c r="AD1067" s="0" t="n">
        <v>30.2521008403361</v>
      </c>
      <c r="AF1067" s="0" t="n">
        <f aca="false">IF(AE1067="",V1067,AE1067)</f>
        <v>30</v>
      </c>
      <c r="AG1067" s="0" t="n">
        <f aca="false">ROUND(AC1067,1)</f>
        <v>21</v>
      </c>
      <c r="AH1067" s="0" t="n">
        <v>1986</v>
      </c>
      <c r="AI1067" s="0" t="s">
        <v>37</v>
      </c>
      <c r="AJ1067" s="0" t="s">
        <v>38</v>
      </c>
    </row>
    <row r="1068" customFormat="false" ht="13.8" hidden="false" customHeight="false" outlineLevel="0" collapsed="false">
      <c r="C1068" s="0" t="n">
        <v>1076</v>
      </c>
      <c r="D1068" s="3" t="str">
        <f aca="false">VLOOKUP(C1068,$A$1:$B$451,2)</f>
        <v>24- Kutaisi7</v>
      </c>
      <c r="E1068" s="0" t="str">
        <f aca="false">VLOOKUP($D1068,metadata!$B$2:$S$451,2,0)</f>
        <v>LANKINEN, P</v>
      </c>
      <c r="F1068" s="0" t="str">
        <f aca="false">VLOOKUP($D1068,metadata!$B$2:$S$451,3,0)</f>
        <v>GEOGRAPHICAL VARIATION IN CIRCADIAN ECLOSION RHYTHM AND PHOTOPERIODIC ADULT DIAPAUSE IN DROSOPHILA-LITTORALIS</v>
      </c>
      <c r="G1068" s="0" t="str">
        <f aca="false">VLOOKUP($D1068,metadata!$B$2:$S$451,4,0)</f>
        <v>10.1007/BF00612503</v>
      </c>
      <c r="H1068" s="0" t="str">
        <f aca="false">VLOOKUP($D1068,metadata!$B$2:$S$451,5,0)</f>
        <v>y</v>
      </c>
      <c r="I1068" s="0" t="str">
        <f aca="false">VLOOKUP($D1068,metadata!$B$2:$S$451,6,0)</f>
        <v>a</v>
      </c>
      <c r="J1068" s="0" t="str">
        <f aca="false">VLOOKUP($D1068,metadata!$B$2:$S$451,7,0)</f>
        <v>i</v>
      </c>
      <c r="K1068" s="0" t="str">
        <f aca="false">VLOOKUP($D1068,metadata!$B$2:$S$451,8,0)</f>
        <v/>
      </c>
      <c r="L1068" s="0" t="n">
        <f aca="false">VLOOKUP($D1068,metadata!$B$2:$S$451,9,0)</f>
        <v>9</v>
      </c>
      <c r="M1068" s="0" t="str">
        <f aca="false">VLOOKUP($D1068,metadata!$B$2:$S$451,10,0)</f>
        <v/>
      </c>
      <c r="N1068" s="0" t="str">
        <f aca="false">VLOOKUP($D1068,metadata!$B$2:$S$451,11,0)</f>
        <v>drosophila littoralis</v>
      </c>
      <c r="O1068" s="0" t="str">
        <f aca="false">VLOOKUP($D1068,metadata!$B$2:$S$451,12,0)</f>
        <v>diptera</v>
      </c>
      <c r="P1068" s="0" t="str">
        <f aca="false">VLOOKUP($D1068,metadata!$B$2:$S$451,13,0)</f>
        <v>Kutaisi7</v>
      </c>
      <c r="Q1068" s="0" t="n">
        <f aca="false">VLOOKUP($D1068,metadata!$B$2:$S$451,14,0)</f>
        <v>42.3333333333333</v>
      </c>
      <c r="R1068" s="0" t="n">
        <f aca="false">VLOOKUP($D1068,metadata!$B$2:$S$451,15,0)</f>
        <v>42.6666666666667</v>
      </c>
      <c r="S1068" s="0" t="str">
        <f aca="false">VLOOKUP($D1068,metadata!$B$2:$S$451,16,0)</f>
        <v/>
      </c>
      <c r="T1068" s="0" t="str">
        <f aca="false">VLOOKUP($D1068,metadata!$B$2:$S$451,17,0)</f>
        <v/>
      </c>
      <c r="U1068" s="0" t="str">
        <f aca="false">VLOOKUP($D1068,metadata!$B$2:$S$451,18,0)</f>
        <v/>
      </c>
      <c r="V1068" s="0" t="n">
        <f aca="false">VLOOKUP($D1068,metadata!$B$2:$Z$451,19,0)</f>
        <v>30</v>
      </c>
      <c r="W1068" s="0" t="str">
        <f aca="false">VLOOKUP($D1068,metadata!$B$2:$Z$451,20,0)</f>
        <v>global average</v>
      </c>
      <c r="X1068" s="0" t="str">
        <f aca="false">VLOOKUP($D1068,metadata!$B$2:$Z$451,21,0)</f>
        <v/>
      </c>
      <c r="Y1068" s="0" t="n">
        <f aca="false">VLOOKUP($D1068,metadata!$B$2:$Z$451,22,0)</f>
        <v>24</v>
      </c>
      <c r="Z1068" s="0" t="str">
        <f aca="false">VLOOKUP($D1068,metadata!$B$2:$Z$451,23,0)</f>
        <v/>
      </c>
      <c r="AA1068" s="0" t="str">
        <f aca="false">VLOOKUP($D1068,metadata!$B$2:$Z$451,24,0)</f>
        <v>adult</v>
      </c>
      <c r="AB1068" s="0" t="str">
        <f aca="false">VLOOKUP($D1068,metadata!$B$2:$Z$451,25,0)</f>
        <v/>
      </c>
      <c r="AC1068" s="0" t="n">
        <v>9.06857142857143</v>
      </c>
      <c r="AD1068" s="0" t="n">
        <v>52.0661157024793</v>
      </c>
      <c r="AF1068" s="0" t="n">
        <f aca="false">IF(AE1068="",V1068,AE1068)</f>
        <v>30</v>
      </c>
      <c r="AG1068" s="0" t="n">
        <v>9</v>
      </c>
      <c r="AH1068" s="0" t="n">
        <v>1986</v>
      </c>
      <c r="AI1068" s="0" t="s">
        <v>37</v>
      </c>
      <c r="AJ1068" s="0" t="s">
        <v>37</v>
      </c>
    </row>
    <row r="1069" customFormat="false" ht="13.8" hidden="false" customHeight="false" outlineLevel="0" collapsed="false">
      <c r="C1069" s="0" t="n">
        <v>1077</v>
      </c>
      <c r="D1069" s="3" t="str">
        <f aca="false">VLOOKUP(C1069,$A$1:$B$451,2)</f>
        <v>24- Kutaisi7</v>
      </c>
      <c r="E1069" s="0" t="str">
        <f aca="false">VLOOKUP($D1069,metadata!$B$2:$S$451,2,0)</f>
        <v>LANKINEN, P</v>
      </c>
      <c r="F1069" s="0" t="str">
        <f aca="false">VLOOKUP($D1069,metadata!$B$2:$S$451,3,0)</f>
        <v>GEOGRAPHICAL VARIATION IN CIRCADIAN ECLOSION RHYTHM AND PHOTOPERIODIC ADULT DIAPAUSE IN DROSOPHILA-LITTORALIS</v>
      </c>
      <c r="G1069" s="0" t="str">
        <f aca="false">VLOOKUP($D1069,metadata!$B$2:$S$451,4,0)</f>
        <v>10.1007/BF00612503</v>
      </c>
      <c r="H1069" s="0" t="str">
        <f aca="false">VLOOKUP($D1069,metadata!$B$2:$S$451,5,0)</f>
        <v>y</v>
      </c>
      <c r="I1069" s="0" t="str">
        <f aca="false">VLOOKUP($D1069,metadata!$B$2:$S$451,6,0)</f>
        <v>a</v>
      </c>
      <c r="J1069" s="0" t="str">
        <f aca="false">VLOOKUP($D1069,metadata!$B$2:$S$451,7,0)</f>
        <v>i</v>
      </c>
      <c r="K1069" s="0" t="str">
        <f aca="false">VLOOKUP($D1069,metadata!$B$2:$S$451,8,0)</f>
        <v/>
      </c>
      <c r="L1069" s="0" t="n">
        <f aca="false">VLOOKUP($D1069,metadata!$B$2:$S$451,9,0)</f>
        <v>9</v>
      </c>
      <c r="M1069" s="0" t="str">
        <f aca="false">VLOOKUP($D1069,metadata!$B$2:$S$451,10,0)</f>
        <v/>
      </c>
      <c r="N1069" s="0" t="str">
        <f aca="false">VLOOKUP($D1069,metadata!$B$2:$S$451,11,0)</f>
        <v>drosophila littoralis</v>
      </c>
      <c r="O1069" s="0" t="str">
        <f aca="false">VLOOKUP($D1069,metadata!$B$2:$S$451,12,0)</f>
        <v>diptera</v>
      </c>
      <c r="P1069" s="0" t="str">
        <f aca="false">VLOOKUP($D1069,metadata!$B$2:$S$451,13,0)</f>
        <v>Kutaisi7</v>
      </c>
      <c r="Q1069" s="0" t="n">
        <f aca="false">VLOOKUP($D1069,metadata!$B$2:$S$451,14,0)</f>
        <v>42.3333333333333</v>
      </c>
      <c r="R1069" s="0" t="n">
        <f aca="false">VLOOKUP($D1069,metadata!$B$2:$S$451,15,0)</f>
        <v>42.6666666666667</v>
      </c>
      <c r="S1069" s="0" t="str">
        <f aca="false">VLOOKUP($D1069,metadata!$B$2:$S$451,16,0)</f>
        <v/>
      </c>
      <c r="T1069" s="0" t="str">
        <f aca="false">VLOOKUP($D1069,metadata!$B$2:$S$451,17,0)</f>
        <v/>
      </c>
      <c r="U1069" s="0" t="str">
        <f aca="false">VLOOKUP($D1069,metadata!$B$2:$S$451,18,0)</f>
        <v/>
      </c>
      <c r="V1069" s="0" t="n">
        <f aca="false">VLOOKUP($D1069,metadata!$B$2:$Z$451,19,0)</f>
        <v>30</v>
      </c>
      <c r="W1069" s="0" t="str">
        <f aca="false">VLOOKUP($D1069,metadata!$B$2:$Z$451,20,0)</f>
        <v>global average</v>
      </c>
      <c r="X1069" s="0" t="str">
        <f aca="false">VLOOKUP($D1069,metadata!$B$2:$Z$451,21,0)</f>
        <v/>
      </c>
      <c r="Y1069" s="0" t="n">
        <f aca="false">VLOOKUP($D1069,metadata!$B$2:$Z$451,22,0)</f>
        <v>24</v>
      </c>
      <c r="Z1069" s="0" t="str">
        <f aca="false">VLOOKUP($D1069,metadata!$B$2:$Z$451,23,0)</f>
        <v/>
      </c>
      <c r="AA1069" s="0" t="str">
        <f aca="false">VLOOKUP($D1069,metadata!$B$2:$Z$451,24,0)</f>
        <v>adult</v>
      </c>
      <c r="AB1069" s="0" t="str">
        <f aca="false">VLOOKUP($D1069,metadata!$B$2:$Z$451,25,0)</f>
        <v/>
      </c>
      <c r="AC1069" s="0" t="n">
        <v>10.5085714285714</v>
      </c>
      <c r="AD1069" s="0" t="n">
        <v>56.198347107438</v>
      </c>
      <c r="AF1069" s="0" t="n">
        <f aca="false">IF(AE1069="",V1069,AE1069)</f>
        <v>30</v>
      </c>
      <c r="AG1069" s="0" t="n">
        <f aca="false">ROUND(AC1069,1)</f>
        <v>10.5</v>
      </c>
      <c r="AH1069" s="0" t="n">
        <v>1986</v>
      </c>
      <c r="AI1069" s="0" t="s">
        <v>37</v>
      </c>
      <c r="AJ1069" s="0" t="s">
        <v>37</v>
      </c>
    </row>
    <row r="1070" customFormat="false" ht="13.8" hidden="false" customHeight="false" outlineLevel="0" collapsed="false">
      <c r="C1070" s="0" t="n">
        <v>1078</v>
      </c>
      <c r="D1070" s="3" t="str">
        <f aca="false">VLOOKUP(C1070,$A$1:$B$451,2)</f>
        <v>24- Kutaisi7</v>
      </c>
      <c r="E1070" s="0" t="str">
        <f aca="false">VLOOKUP($D1070,metadata!$B$2:$S$451,2,0)</f>
        <v>LANKINEN, P</v>
      </c>
      <c r="F1070" s="0" t="str">
        <f aca="false">VLOOKUP($D1070,metadata!$B$2:$S$451,3,0)</f>
        <v>GEOGRAPHICAL VARIATION IN CIRCADIAN ECLOSION RHYTHM AND PHOTOPERIODIC ADULT DIAPAUSE IN DROSOPHILA-LITTORALIS</v>
      </c>
      <c r="G1070" s="0" t="str">
        <f aca="false">VLOOKUP($D1070,metadata!$B$2:$S$451,4,0)</f>
        <v>10.1007/BF00612503</v>
      </c>
      <c r="H1070" s="0" t="str">
        <f aca="false">VLOOKUP($D1070,metadata!$B$2:$S$451,5,0)</f>
        <v>y</v>
      </c>
      <c r="I1070" s="0" t="str">
        <f aca="false">VLOOKUP($D1070,metadata!$B$2:$S$451,6,0)</f>
        <v>a</v>
      </c>
      <c r="J1070" s="0" t="str">
        <f aca="false">VLOOKUP($D1070,metadata!$B$2:$S$451,7,0)</f>
        <v>i</v>
      </c>
      <c r="K1070" s="0" t="str">
        <f aca="false">VLOOKUP($D1070,metadata!$B$2:$S$451,8,0)</f>
        <v/>
      </c>
      <c r="L1070" s="0" t="n">
        <f aca="false">VLOOKUP($D1070,metadata!$B$2:$S$451,9,0)</f>
        <v>9</v>
      </c>
      <c r="M1070" s="0" t="str">
        <f aca="false">VLOOKUP($D1070,metadata!$B$2:$S$451,10,0)</f>
        <v/>
      </c>
      <c r="N1070" s="0" t="str">
        <f aca="false">VLOOKUP($D1070,metadata!$B$2:$S$451,11,0)</f>
        <v>drosophila littoralis</v>
      </c>
      <c r="O1070" s="0" t="str">
        <f aca="false">VLOOKUP($D1070,metadata!$B$2:$S$451,12,0)</f>
        <v>diptera</v>
      </c>
      <c r="P1070" s="0" t="str">
        <f aca="false">VLOOKUP($D1070,metadata!$B$2:$S$451,13,0)</f>
        <v>Kutaisi7</v>
      </c>
      <c r="Q1070" s="0" t="n">
        <f aca="false">VLOOKUP($D1070,metadata!$B$2:$S$451,14,0)</f>
        <v>42.3333333333333</v>
      </c>
      <c r="R1070" s="0" t="n">
        <f aca="false">VLOOKUP($D1070,metadata!$B$2:$S$451,15,0)</f>
        <v>42.6666666666667</v>
      </c>
      <c r="S1070" s="0" t="str">
        <f aca="false">VLOOKUP($D1070,metadata!$B$2:$S$451,16,0)</f>
        <v/>
      </c>
      <c r="T1070" s="0" t="str">
        <f aca="false">VLOOKUP($D1070,metadata!$B$2:$S$451,17,0)</f>
        <v/>
      </c>
      <c r="U1070" s="0" t="str">
        <f aca="false">VLOOKUP($D1070,metadata!$B$2:$S$451,18,0)</f>
        <v/>
      </c>
      <c r="V1070" s="0" t="n">
        <f aca="false">VLOOKUP($D1070,metadata!$B$2:$Z$451,19,0)</f>
        <v>30</v>
      </c>
      <c r="W1070" s="0" t="str">
        <f aca="false">VLOOKUP($D1070,metadata!$B$2:$Z$451,20,0)</f>
        <v>global average</v>
      </c>
      <c r="X1070" s="0" t="str">
        <f aca="false">VLOOKUP($D1070,metadata!$B$2:$Z$451,21,0)</f>
        <v/>
      </c>
      <c r="Y1070" s="0" t="n">
        <f aca="false">VLOOKUP($D1070,metadata!$B$2:$Z$451,22,0)</f>
        <v>24</v>
      </c>
      <c r="Z1070" s="0" t="str">
        <f aca="false">VLOOKUP($D1070,metadata!$B$2:$Z$451,23,0)</f>
        <v/>
      </c>
      <c r="AA1070" s="0" t="str">
        <f aca="false">VLOOKUP($D1070,metadata!$B$2:$Z$451,24,0)</f>
        <v>adult</v>
      </c>
      <c r="AB1070" s="0" t="str">
        <f aca="false">VLOOKUP($D1070,metadata!$B$2:$Z$451,25,0)</f>
        <v/>
      </c>
      <c r="AC1070" s="0" t="n">
        <v>11.9485714285714</v>
      </c>
      <c r="AD1070" s="0" t="n">
        <v>30.5785123966942</v>
      </c>
      <c r="AF1070" s="0" t="n">
        <f aca="false">IF(AE1070="",V1070,AE1070)</f>
        <v>30</v>
      </c>
      <c r="AG1070" s="0" t="n">
        <v>12</v>
      </c>
      <c r="AH1070" s="0" t="n">
        <v>1986</v>
      </c>
      <c r="AI1070" s="0" t="s">
        <v>37</v>
      </c>
      <c r="AJ1070" s="0" t="s">
        <v>37</v>
      </c>
    </row>
    <row r="1071" customFormat="false" ht="13.8" hidden="false" customHeight="false" outlineLevel="0" collapsed="false">
      <c r="C1071" s="0" t="n">
        <v>1079</v>
      </c>
      <c r="D1071" s="3" t="str">
        <f aca="false">VLOOKUP(C1071,$A$1:$B$451,2)</f>
        <v>24- Kutaisi7</v>
      </c>
      <c r="E1071" s="0" t="str">
        <f aca="false">VLOOKUP($D1071,metadata!$B$2:$S$451,2,0)</f>
        <v>LANKINEN, P</v>
      </c>
      <c r="F1071" s="0" t="str">
        <f aca="false">VLOOKUP($D1071,metadata!$B$2:$S$451,3,0)</f>
        <v>GEOGRAPHICAL VARIATION IN CIRCADIAN ECLOSION RHYTHM AND PHOTOPERIODIC ADULT DIAPAUSE IN DROSOPHILA-LITTORALIS</v>
      </c>
      <c r="G1071" s="0" t="str">
        <f aca="false">VLOOKUP($D1071,metadata!$B$2:$S$451,4,0)</f>
        <v>10.1007/BF00612503</v>
      </c>
      <c r="H1071" s="0" t="str">
        <f aca="false">VLOOKUP($D1071,metadata!$B$2:$S$451,5,0)</f>
        <v>y</v>
      </c>
      <c r="I1071" s="0" t="str">
        <f aca="false">VLOOKUP($D1071,metadata!$B$2:$S$451,6,0)</f>
        <v>a</v>
      </c>
      <c r="J1071" s="0" t="str">
        <f aca="false">VLOOKUP($D1071,metadata!$B$2:$S$451,7,0)</f>
        <v>i</v>
      </c>
      <c r="K1071" s="0" t="str">
        <f aca="false">VLOOKUP($D1071,metadata!$B$2:$S$451,8,0)</f>
        <v/>
      </c>
      <c r="L1071" s="0" t="n">
        <f aca="false">VLOOKUP($D1071,metadata!$B$2:$S$451,9,0)</f>
        <v>9</v>
      </c>
      <c r="M1071" s="0" t="str">
        <f aca="false">VLOOKUP($D1071,metadata!$B$2:$S$451,10,0)</f>
        <v/>
      </c>
      <c r="N1071" s="0" t="str">
        <f aca="false">VLOOKUP($D1071,metadata!$B$2:$S$451,11,0)</f>
        <v>drosophila littoralis</v>
      </c>
      <c r="O1071" s="0" t="str">
        <f aca="false">VLOOKUP($D1071,metadata!$B$2:$S$451,12,0)</f>
        <v>diptera</v>
      </c>
      <c r="P1071" s="0" t="str">
        <f aca="false">VLOOKUP($D1071,metadata!$B$2:$S$451,13,0)</f>
        <v>Kutaisi7</v>
      </c>
      <c r="Q1071" s="0" t="n">
        <f aca="false">VLOOKUP($D1071,metadata!$B$2:$S$451,14,0)</f>
        <v>42.3333333333333</v>
      </c>
      <c r="R1071" s="0" t="n">
        <f aca="false">VLOOKUP($D1071,metadata!$B$2:$S$451,15,0)</f>
        <v>42.6666666666667</v>
      </c>
      <c r="S1071" s="0" t="str">
        <f aca="false">VLOOKUP($D1071,metadata!$B$2:$S$451,16,0)</f>
        <v/>
      </c>
      <c r="T1071" s="0" t="str">
        <f aca="false">VLOOKUP($D1071,metadata!$B$2:$S$451,17,0)</f>
        <v/>
      </c>
      <c r="U1071" s="0" t="str">
        <f aca="false">VLOOKUP($D1071,metadata!$B$2:$S$451,18,0)</f>
        <v/>
      </c>
      <c r="V1071" s="0" t="n">
        <f aca="false">VLOOKUP($D1071,metadata!$B$2:$Z$451,19,0)</f>
        <v>30</v>
      </c>
      <c r="W1071" s="0" t="str">
        <f aca="false">VLOOKUP($D1071,metadata!$B$2:$Z$451,20,0)</f>
        <v>global average</v>
      </c>
      <c r="X1071" s="0" t="str">
        <f aca="false">VLOOKUP($D1071,metadata!$B$2:$Z$451,21,0)</f>
        <v/>
      </c>
      <c r="Y1071" s="0" t="n">
        <f aca="false">VLOOKUP($D1071,metadata!$B$2:$Z$451,22,0)</f>
        <v>24</v>
      </c>
      <c r="Z1071" s="0" t="str">
        <f aca="false">VLOOKUP($D1071,metadata!$B$2:$Z$451,23,0)</f>
        <v/>
      </c>
      <c r="AA1071" s="0" t="str">
        <f aca="false">VLOOKUP($D1071,metadata!$B$2:$Z$451,24,0)</f>
        <v>adult</v>
      </c>
      <c r="AB1071" s="0" t="str">
        <f aca="false">VLOOKUP($D1071,metadata!$B$2:$Z$451,25,0)</f>
        <v/>
      </c>
      <c r="AC1071" s="0" t="n">
        <v>13.5257142857142</v>
      </c>
      <c r="AD1071" s="0" t="n">
        <v>4.1322314049587</v>
      </c>
      <c r="AF1071" s="0" t="n">
        <f aca="false">IF(AE1071="",V1071,AE1071)</f>
        <v>30</v>
      </c>
      <c r="AG1071" s="0" t="n">
        <f aca="false">ROUND(AC1071,1)</f>
        <v>13.5</v>
      </c>
      <c r="AH1071" s="0" t="n">
        <v>1986</v>
      </c>
      <c r="AI1071" s="0" t="s">
        <v>37</v>
      </c>
      <c r="AJ1071" s="0" t="s">
        <v>37</v>
      </c>
    </row>
    <row r="1072" customFormat="false" ht="13.8" hidden="false" customHeight="false" outlineLevel="0" collapsed="false">
      <c r="C1072" s="0" t="n">
        <v>1080</v>
      </c>
      <c r="D1072" s="3" t="str">
        <f aca="false">VLOOKUP(C1072,$A$1:$B$451,2)</f>
        <v>24- Kutaisi7</v>
      </c>
      <c r="E1072" s="0" t="str">
        <f aca="false">VLOOKUP($D1072,metadata!$B$2:$S$451,2,0)</f>
        <v>LANKINEN, P</v>
      </c>
      <c r="F1072" s="0" t="str">
        <f aca="false">VLOOKUP($D1072,metadata!$B$2:$S$451,3,0)</f>
        <v>GEOGRAPHICAL VARIATION IN CIRCADIAN ECLOSION RHYTHM AND PHOTOPERIODIC ADULT DIAPAUSE IN DROSOPHILA-LITTORALIS</v>
      </c>
      <c r="G1072" s="0" t="str">
        <f aca="false">VLOOKUP($D1072,metadata!$B$2:$S$451,4,0)</f>
        <v>10.1007/BF00612503</v>
      </c>
      <c r="H1072" s="0" t="str">
        <f aca="false">VLOOKUP($D1072,metadata!$B$2:$S$451,5,0)</f>
        <v>y</v>
      </c>
      <c r="I1072" s="0" t="str">
        <f aca="false">VLOOKUP($D1072,metadata!$B$2:$S$451,6,0)</f>
        <v>a</v>
      </c>
      <c r="J1072" s="0" t="str">
        <f aca="false">VLOOKUP($D1072,metadata!$B$2:$S$451,7,0)</f>
        <v>i</v>
      </c>
      <c r="K1072" s="0" t="str">
        <f aca="false">VLOOKUP($D1072,metadata!$B$2:$S$451,8,0)</f>
        <v/>
      </c>
      <c r="L1072" s="0" t="n">
        <f aca="false">VLOOKUP($D1072,metadata!$B$2:$S$451,9,0)</f>
        <v>9</v>
      </c>
      <c r="M1072" s="0" t="str">
        <f aca="false">VLOOKUP($D1072,metadata!$B$2:$S$451,10,0)</f>
        <v/>
      </c>
      <c r="N1072" s="0" t="str">
        <f aca="false">VLOOKUP($D1072,metadata!$B$2:$S$451,11,0)</f>
        <v>drosophila littoralis</v>
      </c>
      <c r="O1072" s="0" t="str">
        <f aca="false">VLOOKUP($D1072,metadata!$B$2:$S$451,12,0)</f>
        <v>diptera</v>
      </c>
      <c r="P1072" s="0" t="str">
        <f aca="false">VLOOKUP($D1072,metadata!$B$2:$S$451,13,0)</f>
        <v>Kutaisi7</v>
      </c>
      <c r="Q1072" s="0" t="n">
        <f aca="false">VLOOKUP($D1072,metadata!$B$2:$S$451,14,0)</f>
        <v>42.3333333333333</v>
      </c>
      <c r="R1072" s="0" t="n">
        <f aca="false">VLOOKUP($D1072,metadata!$B$2:$S$451,15,0)</f>
        <v>42.6666666666667</v>
      </c>
      <c r="S1072" s="0" t="str">
        <f aca="false">VLOOKUP($D1072,metadata!$B$2:$S$451,16,0)</f>
        <v/>
      </c>
      <c r="T1072" s="0" t="str">
        <f aca="false">VLOOKUP($D1072,metadata!$B$2:$S$451,17,0)</f>
        <v/>
      </c>
      <c r="U1072" s="0" t="str">
        <f aca="false">VLOOKUP($D1072,metadata!$B$2:$S$451,18,0)</f>
        <v/>
      </c>
      <c r="V1072" s="0" t="n">
        <f aca="false">VLOOKUP($D1072,metadata!$B$2:$Z$451,19,0)</f>
        <v>30</v>
      </c>
      <c r="W1072" s="0" t="str">
        <f aca="false">VLOOKUP($D1072,metadata!$B$2:$Z$451,20,0)</f>
        <v>global average</v>
      </c>
      <c r="X1072" s="0" t="str">
        <f aca="false">VLOOKUP($D1072,metadata!$B$2:$Z$451,21,0)</f>
        <v/>
      </c>
      <c r="Y1072" s="0" t="n">
        <f aca="false">VLOOKUP($D1072,metadata!$B$2:$Z$451,22,0)</f>
        <v>24</v>
      </c>
      <c r="Z1072" s="0" t="str">
        <f aca="false">VLOOKUP($D1072,metadata!$B$2:$Z$451,23,0)</f>
        <v/>
      </c>
      <c r="AA1072" s="0" t="str">
        <f aca="false">VLOOKUP($D1072,metadata!$B$2:$Z$451,24,0)</f>
        <v>adult</v>
      </c>
      <c r="AB1072" s="0" t="str">
        <f aca="false">VLOOKUP($D1072,metadata!$B$2:$Z$451,25,0)</f>
        <v/>
      </c>
      <c r="AC1072" s="0" t="n">
        <v>14.9657142857142</v>
      </c>
      <c r="AD1072" s="0" t="n">
        <v>4.1322314049587</v>
      </c>
      <c r="AF1072" s="0" t="n">
        <f aca="false">IF(AE1072="",V1072,AE1072)</f>
        <v>30</v>
      </c>
      <c r="AG1072" s="0" t="n">
        <f aca="false">ROUND(AC1072,1)</f>
        <v>15</v>
      </c>
      <c r="AH1072" s="0" t="n">
        <v>1986</v>
      </c>
      <c r="AI1072" s="0" t="s">
        <v>37</v>
      </c>
      <c r="AJ1072" s="0" t="s">
        <v>37</v>
      </c>
    </row>
    <row r="1073" customFormat="false" ht="13.8" hidden="false" customHeight="false" outlineLevel="0" collapsed="false">
      <c r="C1073" s="0" t="n">
        <v>1081</v>
      </c>
      <c r="D1073" s="3" t="str">
        <f aca="false">VLOOKUP(C1073,$A$1:$B$451,2)</f>
        <v>24- Kutaisi7</v>
      </c>
      <c r="E1073" s="0" t="str">
        <f aca="false">VLOOKUP($D1073,metadata!$B$2:$S$451,2,0)</f>
        <v>LANKINEN, P</v>
      </c>
      <c r="F1073" s="0" t="str">
        <f aca="false">VLOOKUP($D1073,metadata!$B$2:$S$451,3,0)</f>
        <v>GEOGRAPHICAL VARIATION IN CIRCADIAN ECLOSION RHYTHM AND PHOTOPERIODIC ADULT DIAPAUSE IN DROSOPHILA-LITTORALIS</v>
      </c>
      <c r="G1073" s="0" t="str">
        <f aca="false">VLOOKUP($D1073,metadata!$B$2:$S$451,4,0)</f>
        <v>10.1007/BF00612503</v>
      </c>
      <c r="H1073" s="0" t="str">
        <f aca="false">VLOOKUP($D1073,metadata!$B$2:$S$451,5,0)</f>
        <v>y</v>
      </c>
      <c r="I1073" s="0" t="str">
        <f aca="false">VLOOKUP($D1073,metadata!$B$2:$S$451,6,0)</f>
        <v>a</v>
      </c>
      <c r="J1073" s="0" t="str">
        <f aca="false">VLOOKUP($D1073,metadata!$B$2:$S$451,7,0)</f>
        <v>i</v>
      </c>
      <c r="K1073" s="0" t="str">
        <f aca="false">VLOOKUP($D1073,metadata!$B$2:$S$451,8,0)</f>
        <v/>
      </c>
      <c r="L1073" s="0" t="n">
        <f aca="false">VLOOKUP($D1073,metadata!$B$2:$S$451,9,0)</f>
        <v>9</v>
      </c>
      <c r="M1073" s="0" t="str">
        <f aca="false">VLOOKUP($D1073,metadata!$B$2:$S$451,10,0)</f>
        <v/>
      </c>
      <c r="N1073" s="0" t="str">
        <f aca="false">VLOOKUP($D1073,metadata!$B$2:$S$451,11,0)</f>
        <v>drosophila littoralis</v>
      </c>
      <c r="O1073" s="0" t="str">
        <f aca="false">VLOOKUP($D1073,metadata!$B$2:$S$451,12,0)</f>
        <v>diptera</v>
      </c>
      <c r="P1073" s="0" t="str">
        <f aca="false">VLOOKUP($D1073,metadata!$B$2:$S$451,13,0)</f>
        <v>Kutaisi7</v>
      </c>
      <c r="Q1073" s="0" t="n">
        <f aca="false">VLOOKUP($D1073,metadata!$B$2:$S$451,14,0)</f>
        <v>42.3333333333333</v>
      </c>
      <c r="R1073" s="0" t="n">
        <f aca="false">VLOOKUP($D1073,metadata!$B$2:$S$451,15,0)</f>
        <v>42.6666666666667</v>
      </c>
      <c r="S1073" s="0" t="str">
        <f aca="false">VLOOKUP($D1073,metadata!$B$2:$S$451,16,0)</f>
        <v/>
      </c>
      <c r="T1073" s="0" t="str">
        <f aca="false">VLOOKUP($D1073,metadata!$B$2:$S$451,17,0)</f>
        <v/>
      </c>
      <c r="U1073" s="0" t="str">
        <f aca="false">VLOOKUP($D1073,metadata!$B$2:$S$451,18,0)</f>
        <v/>
      </c>
      <c r="V1073" s="0" t="n">
        <f aca="false">VLOOKUP($D1073,metadata!$B$2:$Z$451,19,0)</f>
        <v>30</v>
      </c>
      <c r="W1073" s="0" t="str">
        <f aca="false">VLOOKUP($D1073,metadata!$B$2:$Z$451,20,0)</f>
        <v>global average</v>
      </c>
      <c r="X1073" s="0" t="str">
        <f aca="false">VLOOKUP($D1073,metadata!$B$2:$Z$451,21,0)</f>
        <v/>
      </c>
      <c r="Y1073" s="0" t="n">
        <f aca="false">VLOOKUP($D1073,metadata!$B$2:$Z$451,22,0)</f>
        <v>24</v>
      </c>
      <c r="Z1073" s="0" t="str">
        <f aca="false">VLOOKUP($D1073,metadata!$B$2:$Z$451,23,0)</f>
        <v/>
      </c>
      <c r="AA1073" s="0" t="str">
        <f aca="false">VLOOKUP($D1073,metadata!$B$2:$Z$451,24,0)</f>
        <v>adult</v>
      </c>
      <c r="AB1073" s="0" t="str">
        <f aca="false">VLOOKUP($D1073,metadata!$B$2:$Z$451,25,0)</f>
        <v/>
      </c>
      <c r="AC1073" s="0" t="n">
        <v>16.5428571428571</v>
      </c>
      <c r="AD1073" s="0" t="n">
        <v>-0.826446280991717</v>
      </c>
      <c r="AF1073" s="0" t="n">
        <f aca="false">IF(AE1073="",V1073,AE1073)</f>
        <v>30</v>
      </c>
      <c r="AG1073" s="0" t="n">
        <f aca="false">ROUND(AC1073,1)</f>
        <v>16.5</v>
      </c>
      <c r="AH1073" s="0" t="n">
        <v>1986</v>
      </c>
      <c r="AI1073" s="0" t="s">
        <v>37</v>
      </c>
      <c r="AJ1073" s="0" t="s">
        <v>37</v>
      </c>
    </row>
    <row r="1074" customFormat="false" ht="13.8" hidden="false" customHeight="false" outlineLevel="0" collapsed="false">
      <c r="C1074" s="0" t="n">
        <v>1082</v>
      </c>
      <c r="D1074" s="3" t="str">
        <f aca="false">VLOOKUP(C1074,$A$1:$B$451,2)</f>
        <v>24- Kutaisi7</v>
      </c>
      <c r="E1074" s="0" t="str">
        <f aca="false">VLOOKUP($D1074,metadata!$B$2:$S$451,2,0)</f>
        <v>LANKINEN, P</v>
      </c>
      <c r="F1074" s="0" t="str">
        <f aca="false">VLOOKUP($D1074,metadata!$B$2:$S$451,3,0)</f>
        <v>GEOGRAPHICAL VARIATION IN CIRCADIAN ECLOSION RHYTHM AND PHOTOPERIODIC ADULT DIAPAUSE IN DROSOPHILA-LITTORALIS</v>
      </c>
      <c r="G1074" s="0" t="str">
        <f aca="false">VLOOKUP($D1074,metadata!$B$2:$S$451,4,0)</f>
        <v>10.1007/BF00612503</v>
      </c>
      <c r="H1074" s="0" t="str">
        <f aca="false">VLOOKUP($D1074,metadata!$B$2:$S$451,5,0)</f>
        <v>y</v>
      </c>
      <c r="I1074" s="0" t="str">
        <f aca="false">VLOOKUP($D1074,metadata!$B$2:$S$451,6,0)</f>
        <v>a</v>
      </c>
      <c r="J1074" s="0" t="str">
        <f aca="false">VLOOKUP($D1074,metadata!$B$2:$S$451,7,0)</f>
        <v>i</v>
      </c>
      <c r="K1074" s="0" t="str">
        <f aca="false">VLOOKUP($D1074,metadata!$B$2:$S$451,8,0)</f>
        <v/>
      </c>
      <c r="L1074" s="0" t="n">
        <f aca="false">VLOOKUP($D1074,metadata!$B$2:$S$451,9,0)</f>
        <v>9</v>
      </c>
      <c r="M1074" s="0" t="str">
        <f aca="false">VLOOKUP($D1074,metadata!$B$2:$S$451,10,0)</f>
        <v/>
      </c>
      <c r="N1074" s="0" t="str">
        <f aca="false">VLOOKUP($D1074,metadata!$B$2:$S$451,11,0)</f>
        <v>drosophila littoralis</v>
      </c>
      <c r="O1074" s="0" t="str">
        <f aca="false">VLOOKUP($D1074,metadata!$B$2:$S$451,12,0)</f>
        <v>diptera</v>
      </c>
      <c r="P1074" s="0" t="str">
        <f aca="false">VLOOKUP($D1074,metadata!$B$2:$S$451,13,0)</f>
        <v>Kutaisi7</v>
      </c>
      <c r="Q1074" s="0" t="n">
        <f aca="false">VLOOKUP($D1074,metadata!$B$2:$S$451,14,0)</f>
        <v>42.3333333333333</v>
      </c>
      <c r="R1074" s="0" t="n">
        <f aca="false">VLOOKUP($D1074,metadata!$B$2:$S$451,15,0)</f>
        <v>42.6666666666667</v>
      </c>
      <c r="S1074" s="0" t="str">
        <f aca="false">VLOOKUP($D1074,metadata!$B$2:$S$451,16,0)</f>
        <v/>
      </c>
      <c r="T1074" s="0" t="str">
        <f aca="false">VLOOKUP($D1074,metadata!$B$2:$S$451,17,0)</f>
        <v/>
      </c>
      <c r="U1074" s="0" t="str">
        <f aca="false">VLOOKUP($D1074,metadata!$B$2:$S$451,18,0)</f>
        <v/>
      </c>
      <c r="V1074" s="0" t="n">
        <f aca="false">VLOOKUP($D1074,metadata!$B$2:$Z$451,19,0)</f>
        <v>30</v>
      </c>
      <c r="W1074" s="0" t="str">
        <f aca="false">VLOOKUP($D1074,metadata!$B$2:$Z$451,20,0)</f>
        <v>global average</v>
      </c>
      <c r="X1074" s="0" t="str">
        <f aca="false">VLOOKUP($D1074,metadata!$B$2:$Z$451,21,0)</f>
        <v/>
      </c>
      <c r="Y1074" s="0" t="n">
        <f aca="false">VLOOKUP($D1074,metadata!$B$2:$Z$451,22,0)</f>
        <v>24</v>
      </c>
      <c r="Z1074" s="0" t="str">
        <f aca="false">VLOOKUP($D1074,metadata!$B$2:$Z$451,23,0)</f>
        <v/>
      </c>
      <c r="AA1074" s="0" t="str">
        <f aca="false">VLOOKUP($D1074,metadata!$B$2:$Z$451,24,0)</f>
        <v>adult</v>
      </c>
      <c r="AB1074" s="0" t="str">
        <f aca="false">VLOOKUP($D1074,metadata!$B$2:$Z$451,25,0)</f>
        <v/>
      </c>
      <c r="AC1074" s="0" t="n">
        <v>17.9828571428571</v>
      </c>
      <c r="AD1074" s="0" t="n">
        <v>1.65289256198343</v>
      </c>
      <c r="AF1074" s="0" t="n">
        <f aca="false">IF(AE1074="",V1074,AE1074)</f>
        <v>30</v>
      </c>
      <c r="AG1074" s="0" t="n">
        <f aca="false">ROUND(AC1074,1)</f>
        <v>18</v>
      </c>
      <c r="AH1074" s="0" t="n">
        <v>1986</v>
      </c>
      <c r="AI1074" s="0" t="s">
        <v>37</v>
      </c>
      <c r="AJ1074" s="0" t="s">
        <v>37</v>
      </c>
    </row>
    <row r="1075" customFormat="false" ht="13.8" hidden="false" customHeight="false" outlineLevel="0" collapsed="false">
      <c r="C1075" s="0" t="n">
        <v>1083</v>
      </c>
      <c r="D1075" s="3" t="str">
        <f aca="false">VLOOKUP(C1075,$A$1:$B$451,2)</f>
        <v>24- Kutaisi7</v>
      </c>
      <c r="E1075" s="0" t="str">
        <f aca="false">VLOOKUP($D1075,metadata!$B$2:$S$451,2,0)</f>
        <v>LANKINEN, P</v>
      </c>
      <c r="F1075" s="0" t="str">
        <f aca="false">VLOOKUP($D1075,metadata!$B$2:$S$451,3,0)</f>
        <v>GEOGRAPHICAL VARIATION IN CIRCADIAN ECLOSION RHYTHM AND PHOTOPERIODIC ADULT DIAPAUSE IN DROSOPHILA-LITTORALIS</v>
      </c>
      <c r="G1075" s="0" t="str">
        <f aca="false">VLOOKUP($D1075,metadata!$B$2:$S$451,4,0)</f>
        <v>10.1007/BF00612503</v>
      </c>
      <c r="H1075" s="0" t="str">
        <f aca="false">VLOOKUP($D1075,metadata!$B$2:$S$451,5,0)</f>
        <v>y</v>
      </c>
      <c r="I1075" s="0" t="str">
        <f aca="false">VLOOKUP($D1075,metadata!$B$2:$S$451,6,0)</f>
        <v>a</v>
      </c>
      <c r="J1075" s="0" t="str">
        <f aca="false">VLOOKUP($D1075,metadata!$B$2:$S$451,7,0)</f>
        <v>i</v>
      </c>
      <c r="K1075" s="0" t="str">
        <f aca="false">VLOOKUP($D1075,metadata!$B$2:$S$451,8,0)</f>
        <v/>
      </c>
      <c r="L1075" s="0" t="n">
        <f aca="false">VLOOKUP($D1075,metadata!$B$2:$S$451,9,0)</f>
        <v>9</v>
      </c>
      <c r="M1075" s="0" t="str">
        <f aca="false">VLOOKUP($D1075,metadata!$B$2:$S$451,10,0)</f>
        <v/>
      </c>
      <c r="N1075" s="0" t="str">
        <f aca="false">VLOOKUP($D1075,metadata!$B$2:$S$451,11,0)</f>
        <v>drosophila littoralis</v>
      </c>
      <c r="O1075" s="0" t="str">
        <f aca="false">VLOOKUP($D1075,metadata!$B$2:$S$451,12,0)</f>
        <v>diptera</v>
      </c>
      <c r="P1075" s="0" t="str">
        <f aca="false">VLOOKUP($D1075,metadata!$B$2:$S$451,13,0)</f>
        <v>Kutaisi7</v>
      </c>
      <c r="Q1075" s="0" t="n">
        <f aca="false">VLOOKUP($D1075,metadata!$B$2:$S$451,14,0)</f>
        <v>42.3333333333333</v>
      </c>
      <c r="R1075" s="0" t="n">
        <f aca="false">VLOOKUP($D1075,metadata!$B$2:$S$451,15,0)</f>
        <v>42.6666666666667</v>
      </c>
      <c r="S1075" s="0" t="str">
        <f aca="false">VLOOKUP($D1075,metadata!$B$2:$S$451,16,0)</f>
        <v/>
      </c>
      <c r="T1075" s="0" t="str">
        <f aca="false">VLOOKUP($D1075,metadata!$B$2:$S$451,17,0)</f>
        <v/>
      </c>
      <c r="U1075" s="0" t="str">
        <f aca="false">VLOOKUP($D1075,metadata!$B$2:$S$451,18,0)</f>
        <v/>
      </c>
      <c r="V1075" s="0" t="n">
        <f aca="false">VLOOKUP($D1075,metadata!$B$2:$Z$451,19,0)</f>
        <v>30</v>
      </c>
      <c r="W1075" s="0" t="str">
        <f aca="false">VLOOKUP($D1075,metadata!$B$2:$Z$451,20,0)</f>
        <v>global average</v>
      </c>
      <c r="X1075" s="0" t="str">
        <f aca="false">VLOOKUP($D1075,metadata!$B$2:$Z$451,21,0)</f>
        <v/>
      </c>
      <c r="Y1075" s="0" t="n">
        <f aca="false">VLOOKUP($D1075,metadata!$B$2:$Z$451,22,0)</f>
        <v>24</v>
      </c>
      <c r="Z1075" s="0" t="str">
        <f aca="false">VLOOKUP($D1075,metadata!$B$2:$Z$451,23,0)</f>
        <v/>
      </c>
      <c r="AA1075" s="0" t="str">
        <f aca="false">VLOOKUP($D1075,metadata!$B$2:$Z$451,24,0)</f>
        <v>adult</v>
      </c>
      <c r="AB1075" s="0" t="str">
        <f aca="false">VLOOKUP($D1075,metadata!$B$2:$Z$451,25,0)</f>
        <v/>
      </c>
      <c r="AC1075" s="0" t="n">
        <v>19.4914285714285</v>
      </c>
      <c r="AD1075" s="0" t="n">
        <v>0</v>
      </c>
      <c r="AF1075" s="0" t="n">
        <f aca="false">IF(AE1075="",V1075,AE1075)</f>
        <v>30</v>
      </c>
      <c r="AG1075" s="0" t="n">
        <f aca="false">ROUND(AC1075,1)</f>
        <v>19.5</v>
      </c>
      <c r="AH1075" s="0" t="n">
        <v>1986</v>
      </c>
      <c r="AI1075" s="0" t="s">
        <v>37</v>
      </c>
      <c r="AJ1075" s="0" t="s">
        <v>37</v>
      </c>
    </row>
    <row r="1076" customFormat="false" ht="13.8" hidden="false" customHeight="false" outlineLevel="0" collapsed="false">
      <c r="C1076" s="0" t="n">
        <v>1084</v>
      </c>
      <c r="D1076" s="3" t="str">
        <f aca="false">VLOOKUP(C1076,$A$1:$B$451,2)</f>
        <v>24- Kutaisi7</v>
      </c>
      <c r="E1076" s="0" t="str">
        <f aca="false">VLOOKUP($D1076,metadata!$B$2:$S$451,2,0)</f>
        <v>LANKINEN, P</v>
      </c>
      <c r="F1076" s="0" t="str">
        <f aca="false">VLOOKUP($D1076,metadata!$B$2:$S$451,3,0)</f>
        <v>GEOGRAPHICAL VARIATION IN CIRCADIAN ECLOSION RHYTHM AND PHOTOPERIODIC ADULT DIAPAUSE IN DROSOPHILA-LITTORALIS</v>
      </c>
      <c r="G1076" s="0" t="str">
        <f aca="false">VLOOKUP($D1076,metadata!$B$2:$S$451,4,0)</f>
        <v>10.1007/BF00612503</v>
      </c>
      <c r="H1076" s="0" t="str">
        <f aca="false">VLOOKUP($D1076,metadata!$B$2:$S$451,5,0)</f>
        <v>y</v>
      </c>
      <c r="I1076" s="0" t="str">
        <f aca="false">VLOOKUP($D1076,metadata!$B$2:$S$451,6,0)</f>
        <v>a</v>
      </c>
      <c r="J1076" s="0" t="str">
        <f aca="false">VLOOKUP($D1076,metadata!$B$2:$S$451,7,0)</f>
        <v>i</v>
      </c>
      <c r="K1076" s="0" t="str">
        <f aca="false">VLOOKUP($D1076,metadata!$B$2:$S$451,8,0)</f>
        <v/>
      </c>
      <c r="L1076" s="0" t="n">
        <f aca="false">VLOOKUP($D1076,metadata!$B$2:$S$451,9,0)</f>
        <v>9</v>
      </c>
      <c r="M1076" s="0" t="str">
        <f aca="false">VLOOKUP($D1076,metadata!$B$2:$S$451,10,0)</f>
        <v/>
      </c>
      <c r="N1076" s="0" t="str">
        <f aca="false">VLOOKUP($D1076,metadata!$B$2:$S$451,11,0)</f>
        <v>drosophila littoralis</v>
      </c>
      <c r="O1076" s="0" t="str">
        <f aca="false">VLOOKUP($D1076,metadata!$B$2:$S$451,12,0)</f>
        <v>diptera</v>
      </c>
      <c r="P1076" s="0" t="str">
        <f aca="false">VLOOKUP($D1076,metadata!$B$2:$S$451,13,0)</f>
        <v>Kutaisi7</v>
      </c>
      <c r="Q1076" s="0" t="n">
        <f aca="false">VLOOKUP($D1076,metadata!$B$2:$S$451,14,0)</f>
        <v>42.3333333333333</v>
      </c>
      <c r="R1076" s="0" t="n">
        <f aca="false">VLOOKUP($D1076,metadata!$B$2:$S$451,15,0)</f>
        <v>42.6666666666667</v>
      </c>
      <c r="S1076" s="0" t="str">
        <f aca="false">VLOOKUP($D1076,metadata!$B$2:$S$451,16,0)</f>
        <v/>
      </c>
      <c r="T1076" s="0" t="str">
        <f aca="false">VLOOKUP($D1076,metadata!$B$2:$S$451,17,0)</f>
        <v/>
      </c>
      <c r="U1076" s="0" t="str">
        <f aca="false">VLOOKUP($D1076,metadata!$B$2:$S$451,18,0)</f>
        <v/>
      </c>
      <c r="V1076" s="0" t="n">
        <f aca="false">VLOOKUP($D1076,metadata!$B$2:$Z$451,19,0)</f>
        <v>30</v>
      </c>
      <c r="W1076" s="0" t="str">
        <f aca="false">VLOOKUP($D1076,metadata!$B$2:$Z$451,20,0)</f>
        <v>global average</v>
      </c>
      <c r="X1076" s="0" t="str">
        <f aca="false">VLOOKUP($D1076,metadata!$B$2:$Z$451,21,0)</f>
        <v/>
      </c>
      <c r="Y1076" s="0" t="n">
        <f aca="false">VLOOKUP($D1076,metadata!$B$2:$Z$451,22,0)</f>
        <v>24</v>
      </c>
      <c r="Z1076" s="0" t="str">
        <f aca="false">VLOOKUP($D1076,metadata!$B$2:$Z$451,23,0)</f>
        <v/>
      </c>
      <c r="AA1076" s="0" t="str">
        <f aca="false">VLOOKUP($D1076,metadata!$B$2:$Z$451,24,0)</f>
        <v>adult</v>
      </c>
      <c r="AB1076" s="0" t="str">
        <f aca="false">VLOOKUP($D1076,metadata!$B$2:$Z$451,25,0)</f>
        <v/>
      </c>
      <c r="AC1076" s="0" t="n">
        <v>20.9999999999999</v>
      </c>
      <c r="AD1076" s="0" t="n">
        <v>-0.826446280991717</v>
      </c>
      <c r="AF1076" s="0" t="n">
        <f aca="false">IF(AE1076="",V1076,AE1076)</f>
        <v>30</v>
      </c>
      <c r="AG1076" s="0" t="n">
        <f aca="false">ROUND(AC1076,1)</f>
        <v>21</v>
      </c>
      <c r="AH1076" s="0" t="n">
        <v>1986</v>
      </c>
      <c r="AI1076" s="0" t="s">
        <v>37</v>
      </c>
      <c r="AJ1076" s="0" t="s">
        <v>37</v>
      </c>
    </row>
    <row r="1077" customFormat="false" ht="13.8" hidden="false" customHeight="false" outlineLevel="0" collapsed="false">
      <c r="C1077" s="0" t="n">
        <v>1085</v>
      </c>
      <c r="D1077" s="3" t="str">
        <f aca="false">VLOOKUP(C1077,$A$1:$B$451,2)</f>
        <v>24- Tbilisi</v>
      </c>
      <c r="E1077" s="0" t="str">
        <f aca="false">VLOOKUP($D1077,metadata!$B$2:$S$451,2,0)</f>
        <v>LANKINEN, P</v>
      </c>
      <c r="F1077" s="0" t="str">
        <f aca="false">VLOOKUP($D1077,metadata!$B$2:$S$451,3,0)</f>
        <v>GEOGRAPHICAL VARIATION IN CIRCADIAN ECLOSION RHYTHM AND PHOTOPERIODIC ADULT DIAPAUSE IN DROSOPHILA-LITTORALIS</v>
      </c>
      <c r="G1077" s="0" t="str">
        <f aca="false">VLOOKUP($D1077,metadata!$B$2:$S$451,4,0)</f>
        <v>10.1007/BF00612503</v>
      </c>
      <c r="H1077" s="0" t="str">
        <f aca="false">VLOOKUP($D1077,metadata!$B$2:$S$451,5,0)</f>
        <v>y</v>
      </c>
      <c r="I1077" s="0" t="str">
        <f aca="false">VLOOKUP($D1077,metadata!$B$2:$S$451,6,0)</f>
        <v>a</v>
      </c>
      <c r="J1077" s="0" t="str">
        <f aca="false">VLOOKUP($D1077,metadata!$B$2:$S$451,7,0)</f>
        <v>i</v>
      </c>
      <c r="K1077" s="0" t="str">
        <f aca="false">VLOOKUP($D1077,metadata!$B$2:$S$451,8,0)</f>
        <v/>
      </c>
      <c r="L1077" s="0" t="n">
        <f aca="false">VLOOKUP($D1077,metadata!$B$2:$S$451,9,0)</f>
        <v>9</v>
      </c>
      <c r="M1077" s="0" t="str">
        <f aca="false">VLOOKUP($D1077,metadata!$B$2:$S$451,10,0)</f>
        <v/>
      </c>
      <c r="N1077" s="0" t="str">
        <f aca="false">VLOOKUP($D1077,metadata!$B$2:$S$451,11,0)</f>
        <v>drosophila littoralis</v>
      </c>
      <c r="O1077" s="0" t="str">
        <f aca="false">VLOOKUP($D1077,metadata!$B$2:$S$451,12,0)</f>
        <v>diptera</v>
      </c>
      <c r="P1077" s="0" t="str">
        <f aca="false">VLOOKUP($D1077,metadata!$B$2:$S$451,13,0)</f>
        <v>Tbilisi</v>
      </c>
      <c r="Q1077" s="0" t="n">
        <f aca="false">VLOOKUP($D1077,metadata!$B$2:$S$451,14,0)</f>
        <v>41.8333333333333</v>
      </c>
      <c r="R1077" s="0" t="n">
        <f aca="false">VLOOKUP($D1077,metadata!$B$2:$S$451,15,0)</f>
        <v>44.5</v>
      </c>
      <c r="S1077" s="0" t="str">
        <f aca="false">VLOOKUP($D1077,metadata!$B$2:$S$451,16,0)</f>
        <v/>
      </c>
      <c r="T1077" s="0" t="str">
        <f aca="false">VLOOKUP($D1077,metadata!$B$2:$S$451,17,0)</f>
        <v/>
      </c>
      <c r="U1077" s="0" t="str">
        <f aca="false">VLOOKUP($D1077,metadata!$B$2:$S$451,18,0)</f>
        <v/>
      </c>
      <c r="V1077" s="0" t="n">
        <f aca="false">VLOOKUP($D1077,metadata!$B$2:$Z$451,19,0)</f>
        <v>30</v>
      </c>
      <c r="W1077" s="0" t="str">
        <f aca="false">VLOOKUP($D1077,metadata!$B$2:$Z$451,20,0)</f>
        <v>global average</v>
      </c>
      <c r="X1077" s="0" t="str">
        <f aca="false">VLOOKUP($D1077,metadata!$B$2:$Z$451,21,0)</f>
        <v/>
      </c>
      <c r="Y1077" s="0" t="n">
        <f aca="false">VLOOKUP($D1077,metadata!$B$2:$Z$451,22,0)</f>
        <v>24</v>
      </c>
      <c r="Z1077" s="0" t="str">
        <f aca="false">VLOOKUP($D1077,metadata!$B$2:$Z$451,23,0)</f>
        <v/>
      </c>
      <c r="AA1077" s="0" t="str">
        <f aca="false">VLOOKUP($D1077,metadata!$B$2:$Z$451,24,0)</f>
        <v>adult</v>
      </c>
      <c r="AB1077" s="0" t="str">
        <f aca="false">VLOOKUP($D1077,metadata!$B$2:$Z$451,25,0)</f>
        <v/>
      </c>
      <c r="AC1077" s="0" t="n">
        <v>9</v>
      </c>
      <c r="AD1077" s="0" t="n">
        <v>98.3050847457626</v>
      </c>
      <c r="AF1077" s="0" t="n">
        <f aca="false">IF(AE1077="",V1077,AE1077)</f>
        <v>30</v>
      </c>
      <c r="AG1077" s="0" t="n">
        <f aca="false">ROUND(AC1077,1)</f>
        <v>9</v>
      </c>
      <c r="AH1077" s="0" t="n">
        <v>1986</v>
      </c>
      <c r="AI1077" s="0" t="s">
        <v>37</v>
      </c>
      <c r="AJ1077" s="0" t="s">
        <v>37</v>
      </c>
    </row>
    <row r="1078" customFormat="false" ht="13.8" hidden="false" customHeight="false" outlineLevel="0" collapsed="false">
      <c r="C1078" s="0" t="n">
        <v>1086</v>
      </c>
      <c r="D1078" s="3" t="str">
        <f aca="false">VLOOKUP(C1078,$A$1:$B$451,2)</f>
        <v>24- Tbilisi</v>
      </c>
      <c r="E1078" s="0" t="str">
        <f aca="false">VLOOKUP($D1078,metadata!$B$2:$S$451,2,0)</f>
        <v>LANKINEN, P</v>
      </c>
      <c r="F1078" s="0" t="str">
        <f aca="false">VLOOKUP($D1078,metadata!$B$2:$S$451,3,0)</f>
        <v>GEOGRAPHICAL VARIATION IN CIRCADIAN ECLOSION RHYTHM AND PHOTOPERIODIC ADULT DIAPAUSE IN DROSOPHILA-LITTORALIS</v>
      </c>
      <c r="G1078" s="0" t="str">
        <f aca="false">VLOOKUP($D1078,metadata!$B$2:$S$451,4,0)</f>
        <v>10.1007/BF00612503</v>
      </c>
      <c r="H1078" s="0" t="str">
        <f aca="false">VLOOKUP($D1078,metadata!$B$2:$S$451,5,0)</f>
        <v>y</v>
      </c>
      <c r="I1078" s="0" t="str">
        <f aca="false">VLOOKUP($D1078,metadata!$B$2:$S$451,6,0)</f>
        <v>a</v>
      </c>
      <c r="J1078" s="0" t="str">
        <f aca="false">VLOOKUP($D1078,metadata!$B$2:$S$451,7,0)</f>
        <v>i</v>
      </c>
      <c r="K1078" s="0" t="str">
        <f aca="false">VLOOKUP($D1078,metadata!$B$2:$S$451,8,0)</f>
        <v/>
      </c>
      <c r="L1078" s="0" t="n">
        <f aca="false">VLOOKUP($D1078,metadata!$B$2:$S$451,9,0)</f>
        <v>9</v>
      </c>
      <c r="M1078" s="0" t="str">
        <f aca="false">VLOOKUP($D1078,metadata!$B$2:$S$451,10,0)</f>
        <v/>
      </c>
      <c r="N1078" s="0" t="str">
        <f aca="false">VLOOKUP($D1078,metadata!$B$2:$S$451,11,0)</f>
        <v>drosophila littoralis</v>
      </c>
      <c r="O1078" s="0" t="str">
        <f aca="false">VLOOKUP($D1078,metadata!$B$2:$S$451,12,0)</f>
        <v>diptera</v>
      </c>
      <c r="P1078" s="0" t="str">
        <f aca="false">VLOOKUP($D1078,metadata!$B$2:$S$451,13,0)</f>
        <v>Tbilisi</v>
      </c>
      <c r="Q1078" s="0" t="n">
        <f aca="false">VLOOKUP($D1078,metadata!$B$2:$S$451,14,0)</f>
        <v>41.8333333333333</v>
      </c>
      <c r="R1078" s="0" t="n">
        <f aca="false">VLOOKUP($D1078,metadata!$B$2:$S$451,15,0)</f>
        <v>44.5</v>
      </c>
      <c r="S1078" s="0" t="str">
        <f aca="false">VLOOKUP($D1078,metadata!$B$2:$S$451,16,0)</f>
        <v/>
      </c>
      <c r="T1078" s="0" t="str">
        <f aca="false">VLOOKUP($D1078,metadata!$B$2:$S$451,17,0)</f>
        <v/>
      </c>
      <c r="U1078" s="0" t="str">
        <f aca="false">VLOOKUP($D1078,metadata!$B$2:$S$451,18,0)</f>
        <v/>
      </c>
      <c r="V1078" s="0" t="n">
        <f aca="false">VLOOKUP($D1078,metadata!$B$2:$Z$451,19,0)</f>
        <v>30</v>
      </c>
      <c r="W1078" s="0" t="str">
        <f aca="false">VLOOKUP($D1078,metadata!$B$2:$Z$451,20,0)</f>
        <v>global average</v>
      </c>
      <c r="X1078" s="0" t="str">
        <f aca="false">VLOOKUP($D1078,metadata!$B$2:$Z$451,21,0)</f>
        <v/>
      </c>
      <c r="Y1078" s="0" t="n">
        <f aca="false">VLOOKUP($D1078,metadata!$B$2:$Z$451,22,0)</f>
        <v>24</v>
      </c>
      <c r="Z1078" s="0" t="str">
        <f aca="false">VLOOKUP($D1078,metadata!$B$2:$Z$451,23,0)</f>
        <v/>
      </c>
      <c r="AA1078" s="0" t="str">
        <f aca="false">VLOOKUP($D1078,metadata!$B$2:$Z$451,24,0)</f>
        <v>adult</v>
      </c>
      <c r="AB1078" s="0" t="str">
        <f aca="false">VLOOKUP($D1078,metadata!$B$2:$Z$451,25,0)</f>
        <v/>
      </c>
      <c r="AC1078" s="0" t="n">
        <v>10.5085714285714</v>
      </c>
      <c r="AD1078" s="0" t="n">
        <v>95.8692493946731</v>
      </c>
      <c r="AF1078" s="0" t="n">
        <f aca="false">IF(AE1078="",V1078,AE1078)</f>
        <v>30</v>
      </c>
      <c r="AG1078" s="0" t="n">
        <f aca="false">ROUND(AC1078,1)</f>
        <v>10.5</v>
      </c>
      <c r="AH1078" s="0" t="n">
        <v>1986</v>
      </c>
      <c r="AI1078" s="0" t="s">
        <v>37</v>
      </c>
      <c r="AJ1078" s="0" t="s">
        <v>37</v>
      </c>
    </row>
    <row r="1079" customFormat="false" ht="13.8" hidden="false" customHeight="false" outlineLevel="0" collapsed="false">
      <c r="C1079" s="0" t="n">
        <v>1087</v>
      </c>
      <c r="D1079" s="3" t="str">
        <f aca="false">VLOOKUP(C1079,$A$1:$B$451,2)</f>
        <v>24- Tbilisi</v>
      </c>
      <c r="E1079" s="0" t="str">
        <f aca="false">VLOOKUP($D1079,metadata!$B$2:$S$451,2,0)</f>
        <v>LANKINEN, P</v>
      </c>
      <c r="F1079" s="0" t="str">
        <f aca="false">VLOOKUP($D1079,metadata!$B$2:$S$451,3,0)</f>
        <v>GEOGRAPHICAL VARIATION IN CIRCADIAN ECLOSION RHYTHM AND PHOTOPERIODIC ADULT DIAPAUSE IN DROSOPHILA-LITTORALIS</v>
      </c>
      <c r="G1079" s="0" t="str">
        <f aca="false">VLOOKUP($D1079,metadata!$B$2:$S$451,4,0)</f>
        <v>10.1007/BF00612503</v>
      </c>
      <c r="H1079" s="0" t="str">
        <f aca="false">VLOOKUP($D1079,metadata!$B$2:$S$451,5,0)</f>
        <v>y</v>
      </c>
      <c r="I1079" s="0" t="str">
        <f aca="false">VLOOKUP($D1079,metadata!$B$2:$S$451,6,0)</f>
        <v>a</v>
      </c>
      <c r="J1079" s="0" t="str">
        <f aca="false">VLOOKUP($D1079,metadata!$B$2:$S$451,7,0)</f>
        <v>i</v>
      </c>
      <c r="K1079" s="0" t="str">
        <f aca="false">VLOOKUP($D1079,metadata!$B$2:$S$451,8,0)</f>
        <v/>
      </c>
      <c r="L1079" s="0" t="n">
        <f aca="false">VLOOKUP($D1079,metadata!$B$2:$S$451,9,0)</f>
        <v>9</v>
      </c>
      <c r="M1079" s="0" t="str">
        <f aca="false">VLOOKUP($D1079,metadata!$B$2:$S$451,10,0)</f>
        <v/>
      </c>
      <c r="N1079" s="0" t="str">
        <f aca="false">VLOOKUP($D1079,metadata!$B$2:$S$451,11,0)</f>
        <v>drosophila littoralis</v>
      </c>
      <c r="O1079" s="0" t="str">
        <f aca="false">VLOOKUP($D1079,metadata!$B$2:$S$451,12,0)</f>
        <v>diptera</v>
      </c>
      <c r="P1079" s="0" t="str">
        <f aca="false">VLOOKUP($D1079,metadata!$B$2:$S$451,13,0)</f>
        <v>Tbilisi</v>
      </c>
      <c r="Q1079" s="0" t="n">
        <f aca="false">VLOOKUP($D1079,metadata!$B$2:$S$451,14,0)</f>
        <v>41.8333333333333</v>
      </c>
      <c r="R1079" s="0" t="n">
        <f aca="false">VLOOKUP($D1079,metadata!$B$2:$S$451,15,0)</f>
        <v>44.5</v>
      </c>
      <c r="S1079" s="0" t="str">
        <f aca="false">VLOOKUP($D1079,metadata!$B$2:$S$451,16,0)</f>
        <v/>
      </c>
      <c r="T1079" s="0" t="str">
        <f aca="false">VLOOKUP($D1079,metadata!$B$2:$S$451,17,0)</f>
        <v/>
      </c>
      <c r="U1079" s="0" t="str">
        <f aca="false">VLOOKUP($D1079,metadata!$B$2:$S$451,18,0)</f>
        <v/>
      </c>
      <c r="V1079" s="0" t="n">
        <f aca="false">VLOOKUP($D1079,metadata!$B$2:$Z$451,19,0)</f>
        <v>30</v>
      </c>
      <c r="W1079" s="0" t="str">
        <f aca="false">VLOOKUP($D1079,metadata!$B$2:$Z$451,20,0)</f>
        <v>global average</v>
      </c>
      <c r="X1079" s="0" t="str">
        <f aca="false">VLOOKUP($D1079,metadata!$B$2:$Z$451,21,0)</f>
        <v/>
      </c>
      <c r="Y1079" s="0" t="n">
        <f aca="false">VLOOKUP($D1079,metadata!$B$2:$Z$451,22,0)</f>
        <v>24</v>
      </c>
      <c r="Z1079" s="0" t="str">
        <f aca="false">VLOOKUP($D1079,metadata!$B$2:$Z$451,23,0)</f>
        <v/>
      </c>
      <c r="AA1079" s="0" t="str">
        <f aca="false">VLOOKUP($D1079,metadata!$B$2:$Z$451,24,0)</f>
        <v>adult</v>
      </c>
      <c r="AB1079" s="0" t="str">
        <f aca="false">VLOOKUP($D1079,metadata!$B$2:$Z$451,25,0)</f>
        <v/>
      </c>
      <c r="AC1079" s="0" t="n">
        <v>12.0171428571428</v>
      </c>
      <c r="AD1079" s="0" t="n">
        <v>55.2978208232444</v>
      </c>
      <c r="AF1079" s="0" t="n">
        <f aca="false">IF(AE1079="",V1079,AE1079)</f>
        <v>30</v>
      </c>
      <c r="AG1079" s="0" t="n">
        <f aca="false">ROUND(AC1079,1)</f>
        <v>12</v>
      </c>
      <c r="AH1079" s="0" t="n">
        <v>1986</v>
      </c>
      <c r="AI1079" s="0" t="s">
        <v>37</v>
      </c>
      <c r="AJ1079" s="0" t="s">
        <v>37</v>
      </c>
    </row>
    <row r="1080" customFormat="false" ht="13.8" hidden="false" customHeight="false" outlineLevel="0" collapsed="false">
      <c r="C1080" s="0" t="n">
        <v>1088</v>
      </c>
      <c r="D1080" s="3" t="str">
        <f aca="false">VLOOKUP(C1080,$A$1:$B$451,2)</f>
        <v>24- Tbilisi</v>
      </c>
      <c r="E1080" s="0" t="str">
        <f aca="false">VLOOKUP($D1080,metadata!$B$2:$S$451,2,0)</f>
        <v>LANKINEN, P</v>
      </c>
      <c r="F1080" s="0" t="str">
        <f aca="false">VLOOKUP($D1080,metadata!$B$2:$S$451,3,0)</f>
        <v>GEOGRAPHICAL VARIATION IN CIRCADIAN ECLOSION RHYTHM AND PHOTOPERIODIC ADULT DIAPAUSE IN DROSOPHILA-LITTORALIS</v>
      </c>
      <c r="G1080" s="0" t="str">
        <f aca="false">VLOOKUP($D1080,metadata!$B$2:$S$451,4,0)</f>
        <v>10.1007/BF00612503</v>
      </c>
      <c r="H1080" s="0" t="str">
        <f aca="false">VLOOKUP($D1080,metadata!$B$2:$S$451,5,0)</f>
        <v>y</v>
      </c>
      <c r="I1080" s="0" t="str">
        <f aca="false">VLOOKUP($D1080,metadata!$B$2:$S$451,6,0)</f>
        <v>a</v>
      </c>
      <c r="J1080" s="0" t="str">
        <f aca="false">VLOOKUP($D1080,metadata!$B$2:$S$451,7,0)</f>
        <v>i</v>
      </c>
      <c r="K1080" s="0" t="str">
        <f aca="false">VLOOKUP($D1080,metadata!$B$2:$S$451,8,0)</f>
        <v/>
      </c>
      <c r="L1080" s="0" t="n">
        <f aca="false">VLOOKUP($D1080,metadata!$B$2:$S$451,9,0)</f>
        <v>9</v>
      </c>
      <c r="M1080" s="0" t="str">
        <f aca="false">VLOOKUP($D1080,metadata!$B$2:$S$451,10,0)</f>
        <v/>
      </c>
      <c r="N1080" s="0" t="str">
        <f aca="false">VLOOKUP($D1080,metadata!$B$2:$S$451,11,0)</f>
        <v>drosophila littoralis</v>
      </c>
      <c r="O1080" s="0" t="str">
        <f aca="false">VLOOKUP($D1080,metadata!$B$2:$S$451,12,0)</f>
        <v>diptera</v>
      </c>
      <c r="P1080" s="0" t="str">
        <f aca="false">VLOOKUP($D1080,metadata!$B$2:$S$451,13,0)</f>
        <v>Tbilisi</v>
      </c>
      <c r="Q1080" s="0" t="n">
        <f aca="false">VLOOKUP($D1080,metadata!$B$2:$S$451,14,0)</f>
        <v>41.8333333333333</v>
      </c>
      <c r="R1080" s="0" t="n">
        <f aca="false">VLOOKUP($D1080,metadata!$B$2:$S$451,15,0)</f>
        <v>44.5</v>
      </c>
      <c r="S1080" s="0" t="str">
        <f aca="false">VLOOKUP($D1080,metadata!$B$2:$S$451,16,0)</f>
        <v/>
      </c>
      <c r="T1080" s="0" t="str">
        <f aca="false">VLOOKUP($D1080,metadata!$B$2:$S$451,17,0)</f>
        <v/>
      </c>
      <c r="U1080" s="0" t="str">
        <f aca="false">VLOOKUP($D1080,metadata!$B$2:$S$451,18,0)</f>
        <v/>
      </c>
      <c r="V1080" s="0" t="n">
        <f aca="false">VLOOKUP($D1080,metadata!$B$2:$Z$451,19,0)</f>
        <v>30</v>
      </c>
      <c r="W1080" s="0" t="str">
        <f aca="false">VLOOKUP($D1080,metadata!$B$2:$Z$451,20,0)</f>
        <v>global average</v>
      </c>
      <c r="X1080" s="0" t="str">
        <f aca="false">VLOOKUP($D1080,metadata!$B$2:$Z$451,21,0)</f>
        <v/>
      </c>
      <c r="Y1080" s="0" t="n">
        <f aca="false">VLOOKUP($D1080,metadata!$B$2:$Z$451,22,0)</f>
        <v>24</v>
      </c>
      <c r="Z1080" s="0" t="str">
        <f aca="false">VLOOKUP($D1080,metadata!$B$2:$Z$451,23,0)</f>
        <v/>
      </c>
      <c r="AA1080" s="0" t="str">
        <f aca="false">VLOOKUP($D1080,metadata!$B$2:$Z$451,24,0)</f>
        <v>adult</v>
      </c>
      <c r="AB1080" s="0" t="str">
        <f aca="false">VLOOKUP($D1080,metadata!$B$2:$Z$451,25,0)</f>
        <v/>
      </c>
      <c r="AC1080" s="0" t="n">
        <v>13.5257142857142</v>
      </c>
      <c r="AD1080" s="0" t="n">
        <v>4.5569007263922</v>
      </c>
      <c r="AF1080" s="0" t="n">
        <f aca="false">IF(AE1080="",V1080,AE1080)</f>
        <v>30</v>
      </c>
      <c r="AG1080" s="0" t="n">
        <f aca="false">ROUND(AC1080,1)</f>
        <v>13.5</v>
      </c>
      <c r="AH1080" s="0" t="n">
        <v>1986</v>
      </c>
      <c r="AI1080" s="0" t="s">
        <v>37</v>
      </c>
      <c r="AJ1080" s="0" t="s">
        <v>37</v>
      </c>
    </row>
    <row r="1081" customFormat="false" ht="13.8" hidden="false" customHeight="false" outlineLevel="0" collapsed="false">
      <c r="C1081" s="0" t="n">
        <v>1089</v>
      </c>
      <c r="D1081" s="3" t="str">
        <f aca="false">VLOOKUP(C1081,$A$1:$B$451,2)</f>
        <v>24- Tbilisi</v>
      </c>
      <c r="E1081" s="0" t="str">
        <f aca="false">VLOOKUP($D1081,metadata!$B$2:$S$451,2,0)</f>
        <v>LANKINEN, P</v>
      </c>
      <c r="F1081" s="0" t="str">
        <f aca="false">VLOOKUP($D1081,metadata!$B$2:$S$451,3,0)</f>
        <v>GEOGRAPHICAL VARIATION IN CIRCADIAN ECLOSION RHYTHM AND PHOTOPERIODIC ADULT DIAPAUSE IN DROSOPHILA-LITTORALIS</v>
      </c>
      <c r="G1081" s="0" t="str">
        <f aca="false">VLOOKUP($D1081,metadata!$B$2:$S$451,4,0)</f>
        <v>10.1007/BF00612503</v>
      </c>
      <c r="H1081" s="0" t="str">
        <f aca="false">VLOOKUP($D1081,metadata!$B$2:$S$451,5,0)</f>
        <v>y</v>
      </c>
      <c r="I1081" s="0" t="str">
        <f aca="false">VLOOKUP($D1081,metadata!$B$2:$S$451,6,0)</f>
        <v>a</v>
      </c>
      <c r="J1081" s="0" t="str">
        <f aca="false">VLOOKUP($D1081,metadata!$B$2:$S$451,7,0)</f>
        <v>i</v>
      </c>
      <c r="K1081" s="0" t="str">
        <f aca="false">VLOOKUP($D1081,metadata!$B$2:$S$451,8,0)</f>
        <v/>
      </c>
      <c r="L1081" s="0" t="n">
        <f aca="false">VLOOKUP($D1081,metadata!$B$2:$S$451,9,0)</f>
        <v>9</v>
      </c>
      <c r="M1081" s="0" t="str">
        <f aca="false">VLOOKUP($D1081,metadata!$B$2:$S$451,10,0)</f>
        <v/>
      </c>
      <c r="N1081" s="0" t="str">
        <f aca="false">VLOOKUP($D1081,metadata!$B$2:$S$451,11,0)</f>
        <v>drosophila littoralis</v>
      </c>
      <c r="O1081" s="0" t="str">
        <f aca="false">VLOOKUP($D1081,metadata!$B$2:$S$451,12,0)</f>
        <v>diptera</v>
      </c>
      <c r="P1081" s="0" t="str">
        <f aca="false">VLOOKUP($D1081,metadata!$B$2:$S$451,13,0)</f>
        <v>Tbilisi</v>
      </c>
      <c r="Q1081" s="0" t="n">
        <f aca="false">VLOOKUP($D1081,metadata!$B$2:$S$451,14,0)</f>
        <v>41.8333333333333</v>
      </c>
      <c r="R1081" s="0" t="n">
        <f aca="false">VLOOKUP($D1081,metadata!$B$2:$S$451,15,0)</f>
        <v>44.5</v>
      </c>
      <c r="S1081" s="0" t="str">
        <f aca="false">VLOOKUP($D1081,metadata!$B$2:$S$451,16,0)</f>
        <v/>
      </c>
      <c r="T1081" s="0" t="str">
        <f aca="false">VLOOKUP($D1081,metadata!$B$2:$S$451,17,0)</f>
        <v/>
      </c>
      <c r="U1081" s="0" t="str">
        <f aca="false">VLOOKUP($D1081,metadata!$B$2:$S$451,18,0)</f>
        <v/>
      </c>
      <c r="V1081" s="0" t="n">
        <f aca="false">VLOOKUP($D1081,metadata!$B$2:$Z$451,19,0)</f>
        <v>30</v>
      </c>
      <c r="W1081" s="0" t="str">
        <f aca="false">VLOOKUP($D1081,metadata!$B$2:$Z$451,20,0)</f>
        <v>global average</v>
      </c>
      <c r="X1081" s="0" t="str">
        <f aca="false">VLOOKUP($D1081,metadata!$B$2:$Z$451,21,0)</f>
        <v/>
      </c>
      <c r="Y1081" s="0" t="n">
        <f aca="false">VLOOKUP($D1081,metadata!$B$2:$Z$451,22,0)</f>
        <v>24</v>
      </c>
      <c r="Z1081" s="0" t="str">
        <f aca="false">VLOOKUP($D1081,metadata!$B$2:$Z$451,23,0)</f>
        <v/>
      </c>
      <c r="AA1081" s="0" t="str">
        <f aca="false">VLOOKUP($D1081,metadata!$B$2:$Z$451,24,0)</f>
        <v>adult</v>
      </c>
      <c r="AB1081" s="0" t="str">
        <f aca="false">VLOOKUP($D1081,metadata!$B$2:$Z$451,25,0)</f>
        <v/>
      </c>
      <c r="AC1081" s="0" t="n">
        <v>15.0342857142857</v>
      </c>
      <c r="AD1081" s="0" t="n">
        <v>4.66343825665865</v>
      </c>
      <c r="AF1081" s="0" t="n">
        <f aca="false">IF(AE1081="",V1081,AE1081)</f>
        <v>30</v>
      </c>
      <c r="AG1081" s="0" t="n">
        <f aca="false">ROUND(AC1081,1)</f>
        <v>15</v>
      </c>
      <c r="AH1081" s="0" t="n">
        <v>1986</v>
      </c>
      <c r="AI1081" s="0" t="s">
        <v>37</v>
      </c>
      <c r="AJ1081" s="0" t="s">
        <v>37</v>
      </c>
    </row>
    <row r="1082" customFormat="false" ht="13.8" hidden="false" customHeight="false" outlineLevel="0" collapsed="false">
      <c r="C1082" s="0" t="n">
        <v>1090</v>
      </c>
      <c r="D1082" s="3" t="str">
        <f aca="false">VLOOKUP(C1082,$A$1:$B$451,2)</f>
        <v>24- Tbilisi</v>
      </c>
      <c r="E1082" s="0" t="str">
        <f aca="false">VLOOKUP($D1082,metadata!$B$2:$S$451,2,0)</f>
        <v>LANKINEN, P</v>
      </c>
      <c r="F1082" s="0" t="str">
        <f aca="false">VLOOKUP($D1082,metadata!$B$2:$S$451,3,0)</f>
        <v>GEOGRAPHICAL VARIATION IN CIRCADIAN ECLOSION RHYTHM AND PHOTOPERIODIC ADULT DIAPAUSE IN DROSOPHILA-LITTORALIS</v>
      </c>
      <c r="G1082" s="0" t="str">
        <f aca="false">VLOOKUP($D1082,metadata!$B$2:$S$451,4,0)</f>
        <v>10.1007/BF00612503</v>
      </c>
      <c r="H1082" s="0" t="str">
        <f aca="false">VLOOKUP($D1082,metadata!$B$2:$S$451,5,0)</f>
        <v>y</v>
      </c>
      <c r="I1082" s="0" t="str">
        <f aca="false">VLOOKUP($D1082,metadata!$B$2:$S$451,6,0)</f>
        <v>a</v>
      </c>
      <c r="J1082" s="0" t="str">
        <f aca="false">VLOOKUP($D1082,metadata!$B$2:$S$451,7,0)</f>
        <v>i</v>
      </c>
      <c r="K1082" s="0" t="str">
        <f aca="false">VLOOKUP($D1082,metadata!$B$2:$S$451,8,0)</f>
        <v/>
      </c>
      <c r="L1082" s="0" t="n">
        <f aca="false">VLOOKUP($D1082,metadata!$B$2:$S$451,9,0)</f>
        <v>9</v>
      </c>
      <c r="M1082" s="0" t="str">
        <f aca="false">VLOOKUP($D1082,metadata!$B$2:$S$451,10,0)</f>
        <v/>
      </c>
      <c r="N1082" s="0" t="str">
        <f aca="false">VLOOKUP($D1082,metadata!$B$2:$S$451,11,0)</f>
        <v>drosophila littoralis</v>
      </c>
      <c r="O1082" s="0" t="str">
        <f aca="false">VLOOKUP($D1082,metadata!$B$2:$S$451,12,0)</f>
        <v>diptera</v>
      </c>
      <c r="P1082" s="0" t="str">
        <f aca="false">VLOOKUP($D1082,metadata!$B$2:$S$451,13,0)</f>
        <v>Tbilisi</v>
      </c>
      <c r="Q1082" s="0" t="n">
        <f aca="false">VLOOKUP($D1082,metadata!$B$2:$S$451,14,0)</f>
        <v>41.8333333333333</v>
      </c>
      <c r="R1082" s="0" t="n">
        <f aca="false">VLOOKUP($D1082,metadata!$B$2:$S$451,15,0)</f>
        <v>44.5</v>
      </c>
      <c r="S1082" s="0" t="str">
        <f aca="false">VLOOKUP($D1082,metadata!$B$2:$S$451,16,0)</f>
        <v/>
      </c>
      <c r="T1082" s="0" t="str">
        <f aca="false">VLOOKUP($D1082,metadata!$B$2:$S$451,17,0)</f>
        <v/>
      </c>
      <c r="U1082" s="0" t="str">
        <f aca="false">VLOOKUP($D1082,metadata!$B$2:$S$451,18,0)</f>
        <v/>
      </c>
      <c r="V1082" s="0" t="n">
        <f aca="false">VLOOKUP($D1082,metadata!$B$2:$Z$451,19,0)</f>
        <v>30</v>
      </c>
      <c r="W1082" s="0" t="str">
        <f aca="false">VLOOKUP($D1082,metadata!$B$2:$Z$451,20,0)</f>
        <v>global average</v>
      </c>
      <c r="X1082" s="0" t="str">
        <f aca="false">VLOOKUP($D1082,metadata!$B$2:$Z$451,21,0)</f>
        <v/>
      </c>
      <c r="Y1082" s="0" t="n">
        <f aca="false">VLOOKUP($D1082,metadata!$B$2:$Z$451,22,0)</f>
        <v>24</v>
      </c>
      <c r="Z1082" s="0" t="str">
        <f aca="false">VLOOKUP($D1082,metadata!$B$2:$Z$451,23,0)</f>
        <v/>
      </c>
      <c r="AA1082" s="0" t="str">
        <f aca="false">VLOOKUP($D1082,metadata!$B$2:$Z$451,24,0)</f>
        <v>adult</v>
      </c>
      <c r="AB1082" s="0" t="str">
        <f aca="false">VLOOKUP($D1082,metadata!$B$2:$Z$451,25,0)</f>
        <v/>
      </c>
      <c r="AC1082" s="0" t="n">
        <v>16.5428571428571</v>
      </c>
      <c r="AD1082" s="0" t="n">
        <v>0.532687651331798</v>
      </c>
      <c r="AF1082" s="0" t="n">
        <f aca="false">IF(AE1082="",V1082,AE1082)</f>
        <v>30</v>
      </c>
      <c r="AG1082" s="0" t="n">
        <f aca="false">ROUND(AC1082,1)</f>
        <v>16.5</v>
      </c>
      <c r="AH1082" s="0" t="n">
        <v>1986</v>
      </c>
      <c r="AI1082" s="0" t="s">
        <v>37</v>
      </c>
      <c r="AJ1082" s="0" t="s">
        <v>37</v>
      </c>
    </row>
    <row r="1083" customFormat="false" ht="13.8" hidden="false" customHeight="false" outlineLevel="0" collapsed="false">
      <c r="C1083" s="0" t="n">
        <v>1091</v>
      </c>
      <c r="D1083" s="3" t="str">
        <f aca="false">VLOOKUP(C1083,$A$1:$B$451,2)</f>
        <v>24- Tbilisi</v>
      </c>
      <c r="E1083" s="0" t="str">
        <f aca="false">VLOOKUP($D1083,metadata!$B$2:$S$451,2,0)</f>
        <v>LANKINEN, P</v>
      </c>
      <c r="F1083" s="0" t="str">
        <f aca="false">VLOOKUP($D1083,metadata!$B$2:$S$451,3,0)</f>
        <v>GEOGRAPHICAL VARIATION IN CIRCADIAN ECLOSION RHYTHM AND PHOTOPERIODIC ADULT DIAPAUSE IN DROSOPHILA-LITTORALIS</v>
      </c>
      <c r="G1083" s="0" t="str">
        <f aca="false">VLOOKUP($D1083,metadata!$B$2:$S$451,4,0)</f>
        <v>10.1007/BF00612503</v>
      </c>
      <c r="H1083" s="0" t="str">
        <f aca="false">VLOOKUP($D1083,metadata!$B$2:$S$451,5,0)</f>
        <v>y</v>
      </c>
      <c r="I1083" s="0" t="str">
        <f aca="false">VLOOKUP($D1083,metadata!$B$2:$S$451,6,0)</f>
        <v>a</v>
      </c>
      <c r="J1083" s="0" t="str">
        <f aca="false">VLOOKUP($D1083,metadata!$B$2:$S$451,7,0)</f>
        <v>i</v>
      </c>
      <c r="K1083" s="0" t="str">
        <f aca="false">VLOOKUP($D1083,metadata!$B$2:$S$451,8,0)</f>
        <v/>
      </c>
      <c r="L1083" s="0" t="n">
        <f aca="false">VLOOKUP($D1083,metadata!$B$2:$S$451,9,0)</f>
        <v>9</v>
      </c>
      <c r="M1083" s="0" t="str">
        <f aca="false">VLOOKUP($D1083,metadata!$B$2:$S$451,10,0)</f>
        <v/>
      </c>
      <c r="N1083" s="0" t="str">
        <f aca="false">VLOOKUP($D1083,metadata!$B$2:$S$451,11,0)</f>
        <v>drosophila littoralis</v>
      </c>
      <c r="O1083" s="0" t="str">
        <f aca="false">VLOOKUP($D1083,metadata!$B$2:$S$451,12,0)</f>
        <v>diptera</v>
      </c>
      <c r="P1083" s="0" t="str">
        <f aca="false">VLOOKUP($D1083,metadata!$B$2:$S$451,13,0)</f>
        <v>Tbilisi</v>
      </c>
      <c r="Q1083" s="0" t="n">
        <f aca="false">VLOOKUP($D1083,metadata!$B$2:$S$451,14,0)</f>
        <v>41.8333333333333</v>
      </c>
      <c r="R1083" s="0" t="n">
        <f aca="false">VLOOKUP($D1083,metadata!$B$2:$S$451,15,0)</f>
        <v>44.5</v>
      </c>
      <c r="S1083" s="0" t="str">
        <f aca="false">VLOOKUP($D1083,metadata!$B$2:$S$451,16,0)</f>
        <v/>
      </c>
      <c r="T1083" s="0" t="str">
        <f aca="false">VLOOKUP($D1083,metadata!$B$2:$S$451,17,0)</f>
        <v/>
      </c>
      <c r="U1083" s="0" t="str">
        <f aca="false">VLOOKUP($D1083,metadata!$B$2:$S$451,18,0)</f>
        <v/>
      </c>
      <c r="V1083" s="0" t="n">
        <f aca="false">VLOOKUP($D1083,metadata!$B$2:$Z$451,19,0)</f>
        <v>30</v>
      </c>
      <c r="W1083" s="0" t="str">
        <f aca="false">VLOOKUP($D1083,metadata!$B$2:$Z$451,20,0)</f>
        <v>global average</v>
      </c>
      <c r="X1083" s="0" t="str">
        <f aca="false">VLOOKUP($D1083,metadata!$B$2:$Z$451,21,0)</f>
        <v/>
      </c>
      <c r="Y1083" s="0" t="n">
        <f aca="false">VLOOKUP($D1083,metadata!$B$2:$Z$451,22,0)</f>
        <v>24</v>
      </c>
      <c r="Z1083" s="0" t="str">
        <f aca="false">VLOOKUP($D1083,metadata!$B$2:$Z$451,23,0)</f>
        <v/>
      </c>
      <c r="AA1083" s="0" t="str">
        <f aca="false">VLOOKUP($D1083,metadata!$B$2:$Z$451,24,0)</f>
        <v>adult</v>
      </c>
      <c r="AB1083" s="0" t="str">
        <f aca="false">VLOOKUP($D1083,metadata!$B$2:$Z$451,25,0)</f>
        <v/>
      </c>
      <c r="AC1083" s="0" t="n">
        <v>17.9828571428571</v>
      </c>
      <c r="AD1083" s="0" t="n">
        <v>0.634382566586055</v>
      </c>
      <c r="AF1083" s="0" t="n">
        <f aca="false">IF(AE1083="",V1083,AE1083)</f>
        <v>30</v>
      </c>
      <c r="AG1083" s="0" t="n">
        <f aca="false">ROUND(AC1083,1)</f>
        <v>18</v>
      </c>
      <c r="AH1083" s="0" t="n">
        <v>1986</v>
      </c>
      <c r="AI1083" s="0" t="s">
        <v>37</v>
      </c>
      <c r="AJ1083" s="0" t="s">
        <v>37</v>
      </c>
    </row>
    <row r="1084" customFormat="false" ht="13.8" hidden="false" customHeight="false" outlineLevel="0" collapsed="false">
      <c r="C1084" s="0" t="n">
        <v>1092</v>
      </c>
      <c r="D1084" s="3" t="str">
        <f aca="false">VLOOKUP(C1084,$A$1:$B$451,2)</f>
        <v>24- Tbilisi</v>
      </c>
      <c r="E1084" s="0" t="str">
        <f aca="false">VLOOKUP($D1084,metadata!$B$2:$S$451,2,0)</f>
        <v>LANKINEN, P</v>
      </c>
      <c r="F1084" s="0" t="str">
        <f aca="false">VLOOKUP($D1084,metadata!$B$2:$S$451,3,0)</f>
        <v>GEOGRAPHICAL VARIATION IN CIRCADIAN ECLOSION RHYTHM AND PHOTOPERIODIC ADULT DIAPAUSE IN DROSOPHILA-LITTORALIS</v>
      </c>
      <c r="G1084" s="0" t="str">
        <f aca="false">VLOOKUP($D1084,metadata!$B$2:$S$451,4,0)</f>
        <v>10.1007/BF00612503</v>
      </c>
      <c r="H1084" s="0" t="str">
        <f aca="false">VLOOKUP($D1084,metadata!$B$2:$S$451,5,0)</f>
        <v>y</v>
      </c>
      <c r="I1084" s="0" t="str">
        <f aca="false">VLOOKUP($D1084,metadata!$B$2:$S$451,6,0)</f>
        <v>a</v>
      </c>
      <c r="J1084" s="0" t="str">
        <f aca="false">VLOOKUP($D1084,metadata!$B$2:$S$451,7,0)</f>
        <v>i</v>
      </c>
      <c r="K1084" s="0" t="str">
        <f aca="false">VLOOKUP($D1084,metadata!$B$2:$S$451,8,0)</f>
        <v/>
      </c>
      <c r="L1084" s="0" t="n">
        <f aca="false">VLOOKUP($D1084,metadata!$B$2:$S$451,9,0)</f>
        <v>9</v>
      </c>
      <c r="M1084" s="0" t="str">
        <f aca="false">VLOOKUP($D1084,metadata!$B$2:$S$451,10,0)</f>
        <v/>
      </c>
      <c r="N1084" s="0" t="str">
        <f aca="false">VLOOKUP($D1084,metadata!$B$2:$S$451,11,0)</f>
        <v>drosophila littoralis</v>
      </c>
      <c r="O1084" s="0" t="str">
        <f aca="false">VLOOKUP($D1084,metadata!$B$2:$S$451,12,0)</f>
        <v>diptera</v>
      </c>
      <c r="P1084" s="0" t="str">
        <f aca="false">VLOOKUP($D1084,metadata!$B$2:$S$451,13,0)</f>
        <v>Tbilisi</v>
      </c>
      <c r="Q1084" s="0" t="n">
        <f aca="false">VLOOKUP($D1084,metadata!$B$2:$S$451,14,0)</f>
        <v>41.8333333333333</v>
      </c>
      <c r="R1084" s="0" t="n">
        <f aca="false">VLOOKUP($D1084,metadata!$B$2:$S$451,15,0)</f>
        <v>44.5</v>
      </c>
      <c r="S1084" s="0" t="str">
        <f aca="false">VLOOKUP($D1084,metadata!$B$2:$S$451,16,0)</f>
        <v/>
      </c>
      <c r="T1084" s="0" t="str">
        <f aca="false">VLOOKUP($D1084,metadata!$B$2:$S$451,17,0)</f>
        <v/>
      </c>
      <c r="U1084" s="0" t="str">
        <f aca="false">VLOOKUP($D1084,metadata!$B$2:$S$451,18,0)</f>
        <v/>
      </c>
      <c r="V1084" s="0" t="n">
        <f aca="false">VLOOKUP($D1084,metadata!$B$2:$Z$451,19,0)</f>
        <v>30</v>
      </c>
      <c r="W1084" s="0" t="str">
        <f aca="false">VLOOKUP($D1084,metadata!$B$2:$Z$451,20,0)</f>
        <v>global average</v>
      </c>
      <c r="X1084" s="0" t="str">
        <f aca="false">VLOOKUP($D1084,metadata!$B$2:$Z$451,21,0)</f>
        <v/>
      </c>
      <c r="Y1084" s="0" t="n">
        <f aca="false">VLOOKUP($D1084,metadata!$B$2:$Z$451,22,0)</f>
        <v>24</v>
      </c>
      <c r="Z1084" s="0" t="str">
        <f aca="false">VLOOKUP($D1084,metadata!$B$2:$Z$451,23,0)</f>
        <v/>
      </c>
      <c r="AA1084" s="0" t="str">
        <f aca="false">VLOOKUP($D1084,metadata!$B$2:$Z$451,24,0)</f>
        <v>adult</v>
      </c>
      <c r="AB1084" s="0" t="str">
        <f aca="false">VLOOKUP($D1084,metadata!$B$2:$Z$451,25,0)</f>
        <v/>
      </c>
      <c r="AC1084" s="0" t="n">
        <v>19.4914285714285</v>
      </c>
      <c r="AD1084" s="0" t="n">
        <v>2.43583535108962</v>
      </c>
      <c r="AF1084" s="0" t="n">
        <f aca="false">IF(AE1084="",V1084,AE1084)</f>
        <v>30</v>
      </c>
      <c r="AG1084" s="0" t="n">
        <f aca="false">ROUND(AC1084,1)</f>
        <v>19.5</v>
      </c>
      <c r="AH1084" s="0" t="n">
        <v>1986</v>
      </c>
      <c r="AI1084" s="0" t="s">
        <v>37</v>
      </c>
      <c r="AJ1084" s="0" t="s">
        <v>37</v>
      </c>
    </row>
    <row r="1085" customFormat="false" ht="13.8" hidden="false" customHeight="false" outlineLevel="0" collapsed="false">
      <c r="C1085" s="0" t="n">
        <v>1093</v>
      </c>
      <c r="D1085" s="3" t="str">
        <f aca="false">VLOOKUP(C1085,$A$1:$B$451,2)</f>
        <v>24- Tbilisi</v>
      </c>
      <c r="E1085" s="0" t="str">
        <f aca="false">VLOOKUP($D1085,metadata!$B$2:$S$451,2,0)</f>
        <v>LANKINEN, P</v>
      </c>
      <c r="F1085" s="0" t="str">
        <f aca="false">VLOOKUP($D1085,metadata!$B$2:$S$451,3,0)</f>
        <v>GEOGRAPHICAL VARIATION IN CIRCADIAN ECLOSION RHYTHM AND PHOTOPERIODIC ADULT DIAPAUSE IN DROSOPHILA-LITTORALIS</v>
      </c>
      <c r="G1085" s="0" t="str">
        <f aca="false">VLOOKUP($D1085,metadata!$B$2:$S$451,4,0)</f>
        <v>10.1007/BF00612503</v>
      </c>
      <c r="H1085" s="0" t="str">
        <f aca="false">VLOOKUP($D1085,metadata!$B$2:$S$451,5,0)</f>
        <v>y</v>
      </c>
      <c r="I1085" s="0" t="str">
        <f aca="false">VLOOKUP($D1085,metadata!$B$2:$S$451,6,0)</f>
        <v>a</v>
      </c>
      <c r="J1085" s="0" t="str">
        <f aca="false">VLOOKUP($D1085,metadata!$B$2:$S$451,7,0)</f>
        <v>i</v>
      </c>
      <c r="K1085" s="0" t="str">
        <f aca="false">VLOOKUP($D1085,metadata!$B$2:$S$451,8,0)</f>
        <v/>
      </c>
      <c r="L1085" s="0" t="n">
        <f aca="false">VLOOKUP($D1085,metadata!$B$2:$S$451,9,0)</f>
        <v>9</v>
      </c>
      <c r="M1085" s="0" t="str">
        <f aca="false">VLOOKUP($D1085,metadata!$B$2:$S$451,10,0)</f>
        <v/>
      </c>
      <c r="N1085" s="0" t="str">
        <f aca="false">VLOOKUP($D1085,metadata!$B$2:$S$451,11,0)</f>
        <v>drosophila littoralis</v>
      </c>
      <c r="O1085" s="0" t="str">
        <f aca="false">VLOOKUP($D1085,metadata!$B$2:$S$451,12,0)</f>
        <v>diptera</v>
      </c>
      <c r="P1085" s="0" t="str">
        <f aca="false">VLOOKUP($D1085,metadata!$B$2:$S$451,13,0)</f>
        <v>Tbilisi</v>
      </c>
      <c r="Q1085" s="0" t="n">
        <f aca="false">VLOOKUP($D1085,metadata!$B$2:$S$451,14,0)</f>
        <v>41.8333333333333</v>
      </c>
      <c r="R1085" s="0" t="n">
        <f aca="false">VLOOKUP($D1085,metadata!$B$2:$S$451,15,0)</f>
        <v>44.5</v>
      </c>
      <c r="S1085" s="0" t="str">
        <f aca="false">VLOOKUP($D1085,metadata!$B$2:$S$451,16,0)</f>
        <v/>
      </c>
      <c r="T1085" s="0" t="str">
        <f aca="false">VLOOKUP($D1085,metadata!$B$2:$S$451,17,0)</f>
        <v/>
      </c>
      <c r="U1085" s="0" t="str">
        <f aca="false">VLOOKUP($D1085,metadata!$B$2:$S$451,18,0)</f>
        <v/>
      </c>
      <c r="V1085" s="0" t="n">
        <f aca="false">VLOOKUP($D1085,metadata!$B$2:$Z$451,19,0)</f>
        <v>30</v>
      </c>
      <c r="W1085" s="0" t="str">
        <f aca="false">VLOOKUP($D1085,metadata!$B$2:$Z$451,20,0)</f>
        <v>global average</v>
      </c>
      <c r="X1085" s="0" t="str">
        <f aca="false">VLOOKUP($D1085,metadata!$B$2:$Z$451,21,0)</f>
        <v/>
      </c>
      <c r="Y1085" s="0" t="n">
        <f aca="false">VLOOKUP($D1085,metadata!$B$2:$Z$451,22,0)</f>
        <v>24</v>
      </c>
      <c r="Z1085" s="0" t="str">
        <f aca="false">VLOOKUP($D1085,metadata!$B$2:$Z$451,23,0)</f>
        <v/>
      </c>
      <c r="AA1085" s="0" t="str">
        <f aca="false">VLOOKUP($D1085,metadata!$B$2:$Z$451,24,0)</f>
        <v>adult</v>
      </c>
      <c r="AB1085" s="0" t="str">
        <f aca="false">VLOOKUP($D1085,metadata!$B$2:$Z$451,25,0)</f>
        <v/>
      </c>
      <c r="AC1085" s="0" t="n">
        <v>20.9314285714285</v>
      </c>
      <c r="AD1085" s="0" t="n">
        <v>-0.00484261501208038</v>
      </c>
      <c r="AF1085" s="0" t="n">
        <f aca="false">IF(AE1085="",V1085,AE1085)</f>
        <v>30</v>
      </c>
      <c r="AG1085" s="0" t="n">
        <v>21</v>
      </c>
      <c r="AH1085" s="0" t="n">
        <v>1986</v>
      </c>
      <c r="AI1085" s="0" t="s">
        <v>37</v>
      </c>
      <c r="AJ1085" s="0" t="s">
        <v>37</v>
      </c>
      <c r="AM1085" s="0" t="s">
        <v>39</v>
      </c>
      <c r="AN1085" s="0" t="s">
        <v>40</v>
      </c>
      <c r="AO1085" s="0" t="s">
        <v>41</v>
      </c>
      <c r="AP1085" s="0" t="s">
        <v>42</v>
      </c>
      <c r="AQ1085" s="0" t="s">
        <v>43</v>
      </c>
    </row>
    <row r="1086" customFormat="false" ht="13.8" hidden="false" customHeight="false" outlineLevel="0" collapsed="false">
      <c r="C1086" s="0" t="n">
        <v>1094</v>
      </c>
      <c r="D1086" s="3" t="str">
        <f aca="false">VLOOKUP(C1086,$A$1:$B$451,2)</f>
        <v>26-Pelkosenniemi</v>
      </c>
      <c r="E1086" s="0" t="str">
        <f aca="false">VLOOKUP($D1086,metadata!$B$2:$S$451,2,0)</f>
        <v>Lankinen, P; Tyukmaeva, VI; Hoikkala, A</v>
      </c>
      <c r="F1086" s="0" t="str">
        <f aca="false">VLOOKUP($D1086,metadata!$B$2:$S$451,3,0)</f>
        <v>Northern Drosophila montana flies show variation both within and between cline populations in the critical day length evoking reproductive diapause</v>
      </c>
      <c r="G1086" s="0" t="str">
        <f aca="false">VLOOKUP($D1086,metadata!$B$2:$S$451,4,0)</f>
        <v>10.1016/j.jinsphys.2013.05.006</v>
      </c>
      <c r="H1086" s="0" t="str">
        <f aca="false">VLOOKUP($D1086,metadata!$B$2:$S$451,5,0)</f>
        <v>y</v>
      </c>
      <c r="I1086" s="0" t="str">
        <f aca="false">VLOOKUP($D1086,metadata!$B$2:$S$451,6,0)</f>
        <v>a</v>
      </c>
      <c r="J1086" s="0" t="str">
        <f aca="false">VLOOKUP($D1086,metadata!$B$2:$S$451,7,0)</f>
        <v>i</v>
      </c>
      <c r="K1086" s="0" t="n">
        <f aca="false">VLOOKUP($D1086,metadata!$B$2:$S$451,8,0)</f>
        <v>105</v>
      </c>
      <c r="L1086" s="0" t="n">
        <f aca="false">VLOOKUP($D1086,metadata!$B$2:$S$451,9,0)</f>
        <v>14</v>
      </c>
      <c r="M1086" s="0" t="str">
        <f aca="false">VLOOKUP($D1086,metadata!$B$2:$S$451,10,0)</f>
        <v/>
      </c>
      <c r="N1086" s="0" t="str">
        <f aca="false">VLOOKUP($D1086,metadata!$B$2:$S$451,11,0)</f>
        <v>drosophila montana</v>
      </c>
      <c r="O1086" s="0" t="str">
        <f aca="false">VLOOKUP($D1086,metadata!$B$2:$S$451,12,0)</f>
        <v>diptera</v>
      </c>
      <c r="P1086" s="0" t="str">
        <f aca="false">VLOOKUP($D1086,metadata!$B$2:$S$451,13,0)</f>
        <v>Pelkosenniemi</v>
      </c>
      <c r="Q1086" s="0" t="str">
        <f aca="false">VLOOKUP($D1086,metadata!$B$2:$S$451,14,0)</f>
        <v>67.1N</v>
      </c>
      <c r="R1086" s="0" t="str">
        <f aca="false">VLOOKUP($D1086,metadata!$B$2:$S$451,15,0)</f>
        <v>27.3E</v>
      </c>
      <c r="S1086" s="0" t="str">
        <f aca="false">VLOOKUP($D1086,metadata!$B$2:$S$451,16,0)</f>
        <v/>
      </c>
      <c r="T1086" s="0" t="str">
        <f aca="false">VLOOKUP($D1086,metadata!$B$2:$S$451,17,0)</f>
        <v/>
      </c>
      <c r="U1086" s="0" t="str">
        <f aca="false">VLOOKUP($D1086,metadata!$B$2:$S$451,18,0)</f>
        <v/>
      </c>
      <c r="V1086" s="0" t="n">
        <f aca="false">VLOOKUP($D1086,metadata!$B$2:$Z$451,19,0)</f>
        <v>100</v>
      </c>
      <c r="W1086" s="0" t="str">
        <f aca="false">VLOOKUP($D1086,metadata!$B$2:$Z$451,20,0)</f>
        <v>global average</v>
      </c>
      <c r="X1086" s="0" t="n">
        <f aca="false">VLOOKUP($D1086,metadata!$B$2:$Z$451,21,0)</f>
        <v>14</v>
      </c>
      <c r="Y1086" s="0" t="str">
        <f aca="false">VLOOKUP($D1086,metadata!$B$2:$Z$451,22,0)</f>
        <v>t26</v>
      </c>
      <c r="Z1086" s="0" t="n">
        <f aca="false">VLOOKUP($D1086,metadata!$B$2:$Z$451,23,0)</f>
        <v>21</v>
      </c>
      <c r="AA1086" s="0" t="str">
        <f aca="false">VLOOKUP($D1086,metadata!$B$2:$Z$451,24,0)</f>
        <v>adult</v>
      </c>
      <c r="AB1086" s="0" t="str">
        <f aca="false">VLOOKUP($D1086,metadata!$B$2:$Z$451,25,0)</f>
        <v/>
      </c>
      <c r="AF1086" s="0" t="n">
        <f aca="false">IF(AE1086="",V1086,AE1086)</f>
        <v>100</v>
      </c>
      <c r="AH1086" s="0" t="str">
        <f aca="false">IF(AD1086&lt;1.1,"x","")</f>
        <v>x</v>
      </c>
      <c r="AM1086" s="0" t="s">
        <v>44</v>
      </c>
      <c r="AN1086" s="0" t="n">
        <v>18.63</v>
      </c>
      <c r="AO1086" s="0" t="n">
        <v>0.14</v>
      </c>
      <c r="AP1086" s="0" t="n">
        <v>32.68</v>
      </c>
      <c r="AQ1086" s="0" t="n">
        <v>100</v>
      </c>
    </row>
    <row r="1087" customFormat="false" ht="13.8" hidden="false" customHeight="false" outlineLevel="0" collapsed="false">
      <c r="C1087" s="0" t="n">
        <v>1095</v>
      </c>
      <c r="D1087" s="3" t="str">
        <f aca="false">VLOOKUP(C1087,$A$1:$B$451,2)</f>
        <v>26-Pelkosenniemi</v>
      </c>
      <c r="E1087" s="0" t="str">
        <f aca="false">VLOOKUP($D1087,metadata!$B$2:$S$451,2,0)</f>
        <v>Lankinen, P; Tyukmaeva, VI; Hoikkala, A</v>
      </c>
      <c r="F1087" s="0" t="str">
        <f aca="false">VLOOKUP($D1087,metadata!$B$2:$S$451,3,0)</f>
        <v>Northern Drosophila montana flies show variation both within and between cline populations in the critical day length evoking reproductive diapause</v>
      </c>
      <c r="G1087" s="0" t="str">
        <f aca="false">VLOOKUP($D1087,metadata!$B$2:$S$451,4,0)</f>
        <v>10.1016/j.jinsphys.2013.05.006</v>
      </c>
      <c r="H1087" s="0" t="str">
        <f aca="false">VLOOKUP($D1087,metadata!$B$2:$S$451,5,0)</f>
        <v>y</v>
      </c>
      <c r="I1087" s="0" t="str">
        <f aca="false">VLOOKUP($D1087,metadata!$B$2:$S$451,6,0)</f>
        <v>a</v>
      </c>
      <c r="J1087" s="0" t="str">
        <f aca="false">VLOOKUP($D1087,metadata!$B$2:$S$451,7,0)</f>
        <v>i</v>
      </c>
      <c r="K1087" s="0" t="n">
        <f aca="false">VLOOKUP($D1087,metadata!$B$2:$S$451,8,0)</f>
        <v>105</v>
      </c>
      <c r="L1087" s="0" t="n">
        <f aca="false">VLOOKUP($D1087,metadata!$B$2:$S$451,9,0)</f>
        <v>14</v>
      </c>
      <c r="M1087" s="0" t="str">
        <f aca="false">VLOOKUP($D1087,metadata!$B$2:$S$451,10,0)</f>
        <v/>
      </c>
      <c r="N1087" s="0" t="str">
        <f aca="false">VLOOKUP($D1087,metadata!$B$2:$S$451,11,0)</f>
        <v>drosophila montana</v>
      </c>
      <c r="O1087" s="0" t="str">
        <f aca="false">VLOOKUP($D1087,metadata!$B$2:$S$451,12,0)</f>
        <v>diptera</v>
      </c>
      <c r="P1087" s="0" t="str">
        <f aca="false">VLOOKUP($D1087,metadata!$B$2:$S$451,13,0)</f>
        <v>Pelkosenniemi</v>
      </c>
      <c r="Q1087" s="0" t="str">
        <f aca="false">VLOOKUP($D1087,metadata!$B$2:$S$451,14,0)</f>
        <v>67.1N</v>
      </c>
      <c r="R1087" s="0" t="str">
        <f aca="false">VLOOKUP($D1087,metadata!$B$2:$S$451,15,0)</f>
        <v>27.3E</v>
      </c>
      <c r="S1087" s="0" t="str">
        <f aca="false">VLOOKUP($D1087,metadata!$B$2:$S$451,16,0)</f>
        <v/>
      </c>
      <c r="T1087" s="0" t="str">
        <f aca="false">VLOOKUP($D1087,metadata!$B$2:$S$451,17,0)</f>
        <v/>
      </c>
      <c r="U1087" s="0" t="str">
        <f aca="false">VLOOKUP($D1087,metadata!$B$2:$S$451,18,0)</f>
        <v/>
      </c>
      <c r="V1087" s="0" t="n">
        <f aca="false">VLOOKUP($D1087,metadata!$B$2:$Z$451,19,0)</f>
        <v>100</v>
      </c>
      <c r="W1087" s="0" t="str">
        <f aca="false">VLOOKUP($D1087,metadata!$B$2:$Z$451,20,0)</f>
        <v>global average</v>
      </c>
      <c r="X1087" s="0" t="n">
        <f aca="false">VLOOKUP($D1087,metadata!$B$2:$Z$451,21,0)</f>
        <v>14</v>
      </c>
      <c r="Y1087" s="0" t="str">
        <f aca="false">VLOOKUP($D1087,metadata!$B$2:$Z$451,22,0)</f>
        <v>t26</v>
      </c>
      <c r="Z1087" s="0" t="n">
        <f aca="false">VLOOKUP($D1087,metadata!$B$2:$Z$451,23,0)</f>
        <v>21</v>
      </c>
      <c r="AA1087" s="0" t="str">
        <f aca="false">VLOOKUP($D1087,metadata!$B$2:$Z$451,24,0)</f>
        <v>adult</v>
      </c>
      <c r="AB1087" s="0" t="str">
        <f aca="false">VLOOKUP($D1087,metadata!$B$2:$Z$451,25,0)</f>
        <v/>
      </c>
      <c r="AF1087" s="0" t="n">
        <f aca="false">IF(AE1087="",V1087,AE1087)</f>
        <v>100</v>
      </c>
      <c r="AH1087" s="0" t="str">
        <f aca="false">IF(AD1087&lt;1.1,"x","")</f>
        <v>x</v>
      </c>
      <c r="AM1087" s="0" t="s">
        <v>44</v>
      </c>
      <c r="AN1087" s="0" t="n">
        <v>19.55</v>
      </c>
      <c r="AO1087" s="0" t="n">
        <v>0.15</v>
      </c>
      <c r="AP1087" s="0" t="n">
        <v>29.06</v>
      </c>
      <c r="AQ1087" s="0" t="n">
        <v>100</v>
      </c>
    </row>
    <row r="1088" customFormat="false" ht="13.8" hidden="false" customHeight="false" outlineLevel="0" collapsed="false">
      <c r="C1088" s="0" t="n">
        <v>1096</v>
      </c>
      <c r="D1088" s="3" t="str">
        <f aca="false">VLOOKUP(C1088,$A$1:$B$451,2)</f>
        <v>26-Pelkosenniemi</v>
      </c>
      <c r="E1088" s="0" t="str">
        <f aca="false">VLOOKUP($D1088,metadata!$B$2:$S$451,2,0)</f>
        <v>Lankinen, P; Tyukmaeva, VI; Hoikkala, A</v>
      </c>
      <c r="F1088" s="0" t="str">
        <f aca="false">VLOOKUP($D1088,metadata!$B$2:$S$451,3,0)</f>
        <v>Northern Drosophila montana flies show variation both within and between cline populations in the critical day length evoking reproductive diapause</v>
      </c>
      <c r="G1088" s="0" t="str">
        <f aca="false">VLOOKUP($D1088,metadata!$B$2:$S$451,4,0)</f>
        <v>10.1016/j.jinsphys.2013.05.006</v>
      </c>
      <c r="H1088" s="0" t="str">
        <f aca="false">VLOOKUP($D1088,metadata!$B$2:$S$451,5,0)</f>
        <v>y</v>
      </c>
      <c r="I1088" s="0" t="str">
        <f aca="false">VLOOKUP($D1088,metadata!$B$2:$S$451,6,0)</f>
        <v>a</v>
      </c>
      <c r="J1088" s="0" t="str">
        <f aca="false">VLOOKUP($D1088,metadata!$B$2:$S$451,7,0)</f>
        <v>i</v>
      </c>
      <c r="K1088" s="0" t="n">
        <f aca="false">VLOOKUP($D1088,metadata!$B$2:$S$451,8,0)</f>
        <v>105</v>
      </c>
      <c r="L1088" s="0" t="n">
        <f aca="false">VLOOKUP($D1088,metadata!$B$2:$S$451,9,0)</f>
        <v>14</v>
      </c>
      <c r="M1088" s="0" t="str">
        <f aca="false">VLOOKUP($D1088,metadata!$B$2:$S$451,10,0)</f>
        <v/>
      </c>
      <c r="N1088" s="0" t="str">
        <f aca="false">VLOOKUP($D1088,metadata!$B$2:$S$451,11,0)</f>
        <v>drosophila montana</v>
      </c>
      <c r="O1088" s="0" t="str">
        <f aca="false">VLOOKUP($D1088,metadata!$B$2:$S$451,12,0)</f>
        <v>diptera</v>
      </c>
      <c r="P1088" s="0" t="str">
        <f aca="false">VLOOKUP($D1088,metadata!$B$2:$S$451,13,0)</f>
        <v>Pelkosenniemi</v>
      </c>
      <c r="Q1088" s="0" t="str">
        <f aca="false">VLOOKUP($D1088,metadata!$B$2:$S$451,14,0)</f>
        <v>67.1N</v>
      </c>
      <c r="R1088" s="0" t="str">
        <f aca="false">VLOOKUP($D1088,metadata!$B$2:$S$451,15,0)</f>
        <v>27.3E</v>
      </c>
      <c r="S1088" s="0" t="str">
        <f aca="false">VLOOKUP($D1088,metadata!$B$2:$S$451,16,0)</f>
        <v/>
      </c>
      <c r="T1088" s="0" t="str">
        <f aca="false">VLOOKUP($D1088,metadata!$B$2:$S$451,17,0)</f>
        <v/>
      </c>
      <c r="U1088" s="0" t="str">
        <f aca="false">VLOOKUP($D1088,metadata!$B$2:$S$451,18,0)</f>
        <v/>
      </c>
      <c r="V1088" s="0" t="n">
        <f aca="false">VLOOKUP($D1088,metadata!$B$2:$Z$451,19,0)</f>
        <v>100</v>
      </c>
      <c r="W1088" s="0" t="str">
        <f aca="false">VLOOKUP($D1088,metadata!$B$2:$Z$451,20,0)</f>
        <v>global average</v>
      </c>
      <c r="X1088" s="0" t="n">
        <f aca="false">VLOOKUP($D1088,metadata!$B$2:$Z$451,21,0)</f>
        <v>14</v>
      </c>
      <c r="Y1088" s="0" t="str">
        <f aca="false">VLOOKUP($D1088,metadata!$B$2:$Z$451,22,0)</f>
        <v>t26</v>
      </c>
      <c r="Z1088" s="0" t="n">
        <f aca="false">VLOOKUP($D1088,metadata!$B$2:$Z$451,23,0)</f>
        <v>21</v>
      </c>
      <c r="AA1088" s="0" t="str">
        <f aca="false">VLOOKUP($D1088,metadata!$B$2:$Z$451,24,0)</f>
        <v>adult</v>
      </c>
      <c r="AB1088" s="0" t="str">
        <f aca="false">VLOOKUP($D1088,metadata!$B$2:$Z$451,25,0)</f>
        <v/>
      </c>
      <c r="AF1088" s="0" t="n">
        <f aca="false">IF(AE1088="",V1088,AE1088)</f>
        <v>100</v>
      </c>
      <c r="AH1088" s="0" t="str">
        <f aca="false">IF(AD1088&lt;1.1,"x","")</f>
        <v>x</v>
      </c>
      <c r="AM1088" s="0" t="s">
        <v>44</v>
      </c>
      <c r="AN1088" s="0" t="n">
        <v>18.37</v>
      </c>
      <c r="AO1088" s="0" t="n">
        <v>0.12</v>
      </c>
      <c r="AP1088" s="0" t="n">
        <v>57.08</v>
      </c>
      <c r="AQ1088" s="0" t="n">
        <v>100</v>
      </c>
    </row>
    <row r="1089" customFormat="false" ht="13.8" hidden="false" customHeight="false" outlineLevel="0" collapsed="false">
      <c r="C1089" s="0" t="n">
        <v>1097</v>
      </c>
      <c r="D1089" s="3" t="str">
        <f aca="false">VLOOKUP(C1089,$A$1:$B$451,2)</f>
        <v>26-Pelkosenniemi</v>
      </c>
      <c r="E1089" s="0" t="str">
        <f aca="false">VLOOKUP($D1089,metadata!$B$2:$S$451,2,0)</f>
        <v>Lankinen, P; Tyukmaeva, VI; Hoikkala, A</v>
      </c>
      <c r="F1089" s="0" t="str">
        <f aca="false">VLOOKUP($D1089,metadata!$B$2:$S$451,3,0)</f>
        <v>Northern Drosophila montana flies show variation both within and between cline populations in the critical day length evoking reproductive diapause</v>
      </c>
      <c r="G1089" s="0" t="str">
        <f aca="false">VLOOKUP($D1089,metadata!$B$2:$S$451,4,0)</f>
        <v>10.1016/j.jinsphys.2013.05.006</v>
      </c>
      <c r="H1089" s="0" t="str">
        <f aca="false">VLOOKUP($D1089,metadata!$B$2:$S$451,5,0)</f>
        <v>y</v>
      </c>
      <c r="I1089" s="0" t="str">
        <f aca="false">VLOOKUP($D1089,metadata!$B$2:$S$451,6,0)</f>
        <v>a</v>
      </c>
      <c r="J1089" s="0" t="str">
        <f aca="false">VLOOKUP($D1089,metadata!$B$2:$S$451,7,0)</f>
        <v>i</v>
      </c>
      <c r="K1089" s="0" t="n">
        <f aca="false">VLOOKUP($D1089,metadata!$B$2:$S$451,8,0)</f>
        <v>105</v>
      </c>
      <c r="L1089" s="0" t="n">
        <f aca="false">VLOOKUP($D1089,metadata!$B$2:$S$451,9,0)</f>
        <v>14</v>
      </c>
      <c r="M1089" s="0" t="str">
        <f aca="false">VLOOKUP($D1089,metadata!$B$2:$S$451,10,0)</f>
        <v/>
      </c>
      <c r="N1089" s="0" t="str">
        <f aca="false">VLOOKUP($D1089,metadata!$B$2:$S$451,11,0)</f>
        <v>drosophila montana</v>
      </c>
      <c r="O1089" s="0" t="str">
        <f aca="false">VLOOKUP($D1089,metadata!$B$2:$S$451,12,0)</f>
        <v>diptera</v>
      </c>
      <c r="P1089" s="0" t="str">
        <f aca="false">VLOOKUP($D1089,metadata!$B$2:$S$451,13,0)</f>
        <v>Pelkosenniemi</v>
      </c>
      <c r="Q1089" s="0" t="str">
        <f aca="false">VLOOKUP($D1089,metadata!$B$2:$S$451,14,0)</f>
        <v>67.1N</v>
      </c>
      <c r="R1089" s="0" t="str">
        <f aca="false">VLOOKUP($D1089,metadata!$B$2:$S$451,15,0)</f>
        <v>27.3E</v>
      </c>
      <c r="S1089" s="0" t="str">
        <f aca="false">VLOOKUP($D1089,metadata!$B$2:$S$451,16,0)</f>
        <v/>
      </c>
      <c r="T1089" s="0" t="str">
        <f aca="false">VLOOKUP($D1089,metadata!$B$2:$S$451,17,0)</f>
        <v/>
      </c>
      <c r="U1089" s="0" t="str">
        <f aca="false">VLOOKUP($D1089,metadata!$B$2:$S$451,18,0)</f>
        <v/>
      </c>
      <c r="V1089" s="0" t="n">
        <f aca="false">VLOOKUP($D1089,metadata!$B$2:$Z$451,19,0)</f>
        <v>100</v>
      </c>
      <c r="W1089" s="0" t="str">
        <f aca="false">VLOOKUP($D1089,metadata!$B$2:$Z$451,20,0)</f>
        <v>global average</v>
      </c>
      <c r="X1089" s="0" t="n">
        <f aca="false">VLOOKUP($D1089,metadata!$B$2:$Z$451,21,0)</f>
        <v>14</v>
      </c>
      <c r="Y1089" s="0" t="str">
        <f aca="false">VLOOKUP($D1089,metadata!$B$2:$Z$451,22,0)</f>
        <v>t26</v>
      </c>
      <c r="Z1089" s="0" t="n">
        <f aca="false">VLOOKUP($D1089,metadata!$B$2:$Z$451,23,0)</f>
        <v>21</v>
      </c>
      <c r="AA1089" s="0" t="str">
        <f aca="false">VLOOKUP($D1089,metadata!$B$2:$Z$451,24,0)</f>
        <v>adult</v>
      </c>
      <c r="AB1089" s="0" t="str">
        <f aca="false">VLOOKUP($D1089,metadata!$B$2:$Z$451,25,0)</f>
        <v/>
      </c>
      <c r="AF1089" s="0" t="n">
        <f aca="false">IF(AE1089="",V1089,AE1089)</f>
        <v>100</v>
      </c>
      <c r="AH1089" s="0" t="str">
        <f aca="false">IF(AD1089&lt;1.1,"x","")</f>
        <v>x</v>
      </c>
      <c r="AM1089" s="0" t="s">
        <v>44</v>
      </c>
      <c r="AN1089" s="0" t="n">
        <v>19.36</v>
      </c>
      <c r="AO1089" s="0" t="n">
        <v>0.13</v>
      </c>
      <c r="AP1089" s="0" t="n">
        <v>41.47</v>
      </c>
      <c r="AQ1089" s="0" t="n">
        <v>100</v>
      </c>
    </row>
    <row r="1090" customFormat="false" ht="13.8" hidden="false" customHeight="false" outlineLevel="0" collapsed="false">
      <c r="C1090" s="0" t="n">
        <v>1098</v>
      </c>
      <c r="D1090" s="3" t="str">
        <f aca="false">VLOOKUP(C1090,$A$1:$B$451,2)</f>
        <v>26-Pelkosenniemi</v>
      </c>
      <c r="E1090" s="0" t="str">
        <f aca="false">VLOOKUP($D1090,metadata!$B$2:$S$451,2,0)</f>
        <v>Lankinen, P; Tyukmaeva, VI; Hoikkala, A</v>
      </c>
      <c r="F1090" s="0" t="str">
        <f aca="false">VLOOKUP($D1090,metadata!$B$2:$S$451,3,0)</f>
        <v>Northern Drosophila montana flies show variation both within and between cline populations in the critical day length evoking reproductive diapause</v>
      </c>
      <c r="G1090" s="0" t="str">
        <f aca="false">VLOOKUP($D1090,metadata!$B$2:$S$451,4,0)</f>
        <v>10.1016/j.jinsphys.2013.05.006</v>
      </c>
      <c r="H1090" s="0" t="str">
        <f aca="false">VLOOKUP($D1090,metadata!$B$2:$S$451,5,0)</f>
        <v>y</v>
      </c>
      <c r="I1090" s="0" t="str">
        <f aca="false">VLOOKUP($D1090,metadata!$B$2:$S$451,6,0)</f>
        <v>a</v>
      </c>
      <c r="J1090" s="0" t="str">
        <f aca="false">VLOOKUP($D1090,metadata!$B$2:$S$451,7,0)</f>
        <v>i</v>
      </c>
      <c r="K1090" s="0" t="n">
        <f aca="false">VLOOKUP($D1090,metadata!$B$2:$S$451,8,0)</f>
        <v>105</v>
      </c>
      <c r="L1090" s="0" t="n">
        <f aca="false">VLOOKUP($D1090,metadata!$B$2:$S$451,9,0)</f>
        <v>14</v>
      </c>
      <c r="M1090" s="0" t="str">
        <f aca="false">VLOOKUP($D1090,metadata!$B$2:$S$451,10,0)</f>
        <v/>
      </c>
      <c r="N1090" s="0" t="str">
        <f aca="false">VLOOKUP($D1090,metadata!$B$2:$S$451,11,0)</f>
        <v>drosophila montana</v>
      </c>
      <c r="O1090" s="0" t="str">
        <f aca="false">VLOOKUP($D1090,metadata!$B$2:$S$451,12,0)</f>
        <v>diptera</v>
      </c>
      <c r="P1090" s="0" t="str">
        <f aca="false">VLOOKUP($D1090,metadata!$B$2:$S$451,13,0)</f>
        <v>Pelkosenniemi</v>
      </c>
      <c r="Q1090" s="0" t="str">
        <f aca="false">VLOOKUP($D1090,metadata!$B$2:$S$451,14,0)</f>
        <v>67.1N</v>
      </c>
      <c r="R1090" s="0" t="str">
        <f aca="false">VLOOKUP($D1090,metadata!$B$2:$S$451,15,0)</f>
        <v>27.3E</v>
      </c>
      <c r="S1090" s="0" t="str">
        <f aca="false">VLOOKUP($D1090,metadata!$B$2:$S$451,16,0)</f>
        <v/>
      </c>
      <c r="T1090" s="0" t="str">
        <f aca="false">VLOOKUP($D1090,metadata!$B$2:$S$451,17,0)</f>
        <v/>
      </c>
      <c r="U1090" s="0" t="str">
        <f aca="false">VLOOKUP($D1090,metadata!$B$2:$S$451,18,0)</f>
        <v/>
      </c>
      <c r="V1090" s="0" t="n">
        <f aca="false">VLOOKUP($D1090,metadata!$B$2:$Z$451,19,0)</f>
        <v>100</v>
      </c>
      <c r="W1090" s="0" t="str">
        <f aca="false">VLOOKUP($D1090,metadata!$B$2:$Z$451,20,0)</f>
        <v>global average</v>
      </c>
      <c r="X1090" s="0" t="n">
        <f aca="false">VLOOKUP($D1090,metadata!$B$2:$Z$451,21,0)</f>
        <v>14</v>
      </c>
      <c r="Y1090" s="0" t="str">
        <f aca="false">VLOOKUP($D1090,metadata!$B$2:$Z$451,22,0)</f>
        <v>t26</v>
      </c>
      <c r="Z1090" s="0" t="n">
        <f aca="false">VLOOKUP($D1090,metadata!$B$2:$Z$451,23,0)</f>
        <v>21</v>
      </c>
      <c r="AA1090" s="0" t="str">
        <f aca="false">VLOOKUP($D1090,metadata!$B$2:$Z$451,24,0)</f>
        <v>adult</v>
      </c>
      <c r="AB1090" s="0" t="str">
        <f aca="false">VLOOKUP($D1090,metadata!$B$2:$Z$451,25,0)</f>
        <v/>
      </c>
      <c r="AF1090" s="0" t="n">
        <f aca="false">IF(AE1090="",V1090,AE1090)</f>
        <v>100</v>
      </c>
      <c r="AH1090" s="0" t="str">
        <f aca="false">IF(AD1090&lt;1.1,"x","")</f>
        <v>x</v>
      </c>
      <c r="AM1090" s="0" t="s">
        <v>44</v>
      </c>
      <c r="AN1090" s="0" t="n">
        <v>19.45</v>
      </c>
      <c r="AO1090" s="0" t="n">
        <v>0.15</v>
      </c>
      <c r="AP1090" s="0" t="n">
        <v>31.23</v>
      </c>
      <c r="AQ1090" s="0" t="n">
        <v>100</v>
      </c>
    </row>
    <row r="1091" customFormat="false" ht="13.8" hidden="false" customHeight="false" outlineLevel="0" collapsed="false">
      <c r="C1091" s="0" t="n">
        <v>1099</v>
      </c>
      <c r="D1091" s="3" t="str">
        <f aca="false">VLOOKUP(C1091,$A$1:$B$451,2)</f>
        <v>26-Pelkosenniemi</v>
      </c>
      <c r="E1091" s="0" t="str">
        <f aca="false">VLOOKUP($D1091,metadata!$B$2:$S$451,2,0)</f>
        <v>Lankinen, P; Tyukmaeva, VI; Hoikkala, A</v>
      </c>
      <c r="F1091" s="0" t="str">
        <f aca="false">VLOOKUP($D1091,metadata!$B$2:$S$451,3,0)</f>
        <v>Northern Drosophila montana flies show variation both within and between cline populations in the critical day length evoking reproductive diapause</v>
      </c>
      <c r="G1091" s="0" t="str">
        <f aca="false">VLOOKUP($D1091,metadata!$B$2:$S$451,4,0)</f>
        <v>10.1016/j.jinsphys.2013.05.006</v>
      </c>
      <c r="H1091" s="0" t="str">
        <f aca="false">VLOOKUP($D1091,metadata!$B$2:$S$451,5,0)</f>
        <v>y</v>
      </c>
      <c r="I1091" s="0" t="str">
        <f aca="false">VLOOKUP($D1091,metadata!$B$2:$S$451,6,0)</f>
        <v>a</v>
      </c>
      <c r="J1091" s="0" t="str">
        <f aca="false">VLOOKUP($D1091,metadata!$B$2:$S$451,7,0)</f>
        <v>i</v>
      </c>
      <c r="K1091" s="0" t="n">
        <f aca="false">VLOOKUP($D1091,metadata!$B$2:$S$451,8,0)</f>
        <v>105</v>
      </c>
      <c r="L1091" s="0" t="n">
        <f aca="false">VLOOKUP($D1091,metadata!$B$2:$S$451,9,0)</f>
        <v>14</v>
      </c>
      <c r="M1091" s="0" t="str">
        <f aca="false">VLOOKUP($D1091,metadata!$B$2:$S$451,10,0)</f>
        <v/>
      </c>
      <c r="N1091" s="0" t="str">
        <f aca="false">VLOOKUP($D1091,metadata!$B$2:$S$451,11,0)</f>
        <v>drosophila montana</v>
      </c>
      <c r="O1091" s="0" t="str">
        <f aca="false">VLOOKUP($D1091,metadata!$B$2:$S$451,12,0)</f>
        <v>diptera</v>
      </c>
      <c r="P1091" s="0" t="str">
        <f aca="false">VLOOKUP($D1091,metadata!$B$2:$S$451,13,0)</f>
        <v>Pelkosenniemi</v>
      </c>
      <c r="Q1091" s="0" t="str">
        <f aca="false">VLOOKUP($D1091,metadata!$B$2:$S$451,14,0)</f>
        <v>67.1N</v>
      </c>
      <c r="R1091" s="0" t="str">
        <f aca="false">VLOOKUP($D1091,metadata!$B$2:$S$451,15,0)</f>
        <v>27.3E</v>
      </c>
      <c r="S1091" s="0" t="str">
        <f aca="false">VLOOKUP($D1091,metadata!$B$2:$S$451,16,0)</f>
        <v/>
      </c>
      <c r="T1091" s="0" t="str">
        <f aca="false">VLOOKUP($D1091,metadata!$B$2:$S$451,17,0)</f>
        <v/>
      </c>
      <c r="U1091" s="0" t="str">
        <f aca="false">VLOOKUP($D1091,metadata!$B$2:$S$451,18,0)</f>
        <v/>
      </c>
      <c r="V1091" s="0" t="n">
        <f aca="false">VLOOKUP($D1091,metadata!$B$2:$Z$451,19,0)</f>
        <v>100</v>
      </c>
      <c r="W1091" s="0" t="str">
        <f aca="false">VLOOKUP($D1091,metadata!$B$2:$Z$451,20,0)</f>
        <v>global average</v>
      </c>
      <c r="X1091" s="0" t="n">
        <f aca="false">VLOOKUP($D1091,metadata!$B$2:$Z$451,21,0)</f>
        <v>14</v>
      </c>
      <c r="Y1091" s="0" t="str">
        <f aca="false">VLOOKUP($D1091,metadata!$B$2:$Z$451,22,0)</f>
        <v>t26</v>
      </c>
      <c r="Z1091" s="0" t="n">
        <f aca="false">VLOOKUP($D1091,metadata!$B$2:$Z$451,23,0)</f>
        <v>21</v>
      </c>
      <c r="AA1091" s="0" t="str">
        <f aca="false">VLOOKUP($D1091,metadata!$B$2:$Z$451,24,0)</f>
        <v>adult</v>
      </c>
      <c r="AB1091" s="0" t="str">
        <f aca="false">VLOOKUP($D1091,metadata!$B$2:$Z$451,25,0)</f>
        <v/>
      </c>
      <c r="AF1091" s="0" t="n">
        <f aca="false">IF(AE1091="",V1091,AE1091)</f>
        <v>100</v>
      </c>
      <c r="AH1091" s="0" t="str">
        <f aca="false">IF(AD1091&lt;1.1,"x","")</f>
        <v>x</v>
      </c>
      <c r="AM1091" s="0" t="s">
        <v>44</v>
      </c>
      <c r="AN1091" s="0" t="n">
        <v>19.55</v>
      </c>
      <c r="AO1091" s="0" t="n">
        <v>0.16</v>
      </c>
      <c r="AP1091" s="0" t="n">
        <v>28.31</v>
      </c>
      <c r="AQ1091" s="0" t="n">
        <v>100</v>
      </c>
    </row>
    <row r="1092" customFormat="false" ht="13.8" hidden="false" customHeight="false" outlineLevel="0" collapsed="false">
      <c r="C1092" s="0" t="n">
        <v>1100</v>
      </c>
      <c r="D1092" s="3" t="str">
        <f aca="false">VLOOKUP(C1092,$A$1:$B$451,2)</f>
        <v>26-Pelkosenniemi</v>
      </c>
      <c r="E1092" s="0" t="str">
        <f aca="false">VLOOKUP($D1092,metadata!$B$2:$S$451,2,0)</f>
        <v>Lankinen, P; Tyukmaeva, VI; Hoikkala, A</v>
      </c>
      <c r="F1092" s="0" t="str">
        <f aca="false">VLOOKUP($D1092,metadata!$B$2:$S$451,3,0)</f>
        <v>Northern Drosophila montana flies show variation both within and between cline populations in the critical day length evoking reproductive diapause</v>
      </c>
      <c r="G1092" s="0" t="str">
        <f aca="false">VLOOKUP($D1092,metadata!$B$2:$S$451,4,0)</f>
        <v>10.1016/j.jinsphys.2013.05.006</v>
      </c>
      <c r="H1092" s="0" t="str">
        <f aca="false">VLOOKUP($D1092,metadata!$B$2:$S$451,5,0)</f>
        <v>y</v>
      </c>
      <c r="I1092" s="0" t="str">
        <f aca="false">VLOOKUP($D1092,metadata!$B$2:$S$451,6,0)</f>
        <v>a</v>
      </c>
      <c r="J1092" s="0" t="str">
        <f aca="false">VLOOKUP($D1092,metadata!$B$2:$S$451,7,0)</f>
        <v>i</v>
      </c>
      <c r="K1092" s="0" t="n">
        <f aca="false">VLOOKUP($D1092,metadata!$B$2:$S$451,8,0)</f>
        <v>105</v>
      </c>
      <c r="L1092" s="0" t="n">
        <f aca="false">VLOOKUP($D1092,metadata!$B$2:$S$451,9,0)</f>
        <v>14</v>
      </c>
      <c r="M1092" s="0" t="str">
        <f aca="false">VLOOKUP($D1092,metadata!$B$2:$S$451,10,0)</f>
        <v/>
      </c>
      <c r="N1092" s="0" t="str">
        <f aca="false">VLOOKUP($D1092,metadata!$B$2:$S$451,11,0)</f>
        <v>drosophila montana</v>
      </c>
      <c r="O1092" s="0" t="str">
        <f aca="false">VLOOKUP($D1092,metadata!$B$2:$S$451,12,0)</f>
        <v>diptera</v>
      </c>
      <c r="P1092" s="0" t="str">
        <f aca="false">VLOOKUP($D1092,metadata!$B$2:$S$451,13,0)</f>
        <v>Pelkosenniemi</v>
      </c>
      <c r="Q1092" s="0" t="str">
        <f aca="false">VLOOKUP($D1092,metadata!$B$2:$S$451,14,0)</f>
        <v>67.1N</v>
      </c>
      <c r="R1092" s="0" t="str">
        <f aca="false">VLOOKUP($D1092,metadata!$B$2:$S$451,15,0)</f>
        <v>27.3E</v>
      </c>
      <c r="S1092" s="0" t="str">
        <f aca="false">VLOOKUP($D1092,metadata!$B$2:$S$451,16,0)</f>
        <v/>
      </c>
      <c r="T1092" s="0" t="str">
        <f aca="false">VLOOKUP($D1092,metadata!$B$2:$S$451,17,0)</f>
        <v/>
      </c>
      <c r="U1092" s="0" t="str">
        <f aca="false">VLOOKUP($D1092,metadata!$B$2:$S$451,18,0)</f>
        <v/>
      </c>
      <c r="V1092" s="0" t="n">
        <f aca="false">VLOOKUP($D1092,metadata!$B$2:$Z$451,19,0)</f>
        <v>100</v>
      </c>
      <c r="W1092" s="0" t="str">
        <f aca="false">VLOOKUP($D1092,metadata!$B$2:$Z$451,20,0)</f>
        <v>global average</v>
      </c>
      <c r="X1092" s="0" t="n">
        <f aca="false">VLOOKUP($D1092,metadata!$B$2:$Z$451,21,0)</f>
        <v>14</v>
      </c>
      <c r="Y1092" s="0" t="str">
        <f aca="false">VLOOKUP($D1092,metadata!$B$2:$Z$451,22,0)</f>
        <v>t26</v>
      </c>
      <c r="Z1092" s="0" t="n">
        <f aca="false">VLOOKUP($D1092,metadata!$B$2:$Z$451,23,0)</f>
        <v>21</v>
      </c>
      <c r="AA1092" s="0" t="str">
        <f aca="false">VLOOKUP($D1092,metadata!$B$2:$Z$451,24,0)</f>
        <v>adult</v>
      </c>
      <c r="AB1092" s="0" t="str">
        <f aca="false">VLOOKUP($D1092,metadata!$B$2:$Z$451,25,0)</f>
        <v/>
      </c>
      <c r="AF1092" s="0" t="n">
        <f aca="false">IF(AE1092="",V1092,AE1092)</f>
        <v>100</v>
      </c>
      <c r="AH1092" s="0" t="str">
        <f aca="false">IF(AD1092&lt;1.1,"x","")</f>
        <v>x</v>
      </c>
      <c r="AM1092" s="0" t="s">
        <v>44</v>
      </c>
      <c r="AN1092" s="0" t="n">
        <v>19.51</v>
      </c>
      <c r="AO1092" s="0" t="n">
        <v>0.18</v>
      </c>
      <c r="AP1092" s="0" t="n">
        <v>20.11</v>
      </c>
      <c r="AQ1092" s="0" t="n">
        <v>100</v>
      </c>
    </row>
    <row r="1093" customFormat="false" ht="13.8" hidden="false" customHeight="false" outlineLevel="0" collapsed="false">
      <c r="C1093" s="0" t="n">
        <v>1101</v>
      </c>
      <c r="D1093" s="3" t="str">
        <f aca="false">VLOOKUP(C1093,$A$1:$B$451,2)</f>
        <v>26-Pelkosenniemi</v>
      </c>
      <c r="E1093" s="0" t="str">
        <f aca="false">VLOOKUP($D1093,metadata!$B$2:$S$451,2,0)</f>
        <v>Lankinen, P; Tyukmaeva, VI; Hoikkala, A</v>
      </c>
      <c r="F1093" s="0" t="str">
        <f aca="false">VLOOKUP($D1093,metadata!$B$2:$S$451,3,0)</f>
        <v>Northern Drosophila montana flies show variation both within and between cline populations in the critical day length evoking reproductive diapause</v>
      </c>
      <c r="G1093" s="0" t="str">
        <f aca="false">VLOOKUP($D1093,metadata!$B$2:$S$451,4,0)</f>
        <v>10.1016/j.jinsphys.2013.05.006</v>
      </c>
      <c r="H1093" s="0" t="str">
        <f aca="false">VLOOKUP($D1093,metadata!$B$2:$S$451,5,0)</f>
        <v>y</v>
      </c>
      <c r="I1093" s="0" t="str">
        <f aca="false">VLOOKUP($D1093,metadata!$B$2:$S$451,6,0)</f>
        <v>a</v>
      </c>
      <c r="J1093" s="0" t="str">
        <f aca="false">VLOOKUP($D1093,metadata!$B$2:$S$451,7,0)</f>
        <v>i</v>
      </c>
      <c r="K1093" s="0" t="n">
        <f aca="false">VLOOKUP($D1093,metadata!$B$2:$S$451,8,0)</f>
        <v>105</v>
      </c>
      <c r="L1093" s="0" t="n">
        <f aca="false">VLOOKUP($D1093,metadata!$B$2:$S$451,9,0)</f>
        <v>14</v>
      </c>
      <c r="M1093" s="0" t="str">
        <f aca="false">VLOOKUP($D1093,metadata!$B$2:$S$451,10,0)</f>
        <v/>
      </c>
      <c r="N1093" s="0" t="str">
        <f aca="false">VLOOKUP($D1093,metadata!$B$2:$S$451,11,0)</f>
        <v>drosophila montana</v>
      </c>
      <c r="O1093" s="0" t="str">
        <f aca="false">VLOOKUP($D1093,metadata!$B$2:$S$451,12,0)</f>
        <v>diptera</v>
      </c>
      <c r="P1093" s="0" t="str">
        <f aca="false">VLOOKUP($D1093,metadata!$B$2:$S$451,13,0)</f>
        <v>Pelkosenniemi</v>
      </c>
      <c r="Q1093" s="0" t="str">
        <f aca="false">VLOOKUP($D1093,metadata!$B$2:$S$451,14,0)</f>
        <v>67.1N</v>
      </c>
      <c r="R1093" s="0" t="str">
        <f aca="false">VLOOKUP($D1093,metadata!$B$2:$S$451,15,0)</f>
        <v>27.3E</v>
      </c>
      <c r="S1093" s="0" t="str">
        <f aca="false">VLOOKUP($D1093,metadata!$B$2:$S$451,16,0)</f>
        <v/>
      </c>
      <c r="T1093" s="0" t="str">
        <f aca="false">VLOOKUP($D1093,metadata!$B$2:$S$451,17,0)</f>
        <v/>
      </c>
      <c r="U1093" s="0" t="str">
        <f aca="false">VLOOKUP($D1093,metadata!$B$2:$S$451,18,0)</f>
        <v/>
      </c>
      <c r="V1093" s="0" t="n">
        <f aca="false">VLOOKUP($D1093,metadata!$B$2:$Z$451,19,0)</f>
        <v>100</v>
      </c>
      <c r="W1093" s="0" t="str">
        <f aca="false">VLOOKUP($D1093,metadata!$B$2:$Z$451,20,0)</f>
        <v>global average</v>
      </c>
      <c r="X1093" s="0" t="n">
        <f aca="false">VLOOKUP($D1093,metadata!$B$2:$Z$451,21,0)</f>
        <v>14</v>
      </c>
      <c r="Y1093" s="0" t="str">
        <f aca="false">VLOOKUP($D1093,metadata!$B$2:$Z$451,22,0)</f>
        <v>t26</v>
      </c>
      <c r="Z1093" s="0" t="n">
        <f aca="false">VLOOKUP($D1093,metadata!$B$2:$Z$451,23,0)</f>
        <v>21</v>
      </c>
      <c r="AA1093" s="0" t="str">
        <f aca="false">VLOOKUP($D1093,metadata!$B$2:$Z$451,24,0)</f>
        <v>adult</v>
      </c>
      <c r="AB1093" s="0" t="str">
        <f aca="false">VLOOKUP($D1093,metadata!$B$2:$Z$451,25,0)</f>
        <v/>
      </c>
      <c r="AF1093" s="0" t="n">
        <f aca="false">IF(AE1093="",V1093,AE1093)</f>
        <v>100</v>
      </c>
      <c r="AH1093" s="0" t="str">
        <f aca="false">IF(AD1093&lt;1.1,"x","")</f>
        <v>x</v>
      </c>
      <c r="AM1093" s="0" t="s">
        <v>44</v>
      </c>
      <c r="AN1093" s="0" t="n">
        <v>19.47</v>
      </c>
      <c r="AO1093" s="0" t="n">
        <v>0.13</v>
      </c>
      <c r="AP1093" s="0" t="n">
        <v>44.81</v>
      </c>
      <c r="AQ1093" s="0" t="n">
        <v>100</v>
      </c>
    </row>
    <row r="1094" customFormat="false" ht="13.8" hidden="false" customHeight="false" outlineLevel="0" collapsed="false">
      <c r="C1094" s="0" t="n">
        <v>1102</v>
      </c>
      <c r="D1094" s="3" t="str">
        <f aca="false">VLOOKUP(C1094,$A$1:$B$451,2)</f>
        <v>26-Pelkosenniemi</v>
      </c>
      <c r="E1094" s="0" t="str">
        <f aca="false">VLOOKUP($D1094,metadata!$B$2:$S$451,2,0)</f>
        <v>Lankinen, P; Tyukmaeva, VI; Hoikkala, A</v>
      </c>
      <c r="F1094" s="0" t="str">
        <f aca="false">VLOOKUP($D1094,metadata!$B$2:$S$451,3,0)</f>
        <v>Northern Drosophila montana flies show variation both within and between cline populations in the critical day length evoking reproductive diapause</v>
      </c>
      <c r="G1094" s="0" t="str">
        <f aca="false">VLOOKUP($D1094,metadata!$B$2:$S$451,4,0)</f>
        <v>10.1016/j.jinsphys.2013.05.006</v>
      </c>
      <c r="H1094" s="0" t="str">
        <f aca="false">VLOOKUP($D1094,metadata!$B$2:$S$451,5,0)</f>
        <v>y</v>
      </c>
      <c r="I1094" s="0" t="str">
        <f aca="false">VLOOKUP($D1094,metadata!$B$2:$S$451,6,0)</f>
        <v>a</v>
      </c>
      <c r="J1094" s="0" t="str">
        <f aca="false">VLOOKUP($D1094,metadata!$B$2:$S$451,7,0)</f>
        <v>i</v>
      </c>
      <c r="K1094" s="0" t="n">
        <f aca="false">VLOOKUP($D1094,metadata!$B$2:$S$451,8,0)</f>
        <v>105</v>
      </c>
      <c r="L1094" s="0" t="n">
        <f aca="false">VLOOKUP($D1094,metadata!$B$2:$S$451,9,0)</f>
        <v>14</v>
      </c>
      <c r="M1094" s="0" t="str">
        <f aca="false">VLOOKUP($D1094,metadata!$B$2:$S$451,10,0)</f>
        <v/>
      </c>
      <c r="N1094" s="0" t="str">
        <f aca="false">VLOOKUP($D1094,metadata!$B$2:$S$451,11,0)</f>
        <v>drosophila montana</v>
      </c>
      <c r="O1094" s="0" t="str">
        <f aca="false">VLOOKUP($D1094,metadata!$B$2:$S$451,12,0)</f>
        <v>diptera</v>
      </c>
      <c r="P1094" s="0" t="str">
        <f aca="false">VLOOKUP($D1094,metadata!$B$2:$S$451,13,0)</f>
        <v>Pelkosenniemi</v>
      </c>
      <c r="Q1094" s="0" t="str">
        <f aca="false">VLOOKUP($D1094,metadata!$B$2:$S$451,14,0)</f>
        <v>67.1N</v>
      </c>
      <c r="R1094" s="0" t="str">
        <f aca="false">VLOOKUP($D1094,metadata!$B$2:$S$451,15,0)</f>
        <v>27.3E</v>
      </c>
      <c r="S1094" s="0" t="str">
        <f aca="false">VLOOKUP($D1094,metadata!$B$2:$S$451,16,0)</f>
        <v/>
      </c>
      <c r="T1094" s="0" t="str">
        <f aca="false">VLOOKUP($D1094,metadata!$B$2:$S$451,17,0)</f>
        <v/>
      </c>
      <c r="U1094" s="0" t="str">
        <f aca="false">VLOOKUP($D1094,metadata!$B$2:$S$451,18,0)</f>
        <v/>
      </c>
      <c r="V1094" s="0" t="n">
        <f aca="false">VLOOKUP($D1094,metadata!$B$2:$Z$451,19,0)</f>
        <v>100</v>
      </c>
      <c r="W1094" s="0" t="str">
        <f aca="false">VLOOKUP($D1094,metadata!$B$2:$Z$451,20,0)</f>
        <v>global average</v>
      </c>
      <c r="X1094" s="0" t="n">
        <f aca="false">VLOOKUP($D1094,metadata!$B$2:$Z$451,21,0)</f>
        <v>14</v>
      </c>
      <c r="Y1094" s="0" t="str">
        <f aca="false">VLOOKUP($D1094,metadata!$B$2:$Z$451,22,0)</f>
        <v>t26</v>
      </c>
      <c r="Z1094" s="0" t="n">
        <f aca="false">VLOOKUP($D1094,metadata!$B$2:$Z$451,23,0)</f>
        <v>21</v>
      </c>
      <c r="AA1094" s="0" t="str">
        <f aca="false">VLOOKUP($D1094,metadata!$B$2:$Z$451,24,0)</f>
        <v>adult</v>
      </c>
      <c r="AB1094" s="0" t="str">
        <f aca="false">VLOOKUP($D1094,metadata!$B$2:$Z$451,25,0)</f>
        <v/>
      </c>
      <c r="AF1094" s="0" t="n">
        <f aca="false">IF(AE1094="",V1094,AE1094)</f>
        <v>100</v>
      </c>
      <c r="AH1094" s="0" t="str">
        <f aca="false">IF(AD1094&lt;1.1,"x","")</f>
        <v>x</v>
      </c>
      <c r="AM1094" s="0" t="s">
        <v>44</v>
      </c>
      <c r="AN1094" s="0" t="n">
        <v>18.74</v>
      </c>
      <c r="AO1094" s="0" t="n">
        <v>0.15</v>
      </c>
      <c r="AP1094" s="0" t="n">
        <v>28.76</v>
      </c>
      <c r="AQ1094" s="0" t="n">
        <v>100</v>
      </c>
    </row>
    <row r="1095" customFormat="false" ht="13.8" hidden="false" customHeight="false" outlineLevel="0" collapsed="false">
      <c r="C1095" s="0" t="n">
        <v>1103</v>
      </c>
      <c r="D1095" s="3" t="str">
        <f aca="false">VLOOKUP(C1095,$A$1:$B$451,2)</f>
        <v>26-Pelkosenniemi</v>
      </c>
      <c r="E1095" s="0" t="str">
        <f aca="false">VLOOKUP($D1095,metadata!$B$2:$S$451,2,0)</f>
        <v>Lankinen, P; Tyukmaeva, VI; Hoikkala, A</v>
      </c>
      <c r="F1095" s="0" t="str">
        <f aca="false">VLOOKUP($D1095,metadata!$B$2:$S$451,3,0)</f>
        <v>Northern Drosophila montana flies show variation both within and between cline populations in the critical day length evoking reproductive diapause</v>
      </c>
      <c r="G1095" s="0" t="str">
        <f aca="false">VLOOKUP($D1095,metadata!$B$2:$S$451,4,0)</f>
        <v>10.1016/j.jinsphys.2013.05.006</v>
      </c>
      <c r="H1095" s="0" t="str">
        <f aca="false">VLOOKUP($D1095,metadata!$B$2:$S$451,5,0)</f>
        <v>y</v>
      </c>
      <c r="I1095" s="0" t="str">
        <f aca="false">VLOOKUP($D1095,metadata!$B$2:$S$451,6,0)</f>
        <v>a</v>
      </c>
      <c r="J1095" s="0" t="str">
        <f aca="false">VLOOKUP($D1095,metadata!$B$2:$S$451,7,0)</f>
        <v>i</v>
      </c>
      <c r="K1095" s="0" t="n">
        <f aca="false">VLOOKUP($D1095,metadata!$B$2:$S$451,8,0)</f>
        <v>105</v>
      </c>
      <c r="L1095" s="0" t="n">
        <f aca="false">VLOOKUP($D1095,metadata!$B$2:$S$451,9,0)</f>
        <v>14</v>
      </c>
      <c r="M1095" s="0" t="str">
        <f aca="false">VLOOKUP($D1095,metadata!$B$2:$S$451,10,0)</f>
        <v/>
      </c>
      <c r="N1095" s="0" t="str">
        <f aca="false">VLOOKUP($D1095,metadata!$B$2:$S$451,11,0)</f>
        <v>drosophila montana</v>
      </c>
      <c r="O1095" s="0" t="str">
        <f aca="false">VLOOKUP($D1095,metadata!$B$2:$S$451,12,0)</f>
        <v>diptera</v>
      </c>
      <c r="P1095" s="0" t="str">
        <f aca="false">VLOOKUP($D1095,metadata!$B$2:$S$451,13,0)</f>
        <v>Pelkosenniemi</v>
      </c>
      <c r="Q1095" s="0" t="str">
        <f aca="false">VLOOKUP($D1095,metadata!$B$2:$S$451,14,0)</f>
        <v>67.1N</v>
      </c>
      <c r="R1095" s="0" t="str">
        <f aca="false">VLOOKUP($D1095,metadata!$B$2:$S$451,15,0)</f>
        <v>27.3E</v>
      </c>
      <c r="S1095" s="0" t="str">
        <f aca="false">VLOOKUP($D1095,metadata!$B$2:$S$451,16,0)</f>
        <v/>
      </c>
      <c r="T1095" s="0" t="str">
        <f aca="false">VLOOKUP($D1095,metadata!$B$2:$S$451,17,0)</f>
        <v/>
      </c>
      <c r="U1095" s="0" t="str">
        <f aca="false">VLOOKUP($D1095,metadata!$B$2:$S$451,18,0)</f>
        <v/>
      </c>
      <c r="V1095" s="0" t="n">
        <f aca="false">VLOOKUP($D1095,metadata!$B$2:$Z$451,19,0)</f>
        <v>100</v>
      </c>
      <c r="W1095" s="0" t="str">
        <f aca="false">VLOOKUP($D1095,metadata!$B$2:$Z$451,20,0)</f>
        <v>global average</v>
      </c>
      <c r="X1095" s="0" t="n">
        <f aca="false">VLOOKUP($D1095,metadata!$B$2:$Z$451,21,0)</f>
        <v>14</v>
      </c>
      <c r="Y1095" s="0" t="str">
        <f aca="false">VLOOKUP($D1095,metadata!$B$2:$Z$451,22,0)</f>
        <v>t26</v>
      </c>
      <c r="Z1095" s="0" t="n">
        <f aca="false">VLOOKUP($D1095,metadata!$B$2:$Z$451,23,0)</f>
        <v>21</v>
      </c>
      <c r="AA1095" s="0" t="str">
        <f aca="false">VLOOKUP($D1095,metadata!$B$2:$Z$451,24,0)</f>
        <v>adult</v>
      </c>
      <c r="AB1095" s="0" t="str">
        <f aca="false">VLOOKUP($D1095,metadata!$B$2:$Z$451,25,0)</f>
        <v/>
      </c>
      <c r="AF1095" s="0" t="n">
        <f aca="false">IF(AE1095="",V1095,AE1095)</f>
        <v>100</v>
      </c>
      <c r="AH1095" s="0" t="str">
        <f aca="false">IF(AD1095&lt;1.1,"x","")</f>
        <v>x</v>
      </c>
      <c r="AM1095" s="0" t="s">
        <v>44</v>
      </c>
      <c r="AN1095" s="0" t="n">
        <v>18.23</v>
      </c>
      <c r="AO1095" s="0" t="n">
        <v>0.14</v>
      </c>
      <c r="AP1095" s="0" t="n">
        <v>33.02</v>
      </c>
      <c r="AQ1095" s="0" t="n">
        <v>100</v>
      </c>
    </row>
    <row r="1096" customFormat="false" ht="13.8" hidden="false" customHeight="false" outlineLevel="0" collapsed="false">
      <c r="C1096" s="0" t="n">
        <v>1104</v>
      </c>
      <c r="D1096" s="3" t="str">
        <f aca="false">VLOOKUP(C1096,$A$1:$B$451,2)</f>
        <v>26-Pelkosenniemi</v>
      </c>
      <c r="E1096" s="0" t="str">
        <f aca="false">VLOOKUP($D1096,metadata!$B$2:$S$451,2,0)</f>
        <v>Lankinen, P; Tyukmaeva, VI; Hoikkala, A</v>
      </c>
      <c r="F1096" s="0" t="str">
        <f aca="false">VLOOKUP($D1096,metadata!$B$2:$S$451,3,0)</f>
        <v>Northern Drosophila montana flies show variation both within and between cline populations in the critical day length evoking reproductive diapause</v>
      </c>
      <c r="G1096" s="0" t="str">
        <f aca="false">VLOOKUP($D1096,metadata!$B$2:$S$451,4,0)</f>
        <v>10.1016/j.jinsphys.2013.05.006</v>
      </c>
      <c r="H1096" s="0" t="str">
        <f aca="false">VLOOKUP($D1096,metadata!$B$2:$S$451,5,0)</f>
        <v>y</v>
      </c>
      <c r="I1096" s="0" t="str">
        <f aca="false">VLOOKUP($D1096,metadata!$B$2:$S$451,6,0)</f>
        <v>a</v>
      </c>
      <c r="J1096" s="0" t="str">
        <f aca="false">VLOOKUP($D1096,metadata!$B$2:$S$451,7,0)</f>
        <v>i</v>
      </c>
      <c r="K1096" s="0" t="n">
        <f aca="false">VLOOKUP($D1096,metadata!$B$2:$S$451,8,0)</f>
        <v>105</v>
      </c>
      <c r="L1096" s="0" t="n">
        <f aca="false">VLOOKUP($D1096,metadata!$B$2:$S$451,9,0)</f>
        <v>14</v>
      </c>
      <c r="M1096" s="0" t="str">
        <f aca="false">VLOOKUP($D1096,metadata!$B$2:$S$451,10,0)</f>
        <v/>
      </c>
      <c r="N1096" s="0" t="str">
        <f aca="false">VLOOKUP($D1096,metadata!$B$2:$S$451,11,0)</f>
        <v>drosophila montana</v>
      </c>
      <c r="O1096" s="0" t="str">
        <f aca="false">VLOOKUP($D1096,metadata!$B$2:$S$451,12,0)</f>
        <v>diptera</v>
      </c>
      <c r="P1096" s="0" t="str">
        <f aca="false">VLOOKUP($D1096,metadata!$B$2:$S$451,13,0)</f>
        <v>Pelkosenniemi</v>
      </c>
      <c r="Q1096" s="0" t="str">
        <f aca="false">VLOOKUP($D1096,metadata!$B$2:$S$451,14,0)</f>
        <v>67.1N</v>
      </c>
      <c r="R1096" s="0" t="str">
        <f aca="false">VLOOKUP($D1096,metadata!$B$2:$S$451,15,0)</f>
        <v>27.3E</v>
      </c>
      <c r="S1096" s="0" t="str">
        <f aca="false">VLOOKUP($D1096,metadata!$B$2:$S$451,16,0)</f>
        <v/>
      </c>
      <c r="T1096" s="0" t="str">
        <f aca="false">VLOOKUP($D1096,metadata!$B$2:$S$451,17,0)</f>
        <v/>
      </c>
      <c r="U1096" s="0" t="str">
        <f aca="false">VLOOKUP($D1096,metadata!$B$2:$S$451,18,0)</f>
        <v/>
      </c>
      <c r="V1096" s="0" t="n">
        <f aca="false">VLOOKUP($D1096,metadata!$B$2:$Z$451,19,0)</f>
        <v>100</v>
      </c>
      <c r="W1096" s="0" t="str">
        <f aca="false">VLOOKUP($D1096,metadata!$B$2:$Z$451,20,0)</f>
        <v>global average</v>
      </c>
      <c r="X1096" s="0" t="n">
        <f aca="false">VLOOKUP($D1096,metadata!$B$2:$Z$451,21,0)</f>
        <v>14</v>
      </c>
      <c r="Y1096" s="0" t="str">
        <f aca="false">VLOOKUP($D1096,metadata!$B$2:$Z$451,22,0)</f>
        <v>t26</v>
      </c>
      <c r="Z1096" s="0" t="n">
        <f aca="false">VLOOKUP($D1096,metadata!$B$2:$Z$451,23,0)</f>
        <v>21</v>
      </c>
      <c r="AA1096" s="0" t="str">
        <f aca="false">VLOOKUP($D1096,metadata!$B$2:$Z$451,24,0)</f>
        <v>adult</v>
      </c>
      <c r="AB1096" s="0" t="str">
        <f aca="false">VLOOKUP($D1096,metadata!$B$2:$Z$451,25,0)</f>
        <v/>
      </c>
      <c r="AF1096" s="0" t="n">
        <f aca="false">IF(AE1096="",V1096,AE1096)</f>
        <v>100</v>
      </c>
      <c r="AH1096" s="0" t="str">
        <f aca="false">IF(AD1096&lt;1.1,"x","")</f>
        <v>x</v>
      </c>
      <c r="AM1096" s="0" t="s">
        <v>44</v>
      </c>
      <c r="AN1096" s="0" t="n">
        <v>18.61</v>
      </c>
      <c r="AO1096" s="0" t="n">
        <v>0.12</v>
      </c>
      <c r="AP1096" s="0" t="n">
        <v>51.47</v>
      </c>
      <c r="AQ1096" s="0" t="n">
        <v>100</v>
      </c>
    </row>
    <row r="1097" customFormat="false" ht="13.8" hidden="false" customHeight="false" outlineLevel="0" collapsed="false">
      <c r="C1097" s="0" t="n">
        <v>1105</v>
      </c>
      <c r="D1097" s="3" t="str">
        <f aca="false">VLOOKUP(C1097,$A$1:$B$451,2)</f>
        <v>26-Pelkosenniemi</v>
      </c>
      <c r="E1097" s="0" t="str">
        <f aca="false">VLOOKUP($D1097,metadata!$B$2:$S$451,2,0)</f>
        <v>Lankinen, P; Tyukmaeva, VI; Hoikkala, A</v>
      </c>
      <c r="F1097" s="0" t="str">
        <f aca="false">VLOOKUP($D1097,metadata!$B$2:$S$451,3,0)</f>
        <v>Northern Drosophila montana flies show variation both within and between cline populations in the critical day length evoking reproductive diapause</v>
      </c>
      <c r="G1097" s="0" t="str">
        <f aca="false">VLOOKUP($D1097,metadata!$B$2:$S$451,4,0)</f>
        <v>10.1016/j.jinsphys.2013.05.006</v>
      </c>
      <c r="H1097" s="0" t="str">
        <f aca="false">VLOOKUP($D1097,metadata!$B$2:$S$451,5,0)</f>
        <v>y</v>
      </c>
      <c r="I1097" s="0" t="str">
        <f aca="false">VLOOKUP($D1097,metadata!$B$2:$S$451,6,0)</f>
        <v>a</v>
      </c>
      <c r="J1097" s="0" t="str">
        <f aca="false">VLOOKUP($D1097,metadata!$B$2:$S$451,7,0)</f>
        <v>i</v>
      </c>
      <c r="K1097" s="0" t="n">
        <f aca="false">VLOOKUP($D1097,metadata!$B$2:$S$451,8,0)</f>
        <v>105</v>
      </c>
      <c r="L1097" s="0" t="n">
        <f aca="false">VLOOKUP($D1097,metadata!$B$2:$S$451,9,0)</f>
        <v>14</v>
      </c>
      <c r="M1097" s="0" t="str">
        <f aca="false">VLOOKUP($D1097,metadata!$B$2:$S$451,10,0)</f>
        <v/>
      </c>
      <c r="N1097" s="0" t="str">
        <f aca="false">VLOOKUP($D1097,metadata!$B$2:$S$451,11,0)</f>
        <v>drosophila montana</v>
      </c>
      <c r="O1097" s="0" t="str">
        <f aca="false">VLOOKUP($D1097,metadata!$B$2:$S$451,12,0)</f>
        <v>diptera</v>
      </c>
      <c r="P1097" s="0" t="str">
        <f aca="false">VLOOKUP($D1097,metadata!$B$2:$S$451,13,0)</f>
        <v>Pelkosenniemi</v>
      </c>
      <c r="Q1097" s="0" t="str">
        <f aca="false">VLOOKUP($D1097,metadata!$B$2:$S$451,14,0)</f>
        <v>67.1N</v>
      </c>
      <c r="R1097" s="0" t="str">
        <f aca="false">VLOOKUP($D1097,metadata!$B$2:$S$451,15,0)</f>
        <v>27.3E</v>
      </c>
      <c r="S1097" s="0" t="str">
        <f aca="false">VLOOKUP($D1097,metadata!$B$2:$S$451,16,0)</f>
        <v/>
      </c>
      <c r="T1097" s="0" t="str">
        <f aca="false">VLOOKUP($D1097,metadata!$B$2:$S$451,17,0)</f>
        <v/>
      </c>
      <c r="U1097" s="0" t="str">
        <f aca="false">VLOOKUP($D1097,metadata!$B$2:$S$451,18,0)</f>
        <v/>
      </c>
      <c r="V1097" s="0" t="n">
        <f aca="false">VLOOKUP($D1097,metadata!$B$2:$Z$451,19,0)</f>
        <v>100</v>
      </c>
      <c r="W1097" s="0" t="str">
        <f aca="false">VLOOKUP($D1097,metadata!$B$2:$Z$451,20,0)</f>
        <v>global average</v>
      </c>
      <c r="X1097" s="0" t="n">
        <f aca="false">VLOOKUP($D1097,metadata!$B$2:$Z$451,21,0)</f>
        <v>14</v>
      </c>
      <c r="Y1097" s="0" t="str">
        <f aca="false">VLOOKUP($D1097,metadata!$B$2:$Z$451,22,0)</f>
        <v>t26</v>
      </c>
      <c r="Z1097" s="0" t="n">
        <f aca="false">VLOOKUP($D1097,metadata!$B$2:$Z$451,23,0)</f>
        <v>21</v>
      </c>
      <c r="AA1097" s="0" t="str">
        <f aca="false">VLOOKUP($D1097,metadata!$B$2:$Z$451,24,0)</f>
        <v>adult</v>
      </c>
      <c r="AB1097" s="0" t="str">
        <f aca="false">VLOOKUP($D1097,metadata!$B$2:$Z$451,25,0)</f>
        <v/>
      </c>
      <c r="AF1097" s="0" t="n">
        <f aca="false">IF(AE1097="",V1097,AE1097)</f>
        <v>100</v>
      </c>
      <c r="AH1097" s="0" t="str">
        <f aca="false">IF(AD1097&lt;1.1,"x","")</f>
        <v>x</v>
      </c>
      <c r="AM1097" s="0" t="s">
        <v>44</v>
      </c>
      <c r="AN1097" s="0" t="n">
        <v>19.3</v>
      </c>
      <c r="AO1097" s="0" t="n">
        <v>0.16</v>
      </c>
      <c r="AP1097" s="0" t="n">
        <v>27.68</v>
      </c>
      <c r="AQ1097" s="0" t="n">
        <v>100</v>
      </c>
    </row>
    <row r="1098" customFormat="false" ht="13.8" hidden="false" customHeight="false" outlineLevel="0" collapsed="false">
      <c r="C1098" s="0" t="n">
        <v>1106</v>
      </c>
      <c r="D1098" s="3" t="str">
        <f aca="false">VLOOKUP(C1098,$A$1:$B$451,2)</f>
        <v>26-Pelkosenniemi</v>
      </c>
      <c r="E1098" s="0" t="str">
        <f aca="false">VLOOKUP($D1098,metadata!$B$2:$S$451,2,0)</f>
        <v>Lankinen, P; Tyukmaeva, VI; Hoikkala, A</v>
      </c>
      <c r="F1098" s="0" t="str">
        <f aca="false">VLOOKUP($D1098,metadata!$B$2:$S$451,3,0)</f>
        <v>Northern Drosophila montana flies show variation both within and between cline populations in the critical day length evoking reproductive diapause</v>
      </c>
      <c r="G1098" s="0" t="str">
        <f aca="false">VLOOKUP($D1098,metadata!$B$2:$S$451,4,0)</f>
        <v>10.1016/j.jinsphys.2013.05.006</v>
      </c>
      <c r="H1098" s="0" t="str">
        <f aca="false">VLOOKUP($D1098,metadata!$B$2:$S$451,5,0)</f>
        <v>y</v>
      </c>
      <c r="I1098" s="0" t="str">
        <f aca="false">VLOOKUP($D1098,metadata!$B$2:$S$451,6,0)</f>
        <v>a</v>
      </c>
      <c r="J1098" s="0" t="str">
        <f aca="false">VLOOKUP($D1098,metadata!$B$2:$S$451,7,0)</f>
        <v>i</v>
      </c>
      <c r="K1098" s="0" t="n">
        <f aca="false">VLOOKUP($D1098,metadata!$B$2:$S$451,8,0)</f>
        <v>105</v>
      </c>
      <c r="L1098" s="0" t="n">
        <f aca="false">VLOOKUP($D1098,metadata!$B$2:$S$451,9,0)</f>
        <v>14</v>
      </c>
      <c r="M1098" s="0" t="str">
        <f aca="false">VLOOKUP($D1098,metadata!$B$2:$S$451,10,0)</f>
        <v/>
      </c>
      <c r="N1098" s="0" t="str">
        <f aca="false">VLOOKUP($D1098,metadata!$B$2:$S$451,11,0)</f>
        <v>drosophila montana</v>
      </c>
      <c r="O1098" s="0" t="str">
        <f aca="false">VLOOKUP($D1098,metadata!$B$2:$S$451,12,0)</f>
        <v>diptera</v>
      </c>
      <c r="P1098" s="0" t="str">
        <f aca="false">VLOOKUP($D1098,metadata!$B$2:$S$451,13,0)</f>
        <v>Pelkosenniemi</v>
      </c>
      <c r="Q1098" s="0" t="str">
        <f aca="false">VLOOKUP($D1098,metadata!$B$2:$S$451,14,0)</f>
        <v>67.1N</v>
      </c>
      <c r="R1098" s="0" t="str">
        <f aca="false">VLOOKUP($D1098,metadata!$B$2:$S$451,15,0)</f>
        <v>27.3E</v>
      </c>
      <c r="S1098" s="0" t="str">
        <f aca="false">VLOOKUP($D1098,metadata!$B$2:$S$451,16,0)</f>
        <v/>
      </c>
      <c r="T1098" s="0" t="str">
        <f aca="false">VLOOKUP($D1098,metadata!$B$2:$S$451,17,0)</f>
        <v/>
      </c>
      <c r="U1098" s="0" t="str">
        <f aca="false">VLOOKUP($D1098,metadata!$B$2:$S$451,18,0)</f>
        <v/>
      </c>
      <c r="V1098" s="0" t="n">
        <f aca="false">VLOOKUP($D1098,metadata!$B$2:$Z$451,19,0)</f>
        <v>100</v>
      </c>
      <c r="W1098" s="0" t="str">
        <f aca="false">VLOOKUP($D1098,metadata!$B$2:$Z$451,20,0)</f>
        <v>global average</v>
      </c>
      <c r="X1098" s="0" t="n">
        <f aca="false">VLOOKUP($D1098,metadata!$B$2:$Z$451,21,0)</f>
        <v>14</v>
      </c>
      <c r="Y1098" s="0" t="str">
        <f aca="false">VLOOKUP($D1098,metadata!$B$2:$Z$451,22,0)</f>
        <v>t26</v>
      </c>
      <c r="Z1098" s="0" t="n">
        <f aca="false">VLOOKUP($D1098,metadata!$B$2:$Z$451,23,0)</f>
        <v>21</v>
      </c>
      <c r="AA1098" s="0" t="str">
        <f aca="false">VLOOKUP($D1098,metadata!$B$2:$Z$451,24,0)</f>
        <v>adult</v>
      </c>
      <c r="AB1098" s="0" t="str">
        <f aca="false">VLOOKUP($D1098,metadata!$B$2:$Z$451,25,0)</f>
        <v/>
      </c>
      <c r="AF1098" s="0" t="n">
        <f aca="false">IF(AE1098="",V1098,AE1098)</f>
        <v>100</v>
      </c>
      <c r="AH1098" s="0" t="str">
        <f aca="false">IF(AD1098&lt;1.1,"x","")</f>
        <v>x</v>
      </c>
      <c r="AM1098" s="0" t="s">
        <v>44</v>
      </c>
      <c r="AN1098" s="0" t="n">
        <v>18.71</v>
      </c>
      <c r="AO1098" s="0" t="n">
        <v>0.11</v>
      </c>
      <c r="AP1098" s="0" t="n">
        <v>52.79</v>
      </c>
      <c r="AQ1098" s="0" t="n">
        <v>100</v>
      </c>
    </row>
    <row r="1099" customFormat="false" ht="13.8" hidden="false" customHeight="false" outlineLevel="0" collapsed="false">
      <c r="C1099" s="0" t="n">
        <v>1107</v>
      </c>
      <c r="D1099" s="3" t="str">
        <f aca="false">VLOOKUP(C1099,$A$1:$B$451,2)</f>
        <v>26-Pelkosenniemi</v>
      </c>
      <c r="E1099" s="0" t="str">
        <f aca="false">VLOOKUP($D1099,metadata!$B$2:$S$451,2,0)</f>
        <v>Lankinen, P; Tyukmaeva, VI; Hoikkala, A</v>
      </c>
      <c r="F1099" s="0" t="str">
        <f aca="false">VLOOKUP($D1099,metadata!$B$2:$S$451,3,0)</f>
        <v>Northern Drosophila montana flies show variation both within and between cline populations in the critical day length evoking reproductive diapause</v>
      </c>
      <c r="G1099" s="0" t="str">
        <f aca="false">VLOOKUP($D1099,metadata!$B$2:$S$451,4,0)</f>
        <v>10.1016/j.jinsphys.2013.05.006</v>
      </c>
      <c r="H1099" s="0" t="str">
        <f aca="false">VLOOKUP($D1099,metadata!$B$2:$S$451,5,0)</f>
        <v>y</v>
      </c>
      <c r="I1099" s="0" t="str">
        <f aca="false">VLOOKUP($D1099,metadata!$B$2:$S$451,6,0)</f>
        <v>a</v>
      </c>
      <c r="J1099" s="0" t="str">
        <f aca="false">VLOOKUP($D1099,metadata!$B$2:$S$451,7,0)</f>
        <v>i</v>
      </c>
      <c r="K1099" s="0" t="n">
        <f aca="false">VLOOKUP($D1099,metadata!$B$2:$S$451,8,0)</f>
        <v>105</v>
      </c>
      <c r="L1099" s="0" t="n">
        <f aca="false">VLOOKUP($D1099,metadata!$B$2:$S$451,9,0)</f>
        <v>14</v>
      </c>
      <c r="M1099" s="0" t="str">
        <f aca="false">VLOOKUP($D1099,metadata!$B$2:$S$451,10,0)</f>
        <v/>
      </c>
      <c r="N1099" s="0" t="str">
        <f aca="false">VLOOKUP($D1099,metadata!$B$2:$S$451,11,0)</f>
        <v>drosophila montana</v>
      </c>
      <c r="O1099" s="0" t="str">
        <f aca="false">VLOOKUP($D1099,metadata!$B$2:$S$451,12,0)</f>
        <v>diptera</v>
      </c>
      <c r="P1099" s="0" t="str">
        <f aca="false">VLOOKUP($D1099,metadata!$B$2:$S$451,13,0)</f>
        <v>Pelkosenniemi</v>
      </c>
      <c r="Q1099" s="0" t="str">
        <f aca="false">VLOOKUP($D1099,metadata!$B$2:$S$451,14,0)</f>
        <v>67.1N</v>
      </c>
      <c r="R1099" s="0" t="str">
        <f aca="false">VLOOKUP($D1099,metadata!$B$2:$S$451,15,0)</f>
        <v>27.3E</v>
      </c>
      <c r="S1099" s="0" t="str">
        <f aca="false">VLOOKUP($D1099,metadata!$B$2:$S$451,16,0)</f>
        <v/>
      </c>
      <c r="T1099" s="0" t="str">
        <f aca="false">VLOOKUP($D1099,metadata!$B$2:$S$451,17,0)</f>
        <v/>
      </c>
      <c r="U1099" s="0" t="str">
        <f aca="false">VLOOKUP($D1099,metadata!$B$2:$S$451,18,0)</f>
        <v/>
      </c>
      <c r="V1099" s="0" t="n">
        <f aca="false">VLOOKUP($D1099,metadata!$B$2:$Z$451,19,0)</f>
        <v>100</v>
      </c>
      <c r="W1099" s="0" t="str">
        <f aca="false">VLOOKUP($D1099,metadata!$B$2:$Z$451,20,0)</f>
        <v>global average</v>
      </c>
      <c r="X1099" s="0" t="n">
        <f aca="false">VLOOKUP($D1099,metadata!$B$2:$Z$451,21,0)</f>
        <v>14</v>
      </c>
      <c r="Y1099" s="0" t="str">
        <f aca="false">VLOOKUP($D1099,metadata!$B$2:$Z$451,22,0)</f>
        <v>t26</v>
      </c>
      <c r="Z1099" s="0" t="n">
        <f aca="false">VLOOKUP($D1099,metadata!$B$2:$Z$451,23,0)</f>
        <v>21</v>
      </c>
      <c r="AA1099" s="0" t="str">
        <f aca="false">VLOOKUP($D1099,metadata!$B$2:$Z$451,24,0)</f>
        <v>adult</v>
      </c>
      <c r="AB1099" s="0" t="str">
        <f aca="false">VLOOKUP($D1099,metadata!$B$2:$Z$451,25,0)</f>
        <v/>
      </c>
      <c r="AF1099" s="0" t="n">
        <f aca="false">IF(AE1099="",V1099,AE1099)</f>
        <v>100</v>
      </c>
      <c r="AH1099" s="0" t="str">
        <f aca="false">IF(AD1099&lt;1.1,"x","")</f>
        <v>x</v>
      </c>
      <c r="AM1099" s="0" t="s">
        <v>44</v>
      </c>
      <c r="AN1099" s="0" t="n">
        <v>19.28</v>
      </c>
      <c r="AO1099" s="0" t="n">
        <v>0.14</v>
      </c>
      <c r="AP1099" s="0" t="n">
        <v>35.18</v>
      </c>
      <c r="AQ1099" s="0" t="n">
        <v>100</v>
      </c>
    </row>
    <row r="1100" customFormat="false" ht="13.8" hidden="false" customHeight="false" outlineLevel="0" collapsed="false">
      <c r="C1100" s="0" t="n">
        <v>1108</v>
      </c>
      <c r="D1100" s="3" t="str">
        <f aca="false">VLOOKUP(C1100,$A$1:$B$451,2)</f>
        <v>26-Oulanka</v>
      </c>
      <c r="E1100" s="0" t="str">
        <f aca="false">VLOOKUP($D1100,metadata!$B$2:$S$451,2,0)</f>
        <v>Lankinen, P; Tyukmaeva, VI; Hoikkala, A</v>
      </c>
      <c r="F1100" s="0" t="str">
        <f aca="false">VLOOKUP($D1100,metadata!$B$2:$S$451,3,0)</f>
        <v>Northern Drosophila montana flies show variation both within and between cline populations in the critical day length evoking reproductive diapause</v>
      </c>
      <c r="G1100" s="0" t="str">
        <f aca="false">VLOOKUP($D1100,metadata!$B$2:$S$451,4,0)</f>
        <v>10.1016/j.jinsphys.2013.05.006</v>
      </c>
      <c r="H1100" s="0" t="str">
        <f aca="false">VLOOKUP($D1100,metadata!$B$2:$S$451,5,0)</f>
        <v>y</v>
      </c>
      <c r="I1100" s="0" t="str">
        <f aca="false">VLOOKUP($D1100,metadata!$B$2:$S$451,6,0)</f>
        <v>a</v>
      </c>
      <c r="J1100" s="0" t="str">
        <f aca="false">VLOOKUP($D1100,metadata!$B$2:$S$451,7,0)</f>
        <v>i</v>
      </c>
      <c r="K1100" s="0" t="n">
        <f aca="false">VLOOKUP($D1100,metadata!$B$2:$S$451,8,0)</f>
        <v>105</v>
      </c>
      <c r="L1100" s="0" t="n">
        <f aca="false">VLOOKUP($D1100,metadata!$B$2:$S$451,9,0)</f>
        <v>44</v>
      </c>
      <c r="M1100" s="0" t="str">
        <f aca="false">VLOOKUP($D1100,metadata!$B$2:$S$451,10,0)</f>
        <v/>
      </c>
      <c r="N1100" s="0" t="str">
        <f aca="false">VLOOKUP($D1100,metadata!$B$2:$S$451,11,0)</f>
        <v>drosophila montana</v>
      </c>
      <c r="O1100" s="0" t="str">
        <f aca="false">VLOOKUP($D1100,metadata!$B$2:$S$451,12,0)</f>
        <v>diptera</v>
      </c>
      <c r="P1100" s="0" t="str">
        <f aca="false">VLOOKUP($D1100,metadata!$B$2:$S$451,13,0)</f>
        <v>Oulanka</v>
      </c>
      <c r="Q1100" s="0" t="str">
        <f aca="false">VLOOKUP($D1100,metadata!$B$2:$S$451,14,0)</f>
        <v>66.4N</v>
      </c>
      <c r="R1100" s="0" t="str">
        <f aca="false">VLOOKUP($D1100,metadata!$B$2:$S$451,15,0)</f>
        <v>29.2E</v>
      </c>
      <c r="S1100" s="0" t="str">
        <f aca="false">VLOOKUP($D1100,metadata!$B$2:$S$451,16,0)</f>
        <v/>
      </c>
      <c r="T1100" s="0" t="str">
        <f aca="false">VLOOKUP($D1100,metadata!$B$2:$S$451,17,0)</f>
        <v/>
      </c>
      <c r="U1100" s="0" t="str">
        <f aca="false">VLOOKUP($D1100,metadata!$B$2:$S$451,18,0)</f>
        <v/>
      </c>
      <c r="V1100" s="0" t="n">
        <f aca="false">VLOOKUP($D1100,metadata!$B$2:$Z$451,19,0)</f>
        <v>100</v>
      </c>
      <c r="W1100" s="0" t="str">
        <f aca="false">VLOOKUP($D1100,metadata!$B$2:$Z$451,20,0)</f>
        <v>global average</v>
      </c>
      <c r="X1100" s="0" t="n">
        <f aca="false">VLOOKUP($D1100,metadata!$B$2:$Z$451,21,0)</f>
        <v>44</v>
      </c>
      <c r="Y1100" s="0" t="str">
        <f aca="false">VLOOKUP($D1100,metadata!$B$2:$Z$451,22,0)</f>
        <v>t26</v>
      </c>
      <c r="Z1100" s="0" t="n">
        <f aca="false">VLOOKUP($D1100,metadata!$B$2:$Z$451,23,0)</f>
        <v>21</v>
      </c>
      <c r="AA1100" s="0" t="str">
        <f aca="false">VLOOKUP($D1100,metadata!$B$2:$Z$451,24,0)</f>
        <v>adult</v>
      </c>
      <c r="AB1100" s="0" t="str">
        <f aca="false">VLOOKUP($D1100,metadata!$B$2:$Z$451,25,0)</f>
        <v/>
      </c>
      <c r="AF1100" s="0" t="n">
        <f aca="false">IF(AE1100="",V1100,AE1100)</f>
        <v>100</v>
      </c>
      <c r="AH1100" s="0" t="str">
        <f aca="false">IF(AD1100&lt;1.1,"x","")</f>
        <v>x</v>
      </c>
      <c r="AM1100" s="0" t="s">
        <v>45</v>
      </c>
      <c r="AN1100" s="0" t="n">
        <v>19.23</v>
      </c>
      <c r="AO1100" s="0" t="n">
        <v>0.12</v>
      </c>
      <c r="AP1100" s="0" t="n">
        <v>48.27</v>
      </c>
      <c r="AQ1100" s="0" t="n">
        <v>100</v>
      </c>
    </row>
    <row r="1101" customFormat="false" ht="13.8" hidden="false" customHeight="false" outlineLevel="0" collapsed="false">
      <c r="C1101" s="0" t="n">
        <v>1109</v>
      </c>
      <c r="D1101" s="3" t="str">
        <f aca="false">VLOOKUP(C1101,$A$1:$B$451,2)</f>
        <v>26-Oulanka</v>
      </c>
      <c r="E1101" s="0" t="str">
        <f aca="false">VLOOKUP($D1101,metadata!$B$2:$S$451,2,0)</f>
        <v>Lankinen, P; Tyukmaeva, VI; Hoikkala, A</v>
      </c>
      <c r="F1101" s="0" t="str">
        <f aca="false">VLOOKUP($D1101,metadata!$B$2:$S$451,3,0)</f>
        <v>Northern Drosophila montana flies show variation both within and between cline populations in the critical day length evoking reproductive diapause</v>
      </c>
      <c r="G1101" s="0" t="str">
        <f aca="false">VLOOKUP($D1101,metadata!$B$2:$S$451,4,0)</f>
        <v>10.1016/j.jinsphys.2013.05.006</v>
      </c>
      <c r="H1101" s="0" t="str">
        <f aca="false">VLOOKUP($D1101,metadata!$B$2:$S$451,5,0)</f>
        <v>y</v>
      </c>
      <c r="I1101" s="0" t="str">
        <f aca="false">VLOOKUP($D1101,metadata!$B$2:$S$451,6,0)</f>
        <v>a</v>
      </c>
      <c r="J1101" s="0" t="str">
        <f aca="false">VLOOKUP($D1101,metadata!$B$2:$S$451,7,0)</f>
        <v>i</v>
      </c>
      <c r="K1101" s="0" t="n">
        <f aca="false">VLOOKUP($D1101,metadata!$B$2:$S$451,8,0)</f>
        <v>105</v>
      </c>
      <c r="L1101" s="0" t="n">
        <f aca="false">VLOOKUP($D1101,metadata!$B$2:$S$451,9,0)</f>
        <v>44</v>
      </c>
      <c r="M1101" s="0" t="str">
        <f aca="false">VLOOKUP($D1101,metadata!$B$2:$S$451,10,0)</f>
        <v/>
      </c>
      <c r="N1101" s="0" t="str">
        <f aca="false">VLOOKUP($D1101,metadata!$B$2:$S$451,11,0)</f>
        <v>drosophila montana</v>
      </c>
      <c r="O1101" s="0" t="str">
        <f aca="false">VLOOKUP($D1101,metadata!$B$2:$S$451,12,0)</f>
        <v>diptera</v>
      </c>
      <c r="P1101" s="0" t="str">
        <f aca="false">VLOOKUP($D1101,metadata!$B$2:$S$451,13,0)</f>
        <v>Oulanka</v>
      </c>
      <c r="Q1101" s="0" t="str">
        <f aca="false">VLOOKUP($D1101,metadata!$B$2:$S$451,14,0)</f>
        <v>66.4N</v>
      </c>
      <c r="R1101" s="0" t="str">
        <f aca="false">VLOOKUP($D1101,metadata!$B$2:$S$451,15,0)</f>
        <v>29.2E</v>
      </c>
      <c r="S1101" s="0" t="str">
        <f aca="false">VLOOKUP($D1101,metadata!$B$2:$S$451,16,0)</f>
        <v/>
      </c>
      <c r="T1101" s="0" t="str">
        <f aca="false">VLOOKUP($D1101,metadata!$B$2:$S$451,17,0)</f>
        <v/>
      </c>
      <c r="U1101" s="0" t="str">
        <f aca="false">VLOOKUP($D1101,metadata!$B$2:$S$451,18,0)</f>
        <v/>
      </c>
      <c r="V1101" s="0" t="n">
        <f aca="false">VLOOKUP($D1101,metadata!$B$2:$Z$451,19,0)</f>
        <v>100</v>
      </c>
      <c r="W1101" s="0" t="str">
        <f aca="false">VLOOKUP($D1101,metadata!$B$2:$Z$451,20,0)</f>
        <v>global average</v>
      </c>
      <c r="X1101" s="0" t="n">
        <f aca="false">VLOOKUP($D1101,metadata!$B$2:$Z$451,21,0)</f>
        <v>44</v>
      </c>
      <c r="Y1101" s="0" t="str">
        <f aca="false">VLOOKUP($D1101,metadata!$B$2:$Z$451,22,0)</f>
        <v>t26</v>
      </c>
      <c r="Z1101" s="0" t="n">
        <f aca="false">VLOOKUP($D1101,metadata!$B$2:$Z$451,23,0)</f>
        <v>21</v>
      </c>
      <c r="AA1101" s="0" t="str">
        <f aca="false">VLOOKUP($D1101,metadata!$B$2:$Z$451,24,0)</f>
        <v>adult</v>
      </c>
      <c r="AB1101" s="0" t="str">
        <f aca="false">VLOOKUP($D1101,metadata!$B$2:$Z$451,25,0)</f>
        <v/>
      </c>
      <c r="AF1101" s="0" t="n">
        <f aca="false">IF(AE1101="",V1101,AE1101)</f>
        <v>100</v>
      </c>
      <c r="AH1101" s="0" t="str">
        <f aca="false">IF(AD1101&lt;1.1,"x","")</f>
        <v>x</v>
      </c>
      <c r="AM1101" s="0" t="s">
        <v>45</v>
      </c>
      <c r="AN1101" s="0" t="n">
        <v>19.44</v>
      </c>
      <c r="AO1101" s="0" t="n">
        <v>0.13</v>
      </c>
      <c r="AP1101" s="0" t="n">
        <v>81.1</v>
      </c>
      <c r="AQ1101" s="0" t="n">
        <v>100</v>
      </c>
    </row>
    <row r="1102" customFormat="false" ht="13.8" hidden="false" customHeight="false" outlineLevel="0" collapsed="false">
      <c r="C1102" s="0" t="n">
        <v>1110</v>
      </c>
      <c r="D1102" s="3" t="str">
        <f aca="false">VLOOKUP(C1102,$A$1:$B$451,2)</f>
        <v>26-Oulanka</v>
      </c>
      <c r="E1102" s="0" t="str">
        <f aca="false">VLOOKUP($D1102,metadata!$B$2:$S$451,2,0)</f>
        <v>Lankinen, P; Tyukmaeva, VI; Hoikkala, A</v>
      </c>
      <c r="F1102" s="0" t="str">
        <f aca="false">VLOOKUP($D1102,metadata!$B$2:$S$451,3,0)</f>
        <v>Northern Drosophila montana flies show variation both within and between cline populations in the critical day length evoking reproductive diapause</v>
      </c>
      <c r="G1102" s="0" t="str">
        <f aca="false">VLOOKUP($D1102,metadata!$B$2:$S$451,4,0)</f>
        <v>10.1016/j.jinsphys.2013.05.006</v>
      </c>
      <c r="H1102" s="0" t="str">
        <f aca="false">VLOOKUP($D1102,metadata!$B$2:$S$451,5,0)</f>
        <v>y</v>
      </c>
      <c r="I1102" s="0" t="str">
        <f aca="false">VLOOKUP($D1102,metadata!$B$2:$S$451,6,0)</f>
        <v>a</v>
      </c>
      <c r="J1102" s="0" t="str">
        <f aca="false">VLOOKUP($D1102,metadata!$B$2:$S$451,7,0)</f>
        <v>i</v>
      </c>
      <c r="K1102" s="0" t="n">
        <f aca="false">VLOOKUP($D1102,metadata!$B$2:$S$451,8,0)</f>
        <v>105</v>
      </c>
      <c r="L1102" s="0" t="n">
        <f aca="false">VLOOKUP($D1102,metadata!$B$2:$S$451,9,0)</f>
        <v>44</v>
      </c>
      <c r="M1102" s="0" t="str">
        <f aca="false">VLOOKUP($D1102,metadata!$B$2:$S$451,10,0)</f>
        <v/>
      </c>
      <c r="N1102" s="0" t="str">
        <f aca="false">VLOOKUP($D1102,metadata!$B$2:$S$451,11,0)</f>
        <v>drosophila montana</v>
      </c>
      <c r="O1102" s="0" t="str">
        <f aca="false">VLOOKUP($D1102,metadata!$B$2:$S$451,12,0)</f>
        <v>diptera</v>
      </c>
      <c r="P1102" s="0" t="str">
        <f aca="false">VLOOKUP($D1102,metadata!$B$2:$S$451,13,0)</f>
        <v>Oulanka</v>
      </c>
      <c r="Q1102" s="0" t="str">
        <f aca="false">VLOOKUP($D1102,metadata!$B$2:$S$451,14,0)</f>
        <v>66.4N</v>
      </c>
      <c r="R1102" s="0" t="str">
        <f aca="false">VLOOKUP($D1102,metadata!$B$2:$S$451,15,0)</f>
        <v>29.2E</v>
      </c>
      <c r="S1102" s="0" t="str">
        <f aca="false">VLOOKUP($D1102,metadata!$B$2:$S$451,16,0)</f>
        <v/>
      </c>
      <c r="T1102" s="0" t="str">
        <f aca="false">VLOOKUP($D1102,metadata!$B$2:$S$451,17,0)</f>
        <v/>
      </c>
      <c r="U1102" s="0" t="str">
        <f aca="false">VLOOKUP($D1102,metadata!$B$2:$S$451,18,0)</f>
        <v/>
      </c>
      <c r="V1102" s="0" t="n">
        <f aca="false">VLOOKUP($D1102,metadata!$B$2:$Z$451,19,0)</f>
        <v>100</v>
      </c>
      <c r="W1102" s="0" t="str">
        <f aca="false">VLOOKUP($D1102,metadata!$B$2:$Z$451,20,0)</f>
        <v>global average</v>
      </c>
      <c r="X1102" s="0" t="n">
        <f aca="false">VLOOKUP($D1102,metadata!$B$2:$Z$451,21,0)</f>
        <v>44</v>
      </c>
      <c r="Y1102" s="0" t="str">
        <f aca="false">VLOOKUP($D1102,metadata!$B$2:$Z$451,22,0)</f>
        <v>t26</v>
      </c>
      <c r="Z1102" s="0" t="n">
        <f aca="false">VLOOKUP($D1102,metadata!$B$2:$Z$451,23,0)</f>
        <v>21</v>
      </c>
      <c r="AA1102" s="0" t="str">
        <f aca="false">VLOOKUP($D1102,metadata!$B$2:$Z$451,24,0)</f>
        <v>adult</v>
      </c>
      <c r="AB1102" s="0" t="str">
        <f aca="false">VLOOKUP($D1102,metadata!$B$2:$Z$451,25,0)</f>
        <v/>
      </c>
      <c r="AF1102" s="0" t="n">
        <f aca="false">IF(AE1102="",V1102,AE1102)</f>
        <v>100</v>
      </c>
      <c r="AH1102" s="0" t="str">
        <f aca="false">IF(AD1102&lt;1.1,"x","")</f>
        <v>x</v>
      </c>
      <c r="AM1102" s="0" t="s">
        <v>45</v>
      </c>
      <c r="AN1102" s="0" t="n">
        <v>18.17</v>
      </c>
      <c r="AO1102" s="0" t="n">
        <v>0.18</v>
      </c>
      <c r="AP1102" s="0" t="n">
        <v>19.66</v>
      </c>
      <c r="AQ1102" s="0" t="n">
        <v>100</v>
      </c>
    </row>
    <row r="1103" customFormat="false" ht="13.8" hidden="false" customHeight="false" outlineLevel="0" collapsed="false">
      <c r="C1103" s="0" t="n">
        <v>1111</v>
      </c>
      <c r="D1103" s="3" t="str">
        <f aca="false">VLOOKUP(C1103,$A$1:$B$451,2)</f>
        <v>26-Oulanka</v>
      </c>
      <c r="E1103" s="0" t="str">
        <f aca="false">VLOOKUP($D1103,metadata!$B$2:$S$451,2,0)</f>
        <v>Lankinen, P; Tyukmaeva, VI; Hoikkala, A</v>
      </c>
      <c r="F1103" s="0" t="str">
        <f aca="false">VLOOKUP($D1103,metadata!$B$2:$S$451,3,0)</f>
        <v>Northern Drosophila montana flies show variation both within and between cline populations in the critical day length evoking reproductive diapause</v>
      </c>
      <c r="G1103" s="0" t="str">
        <f aca="false">VLOOKUP($D1103,metadata!$B$2:$S$451,4,0)</f>
        <v>10.1016/j.jinsphys.2013.05.006</v>
      </c>
      <c r="H1103" s="0" t="str">
        <f aca="false">VLOOKUP($D1103,metadata!$B$2:$S$451,5,0)</f>
        <v>y</v>
      </c>
      <c r="I1103" s="0" t="str">
        <f aca="false">VLOOKUP($D1103,metadata!$B$2:$S$451,6,0)</f>
        <v>a</v>
      </c>
      <c r="J1103" s="0" t="str">
        <f aca="false">VLOOKUP($D1103,metadata!$B$2:$S$451,7,0)</f>
        <v>i</v>
      </c>
      <c r="K1103" s="0" t="n">
        <f aca="false">VLOOKUP($D1103,metadata!$B$2:$S$451,8,0)</f>
        <v>105</v>
      </c>
      <c r="L1103" s="0" t="n">
        <f aca="false">VLOOKUP($D1103,metadata!$B$2:$S$451,9,0)</f>
        <v>44</v>
      </c>
      <c r="M1103" s="0" t="str">
        <f aca="false">VLOOKUP($D1103,metadata!$B$2:$S$451,10,0)</f>
        <v/>
      </c>
      <c r="N1103" s="0" t="str">
        <f aca="false">VLOOKUP($D1103,metadata!$B$2:$S$451,11,0)</f>
        <v>drosophila montana</v>
      </c>
      <c r="O1103" s="0" t="str">
        <f aca="false">VLOOKUP($D1103,metadata!$B$2:$S$451,12,0)</f>
        <v>diptera</v>
      </c>
      <c r="P1103" s="0" t="str">
        <f aca="false">VLOOKUP($D1103,metadata!$B$2:$S$451,13,0)</f>
        <v>Oulanka</v>
      </c>
      <c r="Q1103" s="0" t="str">
        <f aca="false">VLOOKUP($D1103,metadata!$B$2:$S$451,14,0)</f>
        <v>66.4N</v>
      </c>
      <c r="R1103" s="0" t="str">
        <f aca="false">VLOOKUP($D1103,metadata!$B$2:$S$451,15,0)</f>
        <v>29.2E</v>
      </c>
      <c r="S1103" s="0" t="str">
        <f aca="false">VLOOKUP($D1103,metadata!$B$2:$S$451,16,0)</f>
        <v/>
      </c>
      <c r="T1103" s="0" t="str">
        <f aca="false">VLOOKUP($D1103,metadata!$B$2:$S$451,17,0)</f>
        <v/>
      </c>
      <c r="U1103" s="0" t="str">
        <f aca="false">VLOOKUP($D1103,metadata!$B$2:$S$451,18,0)</f>
        <v/>
      </c>
      <c r="V1103" s="0" t="n">
        <f aca="false">VLOOKUP($D1103,metadata!$B$2:$Z$451,19,0)</f>
        <v>100</v>
      </c>
      <c r="W1103" s="0" t="str">
        <f aca="false">VLOOKUP($D1103,metadata!$B$2:$Z$451,20,0)</f>
        <v>global average</v>
      </c>
      <c r="X1103" s="0" t="n">
        <f aca="false">VLOOKUP($D1103,metadata!$B$2:$Z$451,21,0)</f>
        <v>44</v>
      </c>
      <c r="Y1103" s="0" t="str">
        <f aca="false">VLOOKUP($D1103,metadata!$B$2:$Z$451,22,0)</f>
        <v>t26</v>
      </c>
      <c r="Z1103" s="0" t="n">
        <f aca="false">VLOOKUP($D1103,metadata!$B$2:$Z$451,23,0)</f>
        <v>21</v>
      </c>
      <c r="AA1103" s="0" t="str">
        <f aca="false">VLOOKUP($D1103,metadata!$B$2:$Z$451,24,0)</f>
        <v>adult</v>
      </c>
      <c r="AB1103" s="0" t="str">
        <f aca="false">VLOOKUP($D1103,metadata!$B$2:$Z$451,25,0)</f>
        <v/>
      </c>
      <c r="AF1103" s="0" t="n">
        <f aca="false">IF(AE1103="",V1103,AE1103)</f>
        <v>100</v>
      </c>
      <c r="AH1103" s="0" t="str">
        <f aca="false">IF(AD1103&lt;1.1,"x","")</f>
        <v>x</v>
      </c>
      <c r="AM1103" s="0" t="s">
        <v>45</v>
      </c>
      <c r="AN1103" s="0" t="n">
        <v>19.78</v>
      </c>
      <c r="AO1103" s="0" t="n">
        <v>0.17</v>
      </c>
      <c r="AP1103" s="0" t="n">
        <v>25.27</v>
      </c>
      <c r="AQ1103" s="0" t="n">
        <v>100</v>
      </c>
    </row>
    <row r="1104" customFormat="false" ht="13.8" hidden="false" customHeight="false" outlineLevel="0" collapsed="false">
      <c r="C1104" s="0" t="n">
        <v>1112</v>
      </c>
      <c r="D1104" s="3" t="str">
        <f aca="false">VLOOKUP(C1104,$A$1:$B$451,2)</f>
        <v>26-Oulanka</v>
      </c>
      <c r="E1104" s="0" t="str">
        <f aca="false">VLOOKUP($D1104,metadata!$B$2:$S$451,2,0)</f>
        <v>Lankinen, P; Tyukmaeva, VI; Hoikkala, A</v>
      </c>
      <c r="F1104" s="0" t="str">
        <f aca="false">VLOOKUP($D1104,metadata!$B$2:$S$451,3,0)</f>
        <v>Northern Drosophila montana flies show variation both within and between cline populations in the critical day length evoking reproductive diapause</v>
      </c>
      <c r="G1104" s="0" t="str">
        <f aca="false">VLOOKUP($D1104,metadata!$B$2:$S$451,4,0)</f>
        <v>10.1016/j.jinsphys.2013.05.006</v>
      </c>
      <c r="H1104" s="0" t="str">
        <f aca="false">VLOOKUP($D1104,metadata!$B$2:$S$451,5,0)</f>
        <v>y</v>
      </c>
      <c r="I1104" s="0" t="str">
        <f aca="false">VLOOKUP($D1104,metadata!$B$2:$S$451,6,0)</f>
        <v>a</v>
      </c>
      <c r="J1104" s="0" t="str">
        <f aca="false">VLOOKUP($D1104,metadata!$B$2:$S$451,7,0)</f>
        <v>i</v>
      </c>
      <c r="K1104" s="0" t="n">
        <f aca="false">VLOOKUP($D1104,metadata!$B$2:$S$451,8,0)</f>
        <v>105</v>
      </c>
      <c r="L1104" s="0" t="n">
        <f aca="false">VLOOKUP($D1104,metadata!$B$2:$S$451,9,0)</f>
        <v>44</v>
      </c>
      <c r="M1104" s="0" t="str">
        <f aca="false">VLOOKUP($D1104,metadata!$B$2:$S$451,10,0)</f>
        <v/>
      </c>
      <c r="N1104" s="0" t="str">
        <f aca="false">VLOOKUP($D1104,metadata!$B$2:$S$451,11,0)</f>
        <v>drosophila montana</v>
      </c>
      <c r="O1104" s="0" t="str">
        <f aca="false">VLOOKUP($D1104,metadata!$B$2:$S$451,12,0)</f>
        <v>diptera</v>
      </c>
      <c r="P1104" s="0" t="str">
        <f aca="false">VLOOKUP($D1104,metadata!$B$2:$S$451,13,0)</f>
        <v>Oulanka</v>
      </c>
      <c r="Q1104" s="0" t="str">
        <f aca="false">VLOOKUP($D1104,metadata!$B$2:$S$451,14,0)</f>
        <v>66.4N</v>
      </c>
      <c r="R1104" s="0" t="str">
        <f aca="false">VLOOKUP($D1104,metadata!$B$2:$S$451,15,0)</f>
        <v>29.2E</v>
      </c>
      <c r="S1104" s="0" t="str">
        <f aca="false">VLOOKUP($D1104,metadata!$B$2:$S$451,16,0)</f>
        <v/>
      </c>
      <c r="T1104" s="0" t="str">
        <f aca="false">VLOOKUP($D1104,metadata!$B$2:$S$451,17,0)</f>
        <v/>
      </c>
      <c r="U1104" s="0" t="str">
        <f aca="false">VLOOKUP($D1104,metadata!$B$2:$S$451,18,0)</f>
        <v/>
      </c>
      <c r="V1104" s="0" t="n">
        <f aca="false">VLOOKUP($D1104,metadata!$B$2:$Z$451,19,0)</f>
        <v>100</v>
      </c>
      <c r="W1104" s="0" t="str">
        <f aca="false">VLOOKUP($D1104,metadata!$B$2:$Z$451,20,0)</f>
        <v>global average</v>
      </c>
      <c r="X1104" s="0" t="n">
        <f aca="false">VLOOKUP($D1104,metadata!$B$2:$Z$451,21,0)</f>
        <v>44</v>
      </c>
      <c r="Y1104" s="0" t="str">
        <f aca="false">VLOOKUP($D1104,metadata!$B$2:$Z$451,22,0)</f>
        <v>t26</v>
      </c>
      <c r="Z1104" s="0" t="n">
        <f aca="false">VLOOKUP($D1104,metadata!$B$2:$Z$451,23,0)</f>
        <v>21</v>
      </c>
      <c r="AA1104" s="0" t="str">
        <f aca="false">VLOOKUP($D1104,metadata!$B$2:$Z$451,24,0)</f>
        <v>adult</v>
      </c>
      <c r="AB1104" s="0" t="str">
        <f aca="false">VLOOKUP($D1104,metadata!$B$2:$Z$451,25,0)</f>
        <v/>
      </c>
      <c r="AF1104" s="0" t="n">
        <f aca="false">IF(AE1104="",V1104,AE1104)</f>
        <v>100</v>
      </c>
      <c r="AH1104" s="0" t="str">
        <f aca="false">IF(AD1104&lt;1.1,"x","")</f>
        <v>x</v>
      </c>
      <c r="AM1104" s="0" t="s">
        <v>45</v>
      </c>
      <c r="AN1104" s="0" t="n">
        <v>19.26</v>
      </c>
      <c r="AO1104" s="0" t="n">
        <v>0.13</v>
      </c>
      <c r="AP1104" s="0" t="n">
        <v>38.11</v>
      </c>
      <c r="AQ1104" s="0" t="n">
        <v>100</v>
      </c>
    </row>
    <row r="1105" customFormat="false" ht="13.8" hidden="false" customHeight="false" outlineLevel="0" collapsed="false">
      <c r="C1105" s="0" t="n">
        <v>1113</v>
      </c>
      <c r="D1105" s="3" t="str">
        <f aca="false">VLOOKUP(C1105,$A$1:$B$451,2)</f>
        <v>26-Oulanka</v>
      </c>
      <c r="E1105" s="0" t="str">
        <f aca="false">VLOOKUP($D1105,metadata!$B$2:$S$451,2,0)</f>
        <v>Lankinen, P; Tyukmaeva, VI; Hoikkala, A</v>
      </c>
      <c r="F1105" s="0" t="str">
        <f aca="false">VLOOKUP($D1105,metadata!$B$2:$S$451,3,0)</f>
        <v>Northern Drosophila montana flies show variation both within and between cline populations in the critical day length evoking reproductive diapause</v>
      </c>
      <c r="G1105" s="0" t="str">
        <f aca="false">VLOOKUP($D1105,metadata!$B$2:$S$451,4,0)</f>
        <v>10.1016/j.jinsphys.2013.05.006</v>
      </c>
      <c r="H1105" s="0" t="str">
        <f aca="false">VLOOKUP($D1105,metadata!$B$2:$S$451,5,0)</f>
        <v>y</v>
      </c>
      <c r="I1105" s="0" t="str">
        <f aca="false">VLOOKUP($D1105,metadata!$B$2:$S$451,6,0)</f>
        <v>a</v>
      </c>
      <c r="J1105" s="0" t="str">
        <f aca="false">VLOOKUP($D1105,metadata!$B$2:$S$451,7,0)</f>
        <v>i</v>
      </c>
      <c r="K1105" s="0" t="n">
        <f aca="false">VLOOKUP($D1105,metadata!$B$2:$S$451,8,0)</f>
        <v>105</v>
      </c>
      <c r="L1105" s="0" t="n">
        <f aca="false">VLOOKUP($D1105,metadata!$B$2:$S$451,9,0)</f>
        <v>44</v>
      </c>
      <c r="M1105" s="0" t="str">
        <f aca="false">VLOOKUP($D1105,metadata!$B$2:$S$451,10,0)</f>
        <v/>
      </c>
      <c r="N1105" s="0" t="str">
        <f aca="false">VLOOKUP($D1105,metadata!$B$2:$S$451,11,0)</f>
        <v>drosophila montana</v>
      </c>
      <c r="O1105" s="0" t="str">
        <f aca="false">VLOOKUP($D1105,metadata!$B$2:$S$451,12,0)</f>
        <v>diptera</v>
      </c>
      <c r="P1105" s="0" t="str">
        <f aca="false">VLOOKUP($D1105,metadata!$B$2:$S$451,13,0)</f>
        <v>Oulanka</v>
      </c>
      <c r="Q1105" s="0" t="str">
        <f aca="false">VLOOKUP($D1105,metadata!$B$2:$S$451,14,0)</f>
        <v>66.4N</v>
      </c>
      <c r="R1105" s="0" t="str">
        <f aca="false">VLOOKUP($D1105,metadata!$B$2:$S$451,15,0)</f>
        <v>29.2E</v>
      </c>
      <c r="S1105" s="0" t="str">
        <f aca="false">VLOOKUP($D1105,metadata!$B$2:$S$451,16,0)</f>
        <v/>
      </c>
      <c r="T1105" s="0" t="str">
        <f aca="false">VLOOKUP($D1105,metadata!$B$2:$S$451,17,0)</f>
        <v/>
      </c>
      <c r="U1105" s="0" t="str">
        <f aca="false">VLOOKUP($D1105,metadata!$B$2:$S$451,18,0)</f>
        <v/>
      </c>
      <c r="V1105" s="0" t="n">
        <f aca="false">VLOOKUP($D1105,metadata!$B$2:$Z$451,19,0)</f>
        <v>100</v>
      </c>
      <c r="W1105" s="0" t="str">
        <f aca="false">VLOOKUP($D1105,metadata!$B$2:$Z$451,20,0)</f>
        <v>global average</v>
      </c>
      <c r="X1105" s="0" t="n">
        <f aca="false">VLOOKUP($D1105,metadata!$B$2:$Z$451,21,0)</f>
        <v>44</v>
      </c>
      <c r="Y1105" s="0" t="str">
        <f aca="false">VLOOKUP($D1105,metadata!$B$2:$Z$451,22,0)</f>
        <v>t26</v>
      </c>
      <c r="Z1105" s="0" t="n">
        <f aca="false">VLOOKUP($D1105,metadata!$B$2:$Z$451,23,0)</f>
        <v>21</v>
      </c>
      <c r="AA1105" s="0" t="str">
        <f aca="false">VLOOKUP($D1105,metadata!$B$2:$Z$451,24,0)</f>
        <v>adult</v>
      </c>
      <c r="AB1105" s="0" t="str">
        <f aca="false">VLOOKUP($D1105,metadata!$B$2:$Z$451,25,0)</f>
        <v/>
      </c>
      <c r="AF1105" s="0" t="n">
        <f aca="false">IF(AE1105="",V1105,AE1105)</f>
        <v>100</v>
      </c>
      <c r="AH1105" s="0" t="str">
        <f aca="false">IF(AD1105&lt;1.1,"x","")</f>
        <v>x</v>
      </c>
      <c r="AM1105" s="0" t="s">
        <v>45</v>
      </c>
      <c r="AN1105" s="0" t="n">
        <v>19.84</v>
      </c>
      <c r="AO1105" s="0" t="n">
        <v>0.18</v>
      </c>
      <c r="AP1105" s="0" t="n">
        <v>21.59</v>
      </c>
      <c r="AQ1105" s="0" t="n">
        <v>100</v>
      </c>
    </row>
    <row r="1106" customFormat="false" ht="13.8" hidden="false" customHeight="false" outlineLevel="0" collapsed="false">
      <c r="C1106" s="0" t="n">
        <v>1114</v>
      </c>
      <c r="D1106" s="3" t="str">
        <f aca="false">VLOOKUP(C1106,$A$1:$B$451,2)</f>
        <v>26-Oulanka</v>
      </c>
      <c r="E1106" s="0" t="str">
        <f aca="false">VLOOKUP($D1106,metadata!$B$2:$S$451,2,0)</f>
        <v>Lankinen, P; Tyukmaeva, VI; Hoikkala, A</v>
      </c>
      <c r="F1106" s="0" t="str">
        <f aca="false">VLOOKUP($D1106,metadata!$B$2:$S$451,3,0)</f>
        <v>Northern Drosophila montana flies show variation both within and between cline populations in the critical day length evoking reproductive diapause</v>
      </c>
      <c r="G1106" s="0" t="str">
        <f aca="false">VLOOKUP($D1106,metadata!$B$2:$S$451,4,0)</f>
        <v>10.1016/j.jinsphys.2013.05.006</v>
      </c>
      <c r="H1106" s="0" t="str">
        <f aca="false">VLOOKUP($D1106,metadata!$B$2:$S$451,5,0)</f>
        <v>y</v>
      </c>
      <c r="I1106" s="0" t="str">
        <f aca="false">VLOOKUP($D1106,metadata!$B$2:$S$451,6,0)</f>
        <v>a</v>
      </c>
      <c r="J1106" s="0" t="str">
        <f aca="false">VLOOKUP($D1106,metadata!$B$2:$S$451,7,0)</f>
        <v>i</v>
      </c>
      <c r="K1106" s="0" t="n">
        <f aca="false">VLOOKUP($D1106,metadata!$B$2:$S$451,8,0)</f>
        <v>105</v>
      </c>
      <c r="L1106" s="0" t="n">
        <f aca="false">VLOOKUP($D1106,metadata!$B$2:$S$451,9,0)</f>
        <v>44</v>
      </c>
      <c r="M1106" s="0" t="str">
        <f aca="false">VLOOKUP($D1106,metadata!$B$2:$S$451,10,0)</f>
        <v/>
      </c>
      <c r="N1106" s="0" t="str">
        <f aca="false">VLOOKUP($D1106,metadata!$B$2:$S$451,11,0)</f>
        <v>drosophila montana</v>
      </c>
      <c r="O1106" s="0" t="str">
        <f aca="false">VLOOKUP($D1106,metadata!$B$2:$S$451,12,0)</f>
        <v>diptera</v>
      </c>
      <c r="P1106" s="0" t="str">
        <f aca="false">VLOOKUP($D1106,metadata!$B$2:$S$451,13,0)</f>
        <v>Oulanka</v>
      </c>
      <c r="Q1106" s="0" t="str">
        <f aca="false">VLOOKUP($D1106,metadata!$B$2:$S$451,14,0)</f>
        <v>66.4N</v>
      </c>
      <c r="R1106" s="0" t="str">
        <f aca="false">VLOOKUP($D1106,metadata!$B$2:$S$451,15,0)</f>
        <v>29.2E</v>
      </c>
      <c r="S1106" s="0" t="str">
        <f aca="false">VLOOKUP($D1106,metadata!$B$2:$S$451,16,0)</f>
        <v/>
      </c>
      <c r="T1106" s="0" t="str">
        <f aca="false">VLOOKUP($D1106,metadata!$B$2:$S$451,17,0)</f>
        <v/>
      </c>
      <c r="U1106" s="0" t="str">
        <f aca="false">VLOOKUP($D1106,metadata!$B$2:$S$451,18,0)</f>
        <v/>
      </c>
      <c r="V1106" s="0" t="n">
        <f aca="false">VLOOKUP($D1106,metadata!$B$2:$Z$451,19,0)</f>
        <v>100</v>
      </c>
      <c r="W1106" s="0" t="str">
        <f aca="false">VLOOKUP($D1106,metadata!$B$2:$Z$451,20,0)</f>
        <v>global average</v>
      </c>
      <c r="X1106" s="0" t="n">
        <f aca="false">VLOOKUP($D1106,metadata!$B$2:$Z$451,21,0)</f>
        <v>44</v>
      </c>
      <c r="Y1106" s="0" t="str">
        <f aca="false">VLOOKUP($D1106,metadata!$B$2:$Z$451,22,0)</f>
        <v>t26</v>
      </c>
      <c r="Z1106" s="0" t="n">
        <f aca="false">VLOOKUP($D1106,metadata!$B$2:$Z$451,23,0)</f>
        <v>21</v>
      </c>
      <c r="AA1106" s="0" t="str">
        <f aca="false">VLOOKUP($D1106,metadata!$B$2:$Z$451,24,0)</f>
        <v>adult</v>
      </c>
      <c r="AB1106" s="0" t="str">
        <f aca="false">VLOOKUP($D1106,metadata!$B$2:$Z$451,25,0)</f>
        <v/>
      </c>
      <c r="AF1106" s="0" t="n">
        <f aca="false">IF(AE1106="",V1106,AE1106)</f>
        <v>100</v>
      </c>
      <c r="AH1106" s="0" t="str">
        <f aca="false">IF(AD1106&lt;1.1,"x","")</f>
        <v>x</v>
      </c>
      <c r="AM1106" s="0" t="s">
        <v>45</v>
      </c>
      <c r="AN1106" s="0" t="n">
        <v>16.34</v>
      </c>
      <c r="AO1106" s="0" t="n">
        <v>0.32</v>
      </c>
      <c r="AP1106" s="0" t="n">
        <v>11.33</v>
      </c>
      <c r="AQ1106" s="0" t="n">
        <v>100</v>
      </c>
    </row>
    <row r="1107" customFormat="false" ht="13.8" hidden="false" customHeight="false" outlineLevel="0" collapsed="false">
      <c r="C1107" s="0" t="n">
        <v>1115</v>
      </c>
      <c r="D1107" s="3" t="str">
        <f aca="false">VLOOKUP(C1107,$A$1:$B$451,2)</f>
        <v>26-Oulanka</v>
      </c>
      <c r="E1107" s="0" t="str">
        <f aca="false">VLOOKUP($D1107,metadata!$B$2:$S$451,2,0)</f>
        <v>Lankinen, P; Tyukmaeva, VI; Hoikkala, A</v>
      </c>
      <c r="F1107" s="0" t="str">
        <f aca="false">VLOOKUP($D1107,metadata!$B$2:$S$451,3,0)</f>
        <v>Northern Drosophila montana flies show variation both within and between cline populations in the critical day length evoking reproductive diapause</v>
      </c>
      <c r="G1107" s="0" t="str">
        <f aca="false">VLOOKUP($D1107,metadata!$B$2:$S$451,4,0)</f>
        <v>10.1016/j.jinsphys.2013.05.006</v>
      </c>
      <c r="H1107" s="0" t="str">
        <f aca="false">VLOOKUP($D1107,metadata!$B$2:$S$451,5,0)</f>
        <v>y</v>
      </c>
      <c r="I1107" s="0" t="str">
        <f aca="false">VLOOKUP($D1107,metadata!$B$2:$S$451,6,0)</f>
        <v>a</v>
      </c>
      <c r="J1107" s="0" t="str">
        <f aca="false">VLOOKUP($D1107,metadata!$B$2:$S$451,7,0)</f>
        <v>i</v>
      </c>
      <c r="K1107" s="0" t="n">
        <f aca="false">VLOOKUP($D1107,metadata!$B$2:$S$451,8,0)</f>
        <v>105</v>
      </c>
      <c r="L1107" s="0" t="n">
        <f aca="false">VLOOKUP($D1107,metadata!$B$2:$S$451,9,0)</f>
        <v>44</v>
      </c>
      <c r="M1107" s="0" t="str">
        <f aca="false">VLOOKUP($D1107,metadata!$B$2:$S$451,10,0)</f>
        <v/>
      </c>
      <c r="N1107" s="0" t="str">
        <f aca="false">VLOOKUP($D1107,metadata!$B$2:$S$451,11,0)</f>
        <v>drosophila montana</v>
      </c>
      <c r="O1107" s="0" t="str">
        <f aca="false">VLOOKUP($D1107,metadata!$B$2:$S$451,12,0)</f>
        <v>diptera</v>
      </c>
      <c r="P1107" s="0" t="str">
        <f aca="false">VLOOKUP($D1107,metadata!$B$2:$S$451,13,0)</f>
        <v>Oulanka</v>
      </c>
      <c r="Q1107" s="0" t="str">
        <f aca="false">VLOOKUP($D1107,metadata!$B$2:$S$451,14,0)</f>
        <v>66.4N</v>
      </c>
      <c r="R1107" s="0" t="str">
        <f aca="false">VLOOKUP($D1107,metadata!$B$2:$S$451,15,0)</f>
        <v>29.2E</v>
      </c>
      <c r="S1107" s="0" t="str">
        <f aca="false">VLOOKUP($D1107,metadata!$B$2:$S$451,16,0)</f>
        <v/>
      </c>
      <c r="T1107" s="0" t="str">
        <f aca="false">VLOOKUP($D1107,metadata!$B$2:$S$451,17,0)</f>
        <v/>
      </c>
      <c r="U1107" s="0" t="str">
        <f aca="false">VLOOKUP($D1107,metadata!$B$2:$S$451,18,0)</f>
        <v/>
      </c>
      <c r="V1107" s="0" t="n">
        <f aca="false">VLOOKUP($D1107,metadata!$B$2:$Z$451,19,0)</f>
        <v>100</v>
      </c>
      <c r="W1107" s="0" t="str">
        <f aca="false">VLOOKUP($D1107,metadata!$B$2:$Z$451,20,0)</f>
        <v>global average</v>
      </c>
      <c r="X1107" s="0" t="n">
        <f aca="false">VLOOKUP($D1107,metadata!$B$2:$Z$451,21,0)</f>
        <v>44</v>
      </c>
      <c r="Y1107" s="0" t="str">
        <f aca="false">VLOOKUP($D1107,metadata!$B$2:$Z$451,22,0)</f>
        <v>t26</v>
      </c>
      <c r="Z1107" s="0" t="n">
        <f aca="false">VLOOKUP($D1107,metadata!$B$2:$Z$451,23,0)</f>
        <v>21</v>
      </c>
      <c r="AA1107" s="0" t="str">
        <f aca="false">VLOOKUP($D1107,metadata!$B$2:$Z$451,24,0)</f>
        <v>adult</v>
      </c>
      <c r="AB1107" s="0" t="str">
        <f aca="false">VLOOKUP($D1107,metadata!$B$2:$Z$451,25,0)</f>
        <v/>
      </c>
      <c r="AF1107" s="0" t="n">
        <f aca="false">IF(AE1107="",V1107,AE1107)</f>
        <v>100</v>
      </c>
      <c r="AH1107" s="0" t="str">
        <f aca="false">IF(AD1107&lt;1.1,"x","")</f>
        <v>x</v>
      </c>
      <c r="AM1107" s="0" t="s">
        <v>45</v>
      </c>
      <c r="AN1107" s="0" t="n">
        <v>21.26</v>
      </c>
      <c r="AO1107" s="0" t="n">
        <v>0.14</v>
      </c>
      <c r="AP1107" s="0" t="n">
        <v>39.8</v>
      </c>
      <c r="AQ1107" s="0" t="n">
        <v>100</v>
      </c>
    </row>
    <row r="1108" customFormat="false" ht="13.8" hidden="false" customHeight="false" outlineLevel="0" collapsed="false">
      <c r="C1108" s="0" t="n">
        <v>1116</v>
      </c>
      <c r="D1108" s="3" t="str">
        <f aca="false">VLOOKUP(C1108,$A$1:$B$451,2)</f>
        <v>26-Oulanka</v>
      </c>
      <c r="E1108" s="0" t="str">
        <f aca="false">VLOOKUP($D1108,metadata!$B$2:$S$451,2,0)</f>
        <v>Lankinen, P; Tyukmaeva, VI; Hoikkala, A</v>
      </c>
      <c r="F1108" s="0" t="str">
        <f aca="false">VLOOKUP($D1108,metadata!$B$2:$S$451,3,0)</f>
        <v>Northern Drosophila montana flies show variation both within and between cline populations in the critical day length evoking reproductive diapause</v>
      </c>
      <c r="G1108" s="0" t="str">
        <f aca="false">VLOOKUP($D1108,metadata!$B$2:$S$451,4,0)</f>
        <v>10.1016/j.jinsphys.2013.05.006</v>
      </c>
      <c r="H1108" s="0" t="str">
        <f aca="false">VLOOKUP($D1108,metadata!$B$2:$S$451,5,0)</f>
        <v>y</v>
      </c>
      <c r="I1108" s="0" t="str">
        <f aca="false">VLOOKUP($D1108,metadata!$B$2:$S$451,6,0)</f>
        <v>a</v>
      </c>
      <c r="J1108" s="0" t="str">
        <f aca="false">VLOOKUP($D1108,metadata!$B$2:$S$451,7,0)</f>
        <v>i</v>
      </c>
      <c r="K1108" s="0" t="n">
        <f aca="false">VLOOKUP($D1108,metadata!$B$2:$S$451,8,0)</f>
        <v>105</v>
      </c>
      <c r="L1108" s="0" t="n">
        <f aca="false">VLOOKUP($D1108,metadata!$B$2:$S$451,9,0)</f>
        <v>44</v>
      </c>
      <c r="M1108" s="0" t="str">
        <f aca="false">VLOOKUP($D1108,metadata!$B$2:$S$451,10,0)</f>
        <v/>
      </c>
      <c r="N1108" s="0" t="str">
        <f aca="false">VLOOKUP($D1108,metadata!$B$2:$S$451,11,0)</f>
        <v>drosophila montana</v>
      </c>
      <c r="O1108" s="0" t="str">
        <f aca="false">VLOOKUP($D1108,metadata!$B$2:$S$451,12,0)</f>
        <v>diptera</v>
      </c>
      <c r="P1108" s="0" t="str">
        <f aca="false">VLOOKUP($D1108,metadata!$B$2:$S$451,13,0)</f>
        <v>Oulanka</v>
      </c>
      <c r="Q1108" s="0" t="str">
        <f aca="false">VLOOKUP($D1108,metadata!$B$2:$S$451,14,0)</f>
        <v>66.4N</v>
      </c>
      <c r="R1108" s="0" t="str">
        <f aca="false">VLOOKUP($D1108,metadata!$B$2:$S$451,15,0)</f>
        <v>29.2E</v>
      </c>
      <c r="S1108" s="0" t="str">
        <f aca="false">VLOOKUP($D1108,metadata!$B$2:$S$451,16,0)</f>
        <v/>
      </c>
      <c r="T1108" s="0" t="str">
        <f aca="false">VLOOKUP($D1108,metadata!$B$2:$S$451,17,0)</f>
        <v/>
      </c>
      <c r="U1108" s="0" t="str">
        <f aca="false">VLOOKUP($D1108,metadata!$B$2:$S$451,18,0)</f>
        <v/>
      </c>
      <c r="V1108" s="0" t="n">
        <f aca="false">VLOOKUP($D1108,metadata!$B$2:$Z$451,19,0)</f>
        <v>100</v>
      </c>
      <c r="W1108" s="0" t="str">
        <f aca="false">VLOOKUP($D1108,metadata!$B$2:$Z$451,20,0)</f>
        <v>global average</v>
      </c>
      <c r="X1108" s="0" t="n">
        <f aca="false">VLOOKUP($D1108,metadata!$B$2:$Z$451,21,0)</f>
        <v>44</v>
      </c>
      <c r="Y1108" s="0" t="str">
        <f aca="false">VLOOKUP($D1108,metadata!$B$2:$Z$451,22,0)</f>
        <v>t26</v>
      </c>
      <c r="Z1108" s="0" t="n">
        <f aca="false">VLOOKUP($D1108,metadata!$B$2:$Z$451,23,0)</f>
        <v>21</v>
      </c>
      <c r="AA1108" s="0" t="str">
        <f aca="false">VLOOKUP($D1108,metadata!$B$2:$Z$451,24,0)</f>
        <v>adult</v>
      </c>
      <c r="AB1108" s="0" t="str">
        <f aca="false">VLOOKUP($D1108,metadata!$B$2:$Z$451,25,0)</f>
        <v/>
      </c>
      <c r="AF1108" s="0" t="n">
        <f aca="false">IF(AE1108="",V1108,AE1108)</f>
        <v>100</v>
      </c>
      <c r="AH1108" s="0" t="str">
        <f aca="false">IF(AD1108&lt;1.1,"x","")</f>
        <v>x</v>
      </c>
      <c r="AM1108" s="0" t="s">
        <v>45</v>
      </c>
      <c r="AN1108" s="0" t="n">
        <v>18.15</v>
      </c>
      <c r="AO1108" s="0" t="n">
        <v>0.16</v>
      </c>
      <c r="AP1108" s="0" t="n">
        <v>90.09</v>
      </c>
      <c r="AQ1108" s="0" t="n">
        <v>100</v>
      </c>
    </row>
    <row r="1109" customFormat="false" ht="13.8" hidden="false" customHeight="false" outlineLevel="0" collapsed="false">
      <c r="C1109" s="0" t="n">
        <v>1117</v>
      </c>
      <c r="D1109" s="3" t="str">
        <f aca="false">VLOOKUP(C1109,$A$1:$B$451,2)</f>
        <v>26-Oulanka</v>
      </c>
      <c r="E1109" s="0" t="str">
        <f aca="false">VLOOKUP($D1109,metadata!$B$2:$S$451,2,0)</f>
        <v>Lankinen, P; Tyukmaeva, VI; Hoikkala, A</v>
      </c>
      <c r="F1109" s="0" t="str">
        <f aca="false">VLOOKUP($D1109,metadata!$B$2:$S$451,3,0)</f>
        <v>Northern Drosophila montana flies show variation both within and between cline populations in the critical day length evoking reproductive diapause</v>
      </c>
      <c r="G1109" s="0" t="str">
        <f aca="false">VLOOKUP($D1109,metadata!$B$2:$S$451,4,0)</f>
        <v>10.1016/j.jinsphys.2013.05.006</v>
      </c>
      <c r="H1109" s="0" t="str">
        <f aca="false">VLOOKUP($D1109,metadata!$B$2:$S$451,5,0)</f>
        <v>y</v>
      </c>
      <c r="I1109" s="0" t="str">
        <f aca="false">VLOOKUP($D1109,metadata!$B$2:$S$451,6,0)</f>
        <v>a</v>
      </c>
      <c r="J1109" s="0" t="str">
        <f aca="false">VLOOKUP($D1109,metadata!$B$2:$S$451,7,0)</f>
        <v>i</v>
      </c>
      <c r="K1109" s="0" t="n">
        <f aca="false">VLOOKUP($D1109,metadata!$B$2:$S$451,8,0)</f>
        <v>105</v>
      </c>
      <c r="L1109" s="0" t="n">
        <f aca="false">VLOOKUP($D1109,metadata!$B$2:$S$451,9,0)</f>
        <v>44</v>
      </c>
      <c r="M1109" s="0" t="str">
        <f aca="false">VLOOKUP($D1109,metadata!$B$2:$S$451,10,0)</f>
        <v/>
      </c>
      <c r="N1109" s="0" t="str">
        <f aca="false">VLOOKUP($D1109,metadata!$B$2:$S$451,11,0)</f>
        <v>drosophila montana</v>
      </c>
      <c r="O1109" s="0" t="str">
        <f aca="false">VLOOKUP($D1109,metadata!$B$2:$S$451,12,0)</f>
        <v>diptera</v>
      </c>
      <c r="P1109" s="0" t="str">
        <f aca="false">VLOOKUP($D1109,metadata!$B$2:$S$451,13,0)</f>
        <v>Oulanka</v>
      </c>
      <c r="Q1109" s="0" t="str">
        <f aca="false">VLOOKUP($D1109,metadata!$B$2:$S$451,14,0)</f>
        <v>66.4N</v>
      </c>
      <c r="R1109" s="0" t="str">
        <f aca="false">VLOOKUP($D1109,metadata!$B$2:$S$451,15,0)</f>
        <v>29.2E</v>
      </c>
      <c r="S1109" s="0" t="str">
        <f aca="false">VLOOKUP($D1109,metadata!$B$2:$S$451,16,0)</f>
        <v/>
      </c>
      <c r="T1109" s="0" t="str">
        <f aca="false">VLOOKUP($D1109,metadata!$B$2:$S$451,17,0)</f>
        <v/>
      </c>
      <c r="U1109" s="0" t="str">
        <f aca="false">VLOOKUP($D1109,metadata!$B$2:$S$451,18,0)</f>
        <v/>
      </c>
      <c r="V1109" s="0" t="n">
        <f aca="false">VLOOKUP($D1109,metadata!$B$2:$Z$451,19,0)</f>
        <v>100</v>
      </c>
      <c r="W1109" s="0" t="str">
        <f aca="false">VLOOKUP($D1109,metadata!$B$2:$Z$451,20,0)</f>
        <v>global average</v>
      </c>
      <c r="X1109" s="0" t="n">
        <f aca="false">VLOOKUP($D1109,metadata!$B$2:$Z$451,21,0)</f>
        <v>44</v>
      </c>
      <c r="Y1109" s="0" t="str">
        <f aca="false">VLOOKUP($D1109,metadata!$B$2:$Z$451,22,0)</f>
        <v>t26</v>
      </c>
      <c r="Z1109" s="0" t="n">
        <f aca="false">VLOOKUP($D1109,metadata!$B$2:$Z$451,23,0)</f>
        <v>21</v>
      </c>
      <c r="AA1109" s="0" t="str">
        <f aca="false">VLOOKUP($D1109,metadata!$B$2:$Z$451,24,0)</f>
        <v>adult</v>
      </c>
      <c r="AB1109" s="0" t="str">
        <f aca="false">VLOOKUP($D1109,metadata!$B$2:$Z$451,25,0)</f>
        <v/>
      </c>
      <c r="AF1109" s="0" t="n">
        <f aca="false">IF(AE1109="",V1109,AE1109)</f>
        <v>100</v>
      </c>
      <c r="AH1109" s="0" t="str">
        <f aca="false">IF(AD1109&lt;1.1,"x","")</f>
        <v>x</v>
      </c>
      <c r="AM1109" s="0" t="s">
        <v>45</v>
      </c>
      <c r="AN1109" s="0" t="n">
        <v>19.88</v>
      </c>
      <c r="AO1109" s="0" t="n">
        <v>0.12</v>
      </c>
      <c r="AP1109" s="0" t="n">
        <v>43.64</v>
      </c>
      <c r="AQ1109" s="0" t="n">
        <v>100</v>
      </c>
    </row>
    <row r="1110" customFormat="false" ht="13.8" hidden="false" customHeight="false" outlineLevel="0" collapsed="false">
      <c r="C1110" s="0" t="n">
        <v>1118</v>
      </c>
      <c r="D1110" s="3" t="str">
        <f aca="false">VLOOKUP(C1110,$A$1:$B$451,2)</f>
        <v>26-Oulanka</v>
      </c>
      <c r="E1110" s="0" t="str">
        <f aca="false">VLOOKUP($D1110,metadata!$B$2:$S$451,2,0)</f>
        <v>Lankinen, P; Tyukmaeva, VI; Hoikkala, A</v>
      </c>
      <c r="F1110" s="0" t="str">
        <f aca="false">VLOOKUP($D1110,metadata!$B$2:$S$451,3,0)</f>
        <v>Northern Drosophila montana flies show variation both within and between cline populations in the critical day length evoking reproductive diapause</v>
      </c>
      <c r="G1110" s="0" t="str">
        <f aca="false">VLOOKUP($D1110,metadata!$B$2:$S$451,4,0)</f>
        <v>10.1016/j.jinsphys.2013.05.006</v>
      </c>
      <c r="H1110" s="0" t="str">
        <f aca="false">VLOOKUP($D1110,metadata!$B$2:$S$451,5,0)</f>
        <v>y</v>
      </c>
      <c r="I1110" s="0" t="str">
        <f aca="false">VLOOKUP($D1110,metadata!$B$2:$S$451,6,0)</f>
        <v>a</v>
      </c>
      <c r="J1110" s="0" t="str">
        <f aca="false">VLOOKUP($D1110,metadata!$B$2:$S$451,7,0)</f>
        <v>i</v>
      </c>
      <c r="K1110" s="0" t="n">
        <f aca="false">VLOOKUP($D1110,metadata!$B$2:$S$451,8,0)</f>
        <v>105</v>
      </c>
      <c r="L1110" s="0" t="n">
        <f aca="false">VLOOKUP($D1110,metadata!$B$2:$S$451,9,0)</f>
        <v>44</v>
      </c>
      <c r="M1110" s="0" t="str">
        <f aca="false">VLOOKUP($D1110,metadata!$B$2:$S$451,10,0)</f>
        <v/>
      </c>
      <c r="N1110" s="0" t="str">
        <f aca="false">VLOOKUP($D1110,metadata!$B$2:$S$451,11,0)</f>
        <v>drosophila montana</v>
      </c>
      <c r="O1110" s="0" t="str">
        <f aca="false">VLOOKUP($D1110,metadata!$B$2:$S$451,12,0)</f>
        <v>diptera</v>
      </c>
      <c r="P1110" s="0" t="str">
        <f aca="false">VLOOKUP($D1110,metadata!$B$2:$S$451,13,0)</f>
        <v>Oulanka</v>
      </c>
      <c r="Q1110" s="0" t="str">
        <f aca="false">VLOOKUP($D1110,metadata!$B$2:$S$451,14,0)</f>
        <v>66.4N</v>
      </c>
      <c r="R1110" s="0" t="str">
        <f aca="false">VLOOKUP($D1110,metadata!$B$2:$S$451,15,0)</f>
        <v>29.2E</v>
      </c>
      <c r="S1110" s="0" t="str">
        <f aca="false">VLOOKUP($D1110,metadata!$B$2:$S$451,16,0)</f>
        <v/>
      </c>
      <c r="T1110" s="0" t="str">
        <f aca="false">VLOOKUP($D1110,metadata!$B$2:$S$451,17,0)</f>
        <v/>
      </c>
      <c r="U1110" s="0" t="str">
        <f aca="false">VLOOKUP($D1110,metadata!$B$2:$S$451,18,0)</f>
        <v/>
      </c>
      <c r="V1110" s="0" t="n">
        <f aca="false">VLOOKUP($D1110,metadata!$B$2:$Z$451,19,0)</f>
        <v>100</v>
      </c>
      <c r="W1110" s="0" t="str">
        <f aca="false">VLOOKUP($D1110,metadata!$B$2:$Z$451,20,0)</f>
        <v>global average</v>
      </c>
      <c r="X1110" s="0" t="n">
        <f aca="false">VLOOKUP($D1110,metadata!$B$2:$Z$451,21,0)</f>
        <v>44</v>
      </c>
      <c r="Y1110" s="0" t="str">
        <f aca="false">VLOOKUP($D1110,metadata!$B$2:$Z$451,22,0)</f>
        <v>t26</v>
      </c>
      <c r="Z1110" s="0" t="n">
        <f aca="false">VLOOKUP($D1110,metadata!$B$2:$Z$451,23,0)</f>
        <v>21</v>
      </c>
      <c r="AA1110" s="0" t="str">
        <f aca="false">VLOOKUP($D1110,metadata!$B$2:$Z$451,24,0)</f>
        <v>adult</v>
      </c>
      <c r="AB1110" s="0" t="str">
        <f aca="false">VLOOKUP($D1110,metadata!$B$2:$Z$451,25,0)</f>
        <v/>
      </c>
      <c r="AF1110" s="0" t="n">
        <f aca="false">IF(AE1110="",V1110,AE1110)</f>
        <v>100</v>
      </c>
      <c r="AH1110" s="0" t="str">
        <f aca="false">IF(AD1110&lt;1.1,"x","")</f>
        <v>x</v>
      </c>
      <c r="AM1110" s="0" t="s">
        <v>45</v>
      </c>
      <c r="AN1110" s="0" t="n">
        <v>17.9</v>
      </c>
      <c r="AO1110" s="0" t="n">
        <v>0.15</v>
      </c>
      <c r="AP1110" s="0" t="n">
        <v>37.41</v>
      </c>
      <c r="AQ1110" s="0" t="n">
        <v>100</v>
      </c>
    </row>
    <row r="1111" customFormat="false" ht="13.8" hidden="false" customHeight="false" outlineLevel="0" collapsed="false">
      <c r="C1111" s="0" t="n">
        <v>1119</v>
      </c>
      <c r="D1111" s="3" t="str">
        <f aca="false">VLOOKUP(C1111,$A$1:$B$451,2)</f>
        <v>26-Oulanka</v>
      </c>
      <c r="E1111" s="0" t="str">
        <f aca="false">VLOOKUP($D1111,metadata!$B$2:$S$451,2,0)</f>
        <v>Lankinen, P; Tyukmaeva, VI; Hoikkala, A</v>
      </c>
      <c r="F1111" s="0" t="str">
        <f aca="false">VLOOKUP($D1111,metadata!$B$2:$S$451,3,0)</f>
        <v>Northern Drosophila montana flies show variation both within and between cline populations in the critical day length evoking reproductive diapause</v>
      </c>
      <c r="G1111" s="0" t="str">
        <f aca="false">VLOOKUP($D1111,metadata!$B$2:$S$451,4,0)</f>
        <v>10.1016/j.jinsphys.2013.05.006</v>
      </c>
      <c r="H1111" s="0" t="str">
        <f aca="false">VLOOKUP($D1111,metadata!$B$2:$S$451,5,0)</f>
        <v>y</v>
      </c>
      <c r="I1111" s="0" t="str">
        <f aca="false">VLOOKUP($D1111,metadata!$B$2:$S$451,6,0)</f>
        <v>a</v>
      </c>
      <c r="J1111" s="0" t="str">
        <f aca="false">VLOOKUP($D1111,metadata!$B$2:$S$451,7,0)</f>
        <v>i</v>
      </c>
      <c r="K1111" s="0" t="n">
        <f aca="false">VLOOKUP($D1111,metadata!$B$2:$S$451,8,0)</f>
        <v>105</v>
      </c>
      <c r="L1111" s="0" t="n">
        <f aca="false">VLOOKUP($D1111,metadata!$B$2:$S$451,9,0)</f>
        <v>44</v>
      </c>
      <c r="M1111" s="0" t="str">
        <f aca="false">VLOOKUP($D1111,metadata!$B$2:$S$451,10,0)</f>
        <v/>
      </c>
      <c r="N1111" s="0" t="str">
        <f aca="false">VLOOKUP($D1111,metadata!$B$2:$S$451,11,0)</f>
        <v>drosophila montana</v>
      </c>
      <c r="O1111" s="0" t="str">
        <f aca="false">VLOOKUP($D1111,metadata!$B$2:$S$451,12,0)</f>
        <v>diptera</v>
      </c>
      <c r="P1111" s="0" t="str">
        <f aca="false">VLOOKUP($D1111,metadata!$B$2:$S$451,13,0)</f>
        <v>Oulanka</v>
      </c>
      <c r="Q1111" s="0" t="str">
        <f aca="false">VLOOKUP($D1111,metadata!$B$2:$S$451,14,0)</f>
        <v>66.4N</v>
      </c>
      <c r="R1111" s="0" t="str">
        <f aca="false">VLOOKUP($D1111,metadata!$B$2:$S$451,15,0)</f>
        <v>29.2E</v>
      </c>
      <c r="S1111" s="0" t="str">
        <f aca="false">VLOOKUP($D1111,metadata!$B$2:$S$451,16,0)</f>
        <v/>
      </c>
      <c r="T1111" s="0" t="str">
        <f aca="false">VLOOKUP($D1111,metadata!$B$2:$S$451,17,0)</f>
        <v/>
      </c>
      <c r="U1111" s="0" t="str">
        <f aca="false">VLOOKUP($D1111,metadata!$B$2:$S$451,18,0)</f>
        <v/>
      </c>
      <c r="V1111" s="0" t="n">
        <f aca="false">VLOOKUP($D1111,metadata!$B$2:$Z$451,19,0)</f>
        <v>100</v>
      </c>
      <c r="W1111" s="0" t="str">
        <f aca="false">VLOOKUP($D1111,metadata!$B$2:$Z$451,20,0)</f>
        <v>global average</v>
      </c>
      <c r="X1111" s="0" t="n">
        <f aca="false">VLOOKUP($D1111,metadata!$B$2:$Z$451,21,0)</f>
        <v>44</v>
      </c>
      <c r="Y1111" s="0" t="str">
        <f aca="false">VLOOKUP($D1111,metadata!$B$2:$Z$451,22,0)</f>
        <v>t26</v>
      </c>
      <c r="Z1111" s="0" t="n">
        <f aca="false">VLOOKUP($D1111,metadata!$B$2:$Z$451,23,0)</f>
        <v>21</v>
      </c>
      <c r="AA1111" s="0" t="str">
        <f aca="false">VLOOKUP($D1111,metadata!$B$2:$Z$451,24,0)</f>
        <v>adult</v>
      </c>
      <c r="AB1111" s="0" t="str">
        <f aca="false">VLOOKUP($D1111,metadata!$B$2:$Z$451,25,0)</f>
        <v/>
      </c>
      <c r="AF1111" s="0" t="n">
        <f aca="false">IF(AE1111="",V1111,AE1111)</f>
        <v>100</v>
      </c>
      <c r="AH1111" s="0" t="str">
        <f aca="false">IF(AD1111&lt;1.1,"x","")</f>
        <v>x</v>
      </c>
      <c r="AM1111" s="0" t="s">
        <v>45</v>
      </c>
      <c r="AN1111" s="0" t="n">
        <v>18.91</v>
      </c>
      <c r="AO1111" s="0" t="n">
        <v>0.17</v>
      </c>
      <c r="AP1111" s="0" t="n">
        <v>23.79</v>
      </c>
      <c r="AQ1111" s="0" t="n">
        <v>100</v>
      </c>
    </row>
    <row r="1112" customFormat="false" ht="13.8" hidden="false" customHeight="false" outlineLevel="0" collapsed="false">
      <c r="C1112" s="0" t="n">
        <v>1120</v>
      </c>
      <c r="D1112" s="3" t="str">
        <f aca="false">VLOOKUP(C1112,$A$1:$B$451,2)</f>
        <v>26-Oulanka</v>
      </c>
      <c r="E1112" s="0" t="str">
        <f aca="false">VLOOKUP($D1112,metadata!$B$2:$S$451,2,0)</f>
        <v>Lankinen, P; Tyukmaeva, VI; Hoikkala, A</v>
      </c>
      <c r="F1112" s="0" t="str">
        <f aca="false">VLOOKUP($D1112,metadata!$B$2:$S$451,3,0)</f>
        <v>Northern Drosophila montana flies show variation both within and between cline populations in the critical day length evoking reproductive diapause</v>
      </c>
      <c r="G1112" s="0" t="str">
        <f aca="false">VLOOKUP($D1112,metadata!$B$2:$S$451,4,0)</f>
        <v>10.1016/j.jinsphys.2013.05.006</v>
      </c>
      <c r="H1112" s="0" t="str">
        <f aca="false">VLOOKUP($D1112,metadata!$B$2:$S$451,5,0)</f>
        <v>y</v>
      </c>
      <c r="I1112" s="0" t="str">
        <f aca="false">VLOOKUP($D1112,metadata!$B$2:$S$451,6,0)</f>
        <v>a</v>
      </c>
      <c r="J1112" s="0" t="str">
        <f aca="false">VLOOKUP($D1112,metadata!$B$2:$S$451,7,0)</f>
        <v>i</v>
      </c>
      <c r="K1112" s="0" t="n">
        <f aca="false">VLOOKUP($D1112,metadata!$B$2:$S$451,8,0)</f>
        <v>105</v>
      </c>
      <c r="L1112" s="0" t="n">
        <f aca="false">VLOOKUP($D1112,metadata!$B$2:$S$451,9,0)</f>
        <v>44</v>
      </c>
      <c r="M1112" s="0" t="str">
        <f aca="false">VLOOKUP($D1112,metadata!$B$2:$S$451,10,0)</f>
        <v/>
      </c>
      <c r="N1112" s="0" t="str">
        <f aca="false">VLOOKUP($D1112,metadata!$B$2:$S$451,11,0)</f>
        <v>drosophila montana</v>
      </c>
      <c r="O1112" s="0" t="str">
        <f aca="false">VLOOKUP($D1112,metadata!$B$2:$S$451,12,0)</f>
        <v>diptera</v>
      </c>
      <c r="P1112" s="0" t="str">
        <f aca="false">VLOOKUP($D1112,metadata!$B$2:$S$451,13,0)</f>
        <v>Oulanka</v>
      </c>
      <c r="Q1112" s="0" t="str">
        <f aca="false">VLOOKUP($D1112,metadata!$B$2:$S$451,14,0)</f>
        <v>66.4N</v>
      </c>
      <c r="R1112" s="0" t="str">
        <f aca="false">VLOOKUP($D1112,metadata!$B$2:$S$451,15,0)</f>
        <v>29.2E</v>
      </c>
      <c r="S1112" s="0" t="str">
        <f aca="false">VLOOKUP($D1112,metadata!$B$2:$S$451,16,0)</f>
        <v/>
      </c>
      <c r="T1112" s="0" t="str">
        <f aca="false">VLOOKUP($D1112,metadata!$B$2:$S$451,17,0)</f>
        <v/>
      </c>
      <c r="U1112" s="0" t="str">
        <f aca="false">VLOOKUP($D1112,metadata!$B$2:$S$451,18,0)</f>
        <v/>
      </c>
      <c r="V1112" s="0" t="n">
        <f aca="false">VLOOKUP($D1112,metadata!$B$2:$Z$451,19,0)</f>
        <v>100</v>
      </c>
      <c r="W1112" s="0" t="str">
        <f aca="false">VLOOKUP($D1112,metadata!$B$2:$Z$451,20,0)</f>
        <v>global average</v>
      </c>
      <c r="X1112" s="0" t="n">
        <f aca="false">VLOOKUP($D1112,metadata!$B$2:$Z$451,21,0)</f>
        <v>44</v>
      </c>
      <c r="Y1112" s="0" t="str">
        <f aca="false">VLOOKUP($D1112,metadata!$B$2:$Z$451,22,0)</f>
        <v>t26</v>
      </c>
      <c r="Z1112" s="0" t="n">
        <f aca="false">VLOOKUP($D1112,metadata!$B$2:$Z$451,23,0)</f>
        <v>21</v>
      </c>
      <c r="AA1112" s="0" t="str">
        <f aca="false">VLOOKUP($D1112,metadata!$B$2:$Z$451,24,0)</f>
        <v>adult</v>
      </c>
      <c r="AB1112" s="0" t="str">
        <f aca="false">VLOOKUP($D1112,metadata!$B$2:$Z$451,25,0)</f>
        <v/>
      </c>
      <c r="AF1112" s="0" t="n">
        <f aca="false">IF(AE1112="",V1112,AE1112)</f>
        <v>100</v>
      </c>
      <c r="AH1112" s="0" t="str">
        <f aca="false">IF(AD1112&lt;1.1,"x","")</f>
        <v>x</v>
      </c>
      <c r="AM1112" s="0" t="s">
        <v>45</v>
      </c>
      <c r="AN1112" s="0" t="n">
        <v>18.84</v>
      </c>
      <c r="AO1112" s="0" t="n">
        <v>0.12</v>
      </c>
      <c r="AP1112" s="0" t="n">
        <v>45.26</v>
      </c>
      <c r="AQ1112" s="0" t="n">
        <v>100</v>
      </c>
    </row>
    <row r="1113" customFormat="false" ht="13.8" hidden="false" customHeight="false" outlineLevel="0" collapsed="false">
      <c r="C1113" s="0" t="n">
        <v>1121</v>
      </c>
      <c r="D1113" s="3" t="str">
        <f aca="false">VLOOKUP(C1113,$A$1:$B$451,2)</f>
        <v>26-Oulanka</v>
      </c>
      <c r="E1113" s="0" t="str">
        <f aca="false">VLOOKUP($D1113,metadata!$B$2:$S$451,2,0)</f>
        <v>Lankinen, P; Tyukmaeva, VI; Hoikkala, A</v>
      </c>
      <c r="F1113" s="0" t="str">
        <f aca="false">VLOOKUP($D1113,metadata!$B$2:$S$451,3,0)</f>
        <v>Northern Drosophila montana flies show variation both within and between cline populations in the critical day length evoking reproductive diapause</v>
      </c>
      <c r="G1113" s="0" t="str">
        <f aca="false">VLOOKUP($D1113,metadata!$B$2:$S$451,4,0)</f>
        <v>10.1016/j.jinsphys.2013.05.006</v>
      </c>
      <c r="H1113" s="0" t="str">
        <f aca="false">VLOOKUP($D1113,metadata!$B$2:$S$451,5,0)</f>
        <v>y</v>
      </c>
      <c r="I1113" s="0" t="str">
        <f aca="false">VLOOKUP($D1113,metadata!$B$2:$S$451,6,0)</f>
        <v>a</v>
      </c>
      <c r="J1113" s="0" t="str">
        <f aca="false">VLOOKUP($D1113,metadata!$B$2:$S$451,7,0)</f>
        <v>i</v>
      </c>
      <c r="K1113" s="0" t="n">
        <f aca="false">VLOOKUP($D1113,metadata!$B$2:$S$451,8,0)</f>
        <v>105</v>
      </c>
      <c r="L1113" s="0" t="n">
        <f aca="false">VLOOKUP($D1113,metadata!$B$2:$S$451,9,0)</f>
        <v>44</v>
      </c>
      <c r="M1113" s="0" t="str">
        <f aca="false">VLOOKUP($D1113,metadata!$B$2:$S$451,10,0)</f>
        <v/>
      </c>
      <c r="N1113" s="0" t="str">
        <f aca="false">VLOOKUP($D1113,metadata!$B$2:$S$451,11,0)</f>
        <v>drosophila montana</v>
      </c>
      <c r="O1113" s="0" t="str">
        <f aca="false">VLOOKUP($D1113,metadata!$B$2:$S$451,12,0)</f>
        <v>diptera</v>
      </c>
      <c r="P1113" s="0" t="str">
        <f aca="false">VLOOKUP($D1113,metadata!$B$2:$S$451,13,0)</f>
        <v>Oulanka</v>
      </c>
      <c r="Q1113" s="0" t="str">
        <f aca="false">VLOOKUP($D1113,metadata!$B$2:$S$451,14,0)</f>
        <v>66.4N</v>
      </c>
      <c r="R1113" s="0" t="str">
        <f aca="false">VLOOKUP($D1113,metadata!$B$2:$S$451,15,0)</f>
        <v>29.2E</v>
      </c>
      <c r="S1113" s="0" t="str">
        <f aca="false">VLOOKUP($D1113,metadata!$B$2:$S$451,16,0)</f>
        <v/>
      </c>
      <c r="T1113" s="0" t="str">
        <f aca="false">VLOOKUP($D1113,metadata!$B$2:$S$451,17,0)</f>
        <v/>
      </c>
      <c r="U1113" s="0" t="str">
        <f aca="false">VLOOKUP($D1113,metadata!$B$2:$S$451,18,0)</f>
        <v/>
      </c>
      <c r="V1113" s="0" t="n">
        <f aca="false">VLOOKUP($D1113,metadata!$B$2:$Z$451,19,0)</f>
        <v>100</v>
      </c>
      <c r="W1113" s="0" t="str">
        <f aca="false">VLOOKUP($D1113,metadata!$B$2:$Z$451,20,0)</f>
        <v>global average</v>
      </c>
      <c r="X1113" s="0" t="n">
        <f aca="false">VLOOKUP($D1113,metadata!$B$2:$Z$451,21,0)</f>
        <v>44</v>
      </c>
      <c r="Y1113" s="0" t="str">
        <f aca="false">VLOOKUP($D1113,metadata!$B$2:$Z$451,22,0)</f>
        <v>t26</v>
      </c>
      <c r="Z1113" s="0" t="n">
        <f aca="false">VLOOKUP($D1113,metadata!$B$2:$Z$451,23,0)</f>
        <v>21</v>
      </c>
      <c r="AA1113" s="0" t="str">
        <f aca="false">VLOOKUP($D1113,metadata!$B$2:$Z$451,24,0)</f>
        <v>adult</v>
      </c>
      <c r="AB1113" s="0" t="str">
        <f aca="false">VLOOKUP($D1113,metadata!$B$2:$Z$451,25,0)</f>
        <v/>
      </c>
      <c r="AF1113" s="0" t="n">
        <f aca="false">IF(AE1113="",V1113,AE1113)</f>
        <v>100</v>
      </c>
      <c r="AH1113" s="0" t="str">
        <f aca="false">IF(AD1113&lt;1.1,"x","")</f>
        <v>x</v>
      </c>
      <c r="AM1113" s="0" t="s">
        <v>45</v>
      </c>
      <c r="AN1113" s="0" t="n">
        <v>18.95</v>
      </c>
      <c r="AO1113" s="0" t="n">
        <v>0.15</v>
      </c>
      <c r="AP1113" s="0" t="n">
        <v>30.84</v>
      </c>
      <c r="AQ1113" s="0" t="n">
        <v>100</v>
      </c>
    </row>
    <row r="1114" customFormat="false" ht="13.8" hidden="false" customHeight="false" outlineLevel="0" collapsed="false">
      <c r="C1114" s="0" t="n">
        <v>1122</v>
      </c>
      <c r="D1114" s="3" t="str">
        <f aca="false">VLOOKUP(C1114,$A$1:$B$451,2)</f>
        <v>26-Oulanka</v>
      </c>
      <c r="E1114" s="0" t="str">
        <f aca="false">VLOOKUP($D1114,metadata!$B$2:$S$451,2,0)</f>
        <v>Lankinen, P; Tyukmaeva, VI; Hoikkala, A</v>
      </c>
      <c r="F1114" s="0" t="str">
        <f aca="false">VLOOKUP($D1114,metadata!$B$2:$S$451,3,0)</f>
        <v>Northern Drosophila montana flies show variation both within and between cline populations in the critical day length evoking reproductive diapause</v>
      </c>
      <c r="G1114" s="0" t="str">
        <f aca="false">VLOOKUP($D1114,metadata!$B$2:$S$451,4,0)</f>
        <v>10.1016/j.jinsphys.2013.05.006</v>
      </c>
      <c r="H1114" s="0" t="str">
        <f aca="false">VLOOKUP($D1114,metadata!$B$2:$S$451,5,0)</f>
        <v>y</v>
      </c>
      <c r="I1114" s="0" t="str">
        <f aca="false">VLOOKUP($D1114,metadata!$B$2:$S$451,6,0)</f>
        <v>a</v>
      </c>
      <c r="J1114" s="0" t="str">
        <f aca="false">VLOOKUP($D1114,metadata!$B$2:$S$451,7,0)</f>
        <v>i</v>
      </c>
      <c r="K1114" s="0" t="n">
        <f aca="false">VLOOKUP($D1114,metadata!$B$2:$S$451,8,0)</f>
        <v>105</v>
      </c>
      <c r="L1114" s="0" t="n">
        <f aca="false">VLOOKUP($D1114,metadata!$B$2:$S$451,9,0)</f>
        <v>44</v>
      </c>
      <c r="M1114" s="0" t="str">
        <f aca="false">VLOOKUP($D1114,metadata!$B$2:$S$451,10,0)</f>
        <v/>
      </c>
      <c r="N1114" s="0" t="str">
        <f aca="false">VLOOKUP($D1114,metadata!$B$2:$S$451,11,0)</f>
        <v>drosophila montana</v>
      </c>
      <c r="O1114" s="0" t="str">
        <f aca="false">VLOOKUP($D1114,metadata!$B$2:$S$451,12,0)</f>
        <v>diptera</v>
      </c>
      <c r="P1114" s="0" t="str">
        <f aca="false">VLOOKUP($D1114,metadata!$B$2:$S$451,13,0)</f>
        <v>Oulanka</v>
      </c>
      <c r="Q1114" s="0" t="str">
        <f aca="false">VLOOKUP($D1114,metadata!$B$2:$S$451,14,0)</f>
        <v>66.4N</v>
      </c>
      <c r="R1114" s="0" t="str">
        <f aca="false">VLOOKUP($D1114,metadata!$B$2:$S$451,15,0)</f>
        <v>29.2E</v>
      </c>
      <c r="S1114" s="0" t="str">
        <f aca="false">VLOOKUP($D1114,metadata!$B$2:$S$451,16,0)</f>
        <v/>
      </c>
      <c r="T1114" s="0" t="str">
        <f aca="false">VLOOKUP($D1114,metadata!$B$2:$S$451,17,0)</f>
        <v/>
      </c>
      <c r="U1114" s="0" t="str">
        <f aca="false">VLOOKUP($D1114,metadata!$B$2:$S$451,18,0)</f>
        <v/>
      </c>
      <c r="V1114" s="0" t="n">
        <f aca="false">VLOOKUP($D1114,metadata!$B$2:$Z$451,19,0)</f>
        <v>100</v>
      </c>
      <c r="W1114" s="0" t="str">
        <f aca="false">VLOOKUP($D1114,metadata!$B$2:$Z$451,20,0)</f>
        <v>global average</v>
      </c>
      <c r="X1114" s="0" t="n">
        <f aca="false">VLOOKUP($D1114,metadata!$B$2:$Z$451,21,0)</f>
        <v>44</v>
      </c>
      <c r="Y1114" s="0" t="str">
        <f aca="false">VLOOKUP($D1114,metadata!$B$2:$Z$451,22,0)</f>
        <v>t26</v>
      </c>
      <c r="Z1114" s="0" t="n">
        <f aca="false">VLOOKUP($D1114,metadata!$B$2:$Z$451,23,0)</f>
        <v>21</v>
      </c>
      <c r="AA1114" s="0" t="str">
        <f aca="false">VLOOKUP($D1114,metadata!$B$2:$Z$451,24,0)</f>
        <v>adult</v>
      </c>
      <c r="AB1114" s="0" t="str">
        <f aca="false">VLOOKUP($D1114,metadata!$B$2:$Z$451,25,0)</f>
        <v/>
      </c>
      <c r="AF1114" s="0" t="n">
        <f aca="false">IF(AE1114="",V1114,AE1114)</f>
        <v>100</v>
      </c>
      <c r="AH1114" s="0" t="str">
        <f aca="false">IF(AD1114&lt;1.1,"x","")</f>
        <v>x</v>
      </c>
      <c r="AM1114" s="0" t="s">
        <v>45</v>
      </c>
      <c r="AN1114" s="0" t="n">
        <v>18.72</v>
      </c>
      <c r="AO1114" s="0" t="n">
        <v>0.16</v>
      </c>
      <c r="AP1114" s="0" t="n">
        <v>25.8</v>
      </c>
      <c r="AQ1114" s="0" t="n">
        <v>100</v>
      </c>
    </row>
    <row r="1115" customFormat="false" ht="13.8" hidden="false" customHeight="false" outlineLevel="0" collapsed="false">
      <c r="C1115" s="0" t="n">
        <v>1123</v>
      </c>
      <c r="D1115" s="3" t="str">
        <f aca="false">VLOOKUP(C1115,$A$1:$B$451,2)</f>
        <v>26-Oulanka</v>
      </c>
      <c r="E1115" s="0" t="str">
        <f aca="false">VLOOKUP($D1115,metadata!$B$2:$S$451,2,0)</f>
        <v>Lankinen, P; Tyukmaeva, VI; Hoikkala, A</v>
      </c>
      <c r="F1115" s="0" t="str">
        <f aca="false">VLOOKUP($D1115,metadata!$B$2:$S$451,3,0)</f>
        <v>Northern Drosophila montana flies show variation both within and between cline populations in the critical day length evoking reproductive diapause</v>
      </c>
      <c r="G1115" s="0" t="str">
        <f aca="false">VLOOKUP($D1115,metadata!$B$2:$S$451,4,0)</f>
        <v>10.1016/j.jinsphys.2013.05.006</v>
      </c>
      <c r="H1115" s="0" t="str">
        <f aca="false">VLOOKUP($D1115,metadata!$B$2:$S$451,5,0)</f>
        <v>y</v>
      </c>
      <c r="I1115" s="0" t="str">
        <f aca="false">VLOOKUP($D1115,metadata!$B$2:$S$451,6,0)</f>
        <v>a</v>
      </c>
      <c r="J1115" s="0" t="str">
        <f aca="false">VLOOKUP($D1115,metadata!$B$2:$S$451,7,0)</f>
        <v>i</v>
      </c>
      <c r="K1115" s="0" t="n">
        <f aca="false">VLOOKUP($D1115,metadata!$B$2:$S$451,8,0)</f>
        <v>105</v>
      </c>
      <c r="L1115" s="0" t="n">
        <f aca="false">VLOOKUP($D1115,metadata!$B$2:$S$451,9,0)</f>
        <v>44</v>
      </c>
      <c r="M1115" s="0" t="str">
        <f aca="false">VLOOKUP($D1115,metadata!$B$2:$S$451,10,0)</f>
        <v/>
      </c>
      <c r="N1115" s="0" t="str">
        <f aca="false">VLOOKUP($D1115,metadata!$B$2:$S$451,11,0)</f>
        <v>drosophila montana</v>
      </c>
      <c r="O1115" s="0" t="str">
        <f aca="false">VLOOKUP($D1115,metadata!$B$2:$S$451,12,0)</f>
        <v>diptera</v>
      </c>
      <c r="P1115" s="0" t="str">
        <f aca="false">VLOOKUP($D1115,metadata!$B$2:$S$451,13,0)</f>
        <v>Oulanka</v>
      </c>
      <c r="Q1115" s="0" t="str">
        <f aca="false">VLOOKUP($D1115,metadata!$B$2:$S$451,14,0)</f>
        <v>66.4N</v>
      </c>
      <c r="R1115" s="0" t="str">
        <f aca="false">VLOOKUP($D1115,metadata!$B$2:$S$451,15,0)</f>
        <v>29.2E</v>
      </c>
      <c r="S1115" s="0" t="str">
        <f aca="false">VLOOKUP($D1115,metadata!$B$2:$S$451,16,0)</f>
        <v/>
      </c>
      <c r="T1115" s="0" t="str">
        <f aca="false">VLOOKUP($D1115,metadata!$B$2:$S$451,17,0)</f>
        <v/>
      </c>
      <c r="U1115" s="0" t="str">
        <f aca="false">VLOOKUP($D1115,metadata!$B$2:$S$451,18,0)</f>
        <v/>
      </c>
      <c r="V1115" s="0" t="n">
        <f aca="false">VLOOKUP($D1115,metadata!$B$2:$Z$451,19,0)</f>
        <v>100</v>
      </c>
      <c r="W1115" s="0" t="str">
        <f aca="false">VLOOKUP($D1115,metadata!$B$2:$Z$451,20,0)</f>
        <v>global average</v>
      </c>
      <c r="X1115" s="0" t="n">
        <f aca="false">VLOOKUP($D1115,metadata!$B$2:$Z$451,21,0)</f>
        <v>44</v>
      </c>
      <c r="Y1115" s="0" t="str">
        <f aca="false">VLOOKUP($D1115,metadata!$B$2:$Z$451,22,0)</f>
        <v>t26</v>
      </c>
      <c r="Z1115" s="0" t="n">
        <f aca="false">VLOOKUP($D1115,metadata!$B$2:$Z$451,23,0)</f>
        <v>21</v>
      </c>
      <c r="AA1115" s="0" t="str">
        <f aca="false">VLOOKUP($D1115,metadata!$B$2:$Z$451,24,0)</f>
        <v>adult</v>
      </c>
      <c r="AB1115" s="0" t="str">
        <f aca="false">VLOOKUP($D1115,metadata!$B$2:$Z$451,25,0)</f>
        <v/>
      </c>
      <c r="AF1115" s="0" t="n">
        <f aca="false">IF(AE1115="",V1115,AE1115)</f>
        <v>100</v>
      </c>
      <c r="AH1115" s="0" t="str">
        <f aca="false">IF(AD1115&lt;1.1,"x","")</f>
        <v>x</v>
      </c>
      <c r="AM1115" s="0" t="s">
        <v>45</v>
      </c>
      <c r="AN1115" s="0" t="n">
        <v>19.28</v>
      </c>
      <c r="AO1115" s="0" t="n">
        <v>0.12</v>
      </c>
      <c r="AP1115" s="0" t="n">
        <v>44.19</v>
      </c>
      <c r="AQ1115" s="0" t="n">
        <v>100</v>
      </c>
    </row>
    <row r="1116" customFormat="false" ht="13.8" hidden="false" customHeight="false" outlineLevel="0" collapsed="false">
      <c r="C1116" s="0" t="n">
        <v>1124</v>
      </c>
      <c r="D1116" s="3" t="str">
        <f aca="false">VLOOKUP(C1116,$A$1:$B$451,2)</f>
        <v>26-Oulanka</v>
      </c>
      <c r="E1116" s="0" t="str">
        <f aca="false">VLOOKUP($D1116,metadata!$B$2:$S$451,2,0)</f>
        <v>Lankinen, P; Tyukmaeva, VI; Hoikkala, A</v>
      </c>
      <c r="F1116" s="0" t="str">
        <f aca="false">VLOOKUP($D1116,metadata!$B$2:$S$451,3,0)</f>
        <v>Northern Drosophila montana flies show variation both within and between cline populations in the critical day length evoking reproductive diapause</v>
      </c>
      <c r="G1116" s="0" t="str">
        <f aca="false">VLOOKUP($D1116,metadata!$B$2:$S$451,4,0)</f>
        <v>10.1016/j.jinsphys.2013.05.006</v>
      </c>
      <c r="H1116" s="0" t="str">
        <f aca="false">VLOOKUP($D1116,metadata!$B$2:$S$451,5,0)</f>
        <v>y</v>
      </c>
      <c r="I1116" s="0" t="str">
        <f aca="false">VLOOKUP($D1116,metadata!$B$2:$S$451,6,0)</f>
        <v>a</v>
      </c>
      <c r="J1116" s="0" t="str">
        <f aca="false">VLOOKUP($D1116,metadata!$B$2:$S$451,7,0)</f>
        <v>i</v>
      </c>
      <c r="K1116" s="0" t="n">
        <f aca="false">VLOOKUP($D1116,metadata!$B$2:$S$451,8,0)</f>
        <v>105</v>
      </c>
      <c r="L1116" s="0" t="n">
        <f aca="false">VLOOKUP($D1116,metadata!$B$2:$S$451,9,0)</f>
        <v>44</v>
      </c>
      <c r="M1116" s="0" t="str">
        <f aca="false">VLOOKUP($D1116,metadata!$B$2:$S$451,10,0)</f>
        <v/>
      </c>
      <c r="N1116" s="0" t="str">
        <f aca="false">VLOOKUP($D1116,metadata!$B$2:$S$451,11,0)</f>
        <v>drosophila montana</v>
      </c>
      <c r="O1116" s="0" t="str">
        <f aca="false">VLOOKUP($D1116,metadata!$B$2:$S$451,12,0)</f>
        <v>diptera</v>
      </c>
      <c r="P1116" s="0" t="str">
        <f aca="false">VLOOKUP($D1116,metadata!$B$2:$S$451,13,0)</f>
        <v>Oulanka</v>
      </c>
      <c r="Q1116" s="0" t="str">
        <f aca="false">VLOOKUP($D1116,metadata!$B$2:$S$451,14,0)</f>
        <v>66.4N</v>
      </c>
      <c r="R1116" s="0" t="str">
        <f aca="false">VLOOKUP($D1116,metadata!$B$2:$S$451,15,0)</f>
        <v>29.2E</v>
      </c>
      <c r="S1116" s="0" t="str">
        <f aca="false">VLOOKUP($D1116,metadata!$B$2:$S$451,16,0)</f>
        <v/>
      </c>
      <c r="T1116" s="0" t="str">
        <f aca="false">VLOOKUP($D1116,metadata!$B$2:$S$451,17,0)</f>
        <v/>
      </c>
      <c r="U1116" s="0" t="str">
        <f aca="false">VLOOKUP($D1116,metadata!$B$2:$S$451,18,0)</f>
        <v/>
      </c>
      <c r="V1116" s="0" t="n">
        <f aca="false">VLOOKUP($D1116,metadata!$B$2:$Z$451,19,0)</f>
        <v>100</v>
      </c>
      <c r="W1116" s="0" t="str">
        <f aca="false">VLOOKUP($D1116,metadata!$B$2:$Z$451,20,0)</f>
        <v>global average</v>
      </c>
      <c r="X1116" s="0" t="n">
        <f aca="false">VLOOKUP($D1116,metadata!$B$2:$Z$451,21,0)</f>
        <v>44</v>
      </c>
      <c r="Y1116" s="0" t="str">
        <f aca="false">VLOOKUP($D1116,metadata!$B$2:$Z$451,22,0)</f>
        <v>t26</v>
      </c>
      <c r="Z1116" s="0" t="n">
        <f aca="false">VLOOKUP($D1116,metadata!$B$2:$Z$451,23,0)</f>
        <v>21</v>
      </c>
      <c r="AA1116" s="0" t="str">
        <f aca="false">VLOOKUP($D1116,metadata!$B$2:$Z$451,24,0)</f>
        <v>adult</v>
      </c>
      <c r="AB1116" s="0" t="str">
        <f aca="false">VLOOKUP($D1116,metadata!$B$2:$Z$451,25,0)</f>
        <v/>
      </c>
      <c r="AF1116" s="0" t="n">
        <f aca="false">IF(AE1116="",V1116,AE1116)</f>
        <v>100</v>
      </c>
      <c r="AH1116" s="0" t="str">
        <f aca="false">IF(AD1116&lt;1.1,"x","")</f>
        <v>x</v>
      </c>
      <c r="AM1116" s="0" t="s">
        <v>45</v>
      </c>
      <c r="AN1116" s="0" t="n">
        <v>19.22</v>
      </c>
      <c r="AO1116" s="0" t="n">
        <v>0.18</v>
      </c>
      <c r="AP1116" s="0" t="n">
        <v>20.81</v>
      </c>
      <c r="AQ1116" s="0" t="n">
        <v>100</v>
      </c>
    </row>
    <row r="1117" customFormat="false" ht="13.8" hidden="false" customHeight="false" outlineLevel="0" collapsed="false">
      <c r="C1117" s="0" t="n">
        <v>1125</v>
      </c>
      <c r="D1117" s="3" t="str">
        <f aca="false">VLOOKUP(C1117,$A$1:$B$451,2)</f>
        <v>26-Oulanka</v>
      </c>
      <c r="E1117" s="0" t="str">
        <f aca="false">VLOOKUP($D1117,metadata!$B$2:$S$451,2,0)</f>
        <v>Lankinen, P; Tyukmaeva, VI; Hoikkala, A</v>
      </c>
      <c r="F1117" s="0" t="str">
        <f aca="false">VLOOKUP($D1117,metadata!$B$2:$S$451,3,0)</f>
        <v>Northern Drosophila montana flies show variation both within and between cline populations in the critical day length evoking reproductive diapause</v>
      </c>
      <c r="G1117" s="0" t="str">
        <f aca="false">VLOOKUP($D1117,metadata!$B$2:$S$451,4,0)</f>
        <v>10.1016/j.jinsphys.2013.05.006</v>
      </c>
      <c r="H1117" s="0" t="str">
        <f aca="false">VLOOKUP($D1117,metadata!$B$2:$S$451,5,0)</f>
        <v>y</v>
      </c>
      <c r="I1117" s="0" t="str">
        <f aca="false">VLOOKUP($D1117,metadata!$B$2:$S$451,6,0)</f>
        <v>a</v>
      </c>
      <c r="J1117" s="0" t="str">
        <f aca="false">VLOOKUP($D1117,metadata!$B$2:$S$451,7,0)</f>
        <v>i</v>
      </c>
      <c r="K1117" s="0" t="n">
        <f aca="false">VLOOKUP($D1117,metadata!$B$2:$S$451,8,0)</f>
        <v>105</v>
      </c>
      <c r="L1117" s="0" t="n">
        <f aca="false">VLOOKUP($D1117,metadata!$B$2:$S$451,9,0)</f>
        <v>44</v>
      </c>
      <c r="M1117" s="0" t="str">
        <f aca="false">VLOOKUP($D1117,metadata!$B$2:$S$451,10,0)</f>
        <v/>
      </c>
      <c r="N1117" s="0" t="str">
        <f aca="false">VLOOKUP($D1117,metadata!$B$2:$S$451,11,0)</f>
        <v>drosophila montana</v>
      </c>
      <c r="O1117" s="0" t="str">
        <f aca="false">VLOOKUP($D1117,metadata!$B$2:$S$451,12,0)</f>
        <v>diptera</v>
      </c>
      <c r="P1117" s="0" t="str">
        <f aca="false">VLOOKUP($D1117,metadata!$B$2:$S$451,13,0)</f>
        <v>Oulanka</v>
      </c>
      <c r="Q1117" s="0" t="str">
        <f aca="false">VLOOKUP($D1117,metadata!$B$2:$S$451,14,0)</f>
        <v>66.4N</v>
      </c>
      <c r="R1117" s="0" t="str">
        <f aca="false">VLOOKUP($D1117,metadata!$B$2:$S$451,15,0)</f>
        <v>29.2E</v>
      </c>
      <c r="S1117" s="0" t="str">
        <f aca="false">VLOOKUP($D1117,metadata!$B$2:$S$451,16,0)</f>
        <v/>
      </c>
      <c r="T1117" s="0" t="str">
        <f aca="false">VLOOKUP($D1117,metadata!$B$2:$S$451,17,0)</f>
        <v/>
      </c>
      <c r="U1117" s="0" t="str">
        <f aca="false">VLOOKUP($D1117,metadata!$B$2:$S$451,18,0)</f>
        <v/>
      </c>
      <c r="V1117" s="0" t="n">
        <f aca="false">VLOOKUP($D1117,metadata!$B$2:$Z$451,19,0)</f>
        <v>100</v>
      </c>
      <c r="W1117" s="0" t="str">
        <f aca="false">VLOOKUP($D1117,metadata!$B$2:$Z$451,20,0)</f>
        <v>global average</v>
      </c>
      <c r="X1117" s="0" t="n">
        <f aca="false">VLOOKUP($D1117,metadata!$B$2:$Z$451,21,0)</f>
        <v>44</v>
      </c>
      <c r="Y1117" s="0" t="str">
        <f aca="false">VLOOKUP($D1117,metadata!$B$2:$Z$451,22,0)</f>
        <v>t26</v>
      </c>
      <c r="Z1117" s="0" t="n">
        <f aca="false">VLOOKUP($D1117,metadata!$B$2:$Z$451,23,0)</f>
        <v>21</v>
      </c>
      <c r="AA1117" s="0" t="str">
        <f aca="false">VLOOKUP($D1117,metadata!$B$2:$Z$451,24,0)</f>
        <v>adult</v>
      </c>
      <c r="AB1117" s="0" t="str">
        <f aca="false">VLOOKUP($D1117,metadata!$B$2:$Z$451,25,0)</f>
        <v/>
      </c>
      <c r="AF1117" s="0" t="n">
        <f aca="false">IF(AE1117="",V1117,AE1117)</f>
        <v>100</v>
      </c>
      <c r="AH1117" s="0" t="str">
        <f aca="false">IF(AD1117&lt;1.1,"x","")</f>
        <v>x</v>
      </c>
      <c r="AM1117" s="0" t="s">
        <v>45</v>
      </c>
      <c r="AN1117" s="0" t="n">
        <v>19.47</v>
      </c>
      <c r="AO1117" s="0" t="n">
        <v>0.13</v>
      </c>
      <c r="AP1117" s="0" t="n">
        <v>44.29</v>
      </c>
      <c r="AQ1117" s="0" t="n">
        <v>100</v>
      </c>
    </row>
    <row r="1118" customFormat="false" ht="13.8" hidden="false" customHeight="false" outlineLevel="0" collapsed="false">
      <c r="C1118" s="0" t="n">
        <v>1126</v>
      </c>
      <c r="D1118" s="3" t="str">
        <f aca="false">VLOOKUP(C1118,$A$1:$B$451,2)</f>
        <v>26-Oulanka</v>
      </c>
      <c r="E1118" s="0" t="str">
        <f aca="false">VLOOKUP($D1118,metadata!$B$2:$S$451,2,0)</f>
        <v>Lankinen, P; Tyukmaeva, VI; Hoikkala, A</v>
      </c>
      <c r="F1118" s="0" t="str">
        <f aca="false">VLOOKUP($D1118,metadata!$B$2:$S$451,3,0)</f>
        <v>Northern Drosophila montana flies show variation both within and between cline populations in the critical day length evoking reproductive diapause</v>
      </c>
      <c r="G1118" s="0" t="str">
        <f aca="false">VLOOKUP($D1118,metadata!$B$2:$S$451,4,0)</f>
        <v>10.1016/j.jinsphys.2013.05.006</v>
      </c>
      <c r="H1118" s="0" t="str">
        <f aca="false">VLOOKUP($D1118,metadata!$B$2:$S$451,5,0)</f>
        <v>y</v>
      </c>
      <c r="I1118" s="0" t="str">
        <f aca="false">VLOOKUP($D1118,metadata!$B$2:$S$451,6,0)</f>
        <v>a</v>
      </c>
      <c r="J1118" s="0" t="str">
        <f aca="false">VLOOKUP($D1118,metadata!$B$2:$S$451,7,0)</f>
        <v>i</v>
      </c>
      <c r="K1118" s="0" t="n">
        <f aca="false">VLOOKUP($D1118,metadata!$B$2:$S$451,8,0)</f>
        <v>105</v>
      </c>
      <c r="L1118" s="0" t="n">
        <f aca="false">VLOOKUP($D1118,metadata!$B$2:$S$451,9,0)</f>
        <v>44</v>
      </c>
      <c r="M1118" s="0" t="str">
        <f aca="false">VLOOKUP($D1118,metadata!$B$2:$S$451,10,0)</f>
        <v/>
      </c>
      <c r="N1118" s="0" t="str">
        <f aca="false">VLOOKUP($D1118,metadata!$B$2:$S$451,11,0)</f>
        <v>drosophila montana</v>
      </c>
      <c r="O1118" s="0" t="str">
        <f aca="false">VLOOKUP($D1118,metadata!$B$2:$S$451,12,0)</f>
        <v>diptera</v>
      </c>
      <c r="P1118" s="0" t="str">
        <f aca="false">VLOOKUP($D1118,metadata!$B$2:$S$451,13,0)</f>
        <v>Oulanka</v>
      </c>
      <c r="Q1118" s="0" t="str">
        <f aca="false">VLOOKUP($D1118,metadata!$B$2:$S$451,14,0)</f>
        <v>66.4N</v>
      </c>
      <c r="R1118" s="0" t="str">
        <f aca="false">VLOOKUP($D1118,metadata!$B$2:$S$451,15,0)</f>
        <v>29.2E</v>
      </c>
      <c r="S1118" s="0" t="str">
        <f aca="false">VLOOKUP($D1118,metadata!$B$2:$S$451,16,0)</f>
        <v/>
      </c>
      <c r="T1118" s="0" t="str">
        <f aca="false">VLOOKUP($D1118,metadata!$B$2:$S$451,17,0)</f>
        <v/>
      </c>
      <c r="U1118" s="0" t="str">
        <f aca="false">VLOOKUP($D1118,metadata!$B$2:$S$451,18,0)</f>
        <v/>
      </c>
      <c r="V1118" s="0" t="n">
        <f aca="false">VLOOKUP($D1118,metadata!$B$2:$Z$451,19,0)</f>
        <v>100</v>
      </c>
      <c r="W1118" s="0" t="str">
        <f aca="false">VLOOKUP($D1118,metadata!$B$2:$Z$451,20,0)</f>
        <v>global average</v>
      </c>
      <c r="X1118" s="0" t="n">
        <f aca="false">VLOOKUP($D1118,metadata!$B$2:$Z$451,21,0)</f>
        <v>44</v>
      </c>
      <c r="Y1118" s="0" t="str">
        <f aca="false">VLOOKUP($D1118,metadata!$B$2:$Z$451,22,0)</f>
        <v>t26</v>
      </c>
      <c r="Z1118" s="0" t="n">
        <f aca="false">VLOOKUP($D1118,metadata!$B$2:$Z$451,23,0)</f>
        <v>21</v>
      </c>
      <c r="AA1118" s="0" t="str">
        <f aca="false">VLOOKUP($D1118,metadata!$B$2:$Z$451,24,0)</f>
        <v>adult</v>
      </c>
      <c r="AB1118" s="0" t="str">
        <f aca="false">VLOOKUP($D1118,metadata!$B$2:$Z$451,25,0)</f>
        <v/>
      </c>
      <c r="AF1118" s="0" t="n">
        <f aca="false">IF(AE1118="",V1118,AE1118)</f>
        <v>100</v>
      </c>
      <c r="AH1118" s="0" t="str">
        <f aca="false">IF(AD1118&lt;1.1,"x","")</f>
        <v>x</v>
      </c>
      <c r="AM1118" s="0" t="s">
        <v>45</v>
      </c>
      <c r="AN1118" s="0" t="n">
        <v>19.34</v>
      </c>
      <c r="AO1118" s="0" t="n">
        <v>0.14</v>
      </c>
      <c r="AP1118" s="0" t="n">
        <v>37.33</v>
      </c>
      <c r="AQ1118" s="0" t="n">
        <v>100</v>
      </c>
    </row>
    <row r="1119" customFormat="false" ht="13.8" hidden="false" customHeight="false" outlineLevel="0" collapsed="false">
      <c r="C1119" s="0" t="n">
        <v>1127</v>
      </c>
      <c r="D1119" s="3" t="str">
        <f aca="false">VLOOKUP(C1119,$A$1:$B$451,2)</f>
        <v>26-Oulanka</v>
      </c>
      <c r="E1119" s="0" t="str">
        <f aca="false">VLOOKUP($D1119,metadata!$B$2:$S$451,2,0)</f>
        <v>Lankinen, P; Tyukmaeva, VI; Hoikkala, A</v>
      </c>
      <c r="F1119" s="0" t="str">
        <f aca="false">VLOOKUP($D1119,metadata!$B$2:$S$451,3,0)</f>
        <v>Northern Drosophila montana flies show variation both within and between cline populations in the critical day length evoking reproductive diapause</v>
      </c>
      <c r="G1119" s="0" t="str">
        <f aca="false">VLOOKUP($D1119,metadata!$B$2:$S$451,4,0)</f>
        <v>10.1016/j.jinsphys.2013.05.006</v>
      </c>
      <c r="H1119" s="0" t="str">
        <f aca="false">VLOOKUP($D1119,metadata!$B$2:$S$451,5,0)</f>
        <v>y</v>
      </c>
      <c r="I1119" s="0" t="str">
        <f aca="false">VLOOKUP($D1119,metadata!$B$2:$S$451,6,0)</f>
        <v>a</v>
      </c>
      <c r="J1119" s="0" t="str">
        <f aca="false">VLOOKUP($D1119,metadata!$B$2:$S$451,7,0)</f>
        <v>i</v>
      </c>
      <c r="K1119" s="0" t="n">
        <f aca="false">VLOOKUP($D1119,metadata!$B$2:$S$451,8,0)</f>
        <v>105</v>
      </c>
      <c r="L1119" s="0" t="n">
        <f aca="false">VLOOKUP($D1119,metadata!$B$2:$S$451,9,0)</f>
        <v>44</v>
      </c>
      <c r="M1119" s="0" t="str">
        <f aca="false">VLOOKUP($D1119,metadata!$B$2:$S$451,10,0)</f>
        <v/>
      </c>
      <c r="N1119" s="0" t="str">
        <f aca="false">VLOOKUP($D1119,metadata!$B$2:$S$451,11,0)</f>
        <v>drosophila montana</v>
      </c>
      <c r="O1119" s="0" t="str">
        <f aca="false">VLOOKUP($D1119,metadata!$B$2:$S$451,12,0)</f>
        <v>diptera</v>
      </c>
      <c r="P1119" s="0" t="str">
        <f aca="false">VLOOKUP($D1119,metadata!$B$2:$S$451,13,0)</f>
        <v>Oulanka</v>
      </c>
      <c r="Q1119" s="0" t="str">
        <f aca="false">VLOOKUP($D1119,metadata!$B$2:$S$451,14,0)</f>
        <v>66.4N</v>
      </c>
      <c r="R1119" s="0" t="str">
        <f aca="false">VLOOKUP($D1119,metadata!$B$2:$S$451,15,0)</f>
        <v>29.2E</v>
      </c>
      <c r="S1119" s="0" t="str">
        <f aca="false">VLOOKUP($D1119,metadata!$B$2:$S$451,16,0)</f>
        <v/>
      </c>
      <c r="T1119" s="0" t="str">
        <f aca="false">VLOOKUP($D1119,metadata!$B$2:$S$451,17,0)</f>
        <v/>
      </c>
      <c r="U1119" s="0" t="str">
        <f aca="false">VLOOKUP($D1119,metadata!$B$2:$S$451,18,0)</f>
        <v/>
      </c>
      <c r="V1119" s="0" t="n">
        <f aca="false">VLOOKUP($D1119,metadata!$B$2:$Z$451,19,0)</f>
        <v>100</v>
      </c>
      <c r="W1119" s="0" t="str">
        <f aca="false">VLOOKUP($D1119,metadata!$B$2:$Z$451,20,0)</f>
        <v>global average</v>
      </c>
      <c r="X1119" s="0" t="n">
        <f aca="false">VLOOKUP($D1119,metadata!$B$2:$Z$451,21,0)</f>
        <v>44</v>
      </c>
      <c r="Y1119" s="0" t="str">
        <f aca="false">VLOOKUP($D1119,metadata!$B$2:$Z$451,22,0)</f>
        <v>t26</v>
      </c>
      <c r="Z1119" s="0" t="n">
        <f aca="false">VLOOKUP($D1119,metadata!$B$2:$Z$451,23,0)</f>
        <v>21</v>
      </c>
      <c r="AA1119" s="0" t="str">
        <f aca="false">VLOOKUP($D1119,metadata!$B$2:$Z$451,24,0)</f>
        <v>adult</v>
      </c>
      <c r="AB1119" s="0" t="str">
        <f aca="false">VLOOKUP($D1119,metadata!$B$2:$Z$451,25,0)</f>
        <v/>
      </c>
      <c r="AF1119" s="0" t="n">
        <f aca="false">IF(AE1119="",V1119,AE1119)</f>
        <v>100</v>
      </c>
      <c r="AH1119" s="0" t="str">
        <f aca="false">IF(AD1119&lt;1.1,"x","")</f>
        <v>x</v>
      </c>
      <c r="AM1119" s="0" t="s">
        <v>45</v>
      </c>
      <c r="AN1119" s="0" t="n">
        <v>19.75</v>
      </c>
      <c r="AO1119" s="0" t="n">
        <v>0.16</v>
      </c>
      <c r="AP1119" s="0" t="n">
        <v>27.25</v>
      </c>
      <c r="AQ1119" s="0" t="n">
        <v>100</v>
      </c>
    </row>
    <row r="1120" customFormat="false" ht="13.8" hidden="false" customHeight="false" outlineLevel="0" collapsed="false">
      <c r="C1120" s="0" t="n">
        <v>1128</v>
      </c>
      <c r="D1120" s="3" t="str">
        <f aca="false">VLOOKUP(C1120,$A$1:$B$451,2)</f>
        <v>26-Oulanka</v>
      </c>
      <c r="E1120" s="0" t="str">
        <f aca="false">VLOOKUP($D1120,metadata!$B$2:$S$451,2,0)</f>
        <v>Lankinen, P; Tyukmaeva, VI; Hoikkala, A</v>
      </c>
      <c r="F1120" s="0" t="str">
        <f aca="false">VLOOKUP($D1120,metadata!$B$2:$S$451,3,0)</f>
        <v>Northern Drosophila montana flies show variation both within and between cline populations in the critical day length evoking reproductive diapause</v>
      </c>
      <c r="G1120" s="0" t="str">
        <f aca="false">VLOOKUP($D1120,metadata!$B$2:$S$451,4,0)</f>
        <v>10.1016/j.jinsphys.2013.05.006</v>
      </c>
      <c r="H1120" s="0" t="str">
        <f aca="false">VLOOKUP($D1120,metadata!$B$2:$S$451,5,0)</f>
        <v>y</v>
      </c>
      <c r="I1120" s="0" t="str">
        <f aca="false">VLOOKUP($D1120,metadata!$B$2:$S$451,6,0)</f>
        <v>a</v>
      </c>
      <c r="J1120" s="0" t="str">
        <f aca="false">VLOOKUP($D1120,metadata!$B$2:$S$451,7,0)</f>
        <v>i</v>
      </c>
      <c r="K1120" s="0" t="n">
        <f aca="false">VLOOKUP($D1120,metadata!$B$2:$S$451,8,0)</f>
        <v>105</v>
      </c>
      <c r="L1120" s="0" t="n">
        <f aca="false">VLOOKUP($D1120,metadata!$B$2:$S$451,9,0)</f>
        <v>44</v>
      </c>
      <c r="M1120" s="0" t="str">
        <f aca="false">VLOOKUP($D1120,metadata!$B$2:$S$451,10,0)</f>
        <v/>
      </c>
      <c r="N1120" s="0" t="str">
        <f aca="false">VLOOKUP($D1120,metadata!$B$2:$S$451,11,0)</f>
        <v>drosophila montana</v>
      </c>
      <c r="O1120" s="0" t="str">
        <f aca="false">VLOOKUP($D1120,metadata!$B$2:$S$451,12,0)</f>
        <v>diptera</v>
      </c>
      <c r="P1120" s="0" t="str">
        <f aca="false">VLOOKUP($D1120,metadata!$B$2:$S$451,13,0)</f>
        <v>Oulanka</v>
      </c>
      <c r="Q1120" s="0" t="str">
        <f aca="false">VLOOKUP($D1120,metadata!$B$2:$S$451,14,0)</f>
        <v>66.4N</v>
      </c>
      <c r="R1120" s="0" t="str">
        <f aca="false">VLOOKUP($D1120,metadata!$B$2:$S$451,15,0)</f>
        <v>29.2E</v>
      </c>
      <c r="S1120" s="0" t="str">
        <f aca="false">VLOOKUP($D1120,metadata!$B$2:$S$451,16,0)</f>
        <v/>
      </c>
      <c r="T1120" s="0" t="str">
        <f aca="false">VLOOKUP($D1120,metadata!$B$2:$S$451,17,0)</f>
        <v/>
      </c>
      <c r="U1120" s="0" t="str">
        <f aca="false">VLOOKUP($D1120,metadata!$B$2:$S$451,18,0)</f>
        <v/>
      </c>
      <c r="V1120" s="0" t="n">
        <f aca="false">VLOOKUP($D1120,metadata!$B$2:$Z$451,19,0)</f>
        <v>100</v>
      </c>
      <c r="W1120" s="0" t="str">
        <f aca="false">VLOOKUP($D1120,metadata!$B$2:$Z$451,20,0)</f>
        <v>global average</v>
      </c>
      <c r="X1120" s="0" t="n">
        <f aca="false">VLOOKUP($D1120,metadata!$B$2:$Z$451,21,0)</f>
        <v>44</v>
      </c>
      <c r="Y1120" s="0" t="str">
        <f aca="false">VLOOKUP($D1120,metadata!$B$2:$Z$451,22,0)</f>
        <v>t26</v>
      </c>
      <c r="Z1120" s="0" t="n">
        <f aca="false">VLOOKUP($D1120,metadata!$B$2:$Z$451,23,0)</f>
        <v>21</v>
      </c>
      <c r="AA1120" s="0" t="str">
        <f aca="false">VLOOKUP($D1120,metadata!$B$2:$Z$451,24,0)</f>
        <v>adult</v>
      </c>
      <c r="AB1120" s="0" t="str">
        <f aca="false">VLOOKUP($D1120,metadata!$B$2:$Z$451,25,0)</f>
        <v/>
      </c>
      <c r="AF1120" s="0" t="n">
        <f aca="false">IF(AE1120="",V1120,AE1120)</f>
        <v>100</v>
      </c>
      <c r="AH1120" s="0" t="str">
        <f aca="false">IF(AD1120&lt;1.1,"x","")</f>
        <v>x</v>
      </c>
      <c r="AM1120" s="0" t="s">
        <v>45</v>
      </c>
      <c r="AN1120" s="0" t="n">
        <v>19.61</v>
      </c>
      <c r="AO1120" s="0" t="n">
        <v>0.14</v>
      </c>
      <c r="AP1120" s="0" t="n">
        <v>37.78</v>
      </c>
      <c r="AQ1120" s="0" t="n">
        <v>100</v>
      </c>
    </row>
    <row r="1121" customFormat="false" ht="13.8" hidden="false" customHeight="false" outlineLevel="0" collapsed="false">
      <c r="C1121" s="0" t="n">
        <v>1129</v>
      </c>
      <c r="D1121" s="3" t="str">
        <f aca="false">VLOOKUP(C1121,$A$1:$B$451,2)</f>
        <v>26-Oulanka</v>
      </c>
      <c r="E1121" s="0" t="str">
        <f aca="false">VLOOKUP($D1121,metadata!$B$2:$S$451,2,0)</f>
        <v>Lankinen, P; Tyukmaeva, VI; Hoikkala, A</v>
      </c>
      <c r="F1121" s="0" t="str">
        <f aca="false">VLOOKUP($D1121,metadata!$B$2:$S$451,3,0)</f>
        <v>Northern Drosophila montana flies show variation both within and between cline populations in the critical day length evoking reproductive diapause</v>
      </c>
      <c r="G1121" s="0" t="str">
        <f aca="false">VLOOKUP($D1121,metadata!$B$2:$S$451,4,0)</f>
        <v>10.1016/j.jinsphys.2013.05.006</v>
      </c>
      <c r="H1121" s="0" t="str">
        <f aca="false">VLOOKUP($D1121,metadata!$B$2:$S$451,5,0)</f>
        <v>y</v>
      </c>
      <c r="I1121" s="0" t="str">
        <f aca="false">VLOOKUP($D1121,metadata!$B$2:$S$451,6,0)</f>
        <v>a</v>
      </c>
      <c r="J1121" s="0" t="str">
        <f aca="false">VLOOKUP($D1121,metadata!$B$2:$S$451,7,0)</f>
        <v>i</v>
      </c>
      <c r="K1121" s="0" t="n">
        <f aca="false">VLOOKUP($D1121,metadata!$B$2:$S$451,8,0)</f>
        <v>105</v>
      </c>
      <c r="L1121" s="0" t="n">
        <f aca="false">VLOOKUP($D1121,metadata!$B$2:$S$451,9,0)</f>
        <v>44</v>
      </c>
      <c r="M1121" s="0" t="str">
        <f aca="false">VLOOKUP($D1121,metadata!$B$2:$S$451,10,0)</f>
        <v/>
      </c>
      <c r="N1121" s="0" t="str">
        <f aca="false">VLOOKUP($D1121,metadata!$B$2:$S$451,11,0)</f>
        <v>drosophila montana</v>
      </c>
      <c r="O1121" s="0" t="str">
        <f aca="false">VLOOKUP($D1121,metadata!$B$2:$S$451,12,0)</f>
        <v>diptera</v>
      </c>
      <c r="P1121" s="0" t="str">
        <f aca="false">VLOOKUP($D1121,metadata!$B$2:$S$451,13,0)</f>
        <v>Oulanka</v>
      </c>
      <c r="Q1121" s="0" t="str">
        <f aca="false">VLOOKUP($D1121,metadata!$B$2:$S$451,14,0)</f>
        <v>66.4N</v>
      </c>
      <c r="R1121" s="0" t="str">
        <f aca="false">VLOOKUP($D1121,metadata!$B$2:$S$451,15,0)</f>
        <v>29.2E</v>
      </c>
      <c r="S1121" s="0" t="str">
        <f aca="false">VLOOKUP($D1121,metadata!$B$2:$S$451,16,0)</f>
        <v/>
      </c>
      <c r="T1121" s="0" t="str">
        <f aca="false">VLOOKUP($D1121,metadata!$B$2:$S$451,17,0)</f>
        <v/>
      </c>
      <c r="U1121" s="0" t="str">
        <f aca="false">VLOOKUP($D1121,metadata!$B$2:$S$451,18,0)</f>
        <v/>
      </c>
      <c r="V1121" s="0" t="n">
        <f aca="false">VLOOKUP($D1121,metadata!$B$2:$Z$451,19,0)</f>
        <v>100</v>
      </c>
      <c r="W1121" s="0" t="str">
        <f aca="false">VLOOKUP($D1121,metadata!$B$2:$Z$451,20,0)</f>
        <v>global average</v>
      </c>
      <c r="X1121" s="0" t="n">
        <f aca="false">VLOOKUP($D1121,metadata!$B$2:$Z$451,21,0)</f>
        <v>44</v>
      </c>
      <c r="Y1121" s="0" t="str">
        <f aca="false">VLOOKUP($D1121,metadata!$B$2:$Z$451,22,0)</f>
        <v>t26</v>
      </c>
      <c r="Z1121" s="0" t="n">
        <f aca="false">VLOOKUP($D1121,metadata!$B$2:$Z$451,23,0)</f>
        <v>21</v>
      </c>
      <c r="AA1121" s="0" t="str">
        <f aca="false">VLOOKUP($D1121,metadata!$B$2:$Z$451,24,0)</f>
        <v>adult</v>
      </c>
      <c r="AB1121" s="0" t="str">
        <f aca="false">VLOOKUP($D1121,metadata!$B$2:$Z$451,25,0)</f>
        <v/>
      </c>
      <c r="AF1121" s="0" t="n">
        <f aca="false">IF(AE1121="",V1121,AE1121)</f>
        <v>100</v>
      </c>
      <c r="AH1121" s="0" t="str">
        <f aca="false">IF(AD1121&lt;1.1,"x","")</f>
        <v>x</v>
      </c>
      <c r="AM1121" s="0" t="s">
        <v>45</v>
      </c>
      <c r="AN1121" s="0" t="n">
        <v>19.91</v>
      </c>
      <c r="AO1121" s="0" t="n">
        <v>0.16</v>
      </c>
      <c r="AP1121" s="0" t="n">
        <v>25.7</v>
      </c>
      <c r="AQ1121" s="0" t="n">
        <v>100</v>
      </c>
    </row>
    <row r="1122" customFormat="false" ht="13.8" hidden="false" customHeight="false" outlineLevel="0" collapsed="false">
      <c r="C1122" s="0" t="n">
        <v>1130</v>
      </c>
      <c r="D1122" s="3" t="str">
        <f aca="false">VLOOKUP(C1122,$A$1:$B$451,2)</f>
        <v>26-Oulanka</v>
      </c>
      <c r="E1122" s="0" t="str">
        <f aca="false">VLOOKUP($D1122,metadata!$B$2:$S$451,2,0)</f>
        <v>Lankinen, P; Tyukmaeva, VI; Hoikkala, A</v>
      </c>
      <c r="F1122" s="0" t="str">
        <f aca="false">VLOOKUP($D1122,metadata!$B$2:$S$451,3,0)</f>
        <v>Northern Drosophila montana flies show variation both within and between cline populations in the critical day length evoking reproductive diapause</v>
      </c>
      <c r="G1122" s="0" t="str">
        <f aca="false">VLOOKUP($D1122,metadata!$B$2:$S$451,4,0)</f>
        <v>10.1016/j.jinsphys.2013.05.006</v>
      </c>
      <c r="H1122" s="0" t="str">
        <f aca="false">VLOOKUP($D1122,metadata!$B$2:$S$451,5,0)</f>
        <v>y</v>
      </c>
      <c r="I1122" s="0" t="str">
        <f aca="false">VLOOKUP($D1122,metadata!$B$2:$S$451,6,0)</f>
        <v>a</v>
      </c>
      <c r="J1122" s="0" t="str">
        <f aca="false">VLOOKUP($D1122,metadata!$B$2:$S$451,7,0)</f>
        <v>i</v>
      </c>
      <c r="K1122" s="0" t="n">
        <f aca="false">VLOOKUP($D1122,metadata!$B$2:$S$451,8,0)</f>
        <v>105</v>
      </c>
      <c r="L1122" s="0" t="n">
        <f aca="false">VLOOKUP($D1122,metadata!$B$2:$S$451,9,0)</f>
        <v>44</v>
      </c>
      <c r="M1122" s="0" t="str">
        <f aca="false">VLOOKUP($D1122,metadata!$B$2:$S$451,10,0)</f>
        <v/>
      </c>
      <c r="N1122" s="0" t="str">
        <f aca="false">VLOOKUP($D1122,metadata!$B$2:$S$451,11,0)</f>
        <v>drosophila montana</v>
      </c>
      <c r="O1122" s="0" t="str">
        <f aca="false">VLOOKUP($D1122,metadata!$B$2:$S$451,12,0)</f>
        <v>diptera</v>
      </c>
      <c r="P1122" s="0" t="str">
        <f aca="false">VLOOKUP($D1122,metadata!$B$2:$S$451,13,0)</f>
        <v>Oulanka</v>
      </c>
      <c r="Q1122" s="0" t="str">
        <f aca="false">VLOOKUP($D1122,metadata!$B$2:$S$451,14,0)</f>
        <v>66.4N</v>
      </c>
      <c r="R1122" s="0" t="str">
        <f aca="false">VLOOKUP($D1122,metadata!$B$2:$S$451,15,0)</f>
        <v>29.2E</v>
      </c>
      <c r="S1122" s="0" t="str">
        <f aca="false">VLOOKUP($D1122,metadata!$B$2:$S$451,16,0)</f>
        <v/>
      </c>
      <c r="T1122" s="0" t="str">
        <f aca="false">VLOOKUP($D1122,metadata!$B$2:$S$451,17,0)</f>
        <v/>
      </c>
      <c r="U1122" s="0" t="str">
        <f aca="false">VLOOKUP($D1122,metadata!$B$2:$S$451,18,0)</f>
        <v/>
      </c>
      <c r="V1122" s="0" t="n">
        <f aca="false">VLOOKUP($D1122,metadata!$B$2:$Z$451,19,0)</f>
        <v>100</v>
      </c>
      <c r="W1122" s="0" t="str">
        <f aca="false">VLOOKUP($D1122,metadata!$B$2:$Z$451,20,0)</f>
        <v>global average</v>
      </c>
      <c r="X1122" s="0" t="n">
        <f aca="false">VLOOKUP($D1122,metadata!$B$2:$Z$451,21,0)</f>
        <v>44</v>
      </c>
      <c r="Y1122" s="0" t="str">
        <f aca="false">VLOOKUP($D1122,metadata!$B$2:$Z$451,22,0)</f>
        <v>t26</v>
      </c>
      <c r="Z1122" s="0" t="n">
        <f aca="false">VLOOKUP($D1122,metadata!$B$2:$Z$451,23,0)</f>
        <v>21</v>
      </c>
      <c r="AA1122" s="0" t="str">
        <f aca="false">VLOOKUP($D1122,metadata!$B$2:$Z$451,24,0)</f>
        <v>adult</v>
      </c>
      <c r="AB1122" s="0" t="str">
        <f aca="false">VLOOKUP($D1122,metadata!$B$2:$Z$451,25,0)</f>
        <v/>
      </c>
      <c r="AF1122" s="0" t="n">
        <f aca="false">IF(AE1122="",V1122,AE1122)</f>
        <v>100</v>
      </c>
      <c r="AH1122" s="0" t="str">
        <f aca="false">IF(AD1122&lt;1.1,"x","")</f>
        <v>x</v>
      </c>
      <c r="AM1122" s="0" t="s">
        <v>45</v>
      </c>
      <c r="AN1122" s="0" t="n">
        <v>19.26</v>
      </c>
      <c r="AO1122" s="0" t="n">
        <v>0.16</v>
      </c>
      <c r="AP1122" s="0" t="n">
        <v>25.68</v>
      </c>
      <c r="AQ1122" s="0" t="n">
        <v>100</v>
      </c>
    </row>
    <row r="1123" customFormat="false" ht="13.8" hidden="false" customHeight="false" outlineLevel="0" collapsed="false">
      <c r="C1123" s="0" t="n">
        <v>1131</v>
      </c>
      <c r="D1123" s="3" t="str">
        <f aca="false">VLOOKUP(C1123,$A$1:$B$451,2)</f>
        <v>26-Oulanka</v>
      </c>
      <c r="E1123" s="0" t="str">
        <f aca="false">VLOOKUP($D1123,metadata!$B$2:$S$451,2,0)</f>
        <v>Lankinen, P; Tyukmaeva, VI; Hoikkala, A</v>
      </c>
      <c r="F1123" s="0" t="str">
        <f aca="false">VLOOKUP($D1123,metadata!$B$2:$S$451,3,0)</f>
        <v>Northern Drosophila montana flies show variation both within and between cline populations in the critical day length evoking reproductive diapause</v>
      </c>
      <c r="G1123" s="0" t="str">
        <f aca="false">VLOOKUP($D1123,metadata!$B$2:$S$451,4,0)</f>
        <v>10.1016/j.jinsphys.2013.05.006</v>
      </c>
      <c r="H1123" s="0" t="str">
        <f aca="false">VLOOKUP($D1123,metadata!$B$2:$S$451,5,0)</f>
        <v>y</v>
      </c>
      <c r="I1123" s="0" t="str">
        <f aca="false">VLOOKUP($D1123,metadata!$B$2:$S$451,6,0)</f>
        <v>a</v>
      </c>
      <c r="J1123" s="0" t="str">
        <f aca="false">VLOOKUP($D1123,metadata!$B$2:$S$451,7,0)</f>
        <v>i</v>
      </c>
      <c r="K1123" s="0" t="n">
        <f aca="false">VLOOKUP($D1123,metadata!$B$2:$S$451,8,0)</f>
        <v>105</v>
      </c>
      <c r="L1123" s="0" t="n">
        <f aca="false">VLOOKUP($D1123,metadata!$B$2:$S$451,9,0)</f>
        <v>44</v>
      </c>
      <c r="M1123" s="0" t="str">
        <f aca="false">VLOOKUP($D1123,metadata!$B$2:$S$451,10,0)</f>
        <v/>
      </c>
      <c r="N1123" s="0" t="str">
        <f aca="false">VLOOKUP($D1123,metadata!$B$2:$S$451,11,0)</f>
        <v>drosophila montana</v>
      </c>
      <c r="O1123" s="0" t="str">
        <f aca="false">VLOOKUP($D1123,metadata!$B$2:$S$451,12,0)</f>
        <v>diptera</v>
      </c>
      <c r="P1123" s="0" t="str">
        <f aca="false">VLOOKUP($D1123,metadata!$B$2:$S$451,13,0)</f>
        <v>Oulanka</v>
      </c>
      <c r="Q1123" s="0" t="str">
        <f aca="false">VLOOKUP($D1123,metadata!$B$2:$S$451,14,0)</f>
        <v>66.4N</v>
      </c>
      <c r="R1123" s="0" t="str">
        <f aca="false">VLOOKUP($D1123,metadata!$B$2:$S$451,15,0)</f>
        <v>29.2E</v>
      </c>
      <c r="S1123" s="0" t="str">
        <f aca="false">VLOOKUP($D1123,metadata!$B$2:$S$451,16,0)</f>
        <v/>
      </c>
      <c r="T1123" s="0" t="str">
        <f aca="false">VLOOKUP($D1123,metadata!$B$2:$S$451,17,0)</f>
        <v/>
      </c>
      <c r="U1123" s="0" t="str">
        <f aca="false">VLOOKUP($D1123,metadata!$B$2:$S$451,18,0)</f>
        <v/>
      </c>
      <c r="V1123" s="0" t="n">
        <f aca="false">VLOOKUP($D1123,metadata!$B$2:$Z$451,19,0)</f>
        <v>100</v>
      </c>
      <c r="W1123" s="0" t="str">
        <f aca="false">VLOOKUP($D1123,metadata!$B$2:$Z$451,20,0)</f>
        <v>global average</v>
      </c>
      <c r="X1123" s="0" t="n">
        <f aca="false">VLOOKUP($D1123,metadata!$B$2:$Z$451,21,0)</f>
        <v>44</v>
      </c>
      <c r="Y1123" s="0" t="str">
        <f aca="false">VLOOKUP($D1123,metadata!$B$2:$Z$451,22,0)</f>
        <v>t26</v>
      </c>
      <c r="Z1123" s="0" t="n">
        <f aca="false">VLOOKUP($D1123,metadata!$B$2:$Z$451,23,0)</f>
        <v>21</v>
      </c>
      <c r="AA1123" s="0" t="str">
        <f aca="false">VLOOKUP($D1123,metadata!$B$2:$Z$451,24,0)</f>
        <v>adult</v>
      </c>
      <c r="AB1123" s="0" t="str">
        <f aca="false">VLOOKUP($D1123,metadata!$B$2:$Z$451,25,0)</f>
        <v/>
      </c>
      <c r="AF1123" s="0" t="n">
        <f aca="false">IF(AE1123="",V1123,AE1123)</f>
        <v>100</v>
      </c>
      <c r="AH1123" s="0" t="str">
        <f aca="false">IF(AD1123&lt;1.1,"x","")</f>
        <v>x</v>
      </c>
      <c r="AM1123" s="0" t="s">
        <v>45</v>
      </c>
      <c r="AN1123" s="0" t="n">
        <v>19.04</v>
      </c>
      <c r="AO1123" s="0" t="n">
        <v>0.16</v>
      </c>
      <c r="AP1123" s="0" t="n">
        <v>25.92</v>
      </c>
      <c r="AQ1123" s="0" t="n">
        <v>100</v>
      </c>
    </row>
    <row r="1124" customFormat="false" ht="13.8" hidden="false" customHeight="false" outlineLevel="0" collapsed="false">
      <c r="C1124" s="0" t="n">
        <v>1132</v>
      </c>
      <c r="D1124" s="3" t="str">
        <f aca="false">VLOOKUP(C1124,$A$1:$B$451,2)</f>
        <v>26-Oulanka</v>
      </c>
      <c r="E1124" s="0" t="str">
        <f aca="false">VLOOKUP($D1124,metadata!$B$2:$S$451,2,0)</f>
        <v>Lankinen, P; Tyukmaeva, VI; Hoikkala, A</v>
      </c>
      <c r="F1124" s="0" t="str">
        <f aca="false">VLOOKUP($D1124,metadata!$B$2:$S$451,3,0)</f>
        <v>Northern Drosophila montana flies show variation both within and between cline populations in the critical day length evoking reproductive diapause</v>
      </c>
      <c r="G1124" s="0" t="str">
        <f aca="false">VLOOKUP($D1124,metadata!$B$2:$S$451,4,0)</f>
        <v>10.1016/j.jinsphys.2013.05.006</v>
      </c>
      <c r="H1124" s="0" t="str">
        <f aca="false">VLOOKUP($D1124,metadata!$B$2:$S$451,5,0)</f>
        <v>y</v>
      </c>
      <c r="I1124" s="0" t="str">
        <f aca="false">VLOOKUP($D1124,metadata!$B$2:$S$451,6,0)</f>
        <v>a</v>
      </c>
      <c r="J1124" s="0" t="str">
        <f aca="false">VLOOKUP($D1124,metadata!$B$2:$S$451,7,0)</f>
        <v>i</v>
      </c>
      <c r="K1124" s="0" t="n">
        <f aca="false">VLOOKUP($D1124,metadata!$B$2:$S$451,8,0)</f>
        <v>105</v>
      </c>
      <c r="L1124" s="0" t="n">
        <f aca="false">VLOOKUP($D1124,metadata!$B$2:$S$451,9,0)</f>
        <v>44</v>
      </c>
      <c r="M1124" s="0" t="str">
        <f aca="false">VLOOKUP($D1124,metadata!$B$2:$S$451,10,0)</f>
        <v/>
      </c>
      <c r="N1124" s="0" t="str">
        <f aca="false">VLOOKUP($D1124,metadata!$B$2:$S$451,11,0)</f>
        <v>drosophila montana</v>
      </c>
      <c r="O1124" s="0" t="str">
        <f aca="false">VLOOKUP($D1124,metadata!$B$2:$S$451,12,0)</f>
        <v>diptera</v>
      </c>
      <c r="P1124" s="0" t="str">
        <f aca="false">VLOOKUP($D1124,metadata!$B$2:$S$451,13,0)</f>
        <v>Oulanka</v>
      </c>
      <c r="Q1124" s="0" t="str">
        <f aca="false">VLOOKUP($D1124,metadata!$B$2:$S$451,14,0)</f>
        <v>66.4N</v>
      </c>
      <c r="R1124" s="0" t="str">
        <f aca="false">VLOOKUP($D1124,metadata!$B$2:$S$451,15,0)</f>
        <v>29.2E</v>
      </c>
      <c r="S1124" s="0" t="str">
        <f aca="false">VLOOKUP($D1124,metadata!$B$2:$S$451,16,0)</f>
        <v/>
      </c>
      <c r="T1124" s="0" t="str">
        <f aca="false">VLOOKUP($D1124,metadata!$B$2:$S$451,17,0)</f>
        <v/>
      </c>
      <c r="U1124" s="0" t="str">
        <f aca="false">VLOOKUP($D1124,metadata!$B$2:$S$451,18,0)</f>
        <v/>
      </c>
      <c r="V1124" s="0" t="n">
        <f aca="false">VLOOKUP($D1124,metadata!$B$2:$Z$451,19,0)</f>
        <v>100</v>
      </c>
      <c r="W1124" s="0" t="str">
        <f aca="false">VLOOKUP($D1124,metadata!$B$2:$Z$451,20,0)</f>
        <v>global average</v>
      </c>
      <c r="X1124" s="0" t="n">
        <f aca="false">VLOOKUP($D1124,metadata!$B$2:$Z$451,21,0)</f>
        <v>44</v>
      </c>
      <c r="Y1124" s="0" t="str">
        <f aca="false">VLOOKUP($D1124,metadata!$B$2:$Z$451,22,0)</f>
        <v>t26</v>
      </c>
      <c r="Z1124" s="0" t="n">
        <f aca="false">VLOOKUP($D1124,metadata!$B$2:$Z$451,23,0)</f>
        <v>21</v>
      </c>
      <c r="AA1124" s="0" t="str">
        <f aca="false">VLOOKUP($D1124,metadata!$B$2:$Z$451,24,0)</f>
        <v>adult</v>
      </c>
      <c r="AB1124" s="0" t="str">
        <f aca="false">VLOOKUP($D1124,metadata!$B$2:$Z$451,25,0)</f>
        <v/>
      </c>
      <c r="AF1124" s="0" t="n">
        <f aca="false">IF(AE1124="",V1124,AE1124)</f>
        <v>100</v>
      </c>
      <c r="AH1124" s="0" t="str">
        <f aca="false">IF(AD1124&lt;1.1,"x","")</f>
        <v>x</v>
      </c>
      <c r="AM1124" s="0" t="s">
        <v>45</v>
      </c>
      <c r="AN1124" s="0" t="n">
        <v>20.27</v>
      </c>
      <c r="AO1124" s="0" t="n">
        <v>0.17</v>
      </c>
      <c r="AP1124" s="0" t="n">
        <v>24.89</v>
      </c>
      <c r="AQ1124" s="0" t="n">
        <v>100</v>
      </c>
    </row>
    <row r="1125" customFormat="false" ht="13.8" hidden="false" customHeight="false" outlineLevel="0" collapsed="false">
      <c r="C1125" s="0" t="n">
        <v>1133</v>
      </c>
      <c r="D1125" s="3" t="str">
        <f aca="false">VLOOKUP(C1125,$A$1:$B$451,2)</f>
        <v>26-Oulanka</v>
      </c>
      <c r="E1125" s="0" t="str">
        <f aca="false">VLOOKUP($D1125,metadata!$B$2:$S$451,2,0)</f>
        <v>Lankinen, P; Tyukmaeva, VI; Hoikkala, A</v>
      </c>
      <c r="F1125" s="0" t="str">
        <f aca="false">VLOOKUP($D1125,metadata!$B$2:$S$451,3,0)</f>
        <v>Northern Drosophila montana flies show variation both within and between cline populations in the critical day length evoking reproductive diapause</v>
      </c>
      <c r="G1125" s="0" t="str">
        <f aca="false">VLOOKUP($D1125,metadata!$B$2:$S$451,4,0)</f>
        <v>10.1016/j.jinsphys.2013.05.006</v>
      </c>
      <c r="H1125" s="0" t="str">
        <f aca="false">VLOOKUP($D1125,metadata!$B$2:$S$451,5,0)</f>
        <v>y</v>
      </c>
      <c r="I1125" s="0" t="str">
        <f aca="false">VLOOKUP($D1125,metadata!$B$2:$S$451,6,0)</f>
        <v>a</v>
      </c>
      <c r="J1125" s="0" t="str">
        <f aca="false">VLOOKUP($D1125,metadata!$B$2:$S$451,7,0)</f>
        <v>i</v>
      </c>
      <c r="K1125" s="0" t="n">
        <f aca="false">VLOOKUP($D1125,metadata!$B$2:$S$451,8,0)</f>
        <v>105</v>
      </c>
      <c r="L1125" s="0" t="n">
        <f aca="false">VLOOKUP($D1125,metadata!$B$2:$S$451,9,0)</f>
        <v>44</v>
      </c>
      <c r="M1125" s="0" t="str">
        <f aca="false">VLOOKUP($D1125,metadata!$B$2:$S$451,10,0)</f>
        <v/>
      </c>
      <c r="N1125" s="0" t="str">
        <f aca="false">VLOOKUP($D1125,metadata!$B$2:$S$451,11,0)</f>
        <v>drosophila montana</v>
      </c>
      <c r="O1125" s="0" t="str">
        <f aca="false">VLOOKUP($D1125,metadata!$B$2:$S$451,12,0)</f>
        <v>diptera</v>
      </c>
      <c r="P1125" s="0" t="str">
        <f aca="false">VLOOKUP($D1125,metadata!$B$2:$S$451,13,0)</f>
        <v>Oulanka</v>
      </c>
      <c r="Q1125" s="0" t="str">
        <f aca="false">VLOOKUP($D1125,metadata!$B$2:$S$451,14,0)</f>
        <v>66.4N</v>
      </c>
      <c r="R1125" s="0" t="str">
        <f aca="false">VLOOKUP($D1125,metadata!$B$2:$S$451,15,0)</f>
        <v>29.2E</v>
      </c>
      <c r="S1125" s="0" t="str">
        <f aca="false">VLOOKUP($D1125,metadata!$B$2:$S$451,16,0)</f>
        <v/>
      </c>
      <c r="T1125" s="0" t="str">
        <f aca="false">VLOOKUP($D1125,metadata!$B$2:$S$451,17,0)</f>
        <v/>
      </c>
      <c r="U1125" s="0" t="str">
        <f aca="false">VLOOKUP($D1125,metadata!$B$2:$S$451,18,0)</f>
        <v/>
      </c>
      <c r="V1125" s="0" t="n">
        <f aca="false">VLOOKUP($D1125,metadata!$B$2:$Z$451,19,0)</f>
        <v>100</v>
      </c>
      <c r="W1125" s="0" t="str">
        <f aca="false">VLOOKUP($D1125,metadata!$B$2:$Z$451,20,0)</f>
        <v>global average</v>
      </c>
      <c r="X1125" s="0" t="n">
        <f aca="false">VLOOKUP($D1125,metadata!$B$2:$Z$451,21,0)</f>
        <v>44</v>
      </c>
      <c r="Y1125" s="0" t="str">
        <f aca="false">VLOOKUP($D1125,metadata!$B$2:$Z$451,22,0)</f>
        <v>t26</v>
      </c>
      <c r="Z1125" s="0" t="n">
        <f aca="false">VLOOKUP($D1125,metadata!$B$2:$Z$451,23,0)</f>
        <v>21</v>
      </c>
      <c r="AA1125" s="0" t="str">
        <f aca="false">VLOOKUP($D1125,metadata!$B$2:$Z$451,24,0)</f>
        <v>adult</v>
      </c>
      <c r="AB1125" s="0" t="str">
        <f aca="false">VLOOKUP($D1125,metadata!$B$2:$Z$451,25,0)</f>
        <v/>
      </c>
      <c r="AF1125" s="0" t="n">
        <f aca="false">IF(AE1125="",V1125,AE1125)</f>
        <v>100</v>
      </c>
      <c r="AH1125" s="0" t="str">
        <f aca="false">IF(AD1125&lt;1.1,"x","")</f>
        <v>x</v>
      </c>
      <c r="AM1125" s="0" t="s">
        <v>45</v>
      </c>
      <c r="AN1125" s="0" t="n">
        <v>17.91</v>
      </c>
      <c r="AO1125" s="0" t="n">
        <v>0.13</v>
      </c>
      <c r="AP1125" s="0" t="n">
        <v>37.29</v>
      </c>
      <c r="AQ1125" s="0" t="n">
        <v>100</v>
      </c>
    </row>
    <row r="1126" customFormat="false" ht="13.8" hidden="false" customHeight="false" outlineLevel="0" collapsed="false">
      <c r="C1126" s="0" t="n">
        <v>1134</v>
      </c>
      <c r="D1126" s="3" t="str">
        <f aca="false">VLOOKUP(C1126,$A$1:$B$451,2)</f>
        <v>26-Oulanka</v>
      </c>
      <c r="E1126" s="0" t="str">
        <f aca="false">VLOOKUP($D1126,metadata!$B$2:$S$451,2,0)</f>
        <v>Lankinen, P; Tyukmaeva, VI; Hoikkala, A</v>
      </c>
      <c r="F1126" s="0" t="str">
        <f aca="false">VLOOKUP($D1126,metadata!$B$2:$S$451,3,0)</f>
        <v>Northern Drosophila montana flies show variation both within and between cline populations in the critical day length evoking reproductive diapause</v>
      </c>
      <c r="G1126" s="0" t="str">
        <f aca="false">VLOOKUP($D1126,metadata!$B$2:$S$451,4,0)</f>
        <v>10.1016/j.jinsphys.2013.05.006</v>
      </c>
      <c r="H1126" s="0" t="str">
        <f aca="false">VLOOKUP($D1126,metadata!$B$2:$S$451,5,0)</f>
        <v>y</v>
      </c>
      <c r="I1126" s="0" t="str">
        <f aca="false">VLOOKUP($D1126,metadata!$B$2:$S$451,6,0)</f>
        <v>a</v>
      </c>
      <c r="J1126" s="0" t="str">
        <f aca="false">VLOOKUP($D1126,metadata!$B$2:$S$451,7,0)</f>
        <v>i</v>
      </c>
      <c r="K1126" s="0" t="n">
        <f aca="false">VLOOKUP($D1126,metadata!$B$2:$S$451,8,0)</f>
        <v>105</v>
      </c>
      <c r="L1126" s="0" t="n">
        <f aca="false">VLOOKUP($D1126,metadata!$B$2:$S$451,9,0)</f>
        <v>44</v>
      </c>
      <c r="M1126" s="0" t="str">
        <f aca="false">VLOOKUP($D1126,metadata!$B$2:$S$451,10,0)</f>
        <v/>
      </c>
      <c r="N1126" s="0" t="str">
        <f aca="false">VLOOKUP($D1126,metadata!$B$2:$S$451,11,0)</f>
        <v>drosophila montana</v>
      </c>
      <c r="O1126" s="0" t="str">
        <f aca="false">VLOOKUP($D1126,metadata!$B$2:$S$451,12,0)</f>
        <v>diptera</v>
      </c>
      <c r="P1126" s="0" t="str">
        <f aca="false">VLOOKUP($D1126,metadata!$B$2:$S$451,13,0)</f>
        <v>Oulanka</v>
      </c>
      <c r="Q1126" s="0" t="str">
        <f aca="false">VLOOKUP($D1126,metadata!$B$2:$S$451,14,0)</f>
        <v>66.4N</v>
      </c>
      <c r="R1126" s="0" t="str">
        <f aca="false">VLOOKUP($D1126,metadata!$B$2:$S$451,15,0)</f>
        <v>29.2E</v>
      </c>
      <c r="S1126" s="0" t="str">
        <f aca="false">VLOOKUP($D1126,metadata!$B$2:$S$451,16,0)</f>
        <v/>
      </c>
      <c r="T1126" s="0" t="str">
        <f aca="false">VLOOKUP($D1126,metadata!$B$2:$S$451,17,0)</f>
        <v/>
      </c>
      <c r="U1126" s="0" t="str">
        <f aca="false">VLOOKUP($D1126,metadata!$B$2:$S$451,18,0)</f>
        <v/>
      </c>
      <c r="V1126" s="0" t="n">
        <f aca="false">VLOOKUP($D1126,metadata!$B$2:$Z$451,19,0)</f>
        <v>100</v>
      </c>
      <c r="W1126" s="0" t="str">
        <f aca="false">VLOOKUP($D1126,metadata!$B$2:$Z$451,20,0)</f>
        <v>global average</v>
      </c>
      <c r="X1126" s="0" t="n">
        <f aca="false">VLOOKUP($D1126,metadata!$B$2:$Z$451,21,0)</f>
        <v>44</v>
      </c>
      <c r="Y1126" s="0" t="str">
        <f aca="false">VLOOKUP($D1126,metadata!$B$2:$Z$451,22,0)</f>
        <v>t26</v>
      </c>
      <c r="Z1126" s="0" t="n">
        <f aca="false">VLOOKUP($D1126,metadata!$B$2:$Z$451,23,0)</f>
        <v>21</v>
      </c>
      <c r="AA1126" s="0" t="str">
        <f aca="false">VLOOKUP($D1126,metadata!$B$2:$Z$451,24,0)</f>
        <v>adult</v>
      </c>
      <c r="AB1126" s="0" t="str">
        <f aca="false">VLOOKUP($D1126,metadata!$B$2:$Z$451,25,0)</f>
        <v/>
      </c>
      <c r="AF1126" s="0" t="n">
        <f aca="false">IF(AE1126="",V1126,AE1126)</f>
        <v>100</v>
      </c>
      <c r="AH1126" s="0" t="str">
        <f aca="false">IF(AD1126&lt;1.1,"x","")</f>
        <v>x</v>
      </c>
      <c r="AM1126" s="0" t="s">
        <v>45</v>
      </c>
      <c r="AN1126" s="0" t="n">
        <v>19.74</v>
      </c>
      <c r="AO1126" s="0" t="n">
        <v>0.15</v>
      </c>
      <c r="AP1126" s="0" t="n">
        <v>33.04</v>
      </c>
      <c r="AQ1126" s="0" t="n">
        <v>100</v>
      </c>
    </row>
    <row r="1127" customFormat="false" ht="13.8" hidden="false" customHeight="false" outlineLevel="0" collapsed="false">
      <c r="C1127" s="0" t="n">
        <v>1135</v>
      </c>
      <c r="D1127" s="3" t="str">
        <f aca="false">VLOOKUP(C1127,$A$1:$B$451,2)</f>
        <v>26-Oulanka</v>
      </c>
      <c r="E1127" s="0" t="str">
        <f aca="false">VLOOKUP($D1127,metadata!$B$2:$S$451,2,0)</f>
        <v>Lankinen, P; Tyukmaeva, VI; Hoikkala, A</v>
      </c>
      <c r="F1127" s="0" t="str">
        <f aca="false">VLOOKUP($D1127,metadata!$B$2:$S$451,3,0)</f>
        <v>Northern Drosophila montana flies show variation both within and between cline populations in the critical day length evoking reproductive diapause</v>
      </c>
      <c r="G1127" s="0" t="str">
        <f aca="false">VLOOKUP($D1127,metadata!$B$2:$S$451,4,0)</f>
        <v>10.1016/j.jinsphys.2013.05.006</v>
      </c>
      <c r="H1127" s="0" t="str">
        <f aca="false">VLOOKUP($D1127,metadata!$B$2:$S$451,5,0)</f>
        <v>y</v>
      </c>
      <c r="I1127" s="0" t="str">
        <f aca="false">VLOOKUP($D1127,metadata!$B$2:$S$451,6,0)</f>
        <v>a</v>
      </c>
      <c r="J1127" s="0" t="str">
        <f aca="false">VLOOKUP($D1127,metadata!$B$2:$S$451,7,0)</f>
        <v>i</v>
      </c>
      <c r="K1127" s="0" t="n">
        <f aca="false">VLOOKUP($D1127,metadata!$B$2:$S$451,8,0)</f>
        <v>105</v>
      </c>
      <c r="L1127" s="0" t="n">
        <f aca="false">VLOOKUP($D1127,metadata!$B$2:$S$451,9,0)</f>
        <v>44</v>
      </c>
      <c r="M1127" s="0" t="str">
        <f aca="false">VLOOKUP($D1127,metadata!$B$2:$S$451,10,0)</f>
        <v/>
      </c>
      <c r="N1127" s="0" t="str">
        <f aca="false">VLOOKUP($D1127,metadata!$B$2:$S$451,11,0)</f>
        <v>drosophila montana</v>
      </c>
      <c r="O1127" s="0" t="str">
        <f aca="false">VLOOKUP($D1127,metadata!$B$2:$S$451,12,0)</f>
        <v>diptera</v>
      </c>
      <c r="P1127" s="0" t="str">
        <f aca="false">VLOOKUP($D1127,metadata!$B$2:$S$451,13,0)</f>
        <v>Oulanka</v>
      </c>
      <c r="Q1127" s="0" t="str">
        <f aca="false">VLOOKUP($D1127,metadata!$B$2:$S$451,14,0)</f>
        <v>66.4N</v>
      </c>
      <c r="R1127" s="0" t="str">
        <f aca="false">VLOOKUP($D1127,metadata!$B$2:$S$451,15,0)</f>
        <v>29.2E</v>
      </c>
      <c r="S1127" s="0" t="str">
        <f aca="false">VLOOKUP($D1127,metadata!$B$2:$S$451,16,0)</f>
        <v/>
      </c>
      <c r="T1127" s="0" t="str">
        <f aca="false">VLOOKUP($D1127,metadata!$B$2:$S$451,17,0)</f>
        <v/>
      </c>
      <c r="U1127" s="0" t="str">
        <f aca="false">VLOOKUP($D1127,metadata!$B$2:$S$451,18,0)</f>
        <v/>
      </c>
      <c r="V1127" s="0" t="n">
        <f aca="false">VLOOKUP($D1127,metadata!$B$2:$Z$451,19,0)</f>
        <v>100</v>
      </c>
      <c r="W1127" s="0" t="str">
        <f aca="false">VLOOKUP($D1127,metadata!$B$2:$Z$451,20,0)</f>
        <v>global average</v>
      </c>
      <c r="X1127" s="0" t="n">
        <f aca="false">VLOOKUP($D1127,metadata!$B$2:$Z$451,21,0)</f>
        <v>44</v>
      </c>
      <c r="Y1127" s="0" t="str">
        <f aca="false">VLOOKUP($D1127,metadata!$B$2:$Z$451,22,0)</f>
        <v>t26</v>
      </c>
      <c r="Z1127" s="0" t="n">
        <f aca="false">VLOOKUP($D1127,metadata!$B$2:$Z$451,23,0)</f>
        <v>21</v>
      </c>
      <c r="AA1127" s="0" t="str">
        <f aca="false">VLOOKUP($D1127,metadata!$B$2:$Z$451,24,0)</f>
        <v>adult</v>
      </c>
      <c r="AB1127" s="0" t="str">
        <f aca="false">VLOOKUP($D1127,metadata!$B$2:$Z$451,25,0)</f>
        <v/>
      </c>
      <c r="AF1127" s="0" t="n">
        <f aca="false">IF(AE1127="",V1127,AE1127)</f>
        <v>100</v>
      </c>
      <c r="AH1127" s="0" t="str">
        <f aca="false">IF(AD1127&lt;1.1,"x","")</f>
        <v>x</v>
      </c>
      <c r="AM1127" s="0" t="s">
        <v>45</v>
      </c>
      <c r="AN1127" s="0" t="n">
        <v>18.85</v>
      </c>
      <c r="AO1127" s="0" t="n">
        <v>0.14</v>
      </c>
      <c r="AP1127" s="0" t="n">
        <v>35.87</v>
      </c>
      <c r="AQ1127" s="0" t="n">
        <v>100</v>
      </c>
    </row>
    <row r="1128" customFormat="false" ht="13.8" hidden="false" customHeight="false" outlineLevel="0" collapsed="false">
      <c r="C1128" s="0" t="n">
        <v>1136</v>
      </c>
      <c r="D1128" s="3" t="str">
        <f aca="false">VLOOKUP(C1128,$A$1:$B$451,2)</f>
        <v>26-Oulanka</v>
      </c>
      <c r="E1128" s="0" t="str">
        <f aca="false">VLOOKUP($D1128,metadata!$B$2:$S$451,2,0)</f>
        <v>Lankinen, P; Tyukmaeva, VI; Hoikkala, A</v>
      </c>
      <c r="F1128" s="0" t="str">
        <f aca="false">VLOOKUP($D1128,metadata!$B$2:$S$451,3,0)</f>
        <v>Northern Drosophila montana flies show variation both within and between cline populations in the critical day length evoking reproductive diapause</v>
      </c>
      <c r="G1128" s="0" t="str">
        <f aca="false">VLOOKUP($D1128,metadata!$B$2:$S$451,4,0)</f>
        <v>10.1016/j.jinsphys.2013.05.006</v>
      </c>
      <c r="H1128" s="0" t="str">
        <f aca="false">VLOOKUP($D1128,metadata!$B$2:$S$451,5,0)</f>
        <v>y</v>
      </c>
      <c r="I1128" s="0" t="str">
        <f aca="false">VLOOKUP($D1128,metadata!$B$2:$S$451,6,0)</f>
        <v>a</v>
      </c>
      <c r="J1128" s="0" t="str">
        <f aca="false">VLOOKUP($D1128,metadata!$B$2:$S$451,7,0)</f>
        <v>i</v>
      </c>
      <c r="K1128" s="0" t="n">
        <f aca="false">VLOOKUP($D1128,metadata!$B$2:$S$451,8,0)</f>
        <v>105</v>
      </c>
      <c r="L1128" s="0" t="n">
        <f aca="false">VLOOKUP($D1128,metadata!$B$2:$S$451,9,0)</f>
        <v>44</v>
      </c>
      <c r="M1128" s="0" t="str">
        <f aca="false">VLOOKUP($D1128,metadata!$B$2:$S$451,10,0)</f>
        <v/>
      </c>
      <c r="N1128" s="0" t="str">
        <f aca="false">VLOOKUP($D1128,metadata!$B$2:$S$451,11,0)</f>
        <v>drosophila montana</v>
      </c>
      <c r="O1128" s="0" t="str">
        <f aca="false">VLOOKUP($D1128,metadata!$B$2:$S$451,12,0)</f>
        <v>diptera</v>
      </c>
      <c r="P1128" s="0" t="str">
        <f aca="false">VLOOKUP($D1128,metadata!$B$2:$S$451,13,0)</f>
        <v>Oulanka</v>
      </c>
      <c r="Q1128" s="0" t="str">
        <f aca="false">VLOOKUP($D1128,metadata!$B$2:$S$451,14,0)</f>
        <v>66.4N</v>
      </c>
      <c r="R1128" s="0" t="str">
        <f aca="false">VLOOKUP($D1128,metadata!$B$2:$S$451,15,0)</f>
        <v>29.2E</v>
      </c>
      <c r="S1128" s="0" t="str">
        <f aca="false">VLOOKUP($D1128,metadata!$B$2:$S$451,16,0)</f>
        <v/>
      </c>
      <c r="T1128" s="0" t="str">
        <f aca="false">VLOOKUP($D1128,metadata!$B$2:$S$451,17,0)</f>
        <v/>
      </c>
      <c r="U1128" s="0" t="str">
        <f aca="false">VLOOKUP($D1128,metadata!$B$2:$S$451,18,0)</f>
        <v/>
      </c>
      <c r="V1128" s="0" t="n">
        <f aca="false">VLOOKUP($D1128,metadata!$B$2:$Z$451,19,0)</f>
        <v>100</v>
      </c>
      <c r="W1128" s="0" t="str">
        <f aca="false">VLOOKUP($D1128,metadata!$B$2:$Z$451,20,0)</f>
        <v>global average</v>
      </c>
      <c r="X1128" s="0" t="n">
        <f aca="false">VLOOKUP($D1128,metadata!$B$2:$Z$451,21,0)</f>
        <v>44</v>
      </c>
      <c r="Y1128" s="0" t="str">
        <f aca="false">VLOOKUP($D1128,metadata!$B$2:$Z$451,22,0)</f>
        <v>t26</v>
      </c>
      <c r="Z1128" s="0" t="n">
        <f aca="false">VLOOKUP($D1128,metadata!$B$2:$Z$451,23,0)</f>
        <v>21</v>
      </c>
      <c r="AA1128" s="0" t="str">
        <f aca="false">VLOOKUP($D1128,metadata!$B$2:$Z$451,24,0)</f>
        <v>adult</v>
      </c>
      <c r="AB1128" s="0" t="str">
        <f aca="false">VLOOKUP($D1128,metadata!$B$2:$Z$451,25,0)</f>
        <v/>
      </c>
      <c r="AF1128" s="0" t="n">
        <f aca="false">IF(AE1128="",V1128,AE1128)</f>
        <v>100</v>
      </c>
      <c r="AH1128" s="0" t="str">
        <f aca="false">IF(AD1128&lt;1.1,"x","")</f>
        <v>x</v>
      </c>
      <c r="AM1128" s="0" t="s">
        <v>45</v>
      </c>
      <c r="AN1128" s="0" t="n">
        <v>19.1</v>
      </c>
      <c r="AO1128" s="0" t="n">
        <v>0.18</v>
      </c>
      <c r="AP1128" s="0" t="n">
        <v>21.63</v>
      </c>
      <c r="AQ1128" s="0" t="n">
        <v>100</v>
      </c>
    </row>
    <row r="1129" customFormat="false" ht="13.8" hidden="false" customHeight="false" outlineLevel="0" collapsed="false">
      <c r="C1129" s="0" t="n">
        <v>1137</v>
      </c>
      <c r="D1129" s="3" t="str">
        <f aca="false">VLOOKUP(C1129,$A$1:$B$451,2)</f>
        <v>26-Oulanka</v>
      </c>
      <c r="E1129" s="0" t="str">
        <f aca="false">VLOOKUP($D1129,metadata!$B$2:$S$451,2,0)</f>
        <v>Lankinen, P; Tyukmaeva, VI; Hoikkala, A</v>
      </c>
      <c r="F1129" s="0" t="str">
        <f aca="false">VLOOKUP($D1129,metadata!$B$2:$S$451,3,0)</f>
        <v>Northern Drosophila montana flies show variation both within and between cline populations in the critical day length evoking reproductive diapause</v>
      </c>
      <c r="G1129" s="0" t="str">
        <f aca="false">VLOOKUP($D1129,metadata!$B$2:$S$451,4,0)</f>
        <v>10.1016/j.jinsphys.2013.05.006</v>
      </c>
      <c r="H1129" s="0" t="str">
        <f aca="false">VLOOKUP($D1129,metadata!$B$2:$S$451,5,0)</f>
        <v>y</v>
      </c>
      <c r="I1129" s="0" t="str">
        <f aca="false">VLOOKUP($D1129,metadata!$B$2:$S$451,6,0)</f>
        <v>a</v>
      </c>
      <c r="J1129" s="0" t="str">
        <f aca="false">VLOOKUP($D1129,metadata!$B$2:$S$451,7,0)</f>
        <v>i</v>
      </c>
      <c r="K1129" s="0" t="n">
        <f aca="false">VLOOKUP($D1129,metadata!$B$2:$S$451,8,0)</f>
        <v>105</v>
      </c>
      <c r="L1129" s="0" t="n">
        <f aca="false">VLOOKUP($D1129,metadata!$B$2:$S$451,9,0)</f>
        <v>44</v>
      </c>
      <c r="M1129" s="0" t="str">
        <f aca="false">VLOOKUP($D1129,metadata!$B$2:$S$451,10,0)</f>
        <v/>
      </c>
      <c r="N1129" s="0" t="str">
        <f aca="false">VLOOKUP($D1129,metadata!$B$2:$S$451,11,0)</f>
        <v>drosophila montana</v>
      </c>
      <c r="O1129" s="0" t="str">
        <f aca="false">VLOOKUP($D1129,metadata!$B$2:$S$451,12,0)</f>
        <v>diptera</v>
      </c>
      <c r="P1129" s="0" t="str">
        <f aca="false">VLOOKUP($D1129,metadata!$B$2:$S$451,13,0)</f>
        <v>Oulanka</v>
      </c>
      <c r="Q1129" s="0" t="str">
        <f aca="false">VLOOKUP($D1129,metadata!$B$2:$S$451,14,0)</f>
        <v>66.4N</v>
      </c>
      <c r="R1129" s="0" t="str">
        <f aca="false">VLOOKUP($D1129,metadata!$B$2:$S$451,15,0)</f>
        <v>29.2E</v>
      </c>
      <c r="S1129" s="0" t="str">
        <f aca="false">VLOOKUP($D1129,metadata!$B$2:$S$451,16,0)</f>
        <v/>
      </c>
      <c r="T1129" s="0" t="str">
        <f aca="false">VLOOKUP($D1129,metadata!$B$2:$S$451,17,0)</f>
        <v/>
      </c>
      <c r="U1129" s="0" t="str">
        <f aca="false">VLOOKUP($D1129,metadata!$B$2:$S$451,18,0)</f>
        <v/>
      </c>
      <c r="V1129" s="0" t="n">
        <f aca="false">VLOOKUP($D1129,metadata!$B$2:$Z$451,19,0)</f>
        <v>100</v>
      </c>
      <c r="W1129" s="0" t="str">
        <f aca="false">VLOOKUP($D1129,metadata!$B$2:$Z$451,20,0)</f>
        <v>global average</v>
      </c>
      <c r="X1129" s="0" t="n">
        <f aca="false">VLOOKUP($D1129,metadata!$B$2:$Z$451,21,0)</f>
        <v>44</v>
      </c>
      <c r="Y1129" s="0" t="str">
        <f aca="false">VLOOKUP($D1129,metadata!$B$2:$Z$451,22,0)</f>
        <v>t26</v>
      </c>
      <c r="Z1129" s="0" t="n">
        <f aca="false">VLOOKUP($D1129,metadata!$B$2:$Z$451,23,0)</f>
        <v>21</v>
      </c>
      <c r="AA1129" s="0" t="str">
        <f aca="false">VLOOKUP($D1129,metadata!$B$2:$Z$451,24,0)</f>
        <v>adult</v>
      </c>
      <c r="AB1129" s="0" t="str">
        <f aca="false">VLOOKUP($D1129,metadata!$B$2:$Z$451,25,0)</f>
        <v/>
      </c>
      <c r="AF1129" s="0" t="n">
        <f aca="false">IF(AE1129="",V1129,AE1129)</f>
        <v>100</v>
      </c>
      <c r="AH1129" s="0" t="str">
        <f aca="false">IF(AD1129&lt;1.1,"x","")</f>
        <v>x</v>
      </c>
      <c r="AM1129" s="0" t="s">
        <v>45</v>
      </c>
      <c r="AN1129" s="0" t="n">
        <v>19.53</v>
      </c>
      <c r="AO1129" s="0" t="n">
        <v>0.13</v>
      </c>
      <c r="AP1129" s="0" t="n">
        <v>38.85</v>
      </c>
      <c r="AQ1129" s="0" t="n">
        <v>100</v>
      </c>
    </row>
    <row r="1130" customFormat="false" ht="13.8" hidden="false" customHeight="false" outlineLevel="0" collapsed="false">
      <c r="C1130" s="0" t="n">
        <v>1138</v>
      </c>
      <c r="D1130" s="3" t="str">
        <f aca="false">VLOOKUP(C1130,$A$1:$B$451,2)</f>
        <v>26-Oulanka</v>
      </c>
      <c r="E1130" s="0" t="str">
        <f aca="false">VLOOKUP($D1130,metadata!$B$2:$S$451,2,0)</f>
        <v>Lankinen, P; Tyukmaeva, VI; Hoikkala, A</v>
      </c>
      <c r="F1130" s="0" t="str">
        <f aca="false">VLOOKUP($D1130,metadata!$B$2:$S$451,3,0)</f>
        <v>Northern Drosophila montana flies show variation both within and between cline populations in the critical day length evoking reproductive diapause</v>
      </c>
      <c r="G1130" s="0" t="str">
        <f aca="false">VLOOKUP($D1130,metadata!$B$2:$S$451,4,0)</f>
        <v>10.1016/j.jinsphys.2013.05.006</v>
      </c>
      <c r="H1130" s="0" t="str">
        <f aca="false">VLOOKUP($D1130,metadata!$B$2:$S$451,5,0)</f>
        <v>y</v>
      </c>
      <c r="I1130" s="0" t="str">
        <f aca="false">VLOOKUP($D1130,metadata!$B$2:$S$451,6,0)</f>
        <v>a</v>
      </c>
      <c r="J1130" s="0" t="str">
        <f aca="false">VLOOKUP($D1130,metadata!$B$2:$S$451,7,0)</f>
        <v>i</v>
      </c>
      <c r="K1130" s="0" t="n">
        <f aca="false">VLOOKUP($D1130,metadata!$B$2:$S$451,8,0)</f>
        <v>105</v>
      </c>
      <c r="L1130" s="0" t="n">
        <f aca="false">VLOOKUP($D1130,metadata!$B$2:$S$451,9,0)</f>
        <v>44</v>
      </c>
      <c r="M1130" s="0" t="str">
        <f aca="false">VLOOKUP($D1130,metadata!$B$2:$S$451,10,0)</f>
        <v/>
      </c>
      <c r="N1130" s="0" t="str">
        <f aca="false">VLOOKUP($D1130,metadata!$B$2:$S$451,11,0)</f>
        <v>drosophila montana</v>
      </c>
      <c r="O1130" s="0" t="str">
        <f aca="false">VLOOKUP($D1130,metadata!$B$2:$S$451,12,0)</f>
        <v>diptera</v>
      </c>
      <c r="P1130" s="0" t="str">
        <f aca="false">VLOOKUP($D1130,metadata!$B$2:$S$451,13,0)</f>
        <v>Oulanka</v>
      </c>
      <c r="Q1130" s="0" t="str">
        <f aca="false">VLOOKUP($D1130,metadata!$B$2:$S$451,14,0)</f>
        <v>66.4N</v>
      </c>
      <c r="R1130" s="0" t="str">
        <f aca="false">VLOOKUP($D1130,metadata!$B$2:$S$451,15,0)</f>
        <v>29.2E</v>
      </c>
      <c r="S1130" s="0" t="str">
        <f aca="false">VLOOKUP($D1130,metadata!$B$2:$S$451,16,0)</f>
        <v/>
      </c>
      <c r="T1130" s="0" t="str">
        <f aca="false">VLOOKUP($D1130,metadata!$B$2:$S$451,17,0)</f>
        <v/>
      </c>
      <c r="U1130" s="0" t="str">
        <f aca="false">VLOOKUP($D1130,metadata!$B$2:$S$451,18,0)</f>
        <v/>
      </c>
      <c r="V1130" s="0" t="n">
        <f aca="false">VLOOKUP($D1130,metadata!$B$2:$Z$451,19,0)</f>
        <v>100</v>
      </c>
      <c r="W1130" s="0" t="str">
        <f aca="false">VLOOKUP($D1130,metadata!$B$2:$Z$451,20,0)</f>
        <v>global average</v>
      </c>
      <c r="X1130" s="0" t="n">
        <f aca="false">VLOOKUP($D1130,metadata!$B$2:$Z$451,21,0)</f>
        <v>44</v>
      </c>
      <c r="Y1130" s="0" t="str">
        <f aca="false">VLOOKUP($D1130,metadata!$B$2:$Z$451,22,0)</f>
        <v>t26</v>
      </c>
      <c r="Z1130" s="0" t="n">
        <f aca="false">VLOOKUP($D1130,metadata!$B$2:$Z$451,23,0)</f>
        <v>21</v>
      </c>
      <c r="AA1130" s="0" t="str">
        <f aca="false">VLOOKUP($D1130,metadata!$B$2:$Z$451,24,0)</f>
        <v>adult</v>
      </c>
      <c r="AB1130" s="0" t="str">
        <f aca="false">VLOOKUP($D1130,metadata!$B$2:$Z$451,25,0)</f>
        <v/>
      </c>
      <c r="AF1130" s="0" t="n">
        <f aca="false">IF(AE1130="",V1130,AE1130)</f>
        <v>100</v>
      </c>
      <c r="AH1130" s="0" t="str">
        <f aca="false">IF(AD1130&lt;1.1,"x","")</f>
        <v>x</v>
      </c>
      <c r="AM1130" s="0" t="s">
        <v>45</v>
      </c>
      <c r="AN1130" s="0" t="n">
        <v>19.78</v>
      </c>
      <c r="AO1130" s="0" t="n">
        <v>0.17</v>
      </c>
      <c r="AP1130" s="0" t="n">
        <v>24.38</v>
      </c>
      <c r="AQ1130" s="0" t="n">
        <v>100</v>
      </c>
    </row>
    <row r="1131" customFormat="false" ht="13.8" hidden="false" customHeight="false" outlineLevel="0" collapsed="false">
      <c r="C1131" s="0" t="n">
        <v>1139</v>
      </c>
      <c r="D1131" s="3" t="str">
        <f aca="false">VLOOKUP(C1131,$A$1:$B$451,2)</f>
        <v>26-Oulanka</v>
      </c>
      <c r="E1131" s="0" t="str">
        <f aca="false">VLOOKUP($D1131,metadata!$B$2:$S$451,2,0)</f>
        <v>Lankinen, P; Tyukmaeva, VI; Hoikkala, A</v>
      </c>
      <c r="F1131" s="0" t="str">
        <f aca="false">VLOOKUP($D1131,metadata!$B$2:$S$451,3,0)</f>
        <v>Northern Drosophila montana flies show variation both within and between cline populations in the critical day length evoking reproductive diapause</v>
      </c>
      <c r="G1131" s="0" t="str">
        <f aca="false">VLOOKUP($D1131,metadata!$B$2:$S$451,4,0)</f>
        <v>10.1016/j.jinsphys.2013.05.006</v>
      </c>
      <c r="H1131" s="0" t="str">
        <f aca="false">VLOOKUP($D1131,metadata!$B$2:$S$451,5,0)</f>
        <v>y</v>
      </c>
      <c r="I1131" s="0" t="str">
        <f aca="false">VLOOKUP($D1131,metadata!$B$2:$S$451,6,0)</f>
        <v>a</v>
      </c>
      <c r="J1131" s="0" t="str">
        <f aca="false">VLOOKUP($D1131,metadata!$B$2:$S$451,7,0)</f>
        <v>i</v>
      </c>
      <c r="K1131" s="0" t="n">
        <f aca="false">VLOOKUP($D1131,metadata!$B$2:$S$451,8,0)</f>
        <v>105</v>
      </c>
      <c r="L1131" s="0" t="n">
        <f aca="false">VLOOKUP($D1131,metadata!$B$2:$S$451,9,0)</f>
        <v>44</v>
      </c>
      <c r="M1131" s="0" t="str">
        <f aca="false">VLOOKUP($D1131,metadata!$B$2:$S$451,10,0)</f>
        <v/>
      </c>
      <c r="N1131" s="0" t="str">
        <f aca="false">VLOOKUP($D1131,metadata!$B$2:$S$451,11,0)</f>
        <v>drosophila montana</v>
      </c>
      <c r="O1131" s="0" t="str">
        <f aca="false">VLOOKUP($D1131,metadata!$B$2:$S$451,12,0)</f>
        <v>diptera</v>
      </c>
      <c r="P1131" s="0" t="str">
        <f aca="false">VLOOKUP($D1131,metadata!$B$2:$S$451,13,0)</f>
        <v>Oulanka</v>
      </c>
      <c r="Q1131" s="0" t="str">
        <f aca="false">VLOOKUP($D1131,metadata!$B$2:$S$451,14,0)</f>
        <v>66.4N</v>
      </c>
      <c r="R1131" s="0" t="str">
        <f aca="false">VLOOKUP($D1131,metadata!$B$2:$S$451,15,0)</f>
        <v>29.2E</v>
      </c>
      <c r="S1131" s="0" t="str">
        <f aca="false">VLOOKUP($D1131,metadata!$B$2:$S$451,16,0)</f>
        <v/>
      </c>
      <c r="T1131" s="0" t="str">
        <f aca="false">VLOOKUP($D1131,metadata!$B$2:$S$451,17,0)</f>
        <v/>
      </c>
      <c r="U1131" s="0" t="str">
        <f aca="false">VLOOKUP($D1131,metadata!$B$2:$S$451,18,0)</f>
        <v/>
      </c>
      <c r="V1131" s="0" t="n">
        <f aca="false">VLOOKUP($D1131,metadata!$B$2:$Z$451,19,0)</f>
        <v>100</v>
      </c>
      <c r="W1131" s="0" t="str">
        <f aca="false">VLOOKUP($D1131,metadata!$B$2:$Z$451,20,0)</f>
        <v>global average</v>
      </c>
      <c r="X1131" s="0" t="n">
        <f aca="false">VLOOKUP($D1131,metadata!$B$2:$Z$451,21,0)</f>
        <v>44</v>
      </c>
      <c r="Y1131" s="0" t="str">
        <f aca="false">VLOOKUP($D1131,metadata!$B$2:$Z$451,22,0)</f>
        <v>t26</v>
      </c>
      <c r="Z1131" s="0" t="n">
        <f aca="false">VLOOKUP($D1131,metadata!$B$2:$Z$451,23,0)</f>
        <v>21</v>
      </c>
      <c r="AA1131" s="0" t="str">
        <f aca="false">VLOOKUP($D1131,metadata!$B$2:$Z$451,24,0)</f>
        <v>adult</v>
      </c>
      <c r="AB1131" s="0" t="str">
        <f aca="false">VLOOKUP($D1131,metadata!$B$2:$Z$451,25,0)</f>
        <v/>
      </c>
      <c r="AF1131" s="0" t="n">
        <f aca="false">IF(AE1131="",V1131,AE1131)</f>
        <v>100</v>
      </c>
      <c r="AH1131" s="0" t="str">
        <f aca="false">IF(AD1131&lt;1.1,"x","")</f>
        <v>x</v>
      </c>
      <c r="AM1131" s="0" t="s">
        <v>45</v>
      </c>
      <c r="AN1131" s="0" t="n">
        <v>20.19</v>
      </c>
      <c r="AO1131" s="0" t="n">
        <v>0.18</v>
      </c>
      <c r="AP1131" s="0" t="n">
        <v>23</v>
      </c>
      <c r="AQ1131" s="0" t="n">
        <v>100</v>
      </c>
    </row>
    <row r="1132" customFormat="false" ht="13.8" hidden="false" customHeight="false" outlineLevel="0" collapsed="false">
      <c r="C1132" s="0" t="n">
        <v>1140</v>
      </c>
      <c r="D1132" s="3" t="str">
        <f aca="false">VLOOKUP(C1132,$A$1:$B$451,2)</f>
        <v>26-Oulanka</v>
      </c>
      <c r="E1132" s="0" t="str">
        <f aca="false">VLOOKUP($D1132,metadata!$B$2:$S$451,2,0)</f>
        <v>Lankinen, P; Tyukmaeva, VI; Hoikkala, A</v>
      </c>
      <c r="F1132" s="0" t="str">
        <f aca="false">VLOOKUP($D1132,metadata!$B$2:$S$451,3,0)</f>
        <v>Northern Drosophila montana flies show variation both within and between cline populations in the critical day length evoking reproductive diapause</v>
      </c>
      <c r="G1132" s="0" t="str">
        <f aca="false">VLOOKUP($D1132,metadata!$B$2:$S$451,4,0)</f>
        <v>10.1016/j.jinsphys.2013.05.006</v>
      </c>
      <c r="H1132" s="0" t="str">
        <f aca="false">VLOOKUP($D1132,metadata!$B$2:$S$451,5,0)</f>
        <v>y</v>
      </c>
      <c r="I1132" s="0" t="str">
        <f aca="false">VLOOKUP($D1132,metadata!$B$2:$S$451,6,0)</f>
        <v>a</v>
      </c>
      <c r="J1132" s="0" t="str">
        <f aca="false">VLOOKUP($D1132,metadata!$B$2:$S$451,7,0)</f>
        <v>i</v>
      </c>
      <c r="K1132" s="0" t="n">
        <f aca="false">VLOOKUP($D1132,metadata!$B$2:$S$451,8,0)</f>
        <v>105</v>
      </c>
      <c r="L1132" s="0" t="n">
        <f aca="false">VLOOKUP($D1132,metadata!$B$2:$S$451,9,0)</f>
        <v>44</v>
      </c>
      <c r="M1132" s="0" t="str">
        <f aca="false">VLOOKUP($D1132,metadata!$B$2:$S$451,10,0)</f>
        <v/>
      </c>
      <c r="N1132" s="0" t="str">
        <f aca="false">VLOOKUP($D1132,metadata!$B$2:$S$451,11,0)</f>
        <v>drosophila montana</v>
      </c>
      <c r="O1132" s="0" t="str">
        <f aca="false">VLOOKUP($D1132,metadata!$B$2:$S$451,12,0)</f>
        <v>diptera</v>
      </c>
      <c r="P1132" s="0" t="str">
        <f aca="false">VLOOKUP($D1132,metadata!$B$2:$S$451,13,0)</f>
        <v>Oulanka</v>
      </c>
      <c r="Q1132" s="0" t="str">
        <f aca="false">VLOOKUP($D1132,metadata!$B$2:$S$451,14,0)</f>
        <v>66.4N</v>
      </c>
      <c r="R1132" s="0" t="str">
        <f aca="false">VLOOKUP($D1132,metadata!$B$2:$S$451,15,0)</f>
        <v>29.2E</v>
      </c>
      <c r="S1132" s="0" t="str">
        <f aca="false">VLOOKUP($D1132,metadata!$B$2:$S$451,16,0)</f>
        <v/>
      </c>
      <c r="T1132" s="0" t="str">
        <f aca="false">VLOOKUP($D1132,metadata!$B$2:$S$451,17,0)</f>
        <v/>
      </c>
      <c r="U1132" s="0" t="str">
        <f aca="false">VLOOKUP($D1132,metadata!$B$2:$S$451,18,0)</f>
        <v/>
      </c>
      <c r="V1132" s="0" t="n">
        <f aca="false">VLOOKUP($D1132,metadata!$B$2:$Z$451,19,0)</f>
        <v>100</v>
      </c>
      <c r="W1132" s="0" t="str">
        <f aca="false">VLOOKUP($D1132,metadata!$B$2:$Z$451,20,0)</f>
        <v>global average</v>
      </c>
      <c r="X1132" s="0" t="n">
        <f aca="false">VLOOKUP($D1132,metadata!$B$2:$Z$451,21,0)</f>
        <v>44</v>
      </c>
      <c r="Y1132" s="0" t="str">
        <f aca="false">VLOOKUP($D1132,metadata!$B$2:$Z$451,22,0)</f>
        <v>t26</v>
      </c>
      <c r="Z1132" s="0" t="n">
        <f aca="false">VLOOKUP($D1132,metadata!$B$2:$Z$451,23,0)</f>
        <v>21</v>
      </c>
      <c r="AA1132" s="0" t="str">
        <f aca="false">VLOOKUP($D1132,metadata!$B$2:$Z$451,24,0)</f>
        <v>adult</v>
      </c>
      <c r="AB1132" s="0" t="str">
        <f aca="false">VLOOKUP($D1132,metadata!$B$2:$Z$451,25,0)</f>
        <v/>
      </c>
      <c r="AF1132" s="0" t="n">
        <f aca="false">IF(AE1132="",V1132,AE1132)</f>
        <v>100</v>
      </c>
      <c r="AH1132" s="0" t="str">
        <f aca="false">IF(AD1132&lt;1.1,"x","")</f>
        <v>x</v>
      </c>
      <c r="AM1132" s="0" t="s">
        <v>45</v>
      </c>
      <c r="AN1132" s="0" t="n">
        <v>18.53</v>
      </c>
      <c r="AO1132" s="0" t="n">
        <v>0.15</v>
      </c>
      <c r="AP1132" s="0" t="n">
        <v>29.83</v>
      </c>
      <c r="AQ1132" s="0" t="n">
        <v>100</v>
      </c>
    </row>
    <row r="1133" customFormat="false" ht="13.8" hidden="false" customHeight="false" outlineLevel="0" collapsed="false">
      <c r="C1133" s="0" t="n">
        <v>1141</v>
      </c>
      <c r="D1133" s="3" t="str">
        <f aca="false">VLOOKUP(C1133,$A$1:$B$451,2)</f>
        <v>26-Oulanka</v>
      </c>
      <c r="E1133" s="0" t="str">
        <f aca="false">VLOOKUP($D1133,metadata!$B$2:$S$451,2,0)</f>
        <v>Lankinen, P; Tyukmaeva, VI; Hoikkala, A</v>
      </c>
      <c r="F1133" s="0" t="str">
        <f aca="false">VLOOKUP($D1133,metadata!$B$2:$S$451,3,0)</f>
        <v>Northern Drosophila montana flies show variation both within and between cline populations in the critical day length evoking reproductive diapause</v>
      </c>
      <c r="G1133" s="0" t="str">
        <f aca="false">VLOOKUP($D1133,metadata!$B$2:$S$451,4,0)</f>
        <v>10.1016/j.jinsphys.2013.05.006</v>
      </c>
      <c r="H1133" s="0" t="str">
        <f aca="false">VLOOKUP($D1133,metadata!$B$2:$S$451,5,0)</f>
        <v>y</v>
      </c>
      <c r="I1133" s="0" t="str">
        <f aca="false">VLOOKUP($D1133,metadata!$B$2:$S$451,6,0)</f>
        <v>a</v>
      </c>
      <c r="J1133" s="0" t="str">
        <f aca="false">VLOOKUP($D1133,metadata!$B$2:$S$451,7,0)</f>
        <v>i</v>
      </c>
      <c r="K1133" s="0" t="n">
        <f aca="false">VLOOKUP($D1133,metadata!$B$2:$S$451,8,0)</f>
        <v>105</v>
      </c>
      <c r="L1133" s="0" t="n">
        <f aca="false">VLOOKUP($D1133,metadata!$B$2:$S$451,9,0)</f>
        <v>44</v>
      </c>
      <c r="M1133" s="0" t="str">
        <f aca="false">VLOOKUP($D1133,metadata!$B$2:$S$451,10,0)</f>
        <v/>
      </c>
      <c r="N1133" s="0" t="str">
        <f aca="false">VLOOKUP($D1133,metadata!$B$2:$S$451,11,0)</f>
        <v>drosophila montana</v>
      </c>
      <c r="O1133" s="0" t="str">
        <f aca="false">VLOOKUP($D1133,metadata!$B$2:$S$451,12,0)</f>
        <v>diptera</v>
      </c>
      <c r="P1133" s="0" t="str">
        <f aca="false">VLOOKUP($D1133,metadata!$B$2:$S$451,13,0)</f>
        <v>Oulanka</v>
      </c>
      <c r="Q1133" s="0" t="str">
        <f aca="false">VLOOKUP($D1133,metadata!$B$2:$S$451,14,0)</f>
        <v>66.4N</v>
      </c>
      <c r="R1133" s="0" t="str">
        <f aca="false">VLOOKUP($D1133,metadata!$B$2:$S$451,15,0)</f>
        <v>29.2E</v>
      </c>
      <c r="S1133" s="0" t="str">
        <f aca="false">VLOOKUP($D1133,metadata!$B$2:$S$451,16,0)</f>
        <v/>
      </c>
      <c r="T1133" s="0" t="str">
        <f aca="false">VLOOKUP($D1133,metadata!$B$2:$S$451,17,0)</f>
        <v/>
      </c>
      <c r="U1133" s="0" t="str">
        <f aca="false">VLOOKUP($D1133,metadata!$B$2:$S$451,18,0)</f>
        <v/>
      </c>
      <c r="V1133" s="0" t="n">
        <f aca="false">VLOOKUP($D1133,metadata!$B$2:$Z$451,19,0)</f>
        <v>100</v>
      </c>
      <c r="W1133" s="0" t="str">
        <f aca="false">VLOOKUP($D1133,metadata!$B$2:$Z$451,20,0)</f>
        <v>global average</v>
      </c>
      <c r="X1133" s="0" t="n">
        <f aca="false">VLOOKUP($D1133,metadata!$B$2:$Z$451,21,0)</f>
        <v>44</v>
      </c>
      <c r="Y1133" s="0" t="str">
        <f aca="false">VLOOKUP($D1133,metadata!$B$2:$Z$451,22,0)</f>
        <v>t26</v>
      </c>
      <c r="Z1133" s="0" t="n">
        <f aca="false">VLOOKUP($D1133,metadata!$B$2:$Z$451,23,0)</f>
        <v>21</v>
      </c>
      <c r="AA1133" s="0" t="str">
        <f aca="false">VLOOKUP($D1133,metadata!$B$2:$Z$451,24,0)</f>
        <v>adult</v>
      </c>
      <c r="AB1133" s="0" t="str">
        <f aca="false">VLOOKUP($D1133,metadata!$B$2:$Z$451,25,0)</f>
        <v/>
      </c>
      <c r="AF1133" s="0" t="n">
        <f aca="false">IF(AE1133="",V1133,AE1133)</f>
        <v>100</v>
      </c>
      <c r="AH1133" s="0" t="str">
        <f aca="false">IF(AD1133&lt;1.1,"x","")</f>
        <v>x</v>
      </c>
      <c r="AM1133" s="0" t="s">
        <v>45</v>
      </c>
      <c r="AN1133" s="0" t="n">
        <v>19.61</v>
      </c>
      <c r="AO1133" s="0" t="n">
        <v>0.27</v>
      </c>
      <c r="AP1133" s="0" t="n">
        <v>11.06</v>
      </c>
      <c r="AQ1133" s="0" t="n">
        <v>100</v>
      </c>
    </row>
    <row r="1134" customFormat="false" ht="13.8" hidden="false" customHeight="false" outlineLevel="0" collapsed="false">
      <c r="C1134" s="0" t="n">
        <v>1142</v>
      </c>
      <c r="D1134" s="3" t="str">
        <f aca="false">VLOOKUP(C1134,$A$1:$B$451,2)</f>
        <v>26-Oulanka</v>
      </c>
      <c r="E1134" s="0" t="str">
        <f aca="false">VLOOKUP($D1134,metadata!$B$2:$S$451,2,0)</f>
        <v>Lankinen, P; Tyukmaeva, VI; Hoikkala, A</v>
      </c>
      <c r="F1134" s="0" t="str">
        <f aca="false">VLOOKUP($D1134,metadata!$B$2:$S$451,3,0)</f>
        <v>Northern Drosophila montana flies show variation both within and between cline populations in the critical day length evoking reproductive diapause</v>
      </c>
      <c r="G1134" s="0" t="str">
        <f aca="false">VLOOKUP($D1134,metadata!$B$2:$S$451,4,0)</f>
        <v>10.1016/j.jinsphys.2013.05.006</v>
      </c>
      <c r="H1134" s="0" t="str">
        <f aca="false">VLOOKUP($D1134,metadata!$B$2:$S$451,5,0)</f>
        <v>y</v>
      </c>
      <c r="I1134" s="0" t="str">
        <f aca="false">VLOOKUP($D1134,metadata!$B$2:$S$451,6,0)</f>
        <v>a</v>
      </c>
      <c r="J1134" s="0" t="str">
        <f aca="false">VLOOKUP($D1134,metadata!$B$2:$S$451,7,0)</f>
        <v>i</v>
      </c>
      <c r="K1134" s="0" t="n">
        <f aca="false">VLOOKUP($D1134,metadata!$B$2:$S$451,8,0)</f>
        <v>105</v>
      </c>
      <c r="L1134" s="0" t="n">
        <f aca="false">VLOOKUP($D1134,metadata!$B$2:$S$451,9,0)</f>
        <v>44</v>
      </c>
      <c r="M1134" s="0" t="str">
        <f aca="false">VLOOKUP($D1134,metadata!$B$2:$S$451,10,0)</f>
        <v/>
      </c>
      <c r="N1134" s="0" t="str">
        <f aca="false">VLOOKUP($D1134,metadata!$B$2:$S$451,11,0)</f>
        <v>drosophila montana</v>
      </c>
      <c r="O1134" s="0" t="str">
        <f aca="false">VLOOKUP($D1134,metadata!$B$2:$S$451,12,0)</f>
        <v>diptera</v>
      </c>
      <c r="P1134" s="0" t="str">
        <f aca="false">VLOOKUP($D1134,metadata!$B$2:$S$451,13,0)</f>
        <v>Oulanka</v>
      </c>
      <c r="Q1134" s="0" t="str">
        <f aca="false">VLOOKUP($D1134,metadata!$B$2:$S$451,14,0)</f>
        <v>66.4N</v>
      </c>
      <c r="R1134" s="0" t="str">
        <f aca="false">VLOOKUP($D1134,metadata!$B$2:$S$451,15,0)</f>
        <v>29.2E</v>
      </c>
      <c r="S1134" s="0" t="str">
        <f aca="false">VLOOKUP($D1134,metadata!$B$2:$S$451,16,0)</f>
        <v/>
      </c>
      <c r="T1134" s="0" t="str">
        <f aca="false">VLOOKUP($D1134,metadata!$B$2:$S$451,17,0)</f>
        <v/>
      </c>
      <c r="U1134" s="0" t="str">
        <f aca="false">VLOOKUP($D1134,metadata!$B$2:$S$451,18,0)</f>
        <v/>
      </c>
      <c r="V1134" s="0" t="n">
        <f aca="false">VLOOKUP($D1134,metadata!$B$2:$Z$451,19,0)</f>
        <v>100</v>
      </c>
      <c r="W1134" s="0" t="str">
        <f aca="false">VLOOKUP($D1134,metadata!$B$2:$Z$451,20,0)</f>
        <v>global average</v>
      </c>
      <c r="X1134" s="0" t="n">
        <f aca="false">VLOOKUP($D1134,metadata!$B$2:$Z$451,21,0)</f>
        <v>44</v>
      </c>
      <c r="Y1134" s="0" t="str">
        <f aca="false">VLOOKUP($D1134,metadata!$B$2:$Z$451,22,0)</f>
        <v>t26</v>
      </c>
      <c r="Z1134" s="0" t="n">
        <f aca="false">VLOOKUP($D1134,metadata!$B$2:$Z$451,23,0)</f>
        <v>21</v>
      </c>
      <c r="AA1134" s="0" t="str">
        <f aca="false">VLOOKUP($D1134,metadata!$B$2:$Z$451,24,0)</f>
        <v>adult</v>
      </c>
      <c r="AB1134" s="0" t="str">
        <f aca="false">VLOOKUP($D1134,metadata!$B$2:$Z$451,25,0)</f>
        <v/>
      </c>
      <c r="AF1134" s="0" t="n">
        <f aca="false">IF(AE1134="",V1134,AE1134)</f>
        <v>100</v>
      </c>
      <c r="AH1134" s="0" t="str">
        <f aca="false">IF(AD1134&lt;1.1,"x","")</f>
        <v>x</v>
      </c>
      <c r="AM1134" s="0" t="s">
        <v>45</v>
      </c>
      <c r="AN1134" s="0" t="n">
        <v>20.59</v>
      </c>
      <c r="AO1134" s="0" t="n">
        <v>0.21</v>
      </c>
      <c r="AP1134" s="0" t="n">
        <v>17.78</v>
      </c>
      <c r="AQ1134" s="0" t="n">
        <v>100</v>
      </c>
    </row>
    <row r="1135" customFormat="false" ht="13.8" hidden="false" customHeight="false" outlineLevel="0" collapsed="false">
      <c r="C1135" s="0" t="n">
        <v>1143</v>
      </c>
      <c r="D1135" s="3" t="str">
        <f aca="false">VLOOKUP(C1135,$A$1:$B$451,2)</f>
        <v>26-Oulanka</v>
      </c>
      <c r="E1135" s="0" t="str">
        <f aca="false">VLOOKUP($D1135,metadata!$B$2:$S$451,2,0)</f>
        <v>Lankinen, P; Tyukmaeva, VI; Hoikkala, A</v>
      </c>
      <c r="F1135" s="0" t="str">
        <f aca="false">VLOOKUP($D1135,metadata!$B$2:$S$451,3,0)</f>
        <v>Northern Drosophila montana flies show variation both within and between cline populations in the critical day length evoking reproductive diapause</v>
      </c>
      <c r="G1135" s="0" t="str">
        <f aca="false">VLOOKUP($D1135,metadata!$B$2:$S$451,4,0)</f>
        <v>10.1016/j.jinsphys.2013.05.006</v>
      </c>
      <c r="H1135" s="0" t="str">
        <f aca="false">VLOOKUP($D1135,metadata!$B$2:$S$451,5,0)</f>
        <v>y</v>
      </c>
      <c r="I1135" s="0" t="str">
        <f aca="false">VLOOKUP($D1135,metadata!$B$2:$S$451,6,0)</f>
        <v>a</v>
      </c>
      <c r="J1135" s="0" t="str">
        <f aca="false">VLOOKUP($D1135,metadata!$B$2:$S$451,7,0)</f>
        <v>i</v>
      </c>
      <c r="K1135" s="0" t="n">
        <f aca="false">VLOOKUP($D1135,metadata!$B$2:$S$451,8,0)</f>
        <v>105</v>
      </c>
      <c r="L1135" s="0" t="n">
        <f aca="false">VLOOKUP($D1135,metadata!$B$2:$S$451,9,0)</f>
        <v>44</v>
      </c>
      <c r="M1135" s="0" t="str">
        <f aca="false">VLOOKUP($D1135,metadata!$B$2:$S$451,10,0)</f>
        <v/>
      </c>
      <c r="N1135" s="0" t="str">
        <f aca="false">VLOOKUP($D1135,metadata!$B$2:$S$451,11,0)</f>
        <v>drosophila montana</v>
      </c>
      <c r="O1135" s="0" t="str">
        <f aca="false">VLOOKUP($D1135,metadata!$B$2:$S$451,12,0)</f>
        <v>diptera</v>
      </c>
      <c r="P1135" s="0" t="str">
        <f aca="false">VLOOKUP($D1135,metadata!$B$2:$S$451,13,0)</f>
        <v>Oulanka</v>
      </c>
      <c r="Q1135" s="0" t="str">
        <f aca="false">VLOOKUP($D1135,metadata!$B$2:$S$451,14,0)</f>
        <v>66.4N</v>
      </c>
      <c r="R1135" s="0" t="str">
        <f aca="false">VLOOKUP($D1135,metadata!$B$2:$S$451,15,0)</f>
        <v>29.2E</v>
      </c>
      <c r="S1135" s="0" t="str">
        <f aca="false">VLOOKUP($D1135,metadata!$B$2:$S$451,16,0)</f>
        <v/>
      </c>
      <c r="T1135" s="0" t="str">
        <f aca="false">VLOOKUP($D1135,metadata!$B$2:$S$451,17,0)</f>
        <v/>
      </c>
      <c r="U1135" s="0" t="str">
        <f aca="false">VLOOKUP($D1135,metadata!$B$2:$S$451,18,0)</f>
        <v/>
      </c>
      <c r="V1135" s="0" t="n">
        <f aca="false">VLOOKUP($D1135,metadata!$B$2:$Z$451,19,0)</f>
        <v>100</v>
      </c>
      <c r="W1135" s="0" t="str">
        <f aca="false">VLOOKUP($D1135,metadata!$B$2:$Z$451,20,0)</f>
        <v>global average</v>
      </c>
      <c r="X1135" s="0" t="n">
        <f aca="false">VLOOKUP($D1135,metadata!$B$2:$Z$451,21,0)</f>
        <v>44</v>
      </c>
      <c r="Y1135" s="0" t="str">
        <f aca="false">VLOOKUP($D1135,metadata!$B$2:$Z$451,22,0)</f>
        <v>t26</v>
      </c>
      <c r="Z1135" s="0" t="n">
        <f aca="false">VLOOKUP($D1135,metadata!$B$2:$Z$451,23,0)</f>
        <v>21</v>
      </c>
      <c r="AA1135" s="0" t="str">
        <f aca="false">VLOOKUP($D1135,metadata!$B$2:$Z$451,24,0)</f>
        <v>adult</v>
      </c>
      <c r="AB1135" s="0" t="str">
        <f aca="false">VLOOKUP($D1135,metadata!$B$2:$Z$451,25,0)</f>
        <v/>
      </c>
      <c r="AF1135" s="0" t="n">
        <f aca="false">IF(AE1135="",V1135,AE1135)</f>
        <v>100</v>
      </c>
      <c r="AH1135" s="0" t="str">
        <f aca="false">IF(AD1135&lt;1.1,"x","")</f>
        <v>x</v>
      </c>
      <c r="AM1135" s="0" t="s">
        <v>45</v>
      </c>
      <c r="AN1135" s="0" t="n">
        <v>20.13</v>
      </c>
      <c r="AO1135" s="0" t="n">
        <v>0.2</v>
      </c>
      <c r="AP1135" s="0" t="n">
        <v>20.12</v>
      </c>
      <c r="AQ1135" s="0" t="n">
        <v>100</v>
      </c>
    </row>
    <row r="1136" customFormat="false" ht="13.8" hidden="false" customHeight="false" outlineLevel="0" collapsed="false">
      <c r="C1136" s="0" t="n">
        <v>1144</v>
      </c>
      <c r="D1136" s="3" t="str">
        <f aca="false">VLOOKUP(C1136,$A$1:$B$451,2)</f>
        <v>26-Oulanka</v>
      </c>
      <c r="E1136" s="0" t="str">
        <f aca="false">VLOOKUP($D1136,metadata!$B$2:$S$451,2,0)</f>
        <v>Lankinen, P; Tyukmaeva, VI; Hoikkala, A</v>
      </c>
      <c r="F1136" s="0" t="str">
        <f aca="false">VLOOKUP($D1136,metadata!$B$2:$S$451,3,0)</f>
        <v>Northern Drosophila montana flies show variation both within and between cline populations in the critical day length evoking reproductive diapause</v>
      </c>
      <c r="G1136" s="0" t="str">
        <f aca="false">VLOOKUP($D1136,metadata!$B$2:$S$451,4,0)</f>
        <v>10.1016/j.jinsphys.2013.05.006</v>
      </c>
      <c r="H1136" s="0" t="str">
        <f aca="false">VLOOKUP($D1136,metadata!$B$2:$S$451,5,0)</f>
        <v>y</v>
      </c>
      <c r="I1136" s="0" t="str">
        <f aca="false">VLOOKUP($D1136,metadata!$B$2:$S$451,6,0)</f>
        <v>a</v>
      </c>
      <c r="J1136" s="0" t="str">
        <f aca="false">VLOOKUP($D1136,metadata!$B$2:$S$451,7,0)</f>
        <v>i</v>
      </c>
      <c r="K1136" s="0" t="n">
        <f aca="false">VLOOKUP($D1136,metadata!$B$2:$S$451,8,0)</f>
        <v>105</v>
      </c>
      <c r="L1136" s="0" t="n">
        <f aca="false">VLOOKUP($D1136,metadata!$B$2:$S$451,9,0)</f>
        <v>44</v>
      </c>
      <c r="M1136" s="0" t="str">
        <f aca="false">VLOOKUP($D1136,metadata!$B$2:$S$451,10,0)</f>
        <v/>
      </c>
      <c r="N1136" s="0" t="str">
        <f aca="false">VLOOKUP($D1136,metadata!$B$2:$S$451,11,0)</f>
        <v>drosophila montana</v>
      </c>
      <c r="O1136" s="0" t="str">
        <f aca="false">VLOOKUP($D1136,metadata!$B$2:$S$451,12,0)</f>
        <v>diptera</v>
      </c>
      <c r="P1136" s="0" t="str">
        <f aca="false">VLOOKUP($D1136,metadata!$B$2:$S$451,13,0)</f>
        <v>Oulanka</v>
      </c>
      <c r="Q1136" s="0" t="str">
        <f aca="false">VLOOKUP($D1136,metadata!$B$2:$S$451,14,0)</f>
        <v>66.4N</v>
      </c>
      <c r="R1136" s="0" t="str">
        <f aca="false">VLOOKUP($D1136,metadata!$B$2:$S$451,15,0)</f>
        <v>29.2E</v>
      </c>
      <c r="S1136" s="0" t="str">
        <f aca="false">VLOOKUP($D1136,metadata!$B$2:$S$451,16,0)</f>
        <v/>
      </c>
      <c r="T1136" s="0" t="str">
        <f aca="false">VLOOKUP($D1136,metadata!$B$2:$S$451,17,0)</f>
        <v/>
      </c>
      <c r="U1136" s="0" t="str">
        <f aca="false">VLOOKUP($D1136,metadata!$B$2:$S$451,18,0)</f>
        <v/>
      </c>
      <c r="V1136" s="0" t="n">
        <f aca="false">VLOOKUP($D1136,metadata!$B$2:$Z$451,19,0)</f>
        <v>100</v>
      </c>
      <c r="W1136" s="0" t="str">
        <f aca="false">VLOOKUP($D1136,metadata!$B$2:$Z$451,20,0)</f>
        <v>global average</v>
      </c>
      <c r="X1136" s="0" t="n">
        <f aca="false">VLOOKUP($D1136,metadata!$B$2:$Z$451,21,0)</f>
        <v>44</v>
      </c>
      <c r="Y1136" s="0" t="str">
        <f aca="false">VLOOKUP($D1136,metadata!$B$2:$Z$451,22,0)</f>
        <v>t26</v>
      </c>
      <c r="Z1136" s="0" t="n">
        <f aca="false">VLOOKUP($D1136,metadata!$B$2:$Z$451,23,0)</f>
        <v>21</v>
      </c>
      <c r="AA1136" s="0" t="str">
        <f aca="false">VLOOKUP($D1136,metadata!$B$2:$Z$451,24,0)</f>
        <v>adult</v>
      </c>
      <c r="AB1136" s="0" t="str">
        <f aca="false">VLOOKUP($D1136,metadata!$B$2:$Z$451,25,0)</f>
        <v/>
      </c>
      <c r="AF1136" s="0" t="n">
        <f aca="false">IF(AE1136="",V1136,AE1136)</f>
        <v>100</v>
      </c>
      <c r="AH1136" s="0" t="str">
        <f aca="false">IF(AD1136&lt;1.1,"x","")</f>
        <v>x</v>
      </c>
      <c r="AM1136" s="0" t="s">
        <v>45</v>
      </c>
      <c r="AN1136" s="0" t="n">
        <v>18.57</v>
      </c>
      <c r="AO1136" s="0" t="n">
        <v>0.16</v>
      </c>
      <c r="AP1136" s="0" t="n">
        <v>24.45</v>
      </c>
      <c r="AQ1136" s="0" t="n">
        <v>100</v>
      </c>
    </row>
    <row r="1137" customFormat="false" ht="13.8" hidden="false" customHeight="false" outlineLevel="0" collapsed="false">
      <c r="C1137" s="0" t="n">
        <v>1145</v>
      </c>
      <c r="D1137" s="3" t="str">
        <f aca="false">VLOOKUP(C1137,$A$1:$B$451,2)</f>
        <v>26-Oulanka</v>
      </c>
      <c r="E1137" s="0" t="str">
        <f aca="false">VLOOKUP($D1137,metadata!$B$2:$S$451,2,0)</f>
        <v>Lankinen, P; Tyukmaeva, VI; Hoikkala, A</v>
      </c>
      <c r="F1137" s="0" t="str">
        <f aca="false">VLOOKUP($D1137,metadata!$B$2:$S$451,3,0)</f>
        <v>Northern Drosophila montana flies show variation both within and between cline populations in the critical day length evoking reproductive diapause</v>
      </c>
      <c r="G1137" s="0" t="str">
        <f aca="false">VLOOKUP($D1137,metadata!$B$2:$S$451,4,0)</f>
        <v>10.1016/j.jinsphys.2013.05.006</v>
      </c>
      <c r="H1137" s="0" t="str">
        <f aca="false">VLOOKUP($D1137,metadata!$B$2:$S$451,5,0)</f>
        <v>y</v>
      </c>
      <c r="I1137" s="0" t="str">
        <f aca="false">VLOOKUP($D1137,metadata!$B$2:$S$451,6,0)</f>
        <v>a</v>
      </c>
      <c r="J1137" s="0" t="str">
        <f aca="false">VLOOKUP($D1137,metadata!$B$2:$S$451,7,0)</f>
        <v>i</v>
      </c>
      <c r="K1137" s="0" t="n">
        <f aca="false">VLOOKUP($D1137,metadata!$B$2:$S$451,8,0)</f>
        <v>105</v>
      </c>
      <c r="L1137" s="0" t="n">
        <f aca="false">VLOOKUP($D1137,metadata!$B$2:$S$451,9,0)</f>
        <v>44</v>
      </c>
      <c r="M1137" s="0" t="str">
        <f aca="false">VLOOKUP($D1137,metadata!$B$2:$S$451,10,0)</f>
        <v/>
      </c>
      <c r="N1137" s="0" t="str">
        <f aca="false">VLOOKUP($D1137,metadata!$B$2:$S$451,11,0)</f>
        <v>drosophila montana</v>
      </c>
      <c r="O1137" s="0" t="str">
        <f aca="false">VLOOKUP($D1137,metadata!$B$2:$S$451,12,0)</f>
        <v>diptera</v>
      </c>
      <c r="P1137" s="0" t="str">
        <f aca="false">VLOOKUP($D1137,metadata!$B$2:$S$451,13,0)</f>
        <v>Oulanka</v>
      </c>
      <c r="Q1137" s="0" t="str">
        <f aca="false">VLOOKUP($D1137,metadata!$B$2:$S$451,14,0)</f>
        <v>66.4N</v>
      </c>
      <c r="R1137" s="0" t="str">
        <f aca="false">VLOOKUP($D1137,metadata!$B$2:$S$451,15,0)</f>
        <v>29.2E</v>
      </c>
      <c r="S1137" s="0" t="str">
        <f aca="false">VLOOKUP($D1137,metadata!$B$2:$S$451,16,0)</f>
        <v/>
      </c>
      <c r="T1137" s="0" t="str">
        <f aca="false">VLOOKUP($D1137,metadata!$B$2:$S$451,17,0)</f>
        <v/>
      </c>
      <c r="U1137" s="0" t="str">
        <f aca="false">VLOOKUP($D1137,metadata!$B$2:$S$451,18,0)</f>
        <v/>
      </c>
      <c r="V1137" s="0" t="n">
        <f aca="false">VLOOKUP($D1137,metadata!$B$2:$Z$451,19,0)</f>
        <v>100</v>
      </c>
      <c r="W1137" s="0" t="str">
        <f aca="false">VLOOKUP($D1137,metadata!$B$2:$Z$451,20,0)</f>
        <v>global average</v>
      </c>
      <c r="X1137" s="0" t="n">
        <f aca="false">VLOOKUP($D1137,metadata!$B$2:$Z$451,21,0)</f>
        <v>44</v>
      </c>
      <c r="Y1137" s="0" t="str">
        <f aca="false">VLOOKUP($D1137,metadata!$B$2:$Z$451,22,0)</f>
        <v>t26</v>
      </c>
      <c r="Z1137" s="0" t="n">
        <f aca="false">VLOOKUP($D1137,metadata!$B$2:$Z$451,23,0)</f>
        <v>21</v>
      </c>
      <c r="AA1137" s="0" t="str">
        <f aca="false">VLOOKUP($D1137,metadata!$B$2:$Z$451,24,0)</f>
        <v>adult</v>
      </c>
      <c r="AB1137" s="0" t="str">
        <f aca="false">VLOOKUP($D1137,metadata!$B$2:$Z$451,25,0)</f>
        <v/>
      </c>
      <c r="AF1137" s="0" t="n">
        <f aca="false">IF(AE1137="",V1137,AE1137)</f>
        <v>100</v>
      </c>
      <c r="AH1137" s="0" t="str">
        <f aca="false">IF(AD1137&lt;1.1,"x","")</f>
        <v>x</v>
      </c>
      <c r="AM1137" s="0" t="s">
        <v>45</v>
      </c>
      <c r="AN1137" s="0" t="n">
        <v>18.23</v>
      </c>
      <c r="AO1137" s="0" t="n">
        <v>0.16</v>
      </c>
      <c r="AP1137" s="0" t="n">
        <v>25.59</v>
      </c>
      <c r="AQ1137" s="0" t="n">
        <v>100</v>
      </c>
    </row>
    <row r="1138" customFormat="false" ht="13.8" hidden="false" customHeight="false" outlineLevel="0" collapsed="false">
      <c r="C1138" s="0" t="n">
        <v>1146</v>
      </c>
      <c r="D1138" s="3" t="str">
        <f aca="false">VLOOKUP(C1138,$A$1:$B$451,2)</f>
        <v>26-Oulanka</v>
      </c>
      <c r="E1138" s="0" t="str">
        <f aca="false">VLOOKUP($D1138,metadata!$B$2:$S$451,2,0)</f>
        <v>Lankinen, P; Tyukmaeva, VI; Hoikkala, A</v>
      </c>
      <c r="F1138" s="0" t="str">
        <f aca="false">VLOOKUP($D1138,metadata!$B$2:$S$451,3,0)</f>
        <v>Northern Drosophila montana flies show variation both within and between cline populations in the critical day length evoking reproductive diapause</v>
      </c>
      <c r="G1138" s="0" t="str">
        <f aca="false">VLOOKUP($D1138,metadata!$B$2:$S$451,4,0)</f>
        <v>10.1016/j.jinsphys.2013.05.006</v>
      </c>
      <c r="H1138" s="0" t="str">
        <f aca="false">VLOOKUP($D1138,metadata!$B$2:$S$451,5,0)</f>
        <v>y</v>
      </c>
      <c r="I1138" s="0" t="str">
        <f aca="false">VLOOKUP($D1138,metadata!$B$2:$S$451,6,0)</f>
        <v>a</v>
      </c>
      <c r="J1138" s="0" t="str">
        <f aca="false">VLOOKUP($D1138,metadata!$B$2:$S$451,7,0)</f>
        <v>i</v>
      </c>
      <c r="K1138" s="0" t="n">
        <f aca="false">VLOOKUP($D1138,metadata!$B$2:$S$451,8,0)</f>
        <v>105</v>
      </c>
      <c r="L1138" s="0" t="n">
        <f aca="false">VLOOKUP($D1138,metadata!$B$2:$S$451,9,0)</f>
        <v>44</v>
      </c>
      <c r="M1138" s="0" t="str">
        <f aca="false">VLOOKUP($D1138,metadata!$B$2:$S$451,10,0)</f>
        <v/>
      </c>
      <c r="N1138" s="0" t="str">
        <f aca="false">VLOOKUP($D1138,metadata!$B$2:$S$451,11,0)</f>
        <v>drosophila montana</v>
      </c>
      <c r="O1138" s="0" t="str">
        <f aca="false">VLOOKUP($D1138,metadata!$B$2:$S$451,12,0)</f>
        <v>diptera</v>
      </c>
      <c r="P1138" s="0" t="str">
        <f aca="false">VLOOKUP($D1138,metadata!$B$2:$S$451,13,0)</f>
        <v>Oulanka</v>
      </c>
      <c r="Q1138" s="0" t="str">
        <f aca="false">VLOOKUP($D1138,metadata!$B$2:$S$451,14,0)</f>
        <v>66.4N</v>
      </c>
      <c r="R1138" s="0" t="str">
        <f aca="false">VLOOKUP($D1138,metadata!$B$2:$S$451,15,0)</f>
        <v>29.2E</v>
      </c>
      <c r="S1138" s="0" t="str">
        <f aca="false">VLOOKUP($D1138,metadata!$B$2:$S$451,16,0)</f>
        <v/>
      </c>
      <c r="T1138" s="0" t="str">
        <f aca="false">VLOOKUP($D1138,metadata!$B$2:$S$451,17,0)</f>
        <v/>
      </c>
      <c r="U1138" s="0" t="str">
        <f aca="false">VLOOKUP($D1138,metadata!$B$2:$S$451,18,0)</f>
        <v/>
      </c>
      <c r="V1138" s="0" t="n">
        <f aca="false">VLOOKUP($D1138,metadata!$B$2:$Z$451,19,0)</f>
        <v>100</v>
      </c>
      <c r="W1138" s="0" t="str">
        <f aca="false">VLOOKUP($D1138,metadata!$B$2:$Z$451,20,0)</f>
        <v>global average</v>
      </c>
      <c r="X1138" s="0" t="n">
        <f aca="false">VLOOKUP($D1138,metadata!$B$2:$Z$451,21,0)</f>
        <v>44</v>
      </c>
      <c r="Y1138" s="0" t="str">
        <f aca="false">VLOOKUP($D1138,metadata!$B$2:$Z$451,22,0)</f>
        <v>t26</v>
      </c>
      <c r="Z1138" s="0" t="n">
        <f aca="false">VLOOKUP($D1138,metadata!$B$2:$Z$451,23,0)</f>
        <v>21</v>
      </c>
      <c r="AA1138" s="0" t="str">
        <f aca="false">VLOOKUP($D1138,metadata!$B$2:$Z$451,24,0)</f>
        <v>adult</v>
      </c>
      <c r="AB1138" s="0" t="str">
        <f aca="false">VLOOKUP($D1138,metadata!$B$2:$Z$451,25,0)</f>
        <v/>
      </c>
      <c r="AF1138" s="0" t="n">
        <f aca="false">IF(AE1138="",V1138,AE1138)</f>
        <v>100</v>
      </c>
      <c r="AH1138" s="0" t="str">
        <f aca="false">IF(AD1138&lt;1.1,"x","")</f>
        <v>x</v>
      </c>
      <c r="AM1138" s="0" t="s">
        <v>45</v>
      </c>
      <c r="AN1138" s="0" t="n">
        <v>18.84</v>
      </c>
      <c r="AO1138" s="0" t="n">
        <v>0.16</v>
      </c>
      <c r="AP1138" s="0" t="n">
        <v>28.98</v>
      </c>
      <c r="AQ1138" s="0" t="n">
        <v>100</v>
      </c>
    </row>
    <row r="1139" customFormat="false" ht="13.8" hidden="false" customHeight="false" outlineLevel="0" collapsed="false">
      <c r="C1139" s="0" t="n">
        <v>1147</v>
      </c>
      <c r="D1139" s="3" t="str">
        <f aca="false">VLOOKUP(C1139,$A$1:$B$451,2)</f>
        <v>26-Oulanka</v>
      </c>
      <c r="E1139" s="0" t="str">
        <f aca="false">VLOOKUP($D1139,metadata!$B$2:$S$451,2,0)</f>
        <v>Lankinen, P; Tyukmaeva, VI; Hoikkala, A</v>
      </c>
      <c r="F1139" s="0" t="str">
        <f aca="false">VLOOKUP($D1139,metadata!$B$2:$S$451,3,0)</f>
        <v>Northern Drosophila montana flies show variation both within and between cline populations in the critical day length evoking reproductive diapause</v>
      </c>
      <c r="G1139" s="0" t="str">
        <f aca="false">VLOOKUP($D1139,metadata!$B$2:$S$451,4,0)</f>
        <v>10.1016/j.jinsphys.2013.05.006</v>
      </c>
      <c r="H1139" s="0" t="str">
        <f aca="false">VLOOKUP($D1139,metadata!$B$2:$S$451,5,0)</f>
        <v>y</v>
      </c>
      <c r="I1139" s="0" t="str">
        <f aca="false">VLOOKUP($D1139,metadata!$B$2:$S$451,6,0)</f>
        <v>a</v>
      </c>
      <c r="J1139" s="0" t="str">
        <f aca="false">VLOOKUP($D1139,metadata!$B$2:$S$451,7,0)</f>
        <v>i</v>
      </c>
      <c r="K1139" s="0" t="n">
        <f aca="false">VLOOKUP($D1139,metadata!$B$2:$S$451,8,0)</f>
        <v>105</v>
      </c>
      <c r="L1139" s="0" t="n">
        <f aca="false">VLOOKUP($D1139,metadata!$B$2:$S$451,9,0)</f>
        <v>44</v>
      </c>
      <c r="M1139" s="0" t="str">
        <f aca="false">VLOOKUP($D1139,metadata!$B$2:$S$451,10,0)</f>
        <v/>
      </c>
      <c r="N1139" s="0" t="str">
        <f aca="false">VLOOKUP($D1139,metadata!$B$2:$S$451,11,0)</f>
        <v>drosophila montana</v>
      </c>
      <c r="O1139" s="0" t="str">
        <f aca="false">VLOOKUP($D1139,metadata!$B$2:$S$451,12,0)</f>
        <v>diptera</v>
      </c>
      <c r="P1139" s="0" t="str">
        <f aca="false">VLOOKUP($D1139,metadata!$B$2:$S$451,13,0)</f>
        <v>Oulanka</v>
      </c>
      <c r="Q1139" s="0" t="str">
        <f aca="false">VLOOKUP($D1139,metadata!$B$2:$S$451,14,0)</f>
        <v>66.4N</v>
      </c>
      <c r="R1139" s="0" t="str">
        <f aca="false">VLOOKUP($D1139,metadata!$B$2:$S$451,15,0)</f>
        <v>29.2E</v>
      </c>
      <c r="S1139" s="0" t="str">
        <f aca="false">VLOOKUP($D1139,metadata!$B$2:$S$451,16,0)</f>
        <v/>
      </c>
      <c r="T1139" s="0" t="str">
        <f aca="false">VLOOKUP($D1139,metadata!$B$2:$S$451,17,0)</f>
        <v/>
      </c>
      <c r="U1139" s="0" t="str">
        <f aca="false">VLOOKUP($D1139,metadata!$B$2:$S$451,18,0)</f>
        <v/>
      </c>
      <c r="V1139" s="0" t="n">
        <f aca="false">VLOOKUP($D1139,metadata!$B$2:$Z$451,19,0)</f>
        <v>100</v>
      </c>
      <c r="W1139" s="0" t="str">
        <f aca="false">VLOOKUP($D1139,metadata!$B$2:$Z$451,20,0)</f>
        <v>global average</v>
      </c>
      <c r="X1139" s="0" t="n">
        <f aca="false">VLOOKUP($D1139,metadata!$B$2:$Z$451,21,0)</f>
        <v>44</v>
      </c>
      <c r="Y1139" s="0" t="str">
        <f aca="false">VLOOKUP($D1139,metadata!$B$2:$Z$451,22,0)</f>
        <v>t26</v>
      </c>
      <c r="Z1139" s="0" t="n">
        <f aca="false">VLOOKUP($D1139,metadata!$B$2:$Z$451,23,0)</f>
        <v>21</v>
      </c>
      <c r="AA1139" s="0" t="str">
        <f aca="false">VLOOKUP($D1139,metadata!$B$2:$Z$451,24,0)</f>
        <v>adult</v>
      </c>
      <c r="AB1139" s="0" t="str">
        <f aca="false">VLOOKUP($D1139,metadata!$B$2:$Z$451,25,0)</f>
        <v/>
      </c>
      <c r="AF1139" s="0" t="n">
        <f aca="false">IF(AE1139="",V1139,AE1139)</f>
        <v>100</v>
      </c>
      <c r="AH1139" s="0" t="str">
        <f aca="false">IF(AD1139&lt;1.1,"x","")</f>
        <v>x</v>
      </c>
      <c r="AM1139" s="0" t="s">
        <v>45</v>
      </c>
      <c r="AN1139" s="0" t="n">
        <v>20.25</v>
      </c>
      <c r="AO1139" s="0" t="n">
        <v>0.19</v>
      </c>
      <c r="AP1139" s="0" t="n">
        <v>21.81</v>
      </c>
      <c r="AQ1139" s="0" t="n">
        <v>100</v>
      </c>
    </row>
    <row r="1140" customFormat="false" ht="13.8" hidden="false" customHeight="false" outlineLevel="0" collapsed="false">
      <c r="C1140" s="0" t="n">
        <v>1148</v>
      </c>
      <c r="D1140" s="3" t="str">
        <f aca="false">VLOOKUP(C1140,$A$1:$B$451,2)</f>
        <v>26-Oulanka</v>
      </c>
      <c r="E1140" s="0" t="str">
        <f aca="false">VLOOKUP($D1140,metadata!$B$2:$S$451,2,0)</f>
        <v>Lankinen, P; Tyukmaeva, VI; Hoikkala, A</v>
      </c>
      <c r="F1140" s="0" t="str">
        <f aca="false">VLOOKUP($D1140,metadata!$B$2:$S$451,3,0)</f>
        <v>Northern Drosophila montana flies show variation both within and between cline populations in the critical day length evoking reproductive diapause</v>
      </c>
      <c r="G1140" s="0" t="str">
        <f aca="false">VLOOKUP($D1140,metadata!$B$2:$S$451,4,0)</f>
        <v>10.1016/j.jinsphys.2013.05.006</v>
      </c>
      <c r="H1140" s="0" t="str">
        <f aca="false">VLOOKUP($D1140,metadata!$B$2:$S$451,5,0)</f>
        <v>y</v>
      </c>
      <c r="I1140" s="0" t="str">
        <f aca="false">VLOOKUP($D1140,metadata!$B$2:$S$451,6,0)</f>
        <v>a</v>
      </c>
      <c r="J1140" s="0" t="str">
        <f aca="false">VLOOKUP($D1140,metadata!$B$2:$S$451,7,0)</f>
        <v>i</v>
      </c>
      <c r="K1140" s="0" t="n">
        <f aca="false">VLOOKUP($D1140,metadata!$B$2:$S$451,8,0)</f>
        <v>105</v>
      </c>
      <c r="L1140" s="0" t="n">
        <f aca="false">VLOOKUP($D1140,metadata!$B$2:$S$451,9,0)</f>
        <v>44</v>
      </c>
      <c r="M1140" s="0" t="str">
        <f aca="false">VLOOKUP($D1140,metadata!$B$2:$S$451,10,0)</f>
        <v/>
      </c>
      <c r="N1140" s="0" t="str">
        <f aca="false">VLOOKUP($D1140,metadata!$B$2:$S$451,11,0)</f>
        <v>drosophila montana</v>
      </c>
      <c r="O1140" s="0" t="str">
        <f aca="false">VLOOKUP($D1140,metadata!$B$2:$S$451,12,0)</f>
        <v>diptera</v>
      </c>
      <c r="P1140" s="0" t="str">
        <f aca="false">VLOOKUP($D1140,metadata!$B$2:$S$451,13,0)</f>
        <v>Oulanka</v>
      </c>
      <c r="Q1140" s="0" t="str">
        <f aca="false">VLOOKUP($D1140,metadata!$B$2:$S$451,14,0)</f>
        <v>66.4N</v>
      </c>
      <c r="R1140" s="0" t="str">
        <f aca="false">VLOOKUP($D1140,metadata!$B$2:$S$451,15,0)</f>
        <v>29.2E</v>
      </c>
      <c r="S1140" s="0" t="str">
        <f aca="false">VLOOKUP($D1140,metadata!$B$2:$S$451,16,0)</f>
        <v/>
      </c>
      <c r="T1140" s="0" t="str">
        <f aca="false">VLOOKUP($D1140,metadata!$B$2:$S$451,17,0)</f>
        <v/>
      </c>
      <c r="U1140" s="0" t="str">
        <f aca="false">VLOOKUP($D1140,metadata!$B$2:$S$451,18,0)</f>
        <v/>
      </c>
      <c r="V1140" s="0" t="n">
        <f aca="false">VLOOKUP($D1140,metadata!$B$2:$Z$451,19,0)</f>
        <v>100</v>
      </c>
      <c r="W1140" s="0" t="str">
        <f aca="false">VLOOKUP($D1140,metadata!$B$2:$Z$451,20,0)</f>
        <v>global average</v>
      </c>
      <c r="X1140" s="0" t="n">
        <f aca="false">VLOOKUP($D1140,metadata!$B$2:$Z$451,21,0)</f>
        <v>44</v>
      </c>
      <c r="Y1140" s="0" t="str">
        <f aca="false">VLOOKUP($D1140,metadata!$B$2:$Z$451,22,0)</f>
        <v>t26</v>
      </c>
      <c r="Z1140" s="0" t="n">
        <f aca="false">VLOOKUP($D1140,metadata!$B$2:$Z$451,23,0)</f>
        <v>21</v>
      </c>
      <c r="AA1140" s="0" t="str">
        <f aca="false">VLOOKUP($D1140,metadata!$B$2:$Z$451,24,0)</f>
        <v>adult</v>
      </c>
      <c r="AB1140" s="0" t="str">
        <f aca="false">VLOOKUP($D1140,metadata!$B$2:$Z$451,25,0)</f>
        <v/>
      </c>
      <c r="AF1140" s="0" t="n">
        <f aca="false">IF(AE1140="",V1140,AE1140)</f>
        <v>100</v>
      </c>
      <c r="AH1140" s="0" t="str">
        <f aca="false">IF(AD1140&lt;1.1,"x","")</f>
        <v>x</v>
      </c>
      <c r="AM1140" s="0" t="s">
        <v>45</v>
      </c>
      <c r="AN1140" s="0" t="n">
        <v>19.76</v>
      </c>
      <c r="AO1140" s="0" t="n">
        <v>0.15</v>
      </c>
      <c r="AP1140" s="0" t="n">
        <v>29.12</v>
      </c>
      <c r="AQ1140" s="0" t="n">
        <v>100</v>
      </c>
    </row>
    <row r="1141" customFormat="false" ht="13.8" hidden="false" customHeight="false" outlineLevel="0" collapsed="false">
      <c r="C1141" s="0" t="n">
        <v>1149</v>
      </c>
      <c r="D1141" s="3" t="str">
        <f aca="false">VLOOKUP(C1141,$A$1:$B$451,2)</f>
        <v>26-Oulanka</v>
      </c>
      <c r="E1141" s="0" t="str">
        <f aca="false">VLOOKUP($D1141,metadata!$B$2:$S$451,2,0)</f>
        <v>Lankinen, P; Tyukmaeva, VI; Hoikkala, A</v>
      </c>
      <c r="F1141" s="0" t="str">
        <f aca="false">VLOOKUP($D1141,metadata!$B$2:$S$451,3,0)</f>
        <v>Northern Drosophila montana flies show variation both within and between cline populations in the critical day length evoking reproductive diapause</v>
      </c>
      <c r="G1141" s="0" t="str">
        <f aca="false">VLOOKUP($D1141,metadata!$B$2:$S$451,4,0)</f>
        <v>10.1016/j.jinsphys.2013.05.006</v>
      </c>
      <c r="H1141" s="0" t="str">
        <f aca="false">VLOOKUP($D1141,metadata!$B$2:$S$451,5,0)</f>
        <v>y</v>
      </c>
      <c r="I1141" s="0" t="str">
        <f aca="false">VLOOKUP($D1141,metadata!$B$2:$S$451,6,0)</f>
        <v>a</v>
      </c>
      <c r="J1141" s="0" t="str">
        <f aca="false">VLOOKUP($D1141,metadata!$B$2:$S$451,7,0)</f>
        <v>i</v>
      </c>
      <c r="K1141" s="0" t="n">
        <f aca="false">VLOOKUP($D1141,metadata!$B$2:$S$451,8,0)</f>
        <v>105</v>
      </c>
      <c r="L1141" s="0" t="n">
        <f aca="false">VLOOKUP($D1141,metadata!$B$2:$S$451,9,0)</f>
        <v>44</v>
      </c>
      <c r="M1141" s="0" t="str">
        <f aca="false">VLOOKUP($D1141,metadata!$B$2:$S$451,10,0)</f>
        <v/>
      </c>
      <c r="N1141" s="0" t="str">
        <f aca="false">VLOOKUP($D1141,metadata!$B$2:$S$451,11,0)</f>
        <v>drosophila montana</v>
      </c>
      <c r="O1141" s="0" t="str">
        <f aca="false">VLOOKUP($D1141,metadata!$B$2:$S$451,12,0)</f>
        <v>diptera</v>
      </c>
      <c r="P1141" s="0" t="str">
        <f aca="false">VLOOKUP($D1141,metadata!$B$2:$S$451,13,0)</f>
        <v>Oulanka</v>
      </c>
      <c r="Q1141" s="0" t="str">
        <f aca="false">VLOOKUP($D1141,metadata!$B$2:$S$451,14,0)</f>
        <v>66.4N</v>
      </c>
      <c r="R1141" s="0" t="str">
        <f aca="false">VLOOKUP($D1141,metadata!$B$2:$S$451,15,0)</f>
        <v>29.2E</v>
      </c>
      <c r="S1141" s="0" t="str">
        <f aca="false">VLOOKUP($D1141,metadata!$B$2:$S$451,16,0)</f>
        <v/>
      </c>
      <c r="T1141" s="0" t="str">
        <f aca="false">VLOOKUP($D1141,metadata!$B$2:$S$451,17,0)</f>
        <v/>
      </c>
      <c r="U1141" s="0" t="str">
        <f aca="false">VLOOKUP($D1141,metadata!$B$2:$S$451,18,0)</f>
        <v/>
      </c>
      <c r="V1141" s="0" t="n">
        <f aca="false">VLOOKUP($D1141,metadata!$B$2:$Z$451,19,0)</f>
        <v>100</v>
      </c>
      <c r="W1141" s="0" t="str">
        <f aca="false">VLOOKUP($D1141,metadata!$B$2:$Z$451,20,0)</f>
        <v>global average</v>
      </c>
      <c r="X1141" s="0" t="n">
        <f aca="false">VLOOKUP($D1141,metadata!$B$2:$Z$451,21,0)</f>
        <v>44</v>
      </c>
      <c r="Y1141" s="0" t="str">
        <f aca="false">VLOOKUP($D1141,metadata!$B$2:$Z$451,22,0)</f>
        <v>t26</v>
      </c>
      <c r="Z1141" s="0" t="n">
        <f aca="false">VLOOKUP($D1141,metadata!$B$2:$Z$451,23,0)</f>
        <v>21</v>
      </c>
      <c r="AA1141" s="0" t="str">
        <f aca="false">VLOOKUP($D1141,metadata!$B$2:$Z$451,24,0)</f>
        <v>adult</v>
      </c>
      <c r="AB1141" s="0" t="str">
        <f aca="false">VLOOKUP($D1141,metadata!$B$2:$Z$451,25,0)</f>
        <v/>
      </c>
      <c r="AF1141" s="0" t="n">
        <f aca="false">IF(AE1141="",V1141,AE1141)</f>
        <v>100</v>
      </c>
      <c r="AH1141" s="0" t="str">
        <f aca="false">IF(AD1141&lt;1.1,"x","")</f>
        <v>x</v>
      </c>
      <c r="AM1141" s="0" t="s">
        <v>45</v>
      </c>
      <c r="AN1141" s="0" t="n">
        <v>18.51</v>
      </c>
      <c r="AO1141" s="0" t="n">
        <v>0.19</v>
      </c>
      <c r="AP1141" s="0" t="n">
        <v>17.91</v>
      </c>
      <c r="AQ1141" s="0" t="n">
        <v>100</v>
      </c>
    </row>
    <row r="1142" customFormat="false" ht="13.8" hidden="false" customHeight="false" outlineLevel="0" collapsed="false">
      <c r="C1142" s="0" t="n">
        <v>1150</v>
      </c>
      <c r="D1142" s="3" t="str">
        <f aca="false">VLOOKUP(C1142,$A$1:$B$451,2)</f>
        <v>26-Oulanka</v>
      </c>
      <c r="E1142" s="0" t="str">
        <f aca="false">VLOOKUP($D1142,metadata!$B$2:$S$451,2,0)</f>
        <v>Lankinen, P; Tyukmaeva, VI; Hoikkala, A</v>
      </c>
      <c r="F1142" s="0" t="str">
        <f aca="false">VLOOKUP($D1142,metadata!$B$2:$S$451,3,0)</f>
        <v>Northern Drosophila montana flies show variation both within and between cline populations in the critical day length evoking reproductive diapause</v>
      </c>
      <c r="G1142" s="0" t="str">
        <f aca="false">VLOOKUP($D1142,metadata!$B$2:$S$451,4,0)</f>
        <v>10.1016/j.jinsphys.2013.05.006</v>
      </c>
      <c r="H1142" s="0" t="str">
        <f aca="false">VLOOKUP($D1142,metadata!$B$2:$S$451,5,0)</f>
        <v>y</v>
      </c>
      <c r="I1142" s="0" t="str">
        <f aca="false">VLOOKUP($D1142,metadata!$B$2:$S$451,6,0)</f>
        <v>a</v>
      </c>
      <c r="J1142" s="0" t="str">
        <f aca="false">VLOOKUP($D1142,metadata!$B$2:$S$451,7,0)</f>
        <v>i</v>
      </c>
      <c r="K1142" s="0" t="n">
        <f aca="false">VLOOKUP($D1142,metadata!$B$2:$S$451,8,0)</f>
        <v>105</v>
      </c>
      <c r="L1142" s="0" t="n">
        <f aca="false">VLOOKUP($D1142,metadata!$B$2:$S$451,9,0)</f>
        <v>44</v>
      </c>
      <c r="M1142" s="0" t="str">
        <f aca="false">VLOOKUP($D1142,metadata!$B$2:$S$451,10,0)</f>
        <v/>
      </c>
      <c r="N1142" s="0" t="str">
        <f aca="false">VLOOKUP($D1142,metadata!$B$2:$S$451,11,0)</f>
        <v>drosophila montana</v>
      </c>
      <c r="O1142" s="0" t="str">
        <f aca="false">VLOOKUP($D1142,metadata!$B$2:$S$451,12,0)</f>
        <v>diptera</v>
      </c>
      <c r="P1142" s="0" t="str">
        <f aca="false">VLOOKUP($D1142,metadata!$B$2:$S$451,13,0)</f>
        <v>Oulanka</v>
      </c>
      <c r="Q1142" s="0" t="str">
        <f aca="false">VLOOKUP($D1142,metadata!$B$2:$S$451,14,0)</f>
        <v>66.4N</v>
      </c>
      <c r="R1142" s="0" t="str">
        <f aca="false">VLOOKUP($D1142,metadata!$B$2:$S$451,15,0)</f>
        <v>29.2E</v>
      </c>
      <c r="S1142" s="0" t="str">
        <f aca="false">VLOOKUP($D1142,metadata!$B$2:$S$451,16,0)</f>
        <v/>
      </c>
      <c r="T1142" s="0" t="str">
        <f aca="false">VLOOKUP($D1142,metadata!$B$2:$S$451,17,0)</f>
        <v/>
      </c>
      <c r="U1142" s="0" t="str">
        <f aca="false">VLOOKUP($D1142,metadata!$B$2:$S$451,18,0)</f>
        <v/>
      </c>
      <c r="V1142" s="0" t="n">
        <f aca="false">VLOOKUP($D1142,metadata!$B$2:$Z$451,19,0)</f>
        <v>100</v>
      </c>
      <c r="W1142" s="0" t="str">
        <f aca="false">VLOOKUP($D1142,metadata!$B$2:$Z$451,20,0)</f>
        <v>global average</v>
      </c>
      <c r="X1142" s="0" t="n">
        <f aca="false">VLOOKUP($D1142,metadata!$B$2:$Z$451,21,0)</f>
        <v>44</v>
      </c>
      <c r="Y1142" s="0" t="str">
        <f aca="false">VLOOKUP($D1142,metadata!$B$2:$Z$451,22,0)</f>
        <v>t26</v>
      </c>
      <c r="Z1142" s="0" t="n">
        <f aca="false">VLOOKUP($D1142,metadata!$B$2:$Z$451,23,0)</f>
        <v>21</v>
      </c>
      <c r="AA1142" s="0" t="str">
        <f aca="false">VLOOKUP($D1142,metadata!$B$2:$Z$451,24,0)</f>
        <v>adult</v>
      </c>
      <c r="AB1142" s="0" t="str">
        <f aca="false">VLOOKUP($D1142,metadata!$B$2:$Z$451,25,0)</f>
        <v/>
      </c>
      <c r="AF1142" s="0" t="n">
        <f aca="false">IF(AE1142="",V1142,AE1142)</f>
        <v>100</v>
      </c>
      <c r="AH1142" s="0" t="str">
        <f aca="false">IF(AD1142&lt;1.1,"x","")</f>
        <v>x</v>
      </c>
      <c r="AM1142" s="0" t="s">
        <v>45</v>
      </c>
      <c r="AN1142" s="0" t="n">
        <v>20.16</v>
      </c>
      <c r="AO1142" s="0" t="n">
        <v>0.19</v>
      </c>
      <c r="AP1142" s="0" t="n">
        <v>19.98</v>
      </c>
      <c r="AQ1142" s="0" t="n">
        <v>100</v>
      </c>
    </row>
    <row r="1143" customFormat="false" ht="13.8" hidden="false" customHeight="false" outlineLevel="0" collapsed="false">
      <c r="C1143" s="0" t="n">
        <v>1151</v>
      </c>
      <c r="D1143" s="3" t="str">
        <f aca="false">VLOOKUP(C1143,$A$1:$B$451,2)</f>
        <v>26-Oulanka</v>
      </c>
      <c r="E1143" s="0" t="str">
        <f aca="false">VLOOKUP($D1143,metadata!$B$2:$S$451,2,0)</f>
        <v>Lankinen, P; Tyukmaeva, VI; Hoikkala, A</v>
      </c>
      <c r="F1143" s="0" t="str">
        <f aca="false">VLOOKUP($D1143,metadata!$B$2:$S$451,3,0)</f>
        <v>Northern Drosophila montana flies show variation both within and between cline populations in the critical day length evoking reproductive diapause</v>
      </c>
      <c r="G1143" s="0" t="str">
        <f aca="false">VLOOKUP($D1143,metadata!$B$2:$S$451,4,0)</f>
        <v>10.1016/j.jinsphys.2013.05.006</v>
      </c>
      <c r="H1143" s="0" t="str">
        <f aca="false">VLOOKUP($D1143,metadata!$B$2:$S$451,5,0)</f>
        <v>y</v>
      </c>
      <c r="I1143" s="0" t="str">
        <f aca="false">VLOOKUP($D1143,metadata!$B$2:$S$451,6,0)</f>
        <v>a</v>
      </c>
      <c r="J1143" s="0" t="str">
        <f aca="false">VLOOKUP($D1143,metadata!$B$2:$S$451,7,0)</f>
        <v>i</v>
      </c>
      <c r="K1143" s="0" t="n">
        <f aca="false">VLOOKUP($D1143,metadata!$B$2:$S$451,8,0)</f>
        <v>105</v>
      </c>
      <c r="L1143" s="0" t="n">
        <f aca="false">VLOOKUP($D1143,metadata!$B$2:$S$451,9,0)</f>
        <v>44</v>
      </c>
      <c r="M1143" s="0" t="str">
        <f aca="false">VLOOKUP($D1143,metadata!$B$2:$S$451,10,0)</f>
        <v/>
      </c>
      <c r="N1143" s="0" t="str">
        <f aca="false">VLOOKUP($D1143,metadata!$B$2:$S$451,11,0)</f>
        <v>drosophila montana</v>
      </c>
      <c r="O1143" s="0" t="str">
        <f aca="false">VLOOKUP($D1143,metadata!$B$2:$S$451,12,0)</f>
        <v>diptera</v>
      </c>
      <c r="P1143" s="0" t="str">
        <f aca="false">VLOOKUP($D1143,metadata!$B$2:$S$451,13,0)</f>
        <v>Oulanka</v>
      </c>
      <c r="Q1143" s="0" t="str">
        <f aca="false">VLOOKUP($D1143,metadata!$B$2:$S$451,14,0)</f>
        <v>66.4N</v>
      </c>
      <c r="R1143" s="0" t="str">
        <f aca="false">VLOOKUP($D1143,metadata!$B$2:$S$451,15,0)</f>
        <v>29.2E</v>
      </c>
      <c r="S1143" s="0" t="str">
        <f aca="false">VLOOKUP($D1143,metadata!$B$2:$S$451,16,0)</f>
        <v/>
      </c>
      <c r="T1143" s="0" t="str">
        <f aca="false">VLOOKUP($D1143,metadata!$B$2:$S$451,17,0)</f>
        <v/>
      </c>
      <c r="U1143" s="0" t="str">
        <f aca="false">VLOOKUP($D1143,metadata!$B$2:$S$451,18,0)</f>
        <v/>
      </c>
      <c r="V1143" s="0" t="n">
        <f aca="false">VLOOKUP($D1143,metadata!$B$2:$Z$451,19,0)</f>
        <v>100</v>
      </c>
      <c r="W1143" s="0" t="str">
        <f aca="false">VLOOKUP($D1143,metadata!$B$2:$Z$451,20,0)</f>
        <v>global average</v>
      </c>
      <c r="X1143" s="0" t="n">
        <f aca="false">VLOOKUP($D1143,metadata!$B$2:$Z$451,21,0)</f>
        <v>44</v>
      </c>
      <c r="Y1143" s="0" t="str">
        <f aca="false">VLOOKUP($D1143,metadata!$B$2:$Z$451,22,0)</f>
        <v>t26</v>
      </c>
      <c r="Z1143" s="0" t="n">
        <f aca="false">VLOOKUP($D1143,metadata!$B$2:$Z$451,23,0)</f>
        <v>21</v>
      </c>
      <c r="AA1143" s="0" t="str">
        <f aca="false">VLOOKUP($D1143,metadata!$B$2:$Z$451,24,0)</f>
        <v>adult</v>
      </c>
      <c r="AB1143" s="0" t="str">
        <f aca="false">VLOOKUP($D1143,metadata!$B$2:$Z$451,25,0)</f>
        <v/>
      </c>
      <c r="AF1143" s="0" t="n">
        <f aca="false">IF(AE1143="",V1143,AE1143)</f>
        <v>100</v>
      </c>
      <c r="AH1143" s="0" t="str">
        <f aca="false">IF(AD1143&lt;1.1,"x","")</f>
        <v>x</v>
      </c>
      <c r="AM1143" s="0" t="s">
        <v>45</v>
      </c>
      <c r="AN1143" s="0" t="n">
        <v>18.44</v>
      </c>
      <c r="AO1143" s="0" t="n">
        <v>0.17</v>
      </c>
      <c r="AP1143" s="0" t="n">
        <v>21.16</v>
      </c>
      <c r="AQ1143" s="0" t="n">
        <v>100</v>
      </c>
    </row>
    <row r="1144" customFormat="false" ht="13.8" hidden="false" customHeight="false" outlineLevel="0" collapsed="false">
      <c r="C1144" s="0" t="n">
        <v>1152</v>
      </c>
      <c r="D1144" s="3" t="str">
        <f aca="false">VLOOKUP(C1144,$A$1:$B$451,2)</f>
        <v>26-Kemi</v>
      </c>
      <c r="E1144" s="0" t="str">
        <f aca="false">VLOOKUP($D1144,metadata!$B$2:$S$451,2,0)</f>
        <v>Lankinen, P; Tyukmaeva, VI; Hoikkala, A</v>
      </c>
      <c r="F1144" s="0" t="str">
        <f aca="false">VLOOKUP($D1144,metadata!$B$2:$S$451,3,0)</f>
        <v>Northern Drosophila montana flies show variation both within and between cline populations in the critical day length evoking reproductive diapause</v>
      </c>
      <c r="G1144" s="0" t="str">
        <f aca="false">VLOOKUP($D1144,metadata!$B$2:$S$451,4,0)</f>
        <v>10.1016/j.jinsphys.2013.05.006</v>
      </c>
      <c r="H1144" s="0" t="str">
        <f aca="false">VLOOKUP($D1144,metadata!$B$2:$S$451,5,0)</f>
        <v>y</v>
      </c>
      <c r="I1144" s="0" t="str">
        <f aca="false">VLOOKUP($D1144,metadata!$B$2:$S$451,6,0)</f>
        <v>a</v>
      </c>
      <c r="J1144" s="0" t="str">
        <f aca="false">VLOOKUP($D1144,metadata!$B$2:$S$451,7,0)</f>
        <v>i</v>
      </c>
      <c r="K1144" s="0" t="n">
        <f aca="false">VLOOKUP($D1144,metadata!$B$2:$S$451,8,0)</f>
        <v>105</v>
      </c>
      <c r="L1144" s="0" t="n">
        <f aca="false">VLOOKUP($D1144,metadata!$B$2:$S$451,9,0)</f>
        <v>7</v>
      </c>
      <c r="M1144" s="0" t="str">
        <f aca="false">VLOOKUP($D1144,metadata!$B$2:$S$451,10,0)</f>
        <v/>
      </c>
      <c r="N1144" s="0" t="str">
        <f aca="false">VLOOKUP($D1144,metadata!$B$2:$S$451,11,0)</f>
        <v>drosophila montana</v>
      </c>
      <c r="O1144" s="0" t="str">
        <f aca="false">VLOOKUP($D1144,metadata!$B$2:$S$451,12,0)</f>
        <v>diptera</v>
      </c>
      <c r="P1144" s="0" t="str">
        <f aca="false">VLOOKUP($D1144,metadata!$B$2:$S$451,13,0)</f>
        <v>Kemi</v>
      </c>
      <c r="Q1144" s="0" t="str">
        <f aca="false">VLOOKUP($D1144,metadata!$B$2:$S$451,14,0)</f>
        <v>65.7N</v>
      </c>
      <c r="R1144" s="0" t="str">
        <f aca="false">VLOOKUP($D1144,metadata!$B$2:$S$451,15,0)</f>
        <v>24.7E</v>
      </c>
      <c r="S1144" s="0" t="str">
        <f aca="false">VLOOKUP($D1144,metadata!$B$2:$S$451,16,0)</f>
        <v/>
      </c>
      <c r="T1144" s="0" t="str">
        <f aca="false">VLOOKUP($D1144,metadata!$B$2:$S$451,17,0)</f>
        <v/>
      </c>
      <c r="U1144" s="0" t="str">
        <f aca="false">VLOOKUP($D1144,metadata!$B$2:$S$451,18,0)</f>
        <v/>
      </c>
      <c r="V1144" s="0" t="n">
        <f aca="false">VLOOKUP($D1144,metadata!$B$2:$Z$451,19,0)</f>
        <v>100</v>
      </c>
      <c r="W1144" s="0" t="str">
        <f aca="false">VLOOKUP($D1144,metadata!$B$2:$Z$451,20,0)</f>
        <v>global average</v>
      </c>
      <c r="X1144" s="0" t="n">
        <f aca="false">VLOOKUP($D1144,metadata!$B$2:$Z$451,21,0)</f>
        <v>7</v>
      </c>
      <c r="Y1144" s="0" t="str">
        <f aca="false">VLOOKUP($D1144,metadata!$B$2:$Z$451,22,0)</f>
        <v>t26</v>
      </c>
      <c r="Z1144" s="0" t="n">
        <f aca="false">VLOOKUP($D1144,metadata!$B$2:$Z$451,23,0)</f>
        <v>21</v>
      </c>
      <c r="AA1144" s="0" t="str">
        <f aca="false">VLOOKUP($D1144,metadata!$B$2:$Z$451,24,0)</f>
        <v>adult</v>
      </c>
      <c r="AB1144" s="0" t="str">
        <f aca="false">VLOOKUP($D1144,metadata!$B$2:$Z$451,25,0)</f>
        <v/>
      </c>
      <c r="AF1144" s="0" t="n">
        <f aca="false">IF(AE1144="",V1144,AE1144)</f>
        <v>100</v>
      </c>
      <c r="AH1144" s="0" t="str">
        <f aca="false">IF(AD1144&lt;1.1,"x","")</f>
        <v>x</v>
      </c>
      <c r="AM1144" s="0" t="s">
        <v>46</v>
      </c>
      <c r="AN1144" s="0" t="n">
        <v>17.4</v>
      </c>
      <c r="AO1144" s="0" t="n">
        <v>0.12</v>
      </c>
      <c r="AP1144" s="0" t="n">
        <v>60.57</v>
      </c>
      <c r="AQ1144" s="0" t="n">
        <v>100</v>
      </c>
    </row>
    <row r="1145" customFormat="false" ht="13.8" hidden="false" customHeight="false" outlineLevel="0" collapsed="false">
      <c r="C1145" s="0" t="n">
        <v>1153</v>
      </c>
      <c r="D1145" s="3" t="str">
        <f aca="false">VLOOKUP(C1145,$A$1:$B$451,2)</f>
        <v>26-Kemi</v>
      </c>
      <c r="E1145" s="0" t="str">
        <f aca="false">VLOOKUP($D1145,metadata!$B$2:$S$451,2,0)</f>
        <v>Lankinen, P; Tyukmaeva, VI; Hoikkala, A</v>
      </c>
      <c r="F1145" s="0" t="str">
        <f aca="false">VLOOKUP($D1145,metadata!$B$2:$S$451,3,0)</f>
        <v>Northern Drosophila montana flies show variation both within and between cline populations in the critical day length evoking reproductive diapause</v>
      </c>
      <c r="G1145" s="0" t="str">
        <f aca="false">VLOOKUP($D1145,metadata!$B$2:$S$451,4,0)</f>
        <v>10.1016/j.jinsphys.2013.05.006</v>
      </c>
      <c r="H1145" s="0" t="str">
        <f aca="false">VLOOKUP($D1145,metadata!$B$2:$S$451,5,0)</f>
        <v>y</v>
      </c>
      <c r="I1145" s="0" t="str">
        <f aca="false">VLOOKUP($D1145,metadata!$B$2:$S$451,6,0)</f>
        <v>a</v>
      </c>
      <c r="J1145" s="0" t="str">
        <f aca="false">VLOOKUP($D1145,metadata!$B$2:$S$451,7,0)</f>
        <v>i</v>
      </c>
      <c r="K1145" s="0" t="n">
        <f aca="false">VLOOKUP($D1145,metadata!$B$2:$S$451,8,0)</f>
        <v>105</v>
      </c>
      <c r="L1145" s="0" t="n">
        <f aca="false">VLOOKUP($D1145,metadata!$B$2:$S$451,9,0)</f>
        <v>7</v>
      </c>
      <c r="M1145" s="0" t="str">
        <f aca="false">VLOOKUP($D1145,metadata!$B$2:$S$451,10,0)</f>
        <v/>
      </c>
      <c r="N1145" s="0" t="str">
        <f aca="false">VLOOKUP($D1145,metadata!$B$2:$S$451,11,0)</f>
        <v>drosophila montana</v>
      </c>
      <c r="O1145" s="0" t="str">
        <f aca="false">VLOOKUP($D1145,metadata!$B$2:$S$451,12,0)</f>
        <v>diptera</v>
      </c>
      <c r="P1145" s="0" t="str">
        <f aca="false">VLOOKUP($D1145,metadata!$B$2:$S$451,13,0)</f>
        <v>Kemi</v>
      </c>
      <c r="Q1145" s="0" t="str">
        <f aca="false">VLOOKUP($D1145,metadata!$B$2:$S$451,14,0)</f>
        <v>65.7N</v>
      </c>
      <c r="R1145" s="0" t="str">
        <f aca="false">VLOOKUP($D1145,metadata!$B$2:$S$451,15,0)</f>
        <v>24.7E</v>
      </c>
      <c r="S1145" s="0" t="str">
        <f aca="false">VLOOKUP($D1145,metadata!$B$2:$S$451,16,0)</f>
        <v/>
      </c>
      <c r="T1145" s="0" t="str">
        <f aca="false">VLOOKUP($D1145,metadata!$B$2:$S$451,17,0)</f>
        <v/>
      </c>
      <c r="U1145" s="0" t="str">
        <f aca="false">VLOOKUP($D1145,metadata!$B$2:$S$451,18,0)</f>
        <v/>
      </c>
      <c r="V1145" s="0" t="n">
        <f aca="false">VLOOKUP($D1145,metadata!$B$2:$Z$451,19,0)</f>
        <v>100</v>
      </c>
      <c r="W1145" s="0" t="str">
        <f aca="false">VLOOKUP($D1145,metadata!$B$2:$Z$451,20,0)</f>
        <v>global average</v>
      </c>
      <c r="X1145" s="0" t="n">
        <f aca="false">VLOOKUP($D1145,metadata!$B$2:$Z$451,21,0)</f>
        <v>7</v>
      </c>
      <c r="Y1145" s="0" t="str">
        <f aca="false">VLOOKUP($D1145,metadata!$B$2:$Z$451,22,0)</f>
        <v>t26</v>
      </c>
      <c r="Z1145" s="0" t="n">
        <f aca="false">VLOOKUP($D1145,metadata!$B$2:$Z$451,23,0)</f>
        <v>21</v>
      </c>
      <c r="AA1145" s="0" t="str">
        <f aca="false">VLOOKUP($D1145,metadata!$B$2:$Z$451,24,0)</f>
        <v>adult</v>
      </c>
      <c r="AB1145" s="0" t="str">
        <f aca="false">VLOOKUP($D1145,metadata!$B$2:$Z$451,25,0)</f>
        <v/>
      </c>
      <c r="AF1145" s="0" t="n">
        <f aca="false">IF(AE1145="",V1145,AE1145)</f>
        <v>100</v>
      </c>
      <c r="AH1145" s="0" t="str">
        <f aca="false">IF(AD1145&lt;1.1,"x","")</f>
        <v>x</v>
      </c>
      <c r="AM1145" s="0" t="s">
        <v>46</v>
      </c>
      <c r="AN1145" s="0" t="n">
        <v>18.17</v>
      </c>
      <c r="AO1145" s="0" t="n">
        <v>0.12</v>
      </c>
      <c r="AP1145" s="0" t="n">
        <v>46.55</v>
      </c>
      <c r="AQ1145" s="0" t="n">
        <v>100</v>
      </c>
    </row>
    <row r="1146" customFormat="false" ht="13.8" hidden="false" customHeight="false" outlineLevel="0" collapsed="false">
      <c r="C1146" s="0" t="n">
        <v>1154</v>
      </c>
      <c r="D1146" s="3" t="str">
        <f aca="false">VLOOKUP(C1146,$A$1:$B$451,2)</f>
        <v>26-Kemi</v>
      </c>
      <c r="E1146" s="0" t="str">
        <f aca="false">VLOOKUP($D1146,metadata!$B$2:$S$451,2,0)</f>
        <v>Lankinen, P; Tyukmaeva, VI; Hoikkala, A</v>
      </c>
      <c r="F1146" s="0" t="str">
        <f aca="false">VLOOKUP($D1146,metadata!$B$2:$S$451,3,0)</f>
        <v>Northern Drosophila montana flies show variation both within and between cline populations in the critical day length evoking reproductive diapause</v>
      </c>
      <c r="G1146" s="0" t="str">
        <f aca="false">VLOOKUP($D1146,metadata!$B$2:$S$451,4,0)</f>
        <v>10.1016/j.jinsphys.2013.05.006</v>
      </c>
      <c r="H1146" s="0" t="str">
        <f aca="false">VLOOKUP($D1146,metadata!$B$2:$S$451,5,0)</f>
        <v>y</v>
      </c>
      <c r="I1146" s="0" t="str">
        <f aca="false">VLOOKUP($D1146,metadata!$B$2:$S$451,6,0)</f>
        <v>a</v>
      </c>
      <c r="J1146" s="0" t="str">
        <f aca="false">VLOOKUP($D1146,metadata!$B$2:$S$451,7,0)</f>
        <v>i</v>
      </c>
      <c r="K1146" s="0" t="n">
        <f aca="false">VLOOKUP($D1146,metadata!$B$2:$S$451,8,0)</f>
        <v>105</v>
      </c>
      <c r="L1146" s="0" t="n">
        <f aca="false">VLOOKUP($D1146,metadata!$B$2:$S$451,9,0)</f>
        <v>7</v>
      </c>
      <c r="M1146" s="0" t="str">
        <f aca="false">VLOOKUP($D1146,metadata!$B$2:$S$451,10,0)</f>
        <v/>
      </c>
      <c r="N1146" s="0" t="str">
        <f aca="false">VLOOKUP($D1146,metadata!$B$2:$S$451,11,0)</f>
        <v>drosophila montana</v>
      </c>
      <c r="O1146" s="0" t="str">
        <f aca="false">VLOOKUP($D1146,metadata!$B$2:$S$451,12,0)</f>
        <v>diptera</v>
      </c>
      <c r="P1146" s="0" t="str">
        <f aca="false">VLOOKUP($D1146,metadata!$B$2:$S$451,13,0)</f>
        <v>Kemi</v>
      </c>
      <c r="Q1146" s="0" t="str">
        <f aca="false">VLOOKUP($D1146,metadata!$B$2:$S$451,14,0)</f>
        <v>65.7N</v>
      </c>
      <c r="R1146" s="0" t="str">
        <f aca="false">VLOOKUP($D1146,metadata!$B$2:$S$451,15,0)</f>
        <v>24.7E</v>
      </c>
      <c r="S1146" s="0" t="str">
        <f aca="false">VLOOKUP($D1146,metadata!$B$2:$S$451,16,0)</f>
        <v/>
      </c>
      <c r="T1146" s="0" t="str">
        <f aca="false">VLOOKUP($D1146,metadata!$B$2:$S$451,17,0)</f>
        <v/>
      </c>
      <c r="U1146" s="0" t="str">
        <f aca="false">VLOOKUP($D1146,metadata!$B$2:$S$451,18,0)</f>
        <v/>
      </c>
      <c r="V1146" s="0" t="n">
        <f aca="false">VLOOKUP($D1146,metadata!$B$2:$Z$451,19,0)</f>
        <v>100</v>
      </c>
      <c r="W1146" s="0" t="str">
        <f aca="false">VLOOKUP($D1146,metadata!$B$2:$Z$451,20,0)</f>
        <v>global average</v>
      </c>
      <c r="X1146" s="0" t="n">
        <f aca="false">VLOOKUP($D1146,metadata!$B$2:$Z$451,21,0)</f>
        <v>7</v>
      </c>
      <c r="Y1146" s="0" t="str">
        <f aca="false">VLOOKUP($D1146,metadata!$B$2:$Z$451,22,0)</f>
        <v>t26</v>
      </c>
      <c r="Z1146" s="0" t="n">
        <f aca="false">VLOOKUP($D1146,metadata!$B$2:$Z$451,23,0)</f>
        <v>21</v>
      </c>
      <c r="AA1146" s="0" t="str">
        <f aca="false">VLOOKUP($D1146,metadata!$B$2:$Z$451,24,0)</f>
        <v>adult</v>
      </c>
      <c r="AB1146" s="0" t="str">
        <f aca="false">VLOOKUP($D1146,metadata!$B$2:$Z$451,25,0)</f>
        <v/>
      </c>
      <c r="AF1146" s="0" t="n">
        <f aca="false">IF(AE1146="",V1146,AE1146)</f>
        <v>100</v>
      </c>
      <c r="AH1146" s="0" t="str">
        <f aca="false">IF(AD1146&lt;1.1,"x","")</f>
        <v>x</v>
      </c>
      <c r="AM1146" s="0" t="s">
        <v>46</v>
      </c>
      <c r="AN1146" s="0" t="n">
        <v>20.71</v>
      </c>
      <c r="AO1146" s="0" t="n">
        <v>0.22</v>
      </c>
      <c r="AP1146" s="0" t="n">
        <v>17.11</v>
      </c>
      <c r="AQ1146" s="0" t="n">
        <v>100</v>
      </c>
    </row>
    <row r="1147" customFormat="false" ht="13.8" hidden="false" customHeight="false" outlineLevel="0" collapsed="false">
      <c r="C1147" s="0" t="n">
        <v>1155</v>
      </c>
      <c r="D1147" s="3" t="str">
        <f aca="false">VLOOKUP(C1147,$A$1:$B$451,2)</f>
        <v>26-Kemi</v>
      </c>
      <c r="E1147" s="0" t="str">
        <f aca="false">VLOOKUP($D1147,metadata!$B$2:$S$451,2,0)</f>
        <v>Lankinen, P; Tyukmaeva, VI; Hoikkala, A</v>
      </c>
      <c r="F1147" s="0" t="str">
        <f aca="false">VLOOKUP($D1147,metadata!$B$2:$S$451,3,0)</f>
        <v>Northern Drosophila montana flies show variation both within and between cline populations in the critical day length evoking reproductive diapause</v>
      </c>
      <c r="G1147" s="0" t="str">
        <f aca="false">VLOOKUP($D1147,metadata!$B$2:$S$451,4,0)</f>
        <v>10.1016/j.jinsphys.2013.05.006</v>
      </c>
      <c r="H1147" s="0" t="str">
        <f aca="false">VLOOKUP($D1147,metadata!$B$2:$S$451,5,0)</f>
        <v>y</v>
      </c>
      <c r="I1147" s="0" t="str">
        <f aca="false">VLOOKUP($D1147,metadata!$B$2:$S$451,6,0)</f>
        <v>a</v>
      </c>
      <c r="J1147" s="0" t="str">
        <f aca="false">VLOOKUP($D1147,metadata!$B$2:$S$451,7,0)</f>
        <v>i</v>
      </c>
      <c r="K1147" s="0" t="n">
        <f aca="false">VLOOKUP($D1147,metadata!$B$2:$S$451,8,0)</f>
        <v>105</v>
      </c>
      <c r="L1147" s="0" t="n">
        <f aca="false">VLOOKUP($D1147,metadata!$B$2:$S$451,9,0)</f>
        <v>7</v>
      </c>
      <c r="M1147" s="0" t="str">
        <f aca="false">VLOOKUP($D1147,metadata!$B$2:$S$451,10,0)</f>
        <v/>
      </c>
      <c r="N1147" s="0" t="str">
        <f aca="false">VLOOKUP($D1147,metadata!$B$2:$S$451,11,0)</f>
        <v>drosophila montana</v>
      </c>
      <c r="O1147" s="0" t="str">
        <f aca="false">VLOOKUP($D1147,metadata!$B$2:$S$451,12,0)</f>
        <v>diptera</v>
      </c>
      <c r="P1147" s="0" t="str">
        <f aca="false">VLOOKUP($D1147,metadata!$B$2:$S$451,13,0)</f>
        <v>Kemi</v>
      </c>
      <c r="Q1147" s="0" t="str">
        <f aca="false">VLOOKUP($D1147,metadata!$B$2:$S$451,14,0)</f>
        <v>65.7N</v>
      </c>
      <c r="R1147" s="0" t="str">
        <f aca="false">VLOOKUP($D1147,metadata!$B$2:$S$451,15,0)</f>
        <v>24.7E</v>
      </c>
      <c r="S1147" s="0" t="str">
        <f aca="false">VLOOKUP($D1147,metadata!$B$2:$S$451,16,0)</f>
        <v/>
      </c>
      <c r="T1147" s="0" t="str">
        <f aca="false">VLOOKUP($D1147,metadata!$B$2:$S$451,17,0)</f>
        <v/>
      </c>
      <c r="U1147" s="0" t="str">
        <f aca="false">VLOOKUP($D1147,metadata!$B$2:$S$451,18,0)</f>
        <v/>
      </c>
      <c r="V1147" s="0" t="n">
        <f aca="false">VLOOKUP($D1147,metadata!$B$2:$Z$451,19,0)</f>
        <v>100</v>
      </c>
      <c r="W1147" s="0" t="str">
        <f aca="false">VLOOKUP($D1147,metadata!$B$2:$Z$451,20,0)</f>
        <v>global average</v>
      </c>
      <c r="X1147" s="0" t="n">
        <f aca="false">VLOOKUP($D1147,metadata!$B$2:$Z$451,21,0)</f>
        <v>7</v>
      </c>
      <c r="Y1147" s="0" t="str">
        <f aca="false">VLOOKUP($D1147,metadata!$B$2:$Z$451,22,0)</f>
        <v>t26</v>
      </c>
      <c r="Z1147" s="0" t="n">
        <f aca="false">VLOOKUP($D1147,metadata!$B$2:$Z$451,23,0)</f>
        <v>21</v>
      </c>
      <c r="AA1147" s="0" t="str">
        <f aca="false">VLOOKUP($D1147,metadata!$B$2:$Z$451,24,0)</f>
        <v>adult</v>
      </c>
      <c r="AB1147" s="0" t="str">
        <f aca="false">VLOOKUP($D1147,metadata!$B$2:$Z$451,25,0)</f>
        <v/>
      </c>
      <c r="AF1147" s="0" t="n">
        <f aca="false">IF(AE1147="",V1147,AE1147)</f>
        <v>100</v>
      </c>
      <c r="AH1147" s="0" t="str">
        <f aca="false">IF(AD1147&lt;1.1,"x","")</f>
        <v>x</v>
      </c>
      <c r="AM1147" s="0" t="s">
        <v>46</v>
      </c>
      <c r="AN1147" s="0" t="n">
        <v>21.91</v>
      </c>
      <c r="AO1147" s="0" t="n">
        <v>0.31</v>
      </c>
      <c r="AP1147" s="0" t="n">
        <v>18.75</v>
      </c>
      <c r="AQ1147" s="0" t="n">
        <v>100</v>
      </c>
    </row>
    <row r="1148" customFormat="false" ht="13.8" hidden="false" customHeight="false" outlineLevel="0" collapsed="false">
      <c r="C1148" s="0" t="n">
        <v>1156</v>
      </c>
      <c r="D1148" s="3" t="str">
        <f aca="false">VLOOKUP(C1148,$A$1:$B$451,2)</f>
        <v>26-Kemi</v>
      </c>
      <c r="E1148" s="0" t="str">
        <f aca="false">VLOOKUP($D1148,metadata!$B$2:$S$451,2,0)</f>
        <v>Lankinen, P; Tyukmaeva, VI; Hoikkala, A</v>
      </c>
      <c r="F1148" s="0" t="str">
        <f aca="false">VLOOKUP($D1148,metadata!$B$2:$S$451,3,0)</f>
        <v>Northern Drosophila montana flies show variation both within and between cline populations in the critical day length evoking reproductive diapause</v>
      </c>
      <c r="G1148" s="0" t="str">
        <f aca="false">VLOOKUP($D1148,metadata!$B$2:$S$451,4,0)</f>
        <v>10.1016/j.jinsphys.2013.05.006</v>
      </c>
      <c r="H1148" s="0" t="str">
        <f aca="false">VLOOKUP($D1148,metadata!$B$2:$S$451,5,0)</f>
        <v>y</v>
      </c>
      <c r="I1148" s="0" t="str">
        <f aca="false">VLOOKUP($D1148,metadata!$B$2:$S$451,6,0)</f>
        <v>a</v>
      </c>
      <c r="J1148" s="0" t="str">
        <f aca="false">VLOOKUP($D1148,metadata!$B$2:$S$451,7,0)</f>
        <v>i</v>
      </c>
      <c r="K1148" s="0" t="n">
        <f aca="false">VLOOKUP($D1148,metadata!$B$2:$S$451,8,0)</f>
        <v>105</v>
      </c>
      <c r="L1148" s="0" t="n">
        <f aca="false">VLOOKUP($D1148,metadata!$B$2:$S$451,9,0)</f>
        <v>7</v>
      </c>
      <c r="M1148" s="0" t="str">
        <f aca="false">VLOOKUP($D1148,metadata!$B$2:$S$451,10,0)</f>
        <v/>
      </c>
      <c r="N1148" s="0" t="str">
        <f aca="false">VLOOKUP($D1148,metadata!$B$2:$S$451,11,0)</f>
        <v>drosophila montana</v>
      </c>
      <c r="O1148" s="0" t="str">
        <f aca="false">VLOOKUP($D1148,metadata!$B$2:$S$451,12,0)</f>
        <v>diptera</v>
      </c>
      <c r="P1148" s="0" t="str">
        <f aca="false">VLOOKUP($D1148,metadata!$B$2:$S$451,13,0)</f>
        <v>Kemi</v>
      </c>
      <c r="Q1148" s="0" t="str">
        <f aca="false">VLOOKUP($D1148,metadata!$B$2:$S$451,14,0)</f>
        <v>65.7N</v>
      </c>
      <c r="R1148" s="0" t="str">
        <f aca="false">VLOOKUP($D1148,metadata!$B$2:$S$451,15,0)</f>
        <v>24.7E</v>
      </c>
      <c r="S1148" s="0" t="str">
        <f aca="false">VLOOKUP($D1148,metadata!$B$2:$S$451,16,0)</f>
        <v/>
      </c>
      <c r="T1148" s="0" t="str">
        <f aca="false">VLOOKUP($D1148,metadata!$B$2:$S$451,17,0)</f>
        <v/>
      </c>
      <c r="U1148" s="0" t="str">
        <f aca="false">VLOOKUP($D1148,metadata!$B$2:$S$451,18,0)</f>
        <v/>
      </c>
      <c r="V1148" s="0" t="n">
        <f aca="false">VLOOKUP($D1148,metadata!$B$2:$Z$451,19,0)</f>
        <v>100</v>
      </c>
      <c r="W1148" s="0" t="str">
        <f aca="false">VLOOKUP($D1148,metadata!$B$2:$Z$451,20,0)</f>
        <v>global average</v>
      </c>
      <c r="X1148" s="0" t="n">
        <f aca="false">VLOOKUP($D1148,metadata!$B$2:$Z$451,21,0)</f>
        <v>7</v>
      </c>
      <c r="Y1148" s="0" t="str">
        <f aca="false">VLOOKUP($D1148,metadata!$B$2:$Z$451,22,0)</f>
        <v>t26</v>
      </c>
      <c r="Z1148" s="0" t="n">
        <f aca="false">VLOOKUP($D1148,metadata!$B$2:$Z$451,23,0)</f>
        <v>21</v>
      </c>
      <c r="AA1148" s="0" t="str">
        <f aca="false">VLOOKUP($D1148,metadata!$B$2:$Z$451,24,0)</f>
        <v>adult</v>
      </c>
      <c r="AB1148" s="0" t="str">
        <f aca="false">VLOOKUP($D1148,metadata!$B$2:$Z$451,25,0)</f>
        <v/>
      </c>
      <c r="AF1148" s="0" t="n">
        <f aca="false">IF(AE1148="",V1148,AE1148)</f>
        <v>100</v>
      </c>
      <c r="AH1148" s="0" t="str">
        <f aca="false">IF(AD1148&lt;1.1,"x","")</f>
        <v>x</v>
      </c>
      <c r="AM1148" s="0" t="s">
        <v>46</v>
      </c>
      <c r="AN1148" s="0" t="n">
        <v>18.94</v>
      </c>
      <c r="AO1148" s="0" t="n">
        <v>0.1</v>
      </c>
      <c r="AP1148" s="0" t="n">
        <v>58.92</v>
      </c>
      <c r="AQ1148" s="0" t="n">
        <v>100</v>
      </c>
    </row>
    <row r="1149" customFormat="false" ht="13.8" hidden="false" customHeight="false" outlineLevel="0" collapsed="false">
      <c r="C1149" s="0" t="n">
        <v>1157</v>
      </c>
      <c r="D1149" s="3" t="str">
        <f aca="false">VLOOKUP(C1149,$A$1:$B$451,2)</f>
        <v>26-Kemi</v>
      </c>
      <c r="E1149" s="0" t="str">
        <f aca="false">VLOOKUP($D1149,metadata!$B$2:$S$451,2,0)</f>
        <v>Lankinen, P; Tyukmaeva, VI; Hoikkala, A</v>
      </c>
      <c r="F1149" s="0" t="str">
        <f aca="false">VLOOKUP($D1149,metadata!$B$2:$S$451,3,0)</f>
        <v>Northern Drosophila montana flies show variation both within and between cline populations in the critical day length evoking reproductive diapause</v>
      </c>
      <c r="G1149" s="0" t="str">
        <f aca="false">VLOOKUP($D1149,metadata!$B$2:$S$451,4,0)</f>
        <v>10.1016/j.jinsphys.2013.05.006</v>
      </c>
      <c r="H1149" s="0" t="str">
        <f aca="false">VLOOKUP($D1149,metadata!$B$2:$S$451,5,0)</f>
        <v>y</v>
      </c>
      <c r="I1149" s="0" t="str">
        <f aca="false">VLOOKUP($D1149,metadata!$B$2:$S$451,6,0)</f>
        <v>a</v>
      </c>
      <c r="J1149" s="0" t="str">
        <f aca="false">VLOOKUP($D1149,metadata!$B$2:$S$451,7,0)</f>
        <v>i</v>
      </c>
      <c r="K1149" s="0" t="n">
        <f aca="false">VLOOKUP($D1149,metadata!$B$2:$S$451,8,0)</f>
        <v>105</v>
      </c>
      <c r="L1149" s="0" t="n">
        <f aca="false">VLOOKUP($D1149,metadata!$B$2:$S$451,9,0)</f>
        <v>7</v>
      </c>
      <c r="M1149" s="0" t="str">
        <f aca="false">VLOOKUP($D1149,metadata!$B$2:$S$451,10,0)</f>
        <v/>
      </c>
      <c r="N1149" s="0" t="str">
        <f aca="false">VLOOKUP($D1149,metadata!$B$2:$S$451,11,0)</f>
        <v>drosophila montana</v>
      </c>
      <c r="O1149" s="0" t="str">
        <f aca="false">VLOOKUP($D1149,metadata!$B$2:$S$451,12,0)</f>
        <v>diptera</v>
      </c>
      <c r="P1149" s="0" t="str">
        <f aca="false">VLOOKUP($D1149,metadata!$B$2:$S$451,13,0)</f>
        <v>Kemi</v>
      </c>
      <c r="Q1149" s="0" t="str">
        <f aca="false">VLOOKUP($D1149,metadata!$B$2:$S$451,14,0)</f>
        <v>65.7N</v>
      </c>
      <c r="R1149" s="0" t="str">
        <f aca="false">VLOOKUP($D1149,metadata!$B$2:$S$451,15,0)</f>
        <v>24.7E</v>
      </c>
      <c r="S1149" s="0" t="str">
        <f aca="false">VLOOKUP($D1149,metadata!$B$2:$S$451,16,0)</f>
        <v/>
      </c>
      <c r="T1149" s="0" t="str">
        <f aca="false">VLOOKUP($D1149,metadata!$B$2:$S$451,17,0)</f>
        <v/>
      </c>
      <c r="U1149" s="0" t="str">
        <f aca="false">VLOOKUP($D1149,metadata!$B$2:$S$451,18,0)</f>
        <v/>
      </c>
      <c r="V1149" s="0" t="n">
        <f aca="false">VLOOKUP($D1149,metadata!$B$2:$Z$451,19,0)</f>
        <v>100</v>
      </c>
      <c r="W1149" s="0" t="str">
        <f aca="false">VLOOKUP($D1149,metadata!$B$2:$Z$451,20,0)</f>
        <v>global average</v>
      </c>
      <c r="X1149" s="0" t="n">
        <f aca="false">VLOOKUP($D1149,metadata!$B$2:$Z$451,21,0)</f>
        <v>7</v>
      </c>
      <c r="Y1149" s="0" t="str">
        <f aca="false">VLOOKUP($D1149,metadata!$B$2:$Z$451,22,0)</f>
        <v>t26</v>
      </c>
      <c r="Z1149" s="0" t="n">
        <f aca="false">VLOOKUP($D1149,metadata!$B$2:$Z$451,23,0)</f>
        <v>21</v>
      </c>
      <c r="AA1149" s="0" t="str">
        <f aca="false">VLOOKUP($D1149,metadata!$B$2:$Z$451,24,0)</f>
        <v>adult</v>
      </c>
      <c r="AB1149" s="0" t="str">
        <f aca="false">VLOOKUP($D1149,metadata!$B$2:$Z$451,25,0)</f>
        <v/>
      </c>
      <c r="AF1149" s="0" t="n">
        <f aca="false">IF(AE1149="",V1149,AE1149)</f>
        <v>100</v>
      </c>
      <c r="AH1149" s="0" t="str">
        <f aca="false">IF(AD1149&lt;1.1,"x","")</f>
        <v>x</v>
      </c>
      <c r="AM1149" s="0" t="s">
        <v>46</v>
      </c>
      <c r="AN1149" s="0" t="n">
        <v>18.28</v>
      </c>
      <c r="AO1149" s="0" t="n">
        <v>0.13</v>
      </c>
      <c r="AP1149" s="0" t="n">
        <v>37.1</v>
      </c>
      <c r="AQ1149" s="0" t="n">
        <v>100</v>
      </c>
    </row>
    <row r="1150" customFormat="false" ht="13.8" hidden="false" customHeight="false" outlineLevel="0" collapsed="false">
      <c r="C1150" s="0" t="n">
        <v>1158</v>
      </c>
      <c r="D1150" s="3" t="str">
        <f aca="false">VLOOKUP(C1150,$A$1:$B$451,2)</f>
        <v>26-Kemi</v>
      </c>
      <c r="E1150" s="0" t="str">
        <f aca="false">VLOOKUP($D1150,metadata!$B$2:$S$451,2,0)</f>
        <v>Lankinen, P; Tyukmaeva, VI; Hoikkala, A</v>
      </c>
      <c r="F1150" s="0" t="str">
        <f aca="false">VLOOKUP($D1150,metadata!$B$2:$S$451,3,0)</f>
        <v>Northern Drosophila montana flies show variation both within and between cline populations in the critical day length evoking reproductive diapause</v>
      </c>
      <c r="G1150" s="0" t="str">
        <f aca="false">VLOOKUP($D1150,metadata!$B$2:$S$451,4,0)</f>
        <v>10.1016/j.jinsphys.2013.05.006</v>
      </c>
      <c r="H1150" s="0" t="str">
        <f aca="false">VLOOKUP($D1150,metadata!$B$2:$S$451,5,0)</f>
        <v>y</v>
      </c>
      <c r="I1150" s="0" t="str">
        <f aca="false">VLOOKUP($D1150,metadata!$B$2:$S$451,6,0)</f>
        <v>a</v>
      </c>
      <c r="J1150" s="0" t="str">
        <f aca="false">VLOOKUP($D1150,metadata!$B$2:$S$451,7,0)</f>
        <v>i</v>
      </c>
      <c r="K1150" s="0" t="n">
        <f aca="false">VLOOKUP($D1150,metadata!$B$2:$S$451,8,0)</f>
        <v>105</v>
      </c>
      <c r="L1150" s="0" t="n">
        <f aca="false">VLOOKUP($D1150,metadata!$B$2:$S$451,9,0)</f>
        <v>7</v>
      </c>
      <c r="M1150" s="0" t="str">
        <f aca="false">VLOOKUP($D1150,metadata!$B$2:$S$451,10,0)</f>
        <v/>
      </c>
      <c r="N1150" s="0" t="str">
        <f aca="false">VLOOKUP($D1150,metadata!$B$2:$S$451,11,0)</f>
        <v>drosophila montana</v>
      </c>
      <c r="O1150" s="0" t="str">
        <f aca="false">VLOOKUP($D1150,metadata!$B$2:$S$451,12,0)</f>
        <v>diptera</v>
      </c>
      <c r="P1150" s="0" t="str">
        <f aca="false">VLOOKUP($D1150,metadata!$B$2:$S$451,13,0)</f>
        <v>Kemi</v>
      </c>
      <c r="Q1150" s="0" t="str">
        <f aca="false">VLOOKUP($D1150,metadata!$B$2:$S$451,14,0)</f>
        <v>65.7N</v>
      </c>
      <c r="R1150" s="0" t="str">
        <f aca="false">VLOOKUP($D1150,metadata!$B$2:$S$451,15,0)</f>
        <v>24.7E</v>
      </c>
      <c r="S1150" s="0" t="str">
        <f aca="false">VLOOKUP($D1150,metadata!$B$2:$S$451,16,0)</f>
        <v/>
      </c>
      <c r="T1150" s="0" t="str">
        <f aca="false">VLOOKUP($D1150,metadata!$B$2:$S$451,17,0)</f>
        <v/>
      </c>
      <c r="U1150" s="0" t="str">
        <f aca="false">VLOOKUP($D1150,metadata!$B$2:$S$451,18,0)</f>
        <v/>
      </c>
      <c r="V1150" s="0" t="n">
        <f aca="false">VLOOKUP($D1150,metadata!$B$2:$Z$451,19,0)</f>
        <v>100</v>
      </c>
      <c r="W1150" s="0" t="str">
        <f aca="false">VLOOKUP($D1150,metadata!$B$2:$Z$451,20,0)</f>
        <v>global average</v>
      </c>
      <c r="X1150" s="0" t="n">
        <f aca="false">VLOOKUP($D1150,metadata!$B$2:$Z$451,21,0)</f>
        <v>7</v>
      </c>
      <c r="Y1150" s="0" t="str">
        <f aca="false">VLOOKUP($D1150,metadata!$B$2:$Z$451,22,0)</f>
        <v>t26</v>
      </c>
      <c r="Z1150" s="0" t="n">
        <f aca="false">VLOOKUP($D1150,metadata!$B$2:$Z$451,23,0)</f>
        <v>21</v>
      </c>
      <c r="AA1150" s="0" t="str">
        <f aca="false">VLOOKUP($D1150,metadata!$B$2:$Z$451,24,0)</f>
        <v>adult</v>
      </c>
      <c r="AB1150" s="0" t="str">
        <f aca="false">VLOOKUP($D1150,metadata!$B$2:$Z$451,25,0)</f>
        <v/>
      </c>
      <c r="AF1150" s="0" t="n">
        <f aca="false">IF(AE1150="",V1150,AE1150)</f>
        <v>100</v>
      </c>
      <c r="AH1150" s="0" t="str">
        <f aca="false">IF(AD1150&lt;1.1,"x","")</f>
        <v>x</v>
      </c>
      <c r="AM1150" s="0" t="s">
        <v>46</v>
      </c>
      <c r="AN1150" s="0" t="n">
        <v>19.15</v>
      </c>
      <c r="AO1150" s="0" t="n">
        <v>0.21</v>
      </c>
      <c r="AP1150" s="0" t="n">
        <v>16.05</v>
      </c>
      <c r="AQ1150" s="0" t="n">
        <v>100</v>
      </c>
    </row>
    <row r="1151" customFormat="false" ht="13.8" hidden="false" customHeight="false" outlineLevel="0" collapsed="false">
      <c r="C1151" s="0" t="n">
        <v>1159</v>
      </c>
      <c r="D1151" s="3" t="str">
        <f aca="false">VLOOKUP(C1151,$A$1:$B$451,2)</f>
        <v>26-Pudasjärvi</v>
      </c>
      <c r="E1151" s="0" t="str">
        <f aca="false">VLOOKUP($D1151,metadata!$B$2:$S$451,2,0)</f>
        <v>Lankinen, P; Tyukmaeva, VI; Hoikkala, A</v>
      </c>
      <c r="F1151" s="0" t="str">
        <f aca="false">VLOOKUP($D1151,metadata!$B$2:$S$451,3,0)</f>
        <v>Northern Drosophila montana flies show variation both within and between cline populations in the critical day length evoking reproductive diapause</v>
      </c>
      <c r="G1151" s="0" t="str">
        <f aca="false">VLOOKUP($D1151,metadata!$B$2:$S$451,4,0)</f>
        <v>10.1016/j.jinsphys.2013.05.006</v>
      </c>
      <c r="H1151" s="0" t="str">
        <f aca="false">VLOOKUP($D1151,metadata!$B$2:$S$451,5,0)</f>
        <v>y</v>
      </c>
      <c r="I1151" s="0" t="str">
        <f aca="false">VLOOKUP($D1151,metadata!$B$2:$S$451,6,0)</f>
        <v>a</v>
      </c>
      <c r="J1151" s="0" t="str">
        <f aca="false">VLOOKUP($D1151,metadata!$B$2:$S$451,7,0)</f>
        <v>i</v>
      </c>
      <c r="K1151" s="0" t="n">
        <f aca="false">VLOOKUP($D1151,metadata!$B$2:$S$451,8,0)</f>
        <v>105</v>
      </c>
      <c r="L1151" s="0" t="n">
        <f aca="false">VLOOKUP($D1151,metadata!$B$2:$S$451,9,0)</f>
        <v>15</v>
      </c>
      <c r="M1151" s="0" t="str">
        <f aca="false">VLOOKUP($D1151,metadata!$B$2:$S$451,10,0)</f>
        <v/>
      </c>
      <c r="N1151" s="0" t="str">
        <f aca="false">VLOOKUP($D1151,metadata!$B$2:$S$451,11,0)</f>
        <v>drosophila montana</v>
      </c>
      <c r="O1151" s="0" t="str">
        <f aca="false">VLOOKUP($D1151,metadata!$B$2:$S$451,12,0)</f>
        <v>diptera</v>
      </c>
      <c r="P1151" s="0" t="str">
        <f aca="false">VLOOKUP($D1151,metadata!$B$2:$S$451,13,0)</f>
        <v>Pudasjärvi</v>
      </c>
      <c r="Q1151" s="0" t="str">
        <f aca="false">VLOOKUP($D1151,metadata!$B$2:$S$451,14,0)</f>
        <v>65.4N</v>
      </c>
      <c r="R1151" s="0" t="str">
        <f aca="false">VLOOKUP($D1151,metadata!$B$2:$S$451,15,0)</f>
        <v>27.0E</v>
      </c>
      <c r="S1151" s="0" t="str">
        <f aca="false">VLOOKUP($D1151,metadata!$B$2:$S$451,16,0)</f>
        <v/>
      </c>
      <c r="T1151" s="0" t="str">
        <f aca="false">VLOOKUP($D1151,metadata!$B$2:$S$451,17,0)</f>
        <v/>
      </c>
      <c r="U1151" s="0" t="str">
        <f aca="false">VLOOKUP($D1151,metadata!$B$2:$S$451,18,0)</f>
        <v/>
      </c>
      <c r="V1151" s="0" t="n">
        <f aca="false">VLOOKUP($D1151,metadata!$B$2:$Z$451,19,0)</f>
        <v>100</v>
      </c>
      <c r="W1151" s="0" t="str">
        <f aca="false">VLOOKUP($D1151,metadata!$B$2:$Z$451,20,0)</f>
        <v>global average</v>
      </c>
      <c r="X1151" s="0" t="n">
        <f aca="false">VLOOKUP($D1151,metadata!$B$2:$Z$451,21,0)</f>
        <v>15</v>
      </c>
      <c r="Y1151" s="0" t="str">
        <f aca="false">VLOOKUP($D1151,metadata!$B$2:$Z$451,22,0)</f>
        <v>t26</v>
      </c>
      <c r="Z1151" s="0" t="n">
        <f aca="false">VLOOKUP($D1151,metadata!$B$2:$Z$451,23,0)</f>
        <v>21</v>
      </c>
      <c r="AA1151" s="0" t="str">
        <f aca="false">VLOOKUP($D1151,metadata!$B$2:$Z$451,24,0)</f>
        <v>adult</v>
      </c>
      <c r="AB1151" s="0" t="str">
        <f aca="false">VLOOKUP($D1151,metadata!$B$2:$Z$451,25,0)</f>
        <v/>
      </c>
      <c r="AF1151" s="0" t="n">
        <f aca="false">IF(AE1151="",V1151,AE1151)</f>
        <v>100</v>
      </c>
      <c r="AH1151" s="0" t="str">
        <f aca="false">IF(AD1151&lt;1.1,"x","")</f>
        <v>x</v>
      </c>
      <c r="AM1151" s="0" t="s">
        <v>47</v>
      </c>
      <c r="AN1151" s="0" t="n">
        <v>18.4</v>
      </c>
      <c r="AO1151" s="0" t="n">
        <v>0.12</v>
      </c>
      <c r="AP1151" s="0" t="n">
        <v>44.56</v>
      </c>
      <c r="AQ1151" s="0" t="n">
        <v>100</v>
      </c>
    </row>
    <row r="1152" customFormat="false" ht="13.8" hidden="false" customHeight="false" outlineLevel="0" collapsed="false">
      <c r="C1152" s="0" t="n">
        <v>1160</v>
      </c>
      <c r="D1152" s="3" t="str">
        <f aca="false">VLOOKUP(C1152,$A$1:$B$451,2)</f>
        <v>26-Pudasjärvi</v>
      </c>
      <c r="E1152" s="0" t="str">
        <f aca="false">VLOOKUP($D1152,metadata!$B$2:$S$451,2,0)</f>
        <v>Lankinen, P; Tyukmaeva, VI; Hoikkala, A</v>
      </c>
      <c r="F1152" s="0" t="str">
        <f aca="false">VLOOKUP($D1152,metadata!$B$2:$S$451,3,0)</f>
        <v>Northern Drosophila montana flies show variation both within and between cline populations in the critical day length evoking reproductive diapause</v>
      </c>
      <c r="G1152" s="0" t="str">
        <f aca="false">VLOOKUP($D1152,metadata!$B$2:$S$451,4,0)</f>
        <v>10.1016/j.jinsphys.2013.05.006</v>
      </c>
      <c r="H1152" s="0" t="str">
        <f aca="false">VLOOKUP($D1152,metadata!$B$2:$S$451,5,0)</f>
        <v>y</v>
      </c>
      <c r="I1152" s="0" t="str">
        <f aca="false">VLOOKUP($D1152,metadata!$B$2:$S$451,6,0)</f>
        <v>a</v>
      </c>
      <c r="J1152" s="0" t="str">
        <f aca="false">VLOOKUP($D1152,metadata!$B$2:$S$451,7,0)</f>
        <v>i</v>
      </c>
      <c r="K1152" s="0" t="n">
        <f aca="false">VLOOKUP($D1152,metadata!$B$2:$S$451,8,0)</f>
        <v>105</v>
      </c>
      <c r="L1152" s="0" t="n">
        <f aca="false">VLOOKUP($D1152,metadata!$B$2:$S$451,9,0)</f>
        <v>15</v>
      </c>
      <c r="M1152" s="0" t="str">
        <f aca="false">VLOOKUP($D1152,metadata!$B$2:$S$451,10,0)</f>
        <v/>
      </c>
      <c r="N1152" s="0" t="str">
        <f aca="false">VLOOKUP($D1152,metadata!$B$2:$S$451,11,0)</f>
        <v>drosophila montana</v>
      </c>
      <c r="O1152" s="0" t="str">
        <f aca="false">VLOOKUP($D1152,metadata!$B$2:$S$451,12,0)</f>
        <v>diptera</v>
      </c>
      <c r="P1152" s="0" t="str">
        <f aca="false">VLOOKUP($D1152,metadata!$B$2:$S$451,13,0)</f>
        <v>Pudasjärvi</v>
      </c>
      <c r="Q1152" s="0" t="str">
        <f aca="false">VLOOKUP($D1152,metadata!$B$2:$S$451,14,0)</f>
        <v>65.4N</v>
      </c>
      <c r="R1152" s="0" t="str">
        <f aca="false">VLOOKUP($D1152,metadata!$B$2:$S$451,15,0)</f>
        <v>27.0E</v>
      </c>
      <c r="S1152" s="0" t="str">
        <f aca="false">VLOOKUP($D1152,metadata!$B$2:$S$451,16,0)</f>
        <v/>
      </c>
      <c r="T1152" s="0" t="str">
        <f aca="false">VLOOKUP($D1152,metadata!$B$2:$S$451,17,0)</f>
        <v/>
      </c>
      <c r="U1152" s="0" t="str">
        <f aca="false">VLOOKUP($D1152,metadata!$B$2:$S$451,18,0)</f>
        <v/>
      </c>
      <c r="V1152" s="0" t="n">
        <f aca="false">VLOOKUP($D1152,metadata!$B$2:$Z$451,19,0)</f>
        <v>100</v>
      </c>
      <c r="W1152" s="0" t="str">
        <f aca="false">VLOOKUP($D1152,metadata!$B$2:$Z$451,20,0)</f>
        <v>global average</v>
      </c>
      <c r="X1152" s="0" t="n">
        <f aca="false">VLOOKUP($D1152,metadata!$B$2:$Z$451,21,0)</f>
        <v>15</v>
      </c>
      <c r="Y1152" s="0" t="str">
        <f aca="false">VLOOKUP($D1152,metadata!$B$2:$Z$451,22,0)</f>
        <v>t26</v>
      </c>
      <c r="Z1152" s="0" t="n">
        <f aca="false">VLOOKUP($D1152,metadata!$B$2:$Z$451,23,0)</f>
        <v>21</v>
      </c>
      <c r="AA1152" s="0" t="str">
        <f aca="false">VLOOKUP($D1152,metadata!$B$2:$Z$451,24,0)</f>
        <v>adult</v>
      </c>
      <c r="AB1152" s="0" t="str">
        <f aca="false">VLOOKUP($D1152,metadata!$B$2:$Z$451,25,0)</f>
        <v/>
      </c>
      <c r="AF1152" s="0" t="n">
        <f aca="false">IF(AE1152="",V1152,AE1152)</f>
        <v>100</v>
      </c>
      <c r="AH1152" s="0" t="str">
        <f aca="false">IF(AD1152&lt;1.1,"x","")</f>
        <v>x</v>
      </c>
      <c r="AM1152" s="0" t="s">
        <v>47</v>
      </c>
      <c r="AN1152" s="0" t="n">
        <v>18.89</v>
      </c>
      <c r="AO1152" s="0" t="n">
        <v>0.16</v>
      </c>
      <c r="AP1152" s="0" t="n">
        <v>27.58</v>
      </c>
      <c r="AQ1152" s="0" t="n">
        <v>100</v>
      </c>
    </row>
    <row r="1153" customFormat="false" ht="13.8" hidden="false" customHeight="false" outlineLevel="0" collapsed="false">
      <c r="C1153" s="0" t="n">
        <v>1161</v>
      </c>
      <c r="D1153" s="3" t="str">
        <f aca="false">VLOOKUP(C1153,$A$1:$B$451,2)</f>
        <v>26-Pudasjärvi</v>
      </c>
      <c r="E1153" s="0" t="str">
        <f aca="false">VLOOKUP($D1153,metadata!$B$2:$S$451,2,0)</f>
        <v>Lankinen, P; Tyukmaeva, VI; Hoikkala, A</v>
      </c>
      <c r="F1153" s="0" t="str">
        <f aca="false">VLOOKUP($D1153,metadata!$B$2:$S$451,3,0)</f>
        <v>Northern Drosophila montana flies show variation both within and between cline populations in the critical day length evoking reproductive diapause</v>
      </c>
      <c r="G1153" s="0" t="str">
        <f aca="false">VLOOKUP($D1153,metadata!$B$2:$S$451,4,0)</f>
        <v>10.1016/j.jinsphys.2013.05.006</v>
      </c>
      <c r="H1153" s="0" t="str">
        <f aca="false">VLOOKUP($D1153,metadata!$B$2:$S$451,5,0)</f>
        <v>y</v>
      </c>
      <c r="I1153" s="0" t="str">
        <f aca="false">VLOOKUP($D1153,metadata!$B$2:$S$451,6,0)</f>
        <v>a</v>
      </c>
      <c r="J1153" s="0" t="str">
        <f aca="false">VLOOKUP($D1153,metadata!$B$2:$S$451,7,0)</f>
        <v>i</v>
      </c>
      <c r="K1153" s="0" t="n">
        <f aca="false">VLOOKUP($D1153,metadata!$B$2:$S$451,8,0)</f>
        <v>105</v>
      </c>
      <c r="L1153" s="0" t="n">
        <f aca="false">VLOOKUP($D1153,metadata!$B$2:$S$451,9,0)</f>
        <v>15</v>
      </c>
      <c r="M1153" s="0" t="str">
        <f aca="false">VLOOKUP($D1153,metadata!$B$2:$S$451,10,0)</f>
        <v/>
      </c>
      <c r="N1153" s="0" t="str">
        <f aca="false">VLOOKUP($D1153,metadata!$B$2:$S$451,11,0)</f>
        <v>drosophila montana</v>
      </c>
      <c r="O1153" s="0" t="str">
        <f aca="false">VLOOKUP($D1153,metadata!$B$2:$S$451,12,0)</f>
        <v>diptera</v>
      </c>
      <c r="P1153" s="0" t="str">
        <f aca="false">VLOOKUP($D1153,metadata!$B$2:$S$451,13,0)</f>
        <v>Pudasjärvi</v>
      </c>
      <c r="Q1153" s="0" t="str">
        <f aca="false">VLOOKUP($D1153,metadata!$B$2:$S$451,14,0)</f>
        <v>65.4N</v>
      </c>
      <c r="R1153" s="0" t="str">
        <f aca="false">VLOOKUP($D1153,metadata!$B$2:$S$451,15,0)</f>
        <v>27.0E</v>
      </c>
      <c r="S1153" s="0" t="str">
        <f aca="false">VLOOKUP($D1153,metadata!$B$2:$S$451,16,0)</f>
        <v/>
      </c>
      <c r="T1153" s="0" t="str">
        <f aca="false">VLOOKUP($D1153,metadata!$B$2:$S$451,17,0)</f>
        <v/>
      </c>
      <c r="U1153" s="0" t="str">
        <f aca="false">VLOOKUP($D1153,metadata!$B$2:$S$451,18,0)</f>
        <v/>
      </c>
      <c r="V1153" s="0" t="n">
        <f aca="false">VLOOKUP($D1153,metadata!$B$2:$Z$451,19,0)</f>
        <v>100</v>
      </c>
      <c r="W1153" s="0" t="str">
        <f aca="false">VLOOKUP($D1153,metadata!$B$2:$Z$451,20,0)</f>
        <v>global average</v>
      </c>
      <c r="X1153" s="0" t="n">
        <f aca="false">VLOOKUP($D1153,metadata!$B$2:$Z$451,21,0)</f>
        <v>15</v>
      </c>
      <c r="Y1153" s="0" t="str">
        <f aca="false">VLOOKUP($D1153,metadata!$B$2:$Z$451,22,0)</f>
        <v>t26</v>
      </c>
      <c r="Z1153" s="0" t="n">
        <f aca="false">VLOOKUP($D1153,metadata!$B$2:$Z$451,23,0)</f>
        <v>21</v>
      </c>
      <c r="AA1153" s="0" t="str">
        <f aca="false">VLOOKUP($D1153,metadata!$B$2:$Z$451,24,0)</f>
        <v>adult</v>
      </c>
      <c r="AB1153" s="0" t="str">
        <f aca="false">VLOOKUP($D1153,metadata!$B$2:$Z$451,25,0)</f>
        <v/>
      </c>
      <c r="AF1153" s="0" t="n">
        <f aca="false">IF(AE1153="",V1153,AE1153)</f>
        <v>100</v>
      </c>
      <c r="AH1153" s="0" t="str">
        <f aca="false">IF(AD1153&lt;1.1,"x","")</f>
        <v>x</v>
      </c>
      <c r="AM1153" s="0" t="s">
        <v>47</v>
      </c>
      <c r="AN1153" s="0" t="n">
        <v>20.3</v>
      </c>
      <c r="AO1153" s="0" t="n">
        <v>0.17</v>
      </c>
      <c r="AP1153" s="0" t="n">
        <v>25.33</v>
      </c>
      <c r="AQ1153" s="0" t="n">
        <v>100</v>
      </c>
    </row>
    <row r="1154" customFormat="false" ht="13.8" hidden="false" customHeight="false" outlineLevel="0" collapsed="false">
      <c r="C1154" s="0" t="n">
        <v>1162</v>
      </c>
      <c r="D1154" s="3" t="str">
        <f aca="false">VLOOKUP(C1154,$A$1:$B$451,2)</f>
        <v>26-Pudasjärvi</v>
      </c>
      <c r="E1154" s="0" t="str">
        <f aca="false">VLOOKUP($D1154,metadata!$B$2:$S$451,2,0)</f>
        <v>Lankinen, P; Tyukmaeva, VI; Hoikkala, A</v>
      </c>
      <c r="F1154" s="0" t="str">
        <f aca="false">VLOOKUP($D1154,metadata!$B$2:$S$451,3,0)</f>
        <v>Northern Drosophila montana flies show variation both within and between cline populations in the critical day length evoking reproductive diapause</v>
      </c>
      <c r="G1154" s="0" t="str">
        <f aca="false">VLOOKUP($D1154,metadata!$B$2:$S$451,4,0)</f>
        <v>10.1016/j.jinsphys.2013.05.006</v>
      </c>
      <c r="H1154" s="0" t="str">
        <f aca="false">VLOOKUP($D1154,metadata!$B$2:$S$451,5,0)</f>
        <v>y</v>
      </c>
      <c r="I1154" s="0" t="str">
        <f aca="false">VLOOKUP($D1154,metadata!$B$2:$S$451,6,0)</f>
        <v>a</v>
      </c>
      <c r="J1154" s="0" t="str">
        <f aca="false">VLOOKUP($D1154,metadata!$B$2:$S$451,7,0)</f>
        <v>i</v>
      </c>
      <c r="K1154" s="0" t="n">
        <f aca="false">VLOOKUP($D1154,metadata!$B$2:$S$451,8,0)</f>
        <v>105</v>
      </c>
      <c r="L1154" s="0" t="n">
        <f aca="false">VLOOKUP($D1154,metadata!$B$2:$S$451,9,0)</f>
        <v>15</v>
      </c>
      <c r="M1154" s="0" t="str">
        <f aca="false">VLOOKUP($D1154,metadata!$B$2:$S$451,10,0)</f>
        <v/>
      </c>
      <c r="N1154" s="0" t="str">
        <f aca="false">VLOOKUP($D1154,metadata!$B$2:$S$451,11,0)</f>
        <v>drosophila montana</v>
      </c>
      <c r="O1154" s="0" t="str">
        <f aca="false">VLOOKUP($D1154,metadata!$B$2:$S$451,12,0)</f>
        <v>diptera</v>
      </c>
      <c r="P1154" s="0" t="str">
        <f aca="false">VLOOKUP($D1154,metadata!$B$2:$S$451,13,0)</f>
        <v>Pudasjärvi</v>
      </c>
      <c r="Q1154" s="0" t="str">
        <f aca="false">VLOOKUP($D1154,metadata!$B$2:$S$451,14,0)</f>
        <v>65.4N</v>
      </c>
      <c r="R1154" s="0" t="str">
        <f aca="false">VLOOKUP($D1154,metadata!$B$2:$S$451,15,0)</f>
        <v>27.0E</v>
      </c>
      <c r="S1154" s="0" t="str">
        <f aca="false">VLOOKUP($D1154,metadata!$B$2:$S$451,16,0)</f>
        <v/>
      </c>
      <c r="T1154" s="0" t="str">
        <f aca="false">VLOOKUP($D1154,metadata!$B$2:$S$451,17,0)</f>
        <v/>
      </c>
      <c r="U1154" s="0" t="str">
        <f aca="false">VLOOKUP($D1154,metadata!$B$2:$S$451,18,0)</f>
        <v/>
      </c>
      <c r="V1154" s="0" t="n">
        <f aca="false">VLOOKUP($D1154,metadata!$B$2:$Z$451,19,0)</f>
        <v>100</v>
      </c>
      <c r="W1154" s="0" t="str">
        <f aca="false">VLOOKUP($D1154,metadata!$B$2:$Z$451,20,0)</f>
        <v>global average</v>
      </c>
      <c r="X1154" s="0" t="n">
        <f aca="false">VLOOKUP($D1154,metadata!$B$2:$Z$451,21,0)</f>
        <v>15</v>
      </c>
      <c r="Y1154" s="0" t="str">
        <f aca="false">VLOOKUP($D1154,metadata!$B$2:$Z$451,22,0)</f>
        <v>t26</v>
      </c>
      <c r="Z1154" s="0" t="n">
        <f aca="false">VLOOKUP($D1154,metadata!$B$2:$Z$451,23,0)</f>
        <v>21</v>
      </c>
      <c r="AA1154" s="0" t="str">
        <f aca="false">VLOOKUP($D1154,metadata!$B$2:$Z$451,24,0)</f>
        <v>adult</v>
      </c>
      <c r="AB1154" s="0" t="str">
        <f aca="false">VLOOKUP($D1154,metadata!$B$2:$Z$451,25,0)</f>
        <v/>
      </c>
      <c r="AF1154" s="0" t="n">
        <f aca="false">IF(AE1154="",V1154,AE1154)</f>
        <v>100</v>
      </c>
      <c r="AH1154" s="0" t="str">
        <f aca="false">IF(AD1154&lt;1.1,"x","")</f>
        <v>x</v>
      </c>
      <c r="AM1154" s="0" t="s">
        <v>47</v>
      </c>
      <c r="AN1154" s="0" t="n">
        <v>19.66</v>
      </c>
      <c r="AO1154" s="0" t="n">
        <v>0.18</v>
      </c>
      <c r="AP1154" s="0" t="n">
        <v>21.43</v>
      </c>
      <c r="AQ1154" s="0" t="n">
        <v>100</v>
      </c>
    </row>
    <row r="1155" customFormat="false" ht="13.8" hidden="false" customHeight="false" outlineLevel="0" collapsed="false">
      <c r="C1155" s="0" t="n">
        <v>1163</v>
      </c>
      <c r="D1155" s="3" t="str">
        <f aca="false">VLOOKUP(C1155,$A$1:$B$451,2)</f>
        <v>26-Pudasjärvi</v>
      </c>
      <c r="E1155" s="0" t="str">
        <f aca="false">VLOOKUP($D1155,metadata!$B$2:$S$451,2,0)</f>
        <v>Lankinen, P; Tyukmaeva, VI; Hoikkala, A</v>
      </c>
      <c r="F1155" s="0" t="str">
        <f aca="false">VLOOKUP($D1155,metadata!$B$2:$S$451,3,0)</f>
        <v>Northern Drosophila montana flies show variation both within and between cline populations in the critical day length evoking reproductive diapause</v>
      </c>
      <c r="G1155" s="0" t="str">
        <f aca="false">VLOOKUP($D1155,metadata!$B$2:$S$451,4,0)</f>
        <v>10.1016/j.jinsphys.2013.05.006</v>
      </c>
      <c r="H1155" s="0" t="str">
        <f aca="false">VLOOKUP($D1155,metadata!$B$2:$S$451,5,0)</f>
        <v>y</v>
      </c>
      <c r="I1155" s="0" t="str">
        <f aca="false">VLOOKUP($D1155,metadata!$B$2:$S$451,6,0)</f>
        <v>a</v>
      </c>
      <c r="J1155" s="0" t="str">
        <f aca="false">VLOOKUP($D1155,metadata!$B$2:$S$451,7,0)</f>
        <v>i</v>
      </c>
      <c r="K1155" s="0" t="n">
        <f aca="false">VLOOKUP($D1155,metadata!$B$2:$S$451,8,0)</f>
        <v>105</v>
      </c>
      <c r="L1155" s="0" t="n">
        <f aca="false">VLOOKUP($D1155,metadata!$B$2:$S$451,9,0)</f>
        <v>15</v>
      </c>
      <c r="M1155" s="0" t="str">
        <f aca="false">VLOOKUP($D1155,metadata!$B$2:$S$451,10,0)</f>
        <v/>
      </c>
      <c r="N1155" s="0" t="str">
        <f aca="false">VLOOKUP($D1155,metadata!$B$2:$S$451,11,0)</f>
        <v>drosophila montana</v>
      </c>
      <c r="O1155" s="0" t="str">
        <f aca="false">VLOOKUP($D1155,metadata!$B$2:$S$451,12,0)</f>
        <v>diptera</v>
      </c>
      <c r="P1155" s="0" t="str">
        <f aca="false">VLOOKUP($D1155,metadata!$B$2:$S$451,13,0)</f>
        <v>Pudasjärvi</v>
      </c>
      <c r="Q1155" s="0" t="str">
        <f aca="false">VLOOKUP($D1155,metadata!$B$2:$S$451,14,0)</f>
        <v>65.4N</v>
      </c>
      <c r="R1155" s="0" t="str">
        <f aca="false">VLOOKUP($D1155,metadata!$B$2:$S$451,15,0)</f>
        <v>27.0E</v>
      </c>
      <c r="S1155" s="0" t="str">
        <f aca="false">VLOOKUP($D1155,metadata!$B$2:$S$451,16,0)</f>
        <v/>
      </c>
      <c r="T1155" s="0" t="str">
        <f aca="false">VLOOKUP($D1155,metadata!$B$2:$S$451,17,0)</f>
        <v/>
      </c>
      <c r="U1155" s="0" t="str">
        <f aca="false">VLOOKUP($D1155,metadata!$B$2:$S$451,18,0)</f>
        <v/>
      </c>
      <c r="V1155" s="0" t="n">
        <f aca="false">VLOOKUP($D1155,metadata!$B$2:$Z$451,19,0)</f>
        <v>100</v>
      </c>
      <c r="W1155" s="0" t="str">
        <f aca="false">VLOOKUP($D1155,metadata!$B$2:$Z$451,20,0)</f>
        <v>global average</v>
      </c>
      <c r="X1155" s="0" t="n">
        <f aca="false">VLOOKUP($D1155,metadata!$B$2:$Z$451,21,0)</f>
        <v>15</v>
      </c>
      <c r="Y1155" s="0" t="str">
        <f aca="false">VLOOKUP($D1155,metadata!$B$2:$Z$451,22,0)</f>
        <v>t26</v>
      </c>
      <c r="Z1155" s="0" t="n">
        <f aca="false">VLOOKUP($D1155,metadata!$B$2:$Z$451,23,0)</f>
        <v>21</v>
      </c>
      <c r="AA1155" s="0" t="str">
        <f aca="false">VLOOKUP($D1155,metadata!$B$2:$Z$451,24,0)</f>
        <v>adult</v>
      </c>
      <c r="AB1155" s="0" t="str">
        <f aca="false">VLOOKUP($D1155,metadata!$B$2:$Z$451,25,0)</f>
        <v/>
      </c>
      <c r="AF1155" s="0" t="n">
        <f aca="false">IF(AE1155="",V1155,AE1155)</f>
        <v>100</v>
      </c>
      <c r="AH1155" s="0" t="str">
        <f aca="false">IF(AD1155&lt;1.1,"x","")</f>
        <v>x</v>
      </c>
      <c r="AM1155" s="0" t="s">
        <v>47</v>
      </c>
      <c r="AN1155" s="0" t="n">
        <v>18.43</v>
      </c>
      <c r="AO1155" s="0" t="n">
        <v>0.14</v>
      </c>
      <c r="AP1155" s="0" t="n">
        <v>31.13</v>
      </c>
      <c r="AQ1155" s="0" t="n">
        <v>100</v>
      </c>
    </row>
    <row r="1156" customFormat="false" ht="13.8" hidden="false" customHeight="false" outlineLevel="0" collapsed="false">
      <c r="C1156" s="0" t="n">
        <v>1164</v>
      </c>
      <c r="D1156" s="3" t="str">
        <f aca="false">VLOOKUP(C1156,$A$1:$B$451,2)</f>
        <v>26-Pudasjärvi</v>
      </c>
      <c r="E1156" s="0" t="str">
        <f aca="false">VLOOKUP($D1156,metadata!$B$2:$S$451,2,0)</f>
        <v>Lankinen, P; Tyukmaeva, VI; Hoikkala, A</v>
      </c>
      <c r="F1156" s="0" t="str">
        <f aca="false">VLOOKUP($D1156,metadata!$B$2:$S$451,3,0)</f>
        <v>Northern Drosophila montana flies show variation both within and between cline populations in the critical day length evoking reproductive diapause</v>
      </c>
      <c r="G1156" s="0" t="str">
        <f aca="false">VLOOKUP($D1156,metadata!$B$2:$S$451,4,0)</f>
        <v>10.1016/j.jinsphys.2013.05.006</v>
      </c>
      <c r="H1156" s="0" t="str">
        <f aca="false">VLOOKUP($D1156,metadata!$B$2:$S$451,5,0)</f>
        <v>y</v>
      </c>
      <c r="I1156" s="0" t="str">
        <f aca="false">VLOOKUP($D1156,metadata!$B$2:$S$451,6,0)</f>
        <v>a</v>
      </c>
      <c r="J1156" s="0" t="str">
        <f aca="false">VLOOKUP($D1156,metadata!$B$2:$S$451,7,0)</f>
        <v>i</v>
      </c>
      <c r="K1156" s="0" t="n">
        <f aca="false">VLOOKUP($D1156,metadata!$B$2:$S$451,8,0)</f>
        <v>105</v>
      </c>
      <c r="L1156" s="0" t="n">
        <f aca="false">VLOOKUP($D1156,metadata!$B$2:$S$451,9,0)</f>
        <v>15</v>
      </c>
      <c r="M1156" s="0" t="str">
        <f aca="false">VLOOKUP($D1156,metadata!$B$2:$S$451,10,0)</f>
        <v/>
      </c>
      <c r="N1156" s="0" t="str">
        <f aca="false">VLOOKUP($D1156,metadata!$B$2:$S$451,11,0)</f>
        <v>drosophila montana</v>
      </c>
      <c r="O1156" s="0" t="str">
        <f aca="false">VLOOKUP($D1156,metadata!$B$2:$S$451,12,0)</f>
        <v>diptera</v>
      </c>
      <c r="P1156" s="0" t="str">
        <f aca="false">VLOOKUP($D1156,metadata!$B$2:$S$451,13,0)</f>
        <v>Pudasjärvi</v>
      </c>
      <c r="Q1156" s="0" t="str">
        <f aca="false">VLOOKUP($D1156,metadata!$B$2:$S$451,14,0)</f>
        <v>65.4N</v>
      </c>
      <c r="R1156" s="0" t="str">
        <f aca="false">VLOOKUP($D1156,metadata!$B$2:$S$451,15,0)</f>
        <v>27.0E</v>
      </c>
      <c r="S1156" s="0" t="str">
        <f aca="false">VLOOKUP($D1156,metadata!$B$2:$S$451,16,0)</f>
        <v/>
      </c>
      <c r="T1156" s="0" t="str">
        <f aca="false">VLOOKUP($D1156,metadata!$B$2:$S$451,17,0)</f>
        <v/>
      </c>
      <c r="U1156" s="0" t="str">
        <f aca="false">VLOOKUP($D1156,metadata!$B$2:$S$451,18,0)</f>
        <v/>
      </c>
      <c r="V1156" s="0" t="n">
        <f aca="false">VLOOKUP($D1156,metadata!$B$2:$Z$451,19,0)</f>
        <v>100</v>
      </c>
      <c r="W1156" s="0" t="str">
        <f aca="false">VLOOKUP($D1156,metadata!$B$2:$Z$451,20,0)</f>
        <v>global average</v>
      </c>
      <c r="X1156" s="0" t="n">
        <f aca="false">VLOOKUP($D1156,metadata!$B$2:$Z$451,21,0)</f>
        <v>15</v>
      </c>
      <c r="Y1156" s="0" t="str">
        <f aca="false">VLOOKUP($D1156,metadata!$B$2:$Z$451,22,0)</f>
        <v>t26</v>
      </c>
      <c r="Z1156" s="0" t="n">
        <f aca="false">VLOOKUP($D1156,metadata!$B$2:$Z$451,23,0)</f>
        <v>21</v>
      </c>
      <c r="AA1156" s="0" t="str">
        <f aca="false">VLOOKUP($D1156,metadata!$B$2:$Z$451,24,0)</f>
        <v>adult</v>
      </c>
      <c r="AB1156" s="0" t="str">
        <f aca="false">VLOOKUP($D1156,metadata!$B$2:$Z$451,25,0)</f>
        <v/>
      </c>
      <c r="AF1156" s="0" t="n">
        <f aca="false">IF(AE1156="",V1156,AE1156)</f>
        <v>100</v>
      </c>
      <c r="AH1156" s="0" t="str">
        <f aca="false">IF(AD1156&lt;1.1,"x","")</f>
        <v>x</v>
      </c>
      <c r="AM1156" s="0" t="s">
        <v>47</v>
      </c>
      <c r="AN1156" s="0" t="n">
        <v>18.3</v>
      </c>
      <c r="AO1156" s="0" t="n">
        <v>0.14</v>
      </c>
      <c r="AP1156" s="0" t="n">
        <v>33.66</v>
      </c>
      <c r="AQ1156" s="0" t="n">
        <v>100</v>
      </c>
    </row>
    <row r="1157" customFormat="false" ht="13.8" hidden="false" customHeight="false" outlineLevel="0" collapsed="false">
      <c r="C1157" s="0" t="n">
        <v>1165</v>
      </c>
      <c r="D1157" s="3" t="str">
        <f aca="false">VLOOKUP(C1157,$A$1:$B$451,2)</f>
        <v>26-Pudasjärvi</v>
      </c>
      <c r="E1157" s="0" t="str">
        <f aca="false">VLOOKUP($D1157,metadata!$B$2:$S$451,2,0)</f>
        <v>Lankinen, P; Tyukmaeva, VI; Hoikkala, A</v>
      </c>
      <c r="F1157" s="0" t="str">
        <f aca="false">VLOOKUP($D1157,metadata!$B$2:$S$451,3,0)</f>
        <v>Northern Drosophila montana flies show variation both within and between cline populations in the critical day length evoking reproductive diapause</v>
      </c>
      <c r="G1157" s="0" t="str">
        <f aca="false">VLOOKUP($D1157,metadata!$B$2:$S$451,4,0)</f>
        <v>10.1016/j.jinsphys.2013.05.006</v>
      </c>
      <c r="H1157" s="0" t="str">
        <f aca="false">VLOOKUP($D1157,metadata!$B$2:$S$451,5,0)</f>
        <v>y</v>
      </c>
      <c r="I1157" s="0" t="str">
        <f aca="false">VLOOKUP($D1157,metadata!$B$2:$S$451,6,0)</f>
        <v>a</v>
      </c>
      <c r="J1157" s="0" t="str">
        <f aca="false">VLOOKUP($D1157,metadata!$B$2:$S$451,7,0)</f>
        <v>i</v>
      </c>
      <c r="K1157" s="0" t="n">
        <f aca="false">VLOOKUP($D1157,metadata!$B$2:$S$451,8,0)</f>
        <v>105</v>
      </c>
      <c r="L1157" s="0" t="n">
        <f aca="false">VLOOKUP($D1157,metadata!$B$2:$S$451,9,0)</f>
        <v>15</v>
      </c>
      <c r="M1157" s="0" t="str">
        <f aca="false">VLOOKUP($D1157,metadata!$B$2:$S$451,10,0)</f>
        <v/>
      </c>
      <c r="N1157" s="0" t="str">
        <f aca="false">VLOOKUP($D1157,metadata!$B$2:$S$451,11,0)</f>
        <v>drosophila montana</v>
      </c>
      <c r="O1157" s="0" t="str">
        <f aca="false">VLOOKUP($D1157,metadata!$B$2:$S$451,12,0)</f>
        <v>diptera</v>
      </c>
      <c r="P1157" s="0" t="str">
        <f aca="false">VLOOKUP($D1157,metadata!$B$2:$S$451,13,0)</f>
        <v>Pudasjärvi</v>
      </c>
      <c r="Q1157" s="0" t="str">
        <f aca="false">VLOOKUP($D1157,metadata!$B$2:$S$451,14,0)</f>
        <v>65.4N</v>
      </c>
      <c r="R1157" s="0" t="str">
        <f aca="false">VLOOKUP($D1157,metadata!$B$2:$S$451,15,0)</f>
        <v>27.0E</v>
      </c>
      <c r="S1157" s="0" t="str">
        <f aca="false">VLOOKUP($D1157,metadata!$B$2:$S$451,16,0)</f>
        <v/>
      </c>
      <c r="T1157" s="0" t="str">
        <f aca="false">VLOOKUP($D1157,metadata!$B$2:$S$451,17,0)</f>
        <v/>
      </c>
      <c r="U1157" s="0" t="str">
        <f aca="false">VLOOKUP($D1157,metadata!$B$2:$S$451,18,0)</f>
        <v/>
      </c>
      <c r="V1157" s="0" t="n">
        <f aca="false">VLOOKUP($D1157,metadata!$B$2:$Z$451,19,0)</f>
        <v>100</v>
      </c>
      <c r="W1157" s="0" t="str">
        <f aca="false">VLOOKUP($D1157,metadata!$B$2:$Z$451,20,0)</f>
        <v>global average</v>
      </c>
      <c r="X1157" s="0" t="n">
        <f aca="false">VLOOKUP($D1157,metadata!$B$2:$Z$451,21,0)</f>
        <v>15</v>
      </c>
      <c r="Y1157" s="0" t="str">
        <f aca="false">VLOOKUP($D1157,metadata!$B$2:$Z$451,22,0)</f>
        <v>t26</v>
      </c>
      <c r="Z1157" s="0" t="n">
        <f aca="false">VLOOKUP($D1157,metadata!$B$2:$Z$451,23,0)</f>
        <v>21</v>
      </c>
      <c r="AA1157" s="0" t="str">
        <f aca="false">VLOOKUP($D1157,metadata!$B$2:$Z$451,24,0)</f>
        <v>adult</v>
      </c>
      <c r="AB1157" s="0" t="str">
        <f aca="false">VLOOKUP($D1157,metadata!$B$2:$Z$451,25,0)</f>
        <v/>
      </c>
      <c r="AF1157" s="0" t="n">
        <f aca="false">IF(AE1157="",V1157,AE1157)</f>
        <v>100</v>
      </c>
      <c r="AH1157" s="0" t="str">
        <f aca="false">IF(AD1157&lt;1.1,"x","")</f>
        <v>x</v>
      </c>
      <c r="AM1157" s="0" t="s">
        <v>47</v>
      </c>
      <c r="AN1157" s="0" t="n">
        <v>19.63</v>
      </c>
      <c r="AO1157" s="0" t="n">
        <v>0.17</v>
      </c>
      <c r="AP1157" s="0" t="n">
        <v>24.05</v>
      </c>
      <c r="AQ1157" s="0" t="n">
        <v>100</v>
      </c>
    </row>
    <row r="1158" customFormat="false" ht="13.8" hidden="false" customHeight="false" outlineLevel="0" collapsed="false">
      <c r="C1158" s="0" t="n">
        <v>1166</v>
      </c>
      <c r="D1158" s="3" t="str">
        <f aca="false">VLOOKUP(C1158,$A$1:$B$451,2)</f>
        <v>26-Pudasjärvi</v>
      </c>
      <c r="E1158" s="0" t="str">
        <f aca="false">VLOOKUP($D1158,metadata!$B$2:$S$451,2,0)</f>
        <v>Lankinen, P; Tyukmaeva, VI; Hoikkala, A</v>
      </c>
      <c r="F1158" s="0" t="str">
        <f aca="false">VLOOKUP($D1158,metadata!$B$2:$S$451,3,0)</f>
        <v>Northern Drosophila montana flies show variation both within and between cline populations in the critical day length evoking reproductive diapause</v>
      </c>
      <c r="G1158" s="0" t="str">
        <f aca="false">VLOOKUP($D1158,metadata!$B$2:$S$451,4,0)</f>
        <v>10.1016/j.jinsphys.2013.05.006</v>
      </c>
      <c r="H1158" s="0" t="str">
        <f aca="false">VLOOKUP($D1158,metadata!$B$2:$S$451,5,0)</f>
        <v>y</v>
      </c>
      <c r="I1158" s="0" t="str">
        <f aca="false">VLOOKUP($D1158,metadata!$B$2:$S$451,6,0)</f>
        <v>a</v>
      </c>
      <c r="J1158" s="0" t="str">
        <f aca="false">VLOOKUP($D1158,metadata!$B$2:$S$451,7,0)</f>
        <v>i</v>
      </c>
      <c r="K1158" s="0" t="n">
        <f aca="false">VLOOKUP($D1158,metadata!$B$2:$S$451,8,0)</f>
        <v>105</v>
      </c>
      <c r="L1158" s="0" t="n">
        <f aca="false">VLOOKUP($D1158,metadata!$B$2:$S$451,9,0)</f>
        <v>15</v>
      </c>
      <c r="M1158" s="0" t="str">
        <f aca="false">VLOOKUP($D1158,metadata!$B$2:$S$451,10,0)</f>
        <v/>
      </c>
      <c r="N1158" s="0" t="str">
        <f aca="false">VLOOKUP($D1158,metadata!$B$2:$S$451,11,0)</f>
        <v>drosophila montana</v>
      </c>
      <c r="O1158" s="0" t="str">
        <f aca="false">VLOOKUP($D1158,metadata!$B$2:$S$451,12,0)</f>
        <v>diptera</v>
      </c>
      <c r="P1158" s="0" t="str">
        <f aca="false">VLOOKUP($D1158,metadata!$B$2:$S$451,13,0)</f>
        <v>Pudasjärvi</v>
      </c>
      <c r="Q1158" s="0" t="str">
        <f aca="false">VLOOKUP($D1158,metadata!$B$2:$S$451,14,0)</f>
        <v>65.4N</v>
      </c>
      <c r="R1158" s="0" t="str">
        <f aca="false">VLOOKUP($D1158,metadata!$B$2:$S$451,15,0)</f>
        <v>27.0E</v>
      </c>
      <c r="S1158" s="0" t="str">
        <f aca="false">VLOOKUP($D1158,metadata!$B$2:$S$451,16,0)</f>
        <v/>
      </c>
      <c r="T1158" s="0" t="str">
        <f aca="false">VLOOKUP($D1158,metadata!$B$2:$S$451,17,0)</f>
        <v/>
      </c>
      <c r="U1158" s="0" t="str">
        <f aca="false">VLOOKUP($D1158,metadata!$B$2:$S$451,18,0)</f>
        <v/>
      </c>
      <c r="V1158" s="0" t="n">
        <f aca="false">VLOOKUP($D1158,metadata!$B$2:$Z$451,19,0)</f>
        <v>100</v>
      </c>
      <c r="W1158" s="0" t="str">
        <f aca="false">VLOOKUP($D1158,metadata!$B$2:$Z$451,20,0)</f>
        <v>global average</v>
      </c>
      <c r="X1158" s="0" t="n">
        <f aca="false">VLOOKUP($D1158,metadata!$B$2:$Z$451,21,0)</f>
        <v>15</v>
      </c>
      <c r="Y1158" s="0" t="str">
        <f aca="false">VLOOKUP($D1158,metadata!$B$2:$Z$451,22,0)</f>
        <v>t26</v>
      </c>
      <c r="Z1158" s="0" t="n">
        <f aca="false">VLOOKUP($D1158,metadata!$B$2:$Z$451,23,0)</f>
        <v>21</v>
      </c>
      <c r="AA1158" s="0" t="str">
        <f aca="false">VLOOKUP($D1158,metadata!$B$2:$Z$451,24,0)</f>
        <v>adult</v>
      </c>
      <c r="AB1158" s="0" t="str">
        <f aca="false">VLOOKUP($D1158,metadata!$B$2:$Z$451,25,0)</f>
        <v/>
      </c>
      <c r="AF1158" s="0" t="n">
        <f aca="false">IF(AE1158="",V1158,AE1158)</f>
        <v>100</v>
      </c>
      <c r="AH1158" s="0" t="str">
        <f aca="false">IF(AD1158&lt;1.1,"x","")</f>
        <v>x</v>
      </c>
      <c r="AM1158" s="0" t="s">
        <v>47</v>
      </c>
      <c r="AN1158" s="0" t="n">
        <v>20.84</v>
      </c>
      <c r="AO1158" s="0" t="n">
        <v>0.18</v>
      </c>
      <c r="AP1158" s="0" t="n">
        <v>24.46</v>
      </c>
      <c r="AQ1158" s="0" t="n">
        <v>100</v>
      </c>
    </row>
    <row r="1159" customFormat="false" ht="13.8" hidden="false" customHeight="false" outlineLevel="0" collapsed="false">
      <c r="C1159" s="0" t="n">
        <v>1167</v>
      </c>
      <c r="D1159" s="3" t="str">
        <f aca="false">VLOOKUP(C1159,$A$1:$B$451,2)</f>
        <v>26-Pudasjärvi</v>
      </c>
      <c r="E1159" s="0" t="str">
        <f aca="false">VLOOKUP($D1159,metadata!$B$2:$S$451,2,0)</f>
        <v>Lankinen, P; Tyukmaeva, VI; Hoikkala, A</v>
      </c>
      <c r="F1159" s="0" t="str">
        <f aca="false">VLOOKUP($D1159,metadata!$B$2:$S$451,3,0)</f>
        <v>Northern Drosophila montana flies show variation both within and between cline populations in the critical day length evoking reproductive diapause</v>
      </c>
      <c r="G1159" s="0" t="str">
        <f aca="false">VLOOKUP($D1159,metadata!$B$2:$S$451,4,0)</f>
        <v>10.1016/j.jinsphys.2013.05.006</v>
      </c>
      <c r="H1159" s="0" t="str">
        <f aca="false">VLOOKUP($D1159,metadata!$B$2:$S$451,5,0)</f>
        <v>y</v>
      </c>
      <c r="I1159" s="0" t="str">
        <f aca="false">VLOOKUP($D1159,metadata!$B$2:$S$451,6,0)</f>
        <v>a</v>
      </c>
      <c r="J1159" s="0" t="str">
        <f aca="false">VLOOKUP($D1159,metadata!$B$2:$S$451,7,0)</f>
        <v>i</v>
      </c>
      <c r="K1159" s="0" t="n">
        <f aca="false">VLOOKUP($D1159,metadata!$B$2:$S$451,8,0)</f>
        <v>105</v>
      </c>
      <c r="L1159" s="0" t="n">
        <f aca="false">VLOOKUP($D1159,metadata!$B$2:$S$451,9,0)</f>
        <v>15</v>
      </c>
      <c r="M1159" s="0" t="str">
        <f aca="false">VLOOKUP($D1159,metadata!$B$2:$S$451,10,0)</f>
        <v/>
      </c>
      <c r="N1159" s="0" t="str">
        <f aca="false">VLOOKUP($D1159,metadata!$B$2:$S$451,11,0)</f>
        <v>drosophila montana</v>
      </c>
      <c r="O1159" s="0" t="str">
        <f aca="false">VLOOKUP($D1159,metadata!$B$2:$S$451,12,0)</f>
        <v>diptera</v>
      </c>
      <c r="P1159" s="0" t="str">
        <f aca="false">VLOOKUP($D1159,metadata!$B$2:$S$451,13,0)</f>
        <v>Pudasjärvi</v>
      </c>
      <c r="Q1159" s="0" t="str">
        <f aca="false">VLOOKUP($D1159,metadata!$B$2:$S$451,14,0)</f>
        <v>65.4N</v>
      </c>
      <c r="R1159" s="0" t="str">
        <f aca="false">VLOOKUP($D1159,metadata!$B$2:$S$451,15,0)</f>
        <v>27.0E</v>
      </c>
      <c r="S1159" s="0" t="str">
        <f aca="false">VLOOKUP($D1159,metadata!$B$2:$S$451,16,0)</f>
        <v/>
      </c>
      <c r="T1159" s="0" t="str">
        <f aca="false">VLOOKUP($D1159,metadata!$B$2:$S$451,17,0)</f>
        <v/>
      </c>
      <c r="U1159" s="0" t="str">
        <f aca="false">VLOOKUP($D1159,metadata!$B$2:$S$451,18,0)</f>
        <v/>
      </c>
      <c r="V1159" s="0" t="n">
        <f aca="false">VLOOKUP($D1159,metadata!$B$2:$Z$451,19,0)</f>
        <v>100</v>
      </c>
      <c r="W1159" s="0" t="str">
        <f aca="false">VLOOKUP($D1159,metadata!$B$2:$Z$451,20,0)</f>
        <v>global average</v>
      </c>
      <c r="X1159" s="0" t="n">
        <f aca="false">VLOOKUP($D1159,metadata!$B$2:$Z$451,21,0)</f>
        <v>15</v>
      </c>
      <c r="Y1159" s="0" t="str">
        <f aca="false">VLOOKUP($D1159,metadata!$B$2:$Z$451,22,0)</f>
        <v>t26</v>
      </c>
      <c r="Z1159" s="0" t="n">
        <f aca="false">VLOOKUP($D1159,metadata!$B$2:$Z$451,23,0)</f>
        <v>21</v>
      </c>
      <c r="AA1159" s="0" t="str">
        <f aca="false">VLOOKUP($D1159,metadata!$B$2:$Z$451,24,0)</f>
        <v>adult</v>
      </c>
      <c r="AB1159" s="0" t="str">
        <f aca="false">VLOOKUP($D1159,metadata!$B$2:$Z$451,25,0)</f>
        <v/>
      </c>
      <c r="AF1159" s="0" t="n">
        <f aca="false">IF(AE1159="",V1159,AE1159)</f>
        <v>100</v>
      </c>
      <c r="AH1159" s="0" t="str">
        <f aca="false">IF(AD1159&lt;1.1,"x","")</f>
        <v>x</v>
      </c>
      <c r="AM1159" s="0" t="s">
        <v>47</v>
      </c>
      <c r="AN1159" s="0" t="n">
        <v>19.17</v>
      </c>
      <c r="AO1159" s="0" t="n">
        <v>0.16</v>
      </c>
      <c r="AP1159" s="0" t="n">
        <v>26.11</v>
      </c>
      <c r="AQ1159" s="0" t="n">
        <v>100</v>
      </c>
    </row>
    <row r="1160" customFormat="false" ht="13.8" hidden="false" customHeight="false" outlineLevel="0" collapsed="false">
      <c r="C1160" s="0" t="n">
        <v>1168</v>
      </c>
      <c r="D1160" s="3" t="str">
        <f aca="false">VLOOKUP(C1160,$A$1:$B$451,2)</f>
        <v>26-Pudasjärvi</v>
      </c>
      <c r="E1160" s="0" t="str">
        <f aca="false">VLOOKUP($D1160,metadata!$B$2:$S$451,2,0)</f>
        <v>Lankinen, P; Tyukmaeva, VI; Hoikkala, A</v>
      </c>
      <c r="F1160" s="0" t="str">
        <f aca="false">VLOOKUP($D1160,metadata!$B$2:$S$451,3,0)</f>
        <v>Northern Drosophila montana flies show variation both within and between cline populations in the critical day length evoking reproductive diapause</v>
      </c>
      <c r="G1160" s="0" t="str">
        <f aca="false">VLOOKUP($D1160,metadata!$B$2:$S$451,4,0)</f>
        <v>10.1016/j.jinsphys.2013.05.006</v>
      </c>
      <c r="H1160" s="0" t="str">
        <f aca="false">VLOOKUP($D1160,metadata!$B$2:$S$451,5,0)</f>
        <v>y</v>
      </c>
      <c r="I1160" s="0" t="str">
        <f aca="false">VLOOKUP($D1160,metadata!$B$2:$S$451,6,0)</f>
        <v>a</v>
      </c>
      <c r="J1160" s="0" t="str">
        <f aca="false">VLOOKUP($D1160,metadata!$B$2:$S$451,7,0)</f>
        <v>i</v>
      </c>
      <c r="K1160" s="0" t="n">
        <f aca="false">VLOOKUP($D1160,metadata!$B$2:$S$451,8,0)</f>
        <v>105</v>
      </c>
      <c r="L1160" s="0" t="n">
        <f aca="false">VLOOKUP($D1160,metadata!$B$2:$S$451,9,0)</f>
        <v>15</v>
      </c>
      <c r="M1160" s="0" t="str">
        <f aca="false">VLOOKUP($D1160,metadata!$B$2:$S$451,10,0)</f>
        <v/>
      </c>
      <c r="N1160" s="0" t="str">
        <f aca="false">VLOOKUP($D1160,metadata!$B$2:$S$451,11,0)</f>
        <v>drosophila montana</v>
      </c>
      <c r="O1160" s="0" t="str">
        <f aca="false">VLOOKUP($D1160,metadata!$B$2:$S$451,12,0)</f>
        <v>diptera</v>
      </c>
      <c r="P1160" s="0" t="str">
        <f aca="false">VLOOKUP($D1160,metadata!$B$2:$S$451,13,0)</f>
        <v>Pudasjärvi</v>
      </c>
      <c r="Q1160" s="0" t="str">
        <f aca="false">VLOOKUP($D1160,metadata!$B$2:$S$451,14,0)</f>
        <v>65.4N</v>
      </c>
      <c r="R1160" s="0" t="str">
        <f aca="false">VLOOKUP($D1160,metadata!$B$2:$S$451,15,0)</f>
        <v>27.0E</v>
      </c>
      <c r="S1160" s="0" t="str">
        <f aca="false">VLOOKUP($D1160,metadata!$B$2:$S$451,16,0)</f>
        <v/>
      </c>
      <c r="T1160" s="0" t="str">
        <f aca="false">VLOOKUP($D1160,metadata!$B$2:$S$451,17,0)</f>
        <v/>
      </c>
      <c r="U1160" s="0" t="str">
        <f aca="false">VLOOKUP($D1160,metadata!$B$2:$S$451,18,0)</f>
        <v/>
      </c>
      <c r="V1160" s="0" t="n">
        <f aca="false">VLOOKUP($D1160,metadata!$B$2:$Z$451,19,0)</f>
        <v>100</v>
      </c>
      <c r="W1160" s="0" t="str">
        <f aca="false">VLOOKUP($D1160,metadata!$B$2:$Z$451,20,0)</f>
        <v>global average</v>
      </c>
      <c r="X1160" s="0" t="n">
        <f aca="false">VLOOKUP($D1160,metadata!$B$2:$Z$451,21,0)</f>
        <v>15</v>
      </c>
      <c r="Y1160" s="0" t="str">
        <f aca="false">VLOOKUP($D1160,metadata!$B$2:$Z$451,22,0)</f>
        <v>t26</v>
      </c>
      <c r="Z1160" s="0" t="n">
        <f aca="false">VLOOKUP($D1160,metadata!$B$2:$Z$451,23,0)</f>
        <v>21</v>
      </c>
      <c r="AA1160" s="0" t="str">
        <f aca="false">VLOOKUP($D1160,metadata!$B$2:$Z$451,24,0)</f>
        <v>adult</v>
      </c>
      <c r="AB1160" s="0" t="str">
        <f aca="false">VLOOKUP($D1160,metadata!$B$2:$Z$451,25,0)</f>
        <v/>
      </c>
      <c r="AF1160" s="0" t="n">
        <f aca="false">IF(AE1160="",V1160,AE1160)</f>
        <v>100</v>
      </c>
      <c r="AH1160" s="0" t="str">
        <f aca="false">IF(AD1160&lt;1.1,"x","")</f>
        <v>x</v>
      </c>
      <c r="AM1160" s="0" t="s">
        <v>47</v>
      </c>
      <c r="AN1160" s="0" t="n">
        <v>20.25</v>
      </c>
      <c r="AO1160" s="0" t="n">
        <v>0.2</v>
      </c>
      <c r="AP1160" s="0" t="n">
        <v>18.84</v>
      </c>
      <c r="AQ1160" s="0" t="n">
        <v>100</v>
      </c>
    </row>
    <row r="1161" customFormat="false" ht="13.8" hidden="false" customHeight="false" outlineLevel="0" collapsed="false">
      <c r="C1161" s="0" t="n">
        <v>1169</v>
      </c>
      <c r="D1161" s="3" t="str">
        <f aca="false">VLOOKUP(C1161,$A$1:$B$451,2)</f>
        <v>26-Pudasjärvi</v>
      </c>
      <c r="E1161" s="0" t="str">
        <f aca="false">VLOOKUP($D1161,metadata!$B$2:$S$451,2,0)</f>
        <v>Lankinen, P; Tyukmaeva, VI; Hoikkala, A</v>
      </c>
      <c r="F1161" s="0" t="str">
        <f aca="false">VLOOKUP($D1161,metadata!$B$2:$S$451,3,0)</f>
        <v>Northern Drosophila montana flies show variation both within and between cline populations in the critical day length evoking reproductive diapause</v>
      </c>
      <c r="G1161" s="0" t="str">
        <f aca="false">VLOOKUP($D1161,metadata!$B$2:$S$451,4,0)</f>
        <v>10.1016/j.jinsphys.2013.05.006</v>
      </c>
      <c r="H1161" s="0" t="str">
        <f aca="false">VLOOKUP($D1161,metadata!$B$2:$S$451,5,0)</f>
        <v>y</v>
      </c>
      <c r="I1161" s="0" t="str">
        <f aca="false">VLOOKUP($D1161,metadata!$B$2:$S$451,6,0)</f>
        <v>a</v>
      </c>
      <c r="J1161" s="0" t="str">
        <f aca="false">VLOOKUP($D1161,metadata!$B$2:$S$451,7,0)</f>
        <v>i</v>
      </c>
      <c r="K1161" s="0" t="n">
        <f aca="false">VLOOKUP($D1161,metadata!$B$2:$S$451,8,0)</f>
        <v>105</v>
      </c>
      <c r="L1161" s="0" t="n">
        <f aca="false">VLOOKUP($D1161,metadata!$B$2:$S$451,9,0)</f>
        <v>15</v>
      </c>
      <c r="M1161" s="0" t="str">
        <f aca="false">VLOOKUP($D1161,metadata!$B$2:$S$451,10,0)</f>
        <v/>
      </c>
      <c r="N1161" s="0" t="str">
        <f aca="false">VLOOKUP($D1161,metadata!$B$2:$S$451,11,0)</f>
        <v>drosophila montana</v>
      </c>
      <c r="O1161" s="0" t="str">
        <f aca="false">VLOOKUP($D1161,metadata!$B$2:$S$451,12,0)</f>
        <v>diptera</v>
      </c>
      <c r="P1161" s="0" t="str">
        <f aca="false">VLOOKUP($D1161,metadata!$B$2:$S$451,13,0)</f>
        <v>Pudasjärvi</v>
      </c>
      <c r="Q1161" s="0" t="str">
        <f aca="false">VLOOKUP($D1161,metadata!$B$2:$S$451,14,0)</f>
        <v>65.4N</v>
      </c>
      <c r="R1161" s="0" t="str">
        <f aca="false">VLOOKUP($D1161,metadata!$B$2:$S$451,15,0)</f>
        <v>27.0E</v>
      </c>
      <c r="S1161" s="0" t="str">
        <f aca="false">VLOOKUP($D1161,metadata!$B$2:$S$451,16,0)</f>
        <v/>
      </c>
      <c r="T1161" s="0" t="str">
        <f aca="false">VLOOKUP($D1161,metadata!$B$2:$S$451,17,0)</f>
        <v/>
      </c>
      <c r="U1161" s="0" t="str">
        <f aca="false">VLOOKUP($D1161,metadata!$B$2:$S$451,18,0)</f>
        <v/>
      </c>
      <c r="V1161" s="0" t="n">
        <f aca="false">VLOOKUP($D1161,metadata!$B$2:$Z$451,19,0)</f>
        <v>100</v>
      </c>
      <c r="W1161" s="0" t="str">
        <f aca="false">VLOOKUP($D1161,metadata!$B$2:$Z$451,20,0)</f>
        <v>global average</v>
      </c>
      <c r="X1161" s="0" t="n">
        <f aca="false">VLOOKUP($D1161,metadata!$B$2:$Z$451,21,0)</f>
        <v>15</v>
      </c>
      <c r="Y1161" s="0" t="str">
        <f aca="false">VLOOKUP($D1161,metadata!$B$2:$Z$451,22,0)</f>
        <v>t26</v>
      </c>
      <c r="Z1161" s="0" t="n">
        <f aca="false">VLOOKUP($D1161,metadata!$B$2:$Z$451,23,0)</f>
        <v>21</v>
      </c>
      <c r="AA1161" s="0" t="str">
        <f aca="false">VLOOKUP($D1161,metadata!$B$2:$Z$451,24,0)</f>
        <v>adult</v>
      </c>
      <c r="AB1161" s="0" t="str">
        <f aca="false">VLOOKUP($D1161,metadata!$B$2:$Z$451,25,0)</f>
        <v/>
      </c>
      <c r="AF1161" s="0" t="n">
        <f aca="false">IF(AE1161="",V1161,AE1161)</f>
        <v>100</v>
      </c>
      <c r="AH1161" s="0" t="str">
        <f aca="false">IF(AD1161&lt;1.1,"x","")</f>
        <v>x</v>
      </c>
      <c r="AM1161" s="0" t="s">
        <v>47</v>
      </c>
      <c r="AN1161" s="0" t="n">
        <v>18.02</v>
      </c>
      <c r="AO1161" s="0" t="n">
        <v>0.13</v>
      </c>
      <c r="AP1161" s="0" t="n">
        <v>39.85</v>
      </c>
      <c r="AQ1161" s="0" t="n">
        <v>100</v>
      </c>
    </row>
    <row r="1162" customFormat="false" ht="13.8" hidden="false" customHeight="false" outlineLevel="0" collapsed="false">
      <c r="C1162" s="0" t="n">
        <v>1170</v>
      </c>
      <c r="D1162" s="3" t="str">
        <f aca="false">VLOOKUP(C1162,$A$1:$B$451,2)</f>
        <v>26-Pudasjärvi</v>
      </c>
      <c r="E1162" s="0" t="str">
        <f aca="false">VLOOKUP($D1162,metadata!$B$2:$S$451,2,0)</f>
        <v>Lankinen, P; Tyukmaeva, VI; Hoikkala, A</v>
      </c>
      <c r="F1162" s="0" t="str">
        <f aca="false">VLOOKUP($D1162,metadata!$B$2:$S$451,3,0)</f>
        <v>Northern Drosophila montana flies show variation both within and between cline populations in the critical day length evoking reproductive diapause</v>
      </c>
      <c r="G1162" s="0" t="str">
        <f aca="false">VLOOKUP($D1162,metadata!$B$2:$S$451,4,0)</f>
        <v>10.1016/j.jinsphys.2013.05.006</v>
      </c>
      <c r="H1162" s="0" t="str">
        <f aca="false">VLOOKUP($D1162,metadata!$B$2:$S$451,5,0)</f>
        <v>y</v>
      </c>
      <c r="I1162" s="0" t="str">
        <f aca="false">VLOOKUP($D1162,metadata!$B$2:$S$451,6,0)</f>
        <v>a</v>
      </c>
      <c r="J1162" s="0" t="str">
        <f aca="false">VLOOKUP($D1162,metadata!$B$2:$S$451,7,0)</f>
        <v>i</v>
      </c>
      <c r="K1162" s="0" t="n">
        <f aca="false">VLOOKUP($D1162,metadata!$B$2:$S$451,8,0)</f>
        <v>105</v>
      </c>
      <c r="L1162" s="0" t="n">
        <f aca="false">VLOOKUP($D1162,metadata!$B$2:$S$451,9,0)</f>
        <v>15</v>
      </c>
      <c r="M1162" s="0" t="str">
        <f aca="false">VLOOKUP($D1162,metadata!$B$2:$S$451,10,0)</f>
        <v/>
      </c>
      <c r="N1162" s="0" t="str">
        <f aca="false">VLOOKUP($D1162,metadata!$B$2:$S$451,11,0)</f>
        <v>drosophila montana</v>
      </c>
      <c r="O1162" s="0" t="str">
        <f aca="false">VLOOKUP($D1162,metadata!$B$2:$S$451,12,0)</f>
        <v>diptera</v>
      </c>
      <c r="P1162" s="0" t="str">
        <f aca="false">VLOOKUP($D1162,metadata!$B$2:$S$451,13,0)</f>
        <v>Pudasjärvi</v>
      </c>
      <c r="Q1162" s="0" t="str">
        <f aca="false">VLOOKUP($D1162,metadata!$B$2:$S$451,14,0)</f>
        <v>65.4N</v>
      </c>
      <c r="R1162" s="0" t="str">
        <f aca="false">VLOOKUP($D1162,metadata!$B$2:$S$451,15,0)</f>
        <v>27.0E</v>
      </c>
      <c r="S1162" s="0" t="str">
        <f aca="false">VLOOKUP($D1162,metadata!$B$2:$S$451,16,0)</f>
        <v/>
      </c>
      <c r="T1162" s="0" t="str">
        <f aca="false">VLOOKUP($D1162,metadata!$B$2:$S$451,17,0)</f>
        <v/>
      </c>
      <c r="U1162" s="0" t="str">
        <f aca="false">VLOOKUP($D1162,metadata!$B$2:$S$451,18,0)</f>
        <v/>
      </c>
      <c r="V1162" s="0" t="n">
        <f aca="false">VLOOKUP($D1162,metadata!$B$2:$Z$451,19,0)</f>
        <v>100</v>
      </c>
      <c r="W1162" s="0" t="str">
        <f aca="false">VLOOKUP($D1162,metadata!$B$2:$Z$451,20,0)</f>
        <v>global average</v>
      </c>
      <c r="X1162" s="0" t="n">
        <f aca="false">VLOOKUP($D1162,metadata!$B$2:$Z$451,21,0)</f>
        <v>15</v>
      </c>
      <c r="Y1162" s="0" t="str">
        <f aca="false">VLOOKUP($D1162,metadata!$B$2:$Z$451,22,0)</f>
        <v>t26</v>
      </c>
      <c r="Z1162" s="0" t="n">
        <f aca="false">VLOOKUP($D1162,metadata!$B$2:$Z$451,23,0)</f>
        <v>21</v>
      </c>
      <c r="AA1162" s="0" t="str">
        <f aca="false">VLOOKUP($D1162,metadata!$B$2:$Z$451,24,0)</f>
        <v>adult</v>
      </c>
      <c r="AB1162" s="0" t="str">
        <f aca="false">VLOOKUP($D1162,metadata!$B$2:$Z$451,25,0)</f>
        <v/>
      </c>
      <c r="AF1162" s="0" t="n">
        <f aca="false">IF(AE1162="",V1162,AE1162)</f>
        <v>100</v>
      </c>
      <c r="AH1162" s="0" t="str">
        <f aca="false">IF(AD1162&lt;1.1,"x","")</f>
        <v>x</v>
      </c>
      <c r="AM1162" s="0" t="s">
        <v>47</v>
      </c>
      <c r="AN1162" s="0" t="n">
        <v>19.98</v>
      </c>
      <c r="AO1162" s="0" t="n">
        <v>0.18</v>
      </c>
      <c r="AP1162" s="0" t="n">
        <v>22.58</v>
      </c>
      <c r="AQ1162" s="0" t="n">
        <v>100</v>
      </c>
    </row>
    <row r="1163" customFormat="false" ht="13.8" hidden="false" customHeight="false" outlineLevel="0" collapsed="false">
      <c r="C1163" s="0" t="n">
        <v>1171</v>
      </c>
      <c r="D1163" s="3" t="str">
        <f aca="false">VLOOKUP(C1163,$A$1:$B$451,2)</f>
        <v>26-Pudasjärvi</v>
      </c>
      <c r="E1163" s="0" t="str">
        <f aca="false">VLOOKUP($D1163,metadata!$B$2:$S$451,2,0)</f>
        <v>Lankinen, P; Tyukmaeva, VI; Hoikkala, A</v>
      </c>
      <c r="F1163" s="0" t="str">
        <f aca="false">VLOOKUP($D1163,metadata!$B$2:$S$451,3,0)</f>
        <v>Northern Drosophila montana flies show variation both within and between cline populations in the critical day length evoking reproductive diapause</v>
      </c>
      <c r="G1163" s="0" t="str">
        <f aca="false">VLOOKUP($D1163,metadata!$B$2:$S$451,4,0)</f>
        <v>10.1016/j.jinsphys.2013.05.006</v>
      </c>
      <c r="H1163" s="0" t="str">
        <f aca="false">VLOOKUP($D1163,metadata!$B$2:$S$451,5,0)</f>
        <v>y</v>
      </c>
      <c r="I1163" s="0" t="str">
        <f aca="false">VLOOKUP($D1163,metadata!$B$2:$S$451,6,0)</f>
        <v>a</v>
      </c>
      <c r="J1163" s="0" t="str">
        <f aca="false">VLOOKUP($D1163,metadata!$B$2:$S$451,7,0)</f>
        <v>i</v>
      </c>
      <c r="K1163" s="0" t="n">
        <f aca="false">VLOOKUP($D1163,metadata!$B$2:$S$451,8,0)</f>
        <v>105</v>
      </c>
      <c r="L1163" s="0" t="n">
        <f aca="false">VLOOKUP($D1163,metadata!$B$2:$S$451,9,0)</f>
        <v>15</v>
      </c>
      <c r="M1163" s="0" t="str">
        <f aca="false">VLOOKUP($D1163,metadata!$B$2:$S$451,10,0)</f>
        <v/>
      </c>
      <c r="N1163" s="0" t="str">
        <f aca="false">VLOOKUP($D1163,metadata!$B$2:$S$451,11,0)</f>
        <v>drosophila montana</v>
      </c>
      <c r="O1163" s="0" t="str">
        <f aca="false">VLOOKUP($D1163,metadata!$B$2:$S$451,12,0)</f>
        <v>diptera</v>
      </c>
      <c r="P1163" s="0" t="str">
        <f aca="false">VLOOKUP($D1163,metadata!$B$2:$S$451,13,0)</f>
        <v>Pudasjärvi</v>
      </c>
      <c r="Q1163" s="0" t="str">
        <f aca="false">VLOOKUP($D1163,metadata!$B$2:$S$451,14,0)</f>
        <v>65.4N</v>
      </c>
      <c r="R1163" s="0" t="str">
        <f aca="false">VLOOKUP($D1163,metadata!$B$2:$S$451,15,0)</f>
        <v>27.0E</v>
      </c>
      <c r="S1163" s="0" t="str">
        <f aca="false">VLOOKUP($D1163,metadata!$B$2:$S$451,16,0)</f>
        <v/>
      </c>
      <c r="T1163" s="0" t="str">
        <f aca="false">VLOOKUP($D1163,metadata!$B$2:$S$451,17,0)</f>
        <v/>
      </c>
      <c r="U1163" s="0" t="str">
        <f aca="false">VLOOKUP($D1163,metadata!$B$2:$S$451,18,0)</f>
        <v/>
      </c>
      <c r="V1163" s="0" t="n">
        <f aca="false">VLOOKUP($D1163,metadata!$B$2:$Z$451,19,0)</f>
        <v>100</v>
      </c>
      <c r="W1163" s="0" t="str">
        <f aca="false">VLOOKUP($D1163,metadata!$B$2:$Z$451,20,0)</f>
        <v>global average</v>
      </c>
      <c r="X1163" s="0" t="n">
        <f aca="false">VLOOKUP($D1163,metadata!$B$2:$Z$451,21,0)</f>
        <v>15</v>
      </c>
      <c r="Y1163" s="0" t="str">
        <f aca="false">VLOOKUP($D1163,metadata!$B$2:$Z$451,22,0)</f>
        <v>t26</v>
      </c>
      <c r="Z1163" s="0" t="n">
        <f aca="false">VLOOKUP($D1163,metadata!$B$2:$Z$451,23,0)</f>
        <v>21</v>
      </c>
      <c r="AA1163" s="0" t="str">
        <f aca="false">VLOOKUP($D1163,metadata!$B$2:$Z$451,24,0)</f>
        <v>adult</v>
      </c>
      <c r="AB1163" s="0" t="str">
        <f aca="false">VLOOKUP($D1163,metadata!$B$2:$Z$451,25,0)</f>
        <v/>
      </c>
      <c r="AF1163" s="0" t="n">
        <f aca="false">IF(AE1163="",V1163,AE1163)</f>
        <v>100</v>
      </c>
      <c r="AH1163" s="0" t="str">
        <f aca="false">IF(AD1163&lt;1.1,"x","")</f>
        <v>x</v>
      </c>
      <c r="AM1163" s="0" t="s">
        <v>47</v>
      </c>
      <c r="AN1163" s="0" t="n">
        <v>20.41</v>
      </c>
      <c r="AO1163" s="0" t="n">
        <v>0.13</v>
      </c>
      <c r="AP1163" s="0" t="n">
        <v>39.61</v>
      </c>
      <c r="AQ1163" s="0" t="n">
        <v>100</v>
      </c>
    </row>
    <row r="1164" customFormat="false" ht="13.8" hidden="false" customHeight="false" outlineLevel="0" collapsed="false">
      <c r="C1164" s="0" t="n">
        <v>1172</v>
      </c>
      <c r="D1164" s="3" t="str">
        <f aca="false">VLOOKUP(C1164,$A$1:$B$451,2)</f>
        <v>26-Pudasjärvi</v>
      </c>
      <c r="E1164" s="0" t="str">
        <f aca="false">VLOOKUP($D1164,metadata!$B$2:$S$451,2,0)</f>
        <v>Lankinen, P; Tyukmaeva, VI; Hoikkala, A</v>
      </c>
      <c r="F1164" s="0" t="str">
        <f aca="false">VLOOKUP($D1164,metadata!$B$2:$S$451,3,0)</f>
        <v>Northern Drosophila montana flies show variation both within and between cline populations in the critical day length evoking reproductive diapause</v>
      </c>
      <c r="G1164" s="0" t="str">
        <f aca="false">VLOOKUP($D1164,metadata!$B$2:$S$451,4,0)</f>
        <v>10.1016/j.jinsphys.2013.05.006</v>
      </c>
      <c r="H1164" s="0" t="str">
        <f aca="false">VLOOKUP($D1164,metadata!$B$2:$S$451,5,0)</f>
        <v>y</v>
      </c>
      <c r="I1164" s="0" t="str">
        <f aca="false">VLOOKUP($D1164,metadata!$B$2:$S$451,6,0)</f>
        <v>a</v>
      </c>
      <c r="J1164" s="0" t="str">
        <f aca="false">VLOOKUP($D1164,metadata!$B$2:$S$451,7,0)</f>
        <v>i</v>
      </c>
      <c r="K1164" s="0" t="n">
        <f aca="false">VLOOKUP($D1164,metadata!$B$2:$S$451,8,0)</f>
        <v>105</v>
      </c>
      <c r="L1164" s="0" t="n">
        <f aca="false">VLOOKUP($D1164,metadata!$B$2:$S$451,9,0)</f>
        <v>15</v>
      </c>
      <c r="M1164" s="0" t="str">
        <f aca="false">VLOOKUP($D1164,metadata!$B$2:$S$451,10,0)</f>
        <v/>
      </c>
      <c r="N1164" s="0" t="str">
        <f aca="false">VLOOKUP($D1164,metadata!$B$2:$S$451,11,0)</f>
        <v>drosophila montana</v>
      </c>
      <c r="O1164" s="0" t="str">
        <f aca="false">VLOOKUP($D1164,metadata!$B$2:$S$451,12,0)</f>
        <v>diptera</v>
      </c>
      <c r="P1164" s="0" t="str">
        <f aca="false">VLOOKUP($D1164,metadata!$B$2:$S$451,13,0)</f>
        <v>Pudasjärvi</v>
      </c>
      <c r="Q1164" s="0" t="str">
        <f aca="false">VLOOKUP($D1164,metadata!$B$2:$S$451,14,0)</f>
        <v>65.4N</v>
      </c>
      <c r="R1164" s="0" t="str">
        <f aca="false">VLOOKUP($D1164,metadata!$B$2:$S$451,15,0)</f>
        <v>27.0E</v>
      </c>
      <c r="S1164" s="0" t="str">
        <f aca="false">VLOOKUP($D1164,metadata!$B$2:$S$451,16,0)</f>
        <v/>
      </c>
      <c r="T1164" s="0" t="str">
        <f aca="false">VLOOKUP($D1164,metadata!$B$2:$S$451,17,0)</f>
        <v/>
      </c>
      <c r="U1164" s="0" t="str">
        <f aca="false">VLOOKUP($D1164,metadata!$B$2:$S$451,18,0)</f>
        <v/>
      </c>
      <c r="V1164" s="0" t="n">
        <f aca="false">VLOOKUP($D1164,metadata!$B$2:$Z$451,19,0)</f>
        <v>100</v>
      </c>
      <c r="W1164" s="0" t="str">
        <f aca="false">VLOOKUP($D1164,metadata!$B$2:$Z$451,20,0)</f>
        <v>global average</v>
      </c>
      <c r="X1164" s="0" t="n">
        <f aca="false">VLOOKUP($D1164,metadata!$B$2:$Z$451,21,0)</f>
        <v>15</v>
      </c>
      <c r="Y1164" s="0" t="str">
        <f aca="false">VLOOKUP($D1164,metadata!$B$2:$Z$451,22,0)</f>
        <v>t26</v>
      </c>
      <c r="Z1164" s="0" t="n">
        <f aca="false">VLOOKUP($D1164,metadata!$B$2:$Z$451,23,0)</f>
        <v>21</v>
      </c>
      <c r="AA1164" s="0" t="str">
        <f aca="false">VLOOKUP($D1164,metadata!$B$2:$Z$451,24,0)</f>
        <v>adult</v>
      </c>
      <c r="AB1164" s="0" t="str">
        <f aca="false">VLOOKUP($D1164,metadata!$B$2:$Z$451,25,0)</f>
        <v/>
      </c>
      <c r="AF1164" s="0" t="n">
        <f aca="false">IF(AE1164="",V1164,AE1164)</f>
        <v>100</v>
      </c>
      <c r="AH1164" s="0" t="str">
        <f aca="false">IF(AD1164&lt;1.1,"x","")</f>
        <v>x</v>
      </c>
      <c r="AM1164" s="0" t="s">
        <v>47</v>
      </c>
      <c r="AN1164" s="0" t="n">
        <v>18.42</v>
      </c>
      <c r="AO1164" s="0" t="n">
        <v>0.15</v>
      </c>
      <c r="AP1164" s="0" t="n">
        <v>27.98</v>
      </c>
      <c r="AQ1164" s="0" t="n">
        <v>100</v>
      </c>
    </row>
    <row r="1165" customFormat="false" ht="13.8" hidden="false" customHeight="false" outlineLevel="0" collapsed="false">
      <c r="C1165" s="0" t="n">
        <v>1173</v>
      </c>
      <c r="D1165" s="3" t="str">
        <f aca="false">VLOOKUP(C1165,$A$1:$B$451,2)</f>
        <v>26-Pudasjärvi</v>
      </c>
      <c r="E1165" s="0" t="str">
        <f aca="false">VLOOKUP($D1165,metadata!$B$2:$S$451,2,0)</f>
        <v>Lankinen, P; Tyukmaeva, VI; Hoikkala, A</v>
      </c>
      <c r="F1165" s="0" t="str">
        <f aca="false">VLOOKUP($D1165,metadata!$B$2:$S$451,3,0)</f>
        <v>Northern Drosophila montana flies show variation both within and between cline populations in the critical day length evoking reproductive diapause</v>
      </c>
      <c r="G1165" s="0" t="str">
        <f aca="false">VLOOKUP($D1165,metadata!$B$2:$S$451,4,0)</f>
        <v>10.1016/j.jinsphys.2013.05.006</v>
      </c>
      <c r="H1165" s="0" t="str">
        <f aca="false">VLOOKUP($D1165,metadata!$B$2:$S$451,5,0)</f>
        <v>y</v>
      </c>
      <c r="I1165" s="0" t="str">
        <f aca="false">VLOOKUP($D1165,metadata!$B$2:$S$451,6,0)</f>
        <v>a</v>
      </c>
      <c r="J1165" s="0" t="str">
        <f aca="false">VLOOKUP($D1165,metadata!$B$2:$S$451,7,0)</f>
        <v>i</v>
      </c>
      <c r="K1165" s="0" t="n">
        <f aca="false">VLOOKUP($D1165,metadata!$B$2:$S$451,8,0)</f>
        <v>105</v>
      </c>
      <c r="L1165" s="0" t="n">
        <f aca="false">VLOOKUP($D1165,metadata!$B$2:$S$451,9,0)</f>
        <v>15</v>
      </c>
      <c r="M1165" s="0" t="str">
        <f aca="false">VLOOKUP($D1165,metadata!$B$2:$S$451,10,0)</f>
        <v/>
      </c>
      <c r="N1165" s="0" t="str">
        <f aca="false">VLOOKUP($D1165,metadata!$B$2:$S$451,11,0)</f>
        <v>drosophila montana</v>
      </c>
      <c r="O1165" s="0" t="str">
        <f aca="false">VLOOKUP($D1165,metadata!$B$2:$S$451,12,0)</f>
        <v>diptera</v>
      </c>
      <c r="P1165" s="0" t="str">
        <f aca="false">VLOOKUP($D1165,metadata!$B$2:$S$451,13,0)</f>
        <v>Pudasjärvi</v>
      </c>
      <c r="Q1165" s="0" t="str">
        <f aca="false">VLOOKUP($D1165,metadata!$B$2:$S$451,14,0)</f>
        <v>65.4N</v>
      </c>
      <c r="R1165" s="0" t="str">
        <f aca="false">VLOOKUP($D1165,metadata!$B$2:$S$451,15,0)</f>
        <v>27.0E</v>
      </c>
      <c r="S1165" s="0" t="str">
        <f aca="false">VLOOKUP($D1165,metadata!$B$2:$S$451,16,0)</f>
        <v/>
      </c>
      <c r="T1165" s="0" t="str">
        <f aca="false">VLOOKUP($D1165,metadata!$B$2:$S$451,17,0)</f>
        <v/>
      </c>
      <c r="U1165" s="0" t="str">
        <f aca="false">VLOOKUP($D1165,metadata!$B$2:$S$451,18,0)</f>
        <v/>
      </c>
      <c r="V1165" s="0" t="n">
        <f aca="false">VLOOKUP($D1165,metadata!$B$2:$Z$451,19,0)</f>
        <v>100</v>
      </c>
      <c r="W1165" s="0" t="str">
        <f aca="false">VLOOKUP($D1165,metadata!$B$2:$Z$451,20,0)</f>
        <v>global average</v>
      </c>
      <c r="X1165" s="0" t="n">
        <f aca="false">VLOOKUP($D1165,metadata!$B$2:$Z$451,21,0)</f>
        <v>15</v>
      </c>
      <c r="Y1165" s="0" t="str">
        <f aca="false">VLOOKUP($D1165,metadata!$B$2:$Z$451,22,0)</f>
        <v>t26</v>
      </c>
      <c r="Z1165" s="0" t="n">
        <f aca="false">VLOOKUP($D1165,metadata!$B$2:$Z$451,23,0)</f>
        <v>21</v>
      </c>
      <c r="AA1165" s="0" t="str">
        <f aca="false">VLOOKUP($D1165,metadata!$B$2:$Z$451,24,0)</f>
        <v>adult</v>
      </c>
      <c r="AB1165" s="0" t="str">
        <f aca="false">VLOOKUP($D1165,metadata!$B$2:$Z$451,25,0)</f>
        <v/>
      </c>
      <c r="AF1165" s="0" t="n">
        <f aca="false">IF(AE1165="",V1165,AE1165)</f>
        <v>100</v>
      </c>
      <c r="AH1165" s="0" t="str">
        <f aca="false">IF(AD1165&lt;1.1,"x","")</f>
        <v>x</v>
      </c>
      <c r="AM1165" s="0" t="s">
        <v>47</v>
      </c>
      <c r="AN1165" s="0" t="n">
        <v>18.41</v>
      </c>
      <c r="AO1165" s="0" t="n">
        <v>0.15</v>
      </c>
      <c r="AP1165" s="0" t="n">
        <v>27.77</v>
      </c>
      <c r="AQ1165" s="0" t="n">
        <v>100</v>
      </c>
    </row>
    <row r="1166" customFormat="false" ht="13.8" hidden="false" customHeight="false" outlineLevel="0" collapsed="false">
      <c r="C1166" s="0" t="n">
        <v>1174</v>
      </c>
      <c r="D1166" s="3" t="str">
        <f aca="false">VLOOKUP(C1166,$A$1:$B$451,2)</f>
        <v>26-Paltamo</v>
      </c>
      <c r="E1166" s="0" t="str">
        <f aca="false">VLOOKUP($D1166,metadata!$B$2:$S$451,2,0)</f>
        <v>Lankinen, P; Tyukmaeva, VI; Hoikkala, A</v>
      </c>
      <c r="F1166" s="0" t="str">
        <f aca="false">VLOOKUP($D1166,metadata!$B$2:$S$451,3,0)</f>
        <v>Northern Drosophila montana flies show variation both within and between cline populations in the critical day length evoking reproductive diapause</v>
      </c>
      <c r="G1166" s="0" t="str">
        <f aca="false">VLOOKUP($D1166,metadata!$B$2:$S$451,4,0)</f>
        <v>10.1016/j.jinsphys.2013.05.006</v>
      </c>
      <c r="H1166" s="0" t="str">
        <f aca="false">VLOOKUP($D1166,metadata!$B$2:$S$451,5,0)</f>
        <v>y</v>
      </c>
      <c r="I1166" s="0" t="str">
        <f aca="false">VLOOKUP($D1166,metadata!$B$2:$S$451,6,0)</f>
        <v>a</v>
      </c>
      <c r="J1166" s="0" t="str">
        <f aca="false">VLOOKUP($D1166,metadata!$B$2:$S$451,7,0)</f>
        <v>i</v>
      </c>
      <c r="K1166" s="0" t="n">
        <f aca="false">VLOOKUP($D1166,metadata!$B$2:$S$451,8,0)</f>
        <v>105</v>
      </c>
      <c r="L1166" s="0" t="n">
        <f aca="false">VLOOKUP($D1166,metadata!$B$2:$S$451,9,0)</f>
        <v>6</v>
      </c>
      <c r="M1166" s="0" t="str">
        <f aca="false">VLOOKUP($D1166,metadata!$B$2:$S$451,10,0)</f>
        <v/>
      </c>
      <c r="N1166" s="0" t="str">
        <f aca="false">VLOOKUP($D1166,metadata!$B$2:$S$451,11,0)</f>
        <v>drosophila montana</v>
      </c>
      <c r="O1166" s="0" t="str">
        <f aca="false">VLOOKUP($D1166,metadata!$B$2:$S$451,12,0)</f>
        <v>diptera</v>
      </c>
      <c r="P1166" s="0" t="str">
        <f aca="false">VLOOKUP($D1166,metadata!$B$2:$S$451,13,0)</f>
        <v>Paltamo</v>
      </c>
      <c r="Q1166" s="0" t="str">
        <f aca="false">VLOOKUP($D1166,metadata!$B$2:$S$451,14,0)</f>
        <v>64.3N</v>
      </c>
      <c r="R1166" s="0" t="str">
        <f aca="false">VLOOKUP($D1166,metadata!$B$2:$S$451,15,0)</f>
        <v>27.9E</v>
      </c>
      <c r="S1166" s="0" t="str">
        <f aca="false">VLOOKUP($D1166,metadata!$B$2:$S$451,16,0)</f>
        <v/>
      </c>
      <c r="T1166" s="0" t="str">
        <f aca="false">VLOOKUP($D1166,metadata!$B$2:$S$451,17,0)</f>
        <v/>
      </c>
      <c r="U1166" s="0" t="str">
        <f aca="false">VLOOKUP($D1166,metadata!$B$2:$S$451,18,0)</f>
        <v/>
      </c>
      <c r="V1166" s="0" t="n">
        <f aca="false">VLOOKUP($D1166,metadata!$B$2:$Z$451,19,0)</f>
        <v>100</v>
      </c>
      <c r="W1166" s="0" t="str">
        <f aca="false">VLOOKUP($D1166,metadata!$B$2:$Z$451,20,0)</f>
        <v>global average</v>
      </c>
      <c r="X1166" s="0" t="n">
        <f aca="false">VLOOKUP($D1166,metadata!$B$2:$Z$451,21,0)</f>
        <v>6</v>
      </c>
      <c r="Y1166" s="0" t="str">
        <f aca="false">VLOOKUP($D1166,metadata!$B$2:$Z$451,22,0)</f>
        <v>t26</v>
      </c>
      <c r="Z1166" s="0" t="n">
        <f aca="false">VLOOKUP($D1166,metadata!$B$2:$Z$451,23,0)</f>
        <v>21</v>
      </c>
      <c r="AA1166" s="0" t="str">
        <f aca="false">VLOOKUP($D1166,metadata!$B$2:$Z$451,24,0)</f>
        <v>adult</v>
      </c>
      <c r="AB1166" s="0" t="str">
        <f aca="false">VLOOKUP($D1166,metadata!$B$2:$Z$451,25,0)</f>
        <v/>
      </c>
      <c r="AF1166" s="0" t="n">
        <f aca="false">IF(AE1166="",V1166,AE1166)</f>
        <v>100</v>
      </c>
      <c r="AH1166" s="0" t="str">
        <f aca="false">IF(AD1166&lt;1.1,"x","")</f>
        <v>x</v>
      </c>
      <c r="AM1166" s="0" t="s">
        <v>48</v>
      </c>
      <c r="AN1166" s="0" t="n">
        <v>19.23</v>
      </c>
      <c r="AO1166" s="0" t="n">
        <v>0.15</v>
      </c>
      <c r="AP1166" s="0" t="n">
        <v>28.62</v>
      </c>
      <c r="AQ1166" s="0" t="n">
        <v>100</v>
      </c>
    </row>
    <row r="1167" customFormat="false" ht="13.8" hidden="false" customHeight="false" outlineLevel="0" collapsed="false">
      <c r="C1167" s="0" t="n">
        <v>1175</v>
      </c>
      <c r="D1167" s="3" t="str">
        <f aca="false">VLOOKUP(C1167,$A$1:$B$451,2)</f>
        <v>26-Paltamo</v>
      </c>
      <c r="E1167" s="0" t="str">
        <f aca="false">VLOOKUP($D1167,metadata!$B$2:$S$451,2,0)</f>
        <v>Lankinen, P; Tyukmaeva, VI; Hoikkala, A</v>
      </c>
      <c r="F1167" s="0" t="str">
        <f aca="false">VLOOKUP($D1167,metadata!$B$2:$S$451,3,0)</f>
        <v>Northern Drosophila montana flies show variation both within and between cline populations in the critical day length evoking reproductive diapause</v>
      </c>
      <c r="G1167" s="0" t="str">
        <f aca="false">VLOOKUP($D1167,metadata!$B$2:$S$451,4,0)</f>
        <v>10.1016/j.jinsphys.2013.05.006</v>
      </c>
      <c r="H1167" s="0" t="str">
        <f aca="false">VLOOKUP($D1167,metadata!$B$2:$S$451,5,0)</f>
        <v>y</v>
      </c>
      <c r="I1167" s="0" t="str">
        <f aca="false">VLOOKUP($D1167,metadata!$B$2:$S$451,6,0)</f>
        <v>a</v>
      </c>
      <c r="J1167" s="0" t="str">
        <f aca="false">VLOOKUP($D1167,metadata!$B$2:$S$451,7,0)</f>
        <v>i</v>
      </c>
      <c r="K1167" s="0" t="n">
        <f aca="false">VLOOKUP($D1167,metadata!$B$2:$S$451,8,0)</f>
        <v>105</v>
      </c>
      <c r="L1167" s="0" t="n">
        <f aca="false">VLOOKUP($D1167,metadata!$B$2:$S$451,9,0)</f>
        <v>6</v>
      </c>
      <c r="M1167" s="0" t="str">
        <f aca="false">VLOOKUP($D1167,metadata!$B$2:$S$451,10,0)</f>
        <v/>
      </c>
      <c r="N1167" s="0" t="str">
        <f aca="false">VLOOKUP($D1167,metadata!$B$2:$S$451,11,0)</f>
        <v>drosophila montana</v>
      </c>
      <c r="O1167" s="0" t="str">
        <f aca="false">VLOOKUP($D1167,metadata!$B$2:$S$451,12,0)</f>
        <v>diptera</v>
      </c>
      <c r="P1167" s="0" t="str">
        <f aca="false">VLOOKUP($D1167,metadata!$B$2:$S$451,13,0)</f>
        <v>Paltamo</v>
      </c>
      <c r="Q1167" s="0" t="str">
        <f aca="false">VLOOKUP($D1167,metadata!$B$2:$S$451,14,0)</f>
        <v>64.3N</v>
      </c>
      <c r="R1167" s="0" t="str">
        <f aca="false">VLOOKUP($D1167,metadata!$B$2:$S$451,15,0)</f>
        <v>27.9E</v>
      </c>
      <c r="S1167" s="0" t="str">
        <f aca="false">VLOOKUP($D1167,metadata!$B$2:$S$451,16,0)</f>
        <v/>
      </c>
      <c r="T1167" s="0" t="str">
        <f aca="false">VLOOKUP($D1167,metadata!$B$2:$S$451,17,0)</f>
        <v/>
      </c>
      <c r="U1167" s="0" t="str">
        <f aca="false">VLOOKUP($D1167,metadata!$B$2:$S$451,18,0)</f>
        <v/>
      </c>
      <c r="V1167" s="0" t="n">
        <f aca="false">VLOOKUP($D1167,metadata!$B$2:$Z$451,19,0)</f>
        <v>100</v>
      </c>
      <c r="W1167" s="0" t="str">
        <f aca="false">VLOOKUP($D1167,metadata!$B$2:$Z$451,20,0)</f>
        <v>global average</v>
      </c>
      <c r="X1167" s="0" t="n">
        <f aca="false">VLOOKUP($D1167,metadata!$B$2:$Z$451,21,0)</f>
        <v>6</v>
      </c>
      <c r="Y1167" s="0" t="str">
        <f aca="false">VLOOKUP($D1167,metadata!$B$2:$Z$451,22,0)</f>
        <v>t26</v>
      </c>
      <c r="Z1167" s="0" t="n">
        <f aca="false">VLOOKUP($D1167,metadata!$B$2:$Z$451,23,0)</f>
        <v>21</v>
      </c>
      <c r="AA1167" s="0" t="str">
        <f aca="false">VLOOKUP($D1167,metadata!$B$2:$Z$451,24,0)</f>
        <v>adult</v>
      </c>
      <c r="AB1167" s="0" t="str">
        <f aca="false">VLOOKUP($D1167,metadata!$B$2:$Z$451,25,0)</f>
        <v/>
      </c>
      <c r="AF1167" s="0" t="n">
        <f aca="false">IF(AE1167="",V1167,AE1167)</f>
        <v>100</v>
      </c>
      <c r="AH1167" s="0" t="str">
        <f aca="false">IF(AD1167&lt;1.1,"x","")</f>
        <v>x</v>
      </c>
      <c r="AM1167" s="0" t="s">
        <v>48</v>
      </c>
      <c r="AN1167" s="0" t="n">
        <v>18.24</v>
      </c>
      <c r="AO1167" s="0" t="n">
        <v>0.13</v>
      </c>
      <c r="AP1167" s="0" t="n">
        <v>39.72</v>
      </c>
      <c r="AQ1167" s="0" t="n">
        <v>100</v>
      </c>
    </row>
    <row r="1168" customFormat="false" ht="13.8" hidden="false" customHeight="false" outlineLevel="0" collapsed="false">
      <c r="C1168" s="0" t="n">
        <v>1176</v>
      </c>
      <c r="D1168" s="3" t="str">
        <f aca="false">VLOOKUP(C1168,$A$1:$B$451,2)</f>
        <v>26-Paltamo</v>
      </c>
      <c r="E1168" s="0" t="str">
        <f aca="false">VLOOKUP($D1168,metadata!$B$2:$S$451,2,0)</f>
        <v>Lankinen, P; Tyukmaeva, VI; Hoikkala, A</v>
      </c>
      <c r="F1168" s="0" t="str">
        <f aca="false">VLOOKUP($D1168,metadata!$B$2:$S$451,3,0)</f>
        <v>Northern Drosophila montana flies show variation both within and between cline populations in the critical day length evoking reproductive diapause</v>
      </c>
      <c r="G1168" s="0" t="str">
        <f aca="false">VLOOKUP($D1168,metadata!$B$2:$S$451,4,0)</f>
        <v>10.1016/j.jinsphys.2013.05.006</v>
      </c>
      <c r="H1168" s="0" t="str">
        <f aca="false">VLOOKUP($D1168,metadata!$B$2:$S$451,5,0)</f>
        <v>y</v>
      </c>
      <c r="I1168" s="0" t="str">
        <f aca="false">VLOOKUP($D1168,metadata!$B$2:$S$451,6,0)</f>
        <v>a</v>
      </c>
      <c r="J1168" s="0" t="str">
        <f aca="false">VLOOKUP($D1168,metadata!$B$2:$S$451,7,0)</f>
        <v>i</v>
      </c>
      <c r="K1168" s="0" t="n">
        <f aca="false">VLOOKUP($D1168,metadata!$B$2:$S$451,8,0)</f>
        <v>105</v>
      </c>
      <c r="L1168" s="0" t="n">
        <f aca="false">VLOOKUP($D1168,metadata!$B$2:$S$451,9,0)</f>
        <v>6</v>
      </c>
      <c r="M1168" s="0" t="str">
        <f aca="false">VLOOKUP($D1168,metadata!$B$2:$S$451,10,0)</f>
        <v/>
      </c>
      <c r="N1168" s="0" t="str">
        <f aca="false">VLOOKUP($D1168,metadata!$B$2:$S$451,11,0)</f>
        <v>drosophila montana</v>
      </c>
      <c r="O1168" s="0" t="str">
        <f aca="false">VLOOKUP($D1168,metadata!$B$2:$S$451,12,0)</f>
        <v>diptera</v>
      </c>
      <c r="P1168" s="0" t="str">
        <f aca="false">VLOOKUP($D1168,metadata!$B$2:$S$451,13,0)</f>
        <v>Paltamo</v>
      </c>
      <c r="Q1168" s="0" t="str">
        <f aca="false">VLOOKUP($D1168,metadata!$B$2:$S$451,14,0)</f>
        <v>64.3N</v>
      </c>
      <c r="R1168" s="0" t="str">
        <f aca="false">VLOOKUP($D1168,metadata!$B$2:$S$451,15,0)</f>
        <v>27.9E</v>
      </c>
      <c r="S1168" s="0" t="str">
        <f aca="false">VLOOKUP($D1168,metadata!$B$2:$S$451,16,0)</f>
        <v/>
      </c>
      <c r="T1168" s="0" t="str">
        <f aca="false">VLOOKUP($D1168,metadata!$B$2:$S$451,17,0)</f>
        <v/>
      </c>
      <c r="U1168" s="0" t="str">
        <f aca="false">VLOOKUP($D1168,metadata!$B$2:$S$451,18,0)</f>
        <v/>
      </c>
      <c r="V1168" s="0" t="n">
        <f aca="false">VLOOKUP($D1168,metadata!$B$2:$Z$451,19,0)</f>
        <v>100</v>
      </c>
      <c r="W1168" s="0" t="str">
        <f aca="false">VLOOKUP($D1168,metadata!$B$2:$Z$451,20,0)</f>
        <v>global average</v>
      </c>
      <c r="X1168" s="0" t="n">
        <f aca="false">VLOOKUP($D1168,metadata!$B$2:$Z$451,21,0)</f>
        <v>6</v>
      </c>
      <c r="Y1168" s="0" t="str">
        <f aca="false">VLOOKUP($D1168,metadata!$B$2:$Z$451,22,0)</f>
        <v>t26</v>
      </c>
      <c r="Z1168" s="0" t="n">
        <f aca="false">VLOOKUP($D1168,metadata!$B$2:$Z$451,23,0)</f>
        <v>21</v>
      </c>
      <c r="AA1168" s="0" t="str">
        <f aca="false">VLOOKUP($D1168,metadata!$B$2:$Z$451,24,0)</f>
        <v>adult</v>
      </c>
      <c r="AB1168" s="0" t="str">
        <f aca="false">VLOOKUP($D1168,metadata!$B$2:$Z$451,25,0)</f>
        <v/>
      </c>
      <c r="AF1168" s="0" t="n">
        <f aca="false">IF(AE1168="",V1168,AE1168)</f>
        <v>100</v>
      </c>
      <c r="AH1168" s="0" t="str">
        <f aca="false">IF(AD1168&lt;1.1,"x","")</f>
        <v>x</v>
      </c>
      <c r="AM1168" s="0" t="s">
        <v>48</v>
      </c>
      <c r="AN1168" s="0" t="n">
        <v>18.53</v>
      </c>
      <c r="AO1168" s="0" t="n">
        <v>0.15</v>
      </c>
      <c r="AP1168" s="0" t="n">
        <v>30.11</v>
      </c>
      <c r="AQ1168" s="0" t="n">
        <v>100</v>
      </c>
    </row>
    <row r="1169" customFormat="false" ht="13.8" hidden="false" customHeight="false" outlineLevel="0" collapsed="false">
      <c r="C1169" s="0" t="n">
        <v>1177</v>
      </c>
      <c r="D1169" s="3" t="str">
        <f aca="false">VLOOKUP(C1169,$A$1:$B$451,2)</f>
        <v>26-Paltamo</v>
      </c>
      <c r="E1169" s="0" t="str">
        <f aca="false">VLOOKUP($D1169,metadata!$B$2:$S$451,2,0)</f>
        <v>Lankinen, P; Tyukmaeva, VI; Hoikkala, A</v>
      </c>
      <c r="F1169" s="0" t="str">
        <f aca="false">VLOOKUP($D1169,metadata!$B$2:$S$451,3,0)</f>
        <v>Northern Drosophila montana flies show variation both within and between cline populations in the critical day length evoking reproductive diapause</v>
      </c>
      <c r="G1169" s="0" t="str">
        <f aca="false">VLOOKUP($D1169,metadata!$B$2:$S$451,4,0)</f>
        <v>10.1016/j.jinsphys.2013.05.006</v>
      </c>
      <c r="H1169" s="0" t="str">
        <f aca="false">VLOOKUP($D1169,metadata!$B$2:$S$451,5,0)</f>
        <v>y</v>
      </c>
      <c r="I1169" s="0" t="str">
        <f aca="false">VLOOKUP($D1169,metadata!$B$2:$S$451,6,0)</f>
        <v>a</v>
      </c>
      <c r="J1169" s="0" t="str">
        <f aca="false">VLOOKUP($D1169,metadata!$B$2:$S$451,7,0)</f>
        <v>i</v>
      </c>
      <c r="K1169" s="0" t="n">
        <f aca="false">VLOOKUP($D1169,metadata!$B$2:$S$451,8,0)</f>
        <v>105</v>
      </c>
      <c r="L1169" s="0" t="n">
        <f aca="false">VLOOKUP($D1169,metadata!$B$2:$S$451,9,0)</f>
        <v>6</v>
      </c>
      <c r="M1169" s="0" t="str">
        <f aca="false">VLOOKUP($D1169,metadata!$B$2:$S$451,10,0)</f>
        <v/>
      </c>
      <c r="N1169" s="0" t="str">
        <f aca="false">VLOOKUP($D1169,metadata!$B$2:$S$451,11,0)</f>
        <v>drosophila montana</v>
      </c>
      <c r="O1169" s="0" t="str">
        <f aca="false">VLOOKUP($D1169,metadata!$B$2:$S$451,12,0)</f>
        <v>diptera</v>
      </c>
      <c r="P1169" s="0" t="str">
        <f aca="false">VLOOKUP($D1169,metadata!$B$2:$S$451,13,0)</f>
        <v>Paltamo</v>
      </c>
      <c r="Q1169" s="0" t="str">
        <f aca="false">VLOOKUP($D1169,metadata!$B$2:$S$451,14,0)</f>
        <v>64.3N</v>
      </c>
      <c r="R1169" s="0" t="str">
        <f aca="false">VLOOKUP($D1169,metadata!$B$2:$S$451,15,0)</f>
        <v>27.9E</v>
      </c>
      <c r="S1169" s="0" t="str">
        <f aca="false">VLOOKUP($D1169,metadata!$B$2:$S$451,16,0)</f>
        <v/>
      </c>
      <c r="T1169" s="0" t="str">
        <f aca="false">VLOOKUP($D1169,metadata!$B$2:$S$451,17,0)</f>
        <v/>
      </c>
      <c r="U1169" s="0" t="str">
        <f aca="false">VLOOKUP($D1169,metadata!$B$2:$S$451,18,0)</f>
        <v/>
      </c>
      <c r="V1169" s="0" t="n">
        <f aca="false">VLOOKUP($D1169,metadata!$B$2:$Z$451,19,0)</f>
        <v>100</v>
      </c>
      <c r="W1169" s="0" t="str">
        <f aca="false">VLOOKUP($D1169,metadata!$B$2:$Z$451,20,0)</f>
        <v>global average</v>
      </c>
      <c r="X1169" s="0" t="n">
        <f aca="false">VLOOKUP($D1169,metadata!$B$2:$Z$451,21,0)</f>
        <v>6</v>
      </c>
      <c r="Y1169" s="0" t="str">
        <f aca="false">VLOOKUP($D1169,metadata!$B$2:$Z$451,22,0)</f>
        <v>t26</v>
      </c>
      <c r="Z1169" s="0" t="n">
        <f aca="false">VLOOKUP($D1169,metadata!$B$2:$Z$451,23,0)</f>
        <v>21</v>
      </c>
      <c r="AA1169" s="0" t="str">
        <f aca="false">VLOOKUP($D1169,metadata!$B$2:$Z$451,24,0)</f>
        <v>adult</v>
      </c>
      <c r="AB1169" s="0" t="str">
        <f aca="false">VLOOKUP($D1169,metadata!$B$2:$Z$451,25,0)</f>
        <v/>
      </c>
      <c r="AF1169" s="0" t="n">
        <f aca="false">IF(AE1169="",V1169,AE1169)</f>
        <v>100</v>
      </c>
      <c r="AH1169" s="0" t="str">
        <f aca="false">IF(AD1169&lt;1.1,"x","")</f>
        <v>x</v>
      </c>
      <c r="AM1169" s="0" t="s">
        <v>48</v>
      </c>
      <c r="AN1169" s="0" t="n">
        <v>18.44</v>
      </c>
      <c r="AO1169" s="0" t="n">
        <v>0.12</v>
      </c>
      <c r="AP1169" s="0" t="n">
        <v>63.8</v>
      </c>
      <c r="AQ1169" s="0" t="n">
        <v>100</v>
      </c>
    </row>
    <row r="1170" customFormat="false" ht="13.8" hidden="false" customHeight="false" outlineLevel="0" collapsed="false">
      <c r="C1170" s="0" t="n">
        <v>1178</v>
      </c>
      <c r="D1170" s="3" t="str">
        <f aca="false">VLOOKUP(C1170,$A$1:$B$451,2)</f>
        <v>26-Paltamo</v>
      </c>
      <c r="E1170" s="0" t="str">
        <f aca="false">VLOOKUP($D1170,metadata!$B$2:$S$451,2,0)</f>
        <v>Lankinen, P; Tyukmaeva, VI; Hoikkala, A</v>
      </c>
      <c r="F1170" s="0" t="str">
        <f aca="false">VLOOKUP($D1170,metadata!$B$2:$S$451,3,0)</f>
        <v>Northern Drosophila montana flies show variation both within and between cline populations in the critical day length evoking reproductive diapause</v>
      </c>
      <c r="G1170" s="0" t="str">
        <f aca="false">VLOOKUP($D1170,metadata!$B$2:$S$451,4,0)</f>
        <v>10.1016/j.jinsphys.2013.05.006</v>
      </c>
      <c r="H1170" s="0" t="str">
        <f aca="false">VLOOKUP($D1170,metadata!$B$2:$S$451,5,0)</f>
        <v>y</v>
      </c>
      <c r="I1170" s="0" t="str">
        <f aca="false">VLOOKUP($D1170,metadata!$B$2:$S$451,6,0)</f>
        <v>a</v>
      </c>
      <c r="J1170" s="0" t="str">
        <f aca="false">VLOOKUP($D1170,metadata!$B$2:$S$451,7,0)</f>
        <v>i</v>
      </c>
      <c r="K1170" s="0" t="n">
        <f aca="false">VLOOKUP($D1170,metadata!$B$2:$S$451,8,0)</f>
        <v>105</v>
      </c>
      <c r="L1170" s="0" t="n">
        <f aca="false">VLOOKUP($D1170,metadata!$B$2:$S$451,9,0)</f>
        <v>6</v>
      </c>
      <c r="M1170" s="0" t="str">
        <f aca="false">VLOOKUP($D1170,metadata!$B$2:$S$451,10,0)</f>
        <v/>
      </c>
      <c r="N1170" s="0" t="str">
        <f aca="false">VLOOKUP($D1170,metadata!$B$2:$S$451,11,0)</f>
        <v>drosophila montana</v>
      </c>
      <c r="O1170" s="0" t="str">
        <f aca="false">VLOOKUP($D1170,metadata!$B$2:$S$451,12,0)</f>
        <v>diptera</v>
      </c>
      <c r="P1170" s="0" t="str">
        <f aca="false">VLOOKUP($D1170,metadata!$B$2:$S$451,13,0)</f>
        <v>Paltamo</v>
      </c>
      <c r="Q1170" s="0" t="str">
        <f aca="false">VLOOKUP($D1170,metadata!$B$2:$S$451,14,0)</f>
        <v>64.3N</v>
      </c>
      <c r="R1170" s="0" t="str">
        <f aca="false">VLOOKUP($D1170,metadata!$B$2:$S$451,15,0)</f>
        <v>27.9E</v>
      </c>
      <c r="S1170" s="0" t="str">
        <f aca="false">VLOOKUP($D1170,metadata!$B$2:$S$451,16,0)</f>
        <v/>
      </c>
      <c r="T1170" s="0" t="str">
        <f aca="false">VLOOKUP($D1170,metadata!$B$2:$S$451,17,0)</f>
        <v/>
      </c>
      <c r="U1170" s="0" t="str">
        <f aca="false">VLOOKUP($D1170,metadata!$B$2:$S$451,18,0)</f>
        <v/>
      </c>
      <c r="V1170" s="0" t="n">
        <f aca="false">VLOOKUP($D1170,metadata!$B$2:$Z$451,19,0)</f>
        <v>100</v>
      </c>
      <c r="W1170" s="0" t="str">
        <f aca="false">VLOOKUP($D1170,metadata!$B$2:$Z$451,20,0)</f>
        <v>global average</v>
      </c>
      <c r="X1170" s="0" t="n">
        <f aca="false">VLOOKUP($D1170,metadata!$B$2:$Z$451,21,0)</f>
        <v>6</v>
      </c>
      <c r="Y1170" s="0" t="str">
        <f aca="false">VLOOKUP($D1170,metadata!$B$2:$Z$451,22,0)</f>
        <v>t26</v>
      </c>
      <c r="Z1170" s="0" t="n">
        <f aca="false">VLOOKUP($D1170,metadata!$B$2:$Z$451,23,0)</f>
        <v>21</v>
      </c>
      <c r="AA1170" s="0" t="str">
        <f aca="false">VLOOKUP($D1170,metadata!$B$2:$Z$451,24,0)</f>
        <v>adult</v>
      </c>
      <c r="AB1170" s="0" t="str">
        <f aca="false">VLOOKUP($D1170,metadata!$B$2:$Z$451,25,0)</f>
        <v/>
      </c>
      <c r="AF1170" s="0" t="n">
        <f aca="false">IF(AE1170="",V1170,AE1170)</f>
        <v>100</v>
      </c>
      <c r="AH1170" s="0" t="str">
        <f aca="false">IF(AD1170&lt;1.1,"x","")</f>
        <v>x</v>
      </c>
      <c r="AM1170" s="0" t="s">
        <v>48</v>
      </c>
      <c r="AN1170" s="0" t="n">
        <v>19.06</v>
      </c>
      <c r="AO1170" s="0" t="n">
        <v>0.1</v>
      </c>
      <c r="AP1170" s="0" t="n">
        <v>54.73</v>
      </c>
      <c r="AQ1170" s="0" t="n">
        <v>100</v>
      </c>
    </row>
    <row r="1171" customFormat="false" ht="13.8" hidden="false" customHeight="false" outlineLevel="0" collapsed="false">
      <c r="C1171" s="0" t="n">
        <v>1179</v>
      </c>
      <c r="D1171" s="3" t="str">
        <f aca="false">VLOOKUP(C1171,$A$1:$B$451,2)</f>
        <v>26-Paltamo</v>
      </c>
      <c r="E1171" s="0" t="str">
        <f aca="false">VLOOKUP($D1171,metadata!$B$2:$S$451,2,0)</f>
        <v>Lankinen, P; Tyukmaeva, VI; Hoikkala, A</v>
      </c>
      <c r="F1171" s="0" t="str">
        <f aca="false">VLOOKUP($D1171,metadata!$B$2:$S$451,3,0)</f>
        <v>Northern Drosophila montana flies show variation both within and between cline populations in the critical day length evoking reproductive diapause</v>
      </c>
      <c r="G1171" s="0" t="str">
        <f aca="false">VLOOKUP($D1171,metadata!$B$2:$S$451,4,0)</f>
        <v>10.1016/j.jinsphys.2013.05.006</v>
      </c>
      <c r="H1171" s="0" t="str">
        <f aca="false">VLOOKUP($D1171,metadata!$B$2:$S$451,5,0)</f>
        <v>y</v>
      </c>
      <c r="I1171" s="0" t="str">
        <f aca="false">VLOOKUP($D1171,metadata!$B$2:$S$451,6,0)</f>
        <v>a</v>
      </c>
      <c r="J1171" s="0" t="str">
        <f aca="false">VLOOKUP($D1171,metadata!$B$2:$S$451,7,0)</f>
        <v>i</v>
      </c>
      <c r="K1171" s="0" t="n">
        <f aca="false">VLOOKUP($D1171,metadata!$B$2:$S$451,8,0)</f>
        <v>105</v>
      </c>
      <c r="L1171" s="0" t="n">
        <f aca="false">VLOOKUP($D1171,metadata!$B$2:$S$451,9,0)</f>
        <v>6</v>
      </c>
      <c r="M1171" s="0" t="str">
        <f aca="false">VLOOKUP($D1171,metadata!$B$2:$S$451,10,0)</f>
        <v/>
      </c>
      <c r="N1171" s="0" t="str">
        <f aca="false">VLOOKUP($D1171,metadata!$B$2:$S$451,11,0)</f>
        <v>drosophila montana</v>
      </c>
      <c r="O1171" s="0" t="str">
        <f aca="false">VLOOKUP($D1171,metadata!$B$2:$S$451,12,0)</f>
        <v>diptera</v>
      </c>
      <c r="P1171" s="0" t="str">
        <f aca="false">VLOOKUP($D1171,metadata!$B$2:$S$451,13,0)</f>
        <v>Paltamo</v>
      </c>
      <c r="Q1171" s="0" t="str">
        <f aca="false">VLOOKUP($D1171,metadata!$B$2:$S$451,14,0)</f>
        <v>64.3N</v>
      </c>
      <c r="R1171" s="0" t="str">
        <f aca="false">VLOOKUP($D1171,metadata!$B$2:$S$451,15,0)</f>
        <v>27.9E</v>
      </c>
      <c r="S1171" s="0" t="str">
        <f aca="false">VLOOKUP($D1171,metadata!$B$2:$S$451,16,0)</f>
        <v/>
      </c>
      <c r="T1171" s="0" t="str">
        <f aca="false">VLOOKUP($D1171,metadata!$B$2:$S$451,17,0)</f>
        <v/>
      </c>
      <c r="U1171" s="0" t="str">
        <f aca="false">VLOOKUP($D1171,metadata!$B$2:$S$451,18,0)</f>
        <v/>
      </c>
      <c r="V1171" s="0" t="n">
        <f aca="false">VLOOKUP($D1171,metadata!$B$2:$Z$451,19,0)</f>
        <v>100</v>
      </c>
      <c r="W1171" s="0" t="str">
        <f aca="false">VLOOKUP($D1171,metadata!$B$2:$Z$451,20,0)</f>
        <v>global average</v>
      </c>
      <c r="X1171" s="0" t="n">
        <f aca="false">VLOOKUP($D1171,metadata!$B$2:$Z$451,21,0)</f>
        <v>6</v>
      </c>
      <c r="Y1171" s="0" t="str">
        <f aca="false">VLOOKUP($D1171,metadata!$B$2:$Z$451,22,0)</f>
        <v>t26</v>
      </c>
      <c r="Z1171" s="0" t="n">
        <f aca="false">VLOOKUP($D1171,metadata!$B$2:$Z$451,23,0)</f>
        <v>21</v>
      </c>
      <c r="AA1171" s="0" t="str">
        <f aca="false">VLOOKUP($D1171,metadata!$B$2:$Z$451,24,0)</f>
        <v>adult</v>
      </c>
      <c r="AB1171" s="0" t="str">
        <f aca="false">VLOOKUP($D1171,metadata!$B$2:$Z$451,25,0)</f>
        <v/>
      </c>
      <c r="AF1171" s="0" t="n">
        <f aca="false">IF(AE1171="",V1171,AE1171)</f>
        <v>100</v>
      </c>
      <c r="AH1171" s="0" t="str">
        <f aca="false">IF(AD1171&lt;1.1,"x","")</f>
        <v>x</v>
      </c>
      <c r="AM1171" s="0" t="s">
        <v>48</v>
      </c>
      <c r="AN1171" s="0" t="n">
        <v>19.17</v>
      </c>
      <c r="AO1171" s="0" t="n">
        <v>0.13</v>
      </c>
      <c r="AP1171" s="0" t="n">
        <v>41.2</v>
      </c>
      <c r="AQ1171" s="0" t="n">
        <v>100</v>
      </c>
    </row>
    <row r="1172" customFormat="false" ht="13.8" hidden="false" customHeight="false" outlineLevel="0" collapsed="false">
      <c r="C1172" s="0" t="n">
        <v>1180</v>
      </c>
      <c r="D1172" s="3" t="str">
        <f aca="false">VLOOKUP(C1172,$A$1:$B$451,2)</f>
        <v>26-Jyväskylä</v>
      </c>
      <c r="E1172" s="0" t="str">
        <f aca="false">VLOOKUP($D1172,metadata!$B$2:$S$451,2,0)</f>
        <v>Lankinen, P; Tyukmaeva, VI; Hoikkala, A</v>
      </c>
      <c r="F1172" s="0" t="str">
        <f aca="false">VLOOKUP($D1172,metadata!$B$2:$S$451,3,0)</f>
        <v>Northern Drosophila montana flies show variation both within and between cline populations in the critical day length evoking reproductive diapause</v>
      </c>
      <c r="G1172" s="0" t="str">
        <f aca="false">VLOOKUP($D1172,metadata!$B$2:$S$451,4,0)</f>
        <v>10.1016/j.jinsphys.2013.05.006</v>
      </c>
      <c r="H1172" s="0" t="str">
        <f aca="false">VLOOKUP($D1172,metadata!$B$2:$S$451,5,0)</f>
        <v>y</v>
      </c>
      <c r="I1172" s="0" t="str">
        <f aca="false">VLOOKUP($D1172,metadata!$B$2:$S$451,6,0)</f>
        <v>a</v>
      </c>
      <c r="J1172" s="0" t="str">
        <f aca="false">VLOOKUP($D1172,metadata!$B$2:$S$451,7,0)</f>
        <v>i</v>
      </c>
      <c r="K1172" s="0" t="n">
        <f aca="false">VLOOKUP($D1172,metadata!$B$2:$S$451,8,0)</f>
        <v>105</v>
      </c>
      <c r="L1172" s="0" t="n">
        <f aca="false">VLOOKUP($D1172,metadata!$B$2:$S$451,9,0)</f>
        <v>7</v>
      </c>
      <c r="M1172" s="0" t="str">
        <f aca="false">VLOOKUP($D1172,metadata!$B$2:$S$451,10,0)</f>
        <v/>
      </c>
      <c r="N1172" s="0" t="str">
        <f aca="false">VLOOKUP($D1172,metadata!$B$2:$S$451,11,0)</f>
        <v>drosophila montana</v>
      </c>
      <c r="O1172" s="0" t="str">
        <f aca="false">VLOOKUP($D1172,metadata!$B$2:$S$451,12,0)</f>
        <v>diptera</v>
      </c>
      <c r="P1172" s="0" t="str">
        <f aca="false">VLOOKUP($D1172,metadata!$B$2:$S$451,13,0)</f>
        <v>Jyväskylä</v>
      </c>
      <c r="Q1172" s="0" t="str">
        <f aca="false">VLOOKUP($D1172,metadata!$B$2:$S$451,14,0)</f>
        <v>62.2N</v>
      </c>
      <c r="R1172" s="0" t="str">
        <f aca="false">VLOOKUP($D1172,metadata!$B$2:$S$451,15,0)</f>
        <v>25.7E</v>
      </c>
      <c r="S1172" s="0" t="str">
        <f aca="false">VLOOKUP($D1172,metadata!$B$2:$S$451,16,0)</f>
        <v/>
      </c>
      <c r="T1172" s="0" t="str">
        <f aca="false">VLOOKUP($D1172,metadata!$B$2:$S$451,17,0)</f>
        <v/>
      </c>
      <c r="U1172" s="0" t="str">
        <f aca="false">VLOOKUP($D1172,metadata!$B$2:$S$451,18,0)</f>
        <v/>
      </c>
      <c r="V1172" s="0" t="n">
        <f aca="false">VLOOKUP($D1172,metadata!$B$2:$Z$451,19,0)</f>
        <v>100</v>
      </c>
      <c r="W1172" s="0" t="str">
        <f aca="false">VLOOKUP($D1172,metadata!$B$2:$Z$451,20,0)</f>
        <v>global average</v>
      </c>
      <c r="X1172" s="0" t="n">
        <f aca="false">VLOOKUP($D1172,metadata!$B$2:$Z$451,21,0)</f>
        <v>7</v>
      </c>
      <c r="Y1172" s="0" t="str">
        <f aca="false">VLOOKUP($D1172,metadata!$B$2:$Z$451,22,0)</f>
        <v>t26</v>
      </c>
      <c r="Z1172" s="0" t="n">
        <f aca="false">VLOOKUP($D1172,metadata!$B$2:$Z$451,23,0)</f>
        <v>21</v>
      </c>
      <c r="AA1172" s="0" t="str">
        <f aca="false">VLOOKUP($D1172,metadata!$B$2:$Z$451,24,0)</f>
        <v>adult</v>
      </c>
      <c r="AB1172" s="0" t="str">
        <f aca="false">VLOOKUP($D1172,metadata!$B$2:$Z$451,25,0)</f>
        <v/>
      </c>
      <c r="AF1172" s="0" t="n">
        <f aca="false">IF(AE1172="",V1172,AE1172)</f>
        <v>100</v>
      </c>
      <c r="AH1172" s="0" t="str">
        <f aca="false">IF(AD1172&lt;1.1,"x","")</f>
        <v>x</v>
      </c>
      <c r="AM1172" s="0" t="s">
        <v>49</v>
      </c>
      <c r="AN1172" s="0" t="n">
        <v>19.64</v>
      </c>
      <c r="AO1172" s="0" t="n">
        <v>0.17</v>
      </c>
      <c r="AP1172" s="0" t="n">
        <v>28.41</v>
      </c>
      <c r="AQ1172" s="0" t="n">
        <v>100</v>
      </c>
    </row>
    <row r="1173" customFormat="false" ht="13.8" hidden="false" customHeight="false" outlineLevel="0" collapsed="false">
      <c r="C1173" s="0" t="n">
        <v>1181</v>
      </c>
      <c r="D1173" s="3" t="str">
        <f aca="false">VLOOKUP(C1173,$A$1:$B$451,2)</f>
        <v>26-Jyväskylä</v>
      </c>
      <c r="E1173" s="0" t="str">
        <f aca="false">VLOOKUP($D1173,metadata!$B$2:$S$451,2,0)</f>
        <v>Lankinen, P; Tyukmaeva, VI; Hoikkala, A</v>
      </c>
      <c r="F1173" s="0" t="str">
        <f aca="false">VLOOKUP($D1173,metadata!$B$2:$S$451,3,0)</f>
        <v>Northern Drosophila montana flies show variation both within and between cline populations in the critical day length evoking reproductive diapause</v>
      </c>
      <c r="G1173" s="0" t="str">
        <f aca="false">VLOOKUP($D1173,metadata!$B$2:$S$451,4,0)</f>
        <v>10.1016/j.jinsphys.2013.05.006</v>
      </c>
      <c r="H1173" s="0" t="str">
        <f aca="false">VLOOKUP($D1173,metadata!$B$2:$S$451,5,0)</f>
        <v>y</v>
      </c>
      <c r="I1173" s="0" t="str">
        <f aca="false">VLOOKUP($D1173,metadata!$B$2:$S$451,6,0)</f>
        <v>a</v>
      </c>
      <c r="J1173" s="0" t="str">
        <f aca="false">VLOOKUP($D1173,metadata!$B$2:$S$451,7,0)</f>
        <v>i</v>
      </c>
      <c r="K1173" s="0" t="n">
        <f aca="false">VLOOKUP($D1173,metadata!$B$2:$S$451,8,0)</f>
        <v>105</v>
      </c>
      <c r="L1173" s="0" t="n">
        <f aca="false">VLOOKUP($D1173,metadata!$B$2:$S$451,9,0)</f>
        <v>7</v>
      </c>
      <c r="M1173" s="0" t="str">
        <f aca="false">VLOOKUP($D1173,metadata!$B$2:$S$451,10,0)</f>
        <v/>
      </c>
      <c r="N1173" s="0" t="str">
        <f aca="false">VLOOKUP($D1173,metadata!$B$2:$S$451,11,0)</f>
        <v>drosophila montana</v>
      </c>
      <c r="O1173" s="0" t="str">
        <f aca="false">VLOOKUP($D1173,metadata!$B$2:$S$451,12,0)</f>
        <v>diptera</v>
      </c>
      <c r="P1173" s="0" t="str">
        <f aca="false">VLOOKUP($D1173,metadata!$B$2:$S$451,13,0)</f>
        <v>Jyväskylä</v>
      </c>
      <c r="Q1173" s="0" t="str">
        <f aca="false">VLOOKUP($D1173,metadata!$B$2:$S$451,14,0)</f>
        <v>62.2N</v>
      </c>
      <c r="R1173" s="0" t="str">
        <f aca="false">VLOOKUP($D1173,metadata!$B$2:$S$451,15,0)</f>
        <v>25.7E</v>
      </c>
      <c r="S1173" s="0" t="str">
        <f aca="false">VLOOKUP($D1173,metadata!$B$2:$S$451,16,0)</f>
        <v/>
      </c>
      <c r="T1173" s="0" t="str">
        <f aca="false">VLOOKUP($D1173,metadata!$B$2:$S$451,17,0)</f>
        <v/>
      </c>
      <c r="U1173" s="0" t="str">
        <f aca="false">VLOOKUP($D1173,metadata!$B$2:$S$451,18,0)</f>
        <v/>
      </c>
      <c r="V1173" s="0" t="n">
        <f aca="false">VLOOKUP($D1173,metadata!$B$2:$Z$451,19,0)</f>
        <v>100</v>
      </c>
      <c r="W1173" s="0" t="str">
        <f aca="false">VLOOKUP($D1173,metadata!$B$2:$Z$451,20,0)</f>
        <v>global average</v>
      </c>
      <c r="X1173" s="0" t="n">
        <f aca="false">VLOOKUP($D1173,metadata!$B$2:$Z$451,21,0)</f>
        <v>7</v>
      </c>
      <c r="Y1173" s="0" t="str">
        <f aca="false">VLOOKUP($D1173,metadata!$B$2:$Z$451,22,0)</f>
        <v>t26</v>
      </c>
      <c r="Z1173" s="0" t="n">
        <f aca="false">VLOOKUP($D1173,metadata!$B$2:$Z$451,23,0)</f>
        <v>21</v>
      </c>
      <c r="AA1173" s="0" t="str">
        <f aca="false">VLOOKUP($D1173,metadata!$B$2:$Z$451,24,0)</f>
        <v>adult</v>
      </c>
      <c r="AB1173" s="0" t="str">
        <f aca="false">VLOOKUP($D1173,metadata!$B$2:$Z$451,25,0)</f>
        <v/>
      </c>
      <c r="AF1173" s="0" t="n">
        <f aca="false">IF(AE1173="",V1173,AE1173)</f>
        <v>100</v>
      </c>
      <c r="AH1173" s="0" t="str">
        <f aca="false">IF(AD1173&lt;1.1,"x","")</f>
        <v>x</v>
      </c>
      <c r="AM1173" s="0" t="s">
        <v>49</v>
      </c>
      <c r="AN1173" s="0" t="n">
        <v>18.24</v>
      </c>
      <c r="AO1173" s="0" t="n">
        <v>0.12</v>
      </c>
      <c r="AP1173" s="0" t="n">
        <v>44.68</v>
      </c>
      <c r="AQ1173" s="0" t="n">
        <v>100</v>
      </c>
    </row>
    <row r="1174" customFormat="false" ht="13.8" hidden="false" customHeight="false" outlineLevel="0" collapsed="false">
      <c r="C1174" s="0" t="n">
        <v>1182</v>
      </c>
      <c r="D1174" s="3" t="str">
        <f aca="false">VLOOKUP(C1174,$A$1:$B$451,2)</f>
        <v>26-Jyväskylä</v>
      </c>
      <c r="E1174" s="0" t="str">
        <f aca="false">VLOOKUP($D1174,metadata!$B$2:$S$451,2,0)</f>
        <v>Lankinen, P; Tyukmaeva, VI; Hoikkala, A</v>
      </c>
      <c r="F1174" s="0" t="str">
        <f aca="false">VLOOKUP($D1174,metadata!$B$2:$S$451,3,0)</f>
        <v>Northern Drosophila montana flies show variation both within and between cline populations in the critical day length evoking reproductive diapause</v>
      </c>
      <c r="G1174" s="0" t="str">
        <f aca="false">VLOOKUP($D1174,metadata!$B$2:$S$451,4,0)</f>
        <v>10.1016/j.jinsphys.2013.05.006</v>
      </c>
      <c r="H1174" s="0" t="str">
        <f aca="false">VLOOKUP($D1174,metadata!$B$2:$S$451,5,0)</f>
        <v>y</v>
      </c>
      <c r="I1174" s="0" t="str">
        <f aca="false">VLOOKUP($D1174,metadata!$B$2:$S$451,6,0)</f>
        <v>a</v>
      </c>
      <c r="J1174" s="0" t="str">
        <f aca="false">VLOOKUP($D1174,metadata!$B$2:$S$451,7,0)</f>
        <v>i</v>
      </c>
      <c r="K1174" s="0" t="n">
        <f aca="false">VLOOKUP($D1174,metadata!$B$2:$S$451,8,0)</f>
        <v>105</v>
      </c>
      <c r="L1174" s="0" t="n">
        <f aca="false">VLOOKUP($D1174,metadata!$B$2:$S$451,9,0)</f>
        <v>7</v>
      </c>
      <c r="M1174" s="0" t="str">
        <f aca="false">VLOOKUP($D1174,metadata!$B$2:$S$451,10,0)</f>
        <v/>
      </c>
      <c r="N1174" s="0" t="str">
        <f aca="false">VLOOKUP($D1174,metadata!$B$2:$S$451,11,0)</f>
        <v>drosophila montana</v>
      </c>
      <c r="O1174" s="0" t="str">
        <f aca="false">VLOOKUP($D1174,metadata!$B$2:$S$451,12,0)</f>
        <v>diptera</v>
      </c>
      <c r="P1174" s="0" t="str">
        <f aca="false">VLOOKUP($D1174,metadata!$B$2:$S$451,13,0)</f>
        <v>Jyväskylä</v>
      </c>
      <c r="Q1174" s="0" t="str">
        <f aca="false">VLOOKUP($D1174,metadata!$B$2:$S$451,14,0)</f>
        <v>62.2N</v>
      </c>
      <c r="R1174" s="0" t="str">
        <f aca="false">VLOOKUP($D1174,metadata!$B$2:$S$451,15,0)</f>
        <v>25.7E</v>
      </c>
      <c r="S1174" s="0" t="str">
        <f aca="false">VLOOKUP($D1174,metadata!$B$2:$S$451,16,0)</f>
        <v/>
      </c>
      <c r="T1174" s="0" t="str">
        <f aca="false">VLOOKUP($D1174,metadata!$B$2:$S$451,17,0)</f>
        <v/>
      </c>
      <c r="U1174" s="0" t="str">
        <f aca="false">VLOOKUP($D1174,metadata!$B$2:$S$451,18,0)</f>
        <v/>
      </c>
      <c r="V1174" s="0" t="n">
        <f aca="false">VLOOKUP($D1174,metadata!$B$2:$Z$451,19,0)</f>
        <v>100</v>
      </c>
      <c r="W1174" s="0" t="str">
        <f aca="false">VLOOKUP($D1174,metadata!$B$2:$Z$451,20,0)</f>
        <v>global average</v>
      </c>
      <c r="X1174" s="0" t="n">
        <f aca="false">VLOOKUP($D1174,metadata!$B$2:$Z$451,21,0)</f>
        <v>7</v>
      </c>
      <c r="Y1174" s="0" t="str">
        <f aca="false">VLOOKUP($D1174,metadata!$B$2:$Z$451,22,0)</f>
        <v>t26</v>
      </c>
      <c r="Z1174" s="0" t="n">
        <f aca="false">VLOOKUP($D1174,metadata!$B$2:$Z$451,23,0)</f>
        <v>21</v>
      </c>
      <c r="AA1174" s="0" t="str">
        <f aca="false">VLOOKUP($D1174,metadata!$B$2:$Z$451,24,0)</f>
        <v>adult</v>
      </c>
      <c r="AB1174" s="0" t="str">
        <f aca="false">VLOOKUP($D1174,metadata!$B$2:$Z$451,25,0)</f>
        <v/>
      </c>
      <c r="AF1174" s="0" t="n">
        <f aca="false">IF(AE1174="",V1174,AE1174)</f>
        <v>100</v>
      </c>
      <c r="AH1174" s="0" t="str">
        <f aca="false">IF(AD1174&lt;1.1,"x","")</f>
        <v>x</v>
      </c>
      <c r="AM1174" s="0" t="s">
        <v>49</v>
      </c>
      <c r="AN1174" s="0" t="n">
        <v>18.59</v>
      </c>
      <c r="AO1174" s="0" t="n">
        <v>0.12</v>
      </c>
      <c r="AP1174" s="0" t="n">
        <v>43.43</v>
      </c>
      <c r="AQ1174" s="0" t="n">
        <v>100</v>
      </c>
    </row>
    <row r="1175" customFormat="false" ht="13.8" hidden="false" customHeight="false" outlineLevel="0" collapsed="false">
      <c r="C1175" s="0" t="n">
        <v>1183</v>
      </c>
      <c r="D1175" s="3" t="str">
        <f aca="false">VLOOKUP(C1175,$A$1:$B$451,2)</f>
        <v>26-Jyväskylä</v>
      </c>
      <c r="E1175" s="0" t="str">
        <f aca="false">VLOOKUP($D1175,metadata!$B$2:$S$451,2,0)</f>
        <v>Lankinen, P; Tyukmaeva, VI; Hoikkala, A</v>
      </c>
      <c r="F1175" s="0" t="str">
        <f aca="false">VLOOKUP($D1175,metadata!$B$2:$S$451,3,0)</f>
        <v>Northern Drosophila montana flies show variation both within and between cline populations in the critical day length evoking reproductive diapause</v>
      </c>
      <c r="G1175" s="0" t="str">
        <f aca="false">VLOOKUP($D1175,metadata!$B$2:$S$451,4,0)</f>
        <v>10.1016/j.jinsphys.2013.05.006</v>
      </c>
      <c r="H1175" s="0" t="str">
        <f aca="false">VLOOKUP($D1175,metadata!$B$2:$S$451,5,0)</f>
        <v>y</v>
      </c>
      <c r="I1175" s="0" t="str">
        <f aca="false">VLOOKUP($D1175,metadata!$B$2:$S$451,6,0)</f>
        <v>a</v>
      </c>
      <c r="J1175" s="0" t="str">
        <f aca="false">VLOOKUP($D1175,metadata!$B$2:$S$451,7,0)</f>
        <v>i</v>
      </c>
      <c r="K1175" s="0" t="n">
        <f aca="false">VLOOKUP($D1175,metadata!$B$2:$S$451,8,0)</f>
        <v>105</v>
      </c>
      <c r="L1175" s="0" t="n">
        <f aca="false">VLOOKUP($D1175,metadata!$B$2:$S$451,9,0)</f>
        <v>7</v>
      </c>
      <c r="M1175" s="0" t="str">
        <f aca="false">VLOOKUP($D1175,metadata!$B$2:$S$451,10,0)</f>
        <v/>
      </c>
      <c r="N1175" s="0" t="str">
        <f aca="false">VLOOKUP($D1175,metadata!$B$2:$S$451,11,0)</f>
        <v>drosophila montana</v>
      </c>
      <c r="O1175" s="0" t="str">
        <f aca="false">VLOOKUP($D1175,metadata!$B$2:$S$451,12,0)</f>
        <v>diptera</v>
      </c>
      <c r="P1175" s="0" t="str">
        <f aca="false">VLOOKUP($D1175,metadata!$B$2:$S$451,13,0)</f>
        <v>Jyväskylä</v>
      </c>
      <c r="Q1175" s="0" t="str">
        <f aca="false">VLOOKUP($D1175,metadata!$B$2:$S$451,14,0)</f>
        <v>62.2N</v>
      </c>
      <c r="R1175" s="0" t="str">
        <f aca="false">VLOOKUP($D1175,metadata!$B$2:$S$451,15,0)</f>
        <v>25.7E</v>
      </c>
      <c r="S1175" s="0" t="str">
        <f aca="false">VLOOKUP($D1175,metadata!$B$2:$S$451,16,0)</f>
        <v/>
      </c>
      <c r="T1175" s="0" t="str">
        <f aca="false">VLOOKUP($D1175,metadata!$B$2:$S$451,17,0)</f>
        <v/>
      </c>
      <c r="U1175" s="0" t="str">
        <f aca="false">VLOOKUP($D1175,metadata!$B$2:$S$451,18,0)</f>
        <v/>
      </c>
      <c r="V1175" s="0" t="n">
        <f aca="false">VLOOKUP($D1175,metadata!$B$2:$Z$451,19,0)</f>
        <v>100</v>
      </c>
      <c r="W1175" s="0" t="str">
        <f aca="false">VLOOKUP($D1175,metadata!$B$2:$Z$451,20,0)</f>
        <v>global average</v>
      </c>
      <c r="X1175" s="0" t="n">
        <f aca="false">VLOOKUP($D1175,metadata!$B$2:$Z$451,21,0)</f>
        <v>7</v>
      </c>
      <c r="Y1175" s="0" t="str">
        <f aca="false">VLOOKUP($D1175,metadata!$B$2:$Z$451,22,0)</f>
        <v>t26</v>
      </c>
      <c r="Z1175" s="0" t="n">
        <f aca="false">VLOOKUP($D1175,metadata!$B$2:$Z$451,23,0)</f>
        <v>21</v>
      </c>
      <c r="AA1175" s="0" t="str">
        <f aca="false">VLOOKUP($D1175,metadata!$B$2:$Z$451,24,0)</f>
        <v>adult</v>
      </c>
      <c r="AB1175" s="0" t="str">
        <f aca="false">VLOOKUP($D1175,metadata!$B$2:$Z$451,25,0)</f>
        <v/>
      </c>
      <c r="AF1175" s="0" t="n">
        <f aca="false">IF(AE1175="",V1175,AE1175)</f>
        <v>100</v>
      </c>
      <c r="AH1175" s="0" t="str">
        <f aca="false">IF(AD1175&lt;1.1,"x","")</f>
        <v>x</v>
      </c>
      <c r="AM1175" s="0" t="s">
        <v>49</v>
      </c>
      <c r="AN1175" s="0" t="n">
        <v>18.37</v>
      </c>
      <c r="AO1175" s="0" t="n">
        <v>0.16</v>
      </c>
      <c r="AP1175" s="0" t="n">
        <v>25.89</v>
      </c>
      <c r="AQ1175" s="0" t="n">
        <v>100</v>
      </c>
    </row>
    <row r="1176" customFormat="false" ht="13.8" hidden="false" customHeight="false" outlineLevel="0" collapsed="false">
      <c r="C1176" s="0" t="n">
        <v>1184</v>
      </c>
      <c r="D1176" s="3" t="str">
        <f aca="false">VLOOKUP(C1176,$A$1:$B$451,2)</f>
        <v>26-Jyväskylä</v>
      </c>
      <c r="E1176" s="0" t="str">
        <f aca="false">VLOOKUP($D1176,metadata!$B$2:$S$451,2,0)</f>
        <v>Lankinen, P; Tyukmaeva, VI; Hoikkala, A</v>
      </c>
      <c r="F1176" s="0" t="str">
        <f aca="false">VLOOKUP($D1176,metadata!$B$2:$S$451,3,0)</f>
        <v>Northern Drosophila montana flies show variation both within and between cline populations in the critical day length evoking reproductive diapause</v>
      </c>
      <c r="G1176" s="0" t="str">
        <f aca="false">VLOOKUP($D1176,metadata!$B$2:$S$451,4,0)</f>
        <v>10.1016/j.jinsphys.2013.05.006</v>
      </c>
      <c r="H1176" s="0" t="str">
        <f aca="false">VLOOKUP($D1176,metadata!$B$2:$S$451,5,0)</f>
        <v>y</v>
      </c>
      <c r="I1176" s="0" t="str">
        <f aca="false">VLOOKUP($D1176,metadata!$B$2:$S$451,6,0)</f>
        <v>a</v>
      </c>
      <c r="J1176" s="0" t="str">
        <f aca="false">VLOOKUP($D1176,metadata!$B$2:$S$451,7,0)</f>
        <v>i</v>
      </c>
      <c r="K1176" s="0" t="n">
        <f aca="false">VLOOKUP($D1176,metadata!$B$2:$S$451,8,0)</f>
        <v>105</v>
      </c>
      <c r="L1176" s="0" t="n">
        <f aca="false">VLOOKUP($D1176,metadata!$B$2:$S$451,9,0)</f>
        <v>7</v>
      </c>
      <c r="M1176" s="0" t="str">
        <f aca="false">VLOOKUP($D1176,metadata!$B$2:$S$451,10,0)</f>
        <v/>
      </c>
      <c r="N1176" s="0" t="str">
        <f aca="false">VLOOKUP($D1176,metadata!$B$2:$S$451,11,0)</f>
        <v>drosophila montana</v>
      </c>
      <c r="O1176" s="0" t="str">
        <f aca="false">VLOOKUP($D1176,metadata!$B$2:$S$451,12,0)</f>
        <v>diptera</v>
      </c>
      <c r="P1176" s="0" t="str">
        <f aca="false">VLOOKUP($D1176,metadata!$B$2:$S$451,13,0)</f>
        <v>Jyväskylä</v>
      </c>
      <c r="Q1176" s="0" t="str">
        <f aca="false">VLOOKUP($D1176,metadata!$B$2:$S$451,14,0)</f>
        <v>62.2N</v>
      </c>
      <c r="R1176" s="0" t="str">
        <f aca="false">VLOOKUP($D1176,metadata!$B$2:$S$451,15,0)</f>
        <v>25.7E</v>
      </c>
      <c r="S1176" s="0" t="str">
        <f aca="false">VLOOKUP($D1176,metadata!$B$2:$S$451,16,0)</f>
        <v/>
      </c>
      <c r="T1176" s="0" t="str">
        <f aca="false">VLOOKUP($D1176,metadata!$B$2:$S$451,17,0)</f>
        <v/>
      </c>
      <c r="U1176" s="0" t="str">
        <f aca="false">VLOOKUP($D1176,metadata!$B$2:$S$451,18,0)</f>
        <v/>
      </c>
      <c r="V1176" s="0" t="n">
        <f aca="false">VLOOKUP($D1176,metadata!$B$2:$Z$451,19,0)</f>
        <v>100</v>
      </c>
      <c r="W1176" s="0" t="str">
        <f aca="false">VLOOKUP($D1176,metadata!$B$2:$Z$451,20,0)</f>
        <v>global average</v>
      </c>
      <c r="X1176" s="0" t="n">
        <f aca="false">VLOOKUP($D1176,metadata!$B$2:$Z$451,21,0)</f>
        <v>7</v>
      </c>
      <c r="Y1176" s="0" t="str">
        <f aca="false">VLOOKUP($D1176,metadata!$B$2:$Z$451,22,0)</f>
        <v>t26</v>
      </c>
      <c r="Z1176" s="0" t="n">
        <f aca="false">VLOOKUP($D1176,metadata!$B$2:$Z$451,23,0)</f>
        <v>21</v>
      </c>
      <c r="AA1176" s="0" t="str">
        <f aca="false">VLOOKUP($D1176,metadata!$B$2:$Z$451,24,0)</f>
        <v>adult</v>
      </c>
      <c r="AB1176" s="0" t="str">
        <f aca="false">VLOOKUP($D1176,metadata!$B$2:$Z$451,25,0)</f>
        <v/>
      </c>
      <c r="AF1176" s="0" t="n">
        <f aca="false">IF(AE1176="",V1176,AE1176)</f>
        <v>100</v>
      </c>
      <c r="AH1176" s="0" t="str">
        <f aca="false">IF(AD1176&lt;1.1,"x","")</f>
        <v>x</v>
      </c>
      <c r="AM1176" s="0" t="s">
        <v>49</v>
      </c>
      <c r="AN1176" s="0" t="n">
        <v>17.74</v>
      </c>
      <c r="AO1176" s="0" t="n">
        <v>0.2</v>
      </c>
      <c r="AP1176" s="0" t="n">
        <v>17.85</v>
      </c>
      <c r="AQ1176" s="0" t="n">
        <v>100</v>
      </c>
    </row>
    <row r="1177" customFormat="false" ht="13.8" hidden="false" customHeight="false" outlineLevel="0" collapsed="false">
      <c r="C1177" s="0" t="n">
        <v>1185</v>
      </c>
      <c r="D1177" s="3" t="str">
        <f aca="false">VLOOKUP(C1177,$A$1:$B$451,2)</f>
        <v>26-Jyväskylä</v>
      </c>
      <c r="E1177" s="0" t="str">
        <f aca="false">VLOOKUP($D1177,metadata!$B$2:$S$451,2,0)</f>
        <v>Lankinen, P; Tyukmaeva, VI; Hoikkala, A</v>
      </c>
      <c r="F1177" s="0" t="str">
        <f aca="false">VLOOKUP($D1177,metadata!$B$2:$S$451,3,0)</f>
        <v>Northern Drosophila montana flies show variation both within and between cline populations in the critical day length evoking reproductive diapause</v>
      </c>
      <c r="G1177" s="0" t="str">
        <f aca="false">VLOOKUP($D1177,metadata!$B$2:$S$451,4,0)</f>
        <v>10.1016/j.jinsphys.2013.05.006</v>
      </c>
      <c r="H1177" s="0" t="str">
        <f aca="false">VLOOKUP($D1177,metadata!$B$2:$S$451,5,0)</f>
        <v>y</v>
      </c>
      <c r="I1177" s="0" t="str">
        <f aca="false">VLOOKUP($D1177,metadata!$B$2:$S$451,6,0)</f>
        <v>a</v>
      </c>
      <c r="J1177" s="0" t="str">
        <f aca="false">VLOOKUP($D1177,metadata!$B$2:$S$451,7,0)</f>
        <v>i</v>
      </c>
      <c r="K1177" s="0" t="n">
        <f aca="false">VLOOKUP($D1177,metadata!$B$2:$S$451,8,0)</f>
        <v>105</v>
      </c>
      <c r="L1177" s="0" t="n">
        <f aca="false">VLOOKUP($D1177,metadata!$B$2:$S$451,9,0)</f>
        <v>7</v>
      </c>
      <c r="M1177" s="0" t="str">
        <f aca="false">VLOOKUP($D1177,metadata!$B$2:$S$451,10,0)</f>
        <v/>
      </c>
      <c r="N1177" s="0" t="str">
        <f aca="false">VLOOKUP($D1177,metadata!$B$2:$S$451,11,0)</f>
        <v>drosophila montana</v>
      </c>
      <c r="O1177" s="0" t="str">
        <f aca="false">VLOOKUP($D1177,metadata!$B$2:$S$451,12,0)</f>
        <v>diptera</v>
      </c>
      <c r="P1177" s="0" t="str">
        <f aca="false">VLOOKUP($D1177,metadata!$B$2:$S$451,13,0)</f>
        <v>Jyväskylä</v>
      </c>
      <c r="Q1177" s="0" t="str">
        <f aca="false">VLOOKUP($D1177,metadata!$B$2:$S$451,14,0)</f>
        <v>62.2N</v>
      </c>
      <c r="R1177" s="0" t="str">
        <f aca="false">VLOOKUP($D1177,metadata!$B$2:$S$451,15,0)</f>
        <v>25.7E</v>
      </c>
      <c r="S1177" s="0" t="str">
        <f aca="false">VLOOKUP($D1177,metadata!$B$2:$S$451,16,0)</f>
        <v/>
      </c>
      <c r="T1177" s="0" t="str">
        <f aca="false">VLOOKUP($D1177,metadata!$B$2:$S$451,17,0)</f>
        <v/>
      </c>
      <c r="U1177" s="0" t="str">
        <f aca="false">VLOOKUP($D1177,metadata!$B$2:$S$451,18,0)</f>
        <v/>
      </c>
      <c r="V1177" s="0" t="n">
        <f aca="false">VLOOKUP($D1177,metadata!$B$2:$Z$451,19,0)</f>
        <v>100</v>
      </c>
      <c r="W1177" s="0" t="str">
        <f aca="false">VLOOKUP($D1177,metadata!$B$2:$Z$451,20,0)</f>
        <v>global average</v>
      </c>
      <c r="X1177" s="0" t="n">
        <f aca="false">VLOOKUP($D1177,metadata!$B$2:$Z$451,21,0)</f>
        <v>7</v>
      </c>
      <c r="Y1177" s="0" t="str">
        <f aca="false">VLOOKUP($D1177,metadata!$B$2:$Z$451,22,0)</f>
        <v>t26</v>
      </c>
      <c r="Z1177" s="0" t="n">
        <f aca="false">VLOOKUP($D1177,metadata!$B$2:$Z$451,23,0)</f>
        <v>21</v>
      </c>
      <c r="AA1177" s="0" t="str">
        <f aca="false">VLOOKUP($D1177,metadata!$B$2:$Z$451,24,0)</f>
        <v>adult</v>
      </c>
      <c r="AB1177" s="0" t="str">
        <f aca="false">VLOOKUP($D1177,metadata!$B$2:$Z$451,25,0)</f>
        <v/>
      </c>
      <c r="AF1177" s="0" t="n">
        <f aca="false">IF(AE1177="",V1177,AE1177)</f>
        <v>100</v>
      </c>
      <c r="AH1177" s="0" t="str">
        <f aca="false">IF(AD1177&lt;1.1,"x","")</f>
        <v>x</v>
      </c>
      <c r="AM1177" s="0" t="s">
        <v>49</v>
      </c>
      <c r="AN1177" s="0" t="n">
        <v>16.98</v>
      </c>
      <c r="AO1177" s="0" t="n">
        <v>0.13</v>
      </c>
      <c r="AP1177" s="0" t="n">
        <v>32.71</v>
      </c>
      <c r="AQ1177" s="0" t="n">
        <v>100</v>
      </c>
    </row>
    <row r="1178" customFormat="false" ht="13.8" hidden="false" customHeight="false" outlineLevel="0" collapsed="false">
      <c r="C1178" s="0" t="n">
        <v>1186</v>
      </c>
      <c r="D1178" s="3" t="str">
        <f aca="false">VLOOKUP(C1178,$A$1:$B$451,2)</f>
        <v>26-Jyväskylä</v>
      </c>
      <c r="E1178" s="0" t="str">
        <f aca="false">VLOOKUP($D1178,metadata!$B$2:$S$451,2,0)</f>
        <v>Lankinen, P; Tyukmaeva, VI; Hoikkala, A</v>
      </c>
      <c r="F1178" s="0" t="str">
        <f aca="false">VLOOKUP($D1178,metadata!$B$2:$S$451,3,0)</f>
        <v>Northern Drosophila montana flies show variation both within and between cline populations in the critical day length evoking reproductive diapause</v>
      </c>
      <c r="G1178" s="0" t="str">
        <f aca="false">VLOOKUP($D1178,metadata!$B$2:$S$451,4,0)</f>
        <v>10.1016/j.jinsphys.2013.05.006</v>
      </c>
      <c r="H1178" s="0" t="str">
        <f aca="false">VLOOKUP($D1178,metadata!$B$2:$S$451,5,0)</f>
        <v>y</v>
      </c>
      <c r="I1178" s="0" t="str">
        <f aca="false">VLOOKUP($D1178,metadata!$B$2:$S$451,6,0)</f>
        <v>a</v>
      </c>
      <c r="J1178" s="0" t="str">
        <f aca="false">VLOOKUP($D1178,metadata!$B$2:$S$451,7,0)</f>
        <v>i</v>
      </c>
      <c r="K1178" s="0" t="n">
        <f aca="false">VLOOKUP($D1178,metadata!$B$2:$S$451,8,0)</f>
        <v>105</v>
      </c>
      <c r="L1178" s="0" t="n">
        <f aca="false">VLOOKUP($D1178,metadata!$B$2:$S$451,9,0)</f>
        <v>7</v>
      </c>
      <c r="M1178" s="0" t="str">
        <f aca="false">VLOOKUP($D1178,metadata!$B$2:$S$451,10,0)</f>
        <v/>
      </c>
      <c r="N1178" s="0" t="str">
        <f aca="false">VLOOKUP($D1178,metadata!$B$2:$S$451,11,0)</f>
        <v>drosophila montana</v>
      </c>
      <c r="O1178" s="0" t="str">
        <f aca="false">VLOOKUP($D1178,metadata!$B$2:$S$451,12,0)</f>
        <v>diptera</v>
      </c>
      <c r="P1178" s="0" t="str">
        <f aca="false">VLOOKUP($D1178,metadata!$B$2:$S$451,13,0)</f>
        <v>Jyväskylä</v>
      </c>
      <c r="Q1178" s="0" t="str">
        <f aca="false">VLOOKUP($D1178,metadata!$B$2:$S$451,14,0)</f>
        <v>62.2N</v>
      </c>
      <c r="R1178" s="0" t="str">
        <f aca="false">VLOOKUP($D1178,metadata!$B$2:$S$451,15,0)</f>
        <v>25.7E</v>
      </c>
      <c r="S1178" s="0" t="str">
        <f aca="false">VLOOKUP($D1178,metadata!$B$2:$S$451,16,0)</f>
        <v/>
      </c>
      <c r="T1178" s="0" t="str">
        <f aca="false">VLOOKUP($D1178,metadata!$B$2:$S$451,17,0)</f>
        <v/>
      </c>
      <c r="U1178" s="0" t="str">
        <f aca="false">VLOOKUP($D1178,metadata!$B$2:$S$451,18,0)</f>
        <v/>
      </c>
      <c r="V1178" s="0" t="n">
        <f aca="false">VLOOKUP($D1178,metadata!$B$2:$Z$451,19,0)</f>
        <v>100</v>
      </c>
      <c r="W1178" s="0" t="str">
        <f aca="false">VLOOKUP($D1178,metadata!$B$2:$Z$451,20,0)</f>
        <v>global average</v>
      </c>
      <c r="X1178" s="0" t="n">
        <f aca="false">VLOOKUP($D1178,metadata!$B$2:$Z$451,21,0)</f>
        <v>7</v>
      </c>
      <c r="Y1178" s="0" t="str">
        <f aca="false">VLOOKUP($D1178,metadata!$B$2:$Z$451,22,0)</f>
        <v>t26</v>
      </c>
      <c r="Z1178" s="0" t="n">
        <f aca="false">VLOOKUP($D1178,metadata!$B$2:$Z$451,23,0)</f>
        <v>21</v>
      </c>
      <c r="AA1178" s="0" t="str">
        <f aca="false">VLOOKUP($D1178,metadata!$B$2:$Z$451,24,0)</f>
        <v>adult</v>
      </c>
      <c r="AB1178" s="0" t="str">
        <f aca="false">VLOOKUP($D1178,metadata!$B$2:$Z$451,25,0)</f>
        <v/>
      </c>
      <c r="AF1178" s="0" t="n">
        <f aca="false">IF(AE1178="",V1178,AE1178)</f>
        <v>100</v>
      </c>
      <c r="AH1178" s="0" t="str">
        <f aca="false">IF(AD1178&lt;1.1,"x","")</f>
        <v>x</v>
      </c>
      <c r="AM1178" s="0" t="s">
        <v>49</v>
      </c>
      <c r="AN1178" s="0" t="n">
        <v>18.42</v>
      </c>
      <c r="AO1178" s="0" t="n">
        <v>0.12</v>
      </c>
      <c r="AP1178" s="0" t="n">
        <v>64.08</v>
      </c>
      <c r="AQ1178" s="0" t="n">
        <v>100</v>
      </c>
    </row>
    <row r="1179" customFormat="false" ht="13.8" hidden="false" customHeight="false" outlineLevel="0" collapsed="false">
      <c r="C1179" s="0" t="n">
        <v>1187</v>
      </c>
      <c r="D1179" s="3" t="str">
        <f aca="false">VLOOKUP(C1179,$A$1:$B$451,2)</f>
        <v>26-Lahti</v>
      </c>
      <c r="E1179" s="0" t="str">
        <f aca="false">VLOOKUP($D1179,metadata!$B$2:$S$451,2,0)</f>
        <v>Lankinen, P; Tyukmaeva, VI; Hoikkala, A</v>
      </c>
      <c r="F1179" s="0" t="str">
        <f aca="false">VLOOKUP($D1179,metadata!$B$2:$S$451,3,0)</f>
        <v>Northern Drosophila montana flies show variation both within and between cline populations in the critical day length evoking reproductive diapause</v>
      </c>
      <c r="G1179" s="0" t="str">
        <f aca="false">VLOOKUP($D1179,metadata!$B$2:$S$451,4,0)</f>
        <v>10.1016/j.jinsphys.2013.05.006</v>
      </c>
      <c r="H1179" s="0" t="str">
        <f aca="false">VLOOKUP($D1179,metadata!$B$2:$S$451,5,0)</f>
        <v>y</v>
      </c>
      <c r="I1179" s="0" t="str">
        <f aca="false">VLOOKUP($D1179,metadata!$B$2:$S$451,6,0)</f>
        <v>a</v>
      </c>
      <c r="J1179" s="0" t="str">
        <f aca="false">VLOOKUP($D1179,metadata!$B$2:$S$451,7,0)</f>
        <v>i</v>
      </c>
      <c r="K1179" s="0" t="n">
        <f aca="false">VLOOKUP($D1179,metadata!$B$2:$S$451,8,0)</f>
        <v>105</v>
      </c>
      <c r="L1179" s="0" t="n">
        <f aca="false">VLOOKUP($D1179,metadata!$B$2:$S$451,9,0)</f>
        <v>12</v>
      </c>
      <c r="M1179" s="0" t="str">
        <f aca="false">VLOOKUP($D1179,metadata!$B$2:$S$451,10,0)</f>
        <v/>
      </c>
      <c r="N1179" s="0" t="str">
        <f aca="false">VLOOKUP($D1179,metadata!$B$2:$S$451,11,0)</f>
        <v>drosophila montana</v>
      </c>
      <c r="O1179" s="0" t="str">
        <f aca="false">VLOOKUP($D1179,metadata!$B$2:$S$451,12,0)</f>
        <v>diptera</v>
      </c>
      <c r="P1179" s="0" t="str">
        <f aca="false">VLOOKUP($D1179,metadata!$B$2:$S$451,13,0)</f>
        <v>Lahti</v>
      </c>
      <c r="Q1179" s="0" t="n">
        <f aca="false">VLOOKUP($D1179,metadata!$B$2:$S$451,14,0)</f>
        <v>61.1</v>
      </c>
      <c r="R1179" s="0" t="str">
        <f aca="false">VLOOKUP($D1179,metadata!$B$2:$S$451,15,0)</f>
        <v>25.7E</v>
      </c>
      <c r="S1179" s="0" t="str">
        <f aca="false">VLOOKUP($D1179,metadata!$B$2:$S$451,16,0)</f>
        <v/>
      </c>
      <c r="T1179" s="0" t="str">
        <f aca="false">VLOOKUP($D1179,metadata!$B$2:$S$451,17,0)</f>
        <v/>
      </c>
      <c r="U1179" s="0" t="str">
        <f aca="false">VLOOKUP($D1179,metadata!$B$2:$S$451,18,0)</f>
        <v/>
      </c>
      <c r="V1179" s="0" t="n">
        <f aca="false">VLOOKUP($D1179,metadata!$B$2:$Z$451,19,0)</f>
        <v>100</v>
      </c>
      <c r="W1179" s="0" t="str">
        <f aca="false">VLOOKUP($D1179,metadata!$B$2:$Z$451,20,0)</f>
        <v>global average</v>
      </c>
      <c r="X1179" s="0" t="n">
        <f aca="false">VLOOKUP($D1179,metadata!$B$2:$Z$451,21,0)</f>
        <v>12</v>
      </c>
      <c r="Y1179" s="0" t="str">
        <f aca="false">VLOOKUP($D1179,metadata!$B$2:$Z$451,22,0)</f>
        <v>t26</v>
      </c>
      <c r="Z1179" s="0" t="n">
        <f aca="false">VLOOKUP($D1179,metadata!$B$2:$Z$451,23,0)</f>
        <v>21</v>
      </c>
      <c r="AA1179" s="0" t="str">
        <f aca="false">VLOOKUP($D1179,metadata!$B$2:$Z$451,24,0)</f>
        <v>adult</v>
      </c>
      <c r="AB1179" s="0" t="str">
        <f aca="false">VLOOKUP($D1179,metadata!$B$2:$Z$451,25,0)</f>
        <v/>
      </c>
      <c r="AF1179" s="0" t="n">
        <f aca="false">IF(AE1179="",V1179,AE1179)</f>
        <v>100</v>
      </c>
      <c r="AH1179" s="0" t="str">
        <f aca="false">IF(AD1179&lt;1.1,"x","")</f>
        <v>x</v>
      </c>
      <c r="AM1179" s="0" t="s">
        <v>50</v>
      </c>
      <c r="AN1179" s="0" t="n">
        <v>17.16</v>
      </c>
      <c r="AO1179" s="0" t="n">
        <v>0.17</v>
      </c>
      <c r="AP1179" s="0" t="n">
        <v>23.42</v>
      </c>
      <c r="AQ1179" s="0" t="n">
        <v>100</v>
      </c>
    </row>
    <row r="1180" customFormat="false" ht="13.8" hidden="false" customHeight="false" outlineLevel="0" collapsed="false">
      <c r="C1180" s="0" t="n">
        <v>1188</v>
      </c>
      <c r="D1180" s="3" t="str">
        <f aca="false">VLOOKUP(C1180,$A$1:$B$451,2)</f>
        <v>26-Lahti</v>
      </c>
      <c r="E1180" s="0" t="str">
        <f aca="false">VLOOKUP($D1180,metadata!$B$2:$S$451,2,0)</f>
        <v>Lankinen, P; Tyukmaeva, VI; Hoikkala, A</v>
      </c>
      <c r="F1180" s="0" t="str">
        <f aca="false">VLOOKUP($D1180,metadata!$B$2:$S$451,3,0)</f>
        <v>Northern Drosophila montana flies show variation both within and between cline populations in the critical day length evoking reproductive diapause</v>
      </c>
      <c r="G1180" s="0" t="str">
        <f aca="false">VLOOKUP($D1180,metadata!$B$2:$S$451,4,0)</f>
        <v>10.1016/j.jinsphys.2013.05.006</v>
      </c>
      <c r="H1180" s="0" t="str">
        <f aca="false">VLOOKUP($D1180,metadata!$B$2:$S$451,5,0)</f>
        <v>y</v>
      </c>
      <c r="I1180" s="0" t="str">
        <f aca="false">VLOOKUP($D1180,metadata!$B$2:$S$451,6,0)</f>
        <v>a</v>
      </c>
      <c r="J1180" s="0" t="str">
        <f aca="false">VLOOKUP($D1180,metadata!$B$2:$S$451,7,0)</f>
        <v>i</v>
      </c>
      <c r="K1180" s="0" t="n">
        <f aca="false">VLOOKUP($D1180,metadata!$B$2:$S$451,8,0)</f>
        <v>105</v>
      </c>
      <c r="L1180" s="0" t="n">
        <f aca="false">VLOOKUP($D1180,metadata!$B$2:$S$451,9,0)</f>
        <v>12</v>
      </c>
      <c r="M1180" s="0" t="str">
        <f aca="false">VLOOKUP($D1180,metadata!$B$2:$S$451,10,0)</f>
        <v/>
      </c>
      <c r="N1180" s="0" t="str">
        <f aca="false">VLOOKUP($D1180,metadata!$B$2:$S$451,11,0)</f>
        <v>drosophila montana</v>
      </c>
      <c r="O1180" s="0" t="str">
        <f aca="false">VLOOKUP($D1180,metadata!$B$2:$S$451,12,0)</f>
        <v>diptera</v>
      </c>
      <c r="P1180" s="0" t="str">
        <f aca="false">VLOOKUP($D1180,metadata!$B$2:$S$451,13,0)</f>
        <v>Lahti</v>
      </c>
      <c r="Q1180" s="0" t="n">
        <f aca="false">VLOOKUP($D1180,metadata!$B$2:$S$451,14,0)</f>
        <v>61.1</v>
      </c>
      <c r="R1180" s="0" t="str">
        <f aca="false">VLOOKUP($D1180,metadata!$B$2:$S$451,15,0)</f>
        <v>25.7E</v>
      </c>
      <c r="S1180" s="0" t="str">
        <f aca="false">VLOOKUP($D1180,metadata!$B$2:$S$451,16,0)</f>
        <v/>
      </c>
      <c r="T1180" s="0" t="str">
        <f aca="false">VLOOKUP($D1180,metadata!$B$2:$S$451,17,0)</f>
        <v/>
      </c>
      <c r="U1180" s="0" t="str">
        <f aca="false">VLOOKUP($D1180,metadata!$B$2:$S$451,18,0)</f>
        <v/>
      </c>
      <c r="V1180" s="0" t="n">
        <f aca="false">VLOOKUP($D1180,metadata!$B$2:$Z$451,19,0)</f>
        <v>100</v>
      </c>
      <c r="W1180" s="0" t="str">
        <f aca="false">VLOOKUP($D1180,metadata!$B$2:$Z$451,20,0)</f>
        <v>global average</v>
      </c>
      <c r="X1180" s="0" t="n">
        <f aca="false">VLOOKUP($D1180,metadata!$B$2:$Z$451,21,0)</f>
        <v>12</v>
      </c>
      <c r="Y1180" s="0" t="str">
        <f aca="false">VLOOKUP($D1180,metadata!$B$2:$Z$451,22,0)</f>
        <v>t26</v>
      </c>
      <c r="Z1180" s="0" t="n">
        <f aca="false">VLOOKUP($D1180,metadata!$B$2:$Z$451,23,0)</f>
        <v>21</v>
      </c>
      <c r="AA1180" s="0" t="str">
        <f aca="false">VLOOKUP($D1180,metadata!$B$2:$Z$451,24,0)</f>
        <v>adult</v>
      </c>
      <c r="AB1180" s="0" t="str">
        <f aca="false">VLOOKUP($D1180,metadata!$B$2:$Z$451,25,0)</f>
        <v/>
      </c>
      <c r="AF1180" s="0" t="n">
        <f aca="false">IF(AE1180="",V1180,AE1180)</f>
        <v>100</v>
      </c>
      <c r="AH1180" s="0" t="str">
        <f aca="false">IF(AD1180&lt;1.1,"x","")</f>
        <v>x</v>
      </c>
      <c r="AM1180" s="0" t="s">
        <v>50</v>
      </c>
      <c r="AN1180" s="0" t="n">
        <v>17.69</v>
      </c>
      <c r="AO1180" s="0" t="n">
        <v>0.12</v>
      </c>
      <c r="AP1180" s="0" t="n">
        <v>57.85</v>
      </c>
      <c r="AQ1180" s="0" t="n">
        <v>100</v>
      </c>
    </row>
    <row r="1181" customFormat="false" ht="13.8" hidden="false" customHeight="false" outlineLevel="0" collapsed="false">
      <c r="C1181" s="0" t="n">
        <v>1189</v>
      </c>
      <c r="D1181" s="3" t="str">
        <f aca="false">VLOOKUP(C1181,$A$1:$B$451,2)</f>
        <v>26-Lahti</v>
      </c>
      <c r="E1181" s="0" t="str">
        <f aca="false">VLOOKUP($D1181,metadata!$B$2:$S$451,2,0)</f>
        <v>Lankinen, P; Tyukmaeva, VI; Hoikkala, A</v>
      </c>
      <c r="F1181" s="0" t="str">
        <f aca="false">VLOOKUP($D1181,metadata!$B$2:$S$451,3,0)</f>
        <v>Northern Drosophila montana flies show variation both within and between cline populations in the critical day length evoking reproductive diapause</v>
      </c>
      <c r="G1181" s="0" t="str">
        <f aca="false">VLOOKUP($D1181,metadata!$B$2:$S$451,4,0)</f>
        <v>10.1016/j.jinsphys.2013.05.006</v>
      </c>
      <c r="H1181" s="0" t="str">
        <f aca="false">VLOOKUP($D1181,metadata!$B$2:$S$451,5,0)</f>
        <v>y</v>
      </c>
      <c r="I1181" s="0" t="str">
        <f aca="false">VLOOKUP($D1181,metadata!$B$2:$S$451,6,0)</f>
        <v>a</v>
      </c>
      <c r="J1181" s="0" t="str">
        <f aca="false">VLOOKUP($D1181,metadata!$B$2:$S$451,7,0)</f>
        <v>i</v>
      </c>
      <c r="K1181" s="0" t="n">
        <f aca="false">VLOOKUP($D1181,metadata!$B$2:$S$451,8,0)</f>
        <v>105</v>
      </c>
      <c r="L1181" s="0" t="n">
        <f aca="false">VLOOKUP($D1181,metadata!$B$2:$S$451,9,0)</f>
        <v>12</v>
      </c>
      <c r="M1181" s="0" t="str">
        <f aca="false">VLOOKUP($D1181,metadata!$B$2:$S$451,10,0)</f>
        <v/>
      </c>
      <c r="N1181" s="0" t="str">
        <f aca="false">VLOOKUP($D1181,metadata!$B$2:$S$451,11,0)</f>
        <v>drosophila montana</v>
      </c>
      <c r="O1181" s="0" t="str">
        <f aca="false">VLOOKUP($D1181,metadata!$B$2:$S$451,12,0)</f>
        <v>diptera</v>
      </c>
      <c r="P1181" s="0" t="str">
        <f aca="false">VLOOKUP($D1181,metadata!$B$2:$S$451,13,0)</f>
        <v>Lahti</v>
      </c>
      <c r="Q1181" s="0" t="n">
        <f aca="false">VLOOKUP($D1181,metadata!$B$2:$S$451,14,0)</f>
        <v>61.1</v>
      </c>
      <c r="R1181" s="0" t="str">
        <f aca="false">VLOOKUP($D1181,metadata!$B$2:$S$451,15,0)</f>
        <v>25.7E</v>
      </c>
      <c r="S1181" s="0" t="str">
        <f aca="false">VLOOKUP($D1181,metadata!$B$2:$S$451,16,0)</f>
        <v/>
      </c>
      <c r="T1181" s="0" t="str">
        <f aca="false">VLOOKUP($D1181,metadata!$B$2:$S$451,17,0)</f>
        <v/>
      </c>
      <c r="U1181" s="0" t="str">
        <f aca="false">VLOOKUP($D1181,metadata!$B$2:$S$451,18,0)</f>
        <v/>
      </c>
      <c r="V1181" s="0" t="n">
        <f aca="false">VLOOKUP($D1181,metadata!$B$2:$Z$451,19,0)</f>
        <v>100</v>
      </c>
      <c r="W1181" s="0" t="str">
        <f aca="false">VLOOKUP($D1181,metadata!$B$2:$Z$451,20,0)</f>
        <v>global average</v>
      </c>
      <c r="X1181" s="0" t="n">
        <f aca="false">VLOOKUP($D1181,metadata!$B$2:$Z$451,21,0)</f>
        <v>12</v>
      </c>
      <c r="Y1181" s="0" t="str">
        <f aca="false">VLOOKUP($D1181,metadata!$B$2:$Z$451,22,0)</f>
        <v>t26</v>
      </c>
      <c r="Z1181" s="0" t="n">
        <f aca="false">VLOOKUP($D1181,metadata!$B$2:$Z$451,23,0)</f>
        <v>21</v>
      </c>
      <c r="AA1181" s="0" t="str">
        <f aca="false">VLOOKUP($D1181,metadata!$B$2:$Z$451,24,0)</f>
        <v>adult</v>
      </c>
      <c r="AB1181" s="0" t="str">
        <f aca="false">VLOOKUP($D1181,metadata!$B$2:$Z$451,25,0)</f>
        <v/>
      </c>
      <c r="AF1181" s="0" t="n">
        <f aca="false">IF(AE1181="",V1181,AE1181)</f>
        <v>100</v>
      </c>
      <c r="AH1181" s="0" t="str">
        <f aca="false">IF(AD1181&lt;1.1,"x","")</f>
        <v>x</v>
      </c>
      <c r="AM1181" s="0" t="s">
        <v>50</v>
      </c>
      <c r="AN1181" s="0" t="n">
        <v>17.8</v>
      </c>
      <c r="AO1181" s="0" t="n">
        <v>0.13</v>
      </c>
      <c r="AP1181" s="0" t="n">
        <v>36.68</v>
      </c>
      <c r="AQ1181" s="0" t="n">
        <v>100</v>
      </c>
    </row>
    <row r="1182" customFormat="false" ht="13.8" hidden="false" customHeight="false" outlineLevel="0" collapsed="false">
      <c r="C1182" s="0" t="n">
        <v>1190</v>
      </c>
      <c r="D1182" s="3" t="str">
        <f aca="false">VLOOKUP(C1182,$A$1:$B$451,2)</f>
        <v>26-Lahti</v>
      </c>
      <c r="E1182" s="0" t="str">
        <f aca="false">VLOOKUP($D1182,metadata!$B$2:$S$451,2,0)</f>
        <v>Lankinen, P; Tyukmaeva, VI; Hoikkala, A</v>
      </c>
      <c r="F1182" s="0" t="str">
        <f aca="false">VLOOKUP($D1182,metadata!$B$2:$S$451,3,0)</f>
        <v>Northern Drosophila montana flies show variation both within and between cline populations in the critical day length evoking reproductive diapause</v>
      </c>
      <c r="G1182" s="0" t="str">
        <f aca="false">VLOOKUP($D1182,metadata!$B$2:$S$451,4,0)</f>
        <v>10.1016/j.jinsphys.2013.05.006</v>
      </c>
      <c r="H1182" s="0" t="str">
        <f aca="false">VLOOKUP($D1182,metadata!$B$2:$S$451,5,0)</f>
        <v>y</v>
      </c>
      <c r="I1182" s="0" t="str">
        <f aca="false">VLOOKUP($D1182,metadata!$B$2:$S$451,6,0)</f>
        <v>a</v>
      </c>
      <c r="J1182" s="0" t="str">
        <f aca="false">VLOOKUP($D1182,metadata!$B$2:$S$451,7,0)</f>
        <v>i</v>
      </c>
      <c r="K1182" s="0" t="n">
        <f aca="false">VLOOKUP($D1182,metadata!$B$2:$S$451,8,0)</f>
        <v>105</v>
      </c>
      <c r="L1182" s="0" t="n">
        <f aca="false">VLOOKUP($D1182,metadata!$B$2:$S$451,9,0)</f>
        <v>12</v>
      </c>
      <c r="M1182" s="0" t="str">
        <f aca="false">VLOOKUP($D1182,metadata!$B$2:$S$451,10,0)</f>
        <v/>
      </c>
      <c r="N1182" s="0" t="str">
        <f aca="false">VLOOKUP($D1182,metadata!$B$2:$S$451,11,0)</f>
        <v>drosophila montana</v>
      </c>
      <c r="O1182" s="0" t="str">
        <f aca="false">VLOOKUP($D1182,metadata!$B$2:$S$451,12,0)</f>
        <v>diptera</v>
      </c>
      <c r="P1182" s="0" t="str">
        <f aca="false">VLOOKUP($D1182,metadata!$B$2:$S$451,13,0)</f>
        <v>Lahti</v>
      </c>
      <c r="Q1182" s="0" t="n">
        <f aca="false">VLOOKUP($D1182,metadata!$B$2:$S$451,14,0)</f>
        <v>61.1</v>
      </c>
      <c r="R1182" s="0" t="str">
        <f aca="false">VLOOKUP($D1182,metadata!$B$2:$S$451,15,0)</f>
        <v>25.7E</v>
      </c>
      <c r="S1182" s="0" t="str">
        <f aca="false">VLOOKUP($D1182,metadata!$B$2:$S$451,16,0)</f>
        <v/>
      </c>
      <c r="T1182" s="0" t="str">
        <f aca="false">VLOOKUP($D1182,metadata!$B$2:$S$451,17,0)</f>
        <v/>
      </c>
      <c r="U1182" s="0" t="str">
        <f aca="false">VLOOKUP($D1182,metadata!$B$2:$S$451,18,0)</f>
        <v/>
      </c>
      <c r="V1182" s="0" t="n">
        <f aca="false">VLOOKUP($D1182,metadata!$B$2:$Z$451,19,0)</f>
        <v>100</v>
      </c>
      <c r="W1182" s="0" t="str">
        <f aca="false">VLOOKUP($D1182,metadata!$B$2:$Z$451,20,0)</f>
        <v>global average</v>
      </c>
      <c r="X1182" s="0" t="n">
        <f aca="false">VLOOKUP($D1182,metadata!$B$2:$Z$451,21,0)</f>
        <v>12</v>
      </c>
      <c r="Y1182" s="0" t="str">
        <f aca="false">VLOOKUP($D1182,metadata!$B$2:$Z$451,22,0)</f>
        <v>t26</v>
      </c>
      <c r="Z1182" s="0" t="n">
        <f aca="false">VLOOKUP($D1182,metadata!$B$2:$Z$451,23,0)</f>
        <v>21</v>
      </c>
      <c r="AA1182" s="0" t="str">
        <f aca="false">VLOOKUP($D1182,metadata!$B$2:$Z$451,24,0)</f>
        <v>adult</v>
      </c>
      <c r="AB1182" s="0" t="str">
        <f aca="false">VLOOKUP($D1182,metadata!$B$2:$Z$451,25,0)</f>
        <v/>
      </c>
      <c r="AF1182" s="0" t="n">
        <f aca="false">IF(AE1182="",V1182,AE1182)</f>
        <v>100</v>
      </c>
      <c r="AH1182" s="0" t="str">
        <f aca="false">IF(AD1182&lt;1.1,"x","")</f>
        <v>x</v>
      </c>
      <c r="AM1182" s="0" t="s">
        <v>50</v>
      </c>
      <c r="AN1182" s="0" t="n">
        <v>17.84</v>
      </c>
      <c r="AO1182" s="0" t="n">
        <v>0.12</v>
      </c>
      <c r="AP1182" s="0" t="n">
        <v>41.19</v>
      </c>
      <c r="AQ1182" s="0" t="n">
        <v>100</v>
      </c>
    </row>
    <row r="1183" customFormat="false" ht="13.8" hidden="false" customHeight="false" outlineLevel="0" collapsed="false">
      <c r="C1183" s="0" t="n">
        <v>1191</v>
      </c>
      <c r="D1183" s="3" t="str">
        <f aca="false">VLOOKUP(C1183,$A$1:$B$451,2)</f>
        <v>26-Lahti</v>
      </c>
      <c r="E1183" s="0" t="str">
        <f aca="false">VLOOKUP($D1183,metadata!$B$2:$S$451,2,0)</f>
        <v>Lankinen, P; Tyukmaeva, VI; Hoikkala, A</v>
      </c>
      <c r="F1183" s="0" t="str">
        <f aca="false">VLOOKUP($D1183,metadata!$B$2:$S$451,3,0)</f>
        <v>Northern Drosophila montana flies show variation both within and between cline populations in the critical day length evoking reproductive diapause</v>
      </c>
      <c r="G1183" s="0" t="str">
        <f aca="false">VLOOKUP($D1183,metadata!$B$2:$S$451,4,0)</f>
        <v>10.1016/j.jinsphys.2013.05.006</v>
      </c>
      <c r="H1183" s="0" t="str">
        <f aca="false">VLOOKUP($D1183,metadata!$B$2:$S$451,5,0)</f>
        <v>y</v>
      </c>
      <c r="I1183" s="0" t="str">
        <f aca="false">VLOOKUP($D1183,metadata!$B$2:$S$451,6,0)</f>
        <v>a</v>
      </c>
      <c r="J1183" s="0" t="str">
        <f aca="false">VLOOKUP($D1183,metadata!$B$2:$S$451,7,0)</f>
        <v>i</v>
      </c>
      <c r="K1183" s="0" t="n">
        <f aca="false">VLOOKUP($D1183,metadata!$B$2:$S$451,8,0)</f>
        <v>105</v>
      </c>
      <c r="L1183" s="0" t="n">
        <f aca="false">VLOOKUP($D1183,metadata!$B$2:$S$451,9,0)</f>
        <v>12</v>
      </c>
      <c r="M1183" s="0" t="str">
        <f aca="false">VLOOKUP($D1183,metadata!$B$2:$S$451,10,0)</f>
        <v/>
      </c>
      <c r="N1183" s="0" t="str">
        <f aca="false">VLOOKUP($D1183,metadata!$B$2:$S$451,11,0)</f>
        <v>drosophila montana</v>
      </c>
      <c r="O1183" s="0" t="str">
        <f aca="false">VLOOKUP($D1183,metadata!$B$2:$S$451,12,0)</f>
        <v>diptera</v>
      </c>
      <c r="P1183" s="0" t="str">
        <f aca="false">VLOOKUP($D1183,metadata!$B$2:$S$451,13,0)</f>
        <v>Lahti</v>
      </c>
      <c r="Q1183" s="0" t="n">
        <f aca="false">VLOOKUP($D1183,metadata!$B$2:$S$451,14,0)</f>
        <v>61.1</v>
      </c>
      <c r="R1183" s="0" t="str">
        <f aca="false">VLOOKUP($D1183,metadata!$B$2:$S$451,15,0)</f>
        <v>25.7E</v>
      </c>
      <c r="S1183" s="0" t="str">
        <f aca="false">VLOOKUP($D1183,metadata!$B$2:$S$451,16,0)</f>
        <v/>
      </c>
      <c r="T1183" s="0" t="str">
        <f aca="false">VLOOKUP($D1183,metadata!$B$2:$S$451,17,0)</f>
        <v/>
      </c>
      <c r="U1183" s="0" t="str">
        <f aca="false">VLOOKUP($D1183,metadata!$B$2:$S$451,18,0)</f>
        <v/>
      </c>
      <c r="V1183" s="0" t="n">
        <f aca="false">VLOOKUP($D1183,metadata!$B$2:$Z$451,19,0)</f>
        <v>100</v>
      </c>
      <c r="W1183" s="0" t="str">
        <f aca="false">VLOOKUP($D1183,metadata!$B$2:$Z$451,20,0)</f>
        <v>global average</v>
      </c>
      <c r="X1183" s="0" t="n">
        <f aca="false">VLOOKUP($D1183,metadata!$B$2:$Z$451,21,0)</f>
        <v>12</v>
      </c>
      <c r="Y1183" s="0" t="str">
        <f aca="false">VLOOKUP($D1183,metadata!$B$2:$Z$451,22,0)</f>
        <v>t26</v>
      </c>
      <c r="Z1183" s="0" t="n">
        <f aca="false">VLOOKUP($D1183,metadata!$B$2:$Z$451,23,0)</f>
        <v>21</v>
      </c>
      <c r="AA1183" s="0" t="str">
        <f aca="false">VLOOKUP($D1183,metadata!$B$2:$Z$451,24,0)</f>
        <v>adult</v>
      </c>
      <c r="AB1183" s="0" t="str">
        <f aca="false">VLOOKUP($D1183,metadata!$B$2:$Z$451,25,0)</f>
        <v/>
      </c>
      <c r="AF1183" s="0" t="n">
        <f aca="false">IF(AE1183="",V1183,AE1183)</f>
        <v>100</v>
      </c>
      <c r="AH1183" s="0" t="str">
        <f aca="false">IF(AD1183&lt;1.1,"x","")</f>
        <v>x</v>
      </c>
      <c r="AM1183" s="0" t="s">
        <v>50</v>
      </c>
      <c r="AN1183" s="0" t="n">
        <v>18.33</v>
      </c>
      <c r="AO1183" s="0" t="n">
        <v>0.13</v>
      </c>
      <c r="AP1183" s="0" t="n">
        <v>36.71</v>
      </c>
      <c r="AQ1183" s="0" t="n">
        <v>100</v>
      </c>
    </row>
    <row r="1184" customFormat="false" ht="13.8" hidden="false" customHeight="false" outlineLevel="0" collapsed="false">
      <c r="C1184" s="0" t="n">
        <v>1192</v>
      </c>
      <c r="D1184" s="3" t="str">
        <f aca="false">VLOOKUP(C1184,$A$1:$B$451,2)</f>
        <v>26-Lahti</v>
      </c>
      <c r="E1184" s="0" t="str">
        <f aca="false">VLOOKUP($D1184,metadata!$B$2:$S$451,2,0)</f>
        <v>Lankinen, P; Tyukmaeva, VI; Hoikkala, A</v>
      </c>
      <c r="F1184" s="0" t="str">
        <f aca="false">VLOOKUP($D1184,metadata!$B$2:$S$451,3,0)</f>
        <v>Northern Drosophila montana flies show variation both within and between cline populations in the critical day length evoking reproductive diapause</v>
      </c>
      <c r="G1184" s="0" t="str">
        <f aca="false">VLOOKUP($D1184,metadata!$B$2:$S$451,4,0)</f>
        <v>10.1016/j.jinsphys.2013.05.006</v>
      </c>
      <c r="H1184" s="0" t="str">
        <f aca="false">VLOOKUP($D1184,metadata!$B$2:$S$451,5,0)</f>
        <v>y</v>
      </c>
      <c r="I1184" s="0" t="str">
        <f aca="false">VLOOKUP($D1184,metadata!$B$2:$S$451,6,0)</f>
        <v>a</v>
      </c>
      <c r="J1184" s="0" t="str">
        <f aca="false">VLOOKUP($D1184,metadata!$B$2:$S$451,7,0)</f>
        <v>i</v>
      </c>
      <c r="K1184" s="0" t="n">
        <f aca="false">VLOOKUP($D1184,metadata!$B$2:$S$451,8,0)</f>
        <v>105</v>
      </c>
      <c r="L1184" s="0" t="n">
        <f aca="false">VLOOKUP($D1184,metadata!$B$2:$S$451,9,0)</f>
        <v>12</v>
      </c>
      <c r="M1184" s="0" t="str">
        <f aca="false">VLOOKUP($D1184,metadata!$B$2:$S$451,10,0)</f>
        <v/>
      </c>
      <c r="N1184" s="0" t="str">
        <f aca="false">VLOOKUP($D1184,metadata!$B$2:$S$451,11,0)</f>
        <v>drosophila montana</v>
      </c>
      <c r="O1184" s="0" t="str">
        <f aca="false">VLOOKUP($D1184,metadata!$B$2:$S$451,12,0)</f>
        <v>diptera</v>
      </c>
      <c r="P1184" s="0" t="str">
        <f aca="false">VLOOKUP($D1184,metadata!$B$2:$S$451,13,0)</f>
        <v>Lahti</v>
      </c>
      <c r="Q1184" s="0" t="n">
        <f aca="false">VLOOKUP($D1184,metadata!$B$2:$S$451,14,0)</f>
        <v>61.1</v>
      </c>
      <c r="R1184" s="0" t="str">
        <f aca="false">VLOOKUP($D1184,metadata!$B$2:$S$451,15,0)</f>
        <v>25.7E</v>
      </c>
      <c r="S1184" s="0" t="str">
        <f aca="false">VLOOKUP($D1184,metadata!$B$2:$S$451,16,0)</f>
        <v/>
      </c>
      <c r="T1184" s="0" t="str">
        <f aca="false">VLOOKUP($D1184,metadata!$B$2:$S$451,17,0)</f>
        <v/>
      </c>
      <c r="U1184" s="0" t="str">
        <f aca="false">VLOOKUP($D1184,metadata!$B$2:$S$451,18,0)</f>
        <v/>
      </c>
      <c r="V1184" s="0" t="n">
        <f aca="false">VLOOKUP($D1184,metadata!$B$2:$Z$451,19,0)</f>
        <v>100</v>
      </c>
      <c r="W1184" s="0" t="str">
        <f aca="false">VLOOKUP($D1184,metadata!$B$2:$Z$451,20,0)</f>
        <v>global average</v>
      </c>
      <c r="X1184" s="0" t="n">
        <f aca="false">VLOOKUP($D1184,metadata!$B$2:$Z$451,21,0)</f>
        <v>12</v>
      </c>
      <c r="Y1184" s="0" t="str">
        <f aca="false">VLOOKUP($D1184,metadata!$B$2:$Z$451,22,0)</f>
        <v>t26</v>
      </c>
      <c r="Z1184" s="0" t="n">
        <f aca="false">VLOOKUP($D1184,metadata!$B$2:$Z$451,23,0)</f>
        <v>21</v>
      </c>
      <c r="AA1184" s="0" t="str">
        <f aca="false">VLOOKUP($D1184,metadata!$B$2:$Z$451,24,0)</f>
        <v>adult</v>
      </c>
      <c r="AB1184" s="0" t="str">
        <f aca="false">VLOOKUP($D1184,metadata!$B$2:$Z$451,25,0)</f>
        <v/>
      </c>
      <c r="AF1184" s="0" t="n">
        <f aca="false">IF(AE1184="",V1184,AE1184)</f>
        <v>100</v>
      </c>
      <c r="AH1184" s="0" t="str">
        <f aca="false">IF(AD1184&lt;1.1,"x","")</f>
        <v>x</v>
      </c>
      <c r="AM1184" s="0" t="s">
        <v>50</v>
      </c>
      <c r="AN1184" s="0" t="n">
        <v>17.68</v>
      </c>
      <c r="AO1184" s="0" t="n">
        <v>0.12</v>
      </c>
      <c r="AP1184" s="0" t="n">
        <v>57.73</v>
      </c>
      <c r="AQ1184" s="0" t="n">
        <v>100</v>
      </c>
    </row>
    <row r="1185" customFormat="false" ht="13.8" hidden="false" customHeight="false" outlineLevel="0" collapsed="false">
      <c r="C1185" s="0" t="n">
        <v>1193</v>
      </c>
      <c r="D1185" s="3" t="str">
        <f aca="false">VLOOKUP(C1185,$A$1:$B$451,2)</f>
        <v>26-Lahti</v>
      </c>
      <c r="E1185" s="0" t="str">
        <f aca="false">VLOOKUP($D1185,metadata!$B$2:$S$451,2,0)</f>
        <v>Lankinen, P; Tyukmaeva, VI; Hoikkala, A</v>
      </c>
      <c r="F1185" s="0" t="str">
        <f aca="false">VLOOKUP($D1185,metadata!$B$2:$S$451,3,0)</f>
        <v>Northern Drosophila montana flies show variation both within and between cline populations in the critical day length evoking reproductive diapause</v>
      </c>
      <c r="G1185" s="0" t="str">
        <f aca="false">VLOOKUP($D1185,metadata!$B$2:$S$451,4,0)</f>
        <v>10.1016/j.jinsphys.2013.05.006</v>
      </c>
      <c r="H1185" s="0" t="str">
        <f aca="false">VLOOKUP($D1185,metadata!$B$2:$S$451,5,0)</f>
        <v>y</v>
      </c>
      <c r="I1185" s="0" t="str">
        <f aca="false">VLOOKUP($D1185,metadata!$B$2:$S$451,6,0)</f>
        <v>a</v>
      </c>
      <c r="J1185" s="0" t="str">
        <f aca="false">VLOOKUP($D1185,metadata!$B$2:$S$451,7,0)</f>
        <v>i</v>
      </c>
      <c r="K1185" s="0" t="n">
        <f aca="false">VLOOKUP($D1185,metadata!$B$2:$S$451,8,0)</f>
        <v>105</v>
      </c>
      <c r="L1185" s="0" t="n">
        <f aca="false">VLOOKUP($D1185,metadata!$B$2:$S$451,9,0)</f>
        <v>12</v>
      </c>
      <c r="M1185" s="0" t="str">
        <f aca="false">VLOOKUP($D1185,metadata!$B$2:$S$451,10,0)</f>
        <v/>
      </c>
      <c r="N1185" s="0" t="str">
        <f aca="false">VLOOKUP($D1185,metadata!$B$2:$S$451,11,0)</f>
        <v>drosophila montana</v>
      </c>
      <c r="O1185" s="0" t="str">
        <f aca="false">VLOOKUP($D1185,metadata!$B$2:$S$451,12,0)</f>
        <v>diptera</v>
      </c>
      <c r="P1185" s="0" t="str">
        <f aca="false">VLOOKUP($D1185,metadata!$B$2:$S$451,13,0)</f>
        <v>Lahti</v>
      </c>
      <c r="Q1185" s="0" t="n">
        <f aca="false">VLOOKUP($D1185,metadata!$B$2:$S$451,14,0)</f>
        <v>61.1</v>
      </c>
      <c r="R1185" s="0" t="str">
        <f aca="false">VLOOKUP($D1185,metadata!$B$2:$S$451,15,0)</f>
        <v>25.7E</v>
      </c>
      <c r="S1185" s="0" t="str">
        <f aca="false">VLOOKUP($D1185,metadata!$B$2:$S$451,16,0)</f>
        <v/>
      </c>
      <c r="T1185" s="0" t="str">
        <f aca="false">VLOOKUP($D1185,metadata!$B$2:$S$451,17,0)</f>
        <v/>
      </c>
      <c r="U1185" s="0" t="str">
        <f aca="false">VLOOKUP($D1185,metadata!$B$2:$S$451,18,0)</f>
        <v/>
      </c>
      <c r="V1185" s="0" t="n">
        <f aca="false">VLOOKUP($D1185,metadata!$B$2:$Z$451,19,0)</f>
        <v>100</v>
      </c>
      <c r="W1185" s="0" t="str">
        <f aca="false">VLOOKUP($D1185,metadata!$B$2:$Z$451,20,0)</f>
        <v>global average</v>
      </c>
      <c r="X1185" s="0" t="n">
        <f aca="false">VLOOKUP($D1185,metadata!$B$2:$Z$451,21,0)</f>
        <v>12</v>
      </c>
      <c r="Y1185" s="0" t="str">
        <f aca="false">VLOOKUP($D1185,metadata!$B$2:$Z$451,22,0)</f>
        <v>t26</v>
      </c>
      <c r="Z1185" s="0" t="n">
        <f aca="false">VLOOKUP($D1185,metadata!$B$2:$Z$451,23,0)</f>
        <v>21</v>
      </c>
      <c r="AA1185" s="0" t="str">
        <f aca="false">VLOOKUP($D1185,metadata!$B$2:$Z$451,24,0)</f>
        <v>adult</v>
      </c>
      <c r="AB1185" s="0" t="str">
        <f aca="false">VLOOKUP($D1185,metadata!$B$2:$Z$451,25,0)</f>
        <v/>
      </c>
      <c r="AF1185" s="0" t="n">
        <f aca="false">IF(AE1185="",V1185,AE1185)</f>
        <v>100</v>
      </c>
      <c r="AH1185" s="0" t="str">
        <f aca="false">IF(AD1185&lt;1.1,"x","")</f>
        <v>x</v>
      </c>
      <c r="AM1185" s="0" t="s">
        <v>50</v>
      </c>
      <c r="AN1185" s="0" t="n">
        <v>17.94</v>
      </c>
      <c r="AO1185" s="0" t="n">
        <v>0.12</v>
      </c>
      <c r="AP1185" s="0" t="n">
        <v>40.56</v>
      </c>
      <c r="AQ1185" s="0" t="n">
        <v>100</v>
      </c>
    </row>
    <row r="1186" customFormat="false" ht="13.8" hidden="false" customHeight="false" outlineLevel="0" collapsed="false">
      <c r="C1186" s="0" t="n">
        <v>1194</v>
      </c>
      <c r="D1186" s="3" t="str">
        <f aca="false">VLOOKUP(C1186,$A$1:$B$451,2)</f>
        <v>26-Lahti</v>
      </c>
      <c r="E1186" s="0" t="str">
        <f aca="false">VLOOKUP($D1186,metadata!$B$2:$S$451,2,0)</f>
        <v>Lankinen, P; Tyukmaeva, VI; Hoikkala, A</v>
      </c>
      <c r="F1186" s="0" t="str">
        <f aca="false">VLOOKUP($D1186,metadata!$B$2:$S$451,3,0)</f>
        <v>Northern Drosophila montana flies show variation both within and between cline populations in the critical day length evoking reproductive diapause</v>
      </c>
      <c r="G1186" s="0" t="str">
        <f aca="false">VLOOKUP($D1186,metadata!$B$2:$S$451,4,0)</f>
        <v>10.1016/j.jinsphys.2013.05.006</v>
      </c>
      <c r="H1186" s="0" t="str">
        <f aca="false">VLOOKUP($D1186,metadata!$B$2:$S$451,5,0)</f>
        <v>y</v>
      </c>
      <c r="I1186" s="0" t="str">
        <f aca="false">VLOOKUP($D1186,metadata!$B$2:$S$451,6,0)</f>
        <v>a</v>
      </c>
      <c r="J1186" s="0" t="str">
        <f aca="false">VLOOKUP($D1186,metadata!$B$2:$S$451,7,0)</f>
        <v>i</v>
      </c>
      <c r="K1186" s="0" t="n">
        <f aca="false">VLOOKUP($D1186,metadata!$B$2:$S$451,8,0)</f>
        <v>105</v>
      </c>
      <c r="L1186" s="0" t="n">
        <f aca="false">VLOOKUP($D1186,metadata!$B$2:$S$451,9,0)</f>
        <v>12</v>
      </c>
      <c r="M1186" s="0" t="str">
        <f aca="false">VLOOKUP($D1186,metadata!$B$2:$S$451,10,0)</f>
        <v/>
      </c>
      <c r="N1186" s="0" t="str">
        <f aca="false">VLOOKUP($D1186,metadata!$B$2:$S$451,11,0)</f>
        <v>drosophila montana</v>
      </c>
      <c r="O1186" s="0" t="str">
        <f aca="false">VLOOKUP($D1186,metadata!$B$2:$S$451,12,0)</f>
        <v>diptera</v>
      </c>
      <c r="P1186" s="0" t="str">
        <f aca="false">VLOOKUP($D1186,metadata!$B$2:$S$451,13,0)</f>
        <v>Lahti</v>
      </c>
      <c r="Q1186" s="0" t="n">
        <f aca="false">VLOOKUP($D1186,metadata!$B$2:$S$451,14,0)</f>
        <v>61.1</v>
      </c>
      <c r="R1186" s="0" t="str">
        <f aca="false">VLOOKUP($D1186,metadata!$B$2:$S$451,15,0)</f>
        <v>25.7E</v>
      </c>
      <c r="S1186" s="0" t="str">
        <f aca="false">VLOOKUP($D1186,metadata!$B$2:$S$451,16,0)</f>
        <v/>
      </c>
      <c r="T1186" s="0" t="str">
        <f aca="false">VLOOKUP($D1186,metadata!$B$2:$S$451,17,0)</f>
        <v/>
      </c>
      <c r="U1186" s="0" t="str">
        <f aca="false">VLOOKUP($D1186,metadata!$B$2:$S$451,18,0)</f>
        <v/>
      </c>
      <c r="V1186" s="0" t="n">
        <f aca="false">VLOOKUP($D1186,metadata!$B$2:$Z$451,19,0)</f>
        <v>100</v>
      </c>
      <c r="W1186" s="0" t="str">
        <f aca="false">VLOOKUP($D1186,metadata!$B$2:$Z$451,20,0)</f>
        <v>global average</v>
      </c>
      <c r="X1186" s="0" t="n">
        <f aca="false">VLOOKUP($D1186,metadata!$B$2:$Z$451,21,0)</f>
        <v>12</v>
      </c>
      <c r="Y1186" s="0" t="str">
        <f aca="false">VLOOKUP($D1186,metadata!$B$2:$Z$451,22,0)</f>
        <v>t26</v>
      </c>
      <c r="Z1186" s="0" t="n">
        <f aca="false">VLOOKUP($D1186,metadata!$B$2:$Z$451,23,0)</f>
        <v>21</v>
      </c>
      <c r="AA1186" s="0" t="str">
        <f aca="false">VLOOKUP($D1186,metadata!$B$2:$Z$451,24,0)</f>
        <v>adult</v>
      </c>
      <c r="AB1186" s="0" t="str">
        <f aca="false">VLOOKUP($D1186,metadata!$B$2:$Z$451,25,0)</f>
        <v/>
      </c>
      <c r="AF1186" s="0" t="n">
        <f aca="false">IF(AE1186="",V1186,AE1186)</f>
        <v>100</v>
      </c>
      <c r="AH1186" s="0" t="str">
        <f aca="false">IF(AD1186&lt;1.1,"x","")</f>
        <v>x</v>
      </c>
      <c r="AM1186" s="0" t="s">
        <v>50</v>
      </c>
      <c r="AN1186" s="0" t="n">
        <v>17.87</v>
      </c>
      <c r="AO1186" s="0" t="n">
        <v>0.1</v>
      </c>
      <c r="AP1186" s="0" t="n">
        <v>58.13</v>
      </c>
      <c r="AQ1186" s="0" t="n">
        <v>100</v>
      </c>
    </row>
    <row r="1187" customFormat="false" ht="13.8" hidden="false" customHeight="false" outlineLevel="0" collapsed="false">
      <c r="C1187" s="0" t="n">
        <v>1195</v>
      </c>
      <c r="D1187" s="3" t="str">
        <f aca="false">VLOOKUP(C1187,$A$1:$B$451,2)</f>
        <v>26-Lahti</v>
      </c>
      <c r="E1187" s="0" t="str">
        <f aca="false">VLOOKUP($D1187,metadata!$B$2:$S$451,2,0)</f>
        <v>Lankinen, P; Tyukmaeva, VI; Hoikkala, A</v>
      </c>
      <c r="F1187" s="0" t="str">
        <f aca="false">VLOOKUP($D1187,metadata!$B$2:$S$451,3,0)</f>
        <v>Northern Drosophila montana flies show variation both within and between cline populations in the critical day length evoking reproductive diapause</v>
      </c>
      <c r="G1187" s="0" t="str">
        <f aca="false">VLOOKUP($D1187,metadata!$B$2:$S$451,4,0)</f>
        <v>10.1016/j.jinsphys.2013.05.006</v>
      </c>
      <c r="H1187" s="0" t="str">
        <f aca="false">VLOOKUP($D1187,metadata!$B$2:$S$451,5,0)</f>
        <v>y</v>
      </c>
      <c r="I1187" s="0" t="str">
        <f aca="false">VLOOKUP($D1187,metadata!$B$2:$S$451,6,0)</f>
        <v>a</v>
      </c>
      <c r="J1187" s="0" t="str">
        <f aca="false">VLOOKUP($D1187,metadata!$B$2:$S$451,7,0)</f>
        <v>i</v>
      </c>
      <c r="K1187" s="0" t="n">
        <f aca="false">VLOOKUP($D1187,metadata!$B$2:$S$451,8,0)</f>
        <v>105</v>
      </c>
      <c r="L1187" s="0" t="n">
        <f aca="false">VLOOKUP($D1187,metadata!$B$2:$S$451,9,0)</f>
        <v>12</v>
      </c>
      <c r="M1187" s="0" t="str">
        <f aca="false">VLOOKUP($D1187,metadata!$B$2:$S$451,10,0)</f>
        <v/>
      </c>
      <c r="N1187" s="0" t="str">
        <f aca="false">VLOOKUP($D1187,metadata!$B$2:$S$451,11,0)</f>
        <v>drosophila montana</v>
      </c>
      <c r="O1187" s="0" t="str">
        <f aca="false">VLOOKUP($D1187,metadata!$B$2:$S$451,12,0)</f>
        <v>diptera</v>
      </c>
      <c r="P1187" s="0" t="str">
        <f aca="false">VLOOKUP($D1187,metadata!$B$2:$S$451,13,0)</f>
        <v>Lahti</v>
      </c>
      <c r="Q1187" s="0" t="n">
        <f aca="false">VLOOKUP($D1187,metadata!$B$2:$S$451,14,0)</f>
        <v>61.1</v>
      </c>
      <c r="R1187" s="0" t="str">
        <f aca="false">VLOOKUP($D1187,metadata!$B$2:$S$451,15,0)</f>
        <v>25.7E</v>
      </c>
      <c r="S1187" s="0" t="str">
        <f aca="false">VLOOKUP($D1187,metadata!$B$2:$S$451,16,0)</f>
        <v/>
      </c>
      <c r="T1187" s="0" t="str">
        <f aca="false">VLOOKUP($D1187,metadata!$B$2:$S$451,17,0)</f>
        <v/>
      </c>
      <c r="U1187" s="0" t="str">
        <f aca="false">VLOOKUP($D1187,metadata!$B$2:$S$451,18,0)</f>
        <v/>
      </c>
      <c r="V1187" s="0" t="n">
        <f aca="false">VLOOKUP($D1187,metadata!$B$2:$Z$451,19,0)</f>
        <v>100</v>
      </c>
      <c r="W1187" s="0" t="str">
        <f aca="false">VLOOKUP($D1187,metadata!$B$2:$Z$451,20,0)</f>
        <v>global average</v>
      </c>
      <c r="X1187" s="0" t="n">
        <f aca="false">VLOOKUP($D1187,metadata!$B$2:$Z$451,21,0)</f>
        <v>12</v>
      </c>
      <c r="Y1187" s="0" t="str">
        <f aca="false">VLOOKUP($D1187,metadata!$B$2:$Z$451,22,0)</f>
        <v>t26</v>
      </c>
      <c r="Z1187" s="0" t="n">
        <f aca="false">VLOOKUP($D1187,metadata!$B$2:$Z$451,23,0)</f>
        <v>21</v>
      </c>
      <c r="AA1187" s="0" t="str">
        <f aca="false">VLOOKUP($D1187,metadata!$B$2:$Z$451,24,0)</f>
        <v>adult</v>
      </c>
      <c r="AB1187" s="0" t="str">
        <f aca="false">VLOOKUP($D1187,metadata!$B$2:$Z$451,25,0)</f>
        <v/>
      </c>
      <c r="AF1187" s="0" t="n">
        <f aca="false">IF(AE1187="",V1187,AE1187)</f>
        <v>100</v>
      </c>
      <c r="AH1187" s="0" t="str">
        <f aca="false">IF(AD1187&lt;1.1,"x","")</f>
        <v>x</v>
      </c>
      <c r="AM1187" s="0" t="s">
        <v>50</v>
      </c>
      <c r="AN1187" s="0" t="n">
        <v>17.27</v>
      </c>
      <c r="AO1187" s="0" t="n">
        <v>0.12</v>
      </c>
      <c r="AP1187" s="0" t="n">
        <v>62.52</v>
      </c>
      <c r="AQ1187" s="0" t="n">
        <v>100</v>
      </c>
    </row>
    <row r="1188" customFormat="false" ht="13.8" hidden="false" customHeight="false" outlineLevel="0" collapsed="false">
      <c r="C1188" s="0" t="n">
        <v>1196</v>
      </c>
      <c r="D1188" s="3" t="str">
        <f aca="false">VLOOKUP(C1188,$A$1:$B$451,2)</f>
        <v>26-Lahti</v>
      </c>
      <c r="E1188" s="0" t="str">
        <f aca="false">VLOOKUP($D1188,metadata!$B$2:$S$451,2,0)</f>
        <v>Lankinen, P; Tyukmaeva, VI; Hoikkala, A</v>
      </c>
      <c r="F1188" s="0" t="str">
        <f aca="false">VLOOKUP($D1188,metadata!$B$2:$S$451,3,0)</f>
        <v>Northern Drosophila montana flies show variation both within and between cline populations in the critical day length evoking reproductive diapause</v>
      </c>
      <c r="G1188" s="0" t="str">
        <f aca="false">VLOOKUP($D1188,metadata!$B$2:$S$451,4,0)</f>
        <v>10.1016/j.jinsphys.2013.05.006</v>
      </c>
      <c r="H1188" s="0" t="str">
        <f aca="false">VLOOKUP($D1188,metadata!$B$2:$S$451,5,0)</f>
        <v>y</v>
      </c>
      <c r="I1188" s="0" t="str">
        <f aca="false">VLOOKUP($D1188,metadata!$B$2:$S$451,6,0)</f>
        <v>a</v>
      </c>
      <c r="J1188" s="0" t="str">
        <f aca="false">VLOOKUP($D1188,metadata!$B$2:$S$451,7,0)</f>
        <v>i</v>
      </c>
      <c r="K1188" s="0" t="n">
        <f aca="false">VLOOKUP($D1188,metadata!$B$2:$S$451,8,0)</f>
        <v>105</v>
      </c>
      <c r="L1188" s="0" t="n">
        <f aca="false">VLOOKUP($D1188,metadata!$B$2:$S$451,9,0)</f>
        <v>12</v>
      </c>
      <c r="M1188" s="0" t="str">
        <f aca="false">VLOOKUP($D1188,metadata!$B$2:$S$451,10,0)</f>
        <v/>
      </c>
      <c r="N1188" s="0" t="str">
        <f aca="false">VLOOKUP($D1188,metadata!$B$2:$S$451,11,0)</f>
        <v>drosophila montana</v>
      </c>
      <c r="O1188" s="0" t="str">
        <f aca="false">VLOOKUP($D1188,metadata!$B$2:$S$451,12,0)</f>
        <v>diptera</v>
      </c>
      <c r="P1188" s="0" t="str">
        <f aca="false">VLOOKUP($D1188,metadata!$B$2:$S$451,13,0)</f>
        <v>Lahti</v>
      </c>
      <c r="Q1188" s="0" t="n">
        <f aca="false">VLOOKUP($D1188,metadata!$B$2:$S$451,14,0)</f>
        <v>61.1</v>
      </c>
      <c r="R1188" s="0" t="str">
        <f aca="false">VLOOKUP($D1188,metadata!$B$2:$S$451,15,0)</f>
        <v>25.7E</v>
      </c>
      <c r="S1188" s="0" t="str">
        <f aca="false">VLOOKUP($D1188,metadata!$B$2:$S$451,16,0)</f>
        <v/>
      </c>
      <c r="T1188" s="0" t="str">
        <f aca="false">VLOOKUP($D1188,metadata!$B$2:$S$451,17,0)</f>
        <v/>
      </c>
      <c r="U1188" s="0" t="str">
        <f aca="false">VLOOKUP($D1188,metadata!$B$2:$S$451,18,0)</f>
        <v/>
      </c>
      <c r="V1188" s="0" t="n">
        <f aca="false">VLOOKUP($D1188,metadata!$B$2:$Z$451,19,0)</f>
        <v>100</v>
      </c>
      <c r="W1188" s="0" t="str">
        <f aca="false">VLOOKUP($D1188,metadata!$B$2:$Z$451,20,0)</f>
        <v>global average</v>
      </c>
      <c r="X1188" s="0" t="n">
        <f aca="false">VLOOKUP($D1188,metadata!$B$2:$Z$451,21,0)</f>
        <v>12</v>
      </c>
      <c r="Y1188" s="0" t="str">
        <f aca="false">VLOOKUP($D1188,metadata!$B$2:$Z$451,22,0)</f>
        <v>t26</v>
      </c>
      <c r="Z1188" s="0" t="n">
        <f aca="false">VLOOKUP($D1188,metadata!$B$2:$Z$451,23,0)</f>
        <v>21</v>
      </c>
      <c r="AA1188" s="0" t="str">
        <f aca="false">VLOOKUP($D1188,metadata!$B$2:$Z$451,24,0)</f>
        <v>adult</v>
      </c>
      <c r="AB1188" s="0" t="str">
        <f aca="false">VLOOKUP($D1188,metadata!$B$2:$Z$451,25,0)</f>
        <v/>
      </c>
      <c r="AF1188" s="0" t="n">
        <f aca="false">IF(AE1188="",V1188,AE1188)</f>
        <v>100</v>
      </c>
      <c r="AH1188" s="0" t="str">
        <f aca="false">IF(AD1188&lt;1.1,"x","")</f>
        <v>x</v>
      </c>
      <c r="AM1188" s="0" t="s">
        <v>50</v>
      </c>
      <c r="AN1188" s="0" t="n">
        <v>17.59</v>
      </c>
      <c r="AO1188" s="0" t="n">
        <v>0.12</v>
      </c>
      <c r="AP1188" s="0" t="n">
        <v>51.42</v>
      </c>
      <c r="AQ1188" s="0" t="n">
        <v>100</v>
      </c>
    </row>
    <row r="1189" customFormat="false" ht="13.8" hidden="false" customHeight="false" outlineLevel="0" collapsed="false">
      <c r="C1189" s="0" t="n">
        <v>1197</v>
      </c>
      <c r="D1189" s="3" t="str">
        <f aca="false">VLOOKUP(C1189,$A$1:$B$451,2)</f>
        <v>26-Lahti</v>
      </c>
      <c r="E1189" s="0" t="str">
        <f aca="false">VLOOKUP($D1189,metadata!$B$2:$S$451,2,0)</f>
        <v>Lankinen, P; Tyukmaeva, VI; Hoikkala, A</v>
      </c>
      <c r="F1189" s="0" t="str">
        <f aca="false">VLOOKUP($D1189,metadata!$B$2:$S$451,3,0)</f>
        <v>Northern Drosophila montana flies show variation both within and between cline populations in the critical day length evoking reproductive diapause</v>
      </c>
      <c r="G1189" s="0" t="str">
        <f aca="false">VLOOKUP($D1189,metadata!$B$2:$S$451,4,0)</f>
        <v>10.1016/j.jinsphys.2013.05.006</v>
      </c>
      <c r="H1189" s="0" t="str">
        <f aca="false">VLOOKUP($D1189,metadata!$B$2:$S$451,5,0)</f>
        <v>y</v>
      </c>
      <c r="I1189" s="0" t="str">
        <f aca="false">VLOOKUP($D1189,metadata!$B$2:$S$451,6,0)</f>
        <v>a</v>
      </c>
      <c r="J1189" s="0" t="str">
        <f aca="false">VLOOKUP($D1189,metadata!$B$2:$S$451,7,0)</f>
        <v>i</v>
      </c>
      <c r="K1189" s="0" t="n">
        <f aca="false">VLOOKUP($D1189,metadata!$B$2:$S$451,8,0)</f>
        <v>105</v>
      </c>
      <c r="L1189" s="0" t="n">
        <f aca="false">VLOOKUP($D1189,metadata!$B$2:$S$451,9,0)</f>
        <v>12</v>
      </c>
      <c r="M1189" s="0" t="str">
        <f aca="false">VLOOKUP($D1189,metadata!$B$2:$S$451,10,0)</f>
        <v/>
      </c>
      <c r="N1189" s="0" t="str">
        <f aca="false">VLOOKUP($D1189,metadata!$B$2:$S$451,11,0)</f>
        <v>drosophila montana</v>
      </c>
      <c r="O1189" s="0" t="str">
        <f aca="false">VLOOKUP($D1189,metadata!$B$2:$S$451,12,0)</f>
        <v>diptera</v>
      </c>
      <c r="P1189" s="0" t="str">
        <f aca="false">VLOOKUP($D1189,metadata!$B$2:$S$451,13,0)</f>
        <v>Lahti</v>
      </c>
      <c r="Q1189" s="0" t="n">
        <f aca="false">VLOOKUP($D1189,metadata!$B$2:$S$451,14,0)</f>
        <v>61.1</v>
      </c>
      <c r="R1189" s="0" t="str">
        <f aca="false">VLOOKUP($D1189,metadata!$B$2:$S$451,15,0)</f>
        <v>25.7E</v>
      </c>
      <c r="S1189" s="0" t="str">
        <f aca="false">VLOOKUP($D1189,metadata!$B$2:$S$451,16,0)</f>
        <v/>
      </c>
      <c r="T1189" s="0" t="str">
        <f aca="false">VLOOKUP($D1189,metadata!$B$2:$S$451,17,0)</f>
        <v/>
      </c>
      <c r="U1189" s="0" t="str">
        <f aca="false">VLOOKUP($D1189,metadata!$B$2:$S$451,18,0)</f>
        <v/>
      </c>
      <c r="V1189" s="0" t="n">
        <f aca="false">VLOOKUP($D1189,metadata!$B$2:$Z$451,19,0)</f>
        <v>100</v>
      </c>
      <c r="W1189" s="0" t="str">
        <f aca="false">VLOOKUP($D1189,metadata!$B$2:$Z$451,20,0)</f>
        <v>global average</v>
      </c>
      <c r="X1189" s="0" t="n">
        <f aca="false">VLOOKUP($D1189,metadata!$B$2:$Z$451,21,0)</f>
        <v>12</v>
      </c>
      <c r="Y1189" s="0" t="str">
        <f aca="false">VLOOKUP($D1189,metadata!$B$2:$Z$451,22,0)</f>
        <v>t26</v>
      </c>
      <c r="Z1189" s="0" t="n">
        <f aca="false">VLOOKUP($D1189,metadata!$B$2:$Z$451,23,0)</f>
        <v>21</v>
      </c>
      <c r="AA1189" s="0" t="str">
        <f aca="false">VLOOKUP($D1189,metadata!$B$2:$Z$451,24,0)</f>
        <v>adult</v>
      </c>
      <c r="AB1189" s="0" t="str">
        <f aca="false">VLOOKUP($D1189,metadata!$B$2:$Z$451,25,0)</f>
        <v/>
      </c>
      <c r="AF1189" s="0" t="n">
        <f aca="false">IF(AE1189="",V1189,AE1189)</f>
        <v>100</v>
      </c>
      <c r="AH1189" s="0" t="str">
        <f aca="false">IF(AD1189&lt;1.1,"x","")</f>
        <v>x</v>
      </c>
      <c r="AM1189" s="0" t="s">
        <v>50</v>
      </c>
      <c r="AN1189" s="0" t="n">
        <v>18</v>
      </c>
      <c r="AO1189" s="0" t="n">
        <v>0.16</v>
      </c>
      <c r="AP1189" s="0" t="n">
        <v>27.94</v>
      </c>
      <c r="AQ1189" s="0" t="n">
        <v>100</v>
      </c>
    </row>
    <row r="1190" customFormat="false" ht="13.8" hidden="false" customHeight="false" outlineLevel="0" collapsed="false">
      <c r="C1190" s="0" t="n">
        <v>1198</v>
      </c>
      <c r="D1190" s="3" t="str">
        <f aca="false">VLOOKUP(C1190,$A$1:$B$451,2)</f>
        <v>26-Lahti</v>
      </c>
      <c r="E1190" s="0" t="str">
        <f aca="false">VLOOKUP($D1190,metadata!$B$2:$S$451,2,0)</f>
        <v>Lankinen, P; Tyukmaeva, VI; Hoikkala, A</v>
      </c>
      <c r="F1190" s="0" t="str">
        <f aca="false">VLOOKUP($D1190,metadata!$B$2:$S$451,3,0)</f>
        <v>Northern Drosophila montana flies show variation both within and between cline populations in the critical day length evoking reproductive diapause</v>
      </c>
      <c r="G1190" s="0" t="str">
        <f aca="false">VLOOKUP($D1190,metadata!$B$2:$S$451,4,0)</f>
        <v>10.1016/j.jinsphys.2013.05.006</v>
      </c>
      <c r="H1190" s="0" t="str">
        <f aca="false">VLOOKUP($D1190,metadata!$B$2:$S$451,5,0)</f>
        <v>y</v>
      </c>
      <c r="I1190" s="0" t="str">
        <f aca="false">VLOOKUP($D1190,metadata!$B$2:$S$451,6,0)</f>
        <v>a</v>
      </c>
      <c r="J1190" s="0" t="str">
        <f aca="false">VLOOKUP($D1190,metadata!$B$2:$S$451,7,0)</f>
        <v>i</v>
      </c>
      <c r="K1190" s="0" t="n">
        <f aca="false">VLOOKUP($D1190,metadata!$B$2:$S$451,8,0)</f>
        <v>105</v>
      </c>
      <c r="L1190" s="0" t="n">
        <f aca="false">VLOOKUP($D1190,metadata!$B$2:$S$451,9,0)</f>
        <v>12</v>
      </c>
      <c r="M1190" s="0" t="str">
        <f aca="false">VLOOKUP($D1190,metadata!$B$2:$S$451,10,0)</f>
        <v/>
      </c>
      <c r="N1190" s="0" t="str">
        <f aca="false">VLOOKUP($D1190,metadata!$B$2:$S$451,11,0)</f>
        <v>drosophila montana</v>
      </c>
      <c r="O1190" s="0" t="str">
        <f aca="false">VLOOKUP($D1190,metadata!$B$2:$S$451,12,0)</f>
        <v>diptera</v>
      </c>
      <c r="P1190" s="0" t="str">
        <f aca="false">VLOOKUP($D1190,metadata!$B$2:$S$451,13,0)</f>
        <v>Lahti</v>
      </c>
      <c r="Q1190" s="0" t="n">
        <f aca="false">VLOOKUP($D1190,metadata!$B$2:$S$451,14,0)</f>
        <v>61.1</v>
      </c>
      <c r="R1190" s="0" t="str">
        <f aca="false">VLOOKUP($D1190,metadata!$B$2:$S$451,15,0)</f>
        <v>25.7E</v>
      </c>
      <c r="S1190" s="0" t="str">
        <f aca="false">VLOOKUP($D1190,metadata!$B$2:$S$451,16,0)</f>
        <v/>
      </c>
      <c r="T1190" s="0" t="str">
        <f aca="false">VLOOKUP($D1190,metadata!$B$2:$S$451,17,0)</f>
        <v/>
      </c>
      <c r="U1190" s="0" t="str">
        <f aca="false">VLOOKUP($D1190,metadata!$B$2:$S$451,18,0)</f>
        <v/>
      </c>
      <c r="V1190" s="0" t="n">
        <f aca="false">VLOOKUP($D1190,metadata!$B$2:$Z$451,19,0)</f>
        <v>100</v>
      </c>
      <c r="W1190" s="0" t="str">
        <f aca="false">VLOOKUP($D1190,metadata!$B$2:$Z$451,20,0)</f>
        <v>global average</v>
      </c>
      <c r="X1190" s="0" t="n">
        <f aca="false">VLOOKUP($D1190,metadata!$B$2:$Z$451,21,0)</f>
        <v>12</v>
      </c>
      <c r="Y1190" s="0" t="str">
        <f aca="false">VLOOKUP($D1190,metadata!$B$2:$Z$451,22,0)</f>
        <v>t26</v>
      </c>
      <c r="Z1190" s="0" t="n">
        <f aca="false">VLOOKUP($D1190,metadata!$B$2:$Z$451,23,0)</f>
        <v>21</v>
      </c>
      <c r="AA1190" s="0" t="str">
        <f aca="false">VLOOKUP($D1190,metadata!$B$2:$Z$451,24,0)</f>
        <v>adult</v>
      </c>
      <c r="AB1190" s="0" t="str">
        <f aca="false">VLOOKUP($D1190,metadata!$B$2:$Z$451,25,0)</f>
        <v/>
      </c>
      <c r="AF1190" s="0" t="n">
        <f aca="false">IF(AE1190="",V1190,AE1190)</f>
        <v>100</v>
      </c>
      <c r="AH1190" s="0" t="str">
        <f aca="false">IF(AD1190&lt;1.1,"x","")</f>
        <v>x</v>
      </c>
      <c r="AM1190" s="0" t="s">
        <v>50</v>
      </c>
      <c r="AN1190" s="0" t="n">
        <v>17.3</v>
      </c>
      <c r="AO1190" s="0" t="n">
        <v>0.11</v>
      </c>
      <c r="AP1190" s="0" t="n">
        <v>50.45</v>
      </c>
      <c r="AQ1190" s="0" t="n">
        <v>100</v>
      </c>
    </row>
    <row r="1191" customFormat="false" ht="13.8" hidden="false" customHeight="false" outlineLevel="0" collapsed="false">
      <c r="C1191" s="0" t="n">
        <v>1199</v>
      </c>
      <c r="D1191" s="3" t="str">
        <f aca="false">VLOOKUP(C1191,$A$1:$B$451,2)</f>
        <v>27-Padua_A</v>
      </c>
      <c r="E1191" s="0" t="str">
        <f aca="false">VLOOKUP($D1191,metadata!$B$2:$S$451,2,0)</f>
        <v>Lehmann, P; Lyytinen, A; Piiroinen, S; Lindstrom, L</v>
      </c>
      <c r="F1191" s="0" t="str">
        <f aca="false">VLOOKUP($D1191,metadata!$B$2:$S$451,3,0)</f>
        <v>Latitudinal differences in diapause related photoperiodic responses of European Colorado potato beetles (Leptinotarsa decemlineata)</v>
      </c>
      <c r="G1191" s="0" t="str">
        <f aca="false">VLOOKUP($D1191,metadata!$B$2:$S$451,4,0)</f>
        <v>10.1007/s10682-015-9755-x</v>
      </c>
      <c r="H1191" s="0" t="str">
        <f aca="false">VLOOKUP($D1191,metadata!$B$2:$S$451,5,0)</f>
        <v>y</v>
      </c>
      <c r="I1191" s="0" t="str">
        <f aca="false">VLOOKUP($D1191,metadata!$B$2:$S$451,6,0)</f>
        <v>a</v>
      </c>
      <c r="J1191" s="0" t="str">
        <f aca="false">VLOOKUP($D1191,metadata!$B$2:$S$451,7,0)</f>
        <v>i</v>
      </c>
      <c r="K1191" s="0" t="n">
        <f aca="false">VLOOKUP($D1191,metadata!$B$2:$S$451,8,0)</f>
        <v>6</v>
      </c>
      <c r="L1191" s="0" t="n">
        <f aca="false">VLOOKUP($D1191,metadata!$B$2:$S$451,9,0)</f>
        <v>6</v>
      </c>
      <c r="M1191" s="0" t="str">
        <f aca="false">VLOOKUP($D1191,metadata!$B$2:$S$451,10,0)</f>
        <v/>
      </c>
      <c r="N1191" s="0" t="str">
        <f aca="false">VLOOKUP($D1191,metadata!$B$2:$S$451,11,0)</f>
        <v>leptinotarsa decemlineata</v>
      </c>
      <c r="O1191" s="0" t="str">
        <f aca="false">VLOOKUP($D1191,metadata!$B$2:$S$451,12,0)</f>
        <v>coleoptera</v>
      </c>
      <c r="P1191" s="0" t="str">
        <f aca="false">VLOOKUP($D1191,metadata!$B$2:$S$451,13,0)</f>
        <v>Padua_A</v>
      </c>
      <c r="Q1191" s="0" t="n">
        <f aca="false">VLOOKUP($D1191,metadata!$B$2:$S$451,14,0)</f>
        <v>45.8</v>
      </c>
      <c r="R1191" s="0" t="n">
        <f aca="false">VLOOKUP($D1191,metadata!$B$2:$S$451,15,0)</f>
        <v>12.1166666666667</v>
      </c>
      <c r="S1191" s="0" t="str">
        <f aca="false">VLOOKUP($D1191,metadata!$B$2:$S$451,16,0)</f>
        <v/>
      </c>
      <c r="T1191" s="0" t="str">
        <f aca="false">VLOOKUP($D1191,metadata!$B$2:$S$451,17,0)</f>
        <v/>
      </c>
      <c r="U1191" s="0" t="str">
        <f aca="false">VLOOKUP($D1191,metadata!$B$2:$S$451,18,0)</f>
        <v/>
      </c>
      <c r="V1191" s="0" t="n">
        <f aca="false">VLOOKUP($D1191,metadata!$B$2:$Z$451,19,0)</f>
        <v>25.6</v>
      </c>
      <c r="W1191" s="0" t="str">
        <f aca="false">VLOOKUP($D1191,metadata!$B$2:$Z$451,20,0)</f>
        <v>acc</v>
      </c>
      <c r="X1191" s="0" t="str">
        <f aca="false">VLOOKUP($D1191,metadata!$B$2:$Z$451,21,0)</f>
        <v/>
      </c>
      <c r="Y1191" s="0" t="str">
        <f aca="false">VLOOKUP($D1191,metadata!$B$2:$Z$451,22,0)</f>
        <v>27_1</v>
      </c>
      <c r="Z1191" s="0" t="str">
        <f aca="false">VLOOKUP($D1191,metadata!$B$2:$Z$451,23,0)</f>
        <v/>
      </c>
      <c r="AA1191" s="0" t="str">
        <f aca="false">VLOOKUP($D1191,metadata!$B$2:$Z$451,24,0)</f>
        <v>adult</v>
      </c>
      <c r="AB1191" s="0" t="str">
        <f aca="false">VLOOKUP($D1191,metadata!$B$2:$Z$451,25,0)</f>
        <v/>
      </c>
      <c r="AC1191" s="0" t="n">
        <v>8.90663900414937</v>
      </c>
      <c r="AD1191" s="0" t="n">
        <v>100</v>
      </c>
      <c r="AF1191" s="0" t="n">
        <f aca="false">IF(AE1191="",V1191,AE1191)</f>
        <v>25.6</v>
      </c>
      <c r="AG1191" s="0" t="n">
        <v>9</v>
      </c>
      <c r="AH1191" s="0" t="n">
        <v>2015</v>
      </c>
      <c r="AI1191" s="0" t="s">
        <v>37</v>
      </c>
      <c r="AJ1191" s="0" t="s">
        <v>37</v>
      </c>
    </row>
    <row r="1192" customFormat="false" ht="13.8" hidden="false" customHeight="false" outlineLevel="0" collapsed="false">
      <c r="C1192" s="0" t="n">
        <v>1200</v>
      </c>
      <c r="D1192" s="3" t="str">
        <f aca="false">VLOOKUP(C1192,$A$1:$B$451,2)</f>
        <v>27-Padua_A</v>
      </c>
      <c r="E1192" s="0" t="str">
        <f aca="false">VLOOKUP($D1192,metadata!$B$2:$S$451,2,0)</f>
        <v>Lehmann, P; Lyytinen, A; Piiroinen, S; Lindstrom, L</v>
      </c>
      <c r="F1192" s="0" t="str">
        <f aca="false">VLOOKUP($D1192,metadata!$B$2:$S$451,3,0)</f>
        <v>Latitudinal differences in diapause related photoperiodic responses of European Colorado potato beetles (Leptinotarsa decemlineata)</v>
      </c>
      <c r="G1192" s="0" t="str">
        <f aca="false">VLOOKUP($D1192,metadata!$B$2:$S$451,4,0)</f>
        <v>10.1007/s10682-015-9755-x</v>
      </c>
      <c r="H1192" s="0" t="str">
        <f aca="false">VLOOKUP($D1192,metadata!$B$2:$S$451,5,0)</f>
        <v>y</v>
      </c>
      <c r="I1192" s="0" t="str">
        <f aca="false">VLOOKUP($D1192,metadata!$B$2:$S$451,6,0)</f>
        <v>a</v>
      </c>
      <c r="J1192" s="0" t="str">
        <f aca="false">VLOOKUP($D1192,metadata!$B$2:$S$451,7,0)</f>
        <v>i</v>
      </c>
      <c r="K1192" s="0" t="n">
        <f aca="false">VLOOKUP($D1192,metadata!$B$2:$S$451,8,0)</f>
        <v>6</v>
      </c>
      <c r="L1192" s="0" t="n">
        <f aca="false">VLOOKUP($D1192,metadata!$B$2:$S$451,9,0)</f>
        <v>6</v>
      </c>
      <c r="M1192" s="0" t="str">
        <f aca="false">VLOOKUP($D1192,metadata!$B$2:$S$451,10,0)</f>
        <v/>
      </c>
      <c r="N1192" s="0" t="str">
        <f aca="false">VLOOKUP($D1192,metadata!$B$2:$S$451,11,0)</f>
        <v>leptinotarsa decemlineata</v>
      </c>
      <c r="O1192" s="0" t="str">
        <f aca="false">VLOOKUP($D1192,metadata!$B$2:$S$451,12,0)</f>
        <v>coleoptera</v>
      </c>
      <c r="P1192" s="0" t="str">
        <f aca="false">VLOOKUP($D1192,metadata!$B$2:$S$451,13,0)</f>
        <v>Padua_A</v>
      </c>
      <c r="Q1192" s="0" t="n">
        <f aca="false">VLOOKUP($D1192,metadata!$B$2:$S$451,14,0)</f>
        <v>45.8</v>
      </c>
      <c r="R1192" s="0" t="n">
        <f aca="false">VLOOKUP($D1192,metadata!$B$2:$S$451,15,0)</f>
        <v>12.1166666666667</v>
      </c>
      <c r="S1192" s="0" t="str">
        <f aca="false">VLOOKUP($D1192,metadata!$B$2:$S$451,16,0)</f>
        <v/>
      </c>
      <c r="T1192" s="0" t="str">
        <f aca="false">VLOOKUP($D1192,metadata!$B$2:$S$451,17,0)</f>
        <v/>
      </c>
      <c r="U1192" s="0" t="str">
        <f aca="false">VLOOKUP($D1192,metadata!$B$2:$S$451,18,0)</f>
        <v/>
      </c>
      <c r="V1192" s="0" t="n">
        <f aca="false">VLOOKUP($D1192,metadata!$B$2:$Z$451,19,0)</f>
        <v>25.6</v>
      </c>
      <c r="W1192" s="0" t="str">
        <f aca="false">VLOOKUP($D1192,metadata!$B$2:$Z$451,20,0)</f>
        <v>acc</v>
      </c>
      <c r="X1192" s="0" t="str">
        <f aca="false">VLOOKUP($D1192,metadata!$B$2:$Z$451,21,0)</f>
        <v/>
      </c>
      <c r="Y1192" s="0" t="str">
        <f aca="false">VLOOKUP($D1192,metadata!$B$2:$Z$451,22,0)</f>
        <v>27_1</v>
      </c>
      <c r="Z1192" s="0" t="str">
        <f aca="false">VLOOKUP($D1192,metadata!$B$2:$Z$451,23,0)</f>
        <v/>
      </c>
      <c r="AA1192" s="0" t="str">
        <f aca="false">VLOOKUP($D1192,metadata!$B$2:$Z$451,24,0)</f>
        <v>adult</v>
      </c>
      <c r="AB1192" s="0" t="str">
        <f aca="false">VLOOKUP($D1192,metadata!$B$2:$Z$451,25,0)</f>
        <v/>
      </c>
      <c r="AC1192" s="0" t="n">
        <v>11.9253112033195</v>
      </c>
      <c r="AD1192" s="0" t="n">
        <v>90.7094594594594</v>
      </c>
      <c r="AF1192" s="0" t="n">
        <f aca="false">IF(AE1192="",V1192,AE1192)</f>
        <v>25.6</v>
      </c>
      <c r="AG1192" s="0" t="n">
        <v>12</v>
      </c>
      <c r="AH1192" s="0" t="n">
        <v>2015</v>
      </c>
      <c r="AI1192" s="0" t="s">
        <v>37</v>
      </c>
      <c r="AJ1192" s="0" t="s">
        <v>37</v>
      </c>
    </row>
    <row r="1193" customFormat="false" ht="13.8" hidden="false" customHeight="false" outlineLevel="0" collapsed="false">
      <c r="C1193" s="0" t="n">
        <v>1201</v>
      </c>
      <c r="D1193" s="3" t="str">
        <f aca="false">VLOOKUP(C1193,$A$1:$B$451,2)</f>
        <v>27-Padua_A</v>
      </c>
      <c r="E1193" s="0" t="str">
        <f aca="false">VLOOKUP($D1193,metadata!$B$2:$S$451,2,0)</f>
        <v>Lehmann, P; Lyytinen, A; Piiroinen, S; Lindstrom, L</v>
      </c>
      <c r="F1193" s="0" t="str">
        <f aca="false">VLOOKUP($D1193,metadata!$B$2:$S$451,3,0)</f>
        <v>Latitudinal differences in diapause related photoperiodic responses of European Colorado potato beetles (Leptinotarsa decemlineata)</v>
      </c>
      <c r="G1193" s="0" t="str">
        <f aca="false">VLOOKUP($D1193,metadata!$B$2:$S$451,4,0)</f>
        <v>10.1007/s10682-015-9755-x</v>
      </c>
      <c r="H1193" s="0" t="str">
        <f aca="false">VLOOKUP($D1193,metadata!$B$2:$S$451,5,0)</f>
        <v>y</v>
      </c>
      <c r="I1193" s="0" t="str">
        <f aca="false">VLOOKUP($D1193,metadata!$B$2:$S$451,6,0)</f>
        <v>a</v>
      </c>
      <c r="J1193" s="0" t="str">
        <f aca="false">VLOOKUP($D1193,metadata!$B$2:$S$451,7,0)</f>
        <v>i</v>
      </c>
      <c r="K1193" s="0" t="n">
        <f aca="false">VLOOKUP($D1193,metadata!$B$2:$S$451,8,0)</f>
        <v>6</v>
      </c>
      <c r="L1193" s="0" t="n">
        <f aca="false">VLOOKUP($D1193,metadata!$B$2:$S$451,9,0)</f>
        <v>6</v>
      </c>
      <c r="M1193" s="0" t="str">
        <f aca="false">VLOOKUP($D1193,metadata!$B$2:$S$451,10,0)</f>
        <v/>
      </c>
      <c r="N1193" s="0" t="str">
        <f aca="false">VLOOKUP($D1193,metadata!$B$2:$S$451,11,0)</f>
        <v>leptinotarsa decemlineata</v>
      </c>
      <c r="O1193" s="0" t="str">
        <f aca="false">VLOOKUP($D1193,metadata!$B$2:$S$451,12,0)</f>
        <v>coleoptera</v>
      </c>
      <c r="P1193" s="0" t="str">
        <f aca="false">VLOOKUP($D1193,metadata!$B$2:$S$451,13,0)</f>
        <v>Padua_A</v>
      </c>
      <c r="Q1193" s="0" t="n">
        <f aca="false">VLOOKUP($D1193,metadata!$B$2:$S$451,14,0)</f>
        <v>45.8</v>
      </c>
      <c r="R1193" s="0" t="n">
        <f aca="false">VLOOKUP($D1193,metadata!$B$2:$S$451,15,0)</f>
        <v>12.1166666666667</v>
      </c>
      <c r="S1193" s="0" t="str">
        <f aca="false">VLOOKUP($D1193,metadata!$B$2:$S$451,16,0)</f>
        <v/>
      </c>
      <c r="T1193" s="0" t="str">
        <f aca="false">VLOOKUP($D1193,metadata!$B$2:$S$451,17,0)</f>
        <v/>
      </c>
      <c r="U1193" s="0" t="str">
        <f aca="false">VLOOKUP($D1193,metadata!$B$2:$S$451,18,0)</f>
        <v/>
      </c>
      <c r="V1193" s="0" t="n">
        <f aca="false">VLOOKUP($D1193,metadata!$B$2:$Z$451,19,0)</f>
        <v>25.6</v>
      </c>
      <c r="W1193" s="0" t="str">
        <f aca="false">VLOOKUP($D1193,metadata!$B$2:$Z$451,20,0)</f>
        <v>acc</v>
      </c>
      <c r="X1193" s="0" t="str">
        <f aca="false">VLOOKUP($D1193,metadata!$B$2:$Z$451,21,0)</f>
        <v/>
      </c>
      <c r="Y1193" s="0" t="str">
        <f aca="false">VLOOKUP($D1193,metadata!$B$2:$Z$451,22,0)</f>
        <v>27_1</v>
      </c>
      <c r="Z1193" s="0" t="str">
        <f aca="false">VLOOKUP($D1193,metadata!$B$2:$Z$451,23,0)</f>
        <v/>
      </c>
      <c r="AA1193" s="0" t="str">
        <f aca="false">VLOOKUP($D1193,metadata!$B$2:$Z$451,24,0)</f>
        <v>adult</v>
      </c>
      <c r="AB1193" s="0" t="str">
        <f aca="false">VLOOKUP($D1193,metadata!$B$2:$Z$451,25,0)</f>
        <v/>
      </c>
      <c r="AC1193" s="0" t="n">
        <v>14.9439834024896</v>
      </c>
      <c r="AD1193" s="0" t="n">
        <v>91.554054054054</v>
      </c>
      <c r="AF1193" s="0" t="n">
        <f aca="false">IF(AE1193="",V1193,AE1193)</f>
        <v>25.6</v>
      </c>
      <c r="AG1193" s="0" t="n">
        <v>15</v>
      </c>
      <c r="AH1193" s="0" t="n">
        <v>2015</v>
      </c>
      <c r="AI1193" s="0" t="s">
        <v>37</v>
      </c>
      <c r="AJ1193" s="0" t="s">
        <v>37</v>
      </c>
    </row>
    <row r="1194" customFormat="false" ht="13.8" hidden="false" customHeight="false" outlineLevel="0" collapsed="false">
      <c r="C1194" s="0" t="n">
        <v>1202</v>
      </c>
      <c r="D1194" s="3" t="str">
        <f aca="false">VLOOKUP(C1194,$A$1:$B$451,2)</f>
        <v>27-Padua_A</v>
      </c>
      <c r="E1194" s="0" t="str">
        <f aca="false">VLOOKUP($D1194,metadata!$B$2:$S$451,2,0)</f>
        <v>Lehmann, P; Lyytinen, A; Piiroinen, S; Lindstrom, L</v>
      </c>
      <c r="F1194" s="0" t="str">
        <f aca="false">VLOOKUP($D1194,metadata!$B$2:$S$451,3,0)</f>
        <v>Latitudinal differences in diapause related photoperiodic responses of European Colorado potato beetles (Leptinotarsa decemlineata)</v>
      </c>
      <c r="G1194" s="0" t="str">
        <f aca="false">VLOOKUP($D1194,metadata!$B$2:$S$451,4,0)</f>
        <v>10.1007/s10682-015-9755-x</v>
      </c>
      <c r="H1194" s="0" t="str">
        <f aca="false">VLOOKUP($D1194,metadata!$B$2:$S$451,5,0)</f>
        <v>y</v>
      </c>
      <c r="I1194" s="0" t="str">
        <f aca="false">VLOOKUP($D1194,metadata!$B$2:$S$451,6,0)</f>
        <v>a</v>
      </c>
      <c r="J1194" s="0" t="str">
        <f aca="false">VLOOKUP($D1194,metadata!$B$2:$S$451,7,0)</f>
        <v>i</v>
      </c>
      <c r="K1194" s="0" t="n">
        <f aca="false">VLOOKUP($D1194,metadata!$B$2:$S$451,8,0)</f>
        <v>6</v>
      </c>
      <c r="L1194" s="0" t="n">
        <f aca="false">VLOOKUP($D1194,metadata!$B$2:$S$451,9,0)</f>
        <v>6</v>
      </c>
      <c r="M1194" s="0" t="str">
        <f aca="false">VLOOKUP($D1194,metadata!$B$2:$S$451,10,0)</f>
        <v/>
      </c>
      <c r="N1194" s="0" t="str">
        <f aca="false">VLOOKUP($D1194,metadata!$B$2:$S$451,11,0)</f>
        <v>leptinotarsa decemlineata</v>
      </c>
      <c r="O1194" s="0" t="str">
        <f aca="false">VLOOKUP($D1194,metadata!$B$2:$S$451,12,0)</f>
        <v>coleoptera</v>
      </c>
      <c r="P1194" s="0" t="str">
        <f aca="false">VLOOKUP($D1194,metadata!$B$2:$S$451,13,0)</f>
        <v>Padua_A</v>
      </c>
      <c r="Q1194" s="0" t="n">
        <f aca="false">VLOOKUP($D1194,metadata!$B$2:$S$451,14,0)</f>
        <v>45.8</v>
      </c>
      <c r="R1194" s="0" t="n">
        <f aca="false">VLOOKUP($D1194,metadata!$B$2:$S$451,15,0)</f>
        <v>12.1166666666667</v>
      </c>
      <c r="S1194" s="0" t="str">
        <f aca="false">VLOOKUP($D1194,metadata!$B$2:$S$451,16,0)</f>
        <v/>
      </c>
      <c r="T1194" s="0" t="str">
        <f aca="false">VLOOKUP($D1194,metadata!$B$2:$S$451,17,0)</f>
        <v/>
      </c>
      <c r="U1194" s="0" t="str">
        <f aca="false">VLOOKUP($D1194,metadata!$B$2:$S$451,18,0)</f>
        <v/>
      </c>
      <c r="V1194" s="0" t="n">
        <f aca="false">VLOOKUP($D1194,metadata!$B$2:$Z$451,19,0)</f>
        <v>25.6</v>
      </c>
      <c r="W1194" s="0" t="str">
        <f aca="false">VLOOKUP($D1194,metadata!$B$2:$Z$451,20,0)</f>
        <v>acc</v>
      </c>
      <c r="X1194" s="0" t="str">
        <f aca="false">VLOOKUP($D1194,metadata!$B$2:$Z$451,21,0)</f>
        <v/>
      </c>
      <c r="Y1194" s="0" t="str">
        <f aca="false">VLOOKUP($D1194,metadata!$B$2:$Z$451,22,0)</f>
        <v>27_1</v>
      </c>
      <c r="Z1194" s="0" t="str">
        <f aca="false">VLOOKUP($D1194,metadata!$B$2:$Z$451,23,0)</f>
        <v/>
      </c>
      <c r="AA1194" s="0" t="str">
        <f aca="false">VLOOKUP($D1194,metadata!$B$2:$Z$451,24,0)</f>
        <v>adult</v>
      </c>
      <c r="AB1194" s="0" t="str">
        <f aca="false">VLOOKUP($D1194,metadata!$B$2:$Z$451,25,0)</f>
        <v/>
      </c>
      <c r="AC1194" s="0" t="n">
        <v>17.9315352697095</v>
      </c>
      <c r="AD1194" s="0" t="n">
        <v>37.6689189189189</v>
      </c>
      <c r="AF1194" s="0" t="n">
        <f aca="false">IF(AE1194="",V1194,AE1194)</f>
        <v>25.6</v>
      </c>
      <c r="AG1194" s="0" t="n">
        <v>18</v>
      </c>
      <c r="AH1194" s="0" t="n">
        <v>2015</v>
      </c>
      <c r="AI1194" s="0" t="s">
        <v>37</v>
      </c>
      <c r="AJ1194" s="0" t="s">
        <v>37</v>
      </c>
    </row>
    <row r="1195" customFormat="false" ht="13.8" hidden="false" customHeight="false" outlineLevel="0" collapsed="false">
      <c r="C1195" s="0" t="n">
        <v>1203</v>
      </c>
      <c r="D1195" s="3" t="str">
        <f aca="false">VLOOKUP(C1195,$A$1:$B$451,2)</f>
        <v>27-Padua_A</v>
      </c>
      <c r="E1195" s="0" t="str">
        <f aca="false">VLOOKUP($D1195,metadata!$B$2:$S$451,2,0)</f>
        <v>Lehmann, P; Lyytinen, A; Piiroinen, S; Lindstrom, L</v>
      </c>
      <c r="F1195" s="0" t="str">
        <f aca="false">VLOOKUP($D1195,metadata!$B$2:$S$451,3,0)</f>
        <v>Latitudinal differences in diapause related photoperiodic responses of European Colorado potato beetles (Leptinotarsa decemlineata)</v>
      </c>
      <c r="G1195" s="0" t="str">
        <f aca="false">VLOOKUP($D1195,metadata!$B$2:$S$451,4,0)</f>
        <v>10.1007/s10682-015-9755-x</v>
      </c>
      <c r="H1195" s="0" t="str">
        <f aca="false">VLOOKUP($D1195,metadata!$B$2:$S$451,5,0)</f>
        <v>y</v>
      </c>
      <c r="I1195" s="0" t="str">
        <f aca="false">VLOOKUP($D1195,metadata!$B$2:$S$451,6,0)</f>
        <v>a</v>
      </c>
      <c r="J1195" s="0" t="str">
        <f aca="false">VLOOKUP($D1195,metadata!$B$2:$S$451,7,0)</f>
        <v>i</v>
      </c>
      <c r="K1195" s="0" t="n">
        <f aca="false">VLOOKUP($D1195,metadata!$B$2:$S$451,8,0)</f>
        <v>6</v>
      </c>
      <c r="L1195" s="0" t="n">
        <f aca="false">VLOOKUP($D1195,metadata!$B$2:$S$451,9,0)</f>
        <v>6</v>
      </c>
      <c r="M1195" s="0" t="str">
        <f aca="false">VLOOKUP($D1195,metadata!$B$2:$S$451,10,0)</f>
        <v/>
      </c>
      <c r="N1195" s="0" t="str">
        <f aca="false">VLOOKUP($D1195,metadata!$B$2:$S$451,11,0)</f>
        <v>leptinotarsa decemlineata</v>
      </c>
      <c r="O1195" s="0" t="str">
        <f aca="false">VLOOKUP($D1195,metadata!$B$2:$S$451,12,0)</f>
        <v>coleoptera</v>
      </c>
      <c r="P1195" s="0" t="str">
        <f aca="false">VLOOKUP($D1195,metadata!$B$2:$S$451,13,0)</f>
        <v>Padua_A</v>
      </c>
      <c r="Q1195" s="0" t="n">
        <f aca="false">VLOOKUP($D1195,metadata!$B$2:$S$451,14,0)</f>
        <v>45.8</v>
      </c>
      <c r="R1195" s="0" t="n">
        <f aca="false">VLOOKUP($D1195,metadata!$B$2:$S$451,15,0)</f>
        <v>12.1166666666667</v>
      </c>
      <c r="S1195" s="0" t="str">
        <f aca="false">VLOOKUP($D1195,metadata!$B$2:$S$451,16,0)</f>
        <v/>
      </c>
      <c r="T1195" s="0" t="str">
        <f aca="false">VLOOKUP($D1195,metadata!$B$2:$S$451,17,0)</f>
        <v/>
      </c>
      <c r="U1195" s="0" t="str">
        <f aca="false">VLOOKUP($D1195,metadata!$B$2:$S$451,18,0)</f>
        <v/>
      </c>
      <c r="V1195" s="0" t="n">
        <f aca="false">VLOOKUP($D1195,metadata!$B$2:$Z$451,19,0)</f>
        <v>25.6</v>
      </c>
      <c r="W1195" s="0" t="str">
        <f aca="false">VLOOKUP($D1195,metadata!$B$2:$Z$451,20,0)</f>
        <v>acc</v>
      </c>
      <c r="X1195" s="0" t="str">
        <f aca="false">VLOOKUP($D1195,metadata!$B$2:$Z$451,21,0)</f>
        <v/>
      </c>
      <c r="Y1195" s="0" t="str">
        <f aca="false">VLOOKUP($D1195,metadata!$B$2:$Z$451,22,0)</f>
        <v>27_1</v>
      </c>
      <c r="Z1195" s="0" t="str">
        <f aca="false">VLOOKUP($D1195,metadata!$B$2:$Z$451,23,0)</f>
        <v/>
      </c>
      <c r="AA1195" s="0" t="str">
        <f aca="false">VLOOKUP($D1195,metadata!$B$2:$Z$451,24,0)</f>
        <v>adult</v>
      </c>
      <c r="AB1195" s="0" t="str">
        <f aca="false">VLOOKUP($D1195,metadata!$B$2:$Z$451,25,0)</f>
        <v/>
      </c>
      <c r="AC1195" s="0" t="n">
        <v>21.0435684647302</v>
      </c>
      <c r="AD1195" s="0" t="n">
        <v>38.5135135135135</v>
      </c>
      <c r="AF1195" s="0" t="n">
        <f aca="false">IF(AE1195="",V1195,AE1195)</f>
        <v>25.6</v>
      </c>
      <c r="AG1195" s="0" t="n">
        <f aca="false">ROUND(AC1195,1)</f>
        <v>21</v>
      </c>
      <c r="AH1195" s="0" t="n">
        <v>2015</v>
      </c>
      <c r="AI1195" s="0" t="s">
        <v>37</v>
      </c>
      <c r="AJ1195" s="0" t="s">
        <v>37</v>
      </c>
    </row>
    <row r="1196" customFormat="false" ht="13.8" hidden="false" customHeight="false" outlineLevel="0" collapsed="false">
      <c r="C1196" s="0" t="n">
        <v>1204</v>
      </c>
      <c r="D1196" s="3" t="str">
        <f aca="false">VLOOKUP(C1196,$A$1:$B$451,2)</f>
        <v>27-Padua_A</v>
      </c>
      <c r="E1196" s="0" t="str">
        <f aca="false">VLOOKUP($D1196,metadata!$B$2:$S$451,2,0)</f>
        <v>Lehmann, P; Lyytinen, A; Piiroinen, S; Lindstrom, L</v>
      </c>
      <c r="F1196" s="0" t="str">
        <f aca="false">VLOOKUP($D1196,metadata!$B$2:$S$451,3,0)</f>
        <v>Latitudinal differences in diapause related photoperiodic responses of European Colorado potato beetles (Leptinotarsa decemlineata)</v>
      </c>
      <c r="G1196" s="0" t="str">
        <f aca="false">VLOOKUP($D1196,metadata!$B$2:$S$451,4,0)</f>
        <v>10.1007/s10682-015-9755-x</v>
      </c>
      <c r="H1196" s="0" t="str">
        <f aca="false">VLOOKUP($D1196,metadata!$B$2:$S$451,5,0)</f>
        <v>y</v>
      </c>
      <c r="I1196" s="0" t="str">
        <f aca="false">VLOOKUP($D1196,metadata!$B$2:$S$451,6,0)</f>
        <v>a</v>
      </c>
      <c r="J1196" s="0" t="str">
        <f aca="false">VLOOKUP($D1196,metadata!$B$2:$S$451,7,0)</f>
        <v>i</v>
      </c>
      <c r="K1196" s="0" t="n">
        <f aca="false">VLOOKUP($D1196,metadata!$B$2:$S$451,8,0)</f>
        <v>6</v>
      </c>
      <c r="L1196" s="0" t="n">
        <f aca="false">VLOOKUP($D1196,metadata!$B$2:$S$451,9,0)</f>
        <v>6</v>
      </c>
      <c r="M1196" s="0" t="str">
        <f aca="false">VLOOKUP($D1196,metadata!$B$2:$S$451,10,0)</f>
        <v/>
      </c>
      <c r="N1196" s="0" t="str">
        <f aca="false">VLOOKUP($D1196,metadata!$B$2:$S$451,11,0)</f>
        <v>leptinotarsa decemlineata</v>
      </c>
      <c r="O1196" s="0" t="str">
        <f aca="false">VLOOKUP($D1196,metadata!$B$2:$S$451,12,0)</f>
        <v>coleoptera</v>
      </c>
      <c r="P1196" s="0" t="str">
        <f aca="false">VLOOKUP($D1196,metadata!$B$2:$S$451,13,0)</f>
        <v>Padua_A</v>
      </c>
      <c r="Q1196" s="0" t="n">
        <f aca="false">VLOOKUP($D1196,metadata!$B$2:$S$451,14,0)</f>
        <v>45.8</v>
      </c>
      <c r="R1196" s="0" t="n">
        <f aca="false">VLOOKUP($D1196,metadata!$B$2:$S$451,15,0)</f>
        <v>12.1166666666667</v>
      </c>
      <c r="S1196" s="0" t="str">
        <f aca="false">VLOOKUP($D1196,metadata!$B$2:$S$451,16,0)</f>
        <v/>
      </c>
      <c r="T1196" s="0" t="str">
        <f aca="false">VLOOKUP($D1196,metadata!$B$2:$S$451,17,0)</f>
        <v/>
      </c>
      <c r="U1196" s="0" t="str">
        <f aca="false">VLOOKUP($D1196,metadata!$B$2:$S$451,18,0)</f>
        <v/>
      </c>
      <c r="V1196" s="0" t="n">
        <f aca="false">VLOOKUP($D1196,metadata!$B$2:$Z$451,19,0)</f>
        <v>25.6</v>
      </c>
      <c r="W1196" s="0" t="str">
        <f aca="false">VLOOKUP($D1196,metadata!$B$2:$Z$451,20,0)</f>
        <v>acc</v>
      </c>
      <c r="X1196" s="0" t="str">
        <f aca="false">VLOOKUP($D1196,metadata!$B$2:$Z$451,21,0)</f>
        <v/>
      </c>
      <c r="Y1196" s="0" t="str">
        <f aca="false">VLOOKUP($D1196,metadata!$B$2:$Z$451,22,0)</f>
        <v>27_1</v>
      </c>
      <c r="Z1196" s="0" t="str">
        <f aca="false">VLOOKUP($D1196,metadata!$B$2:$Z$451,23,0)</f>
        <v/>
      </c>
      <c r="AA1196" s="0" t="str">
        <f aca="false">VLOOKUP($D1196,metadata!$B$2:$Z$451,24,0)</f>
        <v>adult</v>
      </c>
      <c r="AB1196" s="0" t="str">
        <f aca="false">VLOOKUP($D1196,metadata!$B$2:$Z$451,25,0)</f>
        <v/>
      </c>
      <c r="AC1196" s="0" t="n">
        <v>24.0933609958506</v>
      </c>
      <c r="AD1196" s="0" t="n">
        <v>28.2094594594594</v>
      </c>
      <c r="AF1196" s="0" t="n">
        <f aca="false">IF(AE1196="",V1196,AE1196)</f>
        <v>25.6</v>
      </c>
      <c r="AG1196" s="0" t="n">
        <v>14</v>
      </c>
      <c r="AH1196" s="0" t="n">
        <v>2015</v>
      </c>
      <c r="AI1196" s="0" t="s">
        <v>37</v>
      </c>
      <c r="AJ1196" s="0" t="s">
        <v>37</v>
      </c>
    </row>
    <row r="1197" customFormat="false" ht="13.8" hidden="false" customHeight="false" outlineLevel="0" collapsed="false">
      <c r="C1197" s="0" t="n">
        <v>1205</v>
      </c>
      <c r="D1197" s="3" t="str">
        <f aca="false">VLOOKUP(C1197,$A$1:$B$451,2)</f>
        <v>27-Emmen</v>
      </c>
      <c r="E1197" s="0" t="str">
        <f aca="false">VLOOKUP($D1197,metadata!$B$2:$S$451,2,0)</f>
        <v>Lehmann, P; Lyytinen, A; Piiroinen, S; Lindstrom, L</v>
      </c>
      <c r="F1197" s="0" t="str">
        <f aca="false">VLOOKUP($D1197,metadata!$B$2:$S$451,3,0)</f>
        <v>Latitudinal differences in diapause related photoperiodic responses of European Colorado potato beetles (Leptinotarsa decemlineata)</v>
      </c>
      <c r="G1197" s="0" t="str">
        <f aca="false">VLOOKUP($D1197,metadata!$B$2:$S$451,4,0)</f>
        <v>10.1007/s10682-015-9755-x</v>
      </c>
      <c r="H1197" s="0" t="str">
        <f aca="false">VLOOKUP($D1197,metadata!$B$2:$S$451,5,0)</f>
        <v>y</v>
      </c>
      <c r="I1197" s="0" t="str">
        <f aca="false">VLOOKUP($D1197,metadata!$B$2:$S$451,6,0)</f>
        <v>a</v>
      </c>
      <c r="J1197" s="0" t="str">
        <f aca="false">VLOOKUP($D1197,metadata!$B$2:$S$451,7,0)</f>
        <v>i</v>
      </c>
      <c r="K1197" s="0" t="n">
        <f aca="false">VLOOKUP($D1197,metadata!$B$2:$S$451,8,0)</f>
        <v>6</v>
      </c>
      <c r="L1197" s="0" t="n">
        <f aca="false">VLOOKUP($D1197,metadata!$B$2:$S$451,9,0)</f>
        <v>6</v>
      </c>
      <c r="M1197" s="0" t="str">
        <f aca="false">VLOOKUP($D1197,metadata!$B$2:$S$451,10,0)</f>
        <v/>
      </c>
      <c r="N1197" s="0" t="str">
        <f aca="false">VLOOKUP($D1197,metadata!$B$2:$S$451,11,0)</f>
        <v>leptinotarsa decemlineata</v>
      </c>
      <c r="O1197" s="0" t="str">
        <f aca="false">VLOOKUP($D1197,metadata!$B$2:$S$451,12,0)</f>
        <v>coleoptera</v>
      </c>
      <c r="P1197" s="0" t="str">
        <f aca="false">VLOOKUP($D1197,metadata!$B$2:$S$451,13,0)</f>
        <v>Emmen</v>
      </c>
      <c r="Q1197" s="0" t="n">
        <f aca="false">VLOOKUP($D1197,metadata!$B$2:$S$451,14,0)</f>
        <v>52.9</v>
      </c>
      <c r="R1197" s="0" t="n">
        <f aca="false">VLOOKUP($D1197,metadata!$B$2:$S$451,15,0)</f>
        <v>6.85</v>
      </c>
      <c r="S1197" s="0" t="str">
        <f aca="false">VLOOKUP($D1197,metadata!$B$2:$S$451,16,0)</f>
        <v/>
      </c>
      <c r="T1197" s="0" t="str">
        <f aca="false">VLOOKUP($D1197,metadata!$B$2:$S$451,17,0)</f>
        <v/>
      </c>
      <c r="U1197" s="0" t="str">
        <f aca="false">VLOOKUP($D1197,metadata!$B$2:$S$451,18,0)</f>
        <v/>
      </c>
      <c r="V1197" s="0" t="n">
        <f aca="false">VLOOKUP($D1197,metadata!$B$2:$Z$451,19,0)</f>
        <v>29.6666666666667</v>
      </c>
      <c r="W1197" s="0" t="str">
        <f aca="false">VLOOKUP($D1197,metadata!$B$2:$Z$451,20,0)</f>
        <v>acc</v>
      </c>
      <c r="X1197" s="0" t="str">
        <f aca="false">VLOOKUP($D1197,metadata!$B$2:$Z$451,21,0)</f>
        <v/>
      </c>
      <c r="Y1197" s="0" t="str">
        <f aca="false">VLOOKUP($D1197,metadata!$B$2:$Z$451,22,0)</f>
        <v>27_1</v>
      </c>
      <c r="Z1197" s="0" t="str">
        <f aca="false">VLOOKUP($D1197,metadata!$B$2:$Z$451,23,0)</f>
        <v/>
      </c>
      <c r="AA1197" s="0" t="str">
        <f aca="false">VLOOKUP($D1197,metadata!$B$2:$Z$451,24,0)</f>
        <v>adult</v>
      </c>
      <c r="AB1197" s="0" t="str">
        <f aca="false">VLOOKUP($D1197,metadata!$B$2:$Z$451,25,0)</f>
        <v/>
      </c>
      <c r="AC1197" s="0" t="n">
        <v>8.90663900414937</v>
      </c>
      <c r="AD1197" s="0" t="n">
        <v>84.6283783783783</v>
      </c>
      <c r="AF1197" s="0" t="n">
        <f aca="false">IF(AE1197="",V1197,AE1197)</f>
        <v>29.6666666666667</v>
      </c>
      <c r="AG1197" s="0" t="n">
        <v>9</v>
      </c>
      <c r="AH1197" s="0" t="n">
        <v>2015</v>
      </c>
      <c r="AI1197" s="0" t="s">
        <v>37</v>
      </c>
      <c r="AJ1197" s="0" t="s">
        <v>37</v>
      </c>
    </row>
    <row r="1198" customFormat="false" ht="13.8" hidden="false" customHeight="false" outlineLevel="0" collapsed="false">
      <c r="C1198" s="0" t="n">
        <v>1206</v>
      </c>
      <c r="D1198" s="3" t="str">
        <f aca="false">VLOOKUP(C1198,$A$1:$B$451,2)</f>
        <v>27-Emmen</v>
      </c>
      <c r="E1198" s="0" t="str">
        <f aca="false">VLOOKUP($D1198,metadata!$B$2:$S$451,2,0)</f>
        <v>Lehmann, P; Lyytinen, A; Piiroinen, S; Lindstrom, L</v>
      </c>
      <c r="F1198" s="0" t="str">
        <f aca="false">VLOOKUP($D1198,metadata!$B$2:$S$451,3,0)</f>
        <v>Latitudinal differences in diapause related photoperiodic responses of European Colorado potato beetles (Leptinotarsa decemlineata)</v>
      </c>
      <c r="G1198" s="0" t="str">
        <f aca="false">VLOOKUP($D1198,metadata!$B$2:$S$451,4,0)</f>
        <v>10.1007/s10682-015-9755-x</v>
      </c>
      <c r="H1198" s="0" t="str">
        <f aca="false">VLOOKUP($D1198,metadata!$B$2:$S$451,5,0)</f>
        <v>y</v>
      </c>
      <c r="I1198" s="0" t="str">
        <f aca="false">VLOOKUP($D1198,metadata!$B$2:$S$451,6,0)</f>
        <v>a</v>
      </c>
      <c r="J1198" s="0" t="str">
        <f aca="false">VLOOKUP($D1198,metadata!$B$2:$S$451,7,0)</f>
        <v>i</v>
      </c>
      <c r="K1198" s="0" t="n">
        <f aca="false">VLOOKUP($D1198,metadata!$B$2:$S$451,8,0)</f>
        <v>6</v>
      </c>
      <c r="L1198" s="0" t="n">
        <f aca="false">VLOOKUP($D1198,metadata!$B$2:$S$451,9,0)</f>
        <v>6</v>
      </c>
      <c r="M1198" s="0" t="str">
        <f aca="false">VLOOKUP($D1198,metadata!$B$2:$S$451,10,0)</f>
        <v/>
      </c>
      <c r="N1198" s="0" t="str">
        <f aca="false">VLOOKUP($D1198,metadata!$B$2:$S$451,11,0)</f>
        <v>leptinotarsa decemlineata</v>
      </c>
      <c r="O1198" s="0" t="str">
        <f aca="false">VLOOKUP($D1198,metadata!$B$2:$S$451,12,0)</f>
        <v>coleoptera</v>
      </c>
      <c r="P1198" s="0" t="str">
        <f aca="false">VLOOKUP($D1198,metadata!$B$2:$S$451,13,0)</f>
        <v>Emmen</v>
      </c>
      <c r="Q1198" s="0" t="n">
        <f aca="false">VLOOKUP($D1198,metadata!$B$2:$S$451,14,0)</f>
        <v>52.9</v>
      </c>
      <c r="R1198" s="0" t="n">
        <f aca="false">VLOOKUP($D1198,metadata!$B$2:$S$451,15,0)</f>
        <v>6.85</v>
      </c>
      <c r="S1198" s="0" t="str">
        <f aca="false">VLOOKUP($D1198,metadata!$B$2:$S$451,16,0)</f>
        <v/>
      </c>
      <c r="T1198" s="0" t="str">
        <f aca="false">VLOOKUP($D1198,metadata!$B$2:$S$451,17,0)</f>
        <v/>
      </c>
      <c r="U1198" s="0" t="str">
        <f aca="false">VLOOKUP($D1198,metadata!$B$2:$S$451,18,0)</f>
        <v/>
      </c>
      <c r="V1198" s="0" t="n">
        <f aca="false">VLOOKUP($D1198,metadata!$B$2:$Z$451,19,0)</f>
        <v>29.6666666666667</v>
      </c>
      <c r="W1198" s="0" t="str">
        <f aca="false">VLOOKUP($D1198,metadata!$B$2:$Z$451,20,0)</f>
        <v>acc</v>
      </c>
      <c r="X1198" s="0" t="str">
        <f aca="false">VLOOKUP($D1198,metadata!$B$2:$Z$451,21,0)</f>
        <v/>
      </c>
      <c r="Y1198" s="0" t="str">
        <f aca="false">VLOOKUP($D1198,metadata!$B$2:$Z$451,22,0)</f>
        <v>27_1</v>
      </c>
      <c r="Z1198" s="0" t="str">
        <f aca="false">VLOOKUP($D1198,metadata!$B$2:$Z$451,23,0)</f>
        <v/>
      </c>
      <c r="AA1198" s="0" t="str">
        <f aca="false">VLOOKUP($D1198,metadata!$B$2:$Z$451,24,0)</f>
        <v>adult</v>
      </c>
      <c r="AB1198" s="0" t="str">
        <f aca="false">VLOOKUP($D1198,metadata!$B$2:$Z$451,25,0)</f>
        <v/>
      </c>
      <c r="AC1198" s="0" t="n">
        <v>11.9253112033195</v>
      </c>
      <c r="AD1198" s="0" t="n">
        <v>69.2567567567567</v>
      </c>
      <c r="AF1198" s="0" t="n">
        <f aca="false">IF(AE1198="",V1198,AE1198)</f>
        <v>29.6666666666667</v>
      </c>
      <c r="AG1198" s="0" t="n">
        <v>12</v>
      </c>
      <c r="AH1198" s="0" t="n">
        <v>2015</v>
      </c>
      <c r="AI1198" s="0" t="s">
        <v>37</v>
      </c>
      <c r="AJ1198" s="0" t="s">
        <v>37</v>
      </c>
    </row>
    <row r="1199" customFormat="false" ht="13.8" hidden="false" customHeight="false" outlineLevel="0" collapsed="false">
      <c r="C1199" s="0" t="n">
        <v>1207</v>
      </c>
      <c r="D1199" s="3" t="str">
        <f aca="false">VLOOKUP(C1199,$A$1:$B$451,2)</f>
        <v>27-Emmen</v>
      </c>
      <c r="E1199" s="0" t="str">
        <f aca="false">VLOOKUP($D1199,metadata!$B$2:$S$451,2,0)</f>
        <v>Lehmann, P; Lyytinen, A; Piiroinen, S; Lindstrom, L</v>
      </c>
      <c r="F1199" s="0" t="str">
        <f aca="false">VLOOKUP($D1199,metadata!$B$2:$S$451,3,0)</f>
        <v>Latitudinal differences in diapause related photoperiodic responses of European Colorado potato beetles (Leptinotarsa decemlineata)</v>
      </c>
      <c r="G1199" s="0" t="str">
        <f aca="false">VLOOKUP($D1199,metadata!$B$2:$S$451,4,0)</f>
        <v>10.1007/s10682-015-9755-x</v>
      </c>
      <c r="H1199" s="0" t="str">
        <f aca="false">VLOOKUP($D1199,metadata!$B$2:$S$451,5,0)</f>
        <v>y</v>
      </c>
      <c r="I1199" s="0" t="str">
        <f aca="false">VLOOKUP($D1199,metadata!$B$2:$S$451,6,0)</f>
        <v>a</v>
      </c>
      <c r="J1199" s="0" t="str">
        <f aca="false">VLOOKUP($D1199,metadata!$B$2:$S$451,7,0)</f>
        <v>i</v>
      </c>
      <c r="K1199" s="0" t="n">
        <f aca="false">VLOOKUP($D1199,metadata!$B$2:$S$451,8,0)</f>
        <v>6</v>
      </c>
      <c r="L1199" s="0" t="n">
        <f aca="false">VLOOKUP($D1199,metadata!$B$2:$S$451,9,0)</f>
        <v>6</v>
      </c>
      <c r="M1199" s="0" t="str">
        <f aca="false">VLOOKUP($D1199,metadata!$B$2:$S$451,10,0)</f>
        <v/>
      </c>
      <c r="N1199" s="0" t="str">
        <f aca="false">VLOOKUP($D1199,metadata!$B$2:$S$451,11,0)</f>
        <v>leptinotarsa decemlineata</v>
      </c>
      <c r="O1199" s="0" t="str">
        <f aca="false">VLOOKUP($D1199,metadata!$B$2:$S$451,12,0)</f>
        <v>coleoptera</v>
      </c>
      <c r="P1199" s="0" t="str">
        <f aca="false">VLOOKUP($D1199,metadata!$B$2:$S$451,13,0)</f>
        <v>Emmen</v>
      </c>
      <c r="Q1199" s="0" t="n">
        <f aca="false">VLOOKUP($D1199,metadata!$B$2:$S$451,14,0)</f>
        <v>52.9</v>
      </c>
      <c r="R1199" s="0" t="n">
        <f aca="false">VLOOKUP($D1199,metadata!$B$2:$S$451,15,0)</f>
        <v>6.85</v>
      </c>
      <c r="S1199" s="0" t="str">
        <f aca="false">VLOOKUP($D1199,metadata!$B$2:$S$451,16,0)</f>
        <v/>
      </c>
      <c r="T1199" s="0" t="str">
        <f aca="false">VLOOKUP($D1199,metadata!$B$2:$S$451,17,0)</f>
        <v/>
      </c>
      <c r="U1199" s="0" t="str">
        <f aca="false">VLOOKUP($D1199,metadata!$B$2:$S$451,18,0)</f>
        <v/>
      </c>
      <c r="V1199" s="0" t="n">
        <f aca="false">VLOOKUP($D1199,metadata!$B$2:$Z$451,19,0)</f>
        <v>29.6666666666667</v>
      </c>
      <c r="W1199" s="0" t="str">
        <f aca="false">VLOOKUP($D1199,metadata!$B$2:$Z$451,20,0)</f>
        <v>acc</v>
      </c>
      <c r="X1199" s="0" t="str">
        <f aca="false">VLOOKUP($D1199,metadata!$B$2:$Z$451,21,0)</f>
        <v/>
      </c>
      <c r="Y1199" s="0" t="str">
        <f aca="false">VLOOKUP($D1199,metadata!$B$2:$Z$451,22,0)</f>
        <v>27_1</v>
      </c>
      <c r="Z1199" s="0" t="str">
        <f aca="false">VLOOKUP($D1199,metadata!$B$2:$Z$451,23,0)</f>
        <v/>
      </c>
      <c r="AA1199" s="0" t="str">
        <f aca="false">VLOOKUP($D1199,metadata!$B$2:$Z$451,24,0)</f>
        <v>adult</v>
      </c>
      <c r="AB1199" s="0" t="str">
        <f aca="false">VLOOKUP($D1199,metadata!$B$2:$Z$451,25,0)</f>
        <v/>
      </c>
      <c r="AC1199" s="0" t="n">
        <v>14.9751037344398</v>
      </c>
      <c r="AD1199" s="0" t="n">
        <v>68.0743243243243</v>
      </c>
      <c r="AF1199" s="0" t="n">
        <f aca="false">IF(AE1199="",V1199,AE1199)</f>
        <v>29.6666666666667</v>
      </c>
      <c r="AG1199" s="0" t="n">
        <f aca="false">ROUND(AC1199,1)</f>
        <v>15</v>
      </c>
      <c r="AH1199" s="0" t="n">
        <v>2015</v>
      </c>
      <c r="AI1199" s="0" t="s">
        <v>37</v>
      </c>
      <c r="AJ1199" s="0" t="s">
        <v>37</v>
      </c>
    </row>
    <row r="1200" customFormat="false" ht="13.8" hidden="false" customHeight="false" outlineLevel="0" collapsed="false">
      <c r="C1200" s="0" t="n">
        <v>1208</v>
      </c>
      <c r="D1200" s="3" t="str">
        <f aca="false">VLOOKUP(C1200,$A$1:$B$451,2)</f>
        <v>27-Emmen</v>
      </c>
      <c r="E1200" s="0" t="str">
        <f aca="false">VLOOKUP($D1200,metadata!$B$2:$S$451,2,0)</f>
        <v>Lehmann, P; Lyytinen, A; Piiroinen, S; Lindstrom, L</v>
      </c>
      <c r="F1200" s="0" t="str">
        <f aca="false">VLOOKUP($D1200,metadata!$B$2:$S$451,3,0)</f>
        <v>Latitudinal differences in diapause related photoperiodic responses of European Colorado potato beetles (Leptinotarsa decemlineata)</v>
      </c>
      <c r="G1200" s="0" t="str">
        <f aca="false">VLOOKUP($D1200,metadata!$B$2:$S$451,4,0)</f>
        <v>10.1007/s10682-015-9755-x</v>
      </c>
      <c r="H1200" s="0" t="str">
        <f aca="false">VLOOKUP($D1200,metadata!$B$2:$S$451,5,0)</f>
        <v>y</v>
      </c>
      <c r="I1200" s="0" t="str">
        <f aca="false">VLOOKUP($D1200,metadata!$B$2:$S$451,6,0)</f>
        <v>a</v>
      </c>
      <c r="J1200" s="0" t="str">
        <f aca="false">VLOOKUP($D1200,metadata!$B$2:$S$451,7,0)</f>
        <v>i</v>
      </c>
      <c r="K1200" s="0" t="n">
        <f aca="false">VLOOKUP($D1200,metadata!$B$2:$S$451,8,0)</f>
        <v>6</v>
      </c>
      <c r="L1200" s="0" t="n">
        <f aca="false">VLOOKUP($D1200,metadata!$B$2:$S$451,9,0)</f>
        <v>6</v>
      </c>
      <c r="M1200" s="0" t="str">
        <f aca="false">VLOOKUP($D1200,metadata!$B$2:$S$451,10,0)</f>
        <v/>
      </c>
      <c r="N1200" s="0" t="str">
        <f aca="false">VLOOKUP($D1200,metadata!$B$2:$S$451,11,0)</f>
        <v>leptinotarsa decemlineata</v>
      </c>
      <c r="O1200" s="0" t="str">
        <f aca="false">VLOOKUP($D1200,metadata!$B$2:$S$451,12,0)</f>
        <v>coleoptera</v>
      </c>
      <c r="P1200" s="0" t="str">
        <f aca="false">VLOOKUP($D1200,metadata!$B$2:$S$451,13,0)</f>
        <v>Emmen</v>
      </c>
      <c r="Q1200" s="0" t="n">
        <f aca="false">VLOOKUP($D1200,metadata!$B$2:$S$451,14,0)</f>
        <v>52.9</v>
      </c>
      <c r="R1200" s="0" t="n">
        <f aca="false">VLOOKUP($D1200,metadata!$B$2:$S$451,15,0)</f>
        <v>6.85</v>
      </c>
      <c r="S1200" s="0" t="str">
        <f aca="false">VLOOKUP($D1200,metadata!$B$2:$S$451,16,0)</f>
        <v/>
      </c>
      <c r="T1200" s="0" t="str">
        <f aca="false">VLOOKUP($D1200,metadata!$B$2:$S$451,17,0)</f>
        <v/>
      </c>
      <c r="U1200" s="0" t="str">
        <f aca="false">VLOOKUP($D1200,metadata!$B$2:$S$451,18,0)</f>
        <v/>
      </c>
      <c r="V1200" s="0" t="n">
        <f aca="false">VLOOKUP($D1200,metadata!$B$2:$Z$451,19,0)</f>
        <v>29.6666666666667</v>
      </c>
      <c r="W1200" s="0" t="str">
        <f aca="false">VLOOKUP($D1200,metadata!$B$2:$Z$451,20,0)</f>
        <v>acc</v>
      </c>
      <c r="X1200" s="0" t="str">
        <f aca="false">VLOOKUP($D1200,metadata!$B$2:$Z$451,21,0)</f>
        <v/>
      </c>
      <c r="Y1200" s="0" t="str">
        <f aca="false">VLOOKUP($D1200,metadata!$B$2:$Z$451,22,0)</f>
        <v>27_1</v>
      </c>
      <c r="Z1200" s="0" t="str">
        <f aca="false">VLOOKUP($D1200,metadata!$B$2:$Z$451,23,0)</f>
        <v/>
      </c>
      <c r="AA1200" s="0" t="str">
        <f aca="false">VLOOKUP($D1200,metadata!$B$2:$Z$451,24,0)</f>
        <v>adult</v>
      </c>
      <c r="AB1200" s="0" t="str">
        <f aca="false">VLOOKUP($D1200,metadata!$B$2:$Z$451,25,0)</f>
        <v/>
      </c>
      <c r="AC1200" s="0" t="n">
        <v>17.9937759336099</v>
      </c>
      <c r="AD1200" s="0" t="n">
        <v>20.777027027027</v>
      </c>
      <c r="AF1200" s="0" t="n">
        <f aca="false">IF(AE1200="",V1200,AE1200)</f>
        <v>29.6666666666667</v>
      </c>
      <c r="AG1200" s="0" t="n">
        <f aca="false">ROUND(AC1200,1)</f>
        <v>18</v>
      </c>
      <c r="AH1200" s="0" t="n">
        <v>2015</v>
      </c>
      <c r="AI1200" s="0" t="s">
        <v>37</v>
      </c>
      <c r="AJ1200" s="0" t="s">
        <v>37</v>
      </c>
    </row>
    <row r="1201" customFormat="false" ht="13.8" hidden="false" customHeight="false" outlineLevel="0" collapsed="false">
      <c r="C1201" s="0" t="n">
        <v>1209</v>
      </c>
      <c r="D1201" s="3" t="str">
        <f aca="false">VLOOKUP(C1201,$A$1:$B$451,2)</f>
        <v>27-Emmen</v>
      </c>
      <c r="E1201" s="0" t="str">
        <f aca="false">VLOOKUP($D1201,metadata!$B$2:$S$451,2,0)</f>
        <v>Lehmann, P; Lyytinen, A; Piiroinen, S; Lindstrom, L</v>
      </c>
      <c r="F1201" s="0" t="str">
        <f aca="false">VLOOKUP($D1201,metadata!$B$2:$S$451,3,0)</f>
        <v>Latitudinal differences in diapause related photoperiodic responses of European Colorado potato beetles (Leptinotarsa decemlineata)</v>
      </c>
      <c r="G1201" s="0" t="str">
        <f aca="false">VLOOKUP($D1201,metadata!$B$2:$S$451,4,0)</f>
        <v>10.1007/s10682-015-9755-x</v>
      </c>
      <c r="H1201" s="0" t="str">
        <f aca="false">VLOOKUP($D1201,metadata!$B$2:$S$451,5,0)</f>
        <v>y</v>
      </c>
      <c r="I1201" s="0" t="str">
        <f aca="false">VLOOKUP($D1201,metadata!$B$2:$S$451,6,0)</f>
        <v>a</v>
      </c>
      <c r="J1201" s="0" t="str">
        <f aca="false">VLOOKUP($D1201,metadata!$B$2:$S$451,7,0)</f>
        <v>i</v>
      </c>
      <c r="K1201" s="0" t="n">
        <f aca="false">VLOOKUP($D1201,metadata!$B$2:$S$451,8,0)</f>
        <v>6</v>
      </c>
      <c r="L1201" s="0" t="n">
        <f aca="false">VLOOKUP($D1201,metadata!$B$2:$S$451,9,0)</f>
        <v>6</v>
      </c>
      <c r="M1201" s="0" t="str">
        <f aca="false">VLOOKUP($D1201,metadata!$B$2:$S$451,10,0)</f>
        <v/>
      </c>
      <c r="N1201" s="0" t="str">
        <f aca="false">VLOOKUP($D1201,metadata!$B$2:$S$451,11,0)</f>
        <v>leptinotarsa decemlineata</v>
      </c>
      <c r="O1201" s="0" t="str">
        <f aca="false">VLOOKUP($D1201,metadata!$B$2:$S$451,12,0)</f>
        <v>coleoptera</v>
      </c>
      <c r="P1201" s="0" t="str">
        <f aca="false">VLOOKUP($D1201,metadata!$B$2:$S$451,13,0)</f>
        <v>Emmen</v>
      </c>
      <c r="Q1201" s="0" t="n">
        <f aca="false">VLOOKUP($D1201,metadata!$B$2:$S$451,14,0)</f>
        <v>52.9</v>
      </c>
      <c r="R1201" s="0" t="n">
        <f aca="false">VLOOKUP($D1201,metadata!$B$2:$S$451,15,0)</f>
        <v>6.85</v>
      </c>
      <c r="S1201" s="0" t="str">
        <f aca="false">VLOOKUP($D1201,metadata!$B$2:$S$451,16,0)</f>
        <v/>
      </c>
      <c r="T1201" s="0" t="str">
        <f aca="false">VLOOKUP($D1201,metadata!$B$2:$S$451,17,0)</f>
        <v/>
      </c>
      <c r="U1201" s="0" t="str">
        <f aca="false">VLOOKUP($D1201,metadata!$B$2:$S$451,18,0)</f>
        <v/>
      </c>
      <c r="V1201" s="0" t="n">
        <f aca="false">VLOOKUP($D1201,metadata!$B$2:$Z$451,19,0)</f>
        <v>29.6666666666667</v>
      </c>
      <c r="W1201" s="0" t="str">
        <f aca="false">VLOOKUP($D1201,metadata!$B$2:$Z$451,20,0)</f>
        <v>acc</v>
      </c>
      <c r="X1201" s="0" t="str">
        <f aca="false">VLOOKUP($D1201,metadata!$B$2:$Z$451,21,0)</f>
        <v/>
      </c>
      <c r="Y1201" s="0" t="str">
        <f aca="false">VLOOKUP($D1201,metadata!$B$2:$Z$451,22,0)</f>
        <v>27_1</v>
      </c>
      <c r="Z1201" s="0" t="str">
        <f aca="false">VLOOKUP($D1201,metadata!$B$2:$Z$451,23,0)</f>
        <v/>
      </c>
      <c r="AA1201" s="0" t="str">
        <f aca="false">VLOOKUP($D1201,metadata!$B$2:$Z$451,24,0)</f>
        <v>adult</v>
      </c>
      <c r="AB1201" s="0" t="str">
        <f aca="false">VLOOKUP($D1201,metadata!$B$2:$Z$451,25,0)</f>
        <v/>
      </c>
      <c r="AC1201" s="0" t="n">
        <v>21.0435684647302</v>
      </c>
      <c r="AD1201" s="0" t="n">
        <v>26.8581081081081</v>
      </c>
      <c r="AF1201" s="0" t="n">
        <f aca="false">IF(AE1201="",V1201,AE1201)</f>
        <v>29.6666666666667</v>
      </c>
      <c r="AG1201" s="0" t="n">
        <f aca="false">ROUND(AC1201,1)</f>
        <v>21</v>
      </c>
      <c r="AH1201" s="0" t="n">
        <v>2015</v>
      </c>
      <c r="AI1201" s="0" t="s">
        <v>37</v>
      </c>
      <c r="AJ1201" s="0" t="s">
        <v>37</v>
      </c>
    </row>
    <row r="1202" customFormat="false" ht="13.8" hidden="false" customHeight="false" outlineLevel="0" collapsed="false">
      <c r="C1202" s="0" t="n">
        <v>1210</v>
      </c>
      <c r="D1202" s="3" t="str">
        <f aca="false">VLOOKUP(C1202,$A$1:$B$451,2)</f>
        <v>27-Emmen</v>
      </c>
      <c r="E1202" s="0" t="str">
        <f aca="false">VLOOKUP($D1202,metadata!$B$2:$S$451,2,0)</f>
        <v>Lehmann, P; Lyytinen, A; Piiroinen, S; Lindstrom, L</v>
      </c>
      <c r="F1202" s="0" t="str">
        <f aca="false">VLOOKUP($D1202,metadata!$B$2:$S$451,3,0)</f>
        <v>Latitudinal differences in diapause related photoperiodic responses of European Colorado potato beetles (Leptinotarsa decemlineata)</v>
      </c>
      <c r="G1202" s="0" t="str">
        <f aca="false">VLOOKUP($D1202,metadata!$B$2:$S$451,4,0)</f>
        <v>10.1007/s10682-015-9755-x</v>
      </c>
      <c r="H1202" s="0" t="str">
        <f aca="false">VLOOKUP($D1202,metadata!$B$2:$S$451,5,0)</f>
        <v>y</v>
      </c>
      <c r="I1202" s="0" t="str">
        <f aca="false">VLOOKUP($D1202,metadata!$B$2:$S$451,6,0)</f>
        <v>a</v>
      </c>
      <c r="J1202" s="0" t="str">
        <f aca="false">VLOOKUP($D1202,metadata!$B$2:$S$451,7,0)</f>
        <v>i</v>
      </c>
      <c r="K1202" s="0" t="n">
        <f aca="false">VLOOKUP($D1202,metadata!$B$2:$S$451,8,0)</f>
        <v>6</v>
      </c>
      <c r="L1202" s="0" t="n">
        <f aca="false">VLOOKUP($D1202,metadata!$B$2:$S$451,9,0)</f>
        <v>6</v>
      </c>
      <c r="M1202" s="0" t="str">
        <f aca="false">VLOOKUP($D1202,metadata!$B$2:$S$451,10,0)</f>
        <v/>
      </c>
      <c r="N1202" s="0" t="str">
        <f aca="false">VLOOKUP($D1202,metadata!$B$2:$S$451,11,0)</f>
        <v>leptinotarsa decemlineata</v>
      </c>
      <c r="O1202" s="0" t="str">
        <f aca="false">VLOOKUP($D1202,metadata!$B$2:$S$451,12,0)</f>
        <v>coleoptera</v>
      </c>
      <c r="P1202" s="0" t="str">
        <f aca="false">VLOOKUP($D1202,metadata!$B$2:$S$451,13,0)</f>
        <v>Emmen</v>
      </c>
      <c r="Q1202" s="0" t="n">
        <f aca="false">VLOOKUP($D1202,metadata!$B$2:$S$451,14,0)</f>
        <v>52.9</v>
      </c>
      <c r="R1202" s="0" t="n">
        <f aca="false">VLOOKUP($D1202,metadata!$B$2:$S$451,15,0)</f>
        <v>6.85</v>
      </c>
      <c r="S1202" s="0" t="str">
        <f aca="false">VLOOKUP($D1202,metadata!$B$2:$S$451,16,0)</f>
        <v/>
      </c>
      <c r="T1202" s="0" t="str">
        <f aca="false">VLOOKUP($D1202,metadata!$B$2:$S$451,17,0)</f>
        <v/>
      </c>
      <c r="U1202" s="0" t="str">
        <f aca="false">VLOOKUP($D1202,metadata!$B$2:$S$451,18,0)</f>
        <v/>
      </c>
      <c r="V1202" s="0" t="n">
        <f aca="false">VLOOKUP($D1202,metadata!$B$2:$Z$451,19,0)</f>
        <v>29.6666666666667</v>
      </c>
      <c r="W1202" s="0" t="str">
        <f aca="false">VLOOKUP($D1202,metadata!$B$2:$Z$451,20,0)</f>
        <v>acc</v>
      </c>
      <c r="X1202" s="0" t="str">
        <f aca="false">VLOOKUP($D1202,metadata!$B$2:$Z$451,21,0)</f>
        <v/>
      </c>
      <c r="Y1202" s="0" t="str">
        <f aca="false">VLOOKUP($D1202,metadata!$B$2:$Z$451,22,0)</f>
        <v>27_1</v>
      </c>
      <c r="Z1202" s="0" t="str">
        <f aca="false">VLOOKUP($D1202,metadata!$B$2:$Z$451,23,0)</f>
        <v/>
      </c>
      <c r="AA1202" s="0" t="str">
        <f aca="false">VLOOKUP($D1202,metadata!$B$2:$Z$451,24,0)</f>
        <v>adult</v>
      </c>
      <c r="AB1202" s="0" t="str">
        <f aca="false">VLOOKUP($D1202,metadata!$B$2:$Z$451,25,0)</f>
        <v/>
      </c>
      <c r="AC1202" s="0" t="n">
        <v>24.0622406639004</v>
      </c>
      <c r="AD1202" s="0" t="n">
        <v>28.0405405405405</v>
      </c>
      <c r="AF1202" s="0" t="n">
        <f aca="false">IF(AE1202="",V1202,AE1202)</f>
        <v>29.6666666666667</v>
      </c>
      <c r="AG1202" s="0" t="n">
        <v>24</v>
      </c>
      <c r="AH1202" s="0" t="n">
        <v>2015</v>
      </c>
      <c r="AI1202" s="0" t="s">
        <v>37</v>
      </c>
      <c r="AJ1202" s="0" t="s">
        <v>37</v>
      </c>
    </row>
    <row r="1203" customFormat="false" ht="13.8" hidden="false" customHeight="false" outlineLevel="0" collapsed="false">
      <c r="C1203" s="0" t="n">
        <v>1211</v>
      </c>
      <c r="D1203" s="3" t="str">
        <f aca="false">VLOOKUP(C1203,$A$1:$B$451,2)</f>
        <v>27-petroskoi_E</v>
      </c>
      <c r="E1203" s="0" t="str">
        <f aca="false">VLOOKUP($D1203,metadata!$B$2:$S$451,2,0)</f>
        <v>Lehmann, P; Lyytinen, A; Piiroinen, S; Lindstrom, L</v>
      </c>
      <c r="F1203" s="0" t="str">
        <f aca="false">VLOOKUP($D1203,metadata!$B$2:$S$451,3,0)</f>
        <v>Latitudinal differences in diapause related photoperiodic responses of European Colorado potato beetles (Leptinotarsa decemlineata)</v>
      </c>
      <c r="G1203" s="0" t="str">
        <f aca="false">VLOOKUP($D1203,metadata!$B$2:$S$451,4,0)</f>
        <v>10.1007/s10682-015-9755-x</v>
      </c>
      <c r="H1203" s="0" t="str">
        <f aca="false">VLOOKUP($D1203,metadata!$B$2:$S$451,5,0)</f>
        <v>y</v>
      </c>
      <c r="I1203" s="0" t="str">
        <f aca="false">VLOOKUP($D1203,metadata!$B$2:$S$451,6,0)</f>
        <v>a</v>
      </c>
      <c r="J1203" s="0" t="str">
        <f aca="false">VLOOKUP($D1203,metadata!$B$2:$S$451,7,0)</f>
        <v>i</v>
      </c>
      <c r="K1203" s="0" t="n">
        <f aca="false">VLOOKUP($D1203,metadata!$B$2:$S$451,8,0)</f>
        <v>6</v>
      </c>
      <c r="L1203" s="0" t="n">
        <f aca="false">VLOOKUP($D1203,metadata!$B$2:$S$451,9,0)</f>
        <v>6</v>
      </c>
      <c r="M1203" s="0" t="str">
        <f aca="false">VLOOKUP($D1203,metadata!$B$2:$S$451,10,0)</f>
        <v/>
      </c>
      <c r="N1203" s="0" t="str">
        <f aca="false">VLOOKUP($D1203,metadata!$B$2:$S$451,11,0)</f>
        <v>leptinotarsa decemlineata</v>
      </c>
      <c r="O1203" s="0" t="str">
        <f aca="false">VLOOKUP($D1203,metadata!$B$2:$S$451,12,0)</f>
        <v>coleoptera</v>
      </c>
      <c r="P1203" s="0" t="str">
        <f aca="false">VLOOKUP($D1203,metadata!$B$2:$S$451,13,0)</f>
        <v>petroskoi_E</v>
      </c>
      <c r="Q1203" s="0" t="n">
        <f aca="false">VLOOKUP($D1203,metadata!$B$2:$S$451,14,0)</f>
        <v>61.8166666666667</v>
      </c>
      <c r="R1203" s="0" t="n">
        <f aca="false">VLOOKUP($D1203,metadata!$B$2:$S$451,15,0)</f>
        <v>34.1666666666667</v>
      </c>
      <c r="S1203" s="0" t="str">
        <f aca="false">VLOOKUP($D1203,metadata!$B$2:$S$451,16,0)</f>
        <v/>
      </c>
      <c r="T1203" s="0" t="str">
        <f aca="false">VLOOKUP($D1203,metadata!$B$2:$S$451,17,0)</f>
        <v/>
      </c>
      <c r="U1203" s="0" t="str">
        <f aca="false">VLOOKUP($D1203,metadata!$B$2:$S$451,18,0)</f>
        <v/>
      </c>
      <c r="V1203" s="0" t="n">
        <f aca="false">VLOOKUP($D1203,metadata!$B$2:$Z$451,19,0)</f>
        <v>28.8333333333333</v>
      </c>
      <c r="W1203" s="0" t="str">
        <f aca="false">VLOOKUP($D1203,metadata!$B$2:$Z$451,20,0)</f>
        <v>acc</v>
      </c>
      <c r="X1203" s="0" t="str">
        <f aca="false">VLOOKUP($D1203,metadata!$B$2:$Z$451,21,0)</f>
        <v/>
      </c>
      <c r="Y1203" s="0" t="str">
        <f aca="false">VLOOKUP($D1203,metadata!$B$2:$Z$451,22,0)</f>
        <v>27_1</v>
      </c>
      <c r="Z1203" s="0" t="str">
        <f aca="false">VLOOKUP($D1203,metadata!$B$2:$Z$451,23,0)</f>
        <v/>
      </c>
      <c r="AA1203" s="0" t="str">
        <f aca="false">VLOOKUP($D1203,metadata!$B$2:$Z$451,24,0)</f>
        <v>adult</v>
      </c>
      <c r="AB1203" s="0" t="str">
        <f aca="false">VLOOKUP($D1203,metadata!$B$2:$Z$451,25,0)</f>
        <v/>
      </c>
      <c r="AC1203" s="0" t="n">
        <v>8.90663900414937</v>
      </c>
      <c r="AD1203" s="0" t="n">
        <v>66.7229729729729</v>
      </c>
      <c r="AF1203" s="0" t="n">
        <f aca="false">IF(AE1203="",V1203,AE1203)</f>
        <v>28.8333333333333</v>
      </c>
      <c r="AG1203" s="0" t="n">
        <v>9</v>
      </c>
      <c r="AH1203" s="0" t="n">
        <v>2015</v>
      </c>
      <c r="AI1203" s="0" t="s">
        <v>37</v>
      </c>
      <c r="AJ1203" s="0" t="s">
        <v>38</v>
      </c>
    </row>
    <row r="1204" customFormat="false" ht="13.8" hidden="false" customHeight="false" outlineLevel="0" collapsed="false">
      <c r="C1204" s="0" t="n">
        <v>1212</v>
      </c>
      <c r="D1204" s="3" t="str">
        <f aca="false">VLOOKUP(C1204,$A$1:$B$451,2)</f>
        <v>27-petroskoi_E</v>
      </c>
      <c r="E1204" s="0" t="str">
        <f aca="false">VLOOKUP($D1204,metadata!$B$2:$S$451,2,0)</f>
        <v>Lehmann, P; Lyytinen, A; Piiroinen, S; Lindstrom, L</v>
      </c>
      <c r="F1204" s="0" t="str">
        <f aca="false">VLOOKUP($D1204,metadata!$B$2:$S$451,3,0)</f>
        <v>Latitudinal differences in diapause related photoperiodic responses of European Colorado potato beetles (Leptinotarsa decemlineata)</v>
      </c>
      <c r="G1204" s="0" t="str">
        <f aca="false">VLOOKUP($D1204,metadata!$B$2:$S$451,4,0)</f>
        <v>10.1007/s10682-015-9755-x</v>
      </c>
      <c r="H1204" s="0" t="str">
        <f aca="false">VLOOKUP($D1204,metadata!$B$2:$S$451,5,0)</f>
        <v>y</v>
      </c>
      <c r="I1204" s="0" t="str">
        <f aca="false">VLOOKUP($D1204,metadata!$B$2:$S$451,6,0)</f>
        <v>a</v>
      </c>
      <c r="J1204" s="0" t="str">
        <f aca="false">VLOOKUP($D1204,metadata!$B$2:$S$451,7,0)</f>
        <v>i</v>
      </c>
      <c r="K1204" s="0" t="n">
        <f aca="false">VLOOKUP($D1204,metadata!$B$2:$S$451,8,0)</f>
        <v>6</v>
      </c>
      <c r="L1204" s="0" t="n">
        <f aca="false">VLOOKUP($D1204,metadata!$B$2:$S$451,9,0)</f>
        <v>6</v>
      </c>
      <c r="M1204" s="0" t="str">
        <f aca="false">VLOOKUP($D1204,metadata!$B$2:$S$451,10,0)</f>
        <v/>
      </c>
      <c r="N1204" s="0" t="str">
        <f aca="false">VLOOKUP($D1204,metadata!$B$2:$S$451,11,0)</f>
        <v>leptinotarsa decemlineata</v>
      </c>
      <c r="O1204" s="0" t="str">
        <f aca="false">VLOOKUP($D1204,metadata!$B$2:$S$451,12,0)</f>
        <v>coleoptera</v>
      </c>
      <c r="P1204" s="0" t="str">
        <f aca="false">VLOOKUP($D1204,metadata!$B$2:$S$451,13,0)</f>
        <v>petroskoi_E</v>
      </c>
      <c r="Q1204" s="0" t="n">
        <f aca="false">VLOOKUP($D1204,metadata!$B$2:$S$451,14,0)</f>
        <v>61.8166666666667</v>
      </c>
      <c r="R1204" s="0" t="n">
        <f aca="false">VLOOKUP($D1204,metadata!$B$2:$S$451,15,0)</f>
        <v>34.1666666666667</v>
      </c>
      <c r="S1204" s="0" t="str">
        <f aca="false">VLOOKUP($D1204,metadata!$B$2:$S$451,16,0)</f>
        <v/>
      </c>
      <c r="T1204" s="0" t="str">
        <f aca="false">VLOOKUP($D1204,metadata!$B$2:$S$451,17,0)</f>
        <v/>
      </c>
      <c r="U1204" s="0" t="str">
        <f aca="false">VLOOKUP($D1204,metadata!$B$2:$S$451,18,0)</f>
        <v/>
      </c>
      <c r="V1204" s="0" t="n">
        <f aca="false">VLOOKUP($D1204,metadata!$B$2:$Z$451,19,0)</f>
        <v>28.8333333333333</v>
      </c>
      <c r="W1204" s="0" t="str">
        <f aca="false">VLOOKUP($D1204,metadata!$B$2:$Z$451,20,0)</f>
        <v>acc</v>
      </c>
      <c r="X1204" s="0" t="str">
        <f aca="false">VLOOKUP($D1204,metadata!$B$2:$Z$451,21,0)</f>
        <v/>
      </c>
      <c r="Y1204" s="0" t="str">
        <f aca="false">VLOOKUP($D1204,metadata!$B$2:$Z$451,22,0)</f>
        <v>27_1</v>
      </c>
      <c r="Z1204" s="0" t="str">
        <f aca="false">VLOOKUP($D1204,metadata!$B$2:$Z$451,23,0)</f>
        <v/>
      </c>
      <c r="AA1204" s="0" t="str">
        <f aca="false">VLOOKUP($D1204,metadata!$B$2:$Z$451,24,0)</f>
        <v>adult</v>
      </c>
      <c r="AB1204" s="0" t="str">
        <f aca="false">VLOOKUP($D1204,metadata!$B$2:$Z$451,25,0)</f>
        <v/>
      </c>
      <c r="AC1204" s="0" t="n">
        <v>11.9564315352697</v>
      </c>
      <c r="AD1204" s="0" t="n">
        <v>56.7567567567567</v>
      </c>
      <c r="AF1204" s="0" t="n">
        <f aca="false">IF(AE1204="",V1204,AE1204)</f>
        <v>28.8333333333333</v>
      </c>
      <c r="AG1204" s="0" t="n">
        <f aca="false">ROUND(AC1204,1)</f>
        <v>12</v>
      </c>
      <c r="AH1204" s="0" t="n">
        <v>2015</v>
      </c>
      <c r="AI1204" s="0" t="s">
        <v>37</v>
      </c>
      <c r="AJ1204" s="0" t="s">
        <v>38</v>
      </c>
    </row>
    <row r="1205" customFormat="false" ht="13.8" hidden="false" customHeight="false" outlineLevel="0" collapsed="false">
      <c r="C1205" s="0" t="n">
        <v>1213</v>
      </c>
      <c r="D1205" s="3" t="str">
        <f aca="false">VLOOKUP(C1205,$A$1:$B$451,2)</f>
        <v>27-petroskoi_E</v>
      </c>
      <c r="E1205" s="0" t="str">
        <f aca="false">VLOOKUP($D1205,metadata!$B$2:$S$451,2,0)</f>
        <v>Lehmann, P; Lyytinen, A; Piiroinen, S; Lindstrom, L</v>
      </c>
      <c r="F1205" s="0" t="str">
        <f aca="false">VLOOKUP($D1205,metadata!$B$2:$S$451,3,0)</f>
        <v>Latitudinal differences in diapause related photoperiodic responses of European Colorado potato beetles (Leptinotarsa decemlineata)</v>
      </c>
      <c r="G1205" s="0" t="str">
        <f aca="false">VLOOKUP($D1205,metadata!$B$2:$S$451,4,0)</f>
        <v>10.1007/s10682-015-9755-x</v>
      </c>
      <c r="H1205" s="0" t="str">
        <f aca="false">VLOOKUP($D1205,metadata!$B$2:$S$451,5,0)</f>
        <v>y</v>
      </c>
      <c r="I1205" s="0" t="str">
        <f aca="false">VLOOKUP($D1205,metadata!$B$2:$S$451,6,0)</f>
        <v>a</v>
      </c>
      <c r="J1205" s="0" t="str">
        <f aca="false">VLOOKUP($D1205,metadata!$B$2:$S$451,7,0)</f>
        <v>i</v>
      </c>
      <c r="K1205" s="0" t="n">
        <f aca="false">VLOOKUP($D1205,metadata!$B$2:$S$451,8,0)</f>
        <v>6</v>
      </c>
      <c r="L1205" s="0" t="n">
        <f aca="false">VLOOKUP($D1205,metadata!$B$2:$S$451,9,0)</f>
        <v>6</v>
      </c>
      <c r="M1205" s="0" t="str">
        <f aca="false">VLOOKUP($D1205,metadata!$B$2:$S$451,10,0)</f>
        <v/>
      </c>
      <c r="N1205" s="0" t="str">
        <f aca="false">VLOOKUP($D1205,metadata!$B$2:$S$451,11,0)</f>
        <v>leptinotarsa decemlineata</v>
      </c>
      <c r="O1205" s="0" t="str">
        <f aca="false">VLOOKUP($D1205,metadata!$B$2:$S$451,12,0)</f>
        <v>coleoptera</v>
      </c>
      <c r="P1205" s="0" t="str">
        <f aca="false">VLOOKUP($D1205,metadata!$B$2:$S$451,13,0)</f>
        <v>petroskoi_E</v>
      </c>
      <c r="Q1205" s="0" t="n">
        <f aca="false">VLOOKUP($D1205,metadata!$B$2:$S$451,14,0)</f>
        <v>61.8166666666667</v>
      </c>
      <c r="R1205" s="0" t="n">
        <f aca="false">VLOOKUP($D1205,metadata!$B$2:$S$451,15,0)</f>
        <v>34.1666666666667</v>
      </c>
      <c r="S1205" s="0" t="str">
        <f aca="false">VLOOKUP($D1205,metadata!$B$2:$S$451,16,0)</f>
        <v/>
      </c>
      <c r="T1205" s="0" t="str">
        <f aca="false">VLOOKUP($D1205,metadata!$B$2:$S$451,17,0)</f>
        <v/>
      </c>
      <c r="U1205" s="0" t="str">
        <f aca="false">VLOOKUP($D1205,metadata!$B$2:$S$451,18,0)</f>
        <v/>
      </c>
      <c r="V1205" s="0" t="n">
        <f aca="false">VLOOKUP($D1205,metadata!$B$2:$Z$451,19,0)</f>
        <v>28.8333333333333</v>
      </c>
      <c r="W1205" s="0" t="str">
        <f aca="false">VLOOKUP($D1205,metadata!$B$2:$Z$451,20,0)</f>
        <v>acc</v>
      </c>
      <c r="X1205" s="0" t="str">
        <f aca="false">VLOOKUP($D1205,metadata!$B$2:$Z$451,21,0)</f>
        <v/>
      </c>
      <c r="Y1205" s="0" t="str">
        <f aca="false">VLOOKUP($D1205,metadata!$B$2:$Z$451,22,0)</f>
        <v>27_1</v>
      </c>
      <c r="Z1205" s="0" t="str">
        <f aca="false">VLOOKUP($D1205,metadata!$B$2:$Z$451,23,0)</f>
        <v/>
      </c>
      <c r="AA1205" s="0" t="str">
        <f aca="false">VLOOKUP($D1205,metadata!$B$2:$Z$451,24,0)</f>
        <v>adult</v>
      </c>
      <c r="AB1205" s="0" t="str">
        <f aca="false">VLOOKUP($D1205,metadata!$B$2:$Z$451,25,0)</f>
        <v/>
      </c>
      <c r="AC1205" s="0" t="n">
        <v>14.9751037344398</v>
      </c>
      <c r="AD1205" s="0" t="n">
        <v>70.777027027027</v>
      </c>
      <c r="AF1205" s="0" t="n">
        <f aca="false">IF(AE1205="",V1205,AE1205)</f>
        <v>28.8333333333333</v>
      </c>
      <c r="AG1205" s="0" t="n">
        <f aca="false">ROUND(AC1205,1)</f>
        <v>15</v>
      </c>
      <c r="AH1205" s="0" t="n">
        <v>2015</v>
      </c>
      <c r="AI1205" s="0" t="s">
        <v>37</v>
      </c>
      <c r="AJ1205" s="0" t="s">
        <v>38</v>
      </c>
    </row>
    <row r="1206" customFormat="false" ht="13.8" hidden="false" customHeight="false" outlineLevel="0" collapsed="false">
      <c r="C1206" s="0" t="n">
        <v>1214</v>
      </c>
      <c r="D1206" s="3" t="str">
        <f aca="false">VLOOKUP(C1206,$A$1:$B$451,2)</f>
        <v>27-petroskoi_E</v>
      </c>
      <c r="E1206" s="0" t="str">
        <f aca="false">VLOOKUP($D1206,metadata!$B$2:$S$451,2,0)</f>
        <v>Lehmann, P; Lyytinen, A; Piiroinen, S; Lindstrom, L</v>
      </c>
      <c r="F1206" s="0" t="str">
        <f aca="false">VLOOKUP($D1206,metadata!$B$2:$S$451,3,0)</f>
        <v>Latitudinal differences in diapause related photoperiodic responses of European Colorado potato beetles (Leptinotarsa decemlineata)</v>
      </c>
      <c r="G1206" s="0" t="str">
        <f aca="false">VLOOKUP($D1206,metadata!$B$2:$S$451,4,0)</f>
        <v>10.1007/s10682-015-9755-x</v>
      </c>
      <c r="H1206" s="0" t="str">
        <f aca="false">VLOOKUP($D1206,metadata!$B$2:$S$451,5,0)</f>
        <v>y</v>
      </c>
      <c r="I1206" s="0" t="str">
        <f aca="false">VLOOKUP($D1206,metadata!$B$2:$S$451,6,0)</f>
        <v>a</v>
      </c>
      <c r="J1206" s="0" t="str">
        <f aca="false">VLOOKUP($D1206,metadata!$B$2:$S$451,7,0)</f>
        <v>i</v>
      </c>
      <c r="K1206" s="0" t="n">
        <f aca="false">VLOOKUP($D1206,metadata!$B$2:$S$451,8,0)</f>
        <v>6</v>
      </c>
      <c r="L1206" s="0" t="n">
        <f aca="false">VLOOKUP($D1206,metadata!$B$2:$S$451,9,0)</f>
        <v>6</v>
      </c>
      <c r="M1206" s="0" t="str">
        <f aca="false">VLOOKUP($D1206,metadata!$B$2:$S$451,10,0)</f>
        <v/>
      </c>
      <c r="N1206" s="0" t="str">
        <f aca="false">VLOOKUP($D1206,metadata!$B$2:$S$451,11,0)</f>
        <v>leptinotarsa decemlineata</v>
      </c>
      <c r="O1206" s="0" t="str">
        <f aca="false">VLOOKUP($D1206,metadata!$B$2:$S$451,12,0)</f>
        <v>coleoptera</v>
      </c>
      <c r="P1206" s="0" t="str">
        <f aca="false">VLOOKUP($D1206,metadata!$B$2:$S$451,13,0)</f>
        <v>petroskoi_E</v>
      </c>
      <c r="Q1206" s="0" t="n">
        <f aca="false">VLOOKUP($D1206,metadata!$B$2:$S$451,14,0)</f>
        <v>61.8166666666667</v>
      </c>
      <c r="R1206" s="0" t="n">
        <f aca="false">VLOOKUP($D1206,metadata!$B$2:$S$451,15,0)</f>
        <v>34.1666666666667</v>
      </c>
      <c r="S1206" s="0" t="str">
        <f aca="false">VLOOKUP($D1206,metadata!$B$2:$S$451,16,0)</f>
        <v/>
      </c>
      <c r="T1206" s="0" t="str">
        <f aca="false">VLOOKUP($D1206,metadata!$B$2:$S$451,17,0)</f>
        <v/>
      </c>
      <c r="U1206" s="0" t="str">
        <f aca="false">VLOOKUP($D1206,metadata!$B$2:$S$451,18,0)</f>
        <v/>
      </c>
      <c r="V1206" s="0" t="n">
        <f aca="false">VLOOKUP($D1206,metadata!$B$2:$Z$451,19,0)</f>
        <v>28.8333333333333</v>
      </c>
      <c r="W1206" s="0" t="str">
        <f aca="false">VLOOKUP($D1206,metadata!$B$2:$Z$451,20,0)</f>
        <v>acc</v>
      </c>
      <c r="X1206" s="0" t="str">
        <f aca="false">VLOOKUP($D1206,metadata!$B$2:$Z$451,21,0)</f>
        <v/>
      </c>
      <c r="Y1206" s="0" t="str">
        <f aca="false">VLOOKUP($D1206,metadata!$B$2:$Z$451,22,0)</f>
        <v>27_1</v>
      </c>
      <c r="Z1206" s="0" t="str">
        <f aca="false">VLOOKUP($D1206,metadata!$B$2:$Z$451,23,0)</f>
        <v/>
      </c>
      <c r="AA1206" s="0" t="str">
        <f aca="false">VLOOKUP($D1206,metadata!$B$2:$Z$451,24,0)</f>
        <v>adult</v>
      </c>
      <c r="AB1206" s="0" t="str">
        <f aca="false">VLOOKUP($D1206,metadata!$B$2:$Z$451,25,0)</f>
        <v/>
      </c>
      <c r="AC1206" s="0" t="n">
        <v>18.0248962655601</v>
      </c>
      <c r="AD1206" s="0" t="n">
        <v>0.168918918918933</v>
      </c>
      <c r="AF1206" s="0" t="n">
        <f aca="false">IF(AE1206="",V1206,AE1206)</f>
        <v>28.8333333333333</v>
      </c>
      <c r="AG1206" s="0" t="n">
        <f aca="false">ROUND(AC1206,1)</f>
        <v>18</v>
      </c>
      <c r="AH1206" s="0" t="n">
        <v>2015</v>
      </c>
      <c r="AI1206" s="0" t="s">
        <v>37</v>
      </c>
      <c r="AJ1206" s="0" t="s">
        <v>38</v>
      </c>
    </row>
    <row r="1207" customFormat="false" ht="13.8" hidden="false" customHeight="false" outlineLevel="0" collapsed="false">
      <c r="C1207" s="0" t="n">
        <v>1215</v>
      </c>
      <c r="D1207" s="3" t="str">
        <f aca="false">VLOOKUP(C1207,$A$1:$B$451,2)</f>
        <v>27-petroskoi_E</v>
      </c>
      <c r="E1207" s="0" t="str">
        <f aca="false">VLOOKUP($D1207,metadata!$B$2:$S$451,2,0)</f>
        <v>Lehmann, P; Lyytinen, A; Piiroinen, S; Lindstrom, L</v>
      </c>
      <c r="F1207" s="0" t="str">
        <f aca="false">VLOOKUP($D1207,metadata!$B$2:$S$451,3,0)</f>
        <v>Latitudinal differences in diapause related photoperiodic responses of European Colorado potato beetles (Leptinotarsa decemlineata)</v>
      </c>
      <c r="G1207" s="0" t="str">
        <f aca="false">VLOOKUP($D1207,metadata!$B$2:$S$451,4,0)</f>
        <v>10.1007/s10682-015-9755-x</v>
      </c>
      <c r="H1207" s="0" t="str">
        <f aca="false">VLOOKUP($D1207,metadata!$B$2:$S$451,5,0)</f>
        <v>y</v>
      </c>
      <c r="I1207" s="0" t="str">
        <f aca="false">VLOOKUP($D1207,metadata!$B$2:$S$451,6,0)</f>
        <v>a</v>
      </c>
      <c r="J1207" s="0" t="str">
        <f aca="false">VLOOKUP($D1207,metadata!$B$2:$S$451,7,0)</f>
        <v>i</v>
      </c>
      <c r="K1207" s="0" t="n">
        <f aca="false">VLOOKUP($D1207,metadata!$B$2:$S$451,8,0)</f>
        <v>6</v>
      </c>
      <c r="L1207" s="0" t="n">
        <f aca="false">VLOOKUP($D1207,metadata!$B$2:$S$451,9,0)</f>
        <v>6</v>
      </c>
      <c r="M1207" s="0" t="str">
        <f aca="false">VLOOKUP($D1207,metadata!$B$2:$S$451,10,0)</f>
        <v/>
      </c>
      <c r="N1207" s="0" t="str">
        <f aca="false">VLOOKUP($D1207,metadata!$B$2:$S$451,11,0)</f>
        <v>leptinotarsa decemlineata</v>
      </c>
      <c r="O1207" s="0" t="str">
        <f aca="false">VLOOKUP($D1207,metadata!$B$2:$S$451,12,0)</f>
        <v>coleoptera</v>
      </c>
      <c r="P1207" s="0" t="str">
        <f aca="false">VLOOKUP($D1207,metadata!$B$2:$S$451,13,0)</f>
        <v>petroskoi_E</v>
      </c>
      <c r="Q1207" s="0" t="n">
        <f aca="false">VLOOKUP($D1207,metadata!$B$2:$S$451,14,0)</f>
        <v>61.8166666666667</v>
      </c>
      <c r="R1207" s="0" t="n">
        <f aca="false">VLOOKUP($D1207,metadata!$B$2:$S$451,15,0)</f>
        <v>34.1666666666667</v>
      </c>
      <c r="S1207" s="0" t="str">
        <f aca="false">VLOOKUP($D1207,metadata!$B$2:$S$451,16,0)</f>
        <v/>
      </c>
      <c r="T1207" s="0" t="str">
        <f aca="false">VLOOKUP($D1207,metadata!$B$2:$S$451,17,0)</f>
        <v/>
      </c>
      <c r="U1207" s="0" t="str">
        <f aca="false">VLOOKUP($D1207,metadata!$B$2:$S$451,18,0)</f>
        <v/>
      </c>
      <c r="V1207" s="0" t="n">
        <f aca="false">VLOOKUP($D1207,metadata!$B$2:$Z$451,19,0)</f>
        <v>28.8333333333333</v>
      </c>
      <c r="W1207" s="0" t="str">
        <f aca="false">VLOOKUP($D1207,metadata!$B$2:$Z$451,20,0)</f>
        <v>acc</v>
      </c>
      <c r="X1207" s="0" t="str">
        <f aca="false">VLOOKUP($D1207,metadata!$B$2:$Z$451,21,0)</f>
        <v/>
      </c>
      <c r="Y1207" s="0" t="str">
        <f aca="false">VLOOKUP($D1207,metadata!$B$2:$Z$451,22,0)</f>
        <v>27_1</v>
      </c>
      <c r="Z1207" s="0" t="str">
        <f aca="false">VLOOKUP($D1207,metadata!$B$2:$Z$451,23,0)</f>
        <v/>
      </c>
      <c r="AA1207" s="0" t="str">
        <f aca="false">VLOOKUP($D1207,metadata!$B$2:$Z$451,24,0)</f>
        <v>adult</v>
      </c>
      <c r="AB1207" s="0" t="str">
        <f aca="false">VLOOKUP($D1207,metadata!$B$2:$Z$451,25,0)</f>
        <v/>
      </c>
      <c r="AC1207" s="0" t="n">
        <v>21.01244813278</v>
      </c>
      <c r="AD1207" s="0" t="n">
        <v>4.89864864864866</v>
      </c>
      <c r="AF1207" s="0" t="n">
        <f aca="false">IF(AE1207="",V1207,AE1207)</f>
        <v>28.8333333333333</v>
      </c>
      <c r="AG1207" s="0" t="n">
        <f aca="false">ROUND(AC1207,1)</f>
        <v>21</v>
      </c>
      <c r="AH1207" s="0" t="n">
        <v>2015</v>
      </c>
      <c r="AI1207" s="0" t="s">
        <v>37</v>
      </c>
      <c r="AJ1207" s="0" t="s">
        <v>38</v>
      </c>
    </row>
    <row r="1208" customFormat="false" ht="13.8" hidden="false" customHeight="false" outlineLevel="0" collapsed="false">
      <c r="C1208" s="0" t="n">
        <v>1216</v>
      </c>
      <c r="D1208" s="3" t="str">
        <f aca="false">VLOOKUP(C1208,$A$1:$B$451,2)</f>
        <v>27-petroskoi_E</v>
      </c>
      <c r="E1208" s="0" t="str">
        <f aca="false">VLOOKUP($D1208,metadata!$B$2:$S$451,2,0)</f>
        <v>Lehmann, P; Lyytinen, A; Piiroinen, S; Lindstrom, L</v>
      </c>
      <c r="F1208" s="0" t="str">
        <f aca="false">VLOOKUP($D1208,metadata!$B$2:$S$451,3,0)</f>
        <v>Latitudinal differences in diapause related photoperiodic responses of European Colorado potato beetles (Leptinotarsa decemlineata)</v>
      </c>
      <c r="G1208" s="0" t="str">
        <f aca="false">VLOOKUP($D1208,metadata!$B$2:$S$451,4,0)</f>
        <v>10.1007/s10682-015-9755-x</v>
      </c>
      <c r="H1208" s="0" t="str">
        <f aca="false">VLOOKUP($D1208,metadata!$B$2:$S$451,5,0)</f>
        <v>y</v>
      </c>
      <c r="I1208" s="0" t="str">
        <f aca="false">VLOOKUP($D1208,metadata!$B$2:$S$451,6,0)</f>
        <v>a</v>
      </c>
      <c r="J1208" s="0" t="str">
        <f aca="false">VLOOKUP($D1208,metadata!$B$2:$S$451,7,0)</f>
        <v>i</v>
      </c>
      <c r="K1208" s="0" t="n">
        <f aca="false">VLOOKUP($D1208,metadata!$B$2:$S$451,8,0)</f>
        <v>6</v>
      </c>
      <c r="L1208" s="0" t="n">
        <f aca="false">VLOOKUP($D1208,metadata!$B$2:$S$451,9,0)</f>
        <v>6</v>
      </c>
      <c r="M1208" s="0" t="str">
        <f aca="false">VLOOKUP($D1208,metadata!$B$2:$S$451,10,0)</f>
        <v/>
      </c>
      <c r="N1208" s="0" t="str">
        <f aca="false">VLOOKUP($D1208,metadata!$B$2:$S$451,11,0)</f>
        <v>leptinotarsa decemlineata</v>
      </c>
      <c r="O1208" s="0" t="str">
        <f aca="false">VLOOKUP($D1208,metadata!$B$2:$S$451,12,0)</f>
        <v>coleoptera</v>
      </c>
      <c r="P1208" s="0" t="str">
        <f aca="false">VLOOKUP($D1208,metadata!$B$2:$S$451,13,0)</f>
        <v>petroskoi_E</v>
      </c>
      <c r="Q1208" s="0" t="n">
        <f aca="false">VLOOKUP($D1208,metadata!$B$2:$S$451,14,0)</f>
        <v>61.8166666666667</v>
      </c>
      <c r="R1208" s="0" t="n">
        <f aca="false">VLOOKUP($D1208,metadata!$B$2:$S$451,15,0)</f>
        <v>34.1666666666667</v>
      </c>
      <c r="S1208" s="0" t="str">
        <f aca="false">VLOOKUP($D1208,metadata!$B$2:$S$451,16,0)</f>
        <v/>
      </c>
      <c r="T1208" s="0" t="str">
        <f aca="false">VLOOKUP($D1208,metadata!$B$2:$S$451,17,0)</f>
        <v/>
      </c>
      <c r="U1208" s="0" t="str">
        <f aca="false">VLOOKUP($D1208,metadata!$B$2:$S$451,18,0)</f>
        <v/>
      </c>
      <c r="V1208" s="0" t="n">
        <f aca="false">VLOOKUP($D1208,metadata!$B$2:$Z$451,19,0)</f>
        <v>28.8333333333333</v>
      </c>
      <c r="W1208" s="0" t="str">
        <f aca="false">VLOOKUP($D1208,metadata!$B$2:$Z$451,20,0)</f>
        <v>acc</v>
      </c>
      <c r="X1208" s="0" t="str">
        <f aca="false">VLOOKUP($D1208,metadata!$B$2:$Z$451,21,0)</f>
        <v/>
      </c>
      <c r="Y1208" s="0" t="str">
        <f aca="false">VLOOKUP($D1208,metadata!$B$2:$Z$451,22,0)</f>
        <v>27_1</v>
      </c>
      <c r="Z1208" s="0" t="str">
        <f aca="false">VLOOKUP($D1208,metadata!$B$2:$Z$451,23,0)</f>
        <v/>
      </c>
      <c r="AA1208" s="0" t="str">
        <f aca="false">VLOOKUP($D1208,metadata!$B$2:$Z$451,24,0)</f>
        <v>adult</v>
      </c>
      <c r="AB1208" s="0" t="str">
        <f aca="false">VLOOKUP($D1208,metadata!$B$2:$Z$451,25,0)</f>
        <v/>
      </c>
      <c r="AC1208" s="0" t="n">
        <v>24.0311203319502</v>
      </c>
      <c r="AD1208" s="0" t="n">
        <v>7.26351351351353</v>
      </c>
      <c r="AF1208" s="0" t="n">
        <f aca="false">IF(AE1208="",V1208,AE1208)</f>
        <v>28.8333333333333</v>
      </c>
      <c r="AG1208" s="0" t="n">
        <f aca="false">ROUND(AC1208,1)</f>
        <v>24</v>
      </c>
      <c r="AH1208" s="0" t="n">
        <v>2015</v>
      </c>
      <c r="AI1208" s="0" t="s">
        <v>37</v>
      </c>
      <c r="AJ1208" s="0" t="s">
        <v>38</v>
      </c>
    </row>
    <row r="1209" customFormat="false" ht="13.8" hidden="false" customHeight="false" outlineLevel="0" collapsed="false">
      <c r="C1209" s="0" t="n">
        <v>1217</v>
      </c>
      <c r="D1209" s="3" t="str">
        <f aca="false">VLOOKUP(C1209,$A$1:$B$451,2)</f>
        <v>27-padua_B</v>
      </c>
      <c r="E1209" s="0" t="str">
        <f aca="false">VLOOKUP($D1209,metadata!$B$2:$S$451,2,0)</f>
        <v>Lehmann, P; Lyytinen, A; Piiroinen, S; Lindstrom, L</v>
      </c>
      <c r="F1209" s="0" t="str">
        <f aca="false">VLOOKUP($D1209,metadata!$B$2:$S$451,3,0)</f>
        <v>Latitudinal differences in diapause related photoperiodic responses of European Colorado potato beetles (Leptinotarsa decemlineata)</v>
      </c>
      <c r="G1209" s="0" t="str">
        <f aca="false">VLOOKUP($D1209,metadata!$B$2:$S$451,4,0)</f>
        <v>10.1007/s10682-015-9755-x</v>
      </c>
      <c r="H1209" s="0" t="str">
        <f aca="false">VLOOKUP($D1209,metadata!$B$2:$S$451,5,0)</f>
        <v>y</v>
      </c>
      <c r="I1209" s="0" t="str">
        <f aca="false">VLOOKUP($D1209,metadata!$B$2:$S$451,6,0)</f>
        <v>a</v>
      </c>
      <c r="J1209" s="0" t="str">
        <f aca="false">VLOOKUP($D1209,metadata!$B$2:$S$451,7,0)</f>
        <v>i</v>
      </c>
      <c r="K1209" s="0" t="n">
        <f aca="false">VLOOKUP($D1209,metadata!$B$2:$S$451,8,0)</f>
        <v>6</v>
      </c>
      <c r="L1209" s="0" t="n">
        <f aca="false">VLOOKUP($D1209,metadata!$B$2:$S$451,9,0)</f>
        <v>6</v>
      </c>
      <c r="M1209" s="0" t="str">
        <f aca="false">VLOOKUP($D1209,metadata!$B$2:$S$451,10,0)</f>
        <v/>
      </c>
      <c r="N1209" s="0" t="str">
        <f aca="false">VLOOKUP($D1209,metadata!$B$2:$S$451,11,0)</f>
        <v>leptinotarsa decemlineata</v>
      </c>
      <c r="O1209" s="0" t="str">
        <f aca="false">VLOOKUP($D1209,metadata!$B$2:$S$451,12,0)</f>
        <v>coleoptera</v>
      </c>
      <c r="P1209" s="0" t="str">
        <f aca="false">VLOOKUP($D1209,metadata!$B$2:$S$451,13,0)</f>
        <v>padua_B</v>
      </c>
      <c r="Q1209" s="0" t="n">
        <f aca="false">VLOOKUP($D1209,metadata!$B$2:$S$451,14,0)</f>
        <v>45.8</v>
      </c>
      <c r="R1209" s="0" t="n">
        <f aca="false">VLOOKUP($D1209,metadata!$B$2:$S$451,15,0)</f>
        <v>12.1166666666667</v>
      </c>
      <c r="S1209" s="0" t="str">
        <f aca="false">VLOOKUP($D1209,metadata!$B$2:$S$451,16,0)</f>
        <v/>
      </c>
      <c r="T1209" s="0" t="str">
        <f aca="false">VLOOKUP($D1209,metadata!$B$2:$S$451,17,0)</f>
        <v/>
      </c>
      <c r="U1209" s="0" t="str">
        <f aca="false">VLOOKUP($D1209,metadata!$B$2:$S$451,18,0)</f>
        <v/>
      </c>
      <c r="V1209" s="0" t="n">
        <f aca="false">VLOOKUP($D1209,metadata!$B$2:$Z$451,19,0)</f>
        <v>22.3333333333333</v>
      </c>
      <c r="W1209" s="0" t="str">
        <f aca="false">VLOOKUP($D1209,metadata!$B$2:$Z$451,20,0)</f>
        <v>acc</v>
      </c>
      <c r="X1209" s="0" t="str">
        <f aca="false">VLOOKUP($D1209,metadata!$B$2:$Z$451,21,0)</f>
        <v/>
      </c>
      <c r="Y1209" s="0" t="str">
        <f aca="false">VLOOKUP($D1209,metadata!$B$2:$Z$451,22,0)</f>
        <v>27_2</v>
      </c>
      <c r="Z1209" s="0" t="str">
        <f aca="false">VLOOKUP($D1209,metadata!$B$2:$Z$451,23,0)</f>
        <v/>
      </c>
      <c r="AA1209" s="0" t="str">
        <f aca="false">VLOOKUP($D1209,metadata!$B$2:$Z$451,24,0)</f>
        <v>adult</v>
      </c>
      <c r="AB1209" s="0" t="str">
        <f aca="false">VLOOKUP($D1209,metadata!$B$2:$Z$451,25,0)</f>
        <v/>
      </c>
      <c r="AC1209" s="0" t="n">
        <v>8.96998496854884</v>
      </c>
      <c r="AD1209" s="0" t="n">
        <v>97.5486926467162</v>
      </c>
      <c r="AF1209" s="0" t="n">
        <f aca="false">IF(AE1209="",V1209,AE1209)</f>
        <v>22.3333333333333</v>
      </c>
      <c r="AG1209" s="0" t="n">
        <f aca="false">ROUND(AC1209,1)</f>
        <v>9</v>
      </c>
      <c r="AH1209" s="0" t="n">
        <v>2015</v>
      </c>
      <c r="AI1209" s="0" t="s">
        <v>37</v>
      </c>
      <c r="AJ1209" s="0" t="s">
        <v>37</v>
      </c>
    </row>
    <row r="1210" customFormat="false" ht="13.8" hidden="false" customHeight="false" outlineLevel="0" collapsed="false">
      <c r="C1210" s="0" t="n">
        <v>1218</v>
      </c>
      <c r="D1210" s="3" t="str">
        <f aca="false">VLOOKUP(C1210,$A$1:$B$451,2)</f>
        <v>27-padua_B</v>
      </c>
      <c r="E1210" s="0" t="str">
        <f aca="false">VLOOKUP($D1210,metadata!$B$2:$S$451,2,0)</f>
        <v>Lehmann, P; Lyytinen, A; Piiroinen, S; Lindstrom, L</v>
      </c>
      <c r="F1210" s="0" t="str">
        <f aca="false">VLOOKUP($D1210,metadata!$B$2:$S$451,3,0)</f>
        <v>Latitudinal differences in diapause related photoperiodic responses of European Colorado potato beetles (Leptinotarsa decemlineata)</v>
      </c>
      <c r="G1210" s="0" t="str">
        <f aca="false">VLOOKUP($D1210,metadata!$B$2:$S$451,4,0)</f>
        <v>10.1007/s10682-015-9755-x</v>
      </c>
      <c r="H1210" s="0" t="str">
        <f aca="false">VLOOKUP($D1210,metadata!$B$2:$S$451,5,0)</f>
        <v>y</v>
      </c>
      <c r="I1210" s="0" t="str">
        <f aca="false">VLOOKUP($D1210,metadata!$B$2:$S$451,6,0)</f>
        <v>a</v>
      </c>
      <c r="J1210" s="0" t="str">
        <f aca="false">VLOOKUP($D1210,metadata!$B$2:$S$451,7,0)</f>
        <v>i</v>
      </c>
      <c r="K1210" s="0" t="n">
        <f aca="false">VLOOKUP($D1210,metadata!$B$2:$S$451,8,0)</f>
        <v>6</v>
      </c>
      <c r="L1210" s="0" t="n">
        <f aca="false">VLOOKUP($D1210,metadata!$B$2:$S$451,9,0)</f>
        <v>6</v>
      </c>
      <c r="M1210" s="0" t="str">
        <f aca="false">VLOOKUP($D1210,metadata!$B$2:$S$451,10,0)</f>
        <v/>
      </c>
      <c r="N1210" s="0" t="str">
        <f aca="false">VLOOKUP($D1210,metadata!$B$2:$S$451,11,0)</f>
        <v>leptinotarsa decemlineata</v>
      </c>
      <c r="O1210" s="0" t="str">
        <f aca="false">VLOOKUP($D1210,metadata!$B$2:$S$451,12,0)</f>
        <v>coleoptera</v>
      </c>
      <c r="P1210" s="0" t="str">
        <f aca="false">VLOOKUP($D1210,metadata!$B$2:$S$451,13,0)</f>
        <v>padua_B</v>
      </c>
      <c r="Q1210" s="0" t="n">
        <f aca="false">VLOOKUP($D1210,metadata!$B$2:$S$451,14,0)</f>
        <v>45.8</v>
      </c>
      <c r="R1210" s="0" t="n">
        <f aca="false">VLOOKUP($D1210,metadata!$B$2:$S$451,15,0)</f>
        <v>12.1166666666667</v>
      </c>
      <c r="S1210" s="0" t="str">
        <f aca="false">VLOOKUP($D1210,metadata!$B$2:$S$451,16,0)</f>
        <v/>
      </c>
      <c r="T1210" s="0" t="str">
        <f aca="false">VLOOKUP($D1210,metadata!$B$2:$S$451,17,0)</f>
        <v/>
      </c>
      <c r="U1210" s="0" t="str">
        <f aca="false">VLOOKUP($D1210,metadata!$B$2:$S$451,18,0)</f>
        <v/>
      </c>
      <c r="V1210" s="0" t="n">
        <f aca="false">VLOOKUP($D1210,metadata!$B$2:$Z$451,19,0)</f>
        <v>22.3333333333333</v>
      </c>
      <c r="W1210" s="0" t="str">
        <f aca="false">VLOOKUP($D1210,metadata!$B$2:$Z$451,20,0)</f>
        <v>acc</v>
      </c>
      <c r="X1210" s="0" t="str">
        <f aca="false">VLOOKUP($D1210,metadata!$B$2:$Z$451,21,0)</f>
        <v/>
      </c>
      <c r="Y1210" s="0" t="str">
        <f aca="false">VLOOKUP($D1210,metadata!$B$2:$Z$451,22,0)</f>
        <v>27_2</v>
      </c>
      <c r="Z1210" s="0" t="str">
        <f aca="false">VLOOKUP($D1210,metadata!$B$2:$Z$451,23,0)</f>
        <v/>
      </c>
      <c r="AA1210" s="0" t="str">
        <f aca="false">VLOOKUP($D1210,metadata!$B$2:$Z$451,24,0)</f>
        <v>adult</v>
      </c>
      <c r="AB1210" s="0" t="str">
        <f aca="false">VLOOKUP($D1210,metadata!$B$2:$Z$451,25,0)</f>
        <v/>
      </c>
      <c r="AC1210" s="0" t="n">
        <v>11.9282607238712</v>
      </c>
      <c r="AD1210" s="0" t="n">
        <v>95.1299374806522</v>
      </c>
      <c r="AF1210" s="0" t="n">
        <f aca="false">IF(AE1210="",V1210,AE1210)</f>
        <v>22.3333333333333</v>
      </c>
      <c r="AG1210" s="0" t="n">
        <v>12</v>
      </c>
      <c r="AH1210" s="0" t="n">
        <v>2015</v>
      </c>
      <c r="AI1210" s="0" t="s">
        <v>37</v>
      </c>
      <c r="AJ1210" s="0" t="s">
        <v>37</v>
      </c>
    </row>
    <row r="1211" customFormat="false" ht="13.8" hidden="false" customHeight="false" outlineLevel="0" collapsed="false">
      <c r="C1211" s="0" t="n">
        <v>1219</v>
      </c>
      <c r="D1211" s="3" t="str">
        <f aca="false">VLOOKUP(C1211,$A$1:$B$451,2)</f>
        <v>27-padua_B</v>
      </c>
      <c r="E1211" s="0" t="str">
        <f aca="false">VLOOKUP($D1211,metadata!$B$2:$S$451,2,0)</f>
        <v>Lehmann, P; Lyytinen, A; Piiroinen, S; Lindstrom, L</v>
      </c>
      <c r="F1211" s="0" t="str">
        <f aca="false">VLOOKUP($D1211,metadata!$B$2:$S$451,3,0)</f>
        <v>Latitudinal differences in diapause related photoperiodic responses of European Colorado potato beetles (Leptinotarsa decemlineata)</v>
      </c>
      <c r="G1211" s="0" t="str">
        <f aca="false">VLOOKUP($D1211,metadata!$B$2:$S$451,4,0)</f>
        <v>10.1007/s10682-015-9755-x</v>
      </c>
      <c r="H1211" s="0" t="str">
        <f aca="false">VLOOKUP($D1211,metadata!$B$2:$S$451,5,0)</f>
        <v>y</v>
      </c>
      <c r="I1211" s="0" t="str">
        <f aca="false">VLOOKUP($D1211,metadata!$B$2:$S$451,6,0)</f>
        <v>a</v>
      </c>
      <c r="J1211" s="0" t="str">
        <f aca="false">VLOOKUP($D1211,metadata!$B$2:$S$451,7,0)</f>
        <v>i</v>
      </c>
      <c r="K1211" s="0" t="n">
        <f aca="false">VLOOKUP($D1211,metadata!$B$2:$S$451,8,0)</f>
        <v>6</v>
      </c>
      <c r="L1211" s="0" t="n">
        <f aca="false">VLOOKUP($D1211,metadata!$B$2:$S$451,9,0)</f>
        <v>6</v>
      </c>
      <c r="M1211" s="0" t="str">
        <f aca="false">VLOOKUP($D1211,metadata!$B$2:$S$451,10,0)</f>
        <v/>
      </c>
      <c r="N1211" s="0" t="str">
        <f aca="false">VLOOKUP($D1211,metadata!$B$2:$S$451,11,0)</f>
        <v>leptinotarsa decemlineata</v>
      </c>
      <c r="O1211" s="0" t="str">
        <f aca="false">VLOOKUP($D1211,metadata!$B$2:$S$451,12,0)</f>
        <v>coleoptera</v>
      </c>
      <c r="P1211" s="0" t="str">
        <f aca="false">VLOOKUP($D1211,metadata!$B$2:$S$451,13,0)</f>
        <v>padua_B</v>
      </c>
      <c r="Q1211" s="0" t="n">
        <f aca="false">VLOOKUP($D1211,metadata!$B$2:$S$451,14,0)</f>
        <v>45.8</v>
      </c>
      <c r="R1211" s="0" t="n">
        <f aca="false">VLOOKUP($D1211,metadata!$B$2:$S$451,15,0)</f>
        <v>12.1166666666667</v>
      </c>
      <c r="S1211" s="0" t="str">
        <f aca="false">VLOOKUP($D1211,metadata!$B$2:$S$451,16,0)</f>
        <v/>
      </c>
      <c r="T1211" s="0" t="str">
        <f aca="false">VLOOKUP($D1211,metadata!$B$2:$S$451,17,0)</f>
        <v/>
      </c>
      <c r="U1211" s="0" t="str">
        <f aca="false">VLOOKUP($D1211,metadata!$B$2:$S$451,18,0)</f>
        <v/>
      </c>
      <c r="V1211" s="0" t="n">
        <f aca="false">VLOOKUP($D1211,metadata!$B$2:$Z$451,19,0)</f>
        <v>22.3333333333333</v>
      </c>
      <c r="W1211" s="0" t="str">
        <f aca="false">VLOOKUP($D1211,metadata!$B$2:$Z$451,20,0)</f>
        <v>acc</v>
      </c>
      <c r="X1211" s="0" t="str">
        <f aca="false">VLOOKUP($D1211,metadata!$B$2:$Z$451,21,0)</f>
        <v/>
      </c>
      <c r="Y1211" s="0" t="str">
        <f aca="false">VLOOKUP($D1211,metadata!$B$2:$Z$451,22,0)</f>
        <v>27_2</v>
      </c>
      <c r="Z1211" s="0" t="str">
        <f aca="false">VLOOKUP($D1211,metadata!$B$2:$Z$451,23,0)</f>
        <v/>
      </c>
      <c r="AA1211" s="0" t="str">
        <f aca="false">VLOOKUP($D1211,metadata!$B$2:$Z$451,24,0)</f>
        <v>adult</v>
      </c>
      <c r="AB1211" s="0" t="str">
        <f aca="false">VLOOKUP($D1211,metadata!$B$2:$Z$451,25,0)</f>
        <v/>
      </c>
      <c r="AC1211" s="0" t="n">
        <v>14.9172217027347</v>
      </c>
      <c r="AD1211" s="0" t="n">
        <v>97.4500786677857</v>
      </c>
      <c r="AF1211" s="0" t="n">
        <f aca="false">IF(AE1211="",V1211,AE1211)</f>
        <v>22.3333333333333</v>
      </c>
      <c r="AG1211" s="0" t="n">
        <v>15</v>
      </c>
      <c r="AH1211" s="0" t="n">
        <v>2015</v>
      </c>
      <c r="AI1211" s="0" t="s">
        <v>37</v>
      </c>
      <c r="AJ1211" s="0" t="s">
        <v>37</v>
      </c>
    </row>
    <row r="1212" customFormat="false" ht="13.8" hidden="false" customHeight="false" outlineLevel="0" collapsed="false">
      <c r="C1212" s="0" t="n">
        <v>1220</v>
      </c>
      <c r="D1212" s="3" t="str">
        <f aca="false">VLOOKUP(C1212,$A$1:$B$451,2)</f>
        <v>27-padua_B</v>
      </c>
      <c r="E1212" s="0" t="str">
        <f aca="false">VLOOKUP($D1212,metadata!$B$2:$S$451,2,0)</f>
        <v>Lehmann, P; Lyytinen, A; Piiroinen, S; Lindstrom, L</v>
      </c>
      <c r="F1212" s="0" t="str">
        <f aca="false">VLOOKUP($D1212,metadata!$B$2:$S$451,3,0)</f>
        <v>Latitudinal differences in diapause related photoperiodic responses of European Colorado potato beetles (Leptinotarsa decemlineata)</v>
      </c>
      <c r="G1212" s="0" t="str">
        <f aca="false">VLOOKUP($D1212,metadata!$B$2:$S$451,4,0)</f>
        <v>10.1007/s10682-015-9755-x</v>
      </c>
      <c r="H1212" s="0" t="str">
        <f aca="false">VLOOKUP($D1212,metadata!$B$2:$S$451,5,0)</f>
        <v>y</v>
      </c>
      <c r="I1212" s="0" t="str">
        <f aca="false">VLOOKUP($D1212,metadata!$B$2:$S$451,6,0)</f>
        <v>a</v>
      </c>
      <c r="J1212" s="0" t="str">
        <f aca="false">VLOOKUP($D1212,metadata!$B$2:$S$451,7,0)</f>
        <v>i</v>
      </c>
      <c r="K1212" s="0" t="n">
        <f aca="false">VLOOKUP($D1212,metadata!$B$2:$S$451,8,0)</f>
        <v>6</v>
      </c>
      <c r="L1212" s="0" t="n">
        <f aca="false">VLOOKUP($D1212,metadata!$B$2:$S$451,9,0)</f>
        <v>6</v>
      </c>
      <c r="M1212" s="0" t="str">
        <f aca="false">VLOOKUP($D1212,metadata!$B$2:$S$451,10,0)</f>
        <v/>
      </c>
      <c r="N1212" s="0" t="str">
        <f aca="false">VLOOKUP($D1212,metadata!$B$2:$S$451,11,0)</f>
        <v>leptinotarsa decemlineata</v>
      </c>
      <c r="O1212" s="0" t="str">
        <f aca="false">VLOOKUP($D1212,metadata!$B$2:$S$451,12,0)</f>
        <v>coleoptera</v>
      </c>
      <c r="P1212" s="0" t="str">
        <f aca="false">VLOOKUP($D1212,metadata!$B$2:$S$451,13,0)</f>
        <v>padua_B</v>
      </c>
      <c r="Q1212" s="0" t="n">
        <f aca="false">VLOOKUP($D1212,metadata!$B$2:$S$451,14,0)</f>
        <v>45.8</v>
      </c>
      <c r="R1212" s="0" t="n">
        <f aca="false">VLOOKUP($D1212,metadata!$B$2:$S$451,15,0)</f>
        <v>12.1166666666667</v>
      </c>
      <c r="S1212" s="0" t="str">
        <f aca="false">VLOOKUP($D1212,metadata!$B$2:$S$451,16,0)</f>
        <v/>
      </c>
      <c r="T1212" s="0" t="str">
        <f aca="false">VLOOKUP($D1212,metadata!$B$2:$S$451,17,0)</f>
        <v/>
      </c>
      <c r="U1212" s="0" t="str">
        <f aca="false">VLOOKUP($D1212,metadata!$B$2:$S$451,18,0)</f>
        <v/>
      </c>
      <c r="V1212" s="0" t="n">
        <f aca="false">VLOOKUP($D1212,metadata!$B$2:$Z$451,19,0)</f>
        <v>22.3333333333333</v>
      </c>
      <c r="W1212" s="0" t="str">
        <f aca="false">VLOOKUP($D1212,metadata!$B$2:$Z$451,20,0)</f>
        <v>acc</v>
      </c>
      <c r="X1212" s="0" t="str">
        <f aca="false">VLOOKUP($D1212,metadata!$B$2:$Z$451,21,0)</f>
        <v/>
      </c>
      <c r="Y1212" s="0" t="str">
        <f aca="false">VLOOKUP($D1212,metadata!$B$2:$Z$451,22,0)</f>
        <v>27_2</v>
      </c>
      <c r="Z1212" s="0" t="str">
        <f aca="false">VLOOKUP($D1212,metadata!$B$2:$Z$451,23,0)</f>
        <v/>
      </c>
      <c r="AA1212" s="0" t="str">
        <f aca="false">VLOOKUP($D1212,metadata!$B$2:$Z$451,24,0)</f>
        <v>adult</v>
      </c>
      <c r="AB1212" s="0" t="str">
        <f aca="false">VLOOKUP($D1212,metadata!$B$2:$Z$451,25,0)</f>
        <v/>
      </c>
      <c r="AC1212" s="0" t="n">
        <v>17.8945500617534</v>
      </c>
      <c r="AD1212" s="0" t="n">
        <v>60.0642107849864</v>
      </c>
      <c r="AF1212" s="0" t="n">
        <f aca="false">IF(AE1212="",V1212,AE1212)</f>
        <v>22.3333333333333</v>
      </c>
      <c r="AG1212" s="0" t="n">
        <v>18</v>
      </c>
      <c r="AH1212" s="0" t="n">
        <v>2015</v>
      </c>
      <c r="AI1212" s="0" t="s">
        <v>37</v>
      </c>
      <c r="AJ1212" s="0" t="s">
        <v>37</v>
      </c>
    </row>
    <row r="1213" customFormat="false" ht="13.8" hidden="false" customHeight="false" outlineLevel="0" collapsed="false">
      <c r="C1213" s="0" t="n">
        <v>1221</v>
      </c>
      <c r="D1213" s="3" t="str">
        <f aca="false">VLOOKUP(C1213,$A$1:$B$451,2)</f>
        <v>27-padua_B</v>
      </c>
      <c r="E1213" s="0" t="str">
        <f aca="false">VLOOKUP($D1213,metadata!$B$2:$S$451,2,0)</f>
        <v>Lehmann, P; Lyytinen, A; Piiroinen, S; Lindstrom, L</v>
      </c>
      <c r="F1213" s="0" t="str">
        <f aca="false">VLOOKUP($D1213,metadata!$B$2:$S$451,3,0)</f>
        <v>Latitudinal differences in diapause related photoperiodic responses of European Colorado potato beetles (Leptinotarsa decemlineata)</v>
      </c>
      <c r="G1213" s="0" t="str">
        <f aca="false">VLOOKUP($D1213,metadata!$B$2:$S$451,4,0)</f>
        <v>10.1007/s10682-015-9755-x</v>
      </c>
      <c r="H1213" s="0" t="str">
        <f aca="false">VLOOKUP($D1213,metadata!$B$2:$S$451,5,0)</f>
        <v>y</v>
      </c>
      <c r="I1213" s="0" t="str">
        <f aca="false">VLOOKUP($D1213,metadata!$B$2:$S$451,6,0)</f>
        <v>a</v>
      </c>
      <c r="J1213" s="0" t="str">
        <f aca="false">VLOOKUP($D1213,metadata!$B$2:$S$451,7,0)</f>
        <v>i</v>
      </c>
      <c r="K1213" s="0" t="n">
        <f aca="false">VLOOKUP($D1213,metadata!$B$2:$S$451,8,0)</f>
        <v>6</v>
      </c>
      <c r="L1213" s="0" t="n">
        <f aca="false">VLOOKUP($D1213,metadata!$B$2:$S$451,9,0)</f>
        <v>6</v>
      </c>
      <c r="M1213" s="0" t="str">
        <f aca="false">VLOOKUP($D1213,metadata!$B$2:$S$451,10,0)</f>
        <v/>
      </c>
      <c r="N1213" s="0" t="str">
        <f aca="false">VLOOKUP($D1213,metadata!$B$2:$S$451,11,0)</f>
        <v>leptinotarsa decemlineata</v>
      </c>
      <c r="O1213" s="0" t="str">
        <f aca="false">VLOOKUP($D1213,metadata!$B$2:$S$451,12,0)</f>
        <v>coleoptera</v>
      </c>
      <c r="P1213" s="0" t="str">
        <f aca="false">VLOOKUP($D1213,metadata!$B$2:$S$451,13,0)</f>
        <v>padua_B</v>
      </c>
      <c r="Q1213" s="0" t="n">
        <f aca="false">VLOOKUP($D1213,metadata!$B$2:$S$451,14,0)</f>
        <v>45.8</v>
      </c>
      <c r="R1213" s="0" t="n">
        <f aca="false">VLOOKUP($D1213,metadata!$B$2:$S$451,15,0)</f>
        <v>12.1166666666667</v>
      </c>
      <c r="S1213" s="0" t="str">
        <f aca="false">VLOOKUP($D1213,metadata!$B$2:$S$451,16,0)</f>
        <v/>
      </c>
      <c r="T1213" s="0" t="str">
        <f aca="false">VLOOKUP($D1213,metadata!$B$2:$S$451,17,0)</f>
        <v/>
      </c>
      <c r="U1213" s="0" t="str">
        <f aca="false">VLOOKUP($D1213,metadata!$B$2:$S$451,18,0)</f>
        <v/>
      </c>
      <c r="V1213" s="0" t="n">
        <f aca="false">VLOOKUP($D1213,metadata!$B$2:$Z$451,19,0)</f>
        <v>22.3333333333333</v>
      </c>
      <c r="W1213" s="0" t="str">
        <f aca="false">VLOOKUP($D1213,metadata!$B$2:$Z$451,20,0)</f>
        <v>acc</v>
      </c>
      <c r="X1213" s="0" t="str">
        <f aca="false">VLOOKUP($D1213,metadata!$B$2:$Z$451,21,0)</f>
        <v/>
      </c>
      <c r="Y1213" s="0" t="str">
        <f aca="false">VLOOKUP($D1213,metadata!$B$2:$Z$451,22,0)</f>
        <v>27_2</v>
      </c>
      <c r="Z1213" s="0" t="str">
        <f aca="false">VLOOKUP($D1213,metadata!$B$2:$Z$451,23,0)</f>
        <v/>
      </c>
      <c r="AA1213" s="0" t="str">
        <f aca="false">VLOOKUP($D1213,metadata!$B$2:$Z$451,24,0)</f>
        <v>adult</v>
      </c>
      <c r="AB1213" s="0" t="str">
        <f aca="false">VLOOKUP($D1213,metadata!$B$2:$Z$451,25,0)</f>
        <v/>
      </c>
      <c r="AC1213" s="0" t="n">
        <v>20.8523949793038</v>
      </c>
      <c r="AD1213" s="0" t="n">
        <v>56.1748626904063</v>
      </c>
      <c r="AF1213" s="0" t="n">
        <f aca="false">IF(AE1213="",V1213,AE1213)</f>
        <v>22.3333333333333</v>
      </c>
      <c r="AG1213" s="0" t="n">
        <v>21</v>
      </c>
      <c r="AH1213" s="0" t="n">
        <v>2015</v>
      </c>
      <c r="AI1213" s="0" t="s">
        <v>37</v>
      </c>
      <c r="AJ1213" s="0" t="s">
        <v>37</v>
      </c>
    </row>
    <row r="1214" customFormat="false" ht="13.8" hidden="false" customHeight="false" outlineLevel="0" collapsed="false">
      <c r="C1214" s="0" t="n">
        <v>1222</v>
      </c>
      <c r="D1214" s="3" t="str">
        <f aca="false">VLOOKUP(C1214,$A$1:$B$451,2)</f>
        <v>27-padua_B</v>
      </c>
      <c r="E1214" s="0" t="str">
        <f aca="false">VLOOKUP($D1214,metadata!$B$2:$S$451,2,0)</f>
        <v>Lehmann, P; Lyytinen, A; Piiroinen, S; Lindstrom, L</v>
      </c>
      <c r="F1214" s="0" t="str">
        <f aca="false">VLOOKUP($D1214,metadata!$B$2:$S$451,3,0)</f>
        <v>Latitudinal differences in diapause related photoperiodic responses of European Colorado potato beetles (Leptinotarsa decemlineata)</v>
      </c>
      <c r="G1214" s="0" t="str">
        <f aca="false">VLOOKUP($D1214,metadata!$B$2:$S$451,4,0)</f>
        <v>10.1007/s10682-015-9755-x</v>
      </c>
      <c r="H1214" s="0" t="str">
        <f aca="false">VLOOKUP($D1214,metadata!$B$2:$S$451,5,0)</f>
        <v>y</v>
      </c>
      <c r="I1214" s="0" t="str">
        <f aca="false">VLOOKUP($D1214,metadata!$B$2:$S$451,6,0)</f>
        <v>a</v>
      </c>
      <c r="J1214" s="0" t="str">
        <f aca="false">VLOOKUP($D1214,metadata!$B$2:$S$451,7,0)</f>
        <v>i</v>
      </c>
      <c r="K1214" s="0" t="n">
        <f aca="false">VLOOKUP($D1214,metadata!$B$2:$S$451,8,0)</f>
        <v>6</v>
      </c>
      <c r="L1214" s="0" t="n">
        <f aca="false">VLOOKUP($D1214,metadata!$B$2:$S$451,9,0)</f>
        <v>6</v>
      </c>
      <c r="M1214" s="0" t="str">
        <f aca="false">VLOOKUP($D1214,metadata!$B$2:$S$451,10,0)</f>
        <v/>
      </c>
      <c r="N1214" s="0" t="str">
        <f aca="false">VLOOKUP($D1214,metadata!$B$2:$S$451,11,0)</f>
        <v>leptinotarsa decemlineata</v>
      </c>
      <c r="O1214" s="0" t="str">
        <f aca="false">VLOOKUP($D1214,metadata!$B$2:$S$451,12,0)</f>
        <v>coleoptera</v>
      </c>
      <c r="P1214" s="0" t="str">
        <f aca="false">VLOOKUP($D1214,metadata!$B$2:$S$451,13,0)</f>
        <v>padua_B</v>
      </c>
      <c r="Q1214" s="0" t="n">
        <f aca="false">VLOOKUP($D1214,metadata!$B$2:$S$451,14,0)</f>
        <v>45.8</v>
      </c>
      <c r="R1214" s="0" t="n">
        <f aca="false">VLOOKUP($D1214,metadata!$B$2:$S$451,15,0)</f>
        <v>12.1166666666667</v>
      </c>
      <c r="S1214" s="0" t="str">
        <f aca="false">VLOOKUP($D1214,metadata!$B$2:$S$451,16,0)</f>
        <v/>
      </c>
      <c r="T1214" s="0" t="str">
        <f aca="false">VLOOKUP($D1214,metadata!$B$2:$S$451,17,0)</f>
        <v/>
      </c>
      <c r="U1214" s="0" t="str">
        <f aca="false">VLOOKUP($D1214,metadata!$B$2:$S$451,18,0)</f>
        <v/>
      </c>
      <c r="V1214" s="0" t="n">
        <f aca="false">VLOOKUP($D1214,metadata!$B$2:$Z$451,19,0)</f>
        <v>22.3333333333333</v>
      </c>
      <c r="W1214" s="0" t="str">
        <f aca="false">VLOOKUP($D1214,metadata!$B$2:$Z$451,20,0)</f>
        <v>acc</v>
      </c>
      <c r="X1214" s="0" t="str">
        <f aca="false">VLOOKUP($D1214,metadata!$B$2:$Z$451,21,0)</f>
        <v/>
      </c>
      <c r="Y1214" s="0" t="str">
        <f aca="false">VLOOKUP($D1214,metadata!$B$2:$Z$451,22,0)</f>
        <v>27_2</v>
      </c>
      <c r="Z1214" s="0" t="str">
        <f aca="false">VLOOKUP($D1214,metadata!$B$2:$Z$451,23,0)</f>
        <v/>
      </c>
      <c r="AA1214" s="0" t="str">
        <f aca="false">VLOOKUP($D1214,metadata!$B$2:$Z$451,24,0)</f>
        <v>adult</v>
      </c>
      <c r="AB1214" s="0" t="str">
        <f aca="false">VLOOKUP($D1214,metadata!$B$2:$Z$451,25,0)</f>
        <v/>
      </c>
      <c r="AC1214" s="0" t="n">
        <v>23.807989966267</v>
      </c>
      <c r="AD1214" s="0" t="n">
        <v>44.605751524687</v>
      </c>
      <c r="AF1214" s="0" t="n">
        <f aca="false">IF(AE1214="",V1214,AE1214)</f>
        <v>22.3333333333333</v>
      </c>
      <c r="AG1214" s="0" t="n">
        <v>24</v>
      </c>
      <c r="AH1214" s="0" t="n">
        <v>2015</v>
      </c>
      <c r="AI1214" s="0" t="s">
        <v>37</v>
      </c>
      <c r="AJ1214" s="0" t="s">
        <v>37</v>
      </c>
    </row>
    <row r="1215" customFormat="false" ht="13.8" hidden="false" customHeight="false" outlineLevel="0" collapsed="false">
      <c r="C1215" s="0" t="n">
        <v>1223</v>
      </c>
      <c r="D1215" s="3" t="str">
        <f aca="false">VLOOKUP(C1215,$A$1:$B$451,2)</f>
        <v>27-Belchow</v>
      </c>
      <c r="E1215" s="0" t="str">
        <f aca="false">VLOOKUP($D1215,metadata!$B$2:$S$451,2,0)</f>
        <v>Lehmann, P; Lyytinen, A; Piiroinen, S; Lindstrom, L</v>
      </c>
      <c r="F1215" s="0" t="str">
        <f aca="false">VLOOKUP($D1215,metadata!$B$2:$S$451,3,0)</f>
        <v>Latitudinal differences in diapause related photoperiodic responses of European Colorado potato beetles (Leptinotarsa decemlineata)</v>
      </c>
      <c r="G1215" s="0" t="str">
        <f aca="false">VLOOKUP($D1215,metadata!$B$2:$S$451,4,0)</f>
        <v>10.1007/s10682-015-9755-x</v>
      </c>
      <c r="H1215" s="0" t="str">
        <f aca="false">VLOOKUP($D1215,metadata!$B$2:$S$451,5,0)</f>
        <v>y</v>
      </c>
      <c r="I1215" s="0" t="str">
        <f aca="false">VLOOKUP($D1215,metadata!$B$2:$S$451,6,0)</f>
        <v>a</v>
      </c>
      <c r="J1215" s="0" t="str">
        <f aca="false">VLOOKUP($D1215,metadata!$B$2:$S$451,7,0)</f>
        <v>i</v>
      </c>
      <c r="K1215" s="0" t="n">
        <f aca="false">VLOOKUP($D1215,metadata!$B$2:$S$451,8,0)</f>
        <v>6</v>
      </c>
      <c r="L1215" s="0" t="n">
        <f aca="false">VLOOKUP($D1215,metadata!$B$2:$S$451,9,0)</f>
        <v>6</v>
      </c>
      <c r="M1215" s="0" t="str">
        <f aca="false">VLOOKUP($D1215,metadata!$B$2:$S$451,10,0)</f>
        <v/>
      </c>
      <c r="N1215" s="0" t="str">
        <f aca="false">VLOOKUP($D1215,metadata!$B$2:$S$451,11,0)</f>
        <v>leptinotarsa decemlineata</v>
      </c>
      <c r="O1215" s="0" t="str">
        <f aca="false">VLOOKUP($D1215,metadata!$B$2:$S$451,12,0)</f>
        <v>coleoptera</v>
      </c>
      <c r="P1215" s="0" t="str">
        <f aca="false">VLOOKUP($D1215,metadata!$B$2:$S$451,13,0)</f>
        <v>Belchow</v>
      </c>
      <c r="Q1215" s="0" t="n">
        <f aca="false">VLOOKUP($D1215,metadata!$B$2:$S$451,14,0)</f>
        <v>52.0166666666667</v>
      </c>
      <c r="R1215" s="0" t="n">
        <f aca="false">VLOOKUP($D1215,metadata!$B$2:$S$451,15,0)</f>
        <v>20.5666666666667</v>
      </c>
      <c r="S1215" s="0" t="str">
        <f aca="false">VLOOKUP($D1215,metadata!$B$2:$S$451,16,0)</f>
        <v/>
      </c>
      <c r="T1215" s="0" t="str">
        <f aca="false">VLOOKUP($D1215,metadata!$B$2:$S$451,17,0)</f>
        <v/>
      </c>
      <c r="U1215" s="0" t="str">
        <f aca="false">VLOOKUP($D1215,metadata!$B$2:$S$451,18,0)</f>
        <v/>
      </c>
      <c r="V1215" s="0" t="n">
        <f aca="false">VLOOKUP($D1215,metadata!$B$2:$Z$451,19,0)</f>
        <v>26.6666666666667</v>
      </c>
      <c r="W1215" s="0" t="str">
        <f aca="false">VLOOKUP($D1215,metadata!$B$2:$Z$451,20,0)</f>
        <v>acc</v>
      </c>
      <c r="X1215" s="0" t="str">
        <f aca="false">VLOOKUP($D1215,metadata!$B$2:$Z$451,21,0)</f>
        <v/>
      </c>
      <c r="Y1215" s="0" t="str">
        <f aca="false">VLOOKUP($D1215,metadata!$B$2:$Z$451,22,0)</f>
        <v>27_2</v>
      </c>
      <c r="Z1215" s="0" t="str">
        <f aca="false">VLOOKUP($D1215,metadata!$B$2:$Z$451,23,0)</f>
        <v/>
      </c>
      <c r="AA1215" s="0" t="str">
        <f aca="false">VLOOKUP($D1215,metadata!$B$2:$Z$451,24,0)</f>
        <v>adult</v>
      </c>
      <c r="AB1215" s="0" t="str">
        <f aca="false">VLOOKUP($D1215,metadata!$B$2:$Z$451,25,0)</f>
        <v/>
      </c>
      <c r="AC1215" s="0" t="n">
        <v>8.96433620664894</v>
      </c>
      <c r="AD1215" s="0" t="n">
        <v>78.2675853617282</v>
      </c>
      <c r="AF1215" s="0" t="n">
        <f aca="false">IF(AE1215="",V1215,AE1215)</f>
        <v>26.6666666666667</v>
      </c>
      <c r="AG1215" s="0" t="n">
        <f aca="false">ROUND(AC1215,1)</f>
        <v>9</v>
      </c>
      <c r="AH1215" s="0" t="n">
        <v>2015</v>
      </c>
      <c r="AI1215" s="0" t="s">
        <v>37</v>
      </c>
      <c r="AJ1215" s="0" t="s">
        <v>38</v>
      </c>
    </row>
    <row r="1216" customFormat="false" ht="13.8" hidden="false" customHeight="false" outlineLevel="0" collapsed="false">
      <c r="C1216" s="0" t="n">
        <v>1224</v>
      </c>
      <c r="D1216" s="3" t="str">
        <f aca="false">VLOOKUP(C1216,$A$1:$B$451,2)</f>
        <v>27-Belchow</v>
      </c>
      <c r="E1216" s="0" t="str">
        <f aca="false">VLOOKUP($D1216,metadata!$B$2:$S$451,2,0)</f>
        <v>Lehmann, P; Lyytinen, A; Piiroinen, S; Lindstrom, L</v>
      </c>
      <c r="F1216" s="0" t="str">
        <f aca="false">VLOOKUP($D1216,metadata!$B$2:$S$451,3,0)</f>
        <v>Latitudinal differences in diapause related photoperiodic responses of European Colorado potato beetles (Leptinotarsa decemlineata)</v>
      </c>
      <c r="G1216" s="0" t="str">
        <f aca="false">VLOOKUP($D1216,metadata!$B$2:$S$451,4,0)</f>
        <v>10.1007/s10682-015-9755-x</v>
      </c>
      <c r="H1216" s="0" t="str">
        <f aca="false">VLOOKUP($D1216,metadata!$B$2:$S$451,5,0)</f>
        <v>y</v>
      </c>
      <c r="I1216" s="0" t="str">
        <f aca="false">VLOOKUP($D1216,metadata!$B$2:$S$451,6,0)</f>
        <v>a</v>
      </c>
      <c r="J1216" s="0" t="str">
        <f aca="false">VLOOKUP($D1216,metadata!$B$2:$S$451,7,0)</f>
        <v>i</v>
      </c>
      <c r="K1216" s="0" t="n">
        <f aca="false">VLOOKUP($D1216,metadata!$B$2:$S$451,8,0)</f>
        <v>6</v>
      </c>
      <c r="L1216" s="0" t="n">
        <f aca="false">VLOOKUP($D1216,metadata!$B$2:$S$451,9,0)</f>
        <v>6</v>
      </c>
      <c r="M1216" s="0" t="str">
        <f aca="false">VLOOKUP($D1216,metadata!$B$2:$S$451,10,0)</f>
        <v/>
      </c>
      <c r="N1216" s="0" t="str">
        <f aca="false">VLOOKUP($D1216,metadata!$B$2:$S$451,11,0)</f>
        <v>leptinotarsa decemlineata</v>
      </c>
      <c r="O1216" s="0" t="str">
        <f aca="false">VLOOKUP($D1216,metadata!$B$2:$S$451,12,0)</f>
        <v>coleoptera</v>
      </c>
      <c r="P1216" s="0" t="str">
        <f aca="false">VLOOKUP($D1216,metadata!$B$2:$S$451,13,0)</f>
        <v>Belchow</v>
      </c>
      <c r="Q1216" s="0" t="n">
        <f aca="false">VLOOKUP($D1216,metadata!$B$2:$S$451,14,0)</f>
        <v>52.0166666666667</v>
      </c>
      <c r="R1216" s="0" t="n">
        <f aca="false">VLOOKUP($D1216,metadata!$B$2:$S$451,15,0)</f>
        <v>20.5666666666667</v>
      </c>
      <c r="S1216" s="0" t="str">
        <f aca="false">VLOOKUP($D1216,metadata!$B$2:$S$451,16,0)</f>
        <v/>
      </c>
      <c r="T1216" s="0" t="str">
        <f aca="false">VLOOKUP($D1216,metadata!$B$2:$S$451,17,0)</f>
        <v/>
      </c>
      <c r="U1216" s="0" t="str">
        <f aca="false">VLOOKUP($D1216,metadata!$B$2:$S$451,18,0)</f>
        <v/>
      </c>
      <c r="V1216" s="0" t="n">
        <f aca="false">VLOOKUP($D1216,metadata!$B$2:$Z$451,19,0)</f>
        <v>26.6666666666667</v>
      </c>
      <c r="W1216" s="0" t="str">
        <f aca="false">VLOOKUP($D1216,metadata!$B$2:$Z$451,20,0)</f>
        <v>acc</v>
      </c>
      <c r="X1216" s="0" t="str">
        <f aca="false">VLOOKUP($D1216,metadata!$B$2:$Z$451,21,0)</f>
        <v/>
      </c>
      <c r="Y1216" s="0" t="str">
        <f aca="false">VLOOKUP($D1216,metadata!$B$2:$Z$451,22,0)</f>
        <v>27_2</v>
      </c>
      <c r="Z1216" s="0" t="str">
        <f aca="false">VLOOKUP($D1216,metadata!$B$2:$Z$451,23,0)</f>
        <v/>
      </c>
      <c r="AA1216" s="0" t="str">
        <f aca="false">VLOOKUP($D1216,metadata!$B$2:$Z$451,24,0)</f>
        <v>adult</v>
      </c>
      <c r="AB1216" s="0" t="str">
        <f aca="false">VLOOKUP($D1216,metadata!$B$2:$Z$451,25,0)</f>
        <v/>
      </c>
      <c r="AC1216" s="0" t="n">
        <v>11.9541588610564</v>
      </c>
      <c r="AD1216" s="0" t="n">
        <v>83.5289124058938</v>
      </c>
      <c r="AF1216" s="0" t="n">
        <f aca="false">IF(AE1216="",V1216,AE1216)</f>
        <v>26.6666666666667</v>
      </c>
      <c r="AG1216" s="0" t="n">
        <f aca="false">ROUND(AC1216,1)</f>
        <v>12</v>
      </c>
      <c r="AH1216" s="0" t="n">
        <v>2015</v>
      </c>
      <c r="AI1216" s="0" t="s">
        <v>37</v>
      </c>
      <c r="AJ1216" s="0" t="s">
        <v>38</v>
      </c>
    </row>
    <row r="1217" customFormat="false" ht="13.8" hidden="false" customHeight="false" outlineLevel="0" collapsed="false">
      <c r="C1217" s="0" t="n">
        <v>1225</v>
      </c>
      <c r="D1217" s="3" t="str">
        <f aca="false">VLOOKUP(C1217,$A$1:$B$451,2)</f>
        <v>27-Belchow</v>
      </c>
      <c r="E1217" s="0" t="str">
        <f aca="false">VLOOKUP($D1217,metadata!$B$2:$S$451,2,0)</f>
        <v>Lehmann, P; Lyytinen, A; Piiroinen, S; Lindstrom, L</v>
      </c>
      <c r="F1217" s="0" t="str">
        <f aca="false">VLOOKUP($D1217,metadata!$B$2:$S$451,3,0)</f>
        <v>Latitudinal differences in diapause related photoperiodic responses of European Colorado potato beetles (Leptinotarsa decemlineata)</v>
      </c>
      <c r="G1217" s="0" t="str">
        <f aca="false">VLOOKUP($D1217,metadata!$B$2:$S$451,4,0)</f>
        <v>10.1007/s10682-015-9755-x</v>
      </c>
      <c r="H1217" s="0" t="str">
        <f aca="false">VLOOKUP($D1217,metadata!$B$2:$S$451,5,0)</f>
        <v>y</v>
      </c>
      <c r="I1217" s="0" t="str">
        <f aca="false">VLOOKUP($D1217,metadata!$B$2:$S$451,6,0)</f>
        <v>a</v>
      </c>
      <c r="J1217" s="0" t="str">
        <f aca="false">VLOOKUP($D1217,metadata!$B$2:$S$451,7,0)</f>
        <v>i</v>
      </c>
      <c r="K1217" s="0" t="n">
        <f aca="false">VLOOKUP($D1217,metadata!$B$2:$S$451,8,0)</f>
        <v>6</v>
      </c>
      <c r="L1217" s="0" t="n">
        <f aca="false">VLOOKUP($D1217,metadata!$B$2:$S$451,9,0)</f>
        <v>6</v>
      </c>
      <c r="M1217" s="0" t="str">
        <f aca="false">VLOOKUP($D1217,metadata!$B$2:$S$451,10,0)</f>
        <v/>
      </c>
      <c r="N1217" s="0" t="str">
        <f aca="false">VLOOKUP($D1217,metadata!$B$2:$S$451,11,0)</f>
        <v>leptinotarsa decemlineata</v>
      </c>
      <c r="O1217" s="0" t="str">
        <f aca="false">VLOOKUP($D1217,metadata!$B$2:$S$451,12,0)</f>
        <v>coleoptera</v>
      </c>
      <c r="P1217" s="0" t="str">
        <f aca="false">VLOOKUP($D1217,metadata!$B$2:$S$451,13,0)</f>
        <v>Belchow</v>
      </c>
      <c r="Q1217" s="0" t="n">
        <f aca="false">VLOOKUP($D1217,metadata!$B$2:$S$451,14,0)</f>
        <v>52.0166666666667</v>
      </c>
      <c r="R1217" s="0" t="n">
        <f aca="false">VLOOKUP($D1217,metadata!$B$2:$S$451,15,0)</f>
        <v>20.5666666666667</v>
      </c>
      <c r="S1217" s="0" t="str">
        <f aca="false">VLOOKUP($D1217,metadata!$B$2:$S$451,16,0)</f>
        <v/>
      </c>
      <c r="T1217" s="0" t="str">
        <f aca="false">VLOOKUP($D1217,metadata!$B$2:$S$451,17,0)</f>
        <v/>
      </c>
      <c r="U1217" s="0" t="str">
        <f aca="false">VLOOKUP($D1217,metadata!$B$2:$S$451,18,0)</f>
        <v/>
      </c>
      <c r="V1217" s="0" t="n">
        <f aca="false">VLOOKUP($D1217,metadata!$B$2:$Z$451,19,0)</f>
        <v>26.6666666666667</v>
      </c>
      <c r="W1217" s="0" t="str">
        <f aca="false">VLOOKUP($D1217,metadata!$B$2:$Z$451,20,0)</f>
        <v>acc</v>
      </c>
      <c r="X1217" s="0" t="str">
        <f aca="false">VLOOKUP($D1217,metadata!$B$2:$Z$451,21,0)</f>
        <v/>
      </c>
      <c r="Y1217" s="0" t="str">
        <f aca="false">VLOOKUP($D1217,metadata!$B$2:$Z$451,22,0)</f>
        <v>27_2</v>
      </c>
      <c r="Z1217" s="0" t="str">
        <f aca="false">VLOOKUP($D1217,metadata!$B$2:$Z$451,23,0)</f>
        <v/>
      </c>
      <c r="AA1217" s="0" t="str">
        <f aca="false">VLOOKUP($D1217,metadata!$B$2:$Z$451,24,0)</f>
        <v>adult</v>
      </c>
      <c r="AB1217" s="0" t="str">
        <f aca="false">VLOOKUP($D1217,metadata!$B$2:$Z$451,25,0)</f>
        <v/>
      </c>
      <c r="AC1217" s="0" t="n">
        <v>14.913822871422</v>
      </c>
      <c r="AD1217" s="0" t="n">
        <v>85.848734453937</v>
      </c>
      <c r="AF1217" s="0" t="n">
        <f aca="false">IF(AE1217="",V1217,AE1217)</f>
        <v>26.6666666666667</v>
      </c>
      <c r="AG1217" s="0" t="n">
        <v>15</v>
      </c>
      <c r="AH1217" s="0" t="n">
        <v>2015</v>
      </c>
      <c r="AI1217" s="0" t="s">
        <v>37</v>
      </c>
      <c r="AJ1217" s="0" t="s">
        <v>38</v>
      </c>
    </row>
    <row r="1218" customFormat="false" ht="13.8" hidden="false" customHeight="false" outlineLevel="0" collapsed="false">
      <c r="C1218" s="0" t="n">
        <v>1226</v>
      </c>
      <c r="D1218" s="3" t="str">
        <f aca="false">VLOOKUP(C1218,$A$1:$B$451,2)</f>
        <v>27-Belchow</v>
      </c>
      <c r="E1218" s="0" t="str">
        <f aca="false">VLOOKUP($D1218,metadata!$B$2:$S$451,2,0)</f>
        <v>Lehmann, P; Lyytinen, A; Piiroinen, S; Lindstrom, L</v>
      </c>
      <c r="F1218" s="0" t="str">
        <f aca="false">VLOOKUP($D1218,metadata!$B$2:$S$451,3,0)</f>
        <v>Latitudinal differences in diapause related photoperiodic responses of European Colorado potato beetles (Leptinotarsa decemlineata)</v>
      </c>
      <c r="G1218" s="0" t="str">
        <f aca="false">VLOOKUP($D1218,metadata!$B$2:$S$451,4,0)</f>
        <v>10.1007/s10682-015-9755-x</v>
      </c>
      <c r="H1218" s="0" t="str">
        <f aca="false">VLOOKUP($D1218,metadata!$B$2:$S$451,5,0)</f>
        <v>y</v>
      </c>
      <c r="I1218" s="0" t="str">
        <f aca="false">VLOOKUP($D1218,metadata!$B$2:$S$451,6,0)</f>
        <v>a</v>
      </c>
      <c r="J1218" s="0" t="str">
        <f aca="false">VLOOKUP($D1218,metadata!$B$2:$S$451,7,0)</f>
        <v>i</v>
      </c>
      <c r="K1218" s="0" t="n">
        <f aca="false">VLOOKUP($D1218,metadata!$B$2:$S$451,8,0)</f>
        <v>6</v>
      </c>
      <c r="L1218" s="0" t="n">
        <f aca="false">VLOOKUP($D1218,metadata!$B$2:$S$451,9,0)</f>
        <v>6</v>
      </c>
      <c r="M1218" s="0" t="str">
        <f aca="false">VLOOKUP($D1218,metadata!$B$2:$S$451,10,0)</f>
        <v/>
      </c>
      <c r="N1218" s="0" t="str">
        <f aca="false">VLOOKUP($D1218,metadata!$B$2:$S$451,11,0)</f>
        <v>leptinotarsa decemlineata</v>
      </c>
      <c r="O1218" s="0" t="str">
        <f aca="false">VLOOKUP($D1218,metadata!$B$2:$S$451,12,0)</f>
        <v>coleoptera</v>
      </c>
      <c r="P1218" s="0" t="str">
        <f aca="false">VLOOKUP($D1218,metadata!$B$2:$S$451,13,0)</f>
        <v>Belchow</v>
      </c>
      <c r="Q1218" s="0" t="n">
        <f aca="false">VLOOKUP($D1218,metadata!$B$2:$S$451,14,0)</f>
        <v>52.0166666666667</v>
      </c>
      <c r="R1218" s="0" t="n">
        <f aca="false">VLOOKUP($D1218,metadata!$B$2:$S$451,15,0)</f>
        <v>20.5666666666667</v>
      </c>
      <c r="S1218" s="0" t="str">
        <f aca="false">VLOOKUP($D1218,metadata!$B$2:$S$451,16,0)</f>
        <v/>
      </c>
      <c r="T1218" s="0" t="str">
        <f aca="false">VLOOKUP($D1218,metadata!$B$2:$S$451,17,0)</f>
        <v/>
      </c>
      <c r="U1218" s="0" t="str">
        <f aca="false">VLOOKUP($D1218,metadata!$B$2:$S$451,18,0)</f>
        <v/>
      </c>
      <c r="V1218" s="0" t="n">
        <f aca="false">VLOOKUP($D1218,metadata!$B$2:$Z$451,19,0)</f>
        <v>26.6666666666667</v>
      </c>
      <c r="W1218" s="0" t="str">
        <f aca="false">VLOOKUP($D1218,metadata!$B$2:$Z$451,20,0)</f>
        <v>acc</v>
      </c>
      <c r="X1218" s="0" t="str">
        <f aca="false">VLOOKUP($D1218,metadata!$B$2:$Z$451,21,0)</f>
        <v/>
      </c>
      <c r="Y1218" s="0" t="str">
        <f aca="false">VLOOKUP($D1218,metadata!$B$2:$Z$451,22,0)</f>
        <v>27_2</v>
      </c>
      <c r="Z1218" s="0" t="str">
        <f aca="false">VLOOKUP($D1218,metadata!$B$2:$Z$451,23,0)</f>
        <v/>
      </c>
      <c r="AA1218" s="0" t="str">
        <f aca="false">VLOOKUP($D1218,metadata!$B$2:$Z$451,24,0)</f>
        <v>adult</v>
      </c>
      <c r="AB1218" s="0" t="str">
        <f aca="false">VLOOKUP($D1218,metadata!$B$2:$Z$451,25,0)</f>
        <v/>
      </c>
      <c r="AC1218" s="0" t="n">
        <v>17.8852152433595</v>
      </c>
      <c r="AD1218" s="0" t="n">
        <v>28.2013640004723</v>
      </c>
      <c r="AF1218" s="0" t="n">
        <f aca="false">IF(AE1218="",V1218,AE1218)</f>
        <v>26.6666666666667</v>
      </c>
      <c r="AG1218" s="0" t="n">
        <v>18</v>
      </c>
      <c r="AH1218" s="0" t="n">
        <v>2015</v>
      </c>
      <c r="AI1218" s="0" t="s">
        <v>37</v>
      </c>
      <c r="AJ1218" s="0" t="s">
        <v>38</v>
      </c>
    </row>
    <row r="1219" customFormat="false" ht="13.8" hidden="false" customHeight="false" outlineLevel="0" collapsed="false">
      <c r="C1219" s="0" t="n">
        <v>1227</v>
      </c>
      <c r="D1219" s="3" t="str">
        <f aca="false">VLOOKUP(C1219,$A$1:$B$451,2)</f>
        <v>27-Belchow</v>
      </c>
      <c r="E1219" s="0" t="str">
        <f aca="false">VLOOKUP($D1219,metadata!$B$2:$S$451,2,0)</f>
        <v>Lehmann, P; Lyytinen, A; Piiroinen, S; Lindstrom, L</v>
      </c>
      <c r="F1219" s="0" t="str">
        <f aca="false">VLOOKUP($D1219,metadata!$B$2:$S$451,3,0)</f>
        <v>Latitudinal differences in diapause related photoperiodic responses of European Colorado potato beetles (Leptinotarsa decemlineata)</v>
      </c>
      <c r="G1219" s="0" t="str">
        <f aca="false">VLOOKUP($D1219,metadata!$B$2:$S$451,4,0)</f>
        <v>10.1007/s10682-015-9755-x</v>
      </c>
      <c r="H1219" s="0" t="str">
        <f aca="false">VLOOKUP($D1219,metadata!$B$2:$S$451,5,0)</f>
        <v>y</v>
      </c>
      <c r="I1219" s="0" t="str">
        <f aca="false">VLOOKUP($D1219,metadata!$B$2:$S$451,6,0)</f>
        <v>a</v>
      </c>
      <c r="J1219" s="0" t="str">
        <f aca="false">VLOOKUP($D1219,metadata!$B$2:$S$451,7,0)</f>
        <v>i</v>
      </c>
      <c r="K1219" s="0" t="n">
        <f aca="false">VLOOKUP($D1219,metadata!$B$2:$S$451,8,0)</f>
        <v>6</v>
      </c>
      <c r="L1219" s="0" t="n">
        <f aca="false">VLOOKUP($D1219,metadata!$B$2:$S$451,9,0)</f>
        <v>6</v>
      </c>
      <c r="M1219" s="0" t="str">
        <f aca="false">VLOOKUP($D1219,metadata!$B$2:$S$451,10,0)</f>
        <v/>
      </c>
      <c r="N1219" s="0" t="str">
        <f aca="false">VLOOKUP($D1219,metadata!$B$2:$S$451,11,0)</f>
        <v>leptinotarsa decemlineata</v>
      </c>
      <c r="O1219" s="0" t="str">
        <f aca="false">VLOOKUP($D1219,metadata!$B$2:$S$451,12,0)</f>
        <v>coleoptera</v>
      </c>
      <c r="P1219" s="0" t="str">
        <f aca="false">VLOOKUP($D1219,metadata!$B$2:$S$451,13,0)</f>
        <v>Belchow</v>
      </c>
      <c r="Q1219" s="0" t="n">
        <f aca="false">VLOOKUP($D1219,metadata!$B$2:$S$451,14,0)</f>
        <v>52.0166666666667</v>
      </c>
      <c r="R1219" s="0" t="n">
        <f aca="false">VLOOKUP($D1219,metadata!$B$2:$S$451,15,0)</f>
        <v>20.5666666666667</v>
      </c>
      <c r="S1219" s="0" t="str">
        <f aca="false">VLOOKUP($D1219,metadata!$B$2:$S$451,16,0)</f>
        <v/>
      </c>
      <c r="T1219" s="0" t="str">
        <f aca="false">VLOOKUP($D1219,metadata!$B$2:$S$451,17,0)</f>
        <v/>
      </c>
      <c r="U1219" s="0" t="str">
        <f aca="false">VLOOKUP($D1219,metadata!$B$2:$S$451,18,0)</f>
        <v/>
      </c>
      <c r="V1219" s="0" t="n">
        <f aca="false">VLOOKUP($D1219,metadata!$B$2:$Z$451,19,0)</f>
        <v>26.6666666666667</v>
      </c>
      <c r="W1219" s="0" t="str">
        <f aca="false">VLOOKUP($D1219,metadata!$B$2:$Z$451,20,0)</f>
        <v>acc</v>
      </c>
      <c r="X1219" s="0" t="str">
        <f aca="false">VLOOKUP($D1219,metadata!$B$2:$Z$451,21,0)</f>
        <v/>
      </c>
      <c r="Y1219" s="0" t="str">
        <f aca="false">VLOOKUP($D1219,metadata!$B$2:$Z$451,22,0)</f>
        <v>27_2</v>
      </c>
      <c r="Z1219" s="0" t="str">
        <f aca="false">VLOOKUP($D1219,metadata!$B$2:$Z$451,23,0)</f>
        <v/>
      </c>
      <c r="AA1219" s="0" t="str">
        <f aca="false">VLOOKUP($D1219,metadata!$B$2:$Z$451,24,0)</f>
        <v>adult</v>
      </c>
      <c r="AB1219" s="0" t="str">
        <f aca="false">VLOOKUP($D1219,metadata!$B$2:$Z$451,25,0)</f>
        <v/>
      </c>
      <c r="AC1219" s="0" t="n">
        <v>20.8460760253141</v>
      </c>
      <c r="AD1219" s="0" t="n">
        <v>34.6061664055045</v>
      </c>
      <c r="AF1219" s="0" t="n">
        <f aca="false">IF(AE1219="",V1219,AE1219)</f>
        <v>26.6666666666667</v>
      </c>
      <c r="AG1219" s="0" t="n">
        <v>21</v>
      </c>
      <c r="AH1219" s="0" t="n">
        <v>2015</v>
      </c>
      <c r="AI1219" s="0" t="s">
        <v>37</v>
      </c>
      <c r="AJ1219" s="0" t="s">
        <v>38</v>
      </c>
    </row>
    <row r="1220" customFormat="false" ht="13.8" hidden="false" customHeight="false" outlineLevel="0" collapsed="false">
      <c r="C1220" s="0" t="n">
        <v>1228</v>
      </c>
      <c r="D1220" s="3" t="str">
        <f aca="false">VLOOKUP(C1220,$A$1:$B$451,2)</f>
        <v>27-Belchow</v>
      </c>
      <c r="E1220" s="0" t="str">
        <f aca="false">VLOOKUP($D1220,metadata!$B$2:$S$451,2,0)</f>
        <v>Lehmann, P; Lyytinen, A; Piiroinen, S; Lindstrom, L</v>
      </c>
      <c r="F1220" s="0" t="str">
        <f aca="false">VLOOKUP($D1220,metadata!$B$2:$S$451,3,0)</f>
        <v>Latitudinal differences in diapause related photoperiodic responses of European Colorado potato beetles (Leptinotarsa decemlineata)</v>
      </c>
      <c r="G1220" s="0" t="str">
        <f aca="false">VLOOKUP($D1220,metadata!$B$2:$S$451,4,0)</f>
        <v>10.1007/s10682-015-9755-x</v>
      </c>
      <c r="H1220" s="0" t="str">
        <f aca="false">VLOOKUP($D1220,metadata!$B$2:$S$451,5,0)</f>
        <v>y</v>
      </c>
      <c r="I1220" s="0" t="str">
        <f aca="false">VLOOKUP($D1220,metadata!$B$2:$S$451,6,0)</f>
        <v>a</v>
      </c>
      <c r="J1220" s="0" t="str">
        <f aca="false">VLOOKUP($D1220,metadata!$B$2:$S$451,7,0)</f>
        <v>i</v>
      </c>
      <c r="K1220" s="0" t="n">
        <f aca="false">VLOOKUP($D1220,metadata!$B$2:$S$451,8,0)</f>
        <v>6</v>
      </c>
      <c r="L1220" s="0" t="n">
        <f aca="false">VLOOKUP($D1220,metadata!$B$2:$S$451,9,0)</f>
        <v>6</v>
      </c>
      <c r="M1220" s="0" t="str">
        <f aca="false">VLOOKUP($D1220,metadata!$B$2:$S$451,10,0)</f>
        <v/>
      </c>
      <c r="N1220" s="0" t="str">
        <f aca="false">VLOOKUP($D1220,metadata!$B$2:$S$451,11,0)</f>
        <v>leptinotarsa decemlineata</v>
      </c>
      <c r="O1220" s="0" t="str">
        <f aca="false">VLOOKUP($D1220,metadata!$B$2:$S$451,12,0)</f>
        <v>coleoptera</v>
      </c>
      <c r="P1220" s="0" t="str">
        <f aca="false">VLOOKUP($D1220,metadata!$B$2:$S$451,13,0)</f>
        <v>Belchow</v>
      </c>
      <c r="Q1220" s="0" t="n">
        <f aca="false">VLOOKUP($D1220,metadata!$B$2:$S$451,14,0)</f>
        <v>52.0166666666667</v>
      </c>
      <c r="R1220" s="0" t="n">
        <f aca="false">VLOOKUP($D1220,metadata!$B$2:$S$451,15,0)</f>
        <v>20.5666666666667</v>
      </c>
      <c r="S1220" s="0" t="str">
        <f aca="false">VLOOKUP($D1220,metadata!$B$2:$S$451,16,0)</f>
        <v/>
      </c>
      <c r="T1220" s="0" t="str">
        <f aca="false">VLOOKUP($D1220,metadata!$B$2:$S$451,17,0)</f>
        <v/>
      </c>
      <c r="U1220" s="0" t="str">
        <f aca="false">VLOOKUP($D1220,metadata!$B$2:$S$451,18,0)</f>
        <v/>
      </c>
      <c r="V1220" s="0" t="n">
        <f aca="false">VLOOKUP($D1220,metadata!$B$2:$Z$451,19,0)</f>
        <v>26.6666666666667</v>
      </c>
      <c r="W1220" s="0" t="str">
        <f aca="false">VLOOKUP($D1220,metadata!$B$2:$Z$451,20,0)</f>
        <v>acc</v>
      </c>
      <c r="X1220" s="0" t="str">
        <f aca="false">VLOOKUP($D1220,metadata!$B$2:$Z$451,21,0)</f>
        <v/>
      </c>
      <c r="Y1220" s="0" t="str">
        <f aca="false">VLOOKUP($D1220,metadata!$B$2:$Z$451,22,0)</f>
        <v>27_2</v>
      </c>
      <c r="Z1220" s="0" t="str">
        <f aca="false">VLOOKUP($D1220,metadata!$B$2:$Z$451,23,0)</f>
        <v/>
      </c>
      <c r="AA1220" s="0" t="str">
        <f aca="false">VLOOKUP($D1220,metadata!$B$2:$Z$451,24,0)</f>
        <v>adult</v>
      </c>
      <c r="AB1220" s="0" t="str">
        <f aca="false">VLOOKUP($D1220,metadata!$B$2:$Z$451,25,0)</f>
        <v/>
      </c>
      <c r="AC1220" s="0" t="n">
        <v>23.8357071962673</v>
      </c>
      <c r="AD1220" s="0" t="n">
        <v>39.2138965925519</v>
      </c>
      <c r="AF1220" s="0" t="n">
        <f aca="false">IF(AE1220="",V1220,AE1220)</f>
        <v>26.6666666666667</v>
      </c>
      <c r="AG1220" s="0" t="n">
        <v>24</v>
      </c>
      <c r="AH1220" s="0" t="n">
        <v>2015</v>
      </c>
      <c r="AI1220" s="0" t="s">
        <v>37</v>
      </c>
      <c r="AJ1220" s="0" t="s">
        <v>38</v>
      </c>
    </row>
    <row r="1221" customFormat="false" ht="13.8" hidden="false" customHeight="false" outlineLevel="0" collapsed="false">
      <c r="C1221" s="0" t="n">
        <v>1229</v>
      </c>
      <c r="D1221" s="3" t="str">
        <f aca="false">VLOOKUP(C1221,$A$1:$B$451,2)</f>
        <v>27-petroskoi_F</v>
      </c>
      <c r="E1221" s="0" t="str">
        <f aca="false">VLOOKUP($D1221,metadata!$B$2:$S$451,2,0)</f>
        <v>Lehmann, P; Lyytinen, A; Piiroinen, S; Lindstrom, L</v>
      </c>
      <c r="F1221" s="0" t="str">
        <f aca="false">VLOOKUP($D1221,metadata!$B$2:$S$451,3,0)</f>
        <v>Latitudinal differences in diapause related photoperiodic responses of European Colorado potato beetles (Leptinotarsa decemlineata)</v>
      </c>
      <c r="G1221" s="0" t="str">
        <f aca="false">VLOOKUP($D1221,metadata!$B$2:$S$451,4,0)</f>
        <v>10.1007/s10682-015-9755-x</v>
      </c>
      <c r="H1221" s="0" t="str">
        <f aca="false">VLOOKUP($D1221,metadata!$B$2:$S$451,5,0)</f>
        <v>y</v>
      </c>
      <c r="I1221" s="0" t="str">
        <f aca="false">VLOOKUP($D1221,metadata!$B$2:$S$451,6,0)</f>
        <v>a</v>
      </c>
      <c r="J1221" s="0" t="str">
        <f aca="false">VLOOKUP($D1221,metadata!$B$2:$S$451,7,0)</f>
        <v>i</v>
      </c>
      <c r="K1221" s="0" t="n">
        <f aca="false">VLOOKUP($D1221,metadata!$B$2:$S$451,8,0)</f>
        <v>6</v>
      </c>
      <c r="L1221" s="0" t="n">
        <f aca="false">VLOOKUP($D1221,metadata!$B$2:$S$451,9,0)</f>
        <v>6</v>
      </c>
      <c r="M1221" s="0" t="str">
        <f aca="false">VLOOKUP($D1221,metadata!$B$2:$S$451,10,0)</f>
        <v/>
      </c>
      <c r="N1221" s="0" t="str">
        <f aca="false">VLOOKUP($D1221,metadata!$B$2:$S$451,11,0)</f>
        <v>leptinotarsa decemlineata</v>
      </c>
      <c r="O1221" s="0" t="str">
        <f aca="false">VLOOKUP($D1221,metadata!$B$2:$S$451,12,0)</f>
        <v>coleoptera</v>
      </c>
      <c r="P1221" s="0" t="str">
        <f aca="false">VLOOKUP($D1221,metadata!$B$2:$S$451,13,0)</f>
        <v>petroskoi_F</v>
      </c>
      <c r="Q1221" s="0" t="n">
        <f aca="false">VLOOKUP($D1221,metadata!$B$2:$S$451,14,0)</f>
        <v>59.9833333333333</v>
      </c>
      <c r="R1221" s="0" t="n">
        <f aca="false">VLOOKUP($D1221,metadata!$B$2:$S$451,15,0)</f>
        <v>30.5</v>
      </c>
      <c r="S1221" s="0" t="str">
        <f aca="false">VLOOKUP($D1221,metadata!$B$2:$S$451,16,0)</f>
        <v/>
      </c>
      <c r="T1221" s="0" t="str">
        <f aca="false">VLOOKUP($D1221,metadata!$B$2:$S$451,17,0)</f>
        <v/>
      </c>
      <c r="U1221" s="0" t="str">
        <f aca="false">VLOOKUP($D1221,metadata!$B$2:$S$451,18,0)</f>
        <v/>
      </c>
      <c r="V1221" s="0" t="n">
        <f aca="false">VLOOKUP($D1221,metadata!$B$2:$Z$451,19,0)</f>
        <v>39</v>
      </c>
      <c r="W1221" s="0" t="str">
        <f aca="false">VLOOKUP($D1221,metadata!$B$2:$Z$451,20,0)</f>
        <v>acc</v>
      </c>
      <c r="X1221" s="0" t="str">
        <f aca="false">VLOOKUP($D1221,metadata!$B$2:$Z$451,21,0)</f>
        <v/>
      </c>
      <c r="Y1221" s="0" t="str">
        <f aca="false">VLOOKUP($D1221,metadata!$B$2:$Z$451,22,0)</f>
        <v>27_2</v>
      </c>
      <c r="Z1221" s="0" t="str">
        <f aca="false">VLOOKUP($D1221,metadata!$B$2:$Z$451,23,0)</f>
        <v/>
      </c>
      <c r="AA1221" s="0" t="str">
        <f aca="false">VLOOKUP($D1221,metadata!$B$2:$Z$451,24,0)</f>
        <v>adult</v>
      </c>
      <c r="AB1221" s="0" t="str">
        <f aca="false">VLOOKUP($D1221,metadata!$B$2:$Z$451,25,0)</f>
        <v/>
      </c>
      <c r="AC1221" s="0" t="n">
        <v>8.96586807428281</v>
      </c>
      <c r="AD1221" s="0" t="n">
        <v>83.4963602186741</v>
      </c>
      <c r="AF1221" s="0" t="n">
        <f aca="false">IF(AE1221="",V1221,AE1221)</f>
        <v>39</v>
      </c>
      <c r="AG1221" s="0" t="n">
        <f aca="false">ROUND(AC1221,1)</f>
        <v>9</v>
      </c>
      <c r="AH1221" s="0" t="n">
        <v>2015</v>
      </c>
      <c r="AI1221" s="0" t="s">
        <v>37</v>
      </c>
      <c r="AJ1221" s="0" t="s">
        <v>38</v>
      </c>
    </row>
    <row r="1222" customFormat="false" ht="13.8" hidden="false" customHeight="false" outlineLevel="0" collapsed="false">
      <c r="C1222" s="0" t="n">
        <v>1230</v>
      </c>
      <c r="D1222" s="3" t="str">
        <f aca="false">VLOOKUP(C1222,$A$1:$B$451,2)</f>
        <v>27-petroskoi_F</v>
      </c>
      <c r="E1222" s="0" t="str">
        <f aca="false">VLOOKUP($D1222,metadata!$B$2:$S$451,2,0)</f>
        <v>Lehmann, P; Lyytinen, A; Piiroinen, S; Lindstrom, L</v>
      </c>
      <c r="F1222" s="0" t="str">
        <f aca="false">VLOOKUP($D1222,metadata!$B$2:$S$451,3,0)</f>
        <v>Latitudinal differences in diapause related photoperiodic responses of European Colorado potato beetles (Leptinotarsa decemlineata)</v>
      </c>
      <c r="G1222" s="0" t="str">
        <f aca="false">VLOOKUP($D1222,metadata!$B$2:$S$451,4,0)</f>
        <v>10.1007/s10682-015-9755-x</v>
      </c>
      <c r="H1222" s="0" t="str">
        <f aca="false">VLOOKUP($D1222,metadata!$B$2:$S$451,5,0)</f>
        <v>y</v>
      </c>
      <c r="I1222" s="0" t="str">
        <f aca="false">VLOOKUP($D1222,metadata!$B$2:$S$451,6,0)</f>
        <v>a</v>
      </c>
      <c r="J1222" s="0" t="str">
        <f aca="false">VLOOKUP($D1222,metadata!$B$2:$S$451,7,0)</f>
        <v>i</v>
      </c>
      <c r="K1222" s="0" t="n">
        <f aca="false">VLOOKUP($D1222,metadata!$B$2:$S$451,8,0)</f>
        <v>6</v>
      </c>
      <c r="L1222" s="0" t="n">
        <f aca="false">VLOOKUP($D1222,metadata!$B$2:$S$451,9,0)</f>
        <v>6</v>
      </c>
      <c r="M1222" s="0" t="str">
        <f aca="false">VLOOKUP($D1222,metadata!$B$2:$S$451,10,0)</f>
        <v/>
      </c>
      <c r="N1222" s="0" t="str">
        <f aca="false">VLOOKUP($D1222,metadata!$B$2:$S$451,11,0)</f>
        <v>leptinotarsa decemlineata</v>
      </c>
      <c r="O1222" s="0" t="str">
        <f aca="false">VLOOKUP($D1222,metadata!$B$2:$S$451,12,0)</f>
        <v>coleoptera</v>
      </c>
      <c r="P1222" s="0" t="str">
        <f aca="false">VLOOKUP($D1222,metadata!$B$2:$S$451,13,0)</f>
        <v>petroskoi_F</v>
      </c>
      <c r="Q1222" s="0" t="n">
        <f aca="false">VLOOKUP($D1222,metadata!$B$2:$S$451,14,0)</f>
        <v>59.9833333333333</v>
      </c>
      <c r="R1222" s="0" t="n">
        <f aca="false">VLOOKUP($D1222,metadata!$B$2:$S$451,15,0)</f>
        <v>30.5</v>
      </c>
      <c r="S1222" s="0" t="str">
        <f aca="false">VLOOKUP($D1222,metadata!$B$2:$S$451,16,0)</f>
        <v/>
      </c>
      <c r="T1222" s="0" t="str">
        <f aca="false">VLOOKUP($D1222,metadata!$B$2:$S$451,17,0)</f>
        <v/>
      </c>
      <c r="U1222" s="0" t="str">
        <f aca="false">VLOOKUP($D1222,metadata!$B$2:$S$451,18,0)</f>
        <v/>
      </c>
      <c r="V1222" s="0" t="n">
        <f aca="false">VLOOKUP($D1222,metadata!$B$2:$Z$451,19,0)</f>
        <v>39</v>
      </c>
      <c r="W1222" s="0" t="str">
        <f aca="false">VLOOKUP($D1222,metadata!$B$2:$Z$451,20,0)</f>
        <v>acc</v>
      </c>
      <c r="X1222" s="0" t="str">
        <f aca="false">VLOOKUP($D1222,metadata!$B$2:$Z$451,21,0)</f>
        <v/>
      </c>
      <c r="Y1222" s="0" t="str">
        <f aca="false">VLOOKUP($D1222,metadata!$B$2:$Z$451,22,0)</f>
        <v>27_2</v>
      </c>
      <c r="Z1222" s="0" t="str">
        <f aca="false">VLOOKUP($D1222,metadata!$B$2:$Z$451,23,0)</f>
        <v/>
      </c>
      <c r="AA1222" s="0" t="str">
        <f aca="false">VLOOKUP($D1222,metadata!$B$2:$Z$451,24,0)</f>
        <v>adult</v>
      </c>
      <c r="AB1222" s="0" t="str">
        <f aca="false">VLOOKUP($D1222,metadata!$B$2:$Z$451,25,0)</f>
        <v/>
      </c>
      <c r="AC1222" s="0" t="n">
        <v>11.9560736955987</v>
      </c>
      <c r="AD1222" s="0" t="n">
        <v>90.0648809770762</v>
      </c>
      <c r="AF1222" s="0" t="n">
        <f aca="false">IF(AE1222="",V1222,AE1222)</f>
        <v>39</v>
      </c>
      <c r="AG1222" s="0" t="n">
        <f aca="false">ROUND(AC1222,1)</f>
        <v>12</v>
      </c>
      <c r="AH1222" s="0" t="n">
        <v>2015</v>
      </c>
      <c r="AI1222" s="0" t="s">
        <v>37</v>
      </c>
      <c r="AJ1222" s="0" t="s">
        <v>38</v>
      </c>
    </row>
    <row r="1223" customFormat="false" ht="13.8" hidden="false" customHeight="false" outlineLevel="0" collapsed="false">
      <c r="C1223" s="0" t="n">
        <v>1231</v>
      </c>
      <c r="D1223" s="3" t="str">
        <f aca="false">VLOOKUP(C1223,$A$1:$B$451,2)</f>
        <v>27-petroskoi_F</v>
      </c>
      <c r="E1223" s="0" t="str">
        <f aca="false">VLOOKUP($D1223,metadata!$B$2:$S$451,2,0)</f>
        <v>Lehmann, P; Lyytinen, A; Piiroinen, S; Lindstrom, L</v>
      </c>
      <c r="F1223" s="0" t="str">
        <f aca="false">VLOOKUP($D1223,metadata!$B$2:$S$451,3,0)</f>
        <v>Latitudinal differences in diapause related photoperiodic responses of European Colorado potato beetles (Leptinotarsa decemlineata)</v>
      </c>
      <c r="G1223" s="0" t="str">
        <f aca="false">VLOOKUP($D1223,metadata!$B$2:$S$451,4,0)</f>
        <v>10.1007/s10682-015-9755-x</v>
      </c>
      <c r="H1223" s="0" t="str">
        <f aca="false">VLOOKUP($D1223,metadata!$B$2:$S$451,5,0)</f>
        <v>y</v>
      </c>
      <c r="I1223" s="0" t="str">
        <f aca="false">VLOOKUP($D1223,metadata!$B$2:$S$451,6,0)</f>
        <v>a</v>
      </c>
      <c r="J1223" s="0" t="str">
        <f aca="false">VLOOKUP($D1223,metadata!$B$2:$S$451,7,0)</f>
        <v>i</v>
      </c>
      <c r="K1223" s="0" t="n">
        <f aca="false">VLOOKUP($D1223,metadata!$B$2:$S$451,8,0)</f>
        <v>6</v>
      </c>
      <c r="L1223" s="0" t="n">
        <f aca="false">VLOOKUP($D1223,metadata!$B$2:$S$451,9,0)</f>
        <v>6</v>
      </c>
      <c r="M1223" s="0" t="str">
        <f aca="false">VLOOKUP($D1223,metadata!$B$2:$S$451,10,0)</f>
        <v/>
      </c>
      <c r="N1223" s="0" t="str">
        <f aca="false">VLOOKUP($D1223,metadata!$B$2:$S$451,11,0)</f>
        <v>leptinotarsa decemlineata</v>
      </c>
      <c r="O1223" s="0" t="str">
        <f aca="false">VLOOKUP($D1223,metadata!$B$2:$S$451,12,0)</f>
        <v>coleoptera</v>
      </c>
      <c r="P1223" s="0" t="str">
        <f aca="false">VLOOKUP($D1223,metadata!$B$2:$S$451,13,0)</f>
        <v>petroskoi_F</v>
      </c>
      <c r="Q1223" s="0" t="n">
        <f aca="false">VLOOKUP($D1223,metadata!$B$2:$S$451,14,0)</f>
        <v>59.9833333333333</v>
      </c>
      <c r="R1223" s="0" t="n">
        <f aca="false">VLOOKUP($D1223,metadata!$B$2:$S$451,15,0)</f>
        <v>30.5</v>
      </c>
      <c r="S1223" s="0" t="str">
        <f aca="false">VLOOKUP($D1223,metadata!$B$2:$S$451,16,0)</f>
        <v/>
      </c>
      <c r="T1223" s="0" t="str">
        <f aca="false">VLOOKUP($D1223,metadata!$B$2:$S$451,17,0)</f>
        <v/>
      </c>
      <c r="U1223" s="0" t="str">
        <f aca="false">VLOOKUP($D1223,metadata!$B$2:$S$451,18,0)</f>
        <v/>
      </c>
      <c r="V1223" s="0" t="n">
        <f aca="false">VLOOKUP($D1223,metadata!$B$2:$Z$451,19,0)</f>
        <v>39</v>
      </c>
      <c r="W1223" s="0" t="str">
        <f aca="false">VLOOKUP($D1223,metadata!$B$2:$Z$451,20,0)</f>
        <v>acc</v>
      </c>
      <c r="X1223" s="0" t="str">
        <f aca="false">VLOOKUP($D1223,metadata!$B$2:$Z$451,21,0)</f>
        <v/>
      </c>
      <c r="Y1223" s="0" t="str">
        <f aca="false">VLOOKUP($D1223,metadata!$B$2:$Z$451,22,0)</f>
        <v>27_2</v>
      </c>
      <c r="Z1223" s="0" t="str">
        <f aca="false">VLOOKUP($D1223,metadata!$B$2:$Z$451,23,0)</f>
        <v/>
      </c>
      <c r="AA1223" s="0" t="str">
        <f aca="false">VLOOKUP($D1223,metadata!$B$2:$Z$451,24,0)</f>
        <v>adult</v>
      </c>
      <c r="AB1223" s="0" t="str">
        <f aca="false">VLOOKUP($D1223,metadata!$B$2:$Z$451,25,0)</f>
        <v/>
      </c>
      <c r="AC1223" s="0" t="n">
        <v>14.9047752782095</v>
      </c>
      <c r="AD1223" s="0" t="n">
        <v>54.9662829551003</v>
      </c>
      <c r="AF1223" s="0" t="n">
        <f aca="false">IF(AE1223="",V1223,AE1223)</f>
        <v>39</v>
      </c>
      <c r="AG1223" s="0" t="n">
        <v>15</v>
      </c>
      <c r="AH1223" s="0" t="n">
        <v>2015</v>
      </c>
      <c r="AI1223" s="0" t="s">
        <v>37</v>
      </c>
      <c r="AJ1223" s="0" t="s">
        <v>38</v>
      </c>
    </row>
    <row r="1224" customFormat="false" ht="13.8" hidden="false" customHeight="false" outlineLevel="0" collapsed="false">
      <c r="C1224" s="0" t="n">
        <v>1232</v>
      </c>
      <c r="D1224" s="3" t="str">
        <f aca="false">VLOOKUP(C1224,$A$1:$B$451,2)</f>
        <v>27-petroskoi_F</v>
      </c>
      <c r="E1224" s="0" t="str">
        <f aca="false">VLOOKUP($D1224,metadata!$B$2:$S$451,2,0)</f>
        <v>Lehmann, P; Lyytinen, A; Piiroinen, S; Lindstrom, L</v>
      </c>
      <c r="F1224" s="0" t="str">
        <f aca="false">VLOOKUP($D1224,metadata!$B$2:$S$451,3,0)</f>
        <v>Latitudinal differences in diapause related photoperiodic responses of European Colorado potato beetles (Leptinotarsa decemlineata)</v>
      </c>
      <c r="G1224" s="0" t="str">
        <f aca="false">VLOOKUP($D1224,metadata!$B$2:$S$451,4,0)</f>
        <v>10.1007/s10682-015-9755-x</v>
      </c>
      <c r="H1224" s="0" t="str">
        <f aca="false">VLOOKUP($D1224,metadata!$B$2:$S$451,5,0)</f>
        <v>y</v>
      </c>
      <c r="I1224" s="0" t="str">
        <f aca="false">VLOOKUP($D1224,metadata!$B$2:$S$451,6,0)</f>
        <v>a</v>
      </c>
      <c r="J1224" s="0" t="str">
        <f aca="false">VLOOKUP($D1224,metadata!$B$2:$S$451,7,0)</f>
        <v>i</v>
      </c>
      <c r="K1224" s="0" t="n">
        <f aca="false">VLOOKUP($D1224,metadata!$B$2:$S$451,8,0)</f>
        <v>6</v>
      </c>
      <c r="L1224" s="0" t="n">
        <f aca="false">VLOOKUP($D1224,metadata!$B$2:$S$451,9,0)</f>
        <v>6</v>
      </c>
      <c r="M1224" s="0" t="str">
        <f aca="false">VLOOKUP($D1224,metadata!$B$2:$S$451,10,0)</f>
        <v/>
      </c>
      <c r="N1224" s="0" t="str">
        <f aca="false">VLOOKUP($D1224,metadata!$B$2:$S$451,11,0)</f>
        <v>leptinotarsa decemlineata</v>
      </c>
      <c r="O1224" s="0" t="str">
        <f aca="false">VLOOKUP($D1224,metadata!$B$2:$S$451,12,0)</f>
        <v>coleoptera</v>
      </c>
      <c r="P1224" s="0" t="str">
        <f aca="false">VLOOKUP($D1224,metadata!$B$2:$S$451,13,0)</f>
        <v>petroskoi_F</v>
      </c>
      <c r="Q1224" s="0" t="n">
        <f aca="false">VLOOKUP($D1224,metadata!$B$2:$S$451,14,0)</f>
        <v>59.9833333333333</v>
      </c>
      <c r="R1224" s="0" t="n">
        <f aca="false">VLOOKUP($D1224,metadata!$B$2:$S$451,15,0)</f>
        <v>30.5</v>
      </c>
      <c r="S1224" s="0" t="str">
        <f aca="false">VLOOKUP($D1224,metadata!$B$2:$S$451,16,0)</f>
        <v/>
      </c>
      <c r="T1224" s="0" t="str">
        <f aca="false">VLOOKUP($D1224,metadata!$B$2:$S$451,17,0)</f>
        <v/>
      </c>
      <c r="U1224" s="0" t="str">
        <f aca="false">VLOOKUP($D1224,metadata!$B$2:$S$451,18,0)</f>
        <v/>
      </c>
      <c r="V1224" s="0" t="n">
        <f aca="false">VLOOKUP($D1224,metadata!$B$2:$Z$451,19,0)</f>
        <v>39</v>
      </c>
      <c r="W1224" s="0" t="str">
        <f aca="false">VLOOKUP($D1224,metadata!$B$2:$Z$451,20,0)</f>
        <v>acc</v>
      </c>
      <c r="X1224" s="0" t="str">
        <f aca="false">VLOOKUP($D1224,metadata!$B$2:$Z$451,21,0)</f>
        <v/>
      </c>
      <c r="Y1224" s="0" t="str">
        <f aca="false">VLOOKUP($D1224,metadata!$B$2:$Z$451,22,0)</f>
        <v>27_2</v>
      </c>
      <c r="Z1224" s="0" t="str">
        <f aca="false">VLOOKUP($D1224,metadata!$B$2:$Z$451,23,0)</f>
        <v/>
      </c>
      <c r="AA1224" s="0" t="str">
        <f aca="false">VLOOKUP($D1224,metadata!$B$2:$Z$451,24,0)</f>
        <v>adult</v>
      </c>
      <c r="AB1224" s="0" t="str">
        <f aca="false">VLOOKUP($D1224,metadata!$B$2:$Z$451,25,0)</f>
        <v/>
      </c>
      <c r="AC1224" s="0" t="n">
        <v>17.8809547365028</v>
      </c>
      <c r="AD1224" s="0" t="n">
        <v>13.6588339295915</v>
      </c>
      <c r="AF1224" s="0" t="n">
        <f aca="false">IF(AE1224="",V1224,AE1224)</f>
        <v>39</v>
      </c>
      <c r="AG1224" s="0" t="n">
        <v>18</v>
      </c>
      <c r="AH1224" s="0" t="n">
        <v>2015</v>
      </c>
      <c r="AI1224" s="0" t="s">
        <v>37</v>
      </c>
      <c r="AJ1224" s="0" t="s">
        <v>38</v>
      </c>
    </row>
    <row r="1225" customFormat="false" ht="13.8" hidden="false" customHeight="false" outlineLevel="0" collapsed="false">
      <c r="C1225" s="0" t="n">
        <v>1233</v>
      </c>
      <c r="D1225" s="3" t="str">
        <f aca="false">VLOOKUP(C1225,$A$1:$B$451,2)</f>
        <v>27-petroskoi_F</v>
      </c>
      <c r="E1225" s="0" t="str">
        <f aca="false">VLOOKUP($D1225,metadata!$B$2:$S$451,2,0)</f>
        <v>Lehmann, P; Lyytinen, A; Piiroinen, S; Lindstrom, L</v>
      </c>
      <c r="F1225" s="0" t="str">
        <f aca="false">VLOOKUP($D1225,metadata!$B$2:$S$451,3,0)</f>
        <v>Latitudinal differences in diapause related photoperiodic responses of European Colorado potato beetles (Leptinotarsa decemlineata)</v>
      </c>
      <c r="G1225" s="0" t="str">
        <f aca="false">VLOOKUP($D1225,metadata!$B$2:$S$451,4,0)</f>
        <v>10.1007/s10682-015-9755-x</v>
      </c>
      <c r="H1225" s="0" t="str">
        <f aca="false">VLOOKUP($D1225,metadata!$B$2:$S$451,5,0)</f>
        <v>y</v>
      </c>
      <c r="I1225" s="0" t="str">
        <f aca="false">VLOOKUP($D1225,metadata!$B$2:$S$451,6,0)</f>
        <v>a</v>
      </c>
      <c r="J1225" s="0" t="str">
        <f aca="false">VLOOKUP($D1225,metadata!$B$2:$S$451,7,0)</f>
        <v>i</v>
      </c>
      <c r="K1225" s="0" t="n">
        <f aca="false">VLOOKUP($D1225,metadata!$B$2:$S$451,8,0)</f>
        <v>6</v>
      </c>
      <c r="L1225" s="0" t="n">
        <f aca="false">VLOOKUP($D1225,metadata!$B$2:$S$451,9,0)</f>
        <v>6</v>
      </c>
      <c r="M1225" s="0" t="str">
        <f aca="false">VLOOKUP($D1225,metadata!$B$2:$S$451,10,0)</f>
        <v/>
      </c>
      <c r="N1225" s="0" t="str">
        <f aca="false">VLOOKUP($D1225,metadata!$B$2:$S$451,11,0)</f>
        <v>leptinotarsa decemlineata</v>
      </c>
      <c r="O1225" s="0" t="str">
        <f aca="false">VLOOKUP($D1225,metadata!$B$2:$S$451,12,0)</f>
        <v>coleoptera</v>
      </c>
      <c r="P1225" s="0" t="str">
        <f aca="false">VLOOKUP($D1225,metadata!$B$2:$S$451,13,0)</f>
        <v>petroskoi_F</v>
      </c>
      <c r="Q1225" s="0" t="n">
        <f aca="false">VLOOKUP($D1225,metadata!$B$2:$S$451,14,0)</f>
        <v>59.9833333333333</v>
      </c>
      <c r="R1225" s="0" t="n">
        <f aca="false">VLOOKUP($D1225,metadata!$B$2:$S$451,15,0)</f>
        <v>30.5</v>
      </c>
      <c r="S1225" s="0" t="str">
        <f aca="false">VLOOKUP($D1225,metadata!$B$2:$S$451,16,0)</f>
        <v/>
      </c>
      <c r="T1225" s="0" t="str">
        <f aca="false">VLOOKUP($D1225,metadata!$B$2:$S$451,17,0)</f>
        <v/>
      </c>
      <c r="U1225" s="0" t="str">
        <f aca="false">VLOOKUP($D1225,metadata!$B$2:$S$451,18,0)</f>
        <v/>
      </c>
      <c r="V1225" s="0" t="n">
        <f aca="false">VLOOKUP($D1225,metadata!$B$2:$Z$451,19,0)</f>
        <v>39</v>
      </c>
      <c r="W1225" s="0" t="str">
        <f aca="false">VLOOKUP($D1225,metadata!$B$2:$Z$451,20,0)</f>
        <v>acc</v>
      </c>
      <c r="X1225" s="0" t="str">
        <f aca="false">VLOOKUP($D1225,metadata!$B$2:$Z$451,21,0)</f>
        <v/>
      </c>
      <c r="Y1225" s="0" t="str">
        <f aca="false">VLOOKUP($D1225,metadata!$B$2:$Z$451,22,0)</f>
        <v>27_2</v>
      </c>
      <c r="Z1225" s="0" t="str">
        <f aca="false">VLOOKUP($D1225,metadata!$B$2:$Z$451,23,0)</f>
        <v/>
      </c>
      <c r="AA1225" s="0" t="str">
        <f aca="false">VLOOKUP($D1225,metadata!$B$2:$Z$451,24,0)</f>
        <v>adult</v>
      </c>
      <c r="AB1225" s="0" t="str">
        <f aca="false">VLOOKUP($D1225,metadata!$B$2:$Z$451,25,0)</f>
        <v/>
      </c>
      <c r="AC1225" s="0" t="n">
        <v>20.8453100914971</v>
      </c>
      <c r="AD1225" s="0" t="n">
        <v>31.9917789770315</v>
      </c>
      <c r="AF1225" s="0" t="n">
        <f aca="false">IF(AE1225="",V1225,AE1225)</f>
        <v>39</v>
      </c>
      <c r="AG1225" s="0" t="n">
        <v>21</v>
      </c>
      <c r="AH1225" s="0" t="n">
        <v>2015</v>
      </c>
      <c r="AI1225" s="0" t="s">
        <v>37</v>
      </c>
      <c r="AJ1225" s="0" t="s">
        <v>38</v>
      </c>
    </row>
    <row r="1226" customFormat="false" ht="13.8" hidden="false" customHeight="false" outlineLevel="0" collapsed="false">
      <c r="C1226" s="0" t="n">
        <v>1234</v>
      </c>
      <c r="D1226" s="3" t="str">
        <f aca="false">VLOOKUP(C1226,$A$1:$B$451,2)</f>
        <v>27-petroskoi_F</v>
      </c>
      <c r="E1226" s="0" t="str">
        <f aca="false">VLOOKUP($D1226,metadata!$B$2:$S$451,2,0)</f>
        <v>Lehmann, P; Lyytinen, A; Piiroinen, S; Lindstrom, L</v>
      </c>
      <c r="F1226" s="0" t="str">
        <f aca="false">VLOOKUP($D1226,metadata!$B$2:$S$451,3,0)</f>
        <v>Latitudinal differences in diapause related photoperiodic responses of European Colorado potato beetles (Leptinotarsa decemlineata)</v>
      </c>
      <c r="G1226" s="0" t="str">
        <f aca="false">VLOOKUP($D1226,metadata!$B$2:$S$451,4,0)</f>
        <v>10.1007/s10682-015-9755-x</v>
      </c>
      <c r="H1226" s="0" t="str">
        <f aca="false">VLOOKUP($D1226,metadata!$B$2:$S$451,5,0)</f>
        <v>y</v>
      </c>
      <c r="I1226" s="0" t="str">
        <f aca="false">VLOOKUP($D1226,metadata!$B$2:$S$451,6,0)</f>
        <v>a</v>
      </c>
      <c r="J1226" s="0" t="str">
        <f aca="false">VLOOKUP($D1226,metadata!$B$2:$S$451,7,0)</f>
        <v>i</v>
      </c>
      <c r="K1226" s="0" t="n">
        <f aca="false">VLOOKUP($D1226,metadata!$B$2:$S$451,8,0)</f>
        <v>6</v>
      </c>
      <c r="L1226" s="0" t="n">
        <f aca="false">VLOOKUP($D1226,metadata!$B$2:$S$451,9,0)</f>
        <v>6</v>
      </c>
      <c r="M1226" s="0" t="str">
        <f aca="false">VLOOKUP($D1226,metadata!$B$2:$S$451,10,0)</f>
        <v/>
      </c>
      <c r="N1226" s="0" t="str">
        <f aca="false">VLOOKUP($D1226,metadata!$B$2:$S$451,11,0)</f>
        <v>leptinotarsa decemlineata</v>
      </c>
      <c r="O1226" s="0" t="str">
        <f aca="false">VLOOKUP($D1226,metadata!$B$2:$S$451,12,0)</f>
        <v>coleoptera</v>
      </c>
      <c r="P1226" s="0" t="str">
        <f aca="false">VLOOKUP($D1226,metadata!$B$2:$S$451,13,0)</f>
        <v>petroskoi_F</v>
      </c>
      <c r="Q1226" s="0" t="n">
        <f aca="false">VLOOKUP($D1226,metadata!$B$2:$S$451,14,0)</f>
        <v>59.9833333333333</v>
      </c>
      <c r="R1226" s="0" t="n">
        <f aca="false">VLOOKUP($D1226,metadata!$B$2:$S$451,15,0)</f>
        <v>30.5</v>
      </c>
      <c r="S1226" s="0" t="str">
        <f aca="false">VLOOKUP($D1226,metadata!$B$2:$S$451,16,0)</f>
        <v/>
      </c>
      <c r="T1226" s="0" t="str">
        <f aca="false">VLOOKUP($D1226,metadata!$B$2:$S$451,17,0)</f>
        <v/>
      </c>
      <c r="U1226" s="0" t="str">
        <f aca="false">VLOOKUP($D1226,metadata!$B$2:$S$451,18,0)</f>
        <v/>
      </c>
      <c r="V1226" s="0" t="n">
        <f aca="false">VLOOKUP($D1226,metadata!$B$2:$Z$451,19,0)</f>
        <v>39</v>
      </c>
      <c r="W1226" s="0" t="str">
        <f aca="false">VLOOKUP($D1226,metadata!$B$2:$Z$451,20,0)</f>
        <v>acc</v>
      </c>
      <c r="X1226" s="0" t="str">
        <f aca="false">VLOOKUP($D1226,metadata!$B$2:$Z$451,21,0)</f>
        <v/>
      </c>
      <c r="Y1226" s="0" t="str">
        <f aca="false">VLOOKUP($D1226,metadata!$B$2:$Z$451,22,0)</f>
        <v>27_2</v>
      </c>
      <c r="Z1226" s="0" t="str">
        <f aca="false">VLOOKUP($D1226,metadata!$B$2:$Z$451,23,0)</f>
        <v/>
      </c>
      <c r="AA1226" s="0" t="str">
        <f aca="false">VLOOKUP($D1226,metadata!$B$2:$Z$451,24,0)</f>
        <v>adult</v>
      </c>
      <c r="AB1226" s="0" t="str">
        <f aca="false">VLOOKUP($D1226,metadata!$B$2:$Z$451,25,0)</f>
        <v/>
      </c>
      <c r="AC1226" s="0" t="n">
        <v>23.8043039097729</v>
      </c>
      <c r="AD1226" s="0" t="n">
        <v>32.0240120251609</v>
      </c>
      <c r="AF1226" s="0" t="n">
        <f aca="false">IF(AE1226="",V1226,AE1226)</f>
        <v>39</v>
      </c>
      <c r="AG1226" s="0" t="n">
        <v>24</v>
      </c>
      <c r="AH1226" s="0" t="n">
        <v>2015</v>
      </c>
      <c r="AI1226" s="0" t="s">
        <v>37</v>
      </c>
      <c r="AJ1226" s="0" t="s">
        <v>38</v>
      </c>
    </row>
    <row r="1227" customFormat="false" ht="13.8" hidden="false" customHeight="false" outlineLevel="0" collapsed="false">
      <c r="C1227" s="0" t="n">
        <v>1235</v>
      </c>
      <c r="D1227" s="3" t="str">
        <f aca="false">VLOOKUP(C1227,$A$1:$B$451,2)</f>
        <v>28-</v>
      </c>
      <c r="E1227" s="0" t="str">
        <f aca="false">VLOOKUP($D1227,metadata!$B$2:$S$451,2,0)</f>
        <v>Leisnham, PT; Towler, L; Juliano, SA</v>
      </c>
      <c r="F1227" s="0" t="str">
        <f aca="false">VLOOKUP($D1227,metadata!$B$2:$S$451,3,0)</f>
        <v>Geographic Variation of Photoperiodic Diapause but Not Adult Survival or Reproduction of the Invasive Mosquito Aedes albopictus (Diptera: Culicidae) in North America</v>
      </c>
      <c r="G1227" s="0" t="str">
        <f aca="false">VLOOKUP($D1227,metadata!$B$2:$S$451,4,0)</f>
        <v>10.1603/AN11032</v>
      </c>
      <c r="H1227" s="0" t="str">
        <f aca="false">VLOOKUP($D1227,metadata!$B$2:$S$451,5,0)</f>
        <v>n</v>
      </c>
      <c r="I1227" s="0" t="str">
        <f aca="false">VLOOKUP($D1227,metadata!$B$2:$S$451,6,0)</f>
        <v>a</v>
      </c>
      <c r="J1227" s="0" t="str">
        <f aca="false">VLOOKUP($D1227,metadata!$B$2:$S$451,7,0)</f>
        <v>i</v>
      </c>
      <c r="K1227" s="0" t="n">
        <f aca="false">VLOOKUP($D1227,metadata!$B$2:$S$451,8,0)</f>
        <v>6</v>
      </c>
      <c r="L1227" s="0" t="n">
        <f aca="false">VLOOKUP($D1227,metadata!$B$2:$S$451,9,0)</f>
        <v>2</v>
      </c>
      <c r="M1227" s="0" t="str">
        <f aca="false">VLOOKUP($D1227,metadata!$B$2:$S$451,10,0)</f>
        <v>n</v>
      </c>
      <c r="N1227" s="0" t="str">
        <f aca="false">VLOOKUP($D1227,metadata!$B$2:$S$451,11,0)</f>
        <v/>
      </c>
      <c r="O1227" s="0" t="str">
        <f aca="false">VLOOKUP($D1227,metadata!$B$2:$S$451,12,0)</f>
        <v/>
      </c>
      <c r="P1227" s="0" t="str">
        <f aca="false">VLOOKUP($D1227,metadata!$B$2:$S$451,13,0)</f>
        <v/>
      </c>
      <c r="Q1227" s="0" t="str">
        <f aca="false">VLOOKUP($D1227,metadata!$B$2:$S$451,14,0)</f>
        <v/>
      </c>
      <c r="R1227" s="0" t="str">
        <f aca="false">VLOOKUP($D1227,metadata!$B$2:$S$451,15,0)</f>
        <v/>
      </c>
      <c r="S1227" s="0" t="str">
        <f aca="false">VLOOKUP($D1227,metadata!$B$2:$S$451,16,0)</f>
        <v/>
      </c>
      <c r="T1227" s="0" t="str">
        <f aca="false">VLOOKUP($D1227,metadata!$B$2:$S$451,17,0)</f>
        <v/>
      </c>
      <c r="U1227" s="0" t="str">
        <f aca="false">VLOOKUP($D1227,metadata!$B$2:$S$451,18,0)</f>
        <v/>
      </c>
      <c r="V1227" s="0" t="str">
        <f aca="false">VLOOKUP($D1227,metadata!$B$2:$Z$451,19,0)</f>
        <v/>
      </c>
      <c r="W1227" s="0" t="str">
        <f aca="false">VLOOKUP($D1227,metadata!$B$2:$Z$451,20,0)</f>
        <v/>
      </c>
      <c r="X1227" s="0" t="str">
        <f aca="false">VLOOKUP($D1227,metadata!$B$2:$Z$451,21,0)</f>
        <v/>
      </c>
      <c r="Y1227" s="0" t="str">
        <f aca="false">VLOOKUP($D1227,metadata!$B$2:$Z$451,22,0)</f>
        <v/>
      </c>
      <c r="Z1227" s="0" t="str">
        <f aca="false">VLOOKUP($D1227,metadata!$B$2:$Z$451,23,0)</f>
        <v/>
      </c>
      <c r="AA1227" s="0" t="str">
        <f aca="false">VLOOKUP($D1227,metadata!$B$2:$Z$451,24,0)</f>
        <v/>
      </c>
      <c r="AB1227" s="0" t="str">
        <f aca="false">VLOOKUP($D1227,metadata!$B$2:$Z$451,25,0)</f>
        <v/>
      </c>
      <c r="AF1227" s="0" t="str">
        <f aca="false">IF(AE1227="",V1227,AE1227)</f>
        <v/>
      </c>
      <c r="AG1227" s="0" t="n">
        <f aca="false">ROUND(AC1227,1)</f>
        <v>0</v>
      </c>
      <c r="AI1227" s="0" t="s">
        <v>38</v>
      </c>
    </row>
    <row r="1228" customFormat="false" ht="13.8" hidden="false" customHeight="false" outlineLevel="0" collapsed="false">
      <c r="C1228" s="0" t="n">
        <v>1236</v>
      </c>
      <c r="D1228" s="3" t="str">
        <f aca="false">VLOOKUP(C1228,$A$1:$B$451,2)</f>
        <v>28-</v>
      </c>
      <c r="E1228" s="0" t="str">
        <f aca="false">VLOOKUP($D1228,metadata!$B$2:$S$451,2,0)</f>
        <v>Leisnham, PT; Towler, L; Juliano, SA</v>
      </c>
      <c r="F1228" s="0" t="str">
        <f aca="false">VLOOKUP($D1228,metadata!$B$2:$S$451,3,0)</f>
        <v>Geographic Variation of Photoperiodic Diapause but Not Adult Survival or Reproduction of the Invasive Mosquito Aedes albopictus (Diptera: Culicidae) in North America</v>
      </c>
      <c r="G1228" s="0" t="str">
        <f aca="false">VLOOKUP($D1228,metadata!$B$2:$S$451,4,0)</f>
        <v>10.1603/AN11032</v>
      </c>
      <c r="H1228" s="0" t="str">
        <f aca="false">VLOOKUP($D1228,metadata!$B$2:$S$451,5,0)</f>
        <v>n</v>
      </c>
      <c r="I1228" s="0" t="str">
        <f aca="false">VLOOKUP($D1228,metadata!$B$2:$S$451,6,0)</f>
        <v>a</v>
      </c>
      <c r="J1228" s="0" t="str">
        <f aca="false">VLOOKUP($D1228,metadata!$B$2:$S$451,7,0)</f>
        <v>i</v>
      </c>
      <c r="K1228" s="0" t="n">
        <f aca="false">VLOOKUP($D1228,metadata!$B$2:$S$451,8,0)</f>
        <v>6</v>
      </c>
      <c r="L1228" s="0" t="n">
        <f aca="false">VLOOKUP($D1228,metadata!$B$2:$S$451,9,0)</f>
        <v>2</v>
      </c>
      <c r="M1228" s="0" t="str">
        <f aca="false">VLOOKUP($D1228,metadata!$B$2:$S$451,10,0)</f>
        <v>n</v>
      </c>
      <c r="N1228" s="0" t="str">
        <f aca="false">VLOOKUP($D1228,metadata!$B$2:$S$451,11,0)</f>
        <v/>
      </c>
      <c r="O1228" s="0" t="str">
        <f aca="false">VLOOKUP($D1228,metadata!$B$2:$S$451,12,0)</f>
        <v/>
      </c>
      <c r="P1228" s="0" t="str">
        <f aca="false">VLOOKUP($D1228,metadata!$B$2:$S$451,13,0)</f>
        <v/>
      </c>
      <c r="Q1228" s="0" t="str">
        <f aca="false">VLOOKUP($D1228,metadata!$B$2:$S$451,14,0)</f>
        <v/>
      </c>
      <c r="R1228" s="0" t="str">
        <f aca="false">VLOOKUP($D1228,metadata!$B$2:$S$451,15,0)</f>
        <v/>
      </c>
      <c r="S1228" s="0" t="str">
        <f aca="false">VLOOKUP($D1228,metadata!$B$2:$S$451,16,0)</f>
        <v/>
      </c>
      <c r="T1228" s="0" t="str">
        <f aca="false">VLOOKUP($D1228,metadata!$B$2:$S$451,17,0)</f>
        <v/>
      </c>
      <c r="U1228" s="0" t="str">
        <f aca="false">VLOOKUP($D1228,metadata!$B$2:$S$451,18,0)</f>
        <v/>
      </c>
      <c r="V1228" s="0" t="str">
        <f aca="false">VLOOKUP($D1228,metadata!$B$2:$Z$451,19,0)</f>
        <v/>
      </c>
      <c r="W1228" s="0" t="str">
        <f aca="false">VLOOKUP($D1228,metadata!$B$2:$Z$451,20,0)</f>
        <v/>
      </c>
      <c r="X1228" s="0" t="str">
        <f aca="false">VLOOKUP($D1228,metadata!$B$2:$Z$451,21,0)</f>
        <v/>
      </c>
      <c r="Y1228" s="0" t="str">
        <f aca="false">VLOOKUP($D1228,metadata!$B$2:$Z$451,22,0)</f>
        <v/>
      </c>
      <c r="Z1228" s="0" t="str">
        <f aca="false">VLOOKUP($D1228,metadata!$B$2:$Z$451,23,0)</f>
        <v/>
      </c>
      <c r="AA1228" s="0" t="str">
        <f aca="false">VLOOKUP($D1228,metadata!$B$2:$Z$451,24,0)</f>
        <v/>
      </c>
      <c r="AB1228" s="0" t="str">
        <f aca="false">VLOOKUP($D1228,metadata!$B$2:$Z$451,25,0)</f>
        <v/>
      </c>
      <c r="AF1228" s="0" t="str">
        <f aca="false">IF(AE1228="",V1228,AE1228)</f>
        <v/>
      </c>
      <c r="AG1228" s="0" t="n">
        <f aca="false">ROUND(AC1228,1)</f>
        <v>0</v>
      </c>
      <c r="AI1228" s="0" t="s">
        <v>38</v>
      </c>
    </row>
    <row r="1229" customFormat="false" ht="13.8" hidden="false" customHeight="false" outlineLevel="0" collapsed="false">
      <c r="C1229" s="0" t="n">
        <v>1237</v>
      </c>
      <c r="D1229" s="3" t="str">
        <f aca="false">VLOOKUP(C1229,$A$1:$B$451,2)</f>
        <v>29- T</v>
      </c>
      <c r="E1229" s="0" t="str">
        <f aca="false">VLOOKUP($D1229,metadata!$B$2:$S$451,2,0)</f>
        <v>LUMME, J; OIKARINEN, A</v>
      </c>
      <c r="F1229" s="0" t="str">
        <f aca="false">VLOOKUP($D1229,metadata!$B$2:$S$451,3,0)</f>
        <v>GENETIC BASIS OF GEOGRAPHICALLY VARIABLE PHOTOPERIODIC DIAPAUSE IN DROSOPHILA-LITTORALIS</v>
      </c>
      <c r="G1229" s="0" t="str">
        <f aca="false">VLOOKUP($D1229,metadata!$B$2:$S$451,4,0)</f>
        <v/>
      </c>
      <c r="H1229" s="0" t="str">
        <f aca="false">VLOOKUP($D1229,metadata!$B$2:$S$451,5,0)</f>
        <v>y</v>
      </c>
      <c r="I1229" s="0" t="str">
        <f aca="false">VLOOKUP($D1229,metadata!$B$2:$S$451,6,0)</f>
        <v>a</v>
      </c>
      <c r="J1229" s="0" t="str">
        <f aca="false">VLOOKUP($D1229,metadata!$B$2:$S$451,7,0)</f>
        <v>i</v>
      </c>
      <c r="K1229" s="0" t="n">
        <f aca="false">VLOOKUP($D1229,metadata!$B$2:$S$451,8,0)</f>
        <v>8</v>
      </c>
      <c r="L1229" s="0" t="n">
        <f aca="false">VLOOKUP($D1229,metadata!$B$2:$S$451,9,0)</f>
        <v>7</v>
      </c>
      <c r="M1229" s="0" t="str">
        <f aca="false">VLOOKUP($D1229,metadata!$B$2:$S$451,10,0)</f>
        <v/>
      </c>
      <c r="N1229" s="0" t="str">
        <f aca="false">VLOOKUP($D1229,metadata!$B$2:$S$451,11,0)</f>
        <v>drosophila littoralis</v>
      </c>
      <c r="O1229" s="0" t="str">
        <f aca="false">VLOOKUP($D1229,metadata!$B$2:$S$451,12,0)</f>
        <v>diptera</v>
      </c>
      <c r="P1229" s="0" t="str">
        <f aca="false">VLOOKUP($D1229,metadata!$B$2:$S$451,13,0)</f>
        <v>T</v>
      </c>
      <c r="Q1229" s="0" t="n">
        <f aca="false">VLOOKUP($D1229,metadata!$B$2:$S$451,14,0)</f>
        <v>46.10596</v>
      </c>
      <c r="R1229" s="0" t="n">
        <f aca="false">VLOOKUP($D1229,metadata!$B$2:$S$451,15,0)</f>
        <v>8.9385</v>
      </c>
      <c r="S1229" s="0" t="str">
        <f aca="false">VLOOKUP($D1229,metadata!$B$2:$S$451,16,0)</f>
        <v/>
      </c>
      <c r="T1229" s="0" t="str">
        <f aca="false">VLOOKUP($D1229,metadata!$B$2:$S$451,17,0)</f>
        <v/>
      </c>
      <c r="U1229" s="0" t="str">
        <f aca="false">VLOOKUP($D1229,metadata!$B$2:$S$451,18,0)</f>
        <v/>
      </c>
      <c r="V1229" s="0" t="n">
        <f aca="false">VLOOKUP($D1229,metadata!$B$2:$Z$451,19,0)</f>
        <v>128</v>
      </c>
      <c r="W1229" s="0" t="str">
        <f aca="false">VLOOKUP($D1229,metadata!$B$2:$Z$451,20,0)</f>
        <v>global average</v>
      </c>
      <c r="X1229" s="0" t="str">
        <f aca="false">VLOOKUP($D1229,metadata!$B$2:$Z$451,21,0)</f>
        <v/>
      </c>
      <c r="Y1229" s="0" t="n">
        <f aca="false">VLOOKUP($D1229,metadata!$B$2:$Z$451,22,0)</f>
        <v>29</v>
      </c>
      <c r="Z1229" s="0" t="str">
        <f aca="false">VLOOKUP($D1229,metadata!$B$2:$Z$451,23,0)</f>
        <v/>
      </c>
      <c r="AA1229" s="0" t="str">
        <f aca="false">VLOOKUP($D1229,metadata!$B$2:$Z$451,24,0)</f>
        <v>adult</v>
      </c>
      <c r="AB1229" s="0" t="str">
        <f aca="false">VLOOKUP($D1229,metadata!$B$2:$Z$451,25,0)</f>
        <v/>
      </c>
      <c r="AC1229" s="0" t="n">
        <v>9.05564101530927</v>
      </c>
      <c r="AD1229" s="0" t="n">
        <v>14.9256579150085</v>
      </c>
      <c r="AF1229" s="0" t="n">
        <f aca="false">IF(AE1229="",V1229,AE1229)</f>
        <v>128</v>
      </c>
      <c r="AG1229" s="0" t="n">
        <v>9</v>
      </c>
      <c r="AH1229" s="0" t="n">
        <v>1977</v>
      </c>
      <c r="AI1229" s="0" t="s">
        <v>38</v>
      </c>
      <c r="AJ1229" s="0" t="s">
        <v>38</v>
      </c>
    </row>
    <row r="1230" customFormat="false" ht="13.8" hidden="false" customHeight="false" outlineLevel="0" collapsed="false">
      <c r="C1230" s="0" t="n">
        <v>1238</v>
      </c>
      <c r="D1230" s="3" t="str">
        <f aca="false">VLOOKUP(C1230,$A$1:$B$451,2)</f>
        <v>29- T</v>
      </c>
      <c r="E1230" s="0" t="str">
        <f aca="false">VLOOKUP($D1230,metadata!$B$2:$S$451,2,0)</f>
        <v>LUMME, J; OIKARINEN, A</v>
      </c>
      <c r="F1230" s="0" t="str">
        <f aca="false">VLOOKUP($D1230,metadata!$B$2:$S$451,3,0)</f>
        <v>GENETIC BASIS OF GEOGRAPHICALLY VARIABLE PHOTOPERIODIC DIAPAUSE IN DROSOPHILA-LITTORALIS</v>
      </c>
      <c r="G1230" s="0" t="str">
        <f aca="false">VLOOKUP($D1230,metadata!$B$2:$S$451,4,0)</f>
        <v/>
      </c>
      <c r="H1230" s="0" t="str">
        <f aca="false">VLOOKUP($D1230,metadata!$B$2:$S$451,5,0)</f>
        <v>y</v>
      </c>
      <c r="I1230" s="0" t="str">
        <f aca="false">VLOOKUP($D1230,metadata!$B$2:$S$451,6,0)</f>
        <v>a</v>
      </c>
      <c r="J1230" s="0" t="str">
        <f aca="false">VLOOKUP($D1230,metadata!$B$2:$S$451,7,0)</f>
        <v>i</v>
      </c>
      <c r="K1230" s="0" t="n">
        <f aca="false">VLOOKUP($D1230,metadata!$B$2:$S$451,8,0)</f>
        <v>8</v>
      </c>
      <c r="L1230" s="0" t="n">
        <f aca="false">VLOOKUP($D1230,metadata!$B$2:$S$451,9,0)</f>
        <v>7</v>
      </c>
      <c r="M1230" s="0" t="str">
        <f aca="false">VLOOKUP($D1230,metadata!$B$2:$S$451,10,0)</f>
        <v/>
      </c>
      <c r="N1230" s="0" t="str">
        <f aca="false">VLOOKUP($D1230,metadata!$B$2:$S$451,11,0)</f>
        <v>drosophila littoralis</v>
      </c>
      <c r="O1230" s="0" t="str">
        <f aca="false">VLOOKUP($D1230,metadata!$B$2:$S$451,12,0)</f>
        <v>diptera</v>
      </c>
      <c r="P1230" s="0" t="str">
        <f aca="false">VLOOKUP($D1230,metadata!$B$2:$S$451,13,0)</f>
        <v>T</v>
      </c>
      <c r="Q1230" s="0" t="n">
        <f aca="false">VLOOKUP($D1230,metadata!$B$2:$S$451,14,0)</f>
        <v>46.10596</v>
      </c>
      <c r="R1230" s="0" t="n">
        <f aca="false">VLOOKUP($D1230,metadata!$B$2:$S$451,15,0)</f>
        <v>8.9385</v>
      </c>
      <c r="S1230" s="0" t="str">
        <f aca="false">VLOOKUP($D1230,metadata!$B$2:$S$451,16,0)</f>
        <v/>
      </c>
      <c r="T1230" s="0" t="str">
        <f aca="false">VLOOKUP($D1230,metadata!$B$2:$S$451,17,0)</f>
        <v/>
      </c>
      <c r="U1230" s="0" t="str">
        <f aca="false">VLOOKUP($D1230,metadata!$B$2:$S$451,18,0)</f>
        <v/>
      </c>
      <c r="V1230" s="0" t="n">
        <f aca="false">VLOOKUP($D1230,metadata!$B$2:$Z$451,19,0)</f>
        <v>128</v>
      </c>
      <c r="W1230" s="0" t="str">
        <f aca="false">VLOOKUP($D1230,metadata!$B$2:$Z$451,20,0)</f>
        <v>global average</v>
      </c>
      <c r="X1230" s="0" t="str">
        <f aca="false">VLOOKUP($D1230,metadata!$B$2:$Z$451,21,0)</f>
        <v/>
      </c>
      <c r="Y1230" s="0" t="n">
        <f aca="false">VLOOKUP($D1230,metadata!$B$2:$Z$451,22,0)</f>
        <v>29</v>
      </c>
      <c r="Z1230" s="0" t="str">
        <f aca="false">VLOOKUP($D1230,metadata!$B$2:$Z$451,23,0)</f>
        <v/>
      </c>
      <c r="AA1230" s="0" t="str">
        <f aca="false">VLOOKUP($D1230,metadata!$B$2:$Z$451,24,0)</f>
        <v>adult</v>
      </c>
      <c r="AB1230" s="0" t="str">
        <f aca="false">VLOOKUP($D1230,metadata!$B$2:$Z$451,25,0)</f>
        <v/>
      </c>
      <c r="AC1230" s="0" t="n">
        <v>12.0055463248487</v>
      </c>
      <c r="AD1230" s="0" t="n">
        <v>4.17941649818323</v>
      </c>
      <c r="AF1230" s="0" t="n">
        <f aca="false">IF(AE1230="",V1230,AE1230)</f>
        <v>128</v>
      </c>
      <c r="AG1230" s="0" t="n">
        <f aca="false">ROUND(AC1230,1)</f>
        <v>12</v>
      </c>
      <c r="AH1230" s="0" t="n">
        <v>1977</v>
      </c>
      <c r="AI1230" s="0" t="s">
        <v>38</v>
      </c>
      <c r="AJ1230" s="0" t="s">
        <v>38</v>
      </c>
    </row>
    <row r="1231" customFormat="false" ht="13.8" hidden="false" customHeight="false" outlineLevel="0" collapsed="false">
      <c r="C1231" s="0" t="n">
        <v>1239</v>
      </c>
      <c r="D1231" s="3" t="str">
        <f aca="false">VLOOKUP(C1231,$A$1:$B$451,2)</f>
        <v>29- T</v>
      </c>
      <c r="E1231" s="0" t="str">
        <f aca="false">VLOOKUP($D1231,metadata!$B$2:$S$451,2,0)</f>
        <v>LUMME, J; OIKARINEN, A</v>
      </c>
      <c r="F1231" s="0" t="str">
        <f aca="false">VLOOKUP($D1231,metadata!$B$2:$S$451,3,0)</f>
        <v>GENETIC BASIS OF GEOGRAPHICALLY VARIABLE PHOTOPERIODIC DIAPAUSE IN DROSOPHILA-LITTORALIS</v>
      </c>
      <c r="G1231" s="0" t="str">
        <f aca="false">VLOOKUP($D1231,metadata!$B$2:$S$451,4,0)</f>
        <v/>
      </c>
      <c r="H1231" s="0" t="str">
        <f aca="false">VLOOKUP($D1231,metadata!$B$2:$S$451,5,0)</f>
        <v>y</v>
      </c>
      <c r="I1231" s="0" t="str">
        <f aca="false">VLOOKUP($D1231,metadata!$B$2:$S$451,6,0)</f>
        <v>a</v>
      </c>
      <c r="J1231" s="0" t="str">
        <f aca="false">VLOOKUP($D1231,metadata!$B$2:$S$451,7,0)</f>
        <v>i</v>
      </c>
      <c r="K1231" s="0" t="n">
        <f aca="false">VLOOKUP($D1231,metadata!$B$2:$S$451,8,0)</f>
        <v>8</v>
      </c>
      <c r="L1231" s="0" t="n">
        <f aca="false">VLOOKUP($D1231,metadata!$B$2:$S$451,9,0)</f>
        <v>7</v>
      </c>
      <c r="M1231" s="0" t="str">
        <f aca="false">VLOOKUP($D1231,metadata!$B$2:$S$451,10,0)</f>
        <v/>
      </c>
      <c r="N1231" s="0" t="str">
        <f aca="false">VLOOKUP($D1231,metadata!$B$2:$S$451,11,0)</f>
        <v>drosophila littoralis</v>
      </c>
      <c r="O1231" s="0" t="str">
        <f aca="false">VLOOKUP($D1231,metadata!$B$2:$S$451,12,0)</f>
        <v>diptera</v>
      </c>
      <c r="P1231" s="0" t="str">
        <f aca="false">VLOOKUP($D1231,metadata!$B$2:$S$451,13,0)</f>
        <v>T</v>
      </c>
      <c r="Q1231" s="0" t="n">
        <f aca="false">VLOOKUP($D1231,metadata!$B$2:$S$451,14,0)</f>
        <v>46.10596</v>
      </c>
      <c r="R1231" s="0" t="n">
        <f aca="false">VLOOKUP($D1231,metadata!$B$2:$S$451,15,0)</f>
        <v>8.9385</v>
      </c>
      <c r="S1231" s="0" t="str">
        <f aca="false">VLOOKUP($D1231,metadata!$B$2:$S$451,16,0)</f>
        <v/>
      </c>
      <c r="T1231" s="0" t="str">
        <f aca="false">VLOOKUP($D1231,metadata!$B$2:$S$451,17,0)</f>
        <v/>
      </c>
      <c r="U1231" s="0" t="str">
        <f aca="false">VLOOKUP($D1231,metadata!$B$2:$S$451,18,0)</f>
        <v/>
      </c>
      <c r="V1231" s="0" t="n">
        <f aca="false">VLOOKUP($D1231,metadata!$B$2:$Z$451,19,0)</f>
        <v>128</v>
      </c>
      <c r="W1231" s="0" t="str">
        <f aca="false">VLOOKUP($D1231,metadata!$B$2:$Z$451,20,0)</f>
        <v>global average</v>
      </c>
      <c r="X1231" s="0" t="str">
        <f aca="false">VLOOKUP($D1231,metadata!$B$2:$Z$451,21,0)</f>
        <v/>
      </c>
      <c r="Y1231" s="0" t="n">
        <f aca="false">VLOOKUP($D1231,metadata!$B$2:$Z$451,22,0)</f>
        <v>29</v>
      </c>
      <c r="Z1231" s="0" t="str">
        <f aca="false">VLOOKUP($D1231,metadata!$B$2:$Z$451,23,0)</f>
        <v/>
      </c>
      <c r="AA1231" s="0" t="str">
        <f aca="false">VLOOKUP($D1231,metadata!$B$2:$Z$451,24,0)</f>
        <v>adult</v>
      </c>
      <c r="AB1231" s="0" t="str">
        <f aca="false">VLOOKUP($D1231,metadata!$B$2:$Z$451,25,0)</f>
        <v/>
      </c>
      <c r="AC1231" s="0" t="n">
        <v>15.0171153896293</v>
      </c>
      <c r="AD1231" s="0" t="n">
        <v>2.80030149253026</v>
      </c>
      <c r="AF1231" s="0" t="n">
        <f aca="false">IF(AE1231="",V1231,AE1231)</f>
        <v>128</v>
      </c>
      <c r="AG1231" s="0" t="n">
        <f aca="false">ROUND(AC1231,1)</f>
        <v>15</v>
      </c>
      <c r="AH1231" s="0" t="n">
        <v>1977</v>
      </c>
      <c r="AI1231" s="0" t="s">
        <v>38</v>
      </c>
      <c r="AJ1231" s="0" t="s">
        <v>38</v>
      </c>
    </row>
    <row r="1232" customFormat="false" ht="13.8" hidden="false" customHeight="false" outlineLevel="0" collapsed="false">
      <c r="C1232" s="0" t="n">
        <v>1240</v>
      </c>
      <c r="D1232" s="3" t="str">
        <f aca="false">VLOOKUP(C1232,$A$1:$B$451,2)</f>
        <v>29- T</v>
      </c>
      <c r="E1232" s="0" t="str">
        <f aca="false">VLOOKUP($D1232,metadata!$B$2:$S$451,2,0)</f>
        <v>LUMME, J; OIKARINEN, A</v>
      </c>
      <c r="F1232" s="0" t="str">
        <f aca="false">VLOOKUP($D1232,metadata!$B$2:$S$451,3,0)</f>
        <v>GENETIC BASIS OF GEOGRAPHICALLY VARIABLE PHOTOPERIODIC DIAPAUSE IN DROSOPHILA-LITTORALIS</v>
      </c>
      <c r="G1232" s="0" t="str">
        <f aca="false">VLOOKUP($D1232,metadata!$B$2:$S$451,4,0)</f>
        <v/>
      </c>
      <c r="H1232" s="0" t="str">
        <f aca="false">VLOOKUP($D1232,metadata!$B$2:$S$451,5,0)</f>
        <v>y</v>
      </c>
      <c r="I1232" s="0" t="str">
        <f aca="false">VLOOKUP($D1232,metadata!$B$2:$S$451,6,0)</f>
        <v>a</v>
      </c>
      <c r="J1232" s="0" t="str">
        <f aca="false">VLOOKUP($D1232,metadata!$B$2:$S$451,7,0)</f>
        <v>i</v>
      </c>
      <c r="K1232" s="0" t="n">
        <f aca="false">VLOOKUP($D1232,metadata!$B$2:$S$451,8,0)</f>
        <v>8</v>
      </c>
      <c r="L1232" s="0" t="n">
        <f aca="false">VLOOKUP($D1232,metadata!$B$2:$S$451,9,0)</f>
        <v>7</v>
      </c>
      <c r="M1232" s="0" t="str">
        <f aca="false">VLOOKUP($D1232,metadata!$B$2:$S$451,10,0)</f>
        <v/>
      </c>
      <c r="N1232" s="0" t="str">
        <f aca="false">VLOOKUP($D1232,metadata!$B$2:$S$451,11,0)</f>
        <v>drosophila littoralis</v>
      </c>
      <c r="O1232" s="0" t="str">
        <f aca="false">VLOOKUP($D1232,metadata!$B$2:$S$451,12,0)</f>
        <v>diptera</v>
      </c>
      <c r="P1232" s="0" t="str">
        <f aca="false">VLOOKUP($D1232,metadata!$B$2:$S$451,13,0)</f>
        <v>T</v>
      </c>
      <c r="Q1232" s="0" t="n">
        <f aca="false">VLOOKUP($D1232,metadata!$B$2:$S$451,14,0)</f>
        <v>46.10596</v>
      </c>
      <c r="R1232" s="0" t="n">
        <f aca="false">VLOOKUP($D1232,metadata!$B$2:$S$451,15,0)</f>
        <v>8.9385</v>
      </c>
      <c r="S1232" s="0" t="str">
        <f aca="false">VLOOKUP($D1232,metadata!$B$2:$S$451,16,0)</f>
        <v/>
      </c>
      <c r="T1232" s="0" t="str">
        <f aca="false">VLOOKUP($D1232,metadata!$B$2:$S$451,17,0)</f>
        <v/>
      </c>
      <c r="U1232" s="0" t="str">
        <f aca="false">VLOOKUP($D1232,metadata!$B$2:$S$451,18,0)</f>
        <v/>
      </c>
      <c r="V1232" s="0" t="n">
        <f aca="false">VLOOKUP($D1232,metadata!$B$2:$Z$451,19,0)</f>
        <v>128</v>
      </c>
      <c r="W1232" s="0" t="str">
        <f aca="false">VLOOKUP($D1232,metadata!$B$2:$Z$451,20,0)</f>
        <v>global average</v>
      </c>
      <c r="X1232" s="0" t="str">
        <f aca="false">VLOOKUP($D1232,metadata!$B$2:$Z$451,21,0)</f>
        <v/>
      </c>
      <c r="Y1232" s="0" t="n">
        <f aca="false">VLOOKUP($D1232,metadata!$B$2:$Z$451,22,0)</f>
        <v>29</v>
      </c>
      <c r="Z1232" s="0" t="str">
        <f aca="false">VLOOKUP($D1232,metadata!$B$2:$Z$451,23,0)</f>
        <v/>
      </c>
      <c r="AA1232" s="0" t="str">
        <f aca="false">VLOOKUP($D1232,metadata!$B$2:$Z$451,24,0)</f>
        <v>adult</v>
      </c>
      <c r="AB1232" s="0" t="str">
        <f aca="false">VLOOKUP($D1232,metadata!$B$2:$Z$451,25,0)</f>
        <v/>
      </c>
      <c r="AC1232" s="0" t="n">
        <v>16.4974437130985</v>
      </c>
      <c r="AD1232" s="0" t="n">
        <v>2.02606772678899</v>
      </c>
      <c r="AF1232" s="0" t="n">
        <f aca="false">IF(AE1232="",V1232,AE1232)</f>
        <v>128</v>
      </c>
      <c r="AG1232" s="0" t="n">
        <f aca="false">ROUND(AC1232,1)</f>
        <v>16.5</v>
      </c>
      <c r="AH1232" s="0" t="n">
        <v>1977</v>
      </c>
      <c r="AI1232" s="0" t="s">
        <v>38</v>
      </c>
      <c r="AJ1232" s="0" t="s">
        <v>38</v>
      </c>
    </row>
    <row r="1233" customFormat="false" ht="13.8" hidden="false" customHeight="false" outlineLevel="0" collapsed="false">
      <c r="C1233" s="0" t="n">
        <v>1241</v>
      </c>
      <c r="D1233" s="3" t="str">
        <f aca="false">VLOOKUP(C1233,$A$1:$B$451,2)</f>
        <v>29- T</v>
      </c>
      <c r="E1233" s="0" t="str">
        <f aca="false">VLOOKUP($D1233,metadata!$B$2:$S$451,2,0)</f>
        <v>LUMME, J; OIKARINEN, A</v>
      </c>
      <c r="F1233" s="0" t="str">
        <f aca="false">VLOOKUP($D1233,metadata!$B$2:$S$451,3,0)</f>
        <v>GENETIC BASIS OF GEOGRAPHICALLY VARIABLE PHOTOPERIODIC DIAPAUSE IN DROSOPHILA-LITTORALIS</v>
      </c>
      <c r="G1233" s="0" t="str">
        <f aca="false">VLOOKUP($D1233,metadata!$B$2:$S$451,4,0)</f>
        <v/>
      </c>
      <c r="H1233" s="0" t="str">
        <f aca="false">VLOOKUP($D1233,metadata!$B$2:$S$451,5,0)</f>
        <v>y</v>
      </c>
      <c r="I1233" s="0" t="str">
        <f aca="false">VLOOKUP($D1233,metadata!$B$2:$S$451,6,0)</f>
        <v>a</v>
      </c>
      <c r="J1233" s="0" t="str">
        <f aca="false">VLOOKUP($D1233,metadata!$B$2:$S$451,7,0)</f>
        <v>i</v>
      </c>
      <c r="K1233" s="0" t="n">
        <f aca="false">VLOOKUP($D1233,metadata!$B$2:$S$451,8,0)</f>
        <v>8</v>
      </c>
      <c r="L1233" s="0" t="n">
        <f aca="false">VLOOKUP($D1233,metadata!$B$2:$S$451,9,0)</f>
        <v>7</v>
      </c>
      <c r="M1233" s="0" t="str">
        <f aca="false">VLOOKUP($D1233,metadata!$B$2:$S$451,10,0)</f>
        <v/>
      </c>
      <c r="N1233" s="0" t="str">
        <f aca="false">VLOOKUP($D1233,metadata!$B$2:$S$451,11,0)</f>
        <v>drosophila littoralis</v>
      </c>
      <c r="O1233" s="0" t="str">
        <f aca="false">VLOOKUP($D1233,metadata!$B$2:$S$451,12,0)</f>
        <v>diptera</v>
      </c>
      <c r="P1233" s="0" t="str">
        <f aca="false">VLOOKUP($D1233,metadata!$B$2:$S$451,13,0)</f>
        <v>T</v>
      </c>
      <c r="Q1233" s="0" t="n">
        <f aca="false">VLOOKUP($D1233,metadata!$B$2:$S$451,14,0)</f>
        <v>46.10596</v>
      </c>
      <c r="R1233" s="0" t="n">
        <f aca="false">VLOOKUP($D1233,metadata!$B$2:$S$451,15,0)</f>
        <v>8.9385</v>
      </c>
      <c r="S1233" s="0" t="str">
        <f aca="false">VLOOKUP($D1233,metadata!$B$2:$S$451,16,0)</f>
        <v/>
      </c>
      <c r="T1233" s="0" t="str">
        <f aca="false">VLOOKUP($D1233,metadata!$B$2:$S$451,17,0)</f>
        <v/>
      </c>
      <c r="U1233" s="0" t="str">
        <f aca="false">VLOOKUP($D1233,metadata!$B$2:$S$451,18,0)</f>
        <v/>
      </c>
      <c r="V1233" s="0" t="n">
        <f aca="false">VLOOKUP($D1233,metadata!$B$2:$Z$451,19,0)</f>
        <v>128</v>
      </c>
      <c r="W1233" s="0" t="str">
        <f aca="false">VLOOKUP($D1233,metadata!$B$2:$Z$451,20,0)</f>
        <v>global average</v>
      </c>
      <c r="X1233" s="0" t="str">
        <f aca="false">VLOOKUP($D1233,metadata!$B$2:$Z$451,21,0)</f>
        <v/>
      </c>
      <c r="Y1233" s="0" t="n">
        <f aca="false">VLOOKUP($D1233,metadata!$B$2:$Z$451,22,0)</f>
        <v>29</v>
      </c>
      <c r="Z1233" s="0" t="str">
        <f aca="false">VLOOKUP($D1233,metadata!$B$2:$Z$451,23,0)</f>
        <v/>
      </c>
      <c r="AA1233" s="0" t="str">
        <f aca="false">VLOOKUP($D1233,metadata!$B$2:$Z$451,24,0)</f>
        <v>adult</v>
      </c>
      <c r="AB1233" s="0" t="str">
        <f aca="false">VLOOKUP($D1233,metadata!$B$2:$Z$451,25,0)</f>
        <v/>
      </c>
      <c r="AC1233" s="0" t="n">
        <v>17.9605357654994</v>
      </c>
      <c r="AD1233" s="0" t="n">
        <v>1.5855615416887</v>
      </c>
      <c r="AF1233" s="0" t="n">
        <f aca="false">IF(AE1233="",V1233,AE1233)</f>
        <v>128</v>
      </c>
      <c r="AG1233" s="0" t="n">
        <f aca="false">ROUND(AC1233,1)</f>
        <v>18</v>
      </c>
      <c r="AH1233" s="0" t="n">
        <v>1977</v>
      </c>
      <c r="AI1233" s="0" t="s">
        <v>38</v>
      </c>
      <c r="AJ1233" s="0" t="s">
        <v>38</v>
      </c>
    </row>
    <row r="1234" customFormat="false" ht="13.8" hidden="false" customHeight="false" outlineLevel="0" collapsed="false">
      <c r="C1234" s="0" t="n">
        <v>1242</v>
      </c>
      <c r="D1234" s="3" t="str">
        <f aca="false">VLOOKUP(C1234,$A$1:$B$451,2)</f>
        <v>29- T</v>
      </c>
      <c r="E1234" s="0" t="str">
        <f aca="false">VLOOKUP($D1234,metadata!$B$2:$S$451,2,0)</f>
        <v>LUMME, J; OIKARINEN, A</v>
      </c>
      <c r="F1234" s="0" t="str">
        <f aca="false">VLOOKUP($D1234,metadata!$B$2:$S$451,3,0)</f>
        <v>GENETIC BASIS OF GEOGRAPHICALLY VARIABLE PHOTOPERIODIC DIAPAUSE IN DROSOPHILA-LITTORALIS</v>
      </c>
      <c r="G1234" s="0" t="str">
        <f aca="false">VLOOKUP($D1234,metadata!$B$2:$S$451,4,0)</f>
        <v/>
      </c>
      <c r="H1234" s="0" t="str">
        <f aca="false">VLOOKUP($D1234,metadata!$B$2:$S$451,5,0)</f>
        <v>y</v>
      </c>
      <c r="I1234" s="0" t="str">
        <f aca="false">VLOOKUP($D1234,metadata!$B$2:$S$451,6,0)</f>
        <v>a</v>
      </c>
      <c r="J1234" s="0" t="str">
        <f aca="false">VLOOKUP($D1234,metadata!$B$2:$S$451,7,0)</f>
        <v>i</v>
      </c>
      <c r="K1234" s="0" t="n">
        <f aca="false">VLOOKUP($D1234,metadata!$B$2:$S$451,8,0)</f>
        <v>8</v>
      </c>
      <c r="L1234" s="0" t="n">
        <f aca="false">VLOOKUP($D1234,metadata!$B$2:$S$451,9,0)</f>
        <v>7</v>
      </c>
      <c r="M1234" s="0" t="str">
        <f aca="false">VLOOKUP($D1234,metadata!$B$2:$S$451,10,0)</f>
        <v/>
      </c>
      <c r="N1234" s="0" t="str">
        <f aca="false">VLOOKUP($D1234,metadata!$B$2:$S$451,11,0)</f>
        <v>drosophila littoralis</v>
      </c>
      <c r="O1234" s="0" t="str">
        <f aca="false">VLOOKUP($D1234,metadata!$B$2:$S$451,12,0)</f>
        <v>diptera</v>
      </c>
      <c r="P1234" s="0" t="str">
        <f aca="false">VLOOKUP($D1234,metadata!$B$2:$S$451,13,0)</f>
        <v>T</v>
      </c>
      <c r="Q1234" s="0" t="n">
        <f aca="false">VLOOKUP($D1234,metadata!$B$2:$S$451,14,0)</f>
        <v>46.10596</v>
      </c>
      <c r="R1234" s="0" t="n">
        <f aca="false">VLOOKUP($D1234,metadata!$B$2:$S$451,15,0)</f>
        <v>8.9385</v>
      </c>
      <c r="S1234" s="0" t="str">
        <f aca="false">VLOOKUP($D1234,metadata!$B$2:$S$451,16,0)</f>
        <v/>
      </c>
      <c r="T1234" s="0" t="str">
        <f aca="false">VLOOKUP($D1234,metadata!$B$2:$S$451,17,0)</f>
        <v/>
      </c>
      <c r="U1234" s="0" t="str">
        <f aca="false">VLOOKUP($D1234,metadata!$B$2:$S$451,18,0)</f>
        <v/>
      </c>
      <c r="V1234" s="0" t="n">
        <f aca="false">VLOOKUP($D1234,metadata!$B$2:$Z$451,19,0)</f>
        <v>128</v>
      </c>
      <c r="W1234" s="0" t="str">
        <f aca="false">VLOOKUP($D1234,metadata!$B$2:$Z$451,20,0)</f>
        <v>global average</v>
      </c>
      <c r="X1234" s="0" t="str">
        <f aca="false">VLOOKUP($D1234,metadata!$B$2:$Z$451,21,0)</f>
        <v/>
      </c>
      <c r="Y1234" s="0" t="n">
        <f aca="false">VLOOKUP($D1234,metadata!$B$2:$Z$451,22,0)</f>
        <v>29</v>
      </c>
      <c r="Z1234" s="0" t="str">
        <f aca="false">VLOOKUP($D1234,metadata!$B$2:$Z$451,23,0)</f>
        <v/>
      </c>
      <c r="AA1234" s="0" t="str">
        <f aca="false">VLOOKUP($D1234,metadata!$B$2:$Z$451,24,0)</f>
        <v>adult</v>
      </c>
      <c r="AB1234" s="0" t="str">
        <f aca="false">VLOOKUP($D1234,metadata!$B$2:$Z$451,25,0)</f>
        <v/>
      </c>
      <c r="AC1234" s="0" t="n">
        <v>19.9680209338209</v>
      </c>
      <c r="AD1234" s="0" t="n">
        <v>1.0005901858493</v>
      </c>
      <c r="AF1234" s="0" t="n">
        <f aca="false">IF(AE1234="",V1234,AE1234)</f>
        <v>128</v>
      </c>
      <c r="AG1234" s="0" t="n">
        <f aca="false">ROUND(AC1234,1)</f>
        <v>20</v>
      </c>
      <c r="AH1234" s="0" t="n">
        <v>1977</v>
      </c>
      <c r="AI1234" s="0" t="s">
        <v>38</v>
      </c>
      <c r="AJ1234" s="0" t="s">
        <v>38</v>
      </c>
    </row>
    <row r="1235" customFormat="false" ht="13.8" hidden="false" customHeight="false" outlineLevel="0" collapsed="false">
      <c r="C1235" s="0" t="n">
        <v>1243</v>
      </c>
      <c r="D1235" s="3" t="str">
        <f aca="false">VLOOKUP(C1235,$A$1:$B$451,2)</f>
        <v>29- T</v>
      </c>
      <c r="E1235" s="0" t="str">
        <f aca="false">VLOOKUP($D1235,metadata!$B$2:$S$451,2,0)</f>
        <v>LUMME, J; OIKARINEN, A</v>
      </c>
      <c r="F1235" s="0" t="str">
        <f aca="false">VLOOKUP($D1235,metadata!$B$2:$S$451,3,0)</f>
        <v>GENETIC BASIS OF GEOGRAPHICALLY VARIABLE PHOTOPERIODIC DIAPAUSE IN DROSOPHILA-LITTORALIS</v>
      </c>
      <c r="G1235" s="0" t="str">
        <f aca="false">VLOOKUP($D1235,metadata!$B$2:$S$451,4,0)</f>
        <v/>
      </c>
      <c r="H1235" s="0" t="str">
        <f aca="false">VLOOKUP($D1235,metadata!$B$2:$S$451,5,0)</f>
        <v>y</v>
      </c>
      <c r="I1235" s="0" t="str">
        <f aca="false">VLOOKUP($D1235,metadata!$B$2:$S$451,6,0)</f>
        <v>a</v>
      </c>
      <c r="J1235" s="0" t="str">
        <f aca="false">VLOOKUP($D1235,metadata!$B$2:$S$451,7,0)</f>
        <v>i</v>
      </c>
      <c r="K1235" s="0" t="n">
        <f aca="false">VLOOKUP($D1235,metadata!$B$2:$S$451,8,0)</f>
        <v>8</v>
      </c>
      <c r="L1235" s="0" t="n">
        <f aca="false">VLOOKUP($D1235,metadata!$B$2:$S$451,9,0)</f>
        <v>7</v>
      </c>
      <c r="M1235" s="0" t="str">
        <f aca="false">VLOOKUP($D1235,metadata!$B$2:$S$451,10,0)</f>
        <v/>
      </c>
      <c r="N1235" s="0" t="str">
        <f aca="false">VLOOKUP($D1235,metadata!$B$2:$S$451,11,0)</f>
        <v>drosophila littoralis</v>
      </c>
      <c r="O1235" s="0" t="str">
        <f aca="false">VLOOKUP($D1235,metadata!$B$2:$S$451,12,0)</f>
        <v>diptera</v>
      </c>
      <c r="P1235" s="0" t="str">
        <f aca="false">VLOOKUP($D1235,metadata!$B$2:$S$451,13,0)</f>
        <v>T</v>
      </c>
      <c r="Q1235" s="0" t="n">
        <f aca="false">VLOOKUP($D1235,metadata!$B$2:$S$451,14,0)</f>
        <v>46.10596</v>
      </c>
      <c r="R1235" s="0" t="n">
        <f aca="false">VLOOKUP($D1235,metadata!$B$2:$S$451,15,0)</f>
        <v>8.9385</v>
      </c>
      <c r="S1235" s="0" t="str">
        <f aca="false">VLOOKUP($D1235,metadata!$B$2:$S$451,16,0)</f>
        <v/>
      </c>
      <c r="T1235" s="0" t="str">
        <f aca="false">VLOOKUP($D1235,metadata!$B$2:$S$451,17,0)</f>
        <v/>
      </c>
      <c r="U1235" s="0" t="str">
        <f aca="false">VLOOKUP($D1235,metadata!$B$2:$S$451,18,0)</f>
        <v/>
      </c>
      <c r="V1235" s="0" t="n">
        <f aca="false">VLOOKUP($D1235,metadata!$B$2:$Z$451,19,0)</f>
        <v>128</v>
      </c>
      <c r="W1235" s="0" t="str">
        <f aca="false">VLOOKUP($D1235,metadata!$B$2:$Z$451,20,0)</f>
        <v>global average</v>
      </c>
      <c r="X1235" s="0" t="str">
        <f aca="false">VLOOKUP($D1235,metadata!$B$2:$Z$451,21,0)</f>
        <v/>
      </c>
      <c r="Y1235" s="0" t="n">
        <f aca="false">VLOOKUP($D1235,metadata!$B$2:$Z$451,22,0)</f>
        <v>29</v>
      </c>
      <c r="Z1235" s="0" t="str">
        <f aca="false">VLOOKUP($D1235,metadata!$B$2:$Z$451,23,0)</f>
        <v/>
      </c>
      <c r="AA1235" s="0" t="str">
        <f aca="false">VLOOKUP($D1235,metadata!$B$2:$Z$451,24,0)</f>
        <v>adult</v>
      </c>
      <c r="AB1235" s="0" t="str">
        <f aca="false">VLOOKUP($D1235,metadata!$B$2:$Z$451,25,0)</f>
        <v/>
      </c>
      <c r="AC1235" s="0" t="n">
        <v>24.0504573347775</v>
      </c>
      <c r="AD1235" s="0" t="n">
        <v>0.6695883631468</v>
      </c>
      <c r="AF1235" s="0" t="n">
        <f aca="false">IF(AE1235="",V1235,AE1235)</f>
        <v>128</v>
      </c>
      <c r="AG1235" s="0" t="n">
        <v>14</v>
      </c>
      <c r="AH1235" s="0" t="n">
        <v>1977</v>
      </c>
      <c r="AI1235" s="0" t="s">
        <v>38</v>
      </c>
      <c r="AJ1235" s="0" t="s">
        <v>38</v>
      </c>
    </row>
    <row r="1236" customFormat="false" ht="13.8" hidden="false" customHeight="false" outlineLevel="0" collapsed="false">
      <c r="C1236" s="0" t="n">
        <v>1244</v>
      </c>
      <c r="D1236" s="3" t="str">
        <f aca="false">VLOOKUP(C1236,$A$1:$B$451,2)</f>
        <v>29-C</v>
      </c>
      <c r="E1236" s="0" t="str">
        <f aca="false">VLOOKUP($D1236,metadata!$B$2:$S$451,2,0)</f>
        <v>LUMME, J; OIKARINEN, A</v>
      </c>
      <c r="F1236" s="0" t="str">
        <f aca="false">VLOOKUP($D1236,metadata!$B$2:$S$451,3,0)</f>
        <v>GENETIC BASIS OF GEOGRAPHICALLY VARIABLE PHOTOPERIODIC DIAPAUSE IN DROSOPHILA-LITTORALIS</v>
      </c>
      <c r="G1236" s="0" t="str">
        <f aca="false">VLOOKUP($D1236,metadata!$B$2:$S$451,4,0)</f>
        <v/>
      </c>
      <c r="H1236" s="0" t="str">
        <f aca="false">VLOOKUP($D1236,metadata!$B$2:$S$451,5,0)</f>
        <v>y</v>
      </c>
      <c r="I1236" s="0" t="str">
        <f aca="false">VLOOKUP($D1236,metadata!$B$2:$S$451,6,0)</f>
        <v>a</v>
      </c>
      <c r="J1236" s="0" t="str">
        <f aca="false">VLOOKUP($D1236,metadata!$B$2:$S$451,7,0)</f>
        <v>i</v>
      </c>
      <c r="K1236" s="0" t="n">
        <f aca="false">VLOOKUP($D1236,metadata!$B$2:$S$451,8,0)</f>
        <v>8</v>
      </c>
      <c r="L1236" s="0" t="n">
        <f aca="false">VLOOKUP($D1236,metadata!$B$2:$S$451,9,0)</f>
        <v>7</v>
      </c>
      <c r="M1236" s="0" t="str">
        <f aca="false">VLOOKUP($D1236,metadata!$B$2:$S$451,10,0)</f>
        <v/>
      </c>
      <c r="N1236" s="0" t="str">
        <f aca="false">VLOOKUP($D1236,metadata!$B$2:$S$451,11,0)</f>
        <v>drosophila littoralis</v>
      </c>
      <c r="O1236" s="0" t="str">
        <f aca="false">VLOOKUP($D1236,metadata!$B$2:$S$451,12,0)</f>
        <v>diptera</v>
      </c>
      <c r="P1236" s="0" t="str">
        <f aca="false">VLOOKUP($D1236,metadata!$B$2:$S$451,13,0)</f>
        <v>C</v>
      </c>
      <c r="Q1236" s="0" t="n">
        <f aca="false">VLOOKUP($D1236,metadata!$B$2:$S$451,14,0)</f>
        <v>42.35</v>
      </c>
      <c r="R1236" s="0" t="n">
        <f aca="false">VLOOKUP($D1236,metadata!$B$2:$S$451,15,0)</f>
        <v>44.691667</v>
      </c>
      <c r="S1236" s="0" t="str">
        <f aca="false">VLOOKUP($D1236,metadata!$B$2:$S$451,16,0)</f>
        <v/>
      </c>
      <c r="T1236" s="0" t="str">
        <f aca="false">VLOOKUP($D1236,metadata!$B$2:$S$451,17,0)</f>
        <v/>
      </c>
      <c r="U1236" s="0" t="str">
        <f aca="false">VLOOKUP($D1236,metadata!$B$2:$S$451,18,0)</f>
        <v/>
      </c>
      <c r="V1236" s="0" t="n">
        <f aca="false">VLOOKUP($D1236,metadata!$B$2:$Z$451,19,0)</f>
        <v>128</v>
      </c>
      <c r="W1236" s="0" t="str">
        <f aca="false">VLOOKUP($D1236,metadata!$B$2:$Z$451,20,0)</f>
        <v>global average</v>
      </c>
      <c r="X1236" s="0" t="str">
        <f aca="false">VLOOKUP($D1236,metadata!$B$2:$Z$451,21,0)</f>
        <v/>
      </c>
      <c r="Y1236" s="0" t="n">
        <f aca="false">VLOOKUP($D1236,metadata!$B$2:$Z$451,22,0)</f>
        <v>29</v>
      </c>
      <c r="Z1236" s="0" t="str">
        <f aca="false">VLOOKUP($D1236,metadata!$B$2:$Z$451,23,0)</f>
        <v/>
      </c>
      <c r="AA1236" s="0" t="str">
        <f aca="false">VLOOKUP($D1236,metadata!$B$2:$Z$451,24,0)</f>
        <v>adult</v>
      </c>
      <c r="AB1236" s="0" t="str">
        <f aca="false">VLOOKUP($D1236,metadata!$B$2:$Z$451,25,0)</f>
        <v/>
      </c>
      <c r="AC1236" s="0" t="n">
        <v>11.9337569714222</v>
      </c>
      <c r="AD1236" s="0" t="n">
        <v>59.6948099198627</v>
      </c>
      <c r="AF1236" s="0" t="n">
        <f aca="false">IF(AE1236="",V1236,AE1236)</f>
        <v>128</v>
      </c>
      <c r="AG1236" s="0" t="n">
        <v>12</v>
      </c>
      <c r="AH1236" s="0" t="n">
        <v>1977</v>
      </c>
      <c r="AI1236" s="0" t="s">
        <v>37</v>
      </c>
      <c r="AJ1236" s="0" t="s">
        <v>38</v>
      </c>
    </row>
    <row r="1237" customFormat="false" ht="13.8" hidden="false" customHeight="false" outlineLevel="0" collapsed="false">
      <c r="C1237" s="0" t="n">
        <v>1245</v>
      </c>
      <c r="D1237" s="3" t="str">
        <f aca="false">VLOOKUP(C1237,$A$1:$B$451,2)</f>
        <v>29-C</v>
      </c>
      <c r="E1237" s="0" t="str">
        <f aca="false">VLOOKUP($D1237,metadata!$B$2:$S$451,2,0)</f>
        <v>LUMME, J; OIKARINEN, A</v>
      </c>
      <c r="F1237" s="0" t="str">
        <f aca="false">VLOOKUP($D1237,metadata!$B$2:$S$451,3,0)</f>
        <v>GENETIC BASIS OF GEOGRAPHICALLY VARIABLE PHOTOPERIODIC DIAPAUSE IN DROSOPHILA-LITTORALIS</v>
      </c>
      <c r="G1237" s="0" t="str">
        <f aca="false">VLOOKUP($D1237,metadata!$B$2:$S$451,4,0)</f>
        <v/>
      </c>
      <c r="H1237" s="0" t="str">
        <f aca="false">VLOOKUP($D1237,metadata!$B$2:$S$451,5,0)</f>
        <v>y</v>
      </c>
      <c r="I1237" s="0" t="str">
        <f aca="false">VLOOKUP($D1237,metadata!$B$2:$S$451,6,0)</f>
        <v>a</v>
      </c>
      <c r="J1237" s="0" t="str">
        <f aca="false">VLOOKUP($D1237,metadata!$B$2:$S$451,7,0)</f>
        <v>i</v>
      </c>
      <c r="K1237" s="0" t="n">
        <f aca="false">VLOOKUP($D1237,metadata!$B$2:$S$451,8,0)</f>
        <v>8</v>
      </c>
      <c r="L1237" s="0" t="n">
        <f aca="false">VLOOKUP($D1237,metadata!$B$2:$S$451,9,0)</f>
        <v>7</v>
      </c>
      <c r="M1237" s="0" t="str">
        <f aca="false">VLOOKUP($D1237,metadata!$B$2:$S$451,10,0)</f>
        <v/>
      </c>
      <c r="N1237" s="0" t="str">
        <f aca="false">VLOOKUP($D1237,metadata!$B$2:$S$451,11,0)</f>
        <v>drosophila littoralis</v>
      </c>
      <c r="O1237" s="0" t="str">
        <f aca="false">VLOOKUP($D1237,metadata!$B$2:$S$451,12,0)</f>
        <v>diptera</v>
      </c>
      <c r="P1237" s="0" t="str">
        <f aca="false">VLOOKUP($D1237,metadata!$B$2:$S$451,13,0)</f>
        <v>C</v>
      </c>
      <c r="Q1237" s="0" t="n">
        <f aca="false">VLOOKUP($D1237,metadata!$B$2:$S$451,14,0)</f>
        <v>42.35</v>
      </c>
      <c r="R1237" s="0" t="n">
        <f aca="false">VLOOKUP($D1237,metadata!$B$2:$S$451,15,0)</f>
        <v>44.691667</v>
      </c>
      <c r="S1237" s="0" t="str">
        <f aca="false">VLOOKUP($D1237,metadata!$B$2:$S$451,16,0)</f>
        <v/>
      </c>
      <c r="T1237" s="0" t="str">
        <f aca="false">VLOOKUP($D1237,metadata!$B$2:$S$451,17,0)</f>
        <v/>
      </c>
      <c r="U1237" s="0" t="str">
        <f aca="false">VLOOKUP($D1237,metadata!$B$2:$S$451,18,0)</f>
        <v/>
      </c>
      <c r="V1237" s="0" t="n">
        <f aca="false">VLOOKUP($D1237,metadata!$B$2:$Z$451,19,0)</f>
        <v>128</v>
      </c>
      <c r="W1237" s="0" t="str">
        <f aca="false">VLOOKUP($D1237,metadata!$B$2:$Z$451,20,0)</f>
        <v>global average</v>
      </c>
      <c r="X1237" s="0" t="str">
        <f aca="false">VLOOKUP($D1237,metadata!$B$2:$Z$451,21,0)</f>
        <v/>
      </c>
      <c r="Y1237" s="0" t="n">
        <f aca="false">VLOOKUP($D1237,metadata!$B$2:$Z$451,22,0)</f>
        <v>29</v>
      </c>
      <c r="Z1237" s="0" t="str">
        <f aca="false">VLOOKUP($D1237,metadata!$B$2:$Z$451,23,0)</f>
        <v/>
      </c>
      <c r="AA1237" s="0" t="str">
        <f aca="false">VLOOKUP($D1237,metadata!$B$2:$Z$451,24,0)</f>
        <v>adult</v>
      </c>
      <c r="AB1237" s="0" t="str">
        <f aca="false">VLOOKUP($D1237,metadata!$B$2:$Z$451,25,0)</f>
        <v/>
      </c>
      <c r="AC1237" s="0" t="n">
        <v>13.5044761685798</v>
      </c>
      <c r="AD1237" s="0" t="n">
        <v>1.0648232642255</v>
      </c>
      <c r="AF1237" s="0" t="n">
        <f aca="false">IF(AE1237="",V1237,AE1237)</f>
        <v>128</v>
      </c>
      <c r="AG1237" s="0" t="n">
        <f aca="false">ROUND(AC1237,1)</f>
        <v>13.5</v>
      </c>
      <c r="AH1237" s="0" t="n">
        <v>1977</v>
      </c>
      <c r="AI1237" s="0" t="s">
        <v>37</v>
      </c>
      <c r="AJ1237" s="0" t="s">
        <v>38</v>
      </c>
    </row>
    <row r="1238" customFormat="false" ht="13.8" hidden="false" customHeight="false" outlineLevel="0" collapsed="false">
      <c r="C1238" s="0" t="n">
        <v>1246</v>
      </c>
      <c r="D1238" s="3" t="str">
        <f aca="false">VLOOKUP(C1238,$A$1:$B$451,2)</f>
        <v>29-C</v>
      </c>
      <c r="E1238" s="0" t="str">
        <f aca="false">VLOOKUP($D1238,metadata!$B$2:$S$451,2,0)</f>
        <v>LUMME, J; OIKARINEN, A</v>
      </c>
      <c r="F1238" s="0" t="str">
        <f aca="false">VLOOKUP($D1238,metadata!$B$2:$S$451,3,0)</f>
        <v>GENETIC BASIS OF GEOGRAPHICALLY VARIABLE PHOTOPERIODIC DIAPAUSE IN DROSOPHILA-LITTORALIS</v>
      </c>
      <c r="G1238" s="0" t="str">
        <f aca="false">VLOOKUP($D1238,metadata!$B$2:$S$451,4,0)</f>
        <v/>
      </c>
      <c r="H1238" s="0" t="str">
        <f aca="false">VLOOKUP($D1238,metadata!$B$2:$S$451,5,0)</f>
        <v>y</v>
      </c>
      <c r="I1238" s="0" t="str">
        <f aca="false">VLOOKUP($D1238,metadata!$B$2:$S$451,6,0)</f>
        <v>a</v>
      </c>
      <c r="J1238" s="0" t="str">
        <f aca="false">VLOOKUP($D1238,metadata!$B$2:$S$451,7,0)</f>
        <v>i</v>
      </c>
      <c r="K1238" s="0" t="n">
        <f aca="false">VLOOKUP($D1238,metadata!$B$2:$S$451,8,0)</f>
        <v>8</v>
      </c>
      <c r="L1238" s="0" t="n">
        <f aca="false">VLOOKUP($D1238,metadata!$B$2:$S$451,9,0)</f>
        <v>7</v>
      </c>
      <c r="M1238" s="0" t="str">
        <f aca="false">VLOOKUP($D1238,metadata!$B$2:$S$451,10,0)</f>
        <v/>
      </c>
      <c r="N1238" s="0" t="str">
        <f aca="false">VLOOKUP($D1238,metadata!$B$2:$S$451,11,0)</f>
        <v>drosophila littoralis</v>
      </c>
      <c r="O1238" s="0" t="str">
        <f aca="false">VLOOKUP($D1238,metadata!$B$2:$S$451,12,0)</f>
        <v>diptera</v>
      </c>
      <c r="P1238" s="0" t="str">
        <f aca="false">VLOOKUP($D1238,metadata!$B$2:$S$451,13,0)</f>
        <v>C</v>
      </c>
      <c r="Q1238" s="0" t="n">
        <f aca="false">VLOOKUP($D1238,metadata!$B$2:$S$451,14,0)</f>
        <v>42.35</v>
      </c>
      <c r="R1238" s="0" t="n">
        <f aca="false">VLOOKUP($D1238,metadata!$B$2:$S$451,15,0)</f>
        <v>44.691667</v>
      </c>
      <c r="S1238" s="0" t="str">
        <f aca="false">VLOOKUP($D1238,metadata!$B$2:$S$451,16,0)</f>
        <v/>
      </c>
      <c r="T1238" s="0" t="str">
        <f aca="false">VLOOKUP($D1238,metadata!$B$2:$S$451,17,0)</f>
        <v/>
      </c>
      <c r="U1238" s="0" t="str">
        <f aca="false">VLOOKUP($D1238,metadata!$B$2:$S$451,18,0)</f>
        <v/>
      </c>
      <c r="V1238" s="0" t="n">
        <f aca="false">VLOOKUP($D1238,metadata!$B$2:$Z$451,19,0)</f>
        <v>128</v>
      </c>
      <c r="W1238" s="0" t="str">
        <f aca="false">VLOOKUP($D1238,metadata!$B$2:$Z$451,20,0)</f>
        <v>global average</v>
      </c>
      <c r="X1238" s="0" t="str">
        <f aca="false">VLOOKUP($D1238,metadata!$B$2:$Z$451,21,0)</f>
        <v/>
      </c>
      <c r="Y1238" s="0" t="n">
        <f aca="false">VLOOKUP($D1238,metadata!$B$2:$Z$451,22,0)</f>
        <v>29</v>
      </c>
      <c r="Z1238" s="0" t="str">
        <f aca="false">VLOOKUP($D1238,metadata!$B$2:$Z$451,23,0)</f>
        <v/>
      </c>
      <c r="AA1238" s="0" t="str">
        <f aca="false">VLOOKUP($D1238,metadata!$B$2:$Z$451,24,0)</f>
        <v>adult</v>
      </c>
      <c r="AB1238" s="0" t="str">
        <f aca="false">VLOOKUP($D1238,metadata!$B$2:$Z$451,25,0)</f>
        <v/>
      </c>
      <c r="AC1238" s="0" t="n">
        <v>15.0528394101933</v>
      </c>
      <c r="AD1238" s="0" t="n">
        <v>0.293433767637424</v>
      </c>
      <c r="AF1238" s="0" t="n">
        <f aca="false">IF(AE1238="",V1238,AE1238)</f>
        <v>128</v>
      </c>
      <c r="AG1238" s="0" t="n">
        <v>15</v>
      </c>
      <c r="AH1238" s="0" t="n">
        <v>1977</v>
      </c>
      <c r="AI1238" s="0" t="s">
        <v>37</v>
      </c>
      <c r="AJ1238" s="0" t="s">
        <v>38</v>
      </c>
    </row>
    <row r="1239" customFormat="false" ht="13.8" hidden="false" customHeight="false" outlineLevel="0" collapsed="false">
      <c r="C1239" s="0" t="n">
        <v>1247</v>
      </c>
      <c r="D1239" s="3" t="str">
        <f aca="false">VLOOKUP(C1239,$A$1:$B$451,2)</f>
        <v>29-C</v>
      </c>
      <c r="E1239" s="0" t="str">
        <f aca="false">VLOOKUP($D1239,metadata!$B$2:$S$451,2,0)</f>
        <v>LUMME, J; OIKARINEN, A</v>
      </c>
      <c r="F1239" s="0" t="str">
        <f aca="false">VLOOKUP($D1239,metadata!$B$2:$S$451,3,0)</f>
        <v>GENETIC BASIS OF GEOGRAPHICALLY VARIABLE PHOTOPERIODIC DIAPAUSE IN DROSOPHILA-LITTORALIS</v>
      </c>
      <c r="G1239" s="0" t="str">
        <f aca="false">VLOOKUP($D1239,metadata!$B$2:$S$451,4,0)</f>
        <v/>
      </c>
      <c r="H1239" s="0" t="str">
        <f aca="false">VLOOKUP($D1239,metadata!$B$2:$S$451,5,0)</f>
        <v>y</v>
      </c>
      <c r="I1239" s="0" t="str">
        <f aca="false">VLOOKUP($D1239,metadata!$B$2:$S$451,6,0)</f>
        <v>a</v>
      </c>
      <c r="J1239" s="0" t="str">
        <f aca="false">VLOOKUP($D1239,metadata!$B$2:$S$451,7,0)</f>
        <v>i</v>
      </c>
      <c r="K1239" s="0" t="n">
        <f aca="false">VLOOKUP($D1239,metadata!$B$2:$S$451,8,0)</f>
        <v>8</v>
      </c>
      <c r="L1239" s="0" t="n">
        <f aca="false">VLOOKUP($D1239,metadata!$B$2:$S$451,9,0)</f>
        <v>7</v>
      </c>
      <c r="M1239" s="0" t="str">
        <f aca="false">VLOOKUP($D1239,metadata!$B$2:$S$451,10,0)</f>
        <v/>
      </c>
      <c r="N1239" s="0" t="str">
        <f aca="false">VLOOKUP($D1239,metadata!$B$2:$S$451,11,0)</f>
        <v>drosophila littoralis</v>
      </c>
      <c r="O1239" s="0" t="str">
        <f aca="false">VLOOKUP($D1239,metadata!$B$2:$S$451,12,0)</f>
        <v>diptera</v>
      </c>
      <c r="P1239" s="0" t="str">
        <f aca="false">VLOOKUP($D1239,metadata!$B$2:$S$451,13,0)</f>
        <v>C</v>
      </c>
      <c r="Q1239" s="0" t="n">
        <f aca="false">VLOOKUP($D1239,metadata!$B$2:$S$451,14,0)</f>
        <v>42.35</v>
      </c>
      <c r="R1239" s="0" t="n">
        <f aca="false">VLOOKUP($D1239,metadata!$B$2:$S$451,15,0)</f>
        <v>44.691667</v>
      </c>
      <c r="S1239" s="0" t="str">
        <f aca="false">VLOOKUP($D1239,metadata!$B$2:$S$451,16,0)</f>
        <v/>
      </c>
      <c r="T1239" s="0" t="str">
        <f aca="false">VLOOKUP($D1239,metadata!$B$2:$S$451,17,0)</f>
        <v/>
      </c>
      <c r="U1239" s="0" t="str">
        <f aca="false">VLOOKUP($D1239,metadata!$B$2:$S$451,18,0)</f>
        <v/>
      </c>
      <c r="V1239" s="0" t="n">
        <f aca="false">VLOOKUP($D1239,metadata!$B$2:$Z$451,19,0)</f>
        <v>128</v>
      </c>
      <c r="W1239" s="0" t="str">
        <f aca="false">VLOOKUP($D1239,metadata!$B$2:$Z$451,20,0)</f>
        <v>global average</v>
      </c>
      <c r="X1239" s="0" t="str">
        <f aca="false">VLOOKUP($D1239,metadata!$B$2:$Z$451,21,0)</f>
        <v/>
      </c>
      <c r="Y1239" s="0" t="n">
        <f aca="false">VLOOKUP($D1239,metadata!$B$2:$Z$451,22,0)</f>
        <v>29</v>
      </c>
      <c r="Z1239" s="0" t="str">
        <f aca="false">VLOOKUP($D1239,metadata!$B$2:$Z$451,23,0)</f>
        <v/>
      </c>
      <c r="AA1239" s="0" t="str">
        <f aca="false">VLOOKUP($D1239,metadata!$B$2:$Z$451,24,0)</f>
        <v>adult</v>
      </c>
      <c r="AB1239" s="0" t="str">
        <f aca="false">VLOOKUP($D1239,metadata!$B$2:$Z$451,25,0)</f>
        <v/>
      </c>
      <c r="AC1239" s="0" t="n">
        <v>16.5158176918281</v>
      </c>
      <c r="AD1239" s="0" t="n">
        <v>0.0201469065017789</v>
      </c>
      <c r="AF1239" s="0" t="n">
        <f aca="false">IF(AE1239="",V1239,AE1239)</f>
        <v>128</v>
      </c>
      <c r="AG1239" s="0" t="n">
        <f aca="false">ROUND(AC1239,1)</f>
        <v>16.5</v>
      </c>
      <c r="AH1239" s="0" t="n">
        <v>1977</v>
      </c>
      <c r="AI1239" s="0" t="s">
        <v>37</v>
      </c>
      <c r="AJ1239" s="0" t="s">
        <v>38</v>
      </c>
    </row>
    <row r="1240" customFormat="false" ht="13.8" hidden="false" customHeight="false" outlineLevel="0" collapsed="false">
      <c r="C1240" s="0" t="n">
        <v>1248</v>
      </c>
      <c r="D1240" s="3" t="str">
        <f aca="false">VLOOKUP(C1240,$A$1:$B$451,2)</f>
        <v>29-C</v>
      </c>
      <c r="E1240" s="0" t="str">
        <f aca="false">VLOOKUP($D1240,metadata!$B$2:$S$451,2,0)</f>
        <v>LUMME, J; OIKARINEN, A</v>
      </c>
      <c r="F1240" s="0" t="str">
        <f aca="false">VLOOKUP($D1240,metadata!$B$2:$S$451,3,0)</f>
        <v>GENETIC BASIS OF GEOGRAPHICALLY VARIABLE PHOTOPERIODIC DIAPAUSE IN DROSOPHILA-LITTORALIS</v>
      </c>
      <c r="G1240" s="0" t="str">
        <f aca="false">VLOOKUP($D1240,metadata!$B$2:$S$451,4,0)</f>
        <v/>
      </c>
      <c r="H1240" s="0" t="str">
        <f aca="false">VLOOKUP($D1240,metadata!$B$2:$S$451,5,0)</f>
        <v>y</v>
      </c>
      <c r="I1240" s="0" t="str">
        <f aca="false">VLOOKUP($D1240,metadata!$B$2:$S$451,6,0)</f>
        <v>a</v>
      </c>
      <c r="J1240" s="0" t="str">
        <f aca="false">VLOOKUP($D1240,metadata!$B$2:$S$451,7,0)</f>
        <v>i</v>
      </c>
      <c r="K1240" s="0" t="n">
        <f aca="false">VLOOKUP($D1240,metadata!$B$2:$S$451,8,0)</f>
        <v>8</v>
      </c>
      <c r="L1240" s="0" t="n">
        <f aca="false">VLOOKUP($D1240,metadata!$B$2:$S$451,9,0)</f>
        <v>7</v>
      </c>
      <c r="M1240" s="0" t="str">
        <f aca="false">VLOOKUP($D1240,metadata!$B$2:$S$451,10,0)</f>
        <v/>
      </c>
      <c r="N1240" s="0" t="str">
        <f aca="false">VLOOKUP($D1240,metadata!$B$2:$S$451,11,0)</f>
        <v>drosophila littoralis</v>
      </c>
      <c r="O1240" s="0" t="str">
        <f aca="false">VLOOKUP($D1240,metadata!$B$2:$S$451,12,0)</f>
        <v>diptera</v>
      </c>
      <c r="P1240" s="0" t="str">
        <f aca="false">VLOOKUP($D1240,metadata!$B$2:$S$451,13,0)</f>
        <v>C</v>
      </c>
      <c r="Q1240" s="0" t="n">
        <f aca="false">VLOOKUP($D1240,metadata!$B$2:$S$451,14,0)</f>
        <v>42.35</v>
      </c>
      <c r="R1240" s="0" t="n">
        <f aca="false">VLOOKUP($D1240,metadata!$B$2:$S$451,15,0)</f>
        <v>44.691667</v>
      </c>
      <c r="S1240" s="0" t="str">
        <f aca="false">VLOOKUP($D1240,metadata!$B$2:$S$451,16,0)</f>
        <v/>
      </c>
      <c r="T1240" s="0" t="str">
        <f aca="false">VLOOKUP($D1240,metadata!$B$2:$S$451,17,0)</f>
        <v/>
      </c>
      <c r="U1240" s="0" t="str">
        <f aca="false">VLOOKUP($D1240,metadata!$B$2:$S$451,18,0)</f>
        <v/>
      </c>
      <c r="V1240" s="0" t="n">
        <f aca="false">VLOOKUP($D1240,metadata!$B$2:$Z$451,19,0)</f>
        <v>128</v>
      </c>
      <c r="W1240" s="0" t="str">
        <f aca="false">VLOOKUP($D1240,metadata!$B$2:$Z$451,20,0)</f>
        <v>global average</v>
      </c>
      <c r="X1240" s="0" t="str">
        <f aca="false">VLOOKUP($D1240,metadata!$B$2:$Z$451,21,0)</f>
        <v/>
      </c>
      <c r="Y1240" s="0" t="n">
        <f aca="false">VLOOKUP($D1240,metadata!$B$2:$Z$451,22,0)</f>
        <v>29</v>
      </c>
      <c r="Z1240" s="0" t="str">
        <f aca="false">VLOOKUP($D1240,metadata!$B$2:$Z$451,23,0)</f>
        <v/>
      </c>
      <c r="AA1240" s="0" t="str">
        <f aca="false">VLOOKUP($D1240,metadata!$B$2:$Z$451,24,0)</f>
        <v>adult</v>
      </c>
      <c r="AB1240" s="0" t="str">
        <f aca="false">VLOOKUP($D1240,metadata!$B$2:$Z$451,25,0)</f>
        <v/>
      </c>
      <c r="AC1240" s="0" t="n">
        <v>17.9614459316285</v>
      </c>
      <c r="AD1240" s="0" t="n">
        <v>0.247806949971689</v>
      </c>
      <c r="AF1240" s="0" t="n">
        <f aca="false">IF(AE1240="",V1240,AE1240)</f>
        <v>128</v>
      </c>
      <c r="AG1240" s="0" t="n">
        <f aca="false">ROUND(AC1240,1)</f>
        <v>18</v>
      </c>
      <c r="AH1240" s="0" t="n">
        <v>1977</v>
      </c>
      <c r="AI1240" s="0" t="s">
        <v>37</v>
      </c>
      <c r="AJ1240" s="0" t="s">
        <v>38</v>
      </c>
    </row>
    <row r="1241" customFormat="false" ht="13.8" hidden="false" customHeight="false" outlineLevel="0" collapsed="false">
      <c r="C1241" s="0" t="n">
        <v>1249</v>
      </c>
      <c r="D1241" s="3" t="str">
        <f aca="false">VLOOKUP(C1241,$A$1:$B$451,2)</f>
        <v>29-C</v>
      </c>
      <c r="E1241" s="0" t="str">
        <f aca="false">VLOOKUP($D1241,metadata!$B$2:$S$451,2,0)</f>
        <v>LUMME, J; OIKARINEN, A</v>
      </c>
      <c r="F1241" s="0" t="str">
        <f aca="false">VLOOKUP($D1241,metadata!$B$2:$S$451,3,0)</f>
        <v>GENETIC BASIS OF GEOGRAPHICALLY VARIABLE PHOTOPERIODIC DIAPAUSE IN DROSOPHILA-LITTORALIS</v>
      </c>
      <c r="G1241" s="0" t="str">
        <f aca="false">VLOOKUP($D1241,metadata!$B$2:$S$451,4,0)</f>
        <v/>
      </c>
      <c r="H1241" s="0" t="str">
        <f aca="false">VLOOKUP($D1241,metadata!$B$2:$S$451,5,0)</f>
        <v>y</v>
      </c>
      <c r="I1241" s="0" t="str">
        <f aca="false">VLOOKUP($D1241,metadata!$B$2:$S$451,6,0)</f>
        <v>a</v>
      </c>
      <c r="J1241" s="0" t="str">
        <f aca="false">VLOOKUP($D1241,metadata!$B$2:$S$451,7,0)</f>
        <v>i</v>
      </c>
      <c r="K1241" s="0" t="n">
        <f aca="false">VLOOKUP($D1241,metadata!$B$2:$S$451,8,0)</f>
        <v>8</v>
      </c>
      <c r="L1241" s="0" t="n">
        <f aca="false">VLOOKUP($D1241,metadata!$B$2:$S$451,9,0)</f>
        <v>7</v>
      </c>
      <c r="M1241" s="0" t="str">
        <f aca="false">VLOOKUP($D1241,metadata!$B$2:$S$451,10,0)</f>
        <v/>
      </c>
      <c r="N1241" s="0" t="str">
        <f aca="false">VLOOKUP($D1241,metadata!$B$2:$S$451,11,0)</f>
        <v>drosophila littoralis</v>
      </c>
      <c r="O1241" s="0" t="str">
        <f aca="false">VLOOKUP($D1241,metadata!$B$2:$S$451,12,0)</f>
        <v>diptera</v>
      </c>
      <c r="P1241" s="0" t="str">
        <f aca="false">VLOOKUP($D1241,metadata!$B$2:$S$451,13,0)</f>
        <v>C</v>
      </c>
      <c r="Q1241" s="0" t="n">
        <f aca="false">VLOOKUP($D1241,metadata!$B$2:$S$451,14,0)</f>
        <v>42.35</v>
      </c>
      <c r="R1241" s="0" t="n">
        <f aca="false">VLOOKUP($D1241,metadata!$B$2:$S$451,15,0)</f>
        <v>44.691667</v>
      </c>
      <c r="S1241" s="0" t="str">
        <f aca="false">VLOOKUP($D1241,metadata!$B$2:$S$451,16,0)</f>
        <v/>
      </c>
      <c r="T1241" s="0" t="str">
        <f aca="false">VLOOKUP($D1241,metadata!$B$2:$S$451,17,0)</f>
        <v/>
      </c>
      <c r="U1241" s="0" t="str">
        <f aca="false">VLOOKUP($D1241,metadata!$B$2:$S$451,18,0)</f>
        <v/>
      </c>
      <c r="V1241" s="0" t="n">
        <f aca="false">VLOOKUP($D1241,metadata!$B$2:$Z$451,19,0)</f>
        <v>128</v>
      </c>
      <c r="W1241" s="0" t="str">
        <f aca="false">VLOOKUP($D1241,metadata!$B$2:$Z$451,20,0)</f>
        <v>global average</v>
      </c>
      <c r="X1241" s="0" t="str">
        <f aca="false">VLOOKUP($D1241,metadata!$B$2:$Z$451,21,0)</f>
        <v/>
      </c>
      <c r="Y1241" s="0" t="n">
        <f aca="false">VLOOKUP($D1241,metadata!$B$2:$Z$451,22,0)</f>
        <v>29</v>
      </c>
      <c r="Z1241" s="0" t="str">
        <f aca="false">VLOOKUP($D1241,metadata!$B$2:$Z$451,23,0)</f>
        <v/>
      </c>
      <c r="AA1241" s="0" t="str">
        <f aca="false">VLOOKUP($D1241,metadata!$B$2:$Z$451,24,0)</f>
        <v>adult</v>
      </c>
      <c r="AB1241" s="0" t="str">
        <f aca="false">VLOOKUP($D1241,metadata!$B$2:$Z$451,25,0)</f>
        <v/>
      </c>
      <c r="AC1241" s="0" t="n">
        <v>20.036738476562</v>
      </c>
      <c r="AD1241" s="0" t="n">
        <v>0.000118511214736827</v>
      </c>
      <c r="AF1241" s="0" t="n">
        <f aca="false">IF(AE1241="",V1241,AE1241)</f>
        <v>128</v>
      </c>
      <c r="AG1241" s="0" t="n">
        <f aca="false">ROUND(AC1241,1)</f>
        <v>20</v>
      </c>
      <c r="AH1241" s="0" t="n">
        <v>1977</v>
      </c>
      <c r="AI1241" s="0" t="s">
        <v>37</v>
      </c>
      <c r="AJ1241" s="0" t="s">
        <v>38</v>
      </c>
    </row>
    <row r="1242" customFormat="false" ht="13.8" hidden="false" customHeight="false" outlineLevel="0" collapsed="false">
      <c r="C1242" s="0" t="n">
        <v>1250</v>
      </c>
      <c r="D1242" s="3" t="str">
        <f aca="false">VLOOKUP(C1242,$A$1:$B$451,2)</f>
        <v>29-C</v>
      </c>
      <c r="E1242" s="0" t="str">
        <f aca="false">VLOOKUP($D1242,metadata!$B$2:$S$451,2,0)</f>
        <v>LUMME, J; OIKARINEN, A</v>
      </c>
      <c r="F1242" s="0" t="str">
        <f aca="false">VLOOKUP($D1242,metadata!$B$2:$S$451,3,0)</f>
        <v>GENETIC BASIS OF GEOGRAPHICALLY VARIABLE PHOTOPERIODIC DIAPAUSE IN DROSOPHILA-LITTORALIS</v>
      </c>
      <c r="G1242" s="0" t="str">
        <f aca="false">VLOOKUP($D1242,metadata!$B$2:$S$451,4,0)</f>
        <v/>
      </c>
      <c r="H1242" s="0" t="str">
        <f aca="false">VLOOKUP($D1242,metadata!$B$2:$S$451,5,0)</f>
        <v>y</v>
      </c>
      <c r="I1242" s="0" t="str">
        <f aca="false">VLOOKUP($D1242,metadata!$B$2:$S$451,6,0)</f>
        <v>a</v>
      </c>
      <c r="J1242" s="0" t="str">
        <f aca="false">VLOOKUP($D1242,metadata!$B$2:$S$451,7,0)</f>
        <v>i</v>
      </c>
      <c r="K1242" s="0" t="n">
        <f aca="false">VLOOKUP($D1242,metadata!$B$2:$S$451,8,0)</f>
        <v>8</v>
      </c>
      <c r="L1242" s="0" t="n">
        <f aca="false">VLOOKUP($D1242,metadata!$B$2:$S$451,9,0)</f>
        <v>7</v>
      </c>
      <c r="M1242" s="0" t="str">
        <f aca="false">VLOOKUP($D1242,metadata!$B$2:$S$451,10,0)</f>
        <v/>
      </c>
      <c r="N1242" s="0" t="str">
        <f aca="false">VLOOKUP($D1242,metadata!$B$2:$S$451,11,0)</f>
        <v>drosophila littoralis</v>
      </c>
      <c r="O1242" s="0" t="str">
        <f aca="false">VLOOKUP($D1242,metadata!$B$2:$S$451,12,0)</f>
        <v>diptera</v>
      </c>
      <c r="P1242" s="0" t="str">
        <f aca="false">VLOOKUP($D1242,metadata!$B$2:$S$451,13,0)</f>
        <v>C</v>
      </c>
      <c r="Q1242" s="0" t="n">
        <f aca="false">VLOOKUP($D1242,metadata!$B$2:$S$451,14,0)</f>
        <v>42.35</v>
      </c>
      <c r="R1242" s="0" t="n">
        <f aca="false">VLOOKUP($D1242,metadata!$B$2:$S$451,15,0)</f>
        <v>44.691667</v>
      </c>
      <c r="S1242" s="0" t="str">
        <f aca="false">VLOOKUP($D1242,metadata!$B$2:$S$451,16,0)</f>
        <v/>
      </c>
      <c r="T1242" s="0" t="str">
        <f aca="false">VLOOKUP($D1242,metadata!$B$2:$S$451,17,0)</f>
        <v/>
      </c>
      <c r="U1242" s="0" t="str">
        <f aca="false">VLOOKUP($D1242,metadata!$B$2:$S$451,18,0)</f>
        <v/>
      </c>
      <c r="V1242" s="0" t="n">
        <f aca="false">VLOOKUP($D1242,metadata!$B$2:$Z$451,19,0)</f>
        <v>128</v>
      </c>
      <c r="W1242" s="0" t="str">
        <f aca="false">VLOOKUP($D1242,metadata!$B$2:$Z$451,20,0)</f>
        <v>global average</v>
      </c>
      <c r="X1242" s="0" t="str">
        <f aca="false">VLOOKUP($D1242,metadata!$B$2:$Z$451,21,0)</f>
        <v/>
      </c>
      <c r="Y1242" s="0" t="n">
        <f aca="false">VLOOKUP($D1242,metadata!$B$2:$Z$451,22,0)</f>
        <v>29</v>
      </c>
      <c r="Z1242" s="0" t="str">
        <f aca="false">VLOOKUP($D1242,metadata!$B$2:$Z$451,23,0)</f>
        <v/>
      </c>
      <c r="AA1242" s="0" t="str">
        <f aca="false">VLOOKUP($D1242,metadata!$B$2:$Z$451,24,0)</f>
        <v>adult</v>
      </c>
      <c r="AB1242" s="0" t="str">
        <f aca="false">VLOOKUP($D1242,metadata!$B$2:$Z$451,25,0)</f>
        <v/>
      </c>
      <c r="AC1242" s="0" t="n">
        <v>24.0506848763098</v>
      </c>
      <c r="AD1242" s="0" t="n">
        <v>0.335149715217568</v>
      </c>
      <c r="AF1242" s="0" t="n">
        <f aca="false">IF(AE1242="",V1242,AE1242)</f>
        <v>128</v>
      </c>
      <c r="AG1242" s="0" t="n">
        <v>24</v>
      </c>
      <c r="AH1242" s="0" t="n">
        <v>1977</v>
      </c>
      <c r="AI1242" s="0" t="s">
        <v>37</v>
      </c>
      <c r="AJ1242" s="0" t="s">
        <v>38</v>
      </c>
    </row>
    <row r="1243" customFormat="false" ht="13.8" hidden="false" customHeight="false" outlineLevel="0" collapsed="false">
      <c r="C1243" s="0" t="n">
        <v>1251</v>
      </c>
      <c r="D1243" s="3" t="str">
        <f aca="false">VLOOKUP(C1243,$A$1:$B$451,2)</f>
        <v>29-Z</v>
      </c>
      <c r="E1243" s="0" t="str">
        <f aca="false">VLOOKUP($D1243,metadata!$B$2:$S$451,2,0)</f>
        <v>LUMME, J; OIKARINEN, A</v>
      </c>
      <c r="F1243" s="0" t="str">
        <f aca="false">VLOOKUP($D1243,metadata!$B$2:$S$451,3,0)</f>
        <v>GENETIC BASIS OF GEOGRAPHICALLY VARIABLE PHOTOPERIODIC DIAPAUSE IN DROSOPHILA-LITTORALIS</v>
      </c>
      <c r="G1243" s="0" t="str">
        <f aca="false">VLOOKUP($D1243,metadata!$B$2:$S$451,4,0)</f>
        <v/>
      </c>
      <c r="H1243" s="0" t="str">
        <f aca="false">VLOOKUP($D1243,metadata!$B$2:$S$451,5,0)</f>
        <v>y</v>
      </c>
      <c r="I1243" s="0" t="str">
        <f aca="false">VLOOKUP($D1243,metadata!$B$2:$S$451,6,0)</f>
        <v>a</v>
      </c>
      <c r="J1243" s="0" t="str">
        <f aca="false">VLOOKUP($D1243,metadata!$B$2:$S$451,7,0)</f>
        <v>i</v>
      </c>
      <c r="K1243" s="0" t="n">
        <f aca="false">VLOOKUP($D1243,metadata!$B$2:$S$451,8,0)</f>
        <v>8</v>
      </c>
      <c r="L1243" s="0" t="n">
        <f aca="false">VLOOKUP($D1243,metadata!$B$2:$S$451,9,0)</f>
        <v>11</v>
      </c>
      <c r="M1243" s="0" t="str">
        <f aca="false">VLOOKUP($D1243,metadata!$B$2:$S$451,10,0)</f>
        <v/>
      </c>
      <c r="N1243" s="0" t="str">
        <f aca="false">VLOOKUP($D1243,metadata!$B$2:$S$451,11,0)</f>
        <v>drosophila littoralis</v>
      </c>
      <c r="O1243" s="0" t="str">
        <f aca="false">VLOOKUP($D1243,metadata!$B$2:$S$451,12,0)</f>
        <v>diptera</v>
      </c>
      <c r="P1243" s="0" t="str">
        <f aca="false">VLOOKUP($D1243,metadata!$B$2:$S$451,13,0)</f>
        <v>Z</v>
      </c>
      <c r="Q1243" s="0" t="n">
        <f aca="false">VLOOKUP($D1243,metadata!$B$2:$S$451,14,0)</f>
        <v>47.37174</v>
      </c>
      <c r="R1243" s="0" t="n">
        <f aca="false">VLOOKUP($D1243,metadata!$B$2:$S$451,15,0)</f>
        <v>8.54226</v>
      </c>
      <c r="S1243" s="0" t="str">
        <f aca="false">VLOOKUP($D1243,metadata!$B$2:$S$451,16,0)</f>
        <v/>
      </c>
      <c r="T1243" s="0" t="str">
        <f aca="false">VLOOKUP($D1243,metadata!$B$2:$S$451,17,0)</f>
        <v/>
      </c>
      <c r="U1243" s="0" t="str">
        <f aca="false">VLOOKUP($D1243,metadata!$B$2:$S$451,18,0)</f>
        <v/>
      </c>
      <c r="V1243" s="0" t="n">
        <f aca="false">VLOOKUP($D1243,metadata!$B$2:$Z$451,19,0)</f>
        <v>128</v>
      </c>
      <c r="W1243" s="0" t="str">
        <f aca="false">VLOOKUP($D1243,metadata!$B$2:$Z$451,20,0)</f>
        <v>global average</v>
      </c>
      <c r="X1243" s="0" t="str">
        <f aca="false">VLOOKUP($D1243,metadata!$B$2:$Z$451,21,0)</f>
        <v/>
      </c>
      <c r="Y1243" s="0" t="n">
        <f aca="false">VLOOKUP($D1243,metadata!$B$2:$Z$451,22,0)</f>
        <v>29</v>
      </c>
      <c r="Z1243" s="0" t="str">
        <f aca="false">VLOOKUP($D1243,metadata!$B$2:$Z$451,23,0)</f>
        <v/>
      </c>
      <c r="AA1243" s="0" t="str">
        <f aca="false">VLOOKUP($D1243,metadata!$B$2:$Z$451,24,0)</f>
        <v>adult</v>
      </c>
      <c r="AB1243" s="0" t="str">
        <f aca="false">VLOOKUP($D1243,metadata!$B$2:$Z$451,25,0)</f>
        <v/>
      </c>
      <c r="AC1243" s="0" t="n">
        <v>6.00453660929933</v>
      </c>
      <c r="AD1243" s="0" t="n">
        <v>99.4134879983692</v>
      </c>
      <c r="AF1243" s="0" t="n">
        <f aca="false">IF(AE1243="",V1243,AE1243)</f>
        <v>128</v>
      </c>
      <c r="AG1243" s="0" t="n">
        <f aca="false">ROUND(AC1243,1)</f>
        <v>6</v>
      </c>
      <c r="AH1243" s="0" t="n">
        <v>1977</v>
      </c>
      <c r="AI1243" s="0" t="s">
        <v>37</v>
      </c>
      <c r="AJ1243" s="0" t="s">
        <v>37</v>
      </c>
    </row>
    <row r="1244" customFormat="false" ht="13.8" hidden="false" customHeight="false" outlineLevel="0" collapsed="false">
      <c r="C1244" s="0" t="n">
        <v>1252</v>
      </c>
      <c r="D1244" s="3" t="str">
        <f aca="false">VLOOKUP(C1244,$A$1:$B$451,2)</f>
        <v>29-Z</v>
      </c>
      <c r="E1244" s="0" t="str">
        <f aca="false">VLOOKUP($D1244,metadata!$B$2:$S$451,2,0)</f>
        <v>LUMME, J; OIKARINEN, A</v>
      </c>
      <c r="F1244" s="0" t="str">
        <f aca="false">VLOOKUP($D1244,metadata!$B$2:$S$451,3,0)</f>
        <v>GENETIC BASIS OF GEOGRAPHICALLY VARIABLE PHOTOPERIODIC DIAPAUSE IN DROSOPHILA-LITTORALIS</v>
      </c>
      <c r="G1244" s="0" t="str">
        <f aca="false">VLOOKUP($D1244,metadata!$B$2:$S$451,4,0)</f>
        <v/>
      </c>
      <c r="H1244" s="0" t="str">
        <f aca="false">VLOOKUP($D1244,metadata!$B$2:$S$451,5,0)</f>
        <v>y</v>
      </c>
      <c r="I1244" s="0" t="str">
        <f aca="false">VLOOKUP($D1244,metadata!$B$2:$S$451,6,0)</f>
        <v>a</v>
      </c>
      <c r="J1244" s="0" t="str">
        <f aca="false">VLOOKUP($D1244,metadata!$B$2:$S$451,7,0)</f>
        <v>i</v>
      </c>
      <c r="K1244" s="0" t="n">
        <f aca="false">VLOOKUP($D1244,metadata!$B$2:$S$451,8,0)</f>
        <v>8</v>
      </c>
      <c r="L1244" s="0" t="n">
        <f aca="false">VLOOKUP($D1244,metadata!$B$2:$S$451,9,0)</f>
        <v>11</v>
      </c>
      <c r="M1244" s="0" t="str">
        <f aca="false">VLOOKUP($D1244,metadata!$B$2:$S$451,10,0)</f>
        <v/>
      </c>
      <c r="N1244" s="0" t="str">
        <f aca="false">VLOOKUP($D1244,metadata!$B$2:$S$451,11,0)</f>
        <v>drosophila littoralis</v>
      </c>
      <c r="O1244" s="0" t="str">
        <f aca="false">VLOOKUP($D1244,metadata!$B$2:$S$451,12,0)</f>
        <v>diptera</v>
      </c>
      <c r="P1244" s="0" t="str">
        <f aca="false">VLOOKUP($D1244,metadata!$B$2:$S$451,13,0)</f>
        <v>Z</v>
      </c>
      <c r="Q1244" s="0" t="n">
        <f aca="false">VLOOKUP($D1244,metadata!$B$2:$S$451,14,0)</f>
        <v>47.37174</v>
      </c>
      <c r="R1244" s="0" t="n">
        <f aca="false">VLOOKUP($D1244,metadata!$B$2:$S$451,15,0)</f>
        <v>8.54226</v>
      </c>
      <c r="S1244" s="0" t="str">
        <f aca="false">VLOOKUP($D1244,metadata!$B$2:$S$451,16,0)</f>
        <v/>
      </c>
      <c r="T1244" s="0" t="str">
        <f aca="false">VLOOKUP($D1244,metadata!$B$2:$S$451,17,0)</f>
        <v/>
      </c>
      <c r="U1244" s="0" t="str">
        <f aca="false">VLOOKUP($D1244,metadata!$B$2:$S$451,18,0)</f>
        <v/>
      </c>
      <c r="V1244" s="0" t="n">
        <f aca="false">VLOOKUP($D1244,metadata!$B$2:$Z$451,19,0)</f>
        <v>128</v>
      </c>
      <c r="W1244" s="0" t="str">
        <f aca="false">VLOOKUP($D1244,metadata!$B$2:$Z$451,20,0)</f>
        <v>global average</v>
      </c>
      <c r="X1244" s="0" t="str">
        <f aca="false">VLOOKUP($D1244,metadata!$B$2:$Z$451,21,0)</f>
        <v/>
      </c>
      <c r="Y1244" s="0" t="n">
        <f aca="false">VLOOKUP($D1244,metadata!$B$2:$Z$451,22,0)</f>
        <v>29</v>
      </c>
      <c r="Z1244" s="0" t="str">
        <f aca="false">VLOOKUP($D1244,metadata!$B$2:$Z$451,23,0)</f>
        <v/>
      </c>
      <c r="AA1244" s="0" t="str">
        <f aca="false">VLOOKUP($D1244,metadata!$B$2:$Z$451,24,0)</f>
        <v>adult</v>
      </c>
      <c r="AB1244" s="0" t="str">
        <f aca="false">VLOOKUP($D1244,metadata!$B$2:$Z$451,25,0)</f>
        <v/>
      </c>
      <c r="AC1244" s="0" t="n">
        <v>8.98117804887876</v>
      </c>
      <c r="AD1244" s="0" t="n">
        <v>99.3707054498567</v>
      </c>
      <c r="AF1244" s="0" t="n">
        <f aca="false">IF(AE1244="",V1244,AE1244)</f>
        <v>128</v>
      </c>
      <c r="AG1244" s="0" t="n">
        <f aca="false">ROUND(AC1244,1)</f>
        <v>9</v>
      </c>
      <c r="AH1244" s="0" t="n">
        <v>1977</v>
      </c>
      <c r="AI1244" s="0" t="s">
        <v>37</v>
      </c>
      <c r="AJ1244" s="0" t="s">
        <v>37</v>
      </c>
    </row>
    <row r="1245" customFormat="false" ht="13.8" hidden="false" customHeight="false" outlineLevel="0" collapsed="false">
      <c r="C1245" s="0" t="n">
        <v>1253</v>
      </c>
      <c r="D1245" s="3" t="str">
        <f aca="false">VLOOKUP(C1245,$A$1:$B$451,2)</f>
        <v>29-Z</v>
      </c>
      <c r="E1245" s="0" t="str">
        <f aca="false">VLOOKUP($D1245,metadata!$B$2:$S$451,2,0)</f>
        <v>LUMME, J; OIKARINEN, A</v>
      </c>
      <c r="F1245" s="0" t="str">
        <f aca="false">VLOOKUP($D1245,metadata!$B$2:$S$451,3,0)</f>
        <v>GENETIC BASIS OF GEOGRAPHICALLY VARIABLE PHOTOPERIODIC DIAPAUSE IN DROSOPHILA-LITTORALIS</v>
      </c>
      <c r="G1245" s="0" t="str">
        <f aca="false">VLOOKUP($D1245,metadata!$B$2:$S$451,4,0)</f>
        <v/>
      </c>
      <c r="H1245" s="0" t="str">
        <f aca="false">VLOOKUP($D1245,metadata!$B$2:$S$451,5,0)</f>
        <v>y</v>
      </c>
      <c r="I1245" s="0" t="str">
        <f aca="false">VLOOKUP($D1245,metadata!$B$2:$S$451,6,0)</f>
        <v>a</v>
      </c>
      <c r="J1245" s="0" t="str">
        <f aca="false">VLOOKUP($D1245,metadata!$B$2:$S$451,7,0)</f>
        <v>i</v>
      </c>
      <c r="K1245" s="0" t="n">
        <f aca="false">VLOOKUP($D1245,metadata!$B$2:$S$451,8,0)</f>
        <v>8</v>
      </c>
      <c r="L1245" s="0" t="n">
        <f aca="false">VLOOKUP($D1245,metadata!$B$2:$S$451,9,0)</f>
        <v>11</v>
      </c>
      <c r="M1245" s="0" t="str">
        <f aca="false">VLOOKUP($D1245,metadata!$B$2:$S$451,10,0)</f>
        <v/>
      </c>
      <c r="N1245" s="0" t="str">
        <f aca="false">VLOOKUP($D1245,metadata!$B$2:$S$451,11,0)</f>
        <v>drosophila littoralis</v>
      </c>
      <c r="O1245" s="0" t="str">
        <f aca="false">VLOOKUP($D1245,metadata!$B$2:$S$451,12,0)</f>
        <v>diptera</v>
      </c>
      <c r="P1245" s="0" t="str">
        <f aca="false">VLOOKUP($D1245,metadata!$B$2:$S$451,13,0)</f>
        <v>Z</v>
      </c>
      <c r="Q1245" s="0" t="n">
        <f aca="false">VLOOKUP($D1245,metadata!$B$2:$S$451,14,0)</f>
        <v>47.37174</v>
      </c>
      <c r="R1245" s="0" t="n">
        <f aca="false">VLOOKUP($D1245,metadata!$B$2:$S$451,15,0)</f>
        <v>8.54226</v>
      </c>
      <c r="S1245" s="0" t="str">
        <f aca="false">VLOOKUP($D1245,metadata!$B$2:$S$451,16,0)</f>
        <v/>
      </c>
      <c r="T1245" s="0" t="str">
        <f aca="false">VLOOKUP($D1245,metadata!$B$2:$S$451,17,0)</f>
        <v/>
      </c>
      <c r="U1245" s="0" t="str">
        <f aca="false">VLOOKUP($D1245,metadata!$B$2:$S$451,18,0)</f>
        <v/>
      </c>
      <c r="V1245" s="0" t="n">
        <f aca="false">VLOOKUP($D1245,metadata!$B$2:$Z$451,19,0)</f>
        <v>128</v>
      </c>
      <c r="W1245" s="0" t="str">
        <f aca="false">VLOOKUP($D1245,metadata!$B$2:$Z$451,20,0)</f>
        <v>global average</v>
      </c>
      <c r="X1245" s="0" t="str">
        <f aca="false">VLOOKUP($D1245,metadata!$B$2:$Z$451,21,0)</f>
        <v/>
      </c>
      <c r="Y1245" s="0" t="n">
        <f aca="false">VLOOKUP($D1245,metadata!$B$2:$Z$451,22,0)</f>
        <v>29</v>
      </c>
      <c r="Z1245" s="0" t="str">
        <f aca="false">VLOOKUP($D1245,metadata!$B$2:$Z$451,23,0)</f>
        <v/>
      </c>
      <c r="AA1245" s="0" t="str">
        <f aca="false">VLOOKUP($D1245,metadata!$B$2:$Z$451,24,0)</f>
        <v>adult</v>
      </c>
      <c r="AB1245" s="0" t="str">
        <f aca="false">VLOOKUP($D1245,metadata!$B$2:$Z$451,25,0)</f>
        <v/>
      </c>
      <c r="AC1245" s="0" t="n">
        <v>11.9435412573091</v>
      </c>
      <c r="AD1245" s="0" t="n">
        <v>95.3139480589048</v>
      </c>
      <c r="AF1245" s="0" t="n">
        <f aca="false">IF(AE1245="",V1245,AE1245)</f>
        <v>128</v>
      </c>
      <c r="AG1245" s="0" t="n">
        <v>12</v>
      </c>
      <c r="AH1245" s="0" t="n">
        <v>1977</v>
      </c>
      <c r="AI1245" s="0" t="s">
        <v>37</v>
      </c>
      <c r="AJ1245" s="0" t="s">
        <v>37</v>
      </c>
    </row>
    <row r="1246" customFormat="false" ht="13.8" hidden="false" customHeight="false" outlineLevel="0" collapsed="false">
      <c r="C1246" s="0" t="n">
        <v>1254</v>
      </c>
      <c r="D1246" s="3" t="str">
        <f aca="false">VLOOKUP(C1246,$A$1:$B$451,2)</f>
        <v>29-Z</v>
      </c>
      <c r="E1246" s="0" t="str">
        <f aca="false">VLOOKUP($D1246,metadata!$B$2:$S$451,2,0)</f>
        <v>LUMME, J; OIKARINEN, A</v>
      </c>
      <c r="F1246" s="0" t="str">
        <f aca="false">VLOOKUP($D1246,metadata!$B$2:$S$451,3,0)</f>
        <v>GENETIC BASIS OF GEOGRAPHICALLY VARIABLE PHOTOPERIODIC DIAPAUSE IN DROSOPHILA-LITTORALIS</v>
      </c>
      <c r="G1246" s="0" t="str">
        <f aca="false">VLOOKUP($D1246,metadata!$B$2:$S$451,4,0)</f>
        <v/>
      </c>
      <c r="H1246" s="0" t="str">
        <f aca="false">VLOOKUP($D1246,metadata!$B$2:$S$451,5,0)</f>
        <v>y</v>
      </c>
      <c r="I1246" s="0" t="str">
        <f aca="false">VLOOKUP($D1246,metadata!$B$2:$S$451,6,0)</f>
        <v>a</v>
      </c>
      <c r="J1246" s="0" t="str">
        <f aca="false">VLOOKUP($D1246,metadata!$B$2:$S$451,7,0)</f>
        <v>i</v>
      </c>
      <c r="K1246" s="0" t="n">
        <f aca="false">VLOOKUP($D1246,metadata!$B$2:$S$451,8,0)</f>
        <v>8</v>
      </c>
      <c r="L1246" s="0" t="n">
        <f aca="false">VLOOKUP($D1246,metadata!$B$2:$S$451,9,0)</f>
        <v>11</v>
      </c>
      <c r="M1246" s="0" t="str">
        <f aca="false">VLOOKUP($D1246,metadata!$B$2:$S$451,10,0)</f>
        <v/>
      </c>
      <c r="N1246" s="0" t="str">
        <f aca="false">VLOOKUP($D1246,metadata!$B$2:$S$451,11,0)</f>
        <v>drosophila littoralis</v>
      </c>
      <c r="O1246" s="0" t="str">
        <f aca="false">VLOOKUP($D1246,metadata!$B$2:$S$451,12,0)</f>
        <v>diptera</v>
      </c>
      <c r="P1246" s="0" t="str">
        <f aca="false">VLOOKUP($D1246,metadata!$B$2:$S$451,13,0)</f>
        <v>Z</v>
      </c>
      <c r="Q1246" s="0" t="n">
        <f aca="false">VLOOKUP($D1246,metadata!$B$2:$S$451,14,0)</f>
        <v>47.37174</v>
      </c>
      <c r="R1246" s="0" t="n">
        <f aca="false">VLOOKUP($D1246,metadata!$B$2:$S$451,15,0)</f>
        <v>8.54226</v>
      </c>
      <c r="S1246" s="0" t="str">
        <f aca="false">VLOOKUP($D1246,metadata!$B$2:$S$451,16,0)</f>
        <v/>
      </c>
      <c r="T1246" s="0" t="str">
        <f aca="false">VLOOKUP($D1246,metadata!$B$2:$S$451,17,0)</f>
        <v/>
      </c>
      <c r="U1246" s="0" t="str">
        <f aca="false">VLOOKUP($D1246,metadata!$B$2:$S$451,18,0)</f>
        <v/>
      </c>
      <c r="V1246" s="0" t="n">
        <f aca="false">VLOOKUP($D1246,metadata!$B$2:$Z$451,19,0)</f>
        <v>128</v>
      </c>
      <c r="W1246" s="0" t="str">
        <f aca="false">VLOOKUP($D1246,metadata!$B$2:$Z$451,20,0)</f>
        <v>global average</v>
      </c>
      <c r="X1246" s="0" t="str">
        <f aca="false">VLOOKUP($D1246,metadata!$B$2:$Z$451,21,0)</f>
        <v/>
      </c>
      <c r="Y1246" s="0" t="n">
        <f aca="false">VLOOKUP($D1246,metadata!$B$2:$Z$451,22,0)</f>
        <v>29</v>
      </c>
      <c r="Z1246" s="0" t="str">
        <f aca="false">VLOOKUP($D1246,metadata!$B$2:$Z$451,23,0)</f>
        <v/>
      </c>
      <c r="AA1246" s="0" t="str">
        <f aca="false">VLOOKUP($D1246,metadata!$B$2:$Z$451,24,0)</f>
        <v>adult</v>
      </c>
      <c r="AB1246" s="0" t="str">
        <f aca="false">VLOOKUP($D1246,metadata!$B$2:$Z$451,25,0)</f>
        <v/>
      </c>
      <c r="AC1246" s="0" t="n">
        <v>13.4923026966041</v>
      </c>
      <c r="AD1246" s="0" t="n">
        <v>18.9572909284405</v>
      </c>
      <c r="AF1246" s="0" t="n">
        <f aca="false">IF(AE1246="",V1246,AE1246)</f>
        <v>128</v>
      </c>
      <c r="AG1246" s="0" t="n">
        <f aca="false">ROUND(AC1246,1)</f>
        <v>13.5</v>
      </c>
      <c r="AH1246" s="0" t="n">
        <v>1977</v>
      </c>
      <c r="AI1246" s="0" t="s">
        <v>37</v>
      </c>
      <c r="AJ1246" s="0" t="s">
        <v>37</v>
      </c>
    </row>
    <row r="1247" customFormat="false" ht="13.8" hidden="false" customHeight="false" outlineLevel="0" collapsed="false">
      <c r="C1247" s="0" t="n">
        <v>1255</v>
      </c>
      <c r="D1247" s="3" t="str">
        <f aca="false">VLOOKUP(C1247,$A$1:$B$451,2)</f>
        <v>29-Z</v>
      </c>
      <c r="E1247" s="0" t="str">
        <f aca="false">VLOOKUP($D1247,metadata!$B$2:$S$451,2,0)</f>
        <v>LUMME, J; OIKARINEN, A</v>
      </c>
      <c r="F1247" s="0" t="str">
        <f aca="false">VLOOKUP($D1247,metadata!$B$2:$S$451,3,0)</f>
        <v>GENETIC BASIS OF GEOGRAPHICALLY VARIABLE PHOTOPERIODIC DIAPAUSE IN DROSOPHILA-LITTORALIS</v>
      </c>
      <c r="G1247" s="0" t="str">
        <f aca="false">VLOOKUP($D1247,metadata!$B$2:$S$451,4,0)</f>
        <v/>
      </c>
      <c r="H1247" s="0" t="str">
        <f aca="false">VLOOKUP($D1247,metadata!$B$2:$S$451,5,0)</f>
        <v>y</v>
      </c>
      <c r="I1247" s="0" t="str">
        <f aca="false">VLOOKUP($D1247,metadata!$B$2:$S$451,6,0)</f>
        <v>a</v>
      </c>
      <c r="J1247" s="0" t="str">
        <f aca="false">VLOOKUP($D1247,metadata!$B$2:$S$451,7,0)</f>
        <v>i</v>
      </c>
      <c r="K1247" s="0" t="n">
        <f aca="false">VLOOKUP($D1247,metadata!$B$2:$S$451,8,0)</f>
        <v>8</v>
      </c>
      <c r="L1247" s="0" t="n">
        <f aca="false">VLOOKUP($D1247,metadata!$B$2:$S$451,9,0)</f>
        <v>11</v>
      </c>
      <c r="M1247" s="0" t="str">
        <f aca="false">VLOOKUP($D1247,metadata!$B$2:$S$451,10,0)</f>
        <v/>
      </c>
      <c r="N1247" s="0" t="str">
        <f aca="false">VLOOKUP($D1247,metadata!$B$2:$S$451,11,0)</f>
        <v>drosophila littoralis</v>
      </c>
      <c r="O1247" s="0" t="str">
        <f aca="false">VLOOKUP($D1247,metadata!$B$2:$S$451,12,0)</f>
        <v>diptera</v>
      </c>
      <c r="P1247" s="0" t="str">
        <f aca="false">VLOOKUP($D1247,metadata!$B$2:$S$451,13,0)</f>
        <v>Z</v>
      </c>
      <c r="Q1247" s="0" t="n">
        <f aca="false">VLOOKUP($D1247,metadata!$B$2:$S$451,14,0)</f>
        <v>47.37174</v>
      </c>
      <c r="R1247" s="0" t="n">
        <f aca="false">VLOOKUP($D1247,metadata!$B$2:$S$451,15,0)</f>
        <v>8.54226</v>
      </c>
      <c r="S1247" s="0" t="str">
        <f aca="false">VLOOKUP($D1247,metadata!$B$2:$S$451,16,0)</f>
        <v/>
      </c>
      <c r="T1247" s="0" t="str">
        <f aca="false">VLOOKUP($D1247,metadata!$B$2:$S$451,17,0)</f>
        <v/>
      </c>
      <c r="U1247" s="0" t="str">
        <f aca="false">VLOOKUP($D1247,metadata!$B$2:$S$451,18,0)</f>
        <v/>
      </c>
      <c r="V1247" s="0" t="n">
        <f aca="false">VLOOKUP($D1247,metadata!$B$2:$Z$451,19,0)</f>
        <v>128</v>
      </c>
      <c r="W1247" s="0" t="str">
        <f aca="false">VLOOKUP($D1247,metadata!$B$2:$Z$451,20,0)</f>
        <v>global average</v>
      </c>
      <c r="X1247" s="0" t="str">
        <f aca="false">VLOOKUP($D1247,metadata!$B$2:$Z$451,21,0)</f>
        <v/>
      </c>
      <c r="Y1247" s="0" t="n">
        <f aca="false">VLOOKUP($D1247,metadata!$B$2:$Z$451,22,0)</f>
        <v>29</v>
      </c>
      <c r="Z1247" s="0" t="str">
        <f aca="false">VLOOKUP($D1247,metadata!$B$2:$Z$451,23,0)</f>
        <v/>
      </c>
      <c r="AA1247" s="0" t="str">
        <f aca="false">VLOOKUP($D1247,metadata!$B$2:$Z$451,24,0)</f>
        <v>adult</v>
      </c>
      <c r="AB1247" s="0" t="str">
        <f aca="false">VLOOKUP($D1247,metadata!$B$2:$Z$451,25,0)</f>
        <v/>
      </c>
      <c r="AC1247" s="0" t="n">
        <v>15.0171153896293</v>
      </c>
      <c r="AD1247" s="0" t="n">
        <v>2.80030149253026</v>
      </c>
      <c r="AF1247" s="0" t="n">
        <f aca="false">IF(AE1247="",V1247,AE1247)</f>
        <v>128</v>
      </c>
      <c r="AG1247" s="0" t="n">
        <f aca="false">ROUND(AC1247,1)</f>
        <v>15</v>
      </c>
      <c r="AH1247" s="0" t="n">
        <v>1977</v>
      </c>
      <c r="AI1247" s="0" t="s">
        <v>37</v>
      </c>
      <c r="AJ1247" s="0" t="s">
        <v>37</v>
      </c>
    </row>
    <row r="1248" customFormat="false" ht="13.8" hidden="false" customHeight="false" outlineLevel="0" collapsed="false">
      <c r="C1248" s="0" t="n">
        <v>1256</v>
      </c>
      <c r="D1248" s="3" t="str">
        <f aca="false">VLOOKUP(C1248,$A$1:$B$451,2)</f>
        <v>29-Z</v>
      </c>
      <c r="E1248" s="0" t="str">
        <f aca="false">VLOOKUP($D1248,metadata!$B$2:$S$451,2,0)</f>
        <v>LUMME, J; OIKARINEN, A</v>
      </c>
      <c r="F1248" s="0" t="str">
        <f aca="false">VLOOKUP($D1248,metadata!$B$2:$S$451,3,0)</f>
        <v>GENETIC BASIS OF GEOGRAPHICALLY VARIABLE PHOTOPERIODIC DIAPAUSE IN DROSOPHILA-LITTORALIS</v>
      </c>
      <c r="G1248" s="0" t="str">
        <f aca="false">VLOOKUP($D1248,metadata!$B$2:$S$451,4,0)</f>
        <v/>
      </c>
      <c r="H1248" s="0" t="str">
        <f aca="false">VLOOKUP($D1248,metadata!$B$2:$S$451,5,0)</f>
        <v>y</v>
      </c>
      <c r="I1248" s="0" t="str">
        <f aca="false">VLOOKUP($D1248,metadata!$B$2:$S$451,6,0)</f>
        <v>a</v>
      </c>
      <c r="J1248" s="0" t="str">
        <f aca="false">VLOOKUP($D1248,metadata!$B$2:$S$451,7,0)</f>
        <v>i</v>
      </c>
      <c r="K1248" s="0" t="n">
        <f aca="false">VLOOKUP($D1248,metadata!$B$2:$S$451,8,0)</f>
        <v>8</v>
      </c>
      <c r="L1248" s="0" t="n">
        <f aca="false">VLOOKUP($D1248,metadata!$B$2:$S$451,9,0)</f>
        <v>11</v>
      </c>
      <c r="M1248" s="0" t="str">
        <f aca="false">VLOOKUP($D1248,metadata!$B$2:$S$451,10,0)</f>
        <v/>
      </c>
      <c r="N1248" s="0" t="str">
        <f aca="false">VLOOKUP($D1248,metadata!$B$2:$S$451,11,0)</f>
        <v>drosophila littoralis</v>
      </c>
      <c r="O1248" s="0" t="str">
        <f aca="false">VLOOKUP($D1248,metadata!$B$2:$S$451,12,0)</f>
        <v>diptera</v>
      </c>
      <c r="P1248" s="0" t="str">
        <f aca="false">VLOOKUP($D1248,metadata!$B$2:$S$451,13,0)</f>
        <v>Z</v>
      </c>
      <c r="Q1248" s="0" t="n">
        <f aca="false">VLOOKUP($D1248,metadata!$B$2:$S$451,14,0)</f>
        <v>47.37174</v>
      </c>
      <c r="R1248" s="0" t="n">
        <f aca="false">VLOOKUP($D1248,metadata!$B$2:$S$451,15,0)</f>
        <v>8.54226</v>
      </c>
      <c r="S1248" s="0" t="str">
        <f aca="false">VLOOKUP($D1248,metadata!$B$2:$S$451,16,0)</f>
        <v/>
      </c>
      <c r="T1248" s="0" t="str">
        <f aca="false">VLOOKUP($D1248,metadata!$B$2:$S$451,17,0)</f>
        <v/>
      </c>
      <c r="U1248" s="0" t="str">
        <f aca="false">VLOOKUP($D1248,metadata!$B$2:$S$451,18,0)</f>
        <v/>
      </c>
      <c r="V1248" s="0" t="n">
        <f aca="false">VLOOKUP($D1248,metadata!$B$2:$Z$451,19,0)</f>
        <v>128</v>
      </c>
      <c r="W1248" s="0" t="str">
        <f aca="false">VLOOKUP($D1248,metadata!$B$2:$Z$451,20,0)</f>
        <v>global average</v>
      </c>
      <c r="X1248" s="0" t="str">
        <f aca="false">VLOOKUP($D1248,metadata!$B$2:$Z$451,21,0)</f>
        <v/>
      </c>
      <c r="Y1248" s="0" t="n">
        <f aca="false">VLOOKUP($D1248,metadata!$B$2:$Z$451,22,0)</f>
        <v>29</v>
      </c>
      <c r="Z1248" s="0" t="str">
        <f aca="false">VLOOKUP($D1248,metadata!$B$2:$Z$451,23,0)</f>
        <v/>
      </c>
      <c r="AA1248" s="0" t="str">
        <f aca="false">VLOOKUP($D1248,metadata!$B$2:$Z$451,24,0)</f>
        <v>adult</v>
      </c>
      <c r="AB1248" s="0" t="str">
        <f aca="false">VLOOKUP($D1248,metadata!$B$2:$Z$451,25,0)</f>
        <v/>
      </c>
      <c r="AC1248" s="0" t="n">
        <v>16.5143386718685</v>
      </c>
      <c r="AD1248" s="0" t="n">
        <v>2.1939981180419</v>
      </c>
      <c r="AF1248" s="0" t="n">
        <f aca="false">IF(AE1248="",V1248,AE1248)</f>
        <v>128</v>
      </c>
      <c r="AG1248" s="0" t="n">
        <f aca="false">ROUND(AC1248,1)</f>
        <v>16.5</v>
      </c>
      <c r="AH1248" s="0" t="n">
        <v>1977</v>
      </c>
      <c r="AI1248" s="0" t="s">
        <v>37</v>
      </c>
      <c r="AJ1248" s="0" t="s">
        <v>37</v>
      </c>
    </row>
    <row r="1249" customFormat="false" ht="13.8" hidden="false" customHeight="false" outlineLevel="0" collapsed="false">
      <c r="C1249" s="0" t="n">
        <v>1257</v>
      </c>
      <c r="D1249" s="3" t="str">
        <f aca="false">VLOOKUP(C1249,$A$1:$B$451,2)</f>
        <v>29-Z</v>
      </c>
      <c r="E1249" s="0" t="str">
        <f aca="false">VLOOKUP($D1249,metadata!$B$2:$S$451,2,0)</f>
        <v>LUMME, J; OIKARINEN, A</v>
      </c>
      <c r="F1249" s="0" t="str">
        <f aca="false">VLOOKUP($D1249,metadata!$B$2:$S$451,3,0)</f>
        <v>GENETIC BASIS OF GEOGRAPHICALLY VARIABLE PHOTOPERIODIC DIAPAUSE IN DROSOPHILA-LITTORALIS</v>
      </c>
      <c r="G1249" s="0" t="str">
        <f aca="false">VLOOKUP($D1249,metadata!$B$2:$S$451,4,0)</f>
        <v/>
      </c>
      <c r="H1249" s="0" t="str">
        <f aca="false">VLOOKUP($D1249,metadata!$B$2:$S$451,5,0)</f>
        <v>y</v>
      </c>
      <c r="I1249" s="0" t="str">
        <f aca="false">VLOOKUP($D1249,metadata!$B$2:$S$451,6,0)</f>
        <v>a</v>
      </c>
      <c r="J1249" s="0" t="str">
        <f aca="false">VLOOKUP($D1249,metadata!$B$2:$S$451,7,0)</f>
        <v>i</v>
      </c>
      <c r="K1249" s="0" t="n">
        <f aca="false">VLOOKUP($D1249,metadata!$B$2:$S$451,8,0)</f>
        <v>8</v>
      </c>
      <c r="L1249" s="0" t="n">
        <f aca="false">VLOOKUP($D1249,metadata!$B$2:$S$451,9,0)</f>
        <v>11</v>
      </c>
      <c r="M1249" s="0" t="str">
        <f aca="false">VLOOKUP($D1249,metadata!$B$2:$S$451,10,0)</f>
        <v/>
      </c>
      <c r="N1249" s="0" t="str">
        <f aca="false">VLOOKUP($D1249,metadata!$B$2:$S$451,11,0)</f>
        <v>drosophila littoralis</v>
      </c>
      <c r="O1249" s="0" t="str">
        <f aca="false">VLOOKUP($D1249,metadata!$B$2:$S$451,12,0)</f>
        <v>diptera</v>
      </c>
      <c r="P1249" s="0" t="str">
        <f aca="false">VLOOKUP($D1249,metadata!$B$2:$S$451,13,0)</f>
        <v>Z</v>
      </c>
      <c r="Q1249" s="0" t="n">
        <f aca="false">VLOOKUP($D1249,metadata!$B$2:$S$451,14,0)</f>
        <v>47.37174</v>
      </c>
      <c r="R1249" s="0" t="n">
        <f aca="false">VLOOKUP($D1249,metadata!$B$2:$S$451,15,0)</f>
        <v>8.54226</v>
      </c>
      <c r="S1249" s="0" t="str">
        <f aca="false">VLOOKUP($D1249,metadata!$B$2:$S$451,16,0)</f>
        <v/>
      </c>
      <c r="T1249" s="0" t="str">
        <f aca="false">VLOOKUP($D1249,metadata!$B$2:$S$451,17,0)</f>
        <v/>
      </c>
      <c r="U1249" s="0" t="str">
        <f aca="false">VLOOKUP($D1249,metadata!$B$2:$S$451,18,0)</f>
        <v/>
      </c>
      <c r="V1249" s="0" t="n">
        <f aca="false">VLOOKUP($D1249,metadata!$B$2:$Z$451,19,0)</f>
        <v>128</v>
      </c>
      <c r="W1249" s="0" t="str">
        <f aca="false">VLOOKUP($D1249,metadata!$B$2:$Z$451,20,0)</f>
        <v>global average</v>
      </c>
      <c r="X1249" s="0" t="str">
        <f aca="false">VLOOKUP($D1249,metadata!$B$2:$Z$451,21,0)</f>
        <v/>
      </c>
      <c r="Y1249" s="0" t="n">
        <f aca="false">VLOOKUP($D1249,metadata!$B$2:$Z$451,22,0)</f>
        <v>29</v>
      </c>
      <c r="Z1249" s="0" t="str">
        <f aca="false">VLOOKUP($D1249,metadata!$B$2:$Z$451,23,0)</f>
        <v/>
      </c>
      <c r="AA1249" s="0" t="str">
        <f aca="false">VLOOKUP($D1249,metadata!$B$2:$Z$451,24,0)</f>
        <v>adult</v>
      </c>
      <c r="AB1249" s="0" t="str">
        <f aca="false">VLOOKUP($D1249,metadata!$B$2:$Z$451,25,0)</f>
        <v/>
      </c>
      <c r="AC1249" s="0" t="n">
        <v>15.0188219511212</v>
      </c>
      <c r="AD1249" s="0" t="n">
        <v>0.292011633060838</v>
      </c>
      <c r="AF1249" s="0" t="n">
        <f aca="false">IF(AE1249="",V1249,AE1249)</f>
        <v>128</v>
      </c>
      <c r="AG1249" s="0" t="n">
        <f aca="false">ROUND(AC1249,1)</f>
        <v>15</v>
      </c>
      <c r="AH1249" s="0" t="n">
        <v>1977</v>
      </c>
      <c r="AI1249" s="0" t="s">
        <v>37</v>
      </c>
      <c r="AJ1249" s="0" t="s">
        <v>37</v>
      </c>
    </row>
    <row r="1250" customFormat="false" ht="13.8" hidden="false" customHeight="false" outlineLevel="0" collapsed="false">
      <c r="C1250" s="0" t="n">
        <v>1258</v>
      </c>
      <c r="D1250" s="3" t="str">
        <f aca="false">VLOOKUP(C1250,$A$1:$B$451,2)</f>
        <v>29-Z</v>
      </c>
      <c r="E1250" s="0" t="str">
        <f aca="false">VLOOKUP($D1250,metadata!$B$2:$S$451,2,0)</f>
        <v>LUMME, J; OIKARINEN, A</v>
      </c>
      <c r="F1250" s="0" t="str">
        <f aca="false">VLOOKUP($D1250,metadata!$B$2:$S$451,3,0)</f>
        <v>GENETIC BASIS OF GEOGRAPHICALLY VARIABLE PHOTOPERIODIC DIAPAUSE IN DROSOPHILA-LITTORALIS</v>
      </c>
      <c r="G1250" s="0" t="str">
        <f aca="false">VLOOKUP($D1250,metadata!$B$2:$S$451,4,0)</f>
        <v/>
      </c>
      <c r="H1250" s="0" t="str">
        <f aca="false">VLOOKUP($D1250,metadata!$B$2:$S$451,5,0)</f>
        <v>y</v>
      </c>
      <c r="I1250" s="0" t="str">
        <f aca="false">VLOOKUP($D1250,metadata!$B$2:$S$451,6,0)</f>
        <v>a</v>
      </c>
      <c r="J1250" s="0" t="str">
        <f aca="false">VLOOKUP($D1250,metadata!$B$2:$S$451,7,0)</f>
        <v>i</v>
      </c>
      <c r="K1250" s="0" t="n">
        <f aca="false">VLOOKUP($D1250,metadata!$B$2:$S$451,8,0)</f>
        <v>8</v>
      </c>
      <c r="L1250" s="0" t="n">
        <f aca="false">VLOOKUP($D1250,metadata!$B$2:$S$451,9,0)</f>
        <v>11</v>
      </c>
      <c r="M1250" s="0" t="str">
        <f aca="false">VLOOKUP($D1250,metadata!$B$2:$S$451,10,0)</f>
        <v/>
      </c>
      <c r="N1250" s="0" t="str">
        <f aca="false">VLOOKUP($D1250,metadata!$B$2:$S$451,11,0)</f>
        <v>drosophila littoralis</v>
      </c>
      <c r="O1250" s="0" t="str">
        <f aca="false">VLOOKUP($D1250,metadata!$B$2:$S$451,12,0)</f>
        <v>diptera</v>
      </c>
      <c r="P1250" s="0" t="str">
        <f aca="false">VLOOKUP($D1250,metadata!$B$2:$S$451,13,0)</f>
        <v>Z</v>
      </c>
      <c r="Q1250" s="0" t="n">
        <f aca="false">VLOOKUP($D1250,metadata!$B$2:$S$451,14,0)</f>
        <v>47.37174</v>
      </c>
      <c r="R1250" s="0" t="n">
        <f aca="false">VLOOKUP($D1250,metadata!$B$2:$S$451,15,0)</f>
        <v>8.54226</v>
      </c>
      <c r="S1250" s="0" t="str">
        <f aca="false">VLOOKUP($D1250,metadata!$B$2:$S$451,16,0)</f>
        <v/>
      </c>
      <c r="T1250" s="0" t="str">
        <f aca="false">VLOOKUP($D1250,metadata!$B$2:$S$451,17,0)</f>
        <v/>
      </c>
      <c r="U1250" s="0" t="str">
        <f aca="false">VLOOKUP($D1250,metadata!$B$2:$S$451,18,0)</f>
        <v/>
      </c>
      <c r="V1250" s="0" t="n">
        <f aca="false">VLOOKUP($D1250,metadata!$B$2:$Z$451,19,0)</f>
        <v>128</v>
      </c>
      <c r="W1250" s="0" t="str">
        <f aca="false">VLOOKUP($D1250,metadata!$B$2:$Z$451,20,0)</f>
        <v>global average</v>
      </c>
      <c r="X1250" s="0" t="str">
        <f aca="false">VLOOKUP($D1250,metadata!$B$2:$Z$451,21,0)</f>
        <v/>
      </c>
      <c r="Y1250" s="0" t="n">
        <f aca="false">VLOOKUP($D1250,metadata!$B$2:$Z$451,22,0)</f>
        <v>29</v>
      </c>
      <c r="Z1250" s="0" t="str">
        <f aca="false">VLOOKUP($D1250,metadata!$B$2:$Z$451,23,0)</f>
        <v/>
      </c>
      <c r="AA1250" s="0" t="str">
        <f aca="false">VLOOKUP($D1250,metadata!$B$2:$Z$451,24,0)</f>
        <v>adult</v>
      </c>
      <c r="AB1250" s="0" t="str">
        <f aca="false">VLOOKUP($D1250,metadata!$B$2:$Z$451,25,0)</f>
        <v/>
      </c>
      <c r="AC1250" s="0" t="n">
        <v>16.4985814207598</v>
      </c>
      <c r="AD1250" s="0" t="n">
        <v>0.353874487142718</v>
      </c>
      <c r="AF1250" s="0" t="n">
        <f aca="false">IF(AE1250="",V1250,AE1250)</f>
        <v>128</v>
      </c>
      <c r="AG1250" s="0" t="n">
        <f aca="false">ROUND(AC1250,1)</f>
        <v>16.5</v>
      </c>
      <c r="AH1250" s="0" t="n">
        <v>1977</v>
      </c>
      <c r="AI1250" s="0" t="s">
        <v>37</v>
      </c>
      <c r="AJ1250" s="0" t="s">
        <v>37</v>
      </c>
    </row>
    <row r="1251" customFormat="false" ht="13.8" hidden="false" customHeight="false" outlineLevel="0" collapsed="false">
      <c r="C1251" s="0" t="n">
        <v>1259</v>
      </c>
      <c r="D1251" s="3" t="str">
        <f aca="false">VLOOKUP(C1251,$A$1:$B$451,2)</f>
        <v>29-Z</v>
      </c>
      <c r="E1251" s="0" t="str">
        <f aca="false">VLOOKUP($D1251,metadata!$B$2:$S$451,2,0)</f>
        <v>LUMME, J; OIKARINEN, A</v>
      </c>
      <c r="F1251" s="0" t="str">
        <f aca="false">VLOOKUP($D1251,metadata!$B$2:$S$451,3,0)</f>
        <v>GENETIC BASIS OF GEOGRAPHICALLY VARIABLE PHOTOPERIODIC DIAPAUSE IN DROSOPHILA-LITTORALIS</v>
      </c>
      <c r="G1251" s="0" t="str">
        <f aca="false">VLOOKUP($D1251,metadata!$B$2:$S$451,4,0)</f>
        <v/>
      </c>
      <c r="H1251" s="0" t="str">
        <f aca="false">VLOOKUP($D1251,metadata!$B$2:$S$451,5,0)</f>
        <v>y</v>
      </c>
      <c r="I1251" s="0" t="str">
        <f aca="false">VLOOKUP($D1251,metadata!$B$2:$S$451,6,0)</f>
        <v>a</v>
      </c>
      <c r="J1251" s="0" t="str">
        <f aca="false">VLOOKUP($D1251,metadata!$B$2:$S$451,7,0)</f>
        <v>i</v>
      </c>
      <c r="K1251" s="0" t="n">
        <f aca="false">VLOOKUP($D1251,metadata!$B$2:$S$451,8,0)</f>
        <v>8</v>
      </c>
      <c r="L1251" s="0" t="n">
        <f aca="false">VLOOKUP($D1251,metadata!$B$2:$S$451,9,0)</f>
        <v>11</v>
      </c>
      <c r="M1251" s="0" t="str">
        <f aca="false">VLOOKUP($D1251,metadata!$B$2:$S$451,10,0)</f>
        <v/>
      </c>
      <c r="N1251" s="0" t="str">
        <f aca="false">VLOOKUP($D1251,metadata!$B$2:$S$451,11,0)</f>
        <v>drosophila littoralis</v>
      </c>
      <c r="O1251" s="0" t="str">
        <f aca="false">VLOOKUP($D1251,metadata!$B$2:$S$451,12,0)</f>
        <v>diptera</v>
      </c>
      <c r="P1251" s="0" t="str">
        <f aca="false">VLOOKUP($D1251,metadata!$B$2:$S$451,13,0)</f>
        <v>Z</v>
      </c>
      <c r="Q1251" s="0" t="n">
        <f aca="false">VLOOKUP($D1251,metadata!$B$2:$S$451,14,0)</f>
        <v>47.37174</v>
      </c>
      <c r="R1251" s="0" t="n">
        <f aca="false">VLOOKUP($D1251,metadata!$B$2:$S$451,15,0)</f>
        <v>8.54226</v>
      </c>
      <c r="S1251" s="0" t="str">
        <f aca="false">VLOOKUP($D1251,metadata!$B$2:$S$451,16,0)</f>
        <v/>
      </c>
      <c r="T1251" s="0" t="str">
        <f aca="false">VLOOKUP($D1251,metadata!$B$2:$S$451,17,0)</f>
        <v/>
      </c>
      <c r="U1251" s="0" t="str">
        <f aca="false">VLOOKUP($D1251,metadata!$B$2:$S$451,18,0)</f>
        <v/>
      </c>
      <c r="V1251" s="0" t="n">
        <f aca="false">VLOOKUP($D1251,metadata!$B$2:$Z$451,19,0)</f>
        <v>128</v>
      </c>
      <c r="W1251" s="0" t="str">
        <f aca="false">VLOOKUP($D1251,metadata!$B$2:$Z$451,20,0)</f>
        <v>global average</v>
      </c>
      <c r="X1251" s="0" t="str">
        <f aca="false">VLOOKUP($D1251,metadata!$B$2:$Z$451,21,0)</f>
        <v/>
      </c>
      <c r="Y1251" s="0" t="n">
        <f aca="false">VLOOKUP($D1251,metadata!$B$2:$Z$451,22,0)</f>
        <v>29</v>
      </c>
      <c r="Z1251" s="0" t="str">
        <f aca="false">VLOOKUP($D1251,metadata!$B$2:$Z$451,23,0)</f>
        <v/>
      </c>
      <c r="AA1251" s="0" t="str">
        <f aca="false">VLOOKUP($D1251,metadata!$B$2:$Z$451,24,0)</f>
        <v>adult</v>
      </c>
      <c r="AB1251" s="0" t="str">
        <f aca="false">VLOOKUP($D1251,metadata!$B$2:$Z$451,25,0)</f>
        <v/>
      </c>
      <c r="AC1251" s="0" t="n">
        <v>17.9443234313263</v>
      </c>
      <c r="AD1251" s="0" t="n">
        <v>0.414315206647998</v>
      </c>
      <c r="AF1251" s="0" t="n">
        <f aca="false">IF(AE1251="",V1251,AE1251)</f>
        <v>128</v>
      </c>
      <c r="AG1251" s="0" t="n">
        <v>18</v>
      </c>
      <c r="AH1251" s="0" t="n">
        <v>1977</v>
      </c>
      <c r="AI1251" s="0" t="s">
        <v>37</v>
      </c>
      <c r="AJ1251" s="0" t="s">
        <v>37</v>
      </c>
    </row>
    <row r="1252" customFormat="false" ht="13.8" hidden="false" customHeight="false" outlineLevel="0" collapsed="false">
      <c r="C1252" s="0" t="n">
        <v>1260</v>
      </c>
      <c r="D1252" s="3" t="str">
        <f aca="false">VLOOKUP(C1252,$A$1:$B$451,2)</f>
        <v>29-Z</v>
      </c>
      <c r="E1252" s="0" t="str">
        <f aca="false">VLOOKUP($D1252,metadata!$B$2:$S$451,2,0)</f>
        <v>LUMME, J; OIKARINEN, A</v>
      </c>
      <c r="F1252" s="0" t="str">
        <f aca="false">VLOOKUP($D1252,metadata!$B$2:$S$451,3,0)</f>
        <v>GENETIC BASIS OF GEOGRAPHICALLY VARIABLE PHOTOPERIODIC DIAPAUSE IN DROSOPHILA-LITTORALIS</v>
      </c>
      <c r="G1252" s="0" t="str">
        <f aca="false">VLOOKUP($D1252,metadata!$B$2:$S$451,4,0)</f>
        <v/>
      </c>
      <c r="H1252" s="0" t="str">
        <f aca="false">VLOOKUP($D1252,metadata!$B$2:$S$451,5,0)</f>
        <v>y</v>
      </c>
      <c r="I1252" s="0" t="str">
        <f aca="false">VLOOKUP($D1252,metadata!$B$2:$S$451,6,0)</f>
        <v>a</v>
      </c>
      <c r="J1252" s="0" t="str">
        <f aca="false">VLOOKUP($D1252,metadata!$B$2:$S$451,7,0)</f>
        <v>i</v>
      </c>
      <c r="K1252" s="0" t="n">
        <f aca="false">VLOOKUP($D1252,metadata!$B$2:$S$451,8,0)</f>
        <v>8</v>
      </c>
      <c r="L1252" s="0" t="n">
        <f aca="false">VLOOKUP($D1252,metadata!$B$2:$S$451,9,0)</f>
        <v>11</v>
      </c>
      <c r="M1252" s="0" t="str">
        <f aca="false">VLOOKUP($D1252,metadata!$B$2:$S$451,10,0)</f>
        <v/>
      </c>
      <c r="N1252" s="0" t="str">
        <f aca="false">VLOOKUP($D1252,metadata!$B$2:$S$451,11,0)</f>
        <v>drosophila littoralis</v>
      </c>
      <c r="O1252" s="0" t="str">
        <f aca="false">VLOOKUP($D1252,metadata!$B$2:$S$451,12,0)</f>
        <v>diptera</v>
      </c>
      <c r="P1252" s="0" t="str">
        <f aca="false">VLOOKUP($D1252,metadata!$B$2:$S$451,13,0)</f>
        <v>Z</v>
      </c>
      <c r="Q1252" s="0" t="n">
        <f aca="false">VLOOKUP($D1252,metadata!$B$2:$S$451,14,0)</f>
        <v>47.37174</v>
      </c>
      <c r="R1252" s="0" t="n">
        <f aca="false">VLOOKUP($D1252,metadata!$B$2:$S$451,15,0)</f>
        <v>8.54226</v>
      </c>
      <c r="S1252" s="0" t="str">
        <f aca="false">VLOOKUP($D1252,metadata!$B$2:$S$451,16,0)</f>
        <v/>
      </c>
      <c r="T1252" s="0" t="str">
        <f aca="false">VLOOKUP($D1252,metadata!$B$2:$S$451,17,0)</f>
        <v/>
      </c>
      <c r="U1252" s="0" t="str">
        <f aca="false">VLOOKUP($D1252,metadata!$B$2:$S$451,18,0)</f>
        <v/>
      </c>
      <c r="V1252" s="0" t="n">
        <f aca="false">VLOOKUP($D1252,metadata!$B$2:$Z$451,19,0)</f>
        <v>128</v>
      </c>
      <c r="W1252" s="0" t="str">
        <f aca="false">VLOOKUP($D1252,metadata!$B$2:$Z$451,20,0)</f>
        <v>global average</v>
      </c>
      <c r="X1252" s="0" t="str">
        <f aca="false">VLOOKUP($D1252,metadata!$B$2:$Z$451,21,0)</f>
        <v/>
      </c>
      <c r="Y1252" s="0" t="n">
        <f aca="false">VLOOKUP($D1252,metadata!$B$2:$Z$451,22,0)</f>
        <v>29</v>
      </c>
      <c r="Z1252" s="0" t="str">
        <f aca="false">VLOOKUP($D1252,metadata!$B$2:$Z$451,23,0)</f>
        <v/>
      </c>
      <c r="AA1252" s="0" t="str">
        <f aca="false">VLOOKUP($D1252,metadata!$B$2:$Z$451,24,0)</f>
        <v>adult</v>
      </c>
      <c r="AB1252" s="0" t="str">
        <f aca="false">VLOOKUP($D1252,metadata!$B$2:$Z$451,25,0)</f>
        <v/>
      </c>
      <c r="AC1252" s="0" t="n">
        <v>20.0023797051914</v>
      </c>
      <c r="AD1252" s="0" t="n">
        <v>0.500354348531999</v>
      </c>
      <c r="AF1252" s="0" t="n">
        <f aca="false">IF(AE1252="",V1252,AE1252)</f>
        <v>128</v>
      </c>
      <c r="AG1252" s="0" t="n">
        <f aca="false">ROUND(AC1252,1)</f>
        <v>20</v>
      </c>
      <c r="AH1252" s="0" t="n">
        <v>1977</v>
      </c>
      <c r="AI1252" s="0" t="s">
        <v>37</v>
      </c>
      <c r="AJ1252" s="0" t="s">
        <v>37</v>
      </c>
    </row>
    <row r="1253" customFormat="false" ht="13.8" hidden="false" customHeight="false" outlineLevel="0" collapsed="false">
      <c r="C1253" s="0" t="n">
        <v>1261</v>
      </c>
      <c r="D1253" s="3" t="str">
        <f aca="false">VLOOKUP(C1253,$A$1:$B$451,2)</f>
        <v>29-Z</v>
      </c>
      <c r="E1253" s="0" t="str">
        <f aca="false">VLOOKUP($D1253,metadata!$B$2:$S$451,2,0)</f>
        <v>LUMME, J; OIKARINEN, A</v>
      </c>
      <c r="F1253" s="0" t="str">
        <f aca="false">VLOOKUP($D1253,metadata!$B$2:$S$451,3,0)</f>
        <v>GENETIC BASIS OF GEOGRAPHICALLY VARIABLE PHOTOPERIODIC DIAPAUSE IN DROSOPHILA-LITTORALIS</v>
      </c>
      <c r="G1253" s="0" t="str">
        <f aca="false">VLOOKUP($D1253,metadata!$B$2:$S$451,4,0)</f>
        <v/>
      </c>
      <c r="H1253" s="0" t="str">
        <f aca="false">VLOOKUP($D1253,metadata!$B$2:$S$451,5,0)</f>
        <v>y</v>
      </c>
      <c r="I1253" s="0" t="str">
        <f aca="false">VLOOKUP($D1253,metadata!$B$2:$S$451,6,0)</f>
        <v>a</v>
      </c>
      <c r="J1253" s="0" t="str">
        <f aca="false">VLOOKUP($D1253,metadata!$B$2:$S$451,7,0)</f>
        <v>i</v>
      </c>
      <c r="K1253" s="0" t="n">
        <f aca="false">VLOOKUP($D1253,metadata!$B$2:$S$451,8,0)</f>
        <v>8</v>
      </c>
      <c r="L1253" s="0" t="n">
        <f aca="false">VLOOKUP($D1253,metadata!$B$2:$S$451,9,0)</f>
        <v>11</v>
      </c>
      <c r="M1253" s="0" t="str">
        <f aca="false">VLOOKUP($D1253,metadata!$B$2:$S$451,10,0)</f>
        <v/>
      </c>
      <c r="N1253" s="0" t="str">
        <f aca="false">VLOOKUP($D1253,metadata!$B$2:$S$451,11,0)</f>
        <v>drosophila littoralis</v>
      </c>
      <c r="O1253" s="0" t="str">
        <f aca="false">VLOOKUP($D1253,metadata!$B$2:$S$451,12,0)</f>
        <v>diptera</v>
      </c>
      <c r="P1253" s="0" t="str">
        <f aca="false">VLOOKUP($D1253,metadata!$B$2:$S$451,13,0)</f>
        <v>Z</v>
      </c>
      <c r="Q1253" s="0" t="n">
        <f aca="false">VLOOKUP($D1253,metadata!$B$2:$S$451,14,0)</f>
        <v>47.37174</v>
      </c>
      <c r="R1253" s="0" t="n">
        <f aca="false">VLOOKUP($D1253,metadata!$B$2:$S$451,15,0)</f>
        <v>8.54226</v>
      </c>
      <c r="S1253" s="0" t="str">
        <f aca="false">VLOOKUP($D1253,metadata!$B$2:$S$451,16,0)</f>
        <v/>
      </c>
      <c r="T1253" s="0" t="str">
        <f aca="false">VLOOKUP($D1253,metadata!$B$2:$S$451,17,0)</f>
        <v/>
      </c>
      <c r="U1253" s="0" t="str">
        <f aca="false">VLOOKUP($D1253,metadata!$B$2:$S$451,18,0)</f>
        <v/>
      </c>
      <c r="V1253" s="0" t="n">
        <f aca="false">VLOOKUP($D1253,metadata!$B$2:$Z$451,19,0)</f>
        <v>128</v>
      </c>
      <c r="W1253" s="0" t="str">
        <f aca="false">VLOOKUP($D1253,metadata!$B$2:$Z$451,20,0)</f>
        <v>global average</v>
      </c>
      <c r="X1253" s="0" t="str">
        <f aca="false">VLOOKUP($D1253,metadata!$B$2:$Z$451,21,0)</f>
        <v/>
      </c>
      <c r="Y1253" s="0" t="n">
        <f aca="false">VLOOKUP($D1253,metadata!$B$2:$Z$451,22,0)</f>
        <v>29</v>
      </c>
      <c r="Z1253" s="0" t="str">
        <f aca="false">VLOOKUP($D1253,metadata!$B$2:$Z$451,23,0)</f>
        <v/>
      </c>
      <c r="AA1253" s="0" t="str">
        <f aca="false">VLOOKUP($D1253,metadata!$B$2:$Z$451,24,0)</f>
        <v>adult</v>
      </c>
      <c r="AB1253" s="0" t="str">
        <f aca="false">VLOOKUP($D1253,metadata!$B$2:$Z$451,25,0)</f>
        <v/>
      </c>
      <c r="AC1253" s="0" t="n">
        <v>24.0506848763098</v>
      </c>
      <c r="AD1253" s="0" t="n">
        <v>0.335149715217568</v>
      </c>
      <c r="AF1253" s="0" t="n">
        <f aca="false">IF(AE1253="",V1253,AE1253)</f>
        <v>128</v>
      </c>
      <c r="AG1253" s="0" t="n">
        <v>24</v>
      </c>
      <c r="AH1253" s="0" t="n">
        <v>1977</v>
      </c>
      <c r="AI1253" s="0" t="s">
        <v>37</v>
      </c>
      <c r="AJ1253" s="0" t="s">
        <v>37</v>
      </c>
    </row>
    <row r="1254" customFormat="false" ht="13.8" hidden="false" customHeight="false" outlineLevel="0" collapsed="false">
      <c r="C1254" s="0" t="n">
        <v>1262</v>
      </c>
      <c r="D1254" s="3" t="str">
        <f aca="false">VLOOKUP(C1254,$A$1:$B$451,2)</f>
        <v>29-Ku</v>
      </c>
      <c r="E1254" s="0" t="str">
        <f aca="false">VLOOKUP($D1254,metadata!$B$2:$S$451,2,0)</f>
        <v>LUMME, J; OIKARINEN, A</v>
      </c>
      <c r="F1254" s="0" t="str">
        <f aca="false">VLOOKUP($D1254,metadata!$B$2:$S$451,3,0)</f>
        <v>GENETIC BASIS OF GEOGRAPHICALLY VARIABLE PHOTOPERIODIC DIAPAUSE IN DROSOPHILA-LITTORALIS</v>
      </c>
      <c r="G1254" s="0" t="str">
        <f aca="false">VLOOKUP($D1254,metadata!$B$2:$S$451,4,0)</f>
        <v/>
      </c>
      <c r="H1254" s="0" t="str">
        <f aca="false">VLOOKUP($D1254,metadata!$B$2:$S$451,5,0)</f>
        <v>y</v>
      </c>
      <c r="I1254" s="0" t="str">
        <f aca="false">VLOOKUP($D1254,metadata!$B$2:$S$451,6,0)</f>
        <v>a</v>
      </c>
      <c r="J1254" s="0" t="str">
        <f aca="false">VLOOKUP($D1254,metadata!$B$2:$S$451,7,0)</f>
        <v>i</v>
      </c>
      <c r="K1254" s="0" t="n">
        <f aca="false">VLOOKUP($D1254,metadata!$B$2:$S$451,8,0)</f>
        <v>8</v>
      </c>
      <c r="L1254" s="0" t="n">
        <f aca="false">VLOOKUP($D1254,metadata!$B$2:$S$451,9,0)</f>
        <v>8</v>
      </c>
      <c r="M1254" s="0" t="str">
        <f aca="false">VLOOKUP($D1254,metadata!$B$2:$S$451,10,0)</f>
        <v/>
      </c>
      <c r="N1254" s="0" t="str">
        <f aca="false">VLOOKUP($D1254,metadata!$B$2:$S$451,11,0)</f>
        <v>drosophila littoralis</v>
      </c>
      <c r="O1254" s="0" t="str">
        <f aca="false">VLOOKUP($D1254,metadata!$B$2:$S$451,12,0)</f>
        <v>diptera</v>
      </c>
      <c r="P1254" s="0" t="str">
        <f aca="false">VLOOKUP($D1254,metadata!$B$2:$S$451,13,0)</f>
        <v>Ku</v>
      </c>
      <c r="Q1254" s="0" t="n">
        <f aca="false">VLOOKUP($D1254,metadata!$B$2:$S$451,14,0)</f>
        <v>47.37174</v>
      </c>
      <c r="R1254" s="0" t="n">
        <f aca="false">VLOOKUP($D1254,metadata!$B$2:$S$451,15,0)</f>
        <v>27.683056</v>
      </c>
      <c r="S1254" s="0" t="str">
        <f aca="false">VLOOKUP($D1254,metadata!$B$2:$S$451,16,0)</f>
        <v/>
      </c>
      <c r="T1254" s="0" t="str">
        <f aca="false">VLOOKUP($D1254,metadata!$B$2:$S$451,17,0)</f>
        <v/>
      </c>
      <c r="U1254" s="0" t="str">
        <f aca="false">VLOOKUP($D1254,metadata!$B$2:$S$451,18,0)</f>
        <v/>
      </c>
      <c r="V1254" s="0" t="n">
        <f aca="false">VLOOKUP($D1254,metadata!$B$2:$Z$451,19,0)</f>
        <v>128</v>
      </c>
      <c r="W1254" s="0" t="str">
        <f aca="false">VLOOKUP($D1254,metadata!$B$2:$Z$451,20,0)</f>
        <v>global average</v>
      </c>
      <c r="X1254" s="0" t="str">
        <f aca="false">VLOOKUP($D1254,metadata!$B$2:$Z$451,21,0)</f>
        <v/>
      </c>
      <c r="Y1254" s="0" t="n">
        <f aca="false">VLOOKUP($D1254,metadata!$B$2:$Z$451,22,0)</f>
        <v>29</v>
      </c>
      <c r="Z1254" s="0" t="str">
        <f aca="false">VLOOKUP($D1254,metadata!$B$2:$Z$451,23,0)</f>
        <v/>
      </c>
      <c r="AA1254" s="0" t="str">
        <f aca="false">VLOOKUP($D1254,metadata!$B$2:$Z$451,24,0)</f>
        <v>adult</v>
      </c>
      <c r="AB1254" s="0" t="str">
        <f aca="false">VLOOKUP($D1254,metadata!$B$2:$Z$451,25,0)</f>
        <v/>
      </c>
      <c r="AC1254" s="0" t="n">
        <v>5.97040537946105</v>
      </c>
      <c r="AD1254" s="0" t="n">
        <v>99.5792851877573</v>
      </c>
      <c r="AF1254" s="0" t="n">
        <f aca="false">IF(AE1254="",V1254,AE1254)</f>
        <v>128</v>
      </c>
      <c r="AG1254" s="0" t="n">
        <f aca="false">ROUND(AC1254,1)</f>
        <v>6</v>
      </c>
      <c r="AH1254" s="0" t="n">
        <v>1977</v>
      </c>
      <c r="AI1254" s="0" t="s">
        <v>37</v>
      </c>
      <c r="AJ1254" s="0" t="s">
        <v>37</v>
      </c>
    </row>
    <row r="1255" customFormat="false" ht="13.8" hidden="false" customHeight="false" outlineLevel="0" collapsed="false">
      <c r="C1255" s="0" t="n">
        <v>1263</v>
      </c>
      <c r="D1255" s="3" t="str">
        <f aca="false">VLOOKUP(C1255,$A$1:$B$451,2)</f>
        <v>29-Ku</v>
      </c>
      <c r="E1255" s="0" t="str">
        <f aca="false">VLOOKUP($D1255,metadata!$B$2:$S$451,2,0)</f>
        <v>LUMME, J; OIKARINEN, A</v>
      </c>
      <c r="F1255" s="0" t="str">
        <f aca="false">VLOOKUP($D1255,metadata!$B$2:$S$451,3,0)</f>
        <v>GENETIC BASIS OF GEOGRAPHICALLY VARIABLE PHOTOPERIODIC DIAPAUSE IN DROSOPHILA-LITTORALIS</v>
      </c>
      <c r="G1255" s="0" t="str">
        <f aca="false">VLOOKUP($D1255,metadata!$B$2:$S$451,4,0)</f>
        <v/>
      </c>
      <c r="H1255" s="0" t="str">
        <f aca="false">VLOOKUP($D1255,metadata!$B$2:$S$451,5,0)</f>
        <v>y</v>
      </c>
      <c r="I1255" s="0" t="str">
        <f aca="false">VLOOKUP($D1255,metadata!$B$2:$S$451,6,0)</f>
        <v>a</v>
      </c>
      <c r="J1255" s="0" t="str">
        <f aca="false">VLOOKUP($D1255,metadata!$B$2:$S$451,7,0)</f>
        <v>i</v>
      </c>
      <c r="K1255" s="0" t="n">
        <f aca="false">VLOOKUP($D1255,metadata!$B$2:$S$451,8,0)</f>
        <v>8</v>
      </c>
      <c r="L1255" s="0" t="n">
        <f aca="false">VLOOKUP($D1255,metadata!$B$2:$S$451,9,0)</f>
        <v>8</v>
      </c>
      <c r="M1255" s="0" t="str">
        <f aca="false">VLOOKUP($D1255,metadata!$B$2:$S$451,10,0)</f>
        <v/>
      </c>
      <c r="N1255" s="0" t="str">
        <f aca="false">VLOOKUP($D1255,metadata!$B$2:$S$451,11,0)</f>
        <v>drosophila littoralis</v>
      </c>
      <c r="O1255" s="0" t="str">
        <f aca="false">VLOOKUP($D1255,metadata!$B$2:$S$451,12,0)</f>
        <v>diptera</v>
      </c>
      <c r="P1255" s="0" t="str">
        <f aca="false">VLOOKUP($D1255,metadata!$B$2:$S$451,13,0)</f>
        <v>Ku</v>
      </c>
      <c r="Q1255" s="0" t="n">
        <f aca="false">VLOOKUP($D1255,metadata!$B$2:$S$451,14,0)</f>
        <v>47.37174</v>
      </c>
      <c r="R1255" s="0" t="n">
        <f aca="false">VLOOKUP($D1255,metadata!$B$2:$S$451,15,0)</f>
        <v>27.683056</v>
      </c>
      <c r="S1255" s="0" t="str">
        <f aca="false">VLOOKUP($D1255,metadata!$B$2:$S$451,16,0)</f>
        <v/>
      </c>
      <c r="T1255" s="0" t="str">
        <f aca="false">VLOOKUP($D1255,metadata!$B$2:$S$451,17,0)</f>
        <v/>
      </c>
      <c r="U1255" s="0" t="str">
        <f aca="false">VLOOKUP($D1255,metadata!$B$2:$S$451,18,0)</f>
        <v/>
      </c>
      <c r="V1255" s="0" t="n">
        <f aca="false">VLOOKUP($D1255,metadata!$B$2:$Z$451,19,0)</f>
        <v>128</v>
      </c>
      <c r="W1255" s="0" t="str">
        <f aca="false">VLOOKUP($D1255,metadata!$B$2:$Z$451,20,0)</f>
        <v>global average</v>
      </c>
      <c r="X1255" s="0" t="str">
        <f aca="false">VLOOKUP($D1255,metadata!$B$2:$Z$451,21,0)</f>
        <v/>
      </c>
      <c r="Y1255" s="0" t="n">
        <f aca="false">VLOOKUP($D1255,metadata!$B$2:$Z$451,22,0)</f>
        <v>29</v>
      </c>
      <c r="Z1255" s="0" t="str">
        <f aca="false">VLOOKUP($D1255,metadata!$B$2:$Z$451,23,0)</f>
        <v/>
      </c>
      <c r="AA1255" s="0" t="str">
        <f aca="false">VLOOKUP($D1255,metadata!$B$2:$Z$451,24,0)</f>
        <v>adult</v>
      </c>
      <c r="AB1255" s="0" t="str">
        <f aca="false">VLOOKUP($D1255,metadata!$B$2:$Z$451,25,0)</f>
        <v/>
      </c>
      <c r="AC1255" s="0" t="n">
        <v>8.98129181964489</v>
      </c>
      <c r="AD1255" s="0" t="n">
        <v>99.2034861258921</v>
      </c>
      <c r="AF1255" s="0" t="n">
        <f aca="false">IF(AE1255="",V1255,AE1255)</f>
        <v>128</v>
      </c>
      <c r="AG1255" s="0" t="n">
        <f aca="false">ROUND(AC1255,1)</f>
        <v>9</v>
      </c>
      <c r="AH1255" s="0" t="n">
        <v>1977</v>
      </c>
      <c r="AI1255" s="0" t="s">
        <v>37</v>
      </c>
      <c r="AJ1255" s="0" t="s">
        <v>37</v>
      </c>
    </row>
    <row r="1256" customFormat="false" ht="13.8" hidden="false" customHeight="false" outlineLevel="0" collapsed="false">
      <c r="C1256" s="0" t="n">
        <v>1264</v>
      </c>
      <c r="D1256" s="3" t="str">
        <f aca="false">VLOOKUP(C1256,$A$1:$B$451,2)</f>
        <v>29-Ku</v>
      </c>
      <c r="E1256" s="0" t="str">
        <f aca="false">VLOOKUP($D1256,metadata!$B$2:$S$451,2,0)</f>
        <v>LUMME, J; OIKARINEN, A</v>
      </c>
      <c r="F1256" s="0" t="str">
        <f aca="false">VLOOKUP($D1256,metadata!$B$2:$S$451,3,0)</f>
        <v>GENETIC BASIS OF GEOGRAPHICALLY VARIABLE PHOTOPERIODIC DIAPAUSE IN DROSOPHILA-LITTORALIS</v>
      </c>
      <c r="G1256" s="0" t="str">
        <f aca="false">VLOOKUP($D1256,metadata!$B$2:$S$451,4,0)</f>
        <v/>
      </c>
      <c r="H1256" s="0" t="str">
        <f aca="false">VLOOKUP($D1256,metadata!$B$2:$S$451,5,0)</f>
        <v>y</v>
      </c>
      <c r="I1256" s="0" t="str">
        <f aca="false">VLOOKUP($D1256,metadata!$B$2:$S$451,6,0)</f>
        <v>a</v>
      </c>
      <c r="J1256" s="0" t="str">
        <f aca="false">VLOOKUP($D1256,metadata!$B$2:$S$451,7,0)</f>
        <v>i</v>
      </c>
      <c r="K1256" s="0" t="n">
        <f aca="false">VLOOKUP($D1256,metadata!$B$2:$S$451,8,0)</f>
        <v>8</v>
      </c>
      <c r="L1256" s="0" t="n">
        <f aca="false">VLOOKUP($D1256,metadata!$B$2:$S$451,9,0)</f>
        <v>8</v>
      </c>
      <c r="M1256" s="0" t="str">
        <f aca="false">VLOOKUP($D1256,metadata!$B$2:$S$451,10,0)</f>
        <v/>
      </c>
      <c r="N1256" s="0" t="str">
        <f aca="false">VLOOKUP($D1256,metadata!$B$2:$S$451,11,0)</f>
        <v>drosophila littoralis</v>
      </c>
      <c r="O1256" s="0" t="str">
        <f aca="false">VLOOKUP($D1256,metadata!$B$2:$S$451,12,0)</f>
        <v>diptera</v>
      </c>
      <c r="P1256" s="0" t="str">
        <f aca="false">VLOOKUP($D1256,metadata!$B$2:$S$451,13,0)</f>
        <v>Ku</v>
      </c>
      <c r="Q1256" s="0" t="n">
        <f aca="false">VLOOKUP($D1256,metadata!$B$2:$S$451,14,0)</f>
        <v>47.37174</v>
      </c>
      <c r="R1256" s="0" t="n">
        <f aca="false">VLOOKUP($D1256,metadata!$B$2:$S$451,15,0)</f>
        <v>27.683056</v>
      </c>
      <c r="S1256" s="0" t="str">
        <f aca="false">VLOOKUP($D1256,metadata!$B$2:$S$451,16,0)</f>
        <v/>
      </c>
      <c r="T1256" s="0" t="str">
        <f aca="false">VLOOKUP($D1256,metadata!$B$2:$S$451,17,0)</f>
        <v/>
      </c>
      <c r="U1256" s="0" t="str">
        <f aca="false">VLOOKUP($D1256,metadata!$B$2:$S$451,18,0)</f>
        <v/>
      </c>
      <c r="V1256" s="0" t="n">
        <f aca="false">VLOOKUP($D1256,metadata!$B$2:$Z$451,19,0)</f>
        <v>128</v>
      </c>
      <c r="W1256" s="0" t="str">
        <f aca="false">VLOOKUP($D1256,metadata!$B$2:$Z$451,20,0)</f>
        <v>global average</v>
      </c>
      <c r="X1256" s="0" t="str">
        <f aca="false">VLOOKUP($D1256,metadata!$B$2:$Z$451,21,0)</f>
        <v/>
      </c>
      <c r="Y1256" s="0" t="n">
        <f aca="false">VLOOKUP($D1256,metadata!$B$2:$Z$451,22,0)</f>
        <v>29</v>
      </c>
      <c r="Z1256" s="0" t="str">
        <f aca="false">VLOOKUP($D1256,metadata!$B$2:$Z$451,23,0)</f>
        <v/>
      </c>
      <c r="AA1256" s="0" t="str">
        <f aca="false">VLOOKUP($D1256,metadata!$B$2:$Z$451,24,0)</f>
        <v>adult</v>
      </c>
      <c r="AB1256" s="0" t="str">
        <f aca="false">VLOOKUP($D1256,metadata!$B$2:$Z$451,25,0)</f>
        <v/>
      </c>
      <c r="AC1256" s="0" t="n">
        <v>11.943427486543</v>
      </c>
      <c r="AD1256" s="0" t="n">
        <v>95.4811673828694</v>
      </c>
      <c r="AF1256" s="0" t="n">
        <f aca="false">IF(AE1256="",V1256,AE1256)</f>
        <v>128</v>
      </c>
      <c r="AG1256" s="0" t="n">
        <v>12</v>
      </c>
      <c r="AH1256" s="0" t="n">
        <v>1977</v>
      </c>
      <c r="AI1256" s="0" t="s">
        <v>37</v>
      </c>
      <c r="AJ1256" s="0" t="s">
        <v>37</v>
      </c>
    </row>
    <row r="1257" customFormat="false" ht="13.8" hidden="false" customHeight="false" outlineLevel="0" collapsed="false">
      <c r="C1257" s="0" t="n">
        <v>1265</v>
      </c>
      <c r="D1257" s="3" t="str">
        <f aca="false">VLOOKUP(C1257,$A$1:$B$451,2)</f>
        <v>29-Ku</v>
      </c>
      <c r="E1257" s="0" t="str">
        <f aca="false">VLOOKUP($D1257,metadata!$B$2:$S$451,2,0)</f>
        <v>LUMME, J; OIKARINEN, A</v>
      </c>
      <c r="F1257" s="0" t="str">
        <f aca="false">VLOOKUP($D1257,metadata!$B$2:$S$451,3,0)</f>
        <v>GENETIC BASIS OF GEOGRAPHICALLY VARIABLE PHOTOPERIODIC DIAPAUSE IN DROSOPHILA-LITTORALIS</v>
      </c>
      <c r="G1257" s="0" t="str">
        <f aca="false">VLOOKUP($D1257,metadata!$B$2:$S$451,4,0)</f>
        <v/>
      </c>
      <c r="H1257" s="0" t="str">
        <f aca="false">VLOOKUP($D1257,metadata!$B$2:$S$451,5,0)</f>
        <v>y</v>
      </c>
      <c r="I1257" s="0" t="str">
        <f aca="false">VLOOKUP($D1257,metadata!$B$2:$S$451,6,0)</f>
        <v>a</v>
      </c>
      <c r="J1257" s="0" t="str">
        <f aca="false">VLOOKUP($D1257,metadata!$B$2:$S$451,7,0)</f>
        <v>i</v>
      </c>
      <c r="K1257" s="0" t="n">
        <f aca="false">VLOOKUP($D1257,metadata!$B$2:$S$451,8,0)</f>
        <v>8</v>
      </c>
      <c r="L1257" s="0" t="n">
        <f aca="false">VLOOKUP($D1257,metadata!$B$2:$S$451,9,0)</f>
        <v>8</v>
      </c>
      <c r="M1257" s="0" t="str">
        <f aca="false">VLOOKUP($D1257,metadata!$B$2:$S$451,10,0)</f>
        <v/>
      </c>
      <c r="N1257" s="0" t="str">
        <f aca="false">VLOOKUP($D1257,metadata!$B$2:$S$451,11,0)</f>
        <v>drosophila littoralis</v>
      </c>
      <c r="O1257" s="0" t="str">
        <f aca="false">VLOOKUP($D1257,metadata!$B$2:$S$451,12,0)</f>
        <v>diptera</v>
      </c>
      <c r="P1257" s="0" t="str">
        <f aca="false">VLOOKUP($D1257,metadata!$B$2:$S$451,13,0)</f>
        <v>Ku</v>
      </c>
      <c r="Q1257" s="0" t="n">
        <f aca="false">VLOOKUP($D1257,metadata!$B$2:$S$451,14,0)</f>
        <v>47.37174</v>
      </c>
      <c r="R1257" s="0" t="n">
        <f aca="false">VLOOKUP($D1257,metadata!$B$2:$S$451,15,0)</f>
        <v>27.683056</v>
      </c>
      <c r="S1257" s="0" t="str">
        <f aca="false">VLOOKUP($D1257,metadata!$B$2:$S$451,16,0)</f>
        <v/>
      </c>
      <c r="T1257" s="0" t="str">
        <f aca="false">VLOOKUP($D1257,metadata!$B$2:$S$451,17,0)</f>
        <v/>
      </c>
      <c r="U1257" s="0" t="str">
        <f aca="false">VLOOKUP($D1257,metadata!$B$2:$S$451,18,0)</f>
        <v/>
      </c>
      <c r="V1257" s="0" t="n">
        <f aca="false">VLOOKUP($D1257,metadata!$B$2:$Z$451,19,0)</f>
        <v>128</v>
      </c>
      <c r="W1257" s="0" t="str">
        <f aca="false">VLOOKUP($D1257,metadata!$B$2:$Z$451,20,0)</f>
        <v>global average</v>
      </c>
      <c r="X1257" s="0" t="str">
        <f aca="false">VLOOKUP($D1257,metadata!$B$2:$Z$451,21,0)</f>
        <v/>
      </c>
      <c r="Y1257" s="0" t="n">
        <f aca="false">VLOOKUP($D1257,metadata!$B$2:$Z$451,22,0)</f>
        <v>29</v>
      </c>
      <c r="Z1257" s="0" t="str">
        <f aca="false">VLOOKUP($D1257,metadata!$B$2:$Z$451,23,0)</f>
        <v/>
      </c>
      <c r="AA1257" s="0" t="str">
        <f aca="false">VLOOKUP($D1257,metadata!$B$2:$Z$451,24,0)</f>
        <v>adult</v>
      </c>
      <c r="AB1257" s="0" t="str">
        <f aca="false">VLOOKUP($D1257,metadata!$B$2:$Z$451,25,0)</f>
        <v/>
      </c>
      <c r="AC1257" s="0" t="n">
        <v>14.9632449318678</v>
      </c>
      <c r="AD1257" s="0" t="n">
        <v>56.978651389781</v>
      </c>
      <c r="AF1257" s="0" t="n">
        <f aca="false">IF(AE1257="",V1257,AE1257)</f>
        <v>128</v>
      </c>
      <c r="AG1257" s="0" t="n">
        <f aca="false">ROUND(AC1257,1)</f>
        <v>15</v>
      </c>
      <c r="AH1257" s="0" t="n">
        <v>1977</v>
      </c>
      <c r="AI1257" s="0" t="s">
        <v>37</v>
      </c>
      <c r="AJ1257" s="0" t="s">
        <v>37</v>
      </c>
    </row>
    <row r="1258" customFormat="false" ht="13.8" hidden="false" customHeight="false" outlineLevel="0" collapsed="false">
      <c r="C1258" s="0" t="n">
        <v>1266</v>
      </c>
      <c r="D1258" s="3" t="str">
        <f aca="false">VLOOKUP(C1258,$A$1:$B$451,2)</f>
        <v>29-Ku</v>
      </c>
      <c r="E1258" s="0" t="str">
        <f aca="false">VLOOKUP($D1258,metadata!$B$2:$S$451,2,0)</f>
        <v>LUMME, J; OIKARINEN, A</v>
      </c>
      <c r="F1258" s="0" t="str">
        <f aca="false">VLOOKUP($D1258,metadata!$B$2:$S$451,3,0)</f>
        <v>GENETIC BASIS OF GEOGRAPHICALLY VARIABLE PHOTOPERIODIC DIAPAUSE IN DROSOPHILA-LITTORALIS</v>
      </c>
      <c r="G1258" s="0" t="str">
        <f aca="false">VLOOKUP($D1258,metadata!$B$2:$S$451,4,0)</f>
        <v/>
      </c>
      <c r="H1258" s="0" t="str">
        <f aca="false">VLOOKUP($D1258,metadata!$B$2:$S$451,5,0)</f>
        <v>y</v>
      </c>
      <c r="I1258" s="0" t="str">
        <f aca="false">VLOOKUP($D1258,metadata!$B$2:$S$451,6,0)</f>
        <v>a</v>
      </c>
      <c r="J1258" s="0" t="str">
        <f aca="false">VLOOKUP($D1258,metadata!$B$2:$S$451,7,0)</f>
        <v>i</v>
      </c>
      <c r="K1258" s="0" t="n">
        <f aca="false">VLOOKUP($D1258,metadata!$B$2:$S$451,8,0)</f>
        <v>8</v>
      </c>
      <c r="L1258" s="0" t="n">
        <f aca="false">VLOOKUP($D1258,metadata!$B$2:$S$451,9,0)</f>
        <v>8</v>
      </c>
      <c r="M1258" s="0" t="str">
        <f aca="false">VLOOKUP($D1258,metadata!$B$2:$S$451,10,0)</f>
        <v/>
      </c>
      <c r="N1258" s="0" t="str">
        <f aca="false">VLOOKUP($D1258,metadata!$B$2:$S$451,11,0)</f>
        <v>drosophila littoralis</v>
      </c>
      <c r="O1258" s="0" t="str">
        <f aca="false">VLOOKUP($D1258,metadata!$B$2:$S$451,12,0)</f>
        <v>diptera</v>
      </c>
      <c r="P1258" s="0" t="str">
        <f aca="false">VLOOKUP($D1258,metadata!$B$2:$S$451,13,0)</f>
        <v>Ku</v>
      </c>
      <c r="Q1258" s="0" t="n">
        <f aca="false">VLOOKUP($D1258,metadata!$B$2:$S$451,14,0)</f>
        <v>47.37174</v>
      </c>
      <c r="R1258" s="0" t="n">
        <f aca="false">VLOOKUP($D1258,metadata!$B$2:$S$451,15,0)</f>
        <v>27.683056</v>
      </c>
      <c r="S1258" s="0" t="str">
        <f aca="false">VLOOKUP($D1258,metadata!$B$2:$S$451,16,0)</f>
        <v/>
      </c>
      <c r="T1258" s="0" t="str">
        <f aca="false">VLOOKUP($D1258,metadata!$B$2:$S$451,17,0)</f>
        <v/>
      </c>
      <c r="U1258" s="0" t="str">
        <f aca="false">VLOOKUP($D1258,metadata!$B$2:$S$451,18,0)</f>
        <v/>
      </c>
      <c r="V1258" s="0" t="n">
        <f aca="false">VLOOKUP($D1258,metadata!$B$2:$Z$451,19,0)</f>
        <v>128</v>
      </c>
      <c r="W1258" s="0" t="str">
        <f aca="false">VLOOKUP($D1258,metadata!$B$2:$Z$451,20,0)</f>
        <v>global average</v>
      </c>
      <c r="X1258" s="0" t="str">
        <f aca="false">VLOOKUP($D1258,metadata!$B$2:$Z$451,21,0)</f>
        <v/>
      </c>
      <c r="Y1258" s="0" t="n">
        <f aca="false">VLOOKUP($D1258,metadata!$B$2:$Z$451,22,0)</f>
        <v>29</v>
      </c>
      <c r="Z1258" s="0" t="str">
        <f aca="false">VLOOKUP($D1258,metadata!$B$2:$Z$451,23,0)</f>
        <v/>
      </c>
      <c r="AA1258" s="0" t="str">
        <f aca="false">VLOOKUP($D1258,metadata!$B$2:$Z$451,24,0)</f>
        <v>adult</v>
      </c>
      <c r="AB1258" s="0" t="str">
        <f aca="false">VLOOKUP($D1258,metadata!$B$2:$Z$451,25,0)</f>
        <v/>
      </c>
      <c r="AC1258" s="0" t="n">
        <v>16.4312860125953</v>
      </c>
      <c r="AD1258" s="0" t="n">
        <v>24.2641046122194</v>
      </c>
      <c r="AF1258" s="0" t="n">
        <f aca="false">IF(AE1258="",V1258,AE1258)</f>
        <v>128</v>
      </c>
      <c r="AG1258" s="0" t="n">
        <v>16.5</v>
      </c>
      <c r="AH1258" s="0" t="n">
        <v>1977</v>
      </c>
      <c r="AI1258" s="0" t="s">
        <v>37</v>
      </c>
      <c r="AJ1258" s="0" t="s">
        <v>37</v>
      </c>
    </row>
    <row r="1259" customFormat="false" ht="13.8" hidden="false" customHeight="false" outlineLevel="0" collapsed="false">
      <c r="C1259" s="0" t="n">
        <v>1267</v>
      </c>
      <c r="D1259" s="3" t="str">
        <f aca="false">VLOOKUP(C1259,$A$1:$B$451,2)</f>
        <v>29-Ku</v>
      </c>
      <c r="E1259" s="0" t="str">
        <f aca="false">VLOOKUP($D1259,metadata!$B$2:$S$451,2,0)</f>
        <v>LUMME, J; OIKARINEN, A</v>
      </c>
      <c r="F1259" s="0" t="str">
        <f aca="false">VLOOKUP($D1259,metadata!$B$2:$S$451,3,0)</f>
        <v>GENETIC BASIS OF GEOGRAPHICALLY VARIABLE PHOTOPERIODIC DIAPAUSE IN DROSOPHILA-LITTORALIS</v>
      </c>
      <c r="G1259" s="0" t="str">
        <f aca="false">VLOOKUP($D1259,metadata!$B$2:$S$451,4,0)</f>
        <v/>
      </c>
      <c r="H1259" s="0" t="str">
        <f aca="false">VLOOKUP($D1259,metadata!$B$2:$S$451,5,0)</f>
        <v>y</v>
      </c>
      <c r="I1259" s="0" t="str">
        <f aca="false">VLOOKUP($D1259,metadata!$B$2:$S$451,6,0)</f>
        <v>a</v>
      </c>
      <c r="J1259" s="0" t="str">
        <f aca="false">VLOOKUP($D1259,metadata!$B$2:$S$451,7,0)</f>
        <v>i</v>
      </c>
      <c r="K1259" s="0" t="n">
        <f aca="false">VLOOKUP($D1259,metadata!$B$2:$S$451,8,0)</f>
        <v>8</v>
      </c>
      <c r="L1259" s="0" t="n">
        <f aca="false">VLOOKUP($D1259,metadata!$B$2:$S$451,9,0)</f>
        <v>8</v>
      </c>
      <c r="M1259" s="0" t="str">
        <f aca="false">VLOOKUP($D1259,metadata!$B$2:$S$451,10,0)</f>
        <v/>
      </c>
      <c r="N1259" s="0" t="str">
        <f aca="false">VLOOKUP($D1259,metadata!$B$2:$S$451,11,0)</f>
        <v>drosophila littoralis</v>
      </c>
      <c r="O1259" s="0" t="str">
        <f aca="false">VLOOKUP($D1259,metadata!$B$2:$S$451,12,0)</f>
        <v>diptera</v>
      </c>
      <c r="P1259" s="0" t="str">
        <f aca="false">VLOOKUP($D1259,metadata!$B$2:$S$451,13,0)</f>
        <v>Ku</v>
      </c>
      <c r="Q1259" s="0" t="n">
        <f aca="false">VLOOKUP($D1259,metadata!$B$2:$S$451,14,0)</f>
        <v>47.37174</v>
      </c>
      <c r="R1259" s="0" t="n">
        <f aca="false">VLOOKUP($D1259,metadata!$B$2:$S$451,15,0)</f>
        <v>27.683056</v>
      </c>
      <c r="S1259" s="0" t="str">
        <f aca="false">VLOOKUP($D1259,metadata!$B$2:$S$451,16,0)</f>
        <v/>
      </c>
      <c r="T1259" s="0" t="str">
        <f aca="false">VLOOKUP($D1259,metadata!$B$2:$S$451,17,0)</f>
        <v/>
      </c>
      <c r="U1259" s="0" t="str">
        <f aca="false">VLOOKUP($D1259,metadata!$B$2:$S$451,18,0)</f>
        <v/>
      </c>
      <c r="V1259" s="0" t="n">
        <f aca="false">VLOOKUP($D1259,metadata!$B$2:$Z$451,19,0)</f>
        <v>128</v>
      </c>
      <c r="W1259" s="0" t="str">
        <f aca="false">VLOOKUP($D1259,metadata!$B$2:$Z$451,20,0)</f>
        <v>global average</v>
      </c>
      <c r="X1259" s="0" t="str">
        <f aca="false">VLOOKUP($D1259,metadata!$B$2:$Z$451,21,0)</f>
        <v/>
      </c>
      <c r="Y1259" s="0" t="n">
        <f aca="false">VLOOKUP($D1259,metadata!$B$2:$Z$451,22,0)</f>
        <v>29</v>
      </c>
      <c r="Z1259" s="0" t="str">
        <f aca="false">VLOOKUP($D1259,metadata!$B$2:$Z$451,23,0)</f>
        <v/>
      </c>
      <c r="AA1259" s="0" t="str">
        <f aca="false">VLOOKUP($D1259,metadata!$B$2:$Z$451,24,0)</f>
        <v>adult</v>
      </c>
      <c r="AB1259" s="0" t="str">
        <f aca="false">VLOOKUP($D1259,metadata!$B$2:$Z$451,25,0)</f>
        <v/>
      </c>
      <c r="AC1259" s="0" t="n">
        <v>17.9721972690275</v>
      </c>
      <c r="AD1259" s="0" t="n">
        <v>9.44558083531445</v>
      </c>
      <c r="AF1259" s="0" t="n">
        <f aca="false">IF(AE1259="",V1259,AE1259)</f>
        <v>128</v>
      </c>
      <c r="AG1259" s="0" t="n">
        <f aca="false">ROUND(AC1259,1)</f>
        <v>18</v>
      </c>
      <c r="AH1259" s="0" t="n">
        <v>1977</v>
      </c>
      <c r="AI1259" s="0" t="s">
        <v>37</v>
      </c>
      <c r="AJ1259" s="0" t="s">
        <v>37</v>
      </c>
    </row>
    <row r="1260" customFormat="false" ht="13.8" hidden="false" customHeight="false" outlineLevel="0" collapsed="false">
      <c r="C1260" s="0" t="n">
        <v>1268</v>
      </c>
      <c r="D1260" s="3" t="str">
        <f aca="false">VLOOKUP(C1260,$A$1:$B$451,2)</f>
        <v>29-Ku</v>
      </c>
      <c r="E1260" s="0" t="str">
        <f aca="false">VLOOKUP($D1260,metadata!$B$2:$S$451,2,0)</f>
        <v>LUMME, J; OIKARINEN, A</v>
      </c>
      <c r="F1260" s="0" t="str">
        <f aca="false">VLOOKUP($D1260,metadata!$B$2:$S$451,3,0)</f>
        <v>GENETIC BASIS OF GEOGRAPHICALLY VARIABLE PHOTOPERIODIC DIAPAUSE IN DROSOPHILA-LITTORALIS</v>
      </c>
      <c r="G1260" s="0" t="str">
        <f aca="false">VLOOKUP($D1260,metadata!$B$2:$S$451,4,0)</f>
        <v/>
      </c>
      <c r="H1260" s="0" t="str">
        <f aca="false">VLOOKUP($D1260,metadata!$B$2:$S$451,5,0)</f>
        <v>y</v>
      </c>
      <c r="I1260" s="0" t="str">
        <f aca="false">VLOOKUP($D1260,metadata!$B$2:$S$451,6,0)</f>
        <v>a</v>
      </c>
      <c r="J1260" s="0" t="str">
        <f aca="false">VLOOKUP($D1260,metadata!$B$2:$S$451,7,0)</f>
        <v>i</v>
      </c>
      <c r="K1260" s="0" t="n">
        <f aca="false">VLOOKUP($D1260,metadata!$B$2:$S$451,8,0)</f>
        <v>8</v>
      </c>
      <c r="L1260" s="0" t="n">
        <f aca="false">VLOOKUP($D1260,metadata!$B$2:$S$451,9,0)</f>
        <v>8</v>
      </c>
      <c r="M1260" s="0" t="str">
        <f aca="false">VLOOKUP($D1260,metadata!$B$2:$S$451,10,0)</f>
        <v/>
      </c>
      <c r="N1260" s="0" t="str">
        <f aca="false">VLOOKUP($D1260,metadata!$B$2:$S$451,11,0)</f>
        <v>drosophila littoralis</v>
      </c>
      <c r="O1260" s="0" t="str">
        <f aca="false">VLOOKUP($D1260,metadata!$B$2:$S$451,12,0)</f>
        <v>diptera</v>
      </c>
      <c r="P1260" s="0" t="str">
        <f aca="false">VLOOKUP($D1260,metadata!$B$2:$S$451,13,0)</f>
        <v>Ku</v>
      </c>
      <c r="Q1260" s="0" t="n">
        <f aca="false">VLOOKUP($D1260,metadata!$B$2:$S$451,14,0)</f>
        <v>47.37174</v>
      </c>
      <c r="R1260" s="0" t="n">
        <f aca="false">VLOOKUP($D1260,metadata!$B$2:$S$451,15,0)</f>
        <v>27.683056</v>
      </c>
      <c r="S1260" s="0" t="str">
        <f aca="false">VLOOKUP($D1260,metadata!$B$2:$S$451,16,0)</f>
        <v/>
      </c>
      <c r="T1260" s="0" t="str">
        <f aca="false">VLOOKUP($D1260,metadata!$B$2:$S$451,17,0)</f>
        <v/>
      </c>
      <c r="U1260" s="0" t="str">
        <f aca="false">VLOOKUP($D1260,metadata!$B$2:$S$451,18,0)</f>
        <v/>
      </c>
      <c r="V1260" s="0" t="n">
        <f aca="false">VLOOKUP($D1260,metadata!$B$2:$Z$451,19,0)</f>
        <v>128</v>
      </c>
      <c r="W1260" s="0" t="str">
        <f aca="false">VLOOKUP($D1260,metadata!$B$2:$Z$451,20,0)</f>
        <v>global average</v>
      </c>
      <c r="X1260" s="0" t="str">
        <f aca="false">VLOOKUP($D1260,metadata!$B$2:$Z$451,21,0)</f>
        <v/>
      </c>
      <c r="Y1260" s="0" t="n">
        <f aca="false">VLOOKUP($D1260,metadata!$B$2:$Z$451,22,0)</f>
        <v>29</v>
      </c>
      <c r="Z1260" s="0" t="str">
        <f aca="false">VLOOKUP($D1260,metadata!$B$2:$Z$451,23,0)</f>
        <v/>
      </c>
      <c r="AA1260" s="0" t="str">
        <f aca="false">VLOOKUP($D1260,metadata!$B$2:$Z$451,24,0)</f>
        <v>adult</v>
      </c>
      <c r="AB1260" s="0" t="str">
        <f aca="false">VLOOKUP($D1260,metadata!$B$2:$Z$451,25,0)</f>
        <v/>
      </c>
      <c r="AC1260" s="0" t="n">
        <v>19.9782034173893</v>
      </c>
      <c r="AD1260" s="0" t="n">
        <v>11.0344606910151</v>
      </c>
      <c r="AF1260" s="0" t="n">
        <f aca="false">IF(AE1260="",V1260,AE1260)</f>
        <v>128</v>
      </c>
      <c r="AG1260" s="0" t="n">
        <f aca="false">ROUND(AC1260,1)</f>
        <v>20</v>
      </c>
      <c r="AH1260" s="0" t="n">
        <v>1977</v>
      </c>
      <c r="AI1260" s="0" t="s">
        <v>37</v>
      </c>
      <c r="AJ1260" s="0" t="s">
        <v>37</v>
      </c>
    </row>
    <row r="1261" customFormat="false" ht="13.8" hidden="false" customHeight="false" outlineLevel="0" collapsed="false">
      <c r="C1261" s="0" t="n">
        <v>1269</v>
      </c>
      <c r="D1261" s="3" t="str">
        <f aca="false">VLOOKUP(C1261,$A$1:$B$451,2)</f>
        <v>29-Ku</v>
      </c>
      <c r="E1261" s="0" t="str">
        <f aca="false">VLOOKUP($D1261,metadata!$B$2:$S$451,2,0)</f>
        <v>LUMME, J; OIKARINEN, A</v>
      </c>
      <c r="F1261" s="0" t="str">
        <f aca="false">VLOOKUP($D1261,metadata!$B$2:$S$451,3,0)</f>
        <v>GENETIC BASIS OF GEOGRAPHICALLY VARIABLE PHOTOPERIODIC DIAPAUSE IN DROSOPHILA-LITTORALIS</v>
      </c>
      <c r="G1261" s="0" t="str">
        <f aca="false">VLOOKUP($D1261,metadata!$B$2:$S$451,4,0)</f>
        <v/>
      </c>
      <c r="H1261" s="0" t="str">
        <f aca="false">VLOOKUP($D1261,metadata!$B$2:$S$451,5,0)</f>
        <v>y</v>
      </c>
      <c r="I1261" s="0" t="str">
        <f aca="false">VLOOKUP($D1261,metadata!$B$2:$S$451,6,0)</f>
        <v>a</v>
      </c>
      <c r="J1261" s="0" t="str">
        <f aca="false">VLOOKUP($D1261,metadata!$B$2:$S$451,7,0)</f>
        <v>i</v>
      </c>
      <c r="K1261" s="0" t="n">
        <f aca="false">VLOOKUP($D1261,metadata!$B$2:$S$451,8,0)</f>
        <v>8</v>
      </c>
      <c r="L1261" s="0" t="n">
        <f aca="false">VLOOKUP($D1261,metadata!$B$2:$S$451,9,0)</f>
        <v>8</v>
      </c>
      <c r="M1261" s="0" t="str">
        <f aca="false">VLOOKUP($D1261,metadata!$B$2:$S$451,10,0)</f>
        <v/>
      </c>
      <c r="N1261" s="0" t="str">
        <f aca="false">VLOOKUP($D1261,metadata!$B$2:$S$451,11,0)</f>
        <v>drosophila littoralis</v>
      </c>
      <c r="O1261" s="0" t="str">
        <f aca="false">VLOOKUP($D1261,metadata!$B$2:$S$451,12,0)</f>
        <v>diptera</v>
      </c>
      <c r="P1261" s="0" t="str">
        <f aca="false">VLOOKUP($D1261,metadata!$B$2:$S$451,13,0)</f>
        <v>Ku</v>
      </c>
      <c r="Q1261" s="0" t="n">
        <f aca="false">VLOOKUP($D1261,metadata!$B$2:$S$451,14,0)</f>
        <v>47.37174</v>
      </c>
      <c r="R1261" s="0" t="n">
        <f aca="false">VLOOKUP($D1261,metadata!$B$2:$S$451,15,0)</f>
        <v>27.683056</v>
      </c>
      <c r="S1261" s="0" t="str">
        <f aca="false">VLOOKUP($D1261,metadata!$B$2:$S$451,16,0)</f>
        <v/>
      </c>
      <c r="T1261" s="0" t="str">
        <f aca="false">VLOOKUP($D1261,metadata!$B$2:$S$451,17,0)</f>
        <v/>
      </c>
      <c r="U1261" s="0" t="str">
        <f aca="false">VLOOKUP($D1261,metadata!$B$2:$S$451,18,0)</f>
        <v/>
      </c>
      <c r="V1261" s="0" t="n">
        <f aca="false">VLOOKUP($D1261,metadata!$B$2:$Z$451,19,0)</f>
        <v>128</v>
      </c>
      <c r="W1261" s="0" t="str">
        <f aca="false">VLOOKUP($D1261,metadata!$B$2:$Z$451,20,0)</f>
        <v>global average</v>
      </c>
      <c r="X1261" s="0" t="str">
        <f aca="false">VLOOKUP($D1261,metadata!$B$2:$Z$451,21,0)</f>
        <v/>
      </c>
      <c r="Y1261" s="0" t="n">
        <f aca="false">VLOOKUP($D1261,metadata!$B$2:$Z$451,22,0)</f>
        <v>29</v>
      </c>
      <c r="Z1261" s="0" t="str">
        <f aca="false">VLOOKUP($D1261,metadata!$B$2:$Z$451,23,0)</f>
        <v/>
      </c>
      <c r="AA1261" s="0" t="str">
        <f aca="false">VLOOKUP($D1261,metadata!$B$2:$Z$451,24,0)</f>
        <v>adult</v>
      </c>
      <c r="AB1261" s="0" t="str">
        <f aca="false">VLOOKUP($D1261,metadata!$B$2:$Z$451,25,0)</f>
        <v/>
      </c>
      <c r="AC1261" s="0" t="n">
        <v>23.9899881725807</v>
      </c>
      <c r="AD1261" s="0" t="n">
        <v>14.5466590503459</v>
      </c>
      <c r="AF1261" s="0" t="n">
        <f aca="false">IF(AE1261="",V1261,AE1261)</f>
        <v>128</v>
      </c>
      <c r="AG1261" s="0" t="n">
        <f aca="false">ROUND(AC1261,1)</f>
        <v>24</v>
      </c>
      <c r="AH1261" s="0" t="n">
        <v>1977</v>
      </c>
      <c r="AI1261" s="0" t="s">
        <v>37</v>
      </c>
      <c r="AJ1261" s="0" t="s">
        <v>37</v>
      </c>
    </row>
    <row r="1262" customFormat="false" ht="13.8" hidden="false" customHeight="false" outlineLevel="0" collapsed="false">
      <c r="C1262" s="0" t="n">
        <v>1270</v>
      </c>
      <c r="D1262" s="3" t="str">
        <f aca="false">VLOOKUP(C1262,$A$1:$B$451,2)</f>
        <v>29-P</v>
      </c>
      <c r="E1262" s="0" t="str">
        <f aca="false">VLOOKUP($D1262,metadata!$B$2:$S$451,2,0)</f>
        <v>LUMME, J; OIKARINEN, A</v>
      </c>
      <c r="F1262" s="0" t="str">
        <f aca="false">VLOOKUP($D1262,metadata!$B$2:$S$451,3,0)</f>
        <v>GENETIC BASIS OF GEOGRAPHICALLY VARIABLE PHOTOPERIODIC DIAPAUSE IN DROSOPHILA-LITTORALIS</v>
      </c>
      <c r="G1262" s="0" t="str">
        <f aca="false">VLOOKUP($D1262,metadata!$B$2:$S$451,4,0)</f>
        <v/>
      </c>
      <c r="H1262" s="0" t="str">
        <f aca="false">VLOOKUP($D1262,metadata!$B$2:$S$451,5,0)</f>
        <v>y</v>
      </c>
      <c r="I1262" s="0" t="str">
        <f aca="false">VLOOKUP($D1262,metadata!$B$2:$S$451,6,0)</f>
        <v>a</v>
      </c>
      <c r="J1262" s="0" t="str">
        <f aca="false">VLOOKUP($D1262,metadata!$B$2:$S$451,7,0)</f>
        <v>i</v>
      </c>
      <c r="K1262" s="0" t="n">
        <f aca="false">VLOOKUP($D1262,metadata!$B$2:$S$451,8,0)</f>
        <v>8</v>
      </c>
      <c r="L1262" s="0" t="n">
        <f aca="false">VLOOKUP($D1262,metadata!$B$2:$S$451,9,0)</f>
        <v>8</v>
      </c>
      <c r="M1262" s="0" t="str">
        <f aca="false">VLOOKUP($D1262,metadata!$B$2:$S$451,10,0)</f>
        <v/>
      </c>
      <c r="N1262" s="0" t="str">
        <f aca="false">VLOOKUP($D1262,metadata!$B$2:$S$451,11,0)</f>
        <v>drosophila littoralis</v>
      </c>
      <c r="O1262" s="0" t="str">
        <f aca="false">VLOOKUP($D1262,metadata!$B$2:$S$451,12,0)</f>
        <v>diptera</v>
      </c>
      <c r="P1262" s="0" t="str">
        <f aca="false">VLOOKUP($D1262,metadata!$B$2:$S$451,13,0)</f>
        <v>P</v>
      </c>
      <c r="Q1262" s="0" t="n">
        <f aca="false">VLOOKUP($D1262,metadata!$B$2:$S$451,14,0)</f>
        <v>64.416667</v>
      </c>
      <c r="R1262" s="0" t="n">
        <f aca="false">VLOOKUP($D1262,metadata!$B$2:$S$451,15,0)</f>
        <v>27.833056</v>
      </c>
      <c r="S1262" s="0" t="str">
        <f aca="false">VLOOKUP($D1262,metadata!$B$2:$S$451,16,0)</f>
        <v/>
      </c>
      <c r="T1262" s="0" t="str">
        <f aca="false">VLOOKUP($D1262,metadata!$B$2:$S$451,17,0)</f>
        <v/>
      </c>
      <c r="U1262" s="0" t="str">
        <f aca="false">VLOOKUP($D1262,metadata!$B$2:$S$451,18,0)</f>
        <v/>
      </c>
      <c r="V1262" s="0" t="n">
        <f aca="false">VLOOKUP($D1262,metadata!$B$2:$Z$451,19,0)</f>
        <v>128</v>
      </c>
      <c r="W1262" s="0" t="str">
        <f aca="false">VLOOKUP($D1262,metadata!$B$2:$Z$451,20,0)</f>
        <v>global average</v>
      </c>
      <c r="X1262" s="0" t="str">
        <f aca="false">VLOOKUP($D1262,metadata!$B$2:$Z$451,21,0)</f>
        <v/>
      </c>
      <c r="Y1262" s="0" t="n">
        <f aca="false">VLOOKUP($D1262,metadata!$B$2:$Z$451,22,0)</f>
        <v>29</v>
      </c>
      <c r="Z1262" s="0" t="str">
        <f aca="false">VLOOKUP($D1262,metadata!$B$2:$Z$451,23,0)</f>
        <v/>
      </c>
      <c r="AA1262" s="0" t="str">
        <f aca="false">VLOOKUP($D1262,metadata!$B$2:$Z$451,24,0)</f>
        <v>adult</v>
      </c>
      <c r="AB1262" s="0" t="str">
        <f aca="false">VLOOKUP($D1262,metadata!$B$2:$Z$451,25,0)</f>
        <v/>
      </c>
      <c r="AC1262" s="0" t="n">
        <v>5.97029160869493</v>
      </c>
      <c r="AD1262" s="0" t="n">
        <v>99.7465045117219</v>
      </c>
      <c r="AF1262" s="0" t="n">
        <f aca="false">IF(AE1262="",V1262,AE1262)</f>
        <v>128</v>
      </c>
      <c r="AG1262" s="0" t="n">
        <f aca="false">ROUND(AC1262,1)</f>
        <v>6</v>
      </c>
      <c r="AH1262" s="0" t="n">
        <v>1977</v>
      </c>
      <c r="AI1262" s="0" t="s">
        <v>37</v>
      </c>
      <c r="AJ1262" s="0" t="s">
        <v>37</v>
      </c>
    </row>
    <row r="1263" customFormat="false" ht="13.8" hidden="false" customHeight="false" outlineLevel="0" collapsed="false">
      <c r="C1263" s="0" t="n">
        <v>1271</v>
      </c>
      <c r="D1263" s="3" t="str">
        <f aca="false">VLOOKUP(C1263,$A$1:$B$451,2)</f>
        <v>29-P</v>
      </c>
      <c r="E1263" s="0" t="str">
        <f aca="false">VLOOKUP($D1263,metadata!$B$2:$S$451,2,0)</f>
        <v>LUMME, J; OIKARINEN, A</v>
      </c>
      <c r="F1263" s="0" t="str">
        <f aca="false">VLOOKUP($D1263,metadata!$B$2:$S$451,3,0)</f>
        <v>GENETIC BASIS OF GEOGRAPHICALLY VARIABLE PHOTOPERIODIC DIAPAUSE IN DROSOPHILA-LITTORALIS</v>
      </c>
      <c r="G1263" s="0" t="str">
        <f aca="false">VLOOKUP($D1263,metadata!$B$2:$S$451,4,0)</f>
        <v/>
      </c>
      <c r="H1263" s="0" t="str">
        <f aca="false">VLOOKUP($D1263,metadata!$B$2:$S$451,5,0)</f>
        <v>y</v>
      </c>
      <c r="I1263" s="0" t="str">
        <f aca="false">VLOOKUP($D1263,metadata!$B$2:$S$451,6,0)</f>
        <v>a</v>
      </c>
      <c r="J1263" s="0" t="str">
        <f aca="false">VLOOKUP($D1263,metadata!$B$2:$S$451,7,0)</f>
        <v>i</v>
      </c>
      <c r="K1263" s="0" t="n">
        <f aca="false">VLOOKUP($D1263,metadata!$B$2:$S$451,8,0)</f>
        <v>8</v>
      </c>
      <c r="L1263" s="0" t="n">
        <f aca="false">VLOOKUP($D1263,metadata!$B$2:$S$451,9,0)</f>
        <v>8</v>
      </c>
      <c r="M1263" s="0" t="str">
        <f aca="false">VLOOKUP($D1263,metadata!$B$2:$S$451,10,0)</f>
        <v/>
      </c>
      <c r="N1263" s="0" t="str">
        <f aca="false">VLOOKUP($D1263,metadata!$B$2:$S$451,11,0)</f>
        <v>drosophila littoralis</v>
      </c>
      <c r="O1263" s="0" t="str">
        <f aca="false">VLOOKUP($D1263,metadata!$B$2:$S$451,12,0)</f>
        <v>diptera</v>
      </c>
      <c r="P1263" s="0" t="str">
        <f aca="false">VLOOKUP($D1263,metadata!$B$2:$S$451,13,0)</f>
        <v>P</v>
      </c>
      <c r="Q1263" s="0" t="n">
        <f aca="false">VLOOKUP($D1263,metadata!$B$2:$S$451,14,0)</f>
        <v>64.416667</v>
      </c>
      <c r="R1263" s="0" t="n">
        <f aca="false">VLOOKUP($D1263,metadata!$B$2:$S$451,15,0)</f>
        <v>27.833056</v>
      </c>
      <c r="S1263" s="0" t="str">
        <f aca="false">VLOOKUP($D1263,metadata!$B$2:$S$451,16,0)</f>
        <v/>
      </c>
      <c r="T1263" s="0" t="str">
        <f aca="false">VLOOKUP($D1263,metadata!$B$2:$S$451,17,0)</f>
        <v/>
      </c>
      <c r="U1263" s="0" t="str">
        <f aca="false">VLOOKUP($D1263,metadata!$B$2:$S$451,18,0)</f>
        <v/>
      </c>
      <c r="V1263" s="0" t="n">
        <f aca="false">VLOOKUP($D1263,metadata!$B$2:$Z$451,19,0)</f>
        <v>128</v>
      </c>
      <c r="W1263" s="0" t="str">
        <f aca="false">VLOOKUP($D1263,metadata!$B$2:$Z$451,20,0)</f>
        <v>global average</v>
      </c>
      <c r="X1263" s="0" t="str">
        <f aca="false">VLOOKUP($D1263,metadata!$B$2:$Z$451,21,0)</f>
        <v/>
      </c>
      <c r="Y1263" s="0" t="n">
        <f aca="false">VLOOKUP($D1263,metadata!$B$2:$Z$451,22,0)</f>
        <v>29</v>
      </c>
      <c r="Z1263" s="0" t="str">
        <f aca="false">VLOOKUP($D1263,metadata!$B$2:$Z$451,23,0)</f>
        <v/>
      </c>
      <c r="AA1263" s="0" t="str">
        <f aca="false">VLOOKUP($D1263,metadata!$B$2:$Z$451,24,0)</f>
        <v>adult</v>
      </c>
      <c r="AB1263" s="0" t="str">
        <f aca="false">VLOOKUP($D1263,metadata!$B$2:$Z$451,25,0)</f>
        <v/>
      </c>
      <c r="AC1263" s="0" t="n">
        <v>8.94716058980661</v>
      </c>
      <c r="AD1263" s="0" t="n">
        <v>99.3692833152801</v>
      </c>
      <c r="AF1263" s="0" t="n">
        <f aca="false">IF(AE1263="",V1263,AE1263)</f>
        <v>128</v>
      </c>
      <c r="AG1263" s="0" t="n">
        <v>9</v>
      </c>
      <c r="AH1263" s="0" t="n">
        <v>1977</v>
      </c>
      <c r="AI1263" s="0" t="s">
        <v>37</v>
      </c>
      <c r="AJ1263" s="0" t="s">
        <v>37</v>
      </c>
    </row>
    <row r="1264" customFormat="false" ht="13.8" hidden="false" customHeight="false" outlineLevel="0" collapsed="false">
      <c r="C1264" s="0" t="n">
        <v>1272</v>
      </c>
      <c r="D1264" s="3" t="str">
        <f aca="false">VLOOKUP(C1264,$A$1:$B$451,2)</f>
        <v>29-P</v>
      </c>
      <c r="E1264" s="0" t="str">
        <f aca="false">VLOOKUP($D1264,metadata!$B$2:$S$451,2,0)</f>
        <v>LUMME, J; OIKARINEN, A</v>
      </c>
      <c r="F1264" s="0" t="str">
        <f aca="false">VLOOKUP($D1264,metadata!$B$2:$S$451,3,0)</f>
        <v>GENETIC BASIS OF GEOGRAPHICALLY VARIABLE PHOTOPERIODIC DIAPAUSE IN DROSOPHILA-LITTORALIS</v>
      </c>
      <c r="G1264" s="0" t="str">
        <f aca="false">VLOOKUP($D1264,metadata!$B$2:$S$451,4,0)</f>
        <v/>
      </c>
      <c r="H1264" s="0" t="str">
        <f aca="false">VLOOKUP($D1264,metadata!$B$2:$S$451,5,0)</f>
        <v>y</v>
      </c>
      <c r="I1264" s="0" t="str">
        <f aca="false">VLOOKUP($D1264,metadata!$B$2:$S$451,6,0)</f>
        <v>a</v>
      </c>
      <c r="J1264" s="0" t="str">
        <f aca="false">VLOOKUP($D1264,metadata!$B$2:$S$451,7,0)</f>
        <v>i</v>
      </c>
      <c r="K1264" s="0" t="n">
        <f aca="false">VLOOKUP($D1264,metadata!$B$2:$S$451,8,0)</f>
        <v>8</v>
      </c>
      <c r="L1264" s="0" t="n">
        <f aca="false">VLOOKUP($D1264,metadata!$B$2:$S$451,9,0)</f>
        <v>8</v>
      </c>
      <c r="M1264" s="0" t="str">
        <f aca="false">VLOOKUP($D1264,metadata!$B$2:$S$451,10,0)</f>
        <v/>
      </c>
      <c r="N1264" s="0" t="str">
        <f aca="false">VLOOKUP($D1264,metadata!$B$2:$S$451,11,0)</f>
        <v>drosophila littoralis</v>
      </c>
      <c r="O1264" s="0" t="str">
        <f aca="false">VLOOKUP($D1264,metadata!$B$2:$S$451,12,0)</f>
        <v>diptera</v>
      </c>
      <c r="P1264" s="0" t="str">
        <f aca="false">VLOOKUP($D1264,metadata!$B$2:$S$451,13,0)</f>
        <v>P</v>
      </c>
      <c r="Q1264" s="0" t="n">
        <f aca="false">VLOOKUP($D1264,metadata!$B$2:$S$451,14,0)</f>
        <v>64.416667</v>
      </c>
      <c r="R1264" s="0" t="n">
        <f aca="false">VLOOKUP($D1264,metadata!$B$2:$S$451,15,0)</f>
        <v>27.833056</v>
      </c>
      <c r="S1264" s="0" t="str">
        <f aca="false">VLOOKUP($D1264,metadata!$B$2:$S$451,16,0)</f>
        <v/>
      </c>
      <c r="T1264" s="0" t="str">
        <f aca="false">VLOOKUP($D1264,metadata!$B$2:$S$451,17,0)</f>
        <v/>
      </c>
      <c r="U1264" s="0" t="str">
        <f aca="false">VLOOKUP($D1264,metadata!$B$2:$S$451,18,0)</f>
        <v/>
      </c>
      <c r="V1264" s="0" t="n">
        <f aca="false">VLOOKUP($D1264,metadata!$B$2:$Z$451,19,0)</f>
        <v>128</v>
      </c>
      <c r="W1264" s="0" t="str">
        <f aca="false">VLOOKUP($D1264,metadata!$B$2:$Z$451,20,0)</f>
        <v>global average</v>
      </c>
      <c r="X1264" s="0" t="str">
        <f aca="false">VLOOKUP($D1264,metadata!$B$2:$Z$451,21,0)</f>
        <v/>
      </c>
      <c r="Y1264" s="0" t="n">
        <f aca="false">VLOOKUP($D1264,metadata!$B$2:$Z$451,22,0)</f>
        <v>29</v>
      </c>
      <c r="Z1264" s="0" t="str">
        <f aca="false">VLOOKUP($D1264,metadata!$B$2:$Z$451,23,0)</f>
        <v/>
      </c>
      <c r="AA1264" s="0" t="str">
        <f aca="false">VLOOKUP($D1264,metadata!$B$2:$Z$451,24,0)</f>
        <v>adult</v>
      </c>
      <c r="AB1264" s="0" t="str">
        <f aca="false">VLOOKUP($D1264,metadata!$B$2:$Z$451,25,0)</f>
        <v/>
      </c>
      <c r="AC1264" s="0" t="n">
        <v>11.9917231767642</v>
      </c>
      <c r="AD1264" s="0" t="n">
        <v>99.4965643598853</v>
      </c>
      <c r="AF1264" s="0" t="n">
        <f aca="false">IF(AE1264="",V1264,AE1264)</f>
        <v>128</v>
      </c>
      <c r="AG1264" s="0" t="n">
        <f aca="false">ROUND(AC1264,1)</f>
        <v>12</v>
      </c>
      <c r="AH1264" s="0" t="n">
        <v>1977</v>
      </c>
      <c r="AI1264" s="0" t="s">
        <v>37</v>
      </c>
      <c r="AJ1264" s="0" t="s">
        <v>37</v>
      </c>
    </row>
    <row r="1265" customFormat="false" ht="13.8" hidden="false" customHeight="false" outlineLevel="0" collapsed="false">
      <c r="C1265" s="0" t="n">
        <v>1273</v>
      </c>
      <c r="D1265" s="3" t="str">
        <f aca="false">VLOOKUP(C1265,$A$1:$B$451,2)</f>
        <v>29-P</v>
      </c>
      <c r="E1265" s="0" t="str">
        <f aca="false">VLOOKUP($D1265,metadata!$B$2:$S$451,2,0)</f>
        <v>LUMME, J; OIKARINEN, A</v>
      </c>
      <c r="F1265" s="0" t="str">
        <f aca="false">VLOOKUP($D1265,metadata!$B$2:$S$451,3,0)</f>
        <v>GENETIC BASIS OF GEOGRAPHICALLY VARIABLE PHOTOPERIODIC DIAPAUSE IN DROSOPHILA-LITTORALIS</v>
      </c>
      <c r="G1265" s="0" t="str">
        <f aca="false">VLOOKUP($D1265,metadata!$B$2:$S$451,4,0)</f>
        <v/>
      </c>
      <c r="H1265" s="0" t="str">
        <f aca="false">VLOOKUP($D1265,metadata!$B$2:$S$451,5,0)</f>
        <v>y</v>
      </c>
      <c r="I1265" s="0" t="str">
        <f aca="false">VLOOKUP($D1265,metadata!$B$2:$S$451,6,0)</f>
        <v>a</v>
      </c>
      <c r="J1265" s="0" t="str">
        <f aca="false">VLOOKUP($D1265,metadata!$B$2:$S$451,7,0)</f>
        <v>i</v>
      </c>
      <c r="K1265" s="0" t="n">
        <f aca="false">VLOOKUP($D1265,metadata!$B$2:$S$451,8,0)</f>
        <v>8</v>
      </c>
      <c r="L1265" s="0" t="n">
        <f aca="false">VLOOKUP($D1265,metadata!$B$2:$S$451,9,0)</f>
        <v>8</v>
      </c>
      <c r="M1265" s="0" t="str">
        <f aca="false">VLOOKUP($D1265,metadata!$B$2:$S$451,10,0)</f>
        <v/>
      </c>
      <c r="N1265" s="0" t="str">
        <f aca="false">VLOOKUP($D1265,metadata!$B$2:$S$451,11,0)</f>
        <v>drosophila littoralis</v>
      </c>
      <c r="O1265" s="0" t="str">
        <f aca="false">VLOOKUP($D1265,metadata!$B$2:$S$451,12,0)</f>
        <v>diptera</v>
      </c>
      <c r="P1265" s="0" t="str">
        <f aca="false">VLOOKUP($D1265,metadata!$B$2:$S$451,13,0)</f>
        <v>P</v>
      </c>
      <c r="Q1265" s="0" t="n">
        <f aca="false">VLOOKUP($D1265,metadata!$B$2:$S$451,14,0)</f>
        <v>64.416667</v>
      </c>
      <c r="R1265" s="0" t="n">
        <f aca="false">VLOOKUP($D1265,metadata!$B$2:$S$451,15,0)</f>
        <v>27.833056</v>
      </c>
      <c r="S1265" s="0" t="str">
        <f aca="false">VLOOKUP($D1265,metadata!$B$2:$S$451,16,0)</f>
        <v/>
      </c>
      <c r="T1265" s="0" t="str">
        <f aca="false">VLOOKUP($D1265,metadata!$B$2:$S$451,17,0)</f>
        <v/>
      </c>
      <c r="U1265" s="0" t="str">
        <f aca="false">VLOOKUP($D1265,metadata!$B$2:$S$451,18,0)</f>
        <v/>
      </c>
      <c r="V1265" s="0" t="n">
        <f aca="false">VLOOKUP($D1265,metadata!$B$2:$Z$451,19,0)</f>
        <v>128</v>
      </c>
      <c r="W1265" s="0" t="str">
        <f aca="false">VLOOKUP($D1265,metadata!$B$2:$Z$451,20,0)</f>
        <v>global average</v>
      </c>
      <c r="X1265" s="0" t="str">
        <f aca="false">VLOOKUP($D1265,metadata!$B$2:$Z$451,21,0)</f>
        <v/>
      </c>
      <c r="Y1265" s="0" t="n">
        <f aca="false">VLOOKUP($D1265,metadata!$B$2:$Z$451,22,0)</f>
        <v>29</v>
      </c>
      <c r="Z1265" s="0" t="str">
        <f aca="false">VLOOKUP($D1265,metadata!$B$2:$Z$451,23,0)</f>
        <v/>
      </c>
      <c r="AA1265" s="0" t="str">
        <f aca="false">VLOOKUP($D1265,metadata!$B$2:$Z$451,24,0)</f>
        <v>adult</v>
      </c>
      <c r="AB1265" s="0" t="str">
        <f aca="false">VLOOKUP($D1265,metadata!$B$2:$Z$451,25,0)</f>
        <v/>
      </c>
      <c r="AC1265" s="0" t="n">
        <v>14.9338351888239</v>
      </c>
      <c r="AD1265" s="0" t="n">
        <v>75.204846634637</v>
      </c>
      <c r="AF1265" s="0" t="n">
        <f aca="false">IF(AE1265="",V1265,AE1265)</f>
        <v>128</v>
      </c>
      <c r="AG1265" s="0" t="n">
        <v>15</v>
      </c>
      <c r="AH1265" s="0" t="n">
        <v>1977</v>
      </c>
      <c r="AI1265" s="0" t="s">
        <v>37</v>
      </c>
      <c r="AJ1265" s="0" t="s">
        <v>37</v>
      </c>
    </row>
    <row r="1266" customFormat="false" ht="13.8" hidden="false" customHeight="false" outlineLevel="0" collapsed="false">
      <c r="C1266" s="0" t="n">
        <v>1274</v>
      </c>
      <c r="D1266" s="3" t="str">
        <f aca="false">VLOOKUP(C1266,$A$1:$B$451,2)</f>
        <v>29-P</v>
      </c>
      <c r="E1266" s="0" t="str">
        <f aca="false">VLOOKUP($D1266,metadata!$B$2:$S$451,2,0)</f>
        <v>LUMME, J; OIKARINEN, A</v>
      </c>
      <c r="F1266" s="0" t="str">
        <f aca="false">VLOOKUP($D1266,metadata!$B$2:$S$451,3,0)</f>
        <v>GENETIC BASIS OF GEOGRAPHICALLY VARIABLE PHOTOPERIODIC DIAPAUSE IN DROSOPHILA-LITTORALIS</v>
      </c>
      <c r="G1266" s="0" t="str">
        <f aca="false">VLOOKUP($D1266,metadata!$B$2:$S$451,4,0)</f>
        <v/>
      </c>
      <c r="H1266" s="0" t="str">
        <f aca="false">VLOOKUP($D1266,metadata!$B$2:$S$451,5,0)</f>
        <v>y</v>
      </c>
      <c r="I1266" s="0" t="str">
        <f aca="false">VLOOKUP($D1266,metadata!$B$2:$S$451,6,0)</f>
        <v>a</v>
      </c>
      <c r="J1266" s="0" t="str">
        <f aca="false">VLOOKUP($D1266,metadata!$B$2:$S$451,7,0)</f>
        <v>i</v>
      </c>
      <c r="K1266" s="0" t="n">
        <f aca="false">VLOOKUP($D1266,metadata!$B$2:$S$451,8,0)</f>
        <v>8</v>
      </c>
      <c r="L1266" s="0" t="n">
        <f aca="false">VLOOKUP($D1266,metadata!$B$2:$S$451,9,0)</f>
        <v>8</v>
      </c>
      <c r="M1266" s="0" t="str">
        <f aca="false">VLOOKUP($D1266,metadata!$B$2:$S$451,10,0)</f>
        <v/>
      </c>
      <c r="N1266" s="0" t="str">
        <f aca="false">VLOOKUP($D1266,metadata!$B$2:$S$451,11,0)</f>
        <v>drosophila littoralis</v>
      </c>
      <c r="O1266" s="0" t="str">
        <f aca="false">VLOOKUP($D1266,metadata!$B$2:$S$451,12,0)</f>
        <v>diptera</v>
      </c>
      <c r="P1266" s="0" t="str">
        <f aca="false">VLOOKUP($D1266,metadata!$B$2:$S$451,13,0)</f>
        <v>P</v>
      </c>
      <c r="Q1266" s="0" t="n">
        <f aca="false">VLOOKUP($D1266,metadata!$B$2:$S$451,14,0)</f>
        <v>64.416667</v>
      </c>
      <c r="R1266" s="0" t="n">
        <f aca="false">VLOOKUP($D1266,metadata!$B$2:$S$451,15,0)</f>
        <v>27.833056</v>
      </c>
      <c r="S1266" s="0" t="str">
        <f aca="false">VLOOKUP($D1266,metadata!$B$2:$S$451,16,0)</f>
        <v/>
      </c>
      <c r="T1266" s="0" t="str">
        <f aca="false">VLOOKUP($D1266,metadata!$B$2:$S$451,17,0)</f>
        <v/>
      </c>
      <c r="U1266" s="0" t="str">
        <f aca="false">VLOOKUP($D1266,metadata!$B$2:$S$451,18,0)</f>
        <v/>
      </c>
      <c r="V1266" s="0" t="n">
        <f aca="false">VLOOKUP($D1266,metadata!$B$2:$Z$451,19,0)</f>
        <v>128</v>
      </c>
      <c r="W1266" s="0" t="str">
        <f aca="false">VLOOKUP($D1266,metadata!$B$2:$Z$451,20,0)</f>
        <v>global average</v>
      </c>
      <c r="X1266" s="0" t="str">
        <f aca="false">VLOOKUP($D1266,metadata!$B$2:$Z$451,21,0)</f>
        <v/>
      </c>
      <c r="Y1266" s="0" t="n">
        <f aca="false">VLOOKUP($D1266,metadata!$B$2:$Z$451,22,0)</f>
        <v>29</v>
      </c>
      <c r="Z1266" s="0" t="str">
        <f aca="false">VLOOKUP($D1266,metadata!$B$2:$Z$451,23,0)</f>
        <v/>
      </c>
      <c r="AA1266" s="0" t="str">
        <f aca="false">VLOOKUP($D1266,metadata!$B$2:$Z$451,24,0)</f>
        <v>adult</v>
      </c>
      <c r="AB1266" s="0" t="str">
        <f aca="false">VLOOKUP($D1266,metadata!$B$2:$Z$451,25,0)</f>
        <v/>
      </c>
      <c r="AC1266" s="0" t="n">
        <v>16.4918689455583</v>
      </c>
      <c r="AD1266" s="0" t="n">
        <v>60.2198146010557</v>
      </c>
      <c r="AF1266" s="0" t="n">
        <f aca="false">IF(AE1266="",V1266,AE1266)</f>
        <v>128</v>
      </c>
      <c r="AG1266" s="0" t="n">
        <f aca="false">ROUND(AC1266,1)</f>
        <v>16.5</v>
      </c>
      <c r="AH1266" s="0" t="n">
        <v>1977</v>
      </c>
      <c r="AI1266" s="0" t="s">
        <v>37</v>
      </c>
      <c r="AJ1266" s="0" t="s">
        <v>37</v>
      </c>
    </row>
    <row r="1267" customFormat="false" ht="13.8" hidden="false" customHeight="false" outlineLevel="0" collapsed="false">
      <c r="C1267" s="0" t="n">
        <v>1275</v>
      </c>
      <c r="D1267" s="3" t="str">
        <f aca="false">VLOOKUP(C1267,$A$1:$B$451,2)</f>
        <v>29-P</v>
      </c>
      <c r="E1267" s="0" t="str">
        <f aca="false">VLOOKUP($D1267,metadata!$B$2:$S$451,2,0)</f>
        <v>LUMME, J; OIKARINEN, A</v>
      </c>
      <c r="F1267" s="0" t="str">
        <f aca="false">VLOOKUP($D1267,metadata!$B$2:$S$451,3,0)</f>
        <v>GENETIC BASIS OF GEOGRAPHICALLY VARIABLE PHOTOPERIODIC DIAPAUSE IN DROSOPHILA-LITTORALIS</v>
      </c>
      <c r="G1267" s="0" t="str">
        <f aca="false">VLOOKUP($D1267,metadata!$B$2:$S$451,4,0)</f>
        <v/>
      </c>
      <c r="H1267" s="0" t="str">
        <f aca="false">VLOOKUP($D1267,metadata!$B$2:$S$451,5,0)</f>
        <v>y</v>
      </c>
      <c r="I1267" s="0" t="str">
        <f aca="false">VLOOKUP($D1267,metadata!$B$2:$S$451,6,0)</f>
        <v>a</v>
      </c>
      <c r="J1267" s="0" t="str">
        <f aca="false">VLOOKUP($D1267,metadata!$B$2:$S$451,7,0)</f>
        <v>i</v>
      </c>
      <c r="K1267" s="0" t="n">
        <f aca="false">VLOOKUP($D1267,metadata!$B$2:$S$451,8,0)</f>
        <v>8</v>
      </c>
      <c r="L1267" s="0" t="n">
        <f aca="false">VLOOKUP($D1267,metadata!$B$2:$S$451,9,0)</f>
        <v>8</v>
      </c>
      <c r="M1267" s="0" t="str">
        <f aca="false">VLOOKUP($D1267,metadata!$B$2:$S$451,10,0)</f>
        <v/>
      </c>
      <c r="N1267" s="0" t="str">
        <f aca="false">VLOOKUP($D1267,metadata!$B$2:$S$451,11,0)</f>
        <v>drosophila littoralis</v>
      </c>
      <c r="O1267" s="0" t="str">
        <f aca="false">VLOOKUP($D1267,metadata!$B$2:$S$451,12,0)</f>
        <v>diptera</v>
      </c>
      <c r="P1267" s="0" t="str">
        <f aca="false">VLOOKUP($D1267,metadata!$B$2:$S$451,13,0)</f>
        <v>P</v>
      </c>
      <c r="Q1267" s="0" t="n">
        <f aca="false">VLOOKUP($D1267,metadata!$B$2:$S$451,14,0)</f>
        <v>64.416667</v>
      </c>
      <c r="R1267" s="0" t="n">
        <f aca="false">VLOOKUP($D1267,metadata!$B$2:$S$451,15,0)</f>
        <v>27.833056</v>
      </c>
      <c r="S1267" s="0" t="str">
        <f aca="false">VLOOKUP($D1267,metadata!$B$2:$S$451,16,0)</f>
        <v/>
      </c>
      <c r="T1267" s="0" t="str">
        <f aca="false">VLOOKUP($D1267,metadata!$B$2:$S$451,17,0)</f>
        <v/>
      </c>
      <c r="U1267" s="0" t="str">
        <f aca="false">VLOOKUP($D1267,metadata!$B$2:$S$451,18,0)</f>
        <v/>
      </c>
      <c r="V1267" s="0" t="n">
        <f aca="false">VLOOKUP($D1267,metadata!$B$2:$Z$451,19,0)</f>
        <v>128</v>
      </c>
      <c r="W1267" s="0" t="str">
        <f aca="false">VLOOKUP($D1267,metadata!$B$2:$Z$451,20,0)</f>
        <v>global average</v>
      </c>
      <c r="X1267" s="0" t="str">
        <f aca="false">VLOOKUP($D1267,metadata!$B$2:$Z$451,21,0)</f>
        <v/>
      </c>
      <c r="Y1267" s="0" t="n">
        <f aca="false">VLOOKUP($D1267,metadata!$B$2:$Z$451,22,0)</f>
        <v>29</v>
      </c>
      <c r="Z1267" s="0" t="str">
        <f aca="false">VLOOKUP($D1267,metadata!$B$2:$Z$451,23,0)</f>
        <v/>
      </c>
      <c r="AA1267" s="0" t="str">
        <f aca="false">VLOOKUP($D1267,metadata!$B$2:$Z$451,24,0)</f>
        <v>adult</v>
      </c>
      <c r="AB1267" s="0" t="str">
        <f aca="false">VLOOKUP($D1267,metadata!$B$2:$Z$451,25,0)</f>
        <v/>
      </c>
      <c r="AC1267" s="0" t="n">
        <v>17.9265183064273</v>
      </c>
      <c r="AD1267" s="0" t="n">
        <v>1.5841394071121</v>
      </c>
      <c r="AF1267" s="0" t="n">
        <f aca="false">IF(AE1267="",V1267,AE1267)</f>
        <v>128</v>
      </c>
      <c r="AG1267" s="0" t="n">
        <v>18</v>
      </c>
      <c r="AH1267" s="0" t="n">
        <v>1977</v>
      </c>
      <c r="AI1267" s="0" t="s">
        <v>37</v>
      </c>
      <c r="AJ1267" s="0" t="s">
        <v>37</v>
      </c>
    </row>
    <row r="1268" customFormat="false" ht="13.8" hidden="false" customHeight="false" outlineLevel="0" collapsed="false">
      <c r="C1268" s="0" t="n">
        <v>1276</v>
      </c>
      <c r="D1268" s="3" t="str">
        <f aca="false">VLOOKUP(C1268,$A$1:$B$451,2)</f>
        <v>29-P</v>
      </c>
      <c r="E1268" s="0" t="str">
        <f aca="false">VLOOKUP($D1268,metadata!$B$2:$S$451,2,0)</f>
        <v>LUMME, J; OIKARINEN, A</v>
      </c>
      <c r="F1268" s="0" t="str">
        <f aca="false">VLOOKUP($D1268,metadata!$B$2:$S$451,3,0)</f>
        <v>GENETIC BASIS OF GEOGRAPHICALLY VARIABLE PHOTOPERIODIC DIAPAUSE IN DROSOPHILA-LITTORALIS</v>
      </c>
      <c r="G1268" s="0" t="str">
        <f aca="false">VLOOKUP($D1268,metadata!$B$2:$S$451,4,0)</f>
        <v/>
      </c>
      <c r="H1268" s="0" t="str">
        <f aca="false">VLOOKUP($D1268,metadata!$B$2:$S$451,5,0)</f>
        <v>y</v>
      </c>
      <c r="I1268" s="0" t="str">
        <f aca="false">VLOOKUP($D1268,metadata!$B$2:$S$451,6,0)</f>
        <v>a</v>
      </c>
      <c r="J1268" s="0" t="str">
        <f aca="false">VLOOKUP($D1268,metadata!$B$2:$S$451,7,0)</f>
        <v>i</v>
      </c>
      <c r="K1268" s="0" t="n">
        <f aca="false">VLOOKUP($D1268,metadata!$B$2:$S$451,8,0)</f>
        <v>8</v>
      </c>
      <c r="L1268" s="0" t="n">
        <f aca="false">VLOOKUP($D1268,metadata!$B$2:$S$451,9,0)</f>
        <v>8</v>
      </c>
      <c r="M1268" s="0" t="str">
        <f aca="false">VLOOKUP($D1268,metadata!$B$2:$S$451,10,0)</f>
        <v/>
      </c>
      <c r="N1268" s="0" t="str">
        <f aca="false">VLOOKUP($D1268,metadata!$B$2:$S$451,11,0)</f>
        <v>drosophila littoralis</v>
      </c>
      <c r="O1268" s="0" t="str">
        <f aca="false">VLOOKUP($D1268,metadata!$B$2:$S$451,12,0)</f>
        <v>diptera</v>
      </c>
      <c r="P1268" s="0" t="str">
        <f aca="false">VLOOKUP($D1268,metadata!$B$2:$S$451,13,0)</f>
        <v>P</v>
      </c>
      <c r="Q1268" s="0" t="n">
        <f aca="false">VLOOKUP($D1268,metadata!$B$2:$S$451,14,0)</f>
        <v>64.416667</v>
      </c>
      <c r="R1268" s="0" t="n">
        <f aca="false">VLOOKUP($D1268,metadata!$B$2:$S$451,15,0)</f>
        <v>27.833056</v>
      </c>
      <c r="S1268" s="0" t="str">
        <f aca="false">VLOOKUP($D1268,metadata!$B$2:$S$451,16,0)</f>
        <v/>
      </c>
      <c r="T1268" s="0" t="str">
        <f aca="false">VLOOKUP($D1268,metadata!$B$2:$S$451,17,0)</f>
        <v/>
      </c>
      <c r="U1268" s="0" t="str">
        <f aca="false">VLOOKUP($D1268,metadata!$B$2:$S$451,18,0)</f>
        <v/>
      </c>
      <c r="V1268" s="0" t="n">
        <f aca="false">VLOOKUP($D1268,metadata!$B$2:$Z$451,19,0)</f>
        <v>128</v>
      </c>
      <c r="W1268" s="0" t="str">
        <f aca="false">VLOOKUP($D1268,metadata!$B$2:$Z$451,20,0)</f>
        <v>global average</v>
      </c>
      <c r="X1268" s="0" t="str">
        <f aca="false">VLOOKUP($D1268,metadata!$B$2:$Z$451,21,0)</f>
        <v/>
      </c>
      <c r="Y1268" s="0" t="n">
        <f aca="false">VLOOKUP($D1268,metadata!$B$2:$Z$451,22,0)</f>
        <v>29</v>
      </c>
      <c r="Z1268" s="0" t="str">
        <f aca="false">VLOOKUP($D1268,metadata!$B$2:$Z$451,23,0)</f>
        <v/>
      </c>
      <c r="AA1268" s="0" t="str">
        <f aca="false">VLOOKUP($D1268,metadata!$B$2:$Z$451,24,0)</f>
        <v>adult</v>
      </c>
      <c r="AB1268" s="0" t="str">
        <f aca="false">VLOOKUP($D1268,metadata!$B$2:$Z$451,25,0)</f>
        <v/>
      </c>
      <c r="AC1268" s="0" t="n">
        <v>19.9854847464215</v>
      </c>
      <c r="AD1268" s="0" t="n">
        <v>0.33242395727909</v>
      </c>
      <c r="AF1268" s="0" t="n">
        <f aca="false">IF(AE1268="",V1268,AE1268)</f>
        <v>128</v>
      </c>
      <c r="AG1268" s="0" t="n">
        <f aca="false">ROUND(AC1268,1)</f>
        <v>20</v>
      </c>
      <c r="AH1268" s="0" t="n">
        <v>1977</v>
      </c>
      <c r="AI1268" s="0" t="s">
        <v>37</v>
      </c>
      <c r="AJ1268" s="0" t="s">
        <v>37</v>
      </c>
    </row>
    <row r="1269" customFormat="false" ht="13.8" hidden="false" customHeight="false" outlineLevel="0" collapsed="false">
      <c r="C1269" s="0" t="n">
        <v>1277</v>
      </c>
      <c r="D1269" s="3" t="str">
        <f aca="false">VLOOKUP(C1269,$A$1:$B$451,2)</f>
        <v>29-P</v>
      </c>
      <c r="E1269" s="0" t="str">
        <f aca="false">VLOOKUP($D1269,metadata!$B$2:$S$451,2,0)</f>
        <v>LUMME, J; OIKARINEN, A</v>
      </c>
      <c r="F1269" s="0" t="str">
        <f aca="false">VLOOKUP($D1269,metadata!$B$2:$S$451,3,0)</f>
        <v>GENETIC BASIS OF GEOGRAPHICALLY VARIABLE PHOTOPERIODIC DIAPAUSE IN DROSOPHILA-LITTORALIS</v>
      </c>
      <c r="G1269" s="0" t="str">
        <f aca="false">VLOOKUP($D1269,metadata!$B$2:$S$451,4,0)</f>
        <v/>
      </c>
      <c r="H1269" s="0" t="str">
        <f aca="false">VLOOKUP($D1269,metadata!$B$2:$S$451,5,0)</f>
        <v>y</v>
      </c>
      <c r="I1269" s="0" t="str">
        <f aca="false">VLOOKUP($D1269,metadata!$B$2:$S$451,6,0)</f>
        <v>a</v>
      </c>
      <c r="J1269" s="0" t="str">
        <f aca="false">VLOOKUP($D1269,metadata!$B$2:$S$451,7,0)</f>
        <v>i</v>
      </c>
      <c r="K1269" s="0" t="n">
        <f aca="false">VLOOKUP($D1269,metadata!$B$2:$S$451,8,0)</f>
        <v>8</v>
      </c>
      <c r="L1269" s="0" t="n">
        <f aca="false">VLOOKUP($D1269,metadata!$B$2:$S$451,9,0)</f>
        <v>8</v>
      </c>
      <c r="M1269" s="0" t="str">
        <f aca="false">VLOOKUP($D1269,metadata!$B$2:$S$451,10,0)</f>
        <v/>
      </c>
      <c r="N1269" s="0" t="str">
        <f aca="false">VLOOKUP($D1269,metadata!$B$2:$S$451,11,0)</f>
        <v>drosophila littoralis</v>
      </c>
      <c r="O1269" s="0" t="str">
        <f aca="false">VLOOKUP($D1269,metadata!$B$2:$S$451,12,0)</f>
        <v>diptera</v>
      </c>
      <c r="P1269" s="0" t="str">
        <f aca="false">VLOOKUP($D1269,metadata!$B$2:$S$451,13,0)</f>
        <v>P</v>
      </c>
      <c r="Q1269" s="0" t="n">
        <f aca="false">VLOOKUP($D1269,metadata!$B$2:$S$451,14,0)</f>
        <v>64.416667</v>
      </c>
      <c r="R1269" s="0" t="n">
        <f aca="false">VLOOKUP($D1269,metadata!$B$2:$S$451,15,0)</f>
        <v>27.833056</v>
      </c>
      <c r="S1269" s="0" t="str">
        <f aca="false">VLOOKUP($D1269,metadata!$B$2:$S$451,16,0)</f>
        <v/>
      </c>
      <c r="T1269" s="0" t="str">
        <f aca="false">VLOOKUP($D1269,metadata!$B$2:$S$451,17,0)</f>
        <v/>
      </c>
      <c r="U1269" s="0" t="str">
        <f aca="false">VLOOKUP($D1269,metadata!$B$2:$S$451,18,0)</f>
        <v/>
      </c>
      <c r="V1269" s="0" t="n">
        <f aca="false">VLOOKUP($D1269,metadata!$B$2:$Z$451,19,0)</f>
        <v>128</v>
      </c>
      <c r="W1269" s="0" t="str">
        <f aca="false">VLOOKUP($D1269,metadata!$B$2:$Z$451,20,0)</f>
        <v>global average</v>
      </c>
      <c r="X1269" s="0" t="str">
        <f aca="false">VLOOKUP($D1269,metadata!$B$2:$Z$451,21,0)</f>
        <v/>
      </c>
      <c r="Y1269" s="0" t="n">
        <f aca="false">VLOOKUP($D1269,metadata!$B$2:$Z$451,22,0)</f>
        <v>29</v>
      </c>
      <c r="Z1269" s="0" t="str">
        <f aca="false">VLOOKUP($D1269,metadata!$B$2:$Z$451,23,0)</f>
        <v/>
      </c>
      <c r="AA1269" s="0" t="str">
        <f aca="false">VLOOKUP($D1269,metadata!$B$2:$Z$451,24,0)</f>
        <v>adult</v>
      </c>
      <c r="AB1269" s="0" t="str">
        <f aca="false">VLOOKUP($D1269,metadata!$B$2:$Z$451,25,0)</f>
        <v/>
      </c>
      <c r="AC1269" s="0" t="n">
        <v>24.0845885646158</v>
      </c>
      <c r="AD1269" s="0" t="n">
        <v>0.503791173758784</v>
      </c>
      <c r="AF1269" s="0" t="n">
        <f aca="false">IF(AE1269="",V1269,AE1269)</f>
        <v>128</v>
      </c>
      <c r="AG1269" s="0" t="n">
        <v>24</v>
      </c>
      <c r="AH1269" s="0" t="n">
        <v>1977</v>
      </c>
      <c r="AI1269" s="0" t="s">
        <v>37</v>
      </c>
      <c r="AJ1269" s="0" t="s">
        <v>37</v>
      </c>
    </row>
    <row r="1270" customFormat="false" ht="13.8" hidden="false" customHeight="false" outlineLevel="0" collapsed="false">
      <c r="C1270" s="0" t="n">
        <v>1278</v>
      </c>
      <c r="D1270" s="3" t="str">
        <f aca="false">VLOOKUP(C1270,$A$1:$B$451,2)</f>
        <v>29-R</v>
      </c>
      <c r="E1270" s="0" t="str">
        <f aca="false">VLOOKUP($D1270,metadata!$B$2:$S$451,2,0)</f>
        <v>LUMME, J; OIKARINEN, A</v>
      </c>
      <c r="F1270" s="0" t="str">
        <f aca="false">VLOOKUP($D1270,metadata!$B$2:$S$451,3,0)</f>
        <v>GENETIC BASIS OF GEOGRAPHICALLY VARIABLE PHOTOPERIODIC DIAPAUSE IN DROSOPHILA-LITTORALIS</v>
      </c>
      <c r="G1270" s="0" t="str">
        <f aca="false">VLOOKUP($D1270,metadata!$B$2:$S$451,4,0)</f>
        <v/>
      </c>
      <c r="H1270" s="0" t="str">
        <f aca="false">VLOOKUP($D1270,metadata!$B$2:$S$451,5,0)</f>
        <v>y</v>
      </c>
      <c r="I1270" s="0" t="str">
        <f aca="false">VLOOKUP($D1270,metadata!$B$2:$S$451,6,0)</f>
        <v>a</v>
      </c>
      <c r="J1270" s="0" t="str">
        <f aca="false">VLOOKUP($D1270,metadata!$B$2:$S$451,7,0)</f>
        <v>i</v>
      </c>
      <c r="K1270" s="0" t="n">
        <f aca="false">VLOOKUP($D1270,metadata!$B$2:$S$451,8,0)</f>
        <v>8</v>
      </c>
      <c r="L1270" s="0" t="n">
        <f aca="false">VLOOKUP($D1270,metadata!$B$2:$S$451,9,0)</f>
        <v>8</v>
      </c>
      <c r="M1270" s="0" t="str">
        <f aca="false">VLOOKUP($D1270,metadata!$B$2:$S$451,10,0)</f>
        <v/>
      </c>
      <c r="N1270" s="0" t="str">
        <f aca="false">VLOOKUP($D1270,metadata!$B$2:$S$451,11,0)</f>
        <v>drosophila littoralis</v>
      </c>
      <c r="O1270" s="0" t="str">
        <f aca="false">VLOOKUP($D1270,metadata!$B$2:$S$451,12,0)</f>
        <v>diptera</v>
      </c>
      <c r="P1270" s="0" t="str">
        <f aca="false">VLOOKUP($D1270,metadata!$B$2:$S$451,13,0)</f>
        <v>R</v>
      </c>
      <c r="Q1270" s="0" t="n">
        <f aca="false">VLOOKUP($D1270,metadata!$B$2:$S$451,14,0)</f>
        <v>66.5</v>
      </c>
      <c r="R1270" s="0" t="n">
        <f aca="false">VLOOKUP($D1270,metadata!$B$2:$S$451,15,0)</f>
        <v>25.716667</v>
      </c>
      <c r="S1270" s="0" t="str">
        <f aca="false">VLOOKUP($D1270,metadata!$B$2:$S$451,16,0)</f>
        <v/>
      </c>
      <c r="T1270" s="0" t="str">
        <f aca="false">VLOOKUP($D1270,metadata!$B$2:$S$451,17,0)</f>
        <v/>
      </c>
      <c r="U1270" s="0" t="str">
        <f aca="false">VLOOKUP($D1270,metadata!$B$2:$S$451,18,0)</f>
        <v/>
      </c>
      <c r="V1270" s="0" t="n">
        <f aca="false">VLOOKUP($D1270,metadata!$B$2:$Z$451,19,0)</f>
        <v>128</v>
      </c>
      <c r="W1270" s="0" t="str">
        <f aca="false">VLOOKUP($D1270,metadata!$B$2:$Z$451,20,0)</f>
        <v>global average</v>
      </c>
      <c r="X1270" s="0" t="str">
        <f aca="false">VLOOKUP($D1270,metadata!$B$2:$Z$451,21,0)</f>
        <v/>
      </c>
      <c r="Y1270" s="0" t="n">
        <f aca="false">VLOOKUP($D1270,metadata!$B$2:$Z$451,22,0)</f>
        <v>29</v>
      </c>
      <c r="Z1270" s="0" t="str">
        <f aca="false">VLOOKUP($D1270,metadata!$B$2:$Z$451,23,0)</f>
        <v/>
      </c>
      <c r="AA1270" s="0" t="str">
        <f aca="false">VLOOKUP($D1270,metadata!$B$2:$Z$451,24,0)</f>
        <v>adult</v>
      </c>
      <c r="AB1270" s="0" t="str">
        <f aca="false">VLOOKUP($D1270,metadata!$B$2:$Z$451,25,0)</f>
        <v/>
      </c>
      <c r="AC1270" s="0" t="n">
        <v>6.00453660929933</v>
      </c>
      <c r="AD1270" s="0" t="n">
        <v>99.4134879983692</v>
      </c>
      <c r="AF1270" s="0" t="n">
        <f aca="false">IF(AE1270="",V1270,AE1270)</f>
        <v>128</v>
      </c>
      <c r="AG1270" s="0" t="n">
        <f aca="false">ROUND(AC1270,1)</f>
        <v>6</v>
      </c>
      <c r="AH1270" s="0" t="n">
        <v>1977</v>
      </c>
      <c r="AI1270" s="0" t="s">
        <v>37</v>
      </c>
      <c r="AJ1270" s="0" t="s">
        <v>37</v>
      </c>
      <c r="AK1270" s="4"/>
    </row>
    <row r="1271" customFormat="false" ht="13.8" hidden="false" customHeight="false" outlineLevel="0" collapsed="false">
      <c r="C1271" s="0" t="n">
        <v>1279</v>
      </c>
      <c r="D1271" s="3" t="str">
        <f aca="false">VLOOKUP(C1271,$A$1:$B$451,2)</f>
        <v>29-R</v>
      </c>
      <c r="E1271" s="0" t="str">
        <f aca="false">VLOOKUP($D1271,metadata!$B$2:$S$451,2,0)</f>
        <v>LUMME, J; OIKARINEN, A</v>
      </c>
      <c r="F1271" s="0" t="str">
        <f aca="false">VLOOKUP($D1271,metadata!$B$2:$S$451,3,0)</f>
        <v>GENETIC BASIS OF GEOGRAPHICALLY VARIABLE PHOTOPERIODIC DIAPAUSE IN DROSOPHILA-LITTORALIS</v>
      </c>
      <c r="G1271" s="0" t="str">
        <f aca="false">VLOOKUP($D1271,metadata!$B$2:$S$451,4,0)</f>
        <v/>
      </c>
      <c r="H1271" s="0" t="str">
        <f aca="false">VLOOKUP($D1271,metadata!$B$2:$S$451,5,0)</f>
        <v>y</v>
      </c>
      <c r="I1271" s="0" t="str">
        <f aca="false">VLOOKUP($D1271,metadata!$B$2:$S$451,6,0)</f>
        <v>a</v>
      </c>
      <c r="J1271" s="0" t="str">
        <f aca="false">VLOOKUP($D1271,metadata!$B$2:$S$451,7,0)</f>
        <v>i</v>
      </c>
      <c r="K1271" s="0" t="n">
        <f aca="false">VLOOKUP($D1271,metadata!$B$2:$S$451,8,0)</f>
        <v>8</v>
      </c>
      <c r="L1271" s="0" t="n">
        <f aca="false">VLOOKUP($D1271,metadata!$B$2:$S$451,9,0)</f>
        <v>8</v>
      </c>
      <c r="M1271" s="0" t="str">
        <f aca="false">VLOOKUP($D1271,metadata!$B$2:$S$451,10,0)</f>
        <v/>
      </c>
      <c r="N1271" s="0" t="str">
        <f aca="false">VLOOKUP($D1271,metadata!$B$2:$S$451,11,0)</f>
        <v>drosophila littoralis</v>
      </c>
      <c r="O1271" s="0" t="str">
        <f aca="false">VLOOKUP($D1271,metadata!$B$2:$S$451,12,0)</f>
        <v>diptera</v>
      </c>
      <c r="P1271" s="0" t="str">
        <f aca="false">VLOOKUP($D1271,metadata!$B$2:$S$451,13,0)</f>
        <v>R</v>
      </c>
      <c r="Q1271" s="0" t="n">
        <f aca="false">VLOOKUP($D1271,metadata!$B$2:$S$451,14,0)</f>
        <v>66.5</v>
      </c>
      <c r="R1271" s="0" t="n">
        <f aca="false">VLOOKUP($D1271,metadata!$B$2:$S$451,15,0)</f>
        <v>25.716667</v>
      </c>
      <c r="S1271" s="0" t="str">
        <f aca="false">VLOOKUP($D1271,metadata!$B$2:$S$451,16,0)</f>
        <v/>
      </c>
      <c r="T1271" s="0" t="str">
        <f aca="false">VLOOKUP($D1271,metadata!$B$2:$S$451,17,0)</f>
        <v/>
      </c>
      <c r="U1271" s="0" t="str">
        <f aca="false">VLOOKUP($D1271,metadata!$B$2:$S$451,18,0)</f>
        <v/>
      </c>
      <c r="V1271" s="0" t="n">
        <f aca="false">VLOOKUP($D1271,metadata!$B$2:$Z$451,19,0)</f>
        <v>128</v>
      </c>
      <c r="W1271" s="0" t="str">
        <f aca="false">VLOOKUP($D1271,metadata!$B$2:$Z$451,20,0)</f>
        <v>global average</v>
      </c>
      <c r="X1271" s="0" t="str">
        <f aca="false">VLOOKUP($D1271,metadata!$B$2:$Z$451,21,0)</f>
        <v/>
      </c>
      <c r="Y1271" s="0" t="n">
        <f aca="false">VLOOKUP($D1271,metadata!$B$2:$Z$451,22,0)</f>
        <v>29</v>
      </c>
      <c r="Z1271" s="0" t="str">
        <f aca="false">VLOOKUP($D1271,metadata!$B$2:$Z$451,23,0)</f>
        <v/>
      </c>
      <c r="AA1271" s="0" t="str">
        <f aca="false">VLOOKUP($D1271,metadata!$B$2:$Z$451,24,0)</f>
        <v>adult</v>
      </c>
      <c r="AB1271" s="0" t="str">
        <f aca="false">VLOOKUP($D1271,metadata!$B$2:$Z$451,25,0)</f>
        <v/>
      </c>
      <c r="AC1271" s="0" t="n">
        <v>8.98083673658038</v>
      </c>
      <c r="AD1271" s="0" t="n">
        <v>99.8723634217506</v>
      </c>
      <c r="AF1271" s="0" t="n">
        <f aca="false">IF(AE1271="",V1271,AE1271)</f>
        <v>128</v>
      </c>
      <c r="AG1271" s="0" t="n">
        <f aca="false">ROUND(AC1271,1)</f>
        <v>9</v>
      </c>
      <c r="AH1271" s="0" t="n">
        <v>1977</v>
      </c>
      <c r="AI1271" s="0" t="s">
        <v>37</v>
      </c>
      <c r="AJ1271" s="0" t="s">
        <v>37</v>
      </c>
      <c r="AK1271" s="4"/>
    </row>
    <row r="1272" customFormat="false" ht="13.8" hidden="false" customHeight="false" outlineLevel="0" collapsed="false">
      <c r="C1272" s="0" t="n">
        <v>1280</v>
      </c>
      <c r="D1272" s="3" t="str">
        <f aca="false">VLOOKUP(C1272,$A$1:$B$451,2)</f>
        <v>29-R</v>
      </c>
      <c r="E1272" s="0" t="str">
        <f aca="false">VLOOKUP($D1272,metadata!$B$2:$S$451,2,0)</f>
        <v>LUMME, J; OIKARINEN, A</v>
      </c>
      <c r="F1272" s="0" t="str">
        <f aca="false">VLOOKUP($D1272,metadata!$B$2:$S$451,3,0)</f>
        <v>GENETIC BASIS OF GEOGRAPHICALLY VARIABLE PHOTOPERIODIC DIAPAUSE IN DROSOPHILA-LITTORALIS</v>
      </c>
      <c r="G1272" s="0" t="str">
        <f aca="false">VLOOKUP($D1272,metadata!$B$2:$S$451,4,0)</f>
        <v/>
      </c>
      <c r="H1272" s="0" t="str">
        <f aca="false">VLOOKUP($D1272,metadata!$B$2:$S$451,5,0)</f>
        <v>y</v>
      </c>
      <c r="I1272" s="0" t="str">
        <f aca="false">VLOOKUP($D1272,metadata!$B$2:$S$451,6,0)</f>
        <v>a</v>
      </c>
      <c r="J1272" s="0" t="str">
        <f aca="false">VLOOKUP($D1272,metadata!$B$2:$S$451,7,0)</f>
        <v>i</v>
      </c>
      <c r="K1272" s="0" t="n">
        <f aca="false">VLOOKUP($D1272,metadata!$B$2:$S$451,8,0)</f>
        <v>8</v>
      </c>
      <c r="L1272" s="0" t="n">
        <f aca="false">VLOOKUP($D1272,metadata!$B$2:$S$451,9,0)</f>
        <v>8</v>
      </c>
      <c r="M1272" s="0" t="str">
        <f aca="false">VLOOKUP($D1272,metadata!$B$2:$S$451,10,0)</f>
        <v/>
      </c>
      <c r="N1272" s="0" t="str">
        <f aca="false">VLOOKUP($D1272,metadata!$B$2:$S$451,11,0)</f>
        <v>drosophila littoralis</v>
      </c>
      <c r="O1272" s="0" t="str">
        <f aca="false">VLOOKUP($D1272,metadata!$B$2:$S$451,12,0)</f>
        <v>diptera</v>
      </c>
      <c r="P1272" s="0" t="str">
        <f aca="false">VLOOKUP($D1272,metadata!$B$2:$S$451,13,0)</f>
        <v>R</v>
      </c>
      <c r="Q1272" s="0" t="n">
        <f aca="false">VLOOKUP($D1272,metadata!$B$2:$S$451,14,0)</f>
        <v>66.5</v>
      </c>
      <c r="R1272" s="0" t="n">
        <f aca="false">VLOOKUP($D1272,metadata!$B$2:$S$451,15,0)</f>
        <v>25.716667</v>
      </c>
      <c r="S1272" s="0" t="str">
        <f aca="false">VLOOKUP($D1272,metadata!$B$2:$S$451,16,0)</f>
        <v/>
      </c>
      <c r="T1272" s="0" t="str">
        <f aca="false">VLOOKUP($D1272,metadata!$B$2:$S$451,17,0)</f>
        <v/>
      </c>
      <c r="U1272" s="0" t="str">
        <f aca="false">VLOOKUP($D1272,metadata!$B$2:$S$451,18,0)</f>
        <v/>
      </c>
      <c r="V1272" s="0" t="n">
        <f aca="false">VLOOKUP($D1272,metadata!$B$2:$Z$451,19,0)</f>
        <v>128</v>
      </c>
      <c r="W1272" s="0" t="str">
        <f aca="false">VLOOKUP($D1272,metadata!$B$2:$Z$451,20,0)</f>
        <v>global average</v>
      </c>
      <c r="X1272" s="0" t="str">
        <f aca="false">VLOOKUP($D1272,metadata!$B$2:$Z$451,21,0)</f>
        <v/>
      </c>
      <c r="Y1272" s="0" t="n">
        <f aca="false">VLOOKUP($D1272,metadata!$B$2:$Z$451,22,0)</f>
        <v>29</v>
      </c>
      <c r="Z1272" s="0" t="str">
        <f aca="false">VLOOKUP($D1272,metadata!$B$2:$Z$451,23,0)</f>
        <v/>
      </c>
      <c r="AA1272" s="0" t="str">
        <f aca="false">VLOOKUP($D1272,metadata!$B$2:$Z$451,24,0)</f>
        <v>adult</v>
      </c>
      <c r="AB1272" s="0" t="str">
        <f aca="false">VLOOKUP($D1272,metadata!$B$2:$Z$451,25,0)</f>
        <v/>
      </c>
      <c r="AC1272" s="0" t="n">
        <v>11.9747144472281</v>
      </c>
      <c r="AD1272" s="0" t="n">
        <v>99.495853292597</v>
      </c>
      <c r="AF1272" s="0" t="n">
        <f aca="false">IF(AE1272="",V1272,AE1272)</f>
        <v>128</v>
      </c>
      <c r="AG1272" s="0" t="n">
        <f aca="false">ROUND(AC1272,1)</f>
        <v>12</v>
      </c>
      <c r="AH1272" s="0" t="n">
        <v>1977</v>
      </c>
      <c r="AI1272" s="0" t="s">
        <v>37</v>
      </c>
      <c r="AJ1272" s="0" t="s">
        <v>37</v>
      </c>
      <c r="AK1272" s="4"/>
    </row>
    <row r="1273" customFormat="false" ht="13.8" hidden="false" customHeight="false" outlineLevel="0" collapsed="false">
      <c r="C1273" s="0" t="n">
        <v>1281</v>
      </c>
      <c r="D1273" s="3" t="str">
        <f aca="false">VLOOKUP(C1273,$A$1:$B$451,2)</f>
        <v>29-R</v>
      </c>
      <c r="E1273" s="0" t="str">
        <f aca="false">VLOOKUP($D1273,metadata!$B$2:$S$451,2,0)</f>
        <v>LUMME, J; OIKARINEN, A</v>
      </c>
      <c r="F1273" s="0" t="str">
        <f aca="false">VLOOKUP($D1273,metadata!$B$2:$S$451,3,0)</f>
        <v>GENETIC BASIS OF GEOGRAPHICALLY VARIABLE PHOTOPERIODIC DIAPAUSE IN DROSOPHILA-LITTORALIS</v>
      </c>
      <c r="G1273" s="0" t="str">
        <f aca="false">VLOOKUP($D1273,metadata!$B$2:$S$451,4,0)</f>
        <v/>
      </c>
      <c r="H1273" s="0" t="str">
        <f aca="false">VLOOKUP($D1273,metadata!$B$2:$S$451,5,0)</f>
        <v>y</v>
      </c>
      <c r="I1273" s="0" t="str">
        <f aca="false">VLOOKUP($D1273,metadata!$B$2:$S$451,6,0)</f>
        <v>a</v>
      </c>
      <c r="J1273" s="0" t="str">
        <f aca="false">VLOOKUP($D1273,metadata!$B$2:$S$451,7,0)</f>
        <v>i</v>
      </c>
      <c r="K1273" s="0" t="n">
        <f aca="false">VLOOKUP($D1273,metadata!$B$2:$S$451,8,0)</f>
        <v>8</v>
      </c>
      <c r="L1273" s="0" t="n">
        <f aca="false">VLOOKUP($D1273,metadata!$B$2:$S$451,9,0)</f>
        <v>8</v>
      </c>
      <c r="M1273" s="0" t="str">
        <f aca="false">VLOOKUP($D1273,metadata!$B$2:$S$451,10,0)</f>
        <v/>
      </c>
      <c r="N1273" s="0" t="str">
        <f aca="false">VLOOKUP($D1273,metadata!$B$2:$S$451,11,0)</f>
        <v>drosophila littoralis</v>
      </c>
      <c r="O1273" s="0" t="str">
        <f aca="false">VLOOKUP($D1273,metadata!$B$2:$S$451,12,0)</f>
        <v>diptera</v>
      </c>
      <c r="P1273" s="0" t="str">
        <f aca="false">VLOOKUP($D1273,metadata!$B$2:$S$451,13,0)</f>
        <v>R</v>
      </c>
      <c r="Q1273" s="0" t="n">
        <f aca="false">VLOOKUP($D1273,metadata!$B$2:$S$451,14,0)</f>
        <v>66.5</v>
      </c>
      <c r="R1273" s="0" t="n">
        <f aca="false">VLOOKUP($D1273,metadata!$B$2:$S$451,15,0)</f>
        <v>25.716667</v>
      </c>
      <c r="S1273" s="0" t="str">
        <f aca="false">VLOOKUP($D1273,metadata!$B$2:$S$451,16,0)</f>
        <v/>
      </c>
      <c r="T1273" s="0" t="str">
        <f aca="false">VLOOKUP($D1273,metadata!$B$2:$S$451,17,0)</f>
        <v/>
      </c>
      <c r="U1273" s="0" t="str">
        <f aca="false">VLOOKUP($D1273,metadata!$B$2:$S$451,18,0)</f>
        <v/>
      </c>
      <c r="V1273" s="0" t="n">
        <f aca="false">VLOOKUP($D1273,metadata!$B$2:$Z$451,19,0)</f>
        <v>128</v>
      </c>
      <c r="W1273" s="0" t="str">
        <f aca="false">VLOOKUP($D1273,metadata!$B$2:$Z$451,20,0)</f>
        <v>global average</v>
      </c>
      <c r="X1273" s="0" t="str">
        <f aca="false">VLOOKUP($D1273,metadata!$B$2:$Z$451,21,0)</f>
        <v/>
      </c>
      <c r="Y1273" s="0" t="n">
        <f aca="false">VLOOKUP($D1273,metadata!$B$2:$Z$451,22,0)</f>
        <v>29</v>
      </c>
      <c r="Z1273" s="0" t="str">
        <f aca="false">VLOOKUP($D1273,metadata!$B$2:$Z$451,23,0)</f>
        <v/>
      </c>
      <c r="AA1273" s="0" t="str">
        <f aca="false">VLOOKUP($D1273,metadata!$B$2:$Z$451,24,0)</f>
        <v>adult</v>
      </c>
      <c r="AB1273" s="0" t="str">
        <f aca="false">VLOOKUP($D1273,metadata!$B$2:$Z$451,25,0)</f>
        <v/>
      </c>
      <c r="AC1273" s="0" t="n">
        <v>14.9458380046503</v>
      </c>
      <c r="AD1273" s="0" t="n">
        <v>82.5632079563689</v>
      </c>
      <c r="AF1273" s="0" t="n">
        <f aca="false">IF(AE1273="",V1273,AE1273)</f>
        <v>128</v>
      </c>
      <c r="AG1273" s="0" t="n">
        <v>15</v>
      </c>
      <c r="AH1273" s="0" t="n">
        <v>1977</v>
      </c>
      <c r="AI1273" s="0" t="s">
        <v>37</v>
      </c>
      <c r="AJ1273" s="0" t="s">
        <v>37</v>
      </c>
      <c r="AK1273" s="4"/>
    </row>
    <row r="1274" customFormat="false" ht="13.8" hidden="false" customHeight="false" outlineLevel="0" collapsed="false">
      <c r="C1274" s="0" t="n">
        <v>1282</v>
      </c>
      <c r="D1274" s="3" t="str">
        <f aca="false">VLOOKUP(C1274,$A$1:$B$451,2)</f>
        <v>29-R</v>
      </c>
      <c r="E1274" s="0" t="str">
        <f aca="false">VLOOKUP($D1274,metadata!$B$2:$S$451,2,0)</f>
        <v>LUMME, J; OIKARINEN, A</v>
      </c>
      <c r="F1274" s="0" t="str">
        <f aca="false">VLOOKUP($D1274,metadata!$B$2:$S$451,3,0)</f>
        <v>GENETIC BASIS OF GEOGRAPHICALLY VARIABLE PHOTOPERIODIC DIAPAUSE IN DROSOPHILA-LITTORALIS</v>
      </c>
      <c r="G1274" s="0" t="str">
        <f aca="false">VLOOKUP($D1274,metadata!$B$2:$S$451,4,0)</f>
        <v/>
      </c>
      <c r="H1274" s="0" t="str">
        <f aca="false">VLOOKUP($D1274,metadata!$B$2:$S$451,5,0)</f>
        <v>y</v>
      </c>
      <c r="I1274" s="0" t="str">
        <f aca="false">VLOOKUP($D1274,metadata!$B$2:$S$451,6,0)</f>
        <v>a</v>
      </c>
      <c r="J1274" s="0" t="str">
        <f aca="false">VLOOKUP($D1274,metadata!$B$2:$S$451,7,0)</f>
        <v>i</v>
      </c>
      <c r="K1274" s="0" t="n">
        <f aca="false">VLOOKUP($D1274,metadata!$B$2:$S$451,8,0)</f>
        <v>8</v>
      </c>
      <c r="L1274" s="0" t="n">
        <f aca="false">VLOOKUP($D1274,metadata!$B$2:$S$451,9,0)</f>
        <v>8</v>
      </c>
      <c r="M1274" s="0" t="str">
        <f aca="false">VLOOKUP($D1274,metadata!$B$2:$S$451,10,0)</f>
        <v/>
      </c>
      <c r="N1274" s="0" t="str">
        <f aca="false">VLOOKUP($D1274,metadata!$B$2:$S$451,11,0)</f>
        <v>drosophila littoralis</v>
      </c>
      <c r="O1274" s="0" t="str">
        <f aca="false">VLOOKUP($D1274,metadata!$B$2:$S$451,12,0)</f>
        <v>diptera</v>
      </c>
      <c r="P1274" s="0" t="str">
        <f aca="false">VLOOKUP($D1274,metadata!$B$2:$S$451,13,0)</f>
        <v>R</v>
      </c>
      <c r="Q1274" s="0" t="n">
        <f aca="false">VLOOKUP($D1274,metadata!$B$2:$S$451,14,0)</f>
        <v>66.5</v>
      </c>
      <c r="R1274" s="0" t="n">
        <f aca="false">VLOOKUP($D1274,metadata!$B$2:$S$451,15,0)</f>
        <v>25.716667</v>
      </c>
      <c r="S1274" s="0" t="str">
        <f aca="false">VLOOKUP($D1274,metadata!$B$2:$S$451,16,0)</f>
        <v/>
      </c>
      <c r="T1274" s="0" t="str">
        <f aca="false">VLOOKUP($D1274,metadata!$B$2:$S$451,17,0)</f>
        <v/>
      </c>
      <c r="U1274" s="0" t="str">
        <f aca="false">VLOOKUP($D1274,metadata!$B$2:$S$451,18,0)</f>
        <v/>
      </c>
      <c r="V1274" s="0" t="n">
        <f aca="false">VLOOKUP($D1274,metadata!$B$2:$Z$451,19,0)</f>
        <v>128</v>
      </c>
      <c r="W1274" s="0" t="str">
        <f aca="false">VLOOKUP($D1274,metadata!$B$2:$Z$451,20,0)</f>
        <v>global average</v>
      </c>
      <c r="X1274" s="0" t="str">
        <f aca="false">VLOOKUP($D1274,metadata!$B$2:$Z$451,21,0)</f>
        <v/>
      </c>
      <c r="Y1274" s="0" t="n">
        <f aca="false">VLOOKUP($D1274,metadata!$B$2:$Z$451,22,0)</f>
        <v>29</v>
      </c>
      <c r="Z1274" s="0" t="str">
        <f aca="false">VLOOKUP($D1274,metadata!$B$2:$Z$451,23,0)</f>
        <v/>
      </c>
      <c r="AA1274" s="0" t="str">
        <f aca="false">VLOOKUP($D1274,metadata!$B$2:$Z$451,24,0)</f>
        <v>adult</v>
      </c>
      <c r="AB1274" s="0" t="str">
        <f aca="false">VLOOKUP($D1274,metadata!$B$2:$Z$451,25,0)</f>
        <v/>
      </c>
      <c r="AC1274" s="0" t="n">
        <v>16.4882282810422</v>
      </c>
      <c r="AD1274" s="0" t="n">
        <v>65.5708329679237</v>
      </c>
      <c r="AF1274" s="0" t="n">
        <f aca="false">IF(AE1274="",V1274,AE1274)</f>
        <v>128</v>
      </c>
      <c r="AG1274" s="0" t="n">
        <f aca="false">ROUND(AC1274,1)</f>
        <v>16.5</v>
      </c>
      <c r="AH1274" s="0" t="n">
        <v>1977</v>
      </c>
      <c r="AI1274" s="0" t="s">
        <v>37</v>
      </c>
      <c r="AJ1274" s="0" t="s">
        <v>37</v>
      </c>
      <c r="AK1274" s="4"/>
    </row>
    <row r="1275" customFormat="false" ht="13.8" hidden="false" customHeight="false" outlineLevel="0" collapsed="false">
      <c r="C1275" s="0" t="n">
        <v>1283</v>
      </c>
      <c r="D1275" s="3" t="str">
        <f aca="false">VLOOKUP(C1275,$A$1:$B$451,2)</f>
        <v>29-R</v>
      </c>
      <c r="E1275" s="0" t="str">
        <f aca="false">VLOOKUP($D1275,metadata!$B$2:$S$451,2,0)</f>
        <v>LUMME, J; OIKARINEN, A</v>
      </c>
      <c r="F1275" s="0" t="str">
        <f aca="false">VLOOKUP($D1275,metadata!$B$2:$S$451,3,0)</f>
        <v>GENETIC BASIS OF GEOGRAPHICALLY VARIABLE PHOTOPERIODIC DIAPAUSE IN DROSOPHILA-LITTORALIS</v>
      </c>
      <c r="G1275" s="0" t="str">
        <f aca="false">VLOOKUP($D1275,metadata!$B$2:$S$451,4,0)</f>
        <v/>
      </c>
      <c r="H1275" s="0" t="str">
        <f aca="false">VLOOKUP($D1275,metadata!$B$2:$S$451,5,0)</f>
        <v>y</v>
      </c>
      <c r="I1275" s="0" t="str">
        <f aca="false">VLOOKUP($D1275,metadata!$B$2:$S$451,6,0)</f>
        <v>a</v>
      </c>
      <c r="J1275" s="0" t="str">
        <f aca="false">VLOOKUP($D1275,metadata!$B$2:$S$451,7,0)</f>
        <v>i</v>
      </c>
      <c r="K1275" s="0" t="n">
        <f aca="false">VLOOKUP($D1275,metadata!$B$2:$S$451,8,0)</f>
        <v>8</v>
      </c>
      <c r="L1275" s="0" t="n">
        <f aca="false">VLOOKUP($D1275,metadata!$B$2:$S$451,9,0)</f>
        <v>8</v>
      </c>
      <c r="M1275" s="0" t="str">
        <f aca="false">VLOOKUP($D1275,metadata!$B$2:$S$451,10,0)</f>
        <v/>
      </c>
      <c r="N1275" s="0" t="str">
        <f aca="false">VLOOKUP($D1275,metadata!$B$2:$S$451,11,0)</f>
        <v>drosophila littoralis</v>
      </c>
      <c r="O1275" s="0" t="str">
        <f aca="false">VLOOKUP($D1275,metadata!$B$2:$S$451,12,0)</f>
        <v>diptera</v>
      </c>
      <c r="P1275" s="0" t="str">
        <f aca="false">VLOOKUP($D1275,metadata!$B$2:$S$451,13,0)</f>
        <v>R</v>
      </c>
      <c r="Q1275" s="0" t="n">
        <f aca="false">VLOOKUP($D1275,metadata!$B$2:$S$451,14,0)</f>
        <v>66.5</v>
      </c>
      <c r="R1275" s="0" t="n">
        <f aca="false">VLOOKUP($D1275,metadata!$B$2:$S$451,15,0)</f>
        <v>25.716667</v>
      </c>
      <c r="S1275" s="0" t="str">
        <f aca="false">VLOOKUP($D1275,metadata!$B$2:$S$451,16,0)</f>
        <v/>
      </c>
      <c r="T1275" s="0" t="str">
        <f aca="false">VLOOKUP($D1275,metadata!$B$2:$S$451,17,0)</f>
        <v/>
      </c>
      <c r="U1275" s="0" t="str">
        <f aca="false">VLOOKUP($D1275,metadata!$B$2:$S$451,18,0)</f>
        <v/>
      </c>
      <c r="V1275" s="0" t="n">
        <f aca="false">VLOOKUP($D1275,metadata!$B$2:$Z$451,19,0)</f>
        <v>128</v>
      </c>
      <c r="W1275" s="0" t="str">
        <f aca="false">VLOOKUP($D1275,metadata!$B$2:$Z$451,20,0)</f>
        <v>global average</v>
      </c>
      <c r="X1275" s="0" t="str">
        <f aca="false">VLOOKUP($D1275,metadata!$B$2:$Z$451,21,0)</f>
        <v/>
      </c>
      <c r="Y1275" s="0" t="n">
        <f aca="false">VLOOKUP($D1275,metadata!$B$2:$Z$451,22,0)</f>
        <v>29</v>
      </c>
      <c r="Z1275" s="0" t="str">
        <f aca="false">VLOOKUP($D1275,metadata!$B$2:$Z$451,23,0)</f>
        <v/>
      </c>
      <c r="AA1275" s="0" t="str">
        <f aca="false">VLOOKUP($D1275,metadata!$B$2:$Z$451,24,0)</f>
        <v>adult</v>
      </c>
      <c r="AB1275" s="0" t="str">
        <f aca="false">VLOOKUP($D1275,metadata!$B$2:$Z$451,25,0)</f>
        <v/>
      </c>
      <c r="AC1275" s="0" t="n">
        <v>17.9267458479595</v>
      </c>
      <c r="AD1275" s="0" t="n">
        <v>1.24970075918285</v>
      </c>
      <c r="AF1275" s="0" t="n">
        <f aca="false">IF(AE1275="",V1275,AE1275)</f>
        <v>128</v>
      </c>
      <c r="AG1275" s="0" t="n">
        <v>18</v>
      </c>
      <c r="AH1275" s="0" t="n">
        <v>1977</v>
      </c>
      <c r="AI1275" s="0" t="s">
        <v>37</v>
      </c>
      <c r="AJ1275" s="0" t="s">
        <v>37</v>
      </c>
      <c r="AK1275" s="4"/>
    </row>
    <row r="1276" customFormat="false" ht="13.8" hidden="false" customHeight="false" outlineLevel="0" collapsed="false">
      <c r="C1276" s="0" t="n">
        <v>1284</v>
      </c>
      <c r="D1276" s="3" t="str">
        <f aca="false">VLOOKUP(C1276,$A$1:$B$451,2)</f>
        <v>29-R</v>
      </c>
      <c r="E1276" s="0" t="str">
        <f aca="false">VLOOKUP($D1276,metadata!$B$2:$S$451,2,0)</f>
        <v>LUMME, J; OIKARINEN, A</v>
      </c>
      <c r="F1276" s="0" t="str">
        <f aca="false">VLOOKUP($D1276,metadata!$B$2:$S$451,3,0)</f>
        <v>GENETIC BASIS OF GEOGRAPHICALLY VARIABLE PHOTOPERIODIC DIAPAUSE IN DROSOPHILA-LITTORALIS</v>
      </c>
      <c r="G1276" s="0" t="str">
        <f aca="false">VLOOKUP($D1276,metadata!$B$2:$S$451,4,0)</f>
        <v/>
      </c>
      <c r="H1276" s="0" t="str">
        <f aca="false">VLOOKUP($D1276,metadata!$B$2:$S$451,5,0)</f>
        <v>y</v>
      </c>
      <c r="I1276" s="0" t="str">
        <f aca="false">VLOOKUP($D1276,metadata!$B$2:$S$451,6,0)</f>
        <v>a</v>
      </c>
      <c r="J1276" s="0" t="str">
        <f aca="false">VLOOKUP($D1276,metadata!$B$2:$S$451,7,0)</f>
        <v>i</v>
      </c>
      <c r="K1276" s="0" t="n">
        <f aca="false">VLOOKUP($D1276,metadata!$B$2:$S$451,8,0)</f>
        <v>8</v>
      </c>
      <c r="L1276" s="0" t="n">
        <f aca="false">VLOOKUP($D1276,metadata!$B$2:$S$451,9,0)</f>
        <v>8</v>
      </c>
      <c r="M1276" s="0" t="str">
        <f aca="false">VLOOKUP($D1276,metadata!$B$2:$S$451,10,0)</f>
        <v/>
      </c>
      <c r="N1276" s="0" t="str">
        <f aca="false">VLOOKUP($D1276,metadata!$B$2:$S$451,11,0)</f>
        <v>drosophila littoralis</v>
      </c>
      <c r="O1276" s="0" t="str">
        <f aca="false">VLOOKUP($D1276,metadata!$B$2:$S$451,12,0)</f>
        <v>diptera</v>
      </c>
      <c r="P1276" s="0" t="str">
        <f aca="false">VLOOKUP($D1276,metadata!$B$2:$S$451,13,0)</f>
        <v>R</v>
      </c>
      <c r="Q1276" s="0" t="n">
        <f aca="false">VLOOKUP($D1276,metadata!$B$2:$S$451,14,0)</f>
        <v>66.5</v>
      </c>
      <c r="R1276" s="0" t="n">
        <f aca="false">VLOOKUP($D1276,metadata!$B$2:$S$451,15,0)</f>
        <v>25.716667</v>
      </c>
      <c r="S1276" s="0" t="str">
        <f aca="false">VLOOKUP($D1276,metadata!$B$2:$S$451,16,0)</f>
        <v/>
      </c>
      <c r="T1276" s="0" t="str">
        <f aca="false">VLOOKUP($D1276,metadata!$B$2:$S$451,17,0)</f>
        <v/>
      </c>
      <c r="U1276" s="0" t="str">
        <f aca="false">VLOOKUP($D1276,metadata!$B$2:$S$451,18,0)</f>
        <v/>
      </c>
      <c r="V1276" s="0" t="n">
        <f aca="false">VLOOKUP($D1276,metadata!$B$2:$Z$451,19,0)</f>
        <v>128</v>
      </c>
      <c r="W1276" s="0" t="str">
        <f aca="false">VLOOKUP($D1276,metadata!$B$2:$Z$451,20,0)</f>
        <v>global average</v>
      </c>
      <c r="X1276" s="0" t="str">
        <f aca="false">VLOOKUP($D1276,metadata!$B$2:$Z$451,21,0)</f>
        <v/>
      </c>
      <c r="Y1276" s="0" t="n">
        <f aca="false">VLOOKUP($D1276,metadata!$B$2:$Z$451,22,0)</f>
        <v>29</v>
      </c>
      <c r="Z1276" s="0" t="str">
        <f aca="false">VLOOKUP($D1276,metadata!$B$2:$Z$451,23,0)</f>
        <v/>
      </c>
      <c r="AA1276" s="0" t="str">
        <f aca="false">VLOOKUP($D1276,metadata!$B$2:$Z$451,24,0)</f>
        <v>adult</v>
      </c>
      <c r="AB1276" s="0" t="str">
        <f aca="false">VLOOKUP($D1276,metadata!$B$2:$Z$451,25,0)</f>
        <v/>
      </c>
      <c r="AC1276" s="0" t="n">
        <v>19.9853709756554</v>
      </c>
      <c r="AD1276" s="0" t="n">
        <v>0.499643281243706</v>
      </c>
      <c r="AF1276" s="0" t="n">
        <f aca="false">IF(AE1276="",V1276,AE1276)</f>
        <v>128</v>
      </c>
      <c r="AG1276" s="0" t="n">
        <f aca="false">ROUND(AC1276,1)</f>
        <v>20</v>
      </c>
      <c r="AH1276" s="0" t="n">
        <v>1977</v>
      </c>
      <c r="AI1276" s="0" t="s">
        <v>37</v>
      </c>
      <c r="AJ1276" s="0" t="s">
        <v>37</v>
      </c>
      <c r="AK1276" s="4"/>
    </row>
    <row r="1277" customFormat="false" ht="13.8" hidden="false" customHeight="false" outlineLevel="0" collapsed="false">
      <c r="C1277" s="0" t="n">
        <v>1285</v>
      </c>
      <c r="D1277" s="3" t="str">
        <f aca="false">VLOOKUP(C1277,$A$1:$B$451,2)</f>
        <v>29-R</v>
      </c>
      <c r="E1277" s="0" t="str">
        <f aca="false">VLOOKUP($D1277,metadata!$B$2:$S$451,2,0)</f>
        <v>LUMME, J; OIKARINEN, A</v>
      </c>
      <c r="F1277" s="0" t="str">
        <f aca="false">VLOOKUP($D1277,metadata!$B$2:$S$451,3,0)</f>
        <v>GENETIC BASIS OF GEOGRAPHICALLY VARIABLE PHOTOPERIODIC DIAPAUSE IN DROSOPHILA-LITTORALIS</v>
      </c>
      <c r="G1277" s="0" t="str">
        <f aca="false">VLOOKUP($D1277,metadata!$B$2:$S$451,4,0)</f>
        <v/>
      </c>
      <c r="H1277" s="0" t="str">
        <f aca="false">VLOOKUP($D1277,metadata!$B$2:$S$451,5,0)</f>
        <v>y</v>
      </c>
      <c r="I1277" s="0" t="str">
        <f aca="false">VLOOKUP($D1277,metadata!$B$2:$S$451,6,0)</f>
        <v>a</v>
      </c>
      <c r="J1277" s="0" t="str">
        <f aca="false">VLOOKUP($D1277,metadata!$B$2:$S$451,7,0)</f>
        <v>i</v>
      </c>
      <c r="K1277" s="0" t="n">
        <f aca="false">VLOOKUP($D1277,metadata!$B$2:$S$451,8,0)</f>
        <v>8</v>
      </c>
      <c r="L1277" s="0" t="n">
        <f aca="false">VLOOKUP($D1277,metadata!$B$2:$S$451,9,0)</f>
        <v>8</v>
      </c>
      <c r="M1277" s="0" t="str">
        <f aca="false">VLOOKUP($D1277,metadata!$B$2:$S$451,10,0)</f>
        <v/>
      </c>
      <c r="N1277" s="0" t="str">
        <f aca="false">VLOOKUP($D1277,metadata!$B$2:$S$451,11,0)</f>
        <v>drosophila littoralis</v>
      </c>
      <c r="O1277" s="0" t="str">
        <f aca="false">VLOOKUP($D1277,metadata!$B$2:$S$451,12,0)</f>
        <v>diptera</v>
      </c>
      <c r="P1277" s="0" t="str">
        <f aca="false">VLOOKUP($D1277,metadata!$B$2:$S$451,13,0)</f>
        <v>R</v>
      </c>
      <c r="Q1277" s="0" t="n">
        <f aca="false">VLOOKUP($D1277,metadata!$B$2:$S$451,14,0)</f>
        <v>66.5</v>
      </c>
      <c r="R1277" s="0" t="n">
        <f aca="false">VLOOKUP($D1277,metadata!$B$2:$S$451,15,0)</f>
        <v>25.716667</v>
      </c>
      <c r="S1277" s="0" t="str">
        <f aca="false">VLOOKUP($D1277,metadata!$B$2:$S$451,16,0)</f>
        <v/>
      </c>
      <c r="T1277" s="0" t="str">
        <f aca="false">VLOOKUP($D1277,metadata!$B$2:$S$451,17,0)</f>
        <v/>
      </c>
      <c r="U1277" s="0" t="str">
        <f aca="false">VLOOKUP($D1277,metadata!$B$2:$S$451,18,0)</f>
        <v/>
      </c>
      <c r="V1277" s="0" t="n">
        <f aca="false">VLOOKUP($D1277,metadata!$B$2:$Z$451,19,0)</f>
        <v>128</v>
      </c>
      <c r="W1277" s="0" t="str">
        <f aca="false">VLOOKUP($D1277,metadata!$B$2:$Z$451,20,0)</f>
        <v>global average</v>
      </c>
      <c r="X1277" s="0" t="str">
        <f aca="false">VLOOKUP($D1277,metadata!$B$2:$Z$451,21,0)</f>
        <v/>
      </c>
      <c r="Y1277" s="0" t="n">
        <f aca="false">VLOOKUP($D1277,metadata!$B$2:$Z$451,22,0)</f>
        <v>29</v>
      </c>
      <c r="Z1277" s="0" t="str">
        <f aca="false">VLOOKUP($D1277,metadata!$B$2:$Z$451,23,0)</f>
        <v/>
      </c>
      <c r="AA1277" s="0" t="str">
        <f aca="false">VLOOKUP($D1277,metadata!$B$2:$Z$451,24,0)</f>
        <v>adult</v>
      </c>
      <c r="AB1277" s="0" t="str">
        <f aca="false">VLOOKUP($D1277,metadata!$B$2:$Z$451,25,0)</f>
        <v/>
      </c>
      <c r="AC1277" s="0" t="n">
        <v>24.0332210637092</v>
      </c>
      <c r="AD1277" s="0" t="n">
        <v>1.00331594378776</v>
      </c>
      <c r="AF1277" s="0" t="n">
        <f aca="false">IF(AE1277="",V1277,AE1277)</f>
        <v>128</v>
      </c>
      <c r="AG1277" s="0" t="n">
        <f aca="false">ROUND(AC1277,1)</f>
        <v>24</v>
      </c>
      <c r="AH1277" s="0" t="n">
        <v>1977</v>
      </c>
      <c r="AI1277" s="0" t="s">
        <v>37</v>
      </c>
      <c r="AJ1277" s="0" t="s">
        <v>37</v>
      </c>
      <c r="AK1277" s="4" t="s">
        <v>51</v>
      </c>
    </row>
    <row r="1278" customFormat="false" ht="13.8" hidden="false" customHeight="false" outlineLevel="0" collapsed="false">
      <c r="C1278" s="0" t="n">
        <v>1286</v>
      </c>
      <c r="D1278" s="3" t="str">
        <f aca="false">VLOOKUP(C1278,$A$1:$B$451,2)</f>
        <v>29-Ki</v>
      </c>
      <c r="E1278" s="0" t="str">
        <f aca="false">VLOOKUP($D1278,metadata!$B$2:$S$451,2,0)</f>
        <v>LUMME, J; OIKARINEN, A</v>
      </c>
      <c r="F1278" s="0" t="str">
        <f aca="false">VLOOKUP($D1278,metadata!$B$2:$S$451,3,0)</f>
        <v>GENETIC BASIS OF GEOGRAPHICALLY VARIABLE PHOTOPERIODIC DIAPAUSE IN DROSOPHILA-LITTORALIS</v>
      </c>
      <c r="G1278" s="0" t="str">
        <f aca="false">VLOOKUP($D1278,metadata!$B$2:$S$451,4,0)</f>
        <v/>
      </c>
      <c r="H1278" s="0" t="str">
        <f aca="false">VLOOKUP($D1278,metadata!$B$2:$S$451,5,0)</f>
        <v>y</v>
      </c>
      <c r="I1278" s="0" t="str">
        <f aca="false">VLOOKUP($D1278,metadata!$B$2:$S$451,6,0)</f>
        <v>a</v>
      </c>
      <c r="J1278" s="0" t="str">
        <f aca="false">VLOOKUP($D1278,metadata!$B$2:$S$451,7,0)</f>
        <v>i</v>
      </c>
      <c r="K1278" s="0" t="n">
        <f aca="false">VLOOKUP($D1278,metadata!$B$2:$S$451,8,0)</f>
        <v>8</v>
      </c>
      <c r="L1278" s="0" t="n">
        <f aca="false">VLOOKUP($D1278,metadata!$B$2:$S$451,9,0)</f>
        <v>8</v>
      </c>
      <c r="M1278" s="0" t="str">
        <f aca="false">VLOOKUP($D1278,metadata!$B$2:$S$451,10,0)</f>
        <v/>
      </c>
      <c r="N1278" s="0" t="str">
        <f aca="false">VLOOKUP($D1278,metadata!$B$2:$S$451,11,0)</f>
        <v>drosophila littoralis</v>
      </c>
      <c r="O1278" s="0" t="str">
        <f aca="false">VLOOKUP($D1278,metadata!$B$2:$S$451,12,0)</f>
        <v>diptera</v>
      </c>
      <c r="P1278" s="0" t="str">
        <f aca="false">VLOOKUP($D1278,metadata!$B$2:$S$451,13,0)</f>
        <v>Ki</v>
      </c>
      <c r="Q1278" s="0" t="n">
        <f aca="false">VLOOKUP($D1278,metadata!$B$2:$S$451,14,0)</f>
        <v>69.049167</v>
      </c>
      <c r="R1278" s="0" t="n">
        <f aca="false">VLOOKUP($D1278,metadata!$B$2:$S$451,15,0)</f>
        <v>20.794444</v>
      </c>
      <c r="S1278" s="0" t="str">
        <f aca="false">VLOOKUP($D1278,metadata!$B$2:$S$451,16,0)</f>
        <v/>
      </c>
      <c r="T1278" s="0" t="str">
        <f aca="false">VLOOKUP($D1278,metadata!$B$2:$S$451,17,0)</f>
        <v/>
      </c>
      <c r="U1278" s="0" t="str">
        <f aca="false">VLOOKUP($D1278,metadata!$B$2:$S$451,18,0)</f>
        <v/>
      </c>
      <c r="V1278" s="0" t="n">
        <f aca="false">VLOOKUP($D1278,metadata!$B$2:$Z$451,19,0)</f>
        <v>128</v>
      </c>
      <c r="W1278" s="0" t="str">
        <f aca="false">VLOOKUP($D1278,metadata!$B$2:$Z$451,20,0)</f>
        <v>global average</v>
      </c>
      <c r="X1278" s="0" t="str">
        <f aca="false">VLOOKUP($D1278,metadata!$B$2:$Z$451,21,0)</f>
        <v/>
      </c>
      <c r="Y1278" s="0" t="n">
        <f aca="false">VLOOKUP($D1278,metadata!$B$2:$Z$451,22,0)</f>
        <v>29</v>
      </c>
      <c r="Z1278" s="0" t="str">
        <f aca="false">VLOOKUP($D1278,metadata!$B$2:$Z$451,23,0)</f>
        <v/>
      </c>
      <c r="AA1278" s="0" t="str">
        <f aca="false">VLOOKUP($D1278,metadata!$B$2:$Z$451,24,0)</f>
        <v>adult</v>
      </c>
      <c r="AB1278" s="0" t="str">
        <f aca="false">VLOOKUP($D1278,metadata!$B$2:$Z$451,25,0)</f>
        <v/>
      </c>
      <c r="AC1278" s="0" t="n">
        <v>6.00430906776708</v>
      </c>
      <c r="AD1278" s="0" t="n">
        <v>99.7479266462985</v>
      </c>
      <c r="AF1278" s="0" t="n">
        <f aca="false">IF(AE1278="",V1278,AE1278)</f>
        <v>128</v>
      </c>
      <c r="AG1278" s="0" t="n">
        <f aca="false">ROUND(AC1278,1)</f>
        <v>6</v>
      </c>
      <c r="AH1278" s="0" t="n">
        <v>1977</v>
      </c>
      <c r="AI1278" s="0" t="s">
        <v>37</v>
      </c>
      <c r="AJ1278" s="0" t="s">
        <v>38</v>
      </c>
      <c r="AK1278" s="4"/>
    </row>
    <row r="1279" customFormat="false" ht="13.8" hidden="false" customHeight="false" outlineLevel="0" collapsed="false">
      <c r="C1279" s="0" t="n">
        <v>1287</v>
      </c>
      <c r="D1279" s="3" t="str">
        <f aca="false">VLOOKUP(C1279,$A$1:$B$451,2)</f>
        <v>29-Ki</v>
      </c>
      <c r="E1279" s="0" t="str">
        <f aca="false">VLOOKUP($D1279,metadata!$B$2:$S$451,2,0)</f>
        <v>LUMME, J; OIKARINEN, A</v>
      </c>
      <c r="F1279" s="0" t="str">
        <f aca="false">VLOOKUP($D1279,metadata!$B$2:$S$451,3,0)</f>
        <v>GENETIC BASIS OF GEOGRAPHICALLY VARIABLE PHOTOPERIODIC DIAPAUSE IN DROSOPHILA-LITTORALIS</v>
      </c>
      <c r="G1279" s="0" t="str">
        <f aca="false">VLOOKUP($D1279,metadata!$B$2:$S$451,4,0)</f>
        <v/>
      </c>
      <c r="H1279" s="0" t="str">
        <f aca="false">VLOOKUP($D1279,metadata!$B$2:$S$451,5,0)</f>
        <v>y</v>
      </c>
      <c r="I1279" s="0" t="str">
        <f aca="false">VLOOKUP($D1279,metadata!$B$2:$S$451,6,0)</f>
        <v>a</v>
      </c>
      <c r="J1279" s="0" t="str">
        <f aca="false">VLOOKUP($D1279,metadata!$B$2:$S$451,7,0)</f>
        <v>i</v>
      </c>
      <c r="K1279" s="0" t="n">
        <f aca="false">VLOOKUP($D1279,metadata!$B$2:$S$451,8,0)</f>
        <v>8</v>
      </c>
      <c r="L1279" s="0" t="n">
        <f aca="false">VLOOKUP($D1279,metadata!$B$2:$S$451,9,0)</f>
        <v>8</v>
      </c>
      <c r="M1279" s="0" t="str">
        <f aca="false">VLOOKUP($D1279,metadata!$B$2:$S$451,10,0)</f>
        <v/>
      </c>
      <c r="N1279" s="0" t="str">
        <f aca="false">VLOOKUP($D1279,metadata!$B$2:$S$451,11,0)</f>
        <v>drosophila littoralis</v>
      </c>
      <c r="O1279" s="0" t="str">
        <f aca="false">VLOOKUP($D1279,metadata!$B$2:$S$451,12,0)</f>
        <v>diptera</v>
      </c>
      <c r="P1279" s="0" t="str">
        <f aca="false">VLOOKUP($D1279,metadata!$B$2:$S$451,13,0)</f>
        <v>Ki</v>
      </c>
      <c r="Q1279" s="0" t="n">
        <f aca="false">VLOOKUP($D1279,metadata!$B$2:$S$451,14,0)</f>
        <v>69.049167</v>
      </c>
      <c r="R1279" s="0" t="n">
        <f aca="false">VLOOKUP($D1279,metadata!$B$2:$S$451,15,0)</f>
        <v>20.794444</v>
      </c>
      <c r="S1279" s="0" t="str">
        <f aca="false">VLOOKUP($D1279,metadata!$B$2:$S$451,16,0)</f>
        <v/>
      </c>
      <c r="T1279" s="0" t="str">
        <f aca="false">VLOOKUP($D1279,metadata!$B$2:$S$451,17,0)</f>
        <v/>
      </c>
      <c r="U1279" s="0" t="str">
        <f aca="false">VLOOKUP($D1279,metadata!$B$2:$S$451,18,0)</f>
        <v/>
      </c>
      <c r="V1279" s="0" t="n">
        <f aca="false">VLOOKUP($D1279,metadata!$B$2:$Z$451,19,0)</f>
        <v>128</v>
      </c>
      <c r="W1279" s="0" t="str">
        <f aca="false">VLOOKUP($D1279,metadata!$B$2:$Z$451,20,0)</f>
        <v>global average</v>
      </c>
      <c r="X1279" s="0" t="str">
        <f aca="false">VLOOKUP($D1279,metadata!$B$2:$Z$451,21,0)</f>
        <v/>
      </c>
      <c r="Y1279" s="0" t="n">
        <f aca="false">VLOOKUP($D1279,metadata!$B$2:$Z$451,22,0)</f>
        <v>29</v>
      </c>
      <c r="Z1279" s="0" t="str">
        <f aca="false">VLOOKUP($D1279,metadata!$B$2:$Z$451,23,0)</f>
        <v/>
      </c>
      <c r="AA1279" s="0" t="str">
        <f aca="false">VLOOKUP($D1279,metadata!$B$2:$Z$451,24,0)</f>
        <v>adult</v>
      </c>
      <c r="AB1279" s="0" t="str">
        <f aca="false">VLOOKUP($D1279,metadata!$B$2:$Z$451,25,0)</f>
        <v/>
      </c>
      <c r="AC1279" s="0" t="n">
        <v>8.93003808950441</v>
      </c>
      <c r="AD1279" s="0" t="n">
        <v>99.5357915719564</v>
      </c>
      <c r="AF1279" s="0" t="n">
        <f aca="false">IF(AE1279="",V1279,AE1279)</f>
        <v>128</v>
      </c>
      <c r="AG1279" s="0" t="n">
        <v>9</v>
      </c>
      <c r="AH1279" s="0" t="n">
        <v>1977</v>
      </c>
      <c r="AI1279" s="0" t="s">
        <v>37</v>
      </c>
      <c r="AJ1279" s="0" t="s">
        <v>38</v>
      </c>
      <c r="AK1279" s="4"/>
    </row>
    <row r="1280" customFormat="false" ht="13.8" hidden="false" customHeight="false" outlineLevel="0" collapsed="false">
      <c r="C1280" s="0" t="n">
        <v>1288</v>
      </c>
      <c r="D1280" s="3" t="str">
        <f aca="false">VLOOKUP(C1280,$A$1:$B$451,2)</f>
        <v>29-Ki</v>
      </c>
      <c r="E1280" s="0" t="str">
        <f aca="false">VLOOKUP($D1280,metadata!$B$2:$S$451,2,0)</f>
        <v>LUMME, J; OIKARINEN, A</v>
      </c>
      <c r="F1280" s="0" t="str">
        <f aca="false">VLOOKUP($D1280,metadata!$B$2:$S$451,3,0)</f>
        <v>GENETIC BASIS OF GEOGRAPHICALLY VARIABLE PHOTOPERIODIC DIAPAUSE IN DROSOPHILA-LITTORALIS</v>
      </c>
      <c r="G1280" s="0" t="str">
        <f aca="false">VLOOKUP($D1280,metadata!$B$2:$S$451,4,0)</f>
        <v/>
      </c>
      <c r="H1280" s="0" t="str">
        <f aca="false">VLOOKUP($D1280,metadata!$B$2:$S$451,5,0)</f>
        <v>y</v>
      </c>
      <c r="I1280" s="0" t="str">
        <f aca="false">VLOOKUP($D1280,metadata!$B$2:$S$451,6,0)</f>
        <v>a</v>
      </c>
      <c r="J1280" s="0" t="str">
        <f aca="false">VLOOKUP($D1280,metadata!$B$2:$S$451,7,0)</f>
        <v>i</v>
      </c>
      <c r="K1280" s="0" t="n">
        <f aca="false">VLOOKUP($D1280,metadata!$B$2:$S$451,8,0)</f>
        <v>8</v>
      </c>
      <c r="L1280" s="0" t="n">
        <f aca="false">VLOOKUP($D1280,metadata!$B$2:$S$451,9,0)</f>
        <v>8</v>
      </c>
      <c r="M1280" s="0" t="str">
        <f aca="false">VLOOKUP($D1280,metadata!$B$2:$S$451,10,0)</f>
        <v/>
      </c>
      <c r="N1280" s="0" t="str">
        <f aca="false">VLOOKUP($D1280,metadata!$B$2:$S$451,11,0)</f>
        <v>drosophila littoralis</v>
      </c>
      <c r="O1280" s="0" t="str">
        <f aca="false">VLOOKUP($D1280,metadata!$B$2:$S$451,12,0)</f>
        <v>diptera</v>
      </c>
      <c r="P1280" s="0" t="str">
        <f aca="false">VLOOKUP($D1280,metadata!$B$2:$S$451,13,0)</f>
        <v>Ki</v>
      </c>
      <c r="Q1280" s="0" t="n">
        <f aca="false">VLOOKUP($D1280,metadata!$B$2:$S$451,14,0)</f>
        <v>69.049167</v>
      </c>
      <c r="R1280" s="0" t="n">
        <f aca="false">VLOOKUP($D1280,metadata!$B$2:$S$451,15,0)</f>
        <v>20.794444</v>
      </c>
      <c r="S1280" s="0" t="str">
        <f aca="false">VLOOKUP($D1280,metadata!$B$2:$S$451,16,0)</f>
        <v/>
      </c>
      <c r="T1280" s="0" t="str">
        <f aca="false">VLOOKUP($D1280,metadata!$B$2:$S$451,17,0)</f>
        <v/>
      </c>
      <c r="U1280" s="0" t="str">
        <f aca="false">VLOOKUP($D1280,metadata!$B$2:$S$451,18,0)</f>
        <v/>
      </c>
      <c r="V1280" s="0" t="n">
        <f aca="false">VLOOKUP($D1280,metadata!$B$2:$Z$451,19,0)</f>
        <v>128</v>
      </c>
      <c r="W1280" s="0" t="str">
        <f aca="false">VLOOKUP($D1280,metadata!$B$2:$Z$451,20,0)</f>
        <v>global average</v>
      </c>
      <c r="X1280" s="0" t="str">
        <f aca="false">VLOOKUP($D1280,metadata!$B$2:$Z$451,21,0)</f>
        <v/>
      </c>
      <c r="Y1280" s="0" t="n">
        <f aca="false">VLOOKUP($D1280,metadata!$B$2:$Z$451,22,0)</f>
        <v>29</v>
      </c>
      <c r="Z1280" s="0" t="str">
        <f aca="false">VLOOKUP($D1280,metadata!$B$2:$Z$451,23,0)</f>
        <v/>
      </c>
      <c r="AA1280" s="0" t="str">
        <f aca="false">VLOOKUP($D1280,metadata!$B$2:$Z$451,24,0)</f>
        <v>adult</v>
      </c>
      <c r="AB1280" s="0" t="str">
        <f aca="false">VLOOKUP($D1280,metadata!$B$2:$Z$451,25,0)</f>
        <v/>
      </c>
      <c r="AC1280" s="0" t="n">
        <v>11.957705717692</v>
      </c>
      <c r="AD1280" s="0" t="n">
        <v>99.4951422253088</v>
      </c>
      <c r="AF1280" s="0" t="n">
        <f aca="false">IF(AE1280="",V1280,AE1280)</f>
        <v>128</v>
      </c>
      <c r="AG1280" s="0" t="n">
        <f aca="false">ROUND(AC1280,1)</f>
        <v>12</v>
      </c>
      <c r="AH1280" s="0" t="n">
        <v>1977</v>
      </c>
      <c r="AI1280" s="0" t="s">
        <v>37</v>
      </c>
      <c r="AJ1280" s="0" t="s">
        <v>38</v>
      </c>
      <c r="AK1280" s="4"/>
    </row>
    <row r="1281" customFormat="false" ht="13.8" hidden="false" customHeight="false" outlineLevel="0" collapsed="false">
      <c r="C1281" s="0" t="n">
        <v>1289</v>
      </c>
      <c r="D1281" s="3" t="str">
        <f aca="false">VLOOKUP(C1281,$A$1:$B$451,2)</f>
        <v>29-Ki</v>
      </c>
      <c r="E1281" s="0" t="str">
        <f aca="false">VLOOKUP($D1281,metadata!$B$2:$S$451,2,0)</f>
        <v>LUMME, J; OIKARINEN, A</v>
      </c>
      <c r="F1281" s="0" t="str">
        <f aca="false">VLOOKUP($D1281,metadata!$B$2:$S$451,3,0)</f>
        <v>GENETIC BASIS OF GEOGRAPHICALLY VARIABLE PHOTOPERIODIC DIAPAUSE IN DROSOPHILA-LITTORALIS</v>
      </c>
      <c r="G1281" s="0" t="str">
        <f aca="false">VLOOKUP($D1281,metadata!$B$2:$S$451,4,0)</f>
        <v/>
      </c>
      <c r="H1281" s="0" t="str">
        <f aca="false">VLOOKUP($D1281,metadata!$B$2:$S$451,5,0)</f>
        <v>y</v>
      </c>
      <c r="I1281" s="0" t="str">
        <f aca="false">VLOOKUP($D1281,metadata!$B$2:$S$451,6,0)</f>
        <v>a</v>
      </c>
      <c r="J1281" s="0" t="str">
        <f aca="false">VLOOKUP($D1281,metadata!$B$2:$S$451,7,0)</f>
        <v>i</v>
      </c>
      <c r="K1281" s="0" t="n">
        <f aca="false">VLOOKUP($D1281,metadata!$B$2:$S$451,8,0)</f>
        <v>8</v>
      </c>
      <c r="L1281" s="0" t="n">
        <f aca="false">VLOOKUP($D1281,metadata!$B$2:$S$451,9,0)</f>
        <v>8</v>
      </c>
      <c r="M1281" s="0" t="str">
        <f aca="false">VLOOKUP($D1281,metadata!$B$2:$S$451,10,0)</f>
        <v/>
      </c>
      <c r="N1281" s="0" t="str">
        <f aca="false">VLOOKUP($D1281,metadata!$B$2:$S$451,11,0)</f>
        <v>drosophila littoralis</v>
      </c>
      <c r="O1281" s="0" t="str">
        <f aca="false">VLOOKUP($D1281,metadata!$B$2:$S$451,12,0)</f>
        <v>diptera</v>
      </c>
      <c r="P1281" s="0" t="str">
        <f aca="false">VLOOKUP($D1281,metadata!$B$2:$S$451,13,0)</f>
        <v>Ki</v>
      </c>
      <c r="Q1281" s="0" t="n">
        <f aca="false">VLOOKUP($D1281,metadata!$B$2:$S$451,14,0)</f>
        <v>69.049167</v>
      </c>
      <c r="R1281" s="0" t="n">
        <f aca="false">VLOOKUP($D1281,metadata!$B$2:$S$451,15,0)</f>
        <v>20.794444</v>
      </c>
      <c r="S1281" s="0" t="str">
        <f aca="false">VLOOKUP($D1281,metadata!$B$2:$S$451,16,0)</f>
        <v/>
      </c>
      <c r="T1281" s="0" t="str">
        <f aca="false">VLOOKUP($D1281,metadata!$B$2:$S$451,17,0)</f>
        <v/>
      </c>
      <c r="U1281" s="0" t="str">
        <f aca="false">VLOOKUP($D1281,metadata!$B$2:$S$451,18,0)</f>
        <v/>
      </c>
      <c r="V1281" s="0" t="n">
        <f aca="false">VLOOKUP($D1281,metadata!$B$2:$Z$451,19,0)</f>
        <v>128</v>
      </c>
      <c r="W1281" s="0" t="str">
        <f aca="false">VLOOKUP($D1281,metadata!$B$2:$Z$451,20,0)</f>
        <v>global average</v>
      </c>
      <c r="X1281" s="0" t="str">
        <f aca="false">VLOOKUP($D1281,metadata!$B$2:$Z$451,21,0)</f>
        <v/>
      </c>
      <c r="Y1281" s="0" t="n">
        <f aca="false">VLOOKUP($D1281,metadata!$B$2:$Z$451,22,0)</f>
        <v>29</v>
      </c>
      <c r="Z1281" s="0" t="str">
        <f aca="false">VLOOKUP($D1281,metadata!$B$2:$Z$451,23,0)</f>
        <v/>
      </c>
      <c r="AA1281" s="0" t="str">
        <f aca="false">VLOOKUP($D1281,metadata!$B$2:$Z$451,24,0)</f>
        <v>adult</v>
      </c>
      <c r="AB1281" s="0" t="str">
        <f aca="false">VLOOKUP($D1281,metadata!$B$2:$Z$451,25,0)</f>
        <v/>
      </c>
      <c r="AC1281" s="0" t="n">
        <v>14.9552240928559</v>
      </c>
      <c r="AD1281" s="0" t="n">
        <v>93.7676137292872</v>
      </c>
      <c r="AF1281" s="0" t="n">
        <f aca="false">IF(AE1281="",V1281,AE1281)</f>
        <v>128</v>
      </c>
      <c r="AG1281" s="0" t="n">
        <f aca="false">ROUND(AC1281,1)</f>
        <v>15</v>
      </c>
      <c r="AH1281" s="0" t="n">
        <v>1977</v>
      </c>
      <c r="AI1281" s="0" t="s">
        <v>37</v>
      </c>
      <c r="AJ1281" s="0" t="s">
        <v>38</v>
      </c>
      <c r="AK1281" s="4"/>
    </row>
    <row r="1282" customFormat="false" ht="13.8" hidden="false" customHeight="false" outlineLevel="0" collapsed="false">
      <c r="C1282" s="0" t="n">
        <v>1290</v>
      </c>
      <c r="D1282" s="3" t="str">
        <f aca="false">VLOOKUP(C1282,$A$1:$B$451,2)</f>
        <v>29-Ki</v>
      </c>
      <c r="E1282" s="0" t="str">
        <f aca="false">VLOOKUP($D1282,metadata!$B$2:$S$451,2,0)</f>
        <v>LUMME, J; OIKARINEN, A</v>
      </c>
      <c r="F1282" s="0" t="str">
        <f aca="false">VLOOKUP($D1282,metadata!$B$2:$S$451,3,0)</f>
        <v>GENETIC BASIS OF GEOGRAPHICALLY VARIABLE PHOTOPERIODIC DIAPAUSE IN DROSOPHILA-LITTORALIS</v>
      </c>
      <c r="G1282" s="0" t="str">
        <f aca="false">VLOOKUP($D1282,metadata!$B$2:$S$451,4,0)</f>
        <v/>
      </c>
      <c r="H1282" s="0" t="str">
        <f aca="false">VLOOKUP($D1282,metadata!$B$2:$S$451,5,0)</f>
        <v>y</v>
      </c>
      <c r="I1282" s="0" t="str">
        <f aca="false">VLOOKUP($D1282,metadata!$B$2:$S$451,6,0)</f>
        <v>a</v>
      </c>
      <c r="J1282" s="0" t="str">
        <f aca="false">VLOOKUP($D1282,metadata!$B$2:$S$451,7,0)</f>
        <v>i</v>
      </c>
      <c r="K1282" s="0" t="n">
        <f aca="false">VLOOKUP($D1282,metadata!$B$2:$S$451,8,0)</f>
        <v>8</v>
      </c>
      <c r="L1282" s="0" t="n">
        <f aca="false">VLOOKUP($D1282,metadata!$B$2:$S$451,9,0)</f>
        <v>8</v>
      </c>
      <c r="M1282" s="0" t="str">
        <f aca="false">VLOOKUP($D1282,metadata!$B$2:$S$451,10,0)</f>
        <v/>
      </c>
      <c r="N1282" s="0" t="str">
        <f aca="false">VLOOKUP($D1282,metadata!$B$2:$S$451,11,0)</f>
        <v>drosophila littoralis</v>
      </c>
      <c r="O1282" s="0" t="str">
        <f aca="false">VLOOKUP($D1282,metadata!$B$2:$S$451,12,0)</f>
        <v>diptera</v>
      </c>
      <c r="P1282" s="0" t="str">
        <f aca="false">VLOOKUP($D1282,metadata!$B$2:$S$451,13,0)</f>
        <v>Ki</v>
      </c>
      <c r="Q1282" s="0" t="n">
        <f aca="false">VLOOKUP($D1282,metadata!$B$2:$S$451,14,0)</f>
        <v>69.049167</v>
      </c>
      <c r="R1282" s="0" t="n">
        <f aca="false">VLOOKUP($D1282,metadata!$B$2:$S$451,15,0)</f>
        <v>20.794444</v>
      </c>
      <c r="S1282" s="0" t="str">
        <f aca="false">VLOOKUP($D1282,metadata!$B$2:$S$451,16,0)</f>
        <v/>
      </c>
      <c r="T1282" s="0" t="str">
        <f aca="false">VLOOKUP($D1282,metadata!$B$2:$S$451,17,0)</f>
        <v/>
      </c>
      <c r="U1282" s="0" t="str">
        <f aca="false">VLOOKUP($D1282,metadata!$B$2:$S$451,18,0)</f>
        <v/>
      </c>
      <c r="V1282" s="0" t="n">
        <f aca="false">VLOOKUP($D1282,metadata!$B$2:$Z$451,19,0)</f>
        <v>128</v>
      </c>
      <c r="W1282" s="0" t="str">
        <f aca="false">VLOOKUP($D1282,metadata!$B$2:$Z$451,20,0)</f>
        <v>global average</v>
      </c>
      <c r="X1282" s="0" t="str">
        <f aca="false">VLOOKUP($D1282,metadata!$B$2:$Z$451,21,0)</f>
        <v/>
      </c>
      <c r="Y1282" s="0" t="n">
        <f aca="false">VLOOKUP($D1282,metadata!$B$2:$Z$451,22,0)</f>
        <v>29</v>
      </c>
      <c r="Z1282" s="0" t="str">
        <f aca="false">VLOOKUP($D1282,metadata!$B$2:$Z$451,23,0)</f>
        <v/>
      </c>
      <c r="AA1282" s="0" t="str">
        <f aca="false">VLOOKUP($D1282,metadata!$B$2:$Z$451,24,0)</f>
        <v>adult</v>
      </c>
      <c r="AB1282" s="0" t="str">
        <f aca="false">VLOOKUP($D1282,metadata!$B$2:$Z$451,25,0)</f>
        <v/>
      </c>
      <c r="AC1282" s="0" t="n">
        <v>16.4337320840671</v>
      </c>
      <c r="AD1282" s="0" t="n">
        <v>95.6688891469799</v>
      </c>
      <c r="AF1282" s="0" t="n">
        <f aca="false">IF(AE1282="",V1282,AE1282)</f>
        <v>128</v>
      </c>
      <c r="AG1282" s="0" t="n">
        <v>16.5</v>
      </c>
      <c r="AH1282" s="0" t="n">
        <v>1977</v>
      </c>
      <c r="AI1282" s="0" t="s">
        <v>37</v>
      </c>
      <c r="AJ1282" s="0" t="s">
        <v>38</v>
      </c>
      <c r="AK1282" s="4"/>
    </row>
    <row r="1283" customFormat="false" ht="13.8" hidden="false" customHeight="false" outlineLevel="0" collapsed="false">
      <c r="C1283" s="0" t="n">
        <v>1291</v>
      </c>
      <c r="D1283" s="3" t="str">
        <f aca="false">VLOOKUP(C1283,$A$1:$B$451,2)</f>
        <v>29-Ki</v>
      </c>
      <c r="E1283" s="0" t="str">
        <f aca="false">VLOOKUP($D1283,metadata!$B$2:$S$451,2,0)</f>
        <v>LUMME, J; OIKARINEN, A</v>
      </c>
      <c r="F1283" s="0" t="str">
        <f aca="false">VLOOKUP($D1283,metadata!$B$2:$S$451,3,0)</f>
        <v>GENETIC BASIS OF GEOGRAPHICALLY VARIABLE PHOTOPERIODIC DIAPAUSE IN DROSOPHILA-LITTORALIS</v>
      </c>
      <c r="G1283" s="0" t="str">
        <f aca="false">VLOOKUP($D1283,metadata!$B$2:$S$451,4,0)</f>
        <v/>
      </c>
      <c r="H1283" s="0" t="str">
        <f aca="false">VLOOKUP($D1283,metadata!$B$2:$S$451,5,0)</f>
        <v>y</v>
      </c>
      <c r="I1283" s="0" t="str">
        <f aca="false">VLOOKUP($D1283,metadata!$B$2:$S$451,6,0)</f>
        <v>a</v>
      </c>
      <c r="J1283" s="0" t="str">
        <f aca="false">VLOOKUP($D1283,metadata!$B$2:$S$451,7,0)</f>
        <v>i</v>
      </c>
      <c r="K1283" s="0" t="n">
        <f aca="false">VLOOKUP($D1283,metadata!$B$2:$S$451,8,0)</f>
        <v>8</v>
      </c>
      <c r="L1283" s="0" t="n">
        <f aca="false">VLOOKUP($D1283,metadata!$B$2:$S$451,9,0)</f>
        <v>8</v>
      </c>
      <c r="M1283" s="0" t="str">
        <f aca="false">VLOOKUP($D1283,metadata!$B$2:$S$451,10,0)</f>
        <v/>
      </c>
      <c r="N1283" s="0" t="str">
        <f aca="false">VLOOKUP($D1283,metadata!$B$2:$S$451,11,0)</f>
        <v>drosophila littoralis</v>
      </c>
      <c r="O1283" s="0" t="str">
        <f aca="false">VLOOKUP($D1283,metadata!$B$2:$S$451,12,0)</f>
        <v>diptera</v>
      </c>
      <c r="P1283" s="0" t="str">
        <f aca="false">VLOOKUP($D1283,metadata!$B$2:$S$451,13,0)</f>
        <v>Ki</v>
      </c>
      <c r="Q1283" s="0" t="n">
        <f aca="false">VLOOKUP($D1283,metadata!$B$2:$S$451,14,0)</f>
        <v>69.049167</v>
      </c>
      <c r="R1283" s="0" t="n">
        <f aca="false">VLOOKUP($D1283,metadata!$B$2:$S$451,15,0)</f>
        <v>20.794444</v>
      </c>
      <c r="S1283" s="0" t="str">
        <f aca="false">VLOOKUP($D1283,metadata!$B$2:$S$451,16,0)</f>
        <v/>
      </c>
      <c r="T1283" s="0" t="str">
        <f aca="false">VLOOKUP($D1283,metadata!$B$2:$S$451,17,0)</f>
        <v/>
      </c>
      <c r="U1283" s="0" t="str">
        <f aca="false">VLOOKUP($D1283,metadata!$B$2:$S$451,18,0)</f>
        <v/>
      </c>
      <c r="V1283" s="0" t="n">
        <f aca="false">VLOOKUP($D1283,metadata!$B$2:$Z$451,19,0)</f>
        <v>128</v>
      </c>
      <c r="W1283" s="0" t="str">
        <f aca="false">VLOOKUP($D1283,metadata!$B$2:$Z$451,20,0)</f>
        <v>global average</v>
      </c>
      <c r="X1283" s="0" t="str">
        <f aca="false">VLOOKUP($D1283,metadata!$B$2:$Z$451,21,0)</f>
        <v/>
      </c>
      <c r="Y1283" s="0" t="n">
        <f aca="false">VLOOKUP($D1283,metadata!$B$2:$Z$451,22,0)</f>
        <v>29</v>
      </c>
      <c r="Z1283" s="0" t="str">
        <f aca="false">VLOOKUP($D1283,metadata!$B$2:$Z$451,23,0)</f>
        <v/>
      </c>
      <c r="AA1283" s="0" t="str">
        <f aca="false">VLOOKUP($D1283,metadata!$B$2:$Z$451,24,0)</f>
        <v>adult</v>
      </c>
      <c r="AB1283" s="0" t="str">
        <f aca="false">VLOOKUP($D1283,metadata!$B$2:$Z$451,25,0)</f>
        <v/>
      </c>
      <c r="AC1283" s="0" t="n">
        <v>17.9421049013868</v>
      </c>
      <c r="AD1283" s="0" t="n">
        <v>28.6750920239582</v>
      </c>
      <c r="AF1283" s="0" t="n">
        <f aca="false">IF(AE1283="",V1283,AE1283)</f>
        <v>128</v>
      </c>
      <c r="AG1283" s="0" t="n">
        <v>18</v>
      </c>
      <c r="AH1283" s="0" t="n">
        <v>1977</v>
      </c>
      <c r="AI1283" s="0" t="s">
        <v>37</v>
      </c>
      <c r="AJ1283" s="0" t="s">
        <v>38</v>
      </c>
      <c r="AK1283" s="5"/>
    </row>
    <row r="1284" customFormat="false" ht="13.8" hidden="false" customHeight="false" outlineLevel="0" collapsed="false">
      <c r="C1284" s="0" t="n">
        <v>1292</v>
      </c>
      <c r="D1284" s="3" t="str">
        <f aca="false">VLOOKUP(C1284,$A$1:$B$451,2)</f>
        <v>29-Ki</v>
      </c>
      <c r="E1284" s="0" t="str">
        <f aca="false">VLOOKUP($D1284,metadata!$B$2:$S$451,2,0)</f>
        <v>LUMME, J; OIKARINEN, A</v>
      </c>
      <c r="F1284" s="0" t="str">
        <f aca="false">VLOOKUP($D1284,metadata!$B$2:$S$451,3,0)</f>
        <v>GENETIC BASIS OF GEOGRAPHICALLY VARIABLE PHOTOPERIODIC DIAPAUSE IN DROSOPHILA-LITTORALIS</v>
      </c>
      <c r="G1284" s="0" t="str">
        <f aca="false">VLOOKUP($D1284,metadata!$B$2:$S$451,4,0)</f>
        <v/>
      </c>
      <c r="H1284" s="0" t="str">
        <f aca="false">VLOOKUP($D1284,metadata!$B$2:$S$451,5,0)</f>
        <v>y</v>
      </c>
      <c r="I1284" s="0" t="str">
        <f aca="false">VLOOKUP($D1284,metadata!$B$2:$S$451,6,0)</f>
        <v>a</v>
      </c>
      <c r="J1284" s="0" t="str">
        <f aca="false">VLOOKUP($D1284,metadata!$B$2:$S$451,7,0)</f>
        <v>i</v>
      </c>
      <c r="K1284" s="0" t="n">
        <f aca="false">VLOOKUP($D1284,metadata!$B$2:$S$451,8,0)</f>
        <v>8</v>
      </c>
      <c r="L1284" s="0" t="n">
        <f aca="false">VLOOKUP($D1284,metadata!$B$2:$S$451,9,0)</f>
        <v>8</v>
      </c>
      <c r="M1284" s="0" t="str">
        <f aca="false">VLOOKUP($D1284,metadata!$B$2:$S$451,10,0)</f>
        <v/>
      </c>
      <c r="N1284" s="0" t="str">
        <f aca="false">VLOOKUP($D1284,metadata!$B$2:$S$451,11,0)</f>
        <v>drosophila littoralis</v>
      </c>
      <c r="O1284" s="0" t="str">
        <f aca="false">VLOOKUP($D1284,metadata!$B$2:$S$451,12,0)</f>
        <v>diptera</v>
      </c>
      <c r="P1284" s="0" t="str">
        <f aca="false">VLOOKUP($D1284,metadata!$B$2:$S$451,13,0)</f>
        <v>Ki</v>
      </c>
      <c r="Q1284" s="0" t="n">
        <f aca="false">VLOOKUP($D1284,metadata!$B$2:$S$451,14,0)</f>
        <v>69.049167</v>
      </c>
      <c r="R1284" s="0" t="n">
        <f aca="false">VLOOKUP($D1284,metadata!$B$2:$S$451,15,0)</f>
        <v>20.794444</v>
      </c>
      <c r="S1284" s="0" t="str">
        <f aca="false">VLOOKUP($D1284,metadata!$B$2:$S$451,16,0)</f>
        <v/>
      </c>
      <c r="T1284" s="0" t="str">
        <f aca="false">VLOOKUP($D1284,metadata!$B$2:$S$451,17,0)</f>
        <v/>
      </c>
      <c r="U1284" s="0" t="str">
        <f aca="false">VLOOKUP($D1284,metadata!$B$2:$S$451,18,0)</f>
        <v/>
      </c>
      <c r="V1284" s="0" t="n">
        <f aca="false">VLOOKUP($D1284,metadata!$B$2:$Z$451,19,0)</f>
        <v>128</v>
      </c>
      <c r="W1284" s="0" t="str">
        <f aca="false">VLOOKUP($D1284,metadata!$B$2:$Z$451,20,0)</f>
        <v>global average</v>
      </c>
      <c r="X1284" s="0" t="str">
        <f aca="false">VLOOKUP($D1284,metadata!$B$2:$Z$451,21,0)</f>
        <v/>
      </c>
      <c r="Y1284" s="0" t="n">
        <f aca="false">VLOOKUP($D1284,metadata!$B$2:$Z$451,22,0)</f>
        <v>29</v>
      </c>
      <c r="Z1284" s="0" t="str">
        <f aca="false">VLOOKUP($D1284,metadata!$B$2:$Z$451,23,0)</f>
        <v/>
      </c>
      <c r="AA1284" s="0" t="str">
        <f aca="false">VLOOKUP($D1284,metadata!$B$2:$Z$451,24,0)</f>
        <v>adult</v>
      </c>
      <c r="AB1284" s="0" t="str">
        <f aca="false">VLOOKUP($D1284,metadata!$B$2:$Z$451,25,0)</f>
        <v/>
      </c>
      <c r="AC1284" s="0" t="n">
        <v>20.0532921230336</v>
      </c>
      <c r="AD1284" s="0" t="n">
        <v>0.669706874361537</v>
      </c>
      <c r="AF1284" s="0" t="n">
        <f aca="false">IF(AE1284="",V1284,AE1284)</f>
        <v>128</v>
      </c>
      <c r="AG1284" s="0" t="n">
        <v>20</v>
      </c>
      <c r="AH1284" s="0" t="n">
        <v>1977</v>
      </c>
      <c r="AI1284" s="0" t="s">
        <v>37</v>
      </c>
      <c r="AJ1284" s="0" t="s">
        <v>38</v>
      </c>
    </row>
    <row r="1285" customFormat="false" ht="13.8" hidden="false" customHeight="false" outlineLevel="0" collapsed="false">
      <c r="C1285" s="0" t="n">
        <v>1293</v>
      </c>
      <c r="D1285" s="3" t="str">
        <f aca="false">VLOOKUP(C1285,$A$1:$B$451,2)</f>
        <v>29-Ki</v>
      </c>
      <c r="E1285" s="0" t="str">
        <f aca="false">VLOOKUP($D1285,metadata!$B$2:$S$451,2,0)</f>
        <v>LUMME, J; OIKARINEN, A</v>
      </c>
      <c r="F1285" s="0" t="str">
        <f aca="false">VLOOKUP($D1285,metadata!$B$2:$S$451,3,0)</f>
        <v>GENETIC BASIS OF GEOGRAPHICALLY VARIABLE PHOTOPERIODIC DIAPAUSE IN DROSOPHILA-LITTORALIS</v>
      </c>
      <c r="G1285" s="0" t="str">
        <f aca="false">VLOOKUP($D1285,metadata!$B$2:$S$451,4,0)</f>
        <v/>
      </c>
      <c r="H1285" s="0" t="str">
        <f aca="false">VLOOKUP($D1285,metadata!$B$2:$S$451,5,0)</f>
        <v>y</v>
      </c>
      <c r="I1285" s="0" t="str">
        <f aca="false">VLOOKUP($D1285,metadata!$B$2:$S$451,6,0)</f>
        <v>a</v>
      </c>
      <c r="J1285" s="0" t="str">
        <f aca="false">VLOOKUP($D1285,metadata!$B$2:$S$451,7,0)</f>
        <v>i</v>
      </c>
      <c r="K1285" s="0" t="n">
        <f aca="false">VLOOKUP($D1285,metadata!$B$2:$S$451,8,0)</f>
        <v>8</v>
      </c>
      <c r="L1285" s="0" t="n">
        <f aca="false">VLOOKUP($D1285,metadata!$B$2:$S$451,9,0)</f>
        <v>8</v>
      </c>
      <c r="M1285" s="0" t="str">
        <f aca="false">VLOOKUP($D1285,metadata!$B$2:$S$451,10,0)</f>
        <v/>
      </c>
      <c r="N1285" s="0" t="str">
        <f aca="false">VLOOKUP($D1285,metadata!$B$2:$S$451,11,0)</f>
        <v>drosophila littoralis</v>
      </c>
      <c r="O1285" s="0" t="str">
        <f aca="false">VLOOKUP($D1285,metadata!$B$2:$S$451,12,0)</f>
        <v>diptera</v>
      </c>
      <c r="P1285" s="0" t="str">
        <f aca="false">VLOOKUP($D1285,metadata!$B$2:$S$451,13,0)</f>
        <v>Ki</v>
      </c>
      <c r="Q1285" s="0" t="n">
        <f aca="false">VLOOKUP($D1285,metadata!$B$2:$S$451,14,0)</f>
        <v>69.049167</v>
      </c>
      <c r="R1285" s="0" t="n">
        <f aca="false">VLOOKUP($D1285,metadata!$B$2:$S$451,15,0)</f>
        <v>20.794444</v>
      </c>
      <c r="S1285" s="0" t="str">
        <f aca="false">VLOOKUP($D1285,metadata!$B$2:$S$451,16,0)</f>
        <v/>
      </c>
      <c r="T1285" s="0" t="str">
        <f aca="false">VLOOKUP($D1285,metadata!$B$2:$S$451,17,0)</f>
        <v/>
      </c>
      <c r="U1285" s="0" t="str">
        <f aca="false">VLOOKUP($D1285,metadata!$B$2:$S$451,18,0)</f>
        <v/>
      </c>
      <c r="V1285" s="0" t="n">
        <f aca="false">VLOOKUP($D1285,metadata!$B$2:$Z$451,19,0)</f>
        <v>128</v>
      </c>
      <c r="W1285" s="0" t="str">
        <f aca="false">VLOOKUP($D1285,metadata!$B$2:$Z$451,20,0)</f>
        <v>global average</v>
      </c>
      <c r="X1285" s="0" t="str">
        <f aca="false">VLOOKUP($D1285,metadata!$B$2:$Z$451,21,0)</f>
        <v/>
      </c>
      <c r="Y1285" s="0" t="n">
        <f aca="false">VLOOKUP($D1285,metadata!$B$2:$Z$451,22,0)</f>
        <v>29</v>
      </c>
      <c r="Z1285" s="0" t="str">
        <f aca="false">VLOOKUP($D1285,metadata!$B$2:$Z$451,23,0)</f>
        <v/>
      </c>
      <c r="AA1285" s="0" t="str">
        <f aca="false">VLOOKUP($D1285,metadata!$B$2:$Z$451,24,0)</f>
        <v>adult</v>
      </c>
      <c r="AB1285" s="0" t="str">
        <f aca="false">VLOOKUP($D1285,metadata!$B$2:$Z$451,25,0)</f>
        <v/>
      </c>
      <c r="AC1285" s="0" t="n">
        <v>24.0336761467737</v>
      </c>
      <c r="AD1285" s="0" t="n">
        <v>0.334438647929275</v>
      </c>
      <c r="AF1285" s="0" t="n">
        <f aca="false">IF(AE1285="",V1285,AE1285)</f>
        <v>128</v>
      </c>
      <c r="AG1285" s="0" t="n">
        <f aca="false">ROUND(AC1285,1)</f>
        <v>24</v>
      </c>
      <c r="AH1285" s="0" t="n">
        <v>1977</v>
      </c>
      <c r="AI1285" s="0" t="s">
        <v>37</v>
      </c>
      <c r="AJ1285" s="0" t="s">
        <v>38</v>
      </c>
    </row>
    <row r="1286" customFormat="false" ht="13.8" hidden="false" customHeight="false" outlineLevel="0" collapsed="false">
      <c r="C1286" s="0" t="n">
        <v>1294</v>
      </c>
      <c r="D1286" s="3" t="str">
        <f aca="false">VLOOKUP(C1286,$A$1:$B$451,2)</f>
        <v>29-O</v>
      </c>
      <c r="E1286" s="0" t="str">
        <f aca="false">VLOOKUP($D1286,metadata!$B$2:$S$451,2,0)</f>
        <v>LUMME, J; OIKARINEN, A</v>
      </c>
      <c r="F1286" s="0" t="str">
        <f aca="false">VLOOKUP($D1286,metadata!$B$2:$S$451,3,0)</f>
        <v>GENETIC BASIS OF GEOGRAPHICALLY VARIABLE PHOTOPERIODIC DIAPAUSE IN DROSOPHILA-LITTORALIS</v>
      </c>
      <c r="G1286" s="0" t="str">
        <f aca="false">VLOOKUP($D1286,metadata!$B$2:$S$451,4,0)</f>
        <v/>
      </c>
      <c r="H1286" s="0" t="str">
        <f aca="false">VLOOKUP($D1286,metadata!$B$2:$S$451,5,0)</f>
        <v>y</v>
      </c>
      <c r="I1286" s="0" t="str">
        <f aca="false">VLOOKUP($D1286,metadata!$B$2:$S$451,6,0)</f>
        <v>a</v>
      </c>
      <c r="J1286" s="0" t="str">
        <f aca="false">VLOOKUP($D1286,metadata!$B$2:$S$451,7,0)</f>
        <v>i</v>
      </c>
      <c r="K1286" s="0" t="n">
        <f aca="false">VLOOKUP($D1286,metadata!$B$2:$S$451,8,0)</f>
        <v>8</v>
      </c>
      <c r="L1286" s="0" t="n">
        <f aca="false">VLOOKUP($D1286,metadata!$B$2:$S$451,9,0)</f>
        <v>8</v>
      </c>
      <c r="M1286" s="0" t="str">
        <f aca="false">VLOOKUP($D1286,metadata!$B$2:$S$451,10,0)</f>
        <v/>
      </c>
      <c r="N1286" s="0" t="str">
        <f aca="false">VLOOKUP($D1286,metadata!$B$2:$S$451,11,0)</f>
        <v>drosophila littoralis</v>
      </c>
      <c r="O1286" s="0" t="str">
        <f aca="false">VLOOKUP($D1286,metadata!$B$2:$S$451,12,0)</f>
        <v>diptera</v>
      </c>
      <c r="P1286" s="0" t="str">
        <f aca="false">VLOOKUP($D1286,metadata!$B$2:$S$451,13,0)</f>
        <v>O</v>
      </c>
      <c r="Q1286" s="0" t="n">
        <f aca="false">VLOOKUP($D1286,metadata!$B$2:$S$451,14,0)</f>
        <v>65.013333</v>
      </c>
      <c r="R1286" s="0" t="n">
        <f aca="false">VLOOKUP($D1286,metadata!$B$2:$S$451,15,0)</f>
        <v>25.4725</v>
      </c>
      <c r="S1286" s="0" t="str">
        <f aca="false">VLOOKUP($D1286,metadata!$B$2:$S$451,16,0)</f>
        <v/>
      </c>
      <c r="T1286" s="0" t="str">
        <f aca="false">VLOOKUP($D1286,metadata!$B$2:$S$451,17,0)</f>
        <v/>
      </c>
      <c r="U1286" s="0" t="str">
        <f aca="false">VLOOKUP($D1286,metadata!$B$2:$S$451,18,0)</f>
        <v/>
      </c>
      <c r="V1286" s="0" t="n">
        <f aca="false">VLOOKUP($D1286,metadata!$B$2:$Z$451,19,0)</f>
        <v>128</v>
      </c>
      <c r="W1286" s="0" t="str">
        <f aca="false">VLOOKUP($D1286,metadata!$B$2:$Z$451,20,0)</f>
        <v>global average</v>
      </c>
      <c r="X1286" s="0" t="str">
        <f aca="false">VLOOKUP($D1286,metadata!$B$2:$Z$451,21,0)</f>
        <v/>
      </c>
      <c r="Y1286" s="0" t="n">
        <f aca="false">VLOOKUP($D1286,metadata!$B$2:$Z$451,22,0)</f>
        <v>29</v>
      </c>
      <c r="Z1286" s="0" t="str">
        <f aca="false">VLOOKUP($D1286,metadata!$B$2:$Z$451,23,0)</f>
        <v/>
      </c>
      <c r="AA1286" s="0" t="str">
        <f aca="false">VLOOKUP($D1286,metadata!$B$2:$Z$451,24,0)</f>
        <v>adult</v>
      </c>
      <c r="AB1286" s="0" t="str">
        <f aca="false">VLOOKUP($D1286,metadata!$B$2:$Z$451,25,0)</f>
        <v/>
      </c>
      <c r="AC1286" s="0" t="n">
        <v>6.00442283853321</v>
      </c>
      <c r="AD1286" s="0" t="n">
        <v>99.5807073223339</v>
      </c>
      <c r="AF1286" s="0" t="n">
        <f aca="false">IF(AE1286="",V1286,AE1286)</f>
        <v>128</v>
      </c>
      <c r="AG1286" s="0" t="n">
        <f aca="false">ROUND(AC1286,1)</f>
        <v>6</v>
      </c>
      <c r="AH1286" s="0" t="n">
        <v>1977</v>
      </c>
      <c r="AI1286" s="0" t="s">
        <v>37</v>
      </c>
      <c r="AJ1286" s="0" t="s">
        <v>38</v>
      </c>
    </row>
    <row r="1287" customFormat="false" ht="13.8" hidden="false" customHeight="false" outlineLevel="0" collapsed="false">
      <c r="C1287" s="0" t="n">
        <v>1295</v>
      </c>
      <c r="D1287" s="3" t="str">
        <f aca="false">VLOOKUP(C1287,$A$1:$B$451,2)</f>
        <v>29-O</v>
      </c>
      <c r="E1287" s="0" t="str">
        <f aca="false">VLOOKUP($D1287,metadata!$B$2:$S$451,2,0)</f>
        <v>LUMME, J; OIKARINEN, A</v>
      </c>
      <c r="F1287" s="0" t="str">
        <f aca="false">VLOOKUP($D1287,metadata!$B$2:$S$451,3,0)</f>
        <v>GENETIC BASIS OF GEOGRAPHICALLY VARIABLE PHOTOPERIODIC DIAPAUSE IN DROSOPHILA-LITTORALIS</v>
      </c>
      <c r="G1287" s="0" t="str">
        <f aca="false">VLOOKUP($D1287,metadata!$B$2:$S$451,4,0)</f>
        <v/>
      </c>
      <c r="H1287" s="0" t="str">
        <f aca="false">VLOOKUP($D1287,metadata!$B$2:$S$451,5,0)</f>
        <v>y</v>
      </c>
      <c r="I1287" s="0" t="str">
        <f aca="false">VLOOKUP($D1287,metadata!$B$2:$S$451,6,0)</f>
        <v>a</v>
      </c>
      <c r="J1287" s="0" t="str">
        <f aca="false">VLOOKUP($D1287,metadata!$B$2:$S$451,7,0)</f>
        <v>i</v>
      </c>
      <c r="K1287" s="0" t="n">
        <f aca="false">VLOOKUP($D1287,metadata!$B$2:$S$451,8,0)</f>
        <v>8</v>
      </c>
      <c r="L1287" s="0" t="n">
        <f aca="false">VLOOKUP($D1287,metadata!$B$2:$S$451,9,0)</f>
        <v>8</v>
      </c>
      <c r="M1287" s="0" t="str">
        <f aca="false">VLOOKUP($D1287,metadata!$B$2:$S$451,10,0)</f>
        <v/>
      </c>
      <c r="N1287" s="0" t="str">
        <f aca="false">VLOOKUP($D1287,metadata!$B$2:$S$451,11,0)</f>
        <v>drosophila littoralis</v>
      </c>
      <c r="O1287" s="0" t="str">
        <f aca="false">VLOOKUP($D1287,metadata!$B$2:$S$451,12,0)</f>
        <v>diptera</v>
      </c>
      <c r="P1287" s="0" t="str">
        <f aca="false">VLOOKUP($D1287,metadata!$B$2:$S$451,13,0)</f>
        <v>O</v>
      </c>
      <c r="Q1287" s="0" t="n">
        <f aca="false">VLOOKUP($D1287,metadata!$B$2:$S$451,14,0)</f>
        <v>65.013333</v>
      </c>
      <c r="R1287" s="0" t="n">
        <f aca="false">VLOOKUP($D1287,metadata!$B$2:$S$451,15,0)</f>
        <v>25.4725</v>
      </c>
      <c r="S1287" s="0" t="str">
        <f aca="false">VLOOKUP($D1287,metadata!$B$2:$S$451,16,0)</f>
        <v/>
      </c>
      <c r="T1287" s="0" t="str">
        <f aca="false">VLOOKUP($D1287,metadata!$B$2:$S$451,17,0)</f>
        <v/>
      </c>
      <c r="U1287" s="0" t="str">
        <f aca="false">VLOOKUP($D1287,metadata!$B$2:$S$451,18,0)</f>
        <v/>
      </c>
      <c r="V1287" s="0" t="n">
        <f aca="false">VLOOKUP($D1287,metadata!$B$2:$Z$451,19,0)</f>
        <v>128</v>
      </c>
      <c r="W1287" s="0" t="str">
        <f aca="false">VLOOKUP($D1287,metadata!$B$2:$Z$451,20,0)</f>
        <v>global average</v>
      </c>
      <c r="X1287" s="0" t="str">
        <f aca="false">VLOOKUP($D1287,metadata!$B$2:$Z$451,21,0)</f>
        <v/>
      </c>
      <c r="Y1287" s="0" t="n">
        <f aca="false">VLOOKUP($D1287,metadata!$B$2:$Z$451,22,0)</f>
        <v>29</v>
      </c>
      <c r="Z1287" s="0" t="str">
        <f aca="false">VLOOKUP($D1287,metadata!$B$2:$Z$451,23,0)</f>
        <v/>
      </c>
      <c r="AA1287" s="0" t="str">
        <f aca="false">VLOOKUP($D1287,metadata!$B$2:$Z$451,24,0)</f>
        <v>adult</v>
      </c>
      <c r="AB1287" s="0" t="str">
        <f aca="false">VLOOKUP($D1287,metadata!$B$2:$Z$451,25,0)</f>
        <v/>
      </c>
      <c r="AC1287" s="0" t="n">
        <v>8.94681927750823</v>
      </c>
      <c r="AD1287" s="0" t="n">
        <v>99.870941287174</v>
      </c>
      <c r="AF1287" s="0" t="n">
        <f aca="false">IF(AE1287="",V1287,AE1287)</f>
        <v>128</v>
      </c>
      <c r="AG1287" s="0" t="n">
        <v>9</v>
      </c>
      <c r="AH1287" s="0" t="n">
        <v>1977</v>
      </c>
      <c r="AI1287" s="0" t="s">
        <v>37</v>
      </c>
      <c r="AJ1287" s="0" t="s">
        <v>38</v>
      </c>
    </row>
    <row r="1288" customFormat="false" ht="13.8" hidden="false" customHeight="false" outlineLevel="0" collapsed="false">
      <c r="C1288" s="0" t="n">
        <v>1296</v>
      </c>
      <c r="D1288" s="3" t="str">
        <f aca="false">VLOOKUP(C1288,$A$1:$B$451,2)</f>
        <v>29-O</v>
      </c>
      <c r="E1288" s="0" t="str">
        <f aca="false">VLOOKUP($D1288,metadata!$B$2:$S$451,2,0)</f>
        <v>LUMME, J; OIKARINEN, A</v>
      </c>
      <c r="F1288" s="0" t="str">
        <f aca="false">VLOOKUP($D1288,metadata!$B$2:$S$451,3,0)</f>
        <v>GENETIC BASIS OF GEOGRAPHICALLY VARIABLE PHOTOPERIODIC DIAPAUSE IN DROSOPHILA-LITTORALIS</v>
      </c>
      <c r="G1288" s="0" t="str">
        <f aca="false">VLOOKUP($D1288,metadata!$B$2:$S$451,4,0)</f>
        <v/>
      </c>
      <c r="H1288" s="0" t="str">
        <f aca="false">VLOOKUP($D1288,metadata!$B$2:$S$451,5,0)</f>
        <v>y</v>
      </c>
      <c r="I1288" s="0" t="str">
        <f aca="false">VLOOKUP($D1288,metadata!$B$2:$S$451,6,0)</f>
        <v>a</v>
      </c>
      <c r="J1288" s="0" t="str">
        <f aca="false">VLOOKUP($D1288,metadata!$B$2:$S$451,7,0)</f>
        <v>i</v>
      </c>
      <c r="K1288" s="0" t="n">
        <f aca="false">VLOOKUP($D1288,metadata!$B$2:$S$451,8,0)</f>
        <v>8</v>
      </c>
      <c r="L1288" s="0" t="n">
        <f aca="false">VLOOKUP($D1288,metadata!$B$2:$S$451,9,0)</f>
        <v>8</v>
      </c>
      <c r="M1288" s="0" t="str">
        <f aca="false">VLOOKUP($D1288,metadata!$B$2:$S$451,10,0)</f>
        <v/>
      </c>
      <c r="N1288" s="0" t="str">
        <f aca="false">VLOOKUP($D1288,metadata!$B$2:$S$451,11,0)</f>
        <v>drosophila littoralis</v>
      </c>
      <c r="O1288" s="0" t="str">
        <f aca="false">VLOOKUP($D1288,metadata!$B$2:$S$451,12,0)</f>
        <v>diptera</v>
      </c>
      <c r="P1288" s="0" t="str">
        <f aca="false">VLOOKUP($D1288,metadata!$B$2:$S$451,13,0)</f>
        <v>O</v>
      </c>
      <c r="Q1288" s="0" t="n">
        <f aca="false">VLOOKUP($D1288,metadata!$B$2:$S$451,14,0)</f>
        <v>65.013333</v>
      </c>
      <c r="R1288" s="0" t="n">
        <f aca="false">VLOOKUP($D1288,metadata!$B$2:$S$451,15,0)</f>
        <v>25.4725</v>
      </c>
      <c r="S1288" s="0" t="str">
        <f aca="false">VLOOKUP($D1288,metadata!$B$2:$S$451,16,0)</f>
        <v/>
      </c>
      <c r="T1288" s="0" t="str">
        <f aca="false">VLOOKUP($D1288,metadata!$B$2:$S$451,17,0)</f>
        <v/>
      </c>
      <c r="U1288" s="0" t="str">
        <f aca="false">VLOOKUP($D1288,metadata!$B$2:$S$451,18,0)</f>
        <v/>
      </c>
      <c r="V1288" s="0" t="n">
        <f aca="false">VLOOKUP($D1288,metadata!$B$2:$Z$451,19,0)</f>
        <v>128</v>
      </c>
      <c r="W1288" s="0" t="str">
        <f aca="false">VLOOKUP($D1288,metadata!$B$2:$Z$451,20,0)</f>
        <v>global average</v>
      </c>
      <c r="X1288" s="0" t="str">
        <f aca="false">VLOOKUP($D1288,metadata!$B$2:$Z$451,21,0)</f>
        <v/>
      </c>
      <c r="Y1288" s="0" t="n">
        <f aca="false">VLOOKUP($D1288,metadata!$B$2:$Z$451,22,0)</f>
        <v>29</v>
      </c>
      <c r="Z1288" s="0" t="str">
        <f aca="false">VLOOKUP($D1288,metadata!$B$2:$Z$451,23,0)</f>
        <v/>
      </c>
      <c r="AA1288" s="0" t="str">
        <f aca="false">VLOOKUP($D1288,metadata!$B$2:$Z$451,24,0)</f>
        <v>adult</v>
      </c>
      <c r="AB1288" s="0" t="str">
        <f aca="false">VLOOKUP($D1288,metadata!$B$2:$Z$451,25,0)</f>
        <v/>
      </c>
      <c r="AC1288" s="0" t="n">
        <v>11.9575919469259</v>
      </c>
      <c r="AD1288" s="0" t="n">
        <v>99.6623615492734</v>
      </c>
      <c r="AF1288" s="0" t="n">
        <f aca="false">IF(AE1288="",V1288,AE1288)</f>
        <v>128</v>
      </c>
      <c r="AG1288" s="0" t="n">
        <f aca="false">ROUND(AC1288,1)</f>
        <v>12</v>
      </c>
      <c r="AH1288" s="0" t="n">
        <v>1977</v>
      </c>
      <c r="AI1288" s="0" t="s">
        <v>37</v>
      </c>
      <c r="AJ1288" s="0" t="s">
        <v>38</v>
      </c>
    </row>
    <row r="1289" customFormat="false" ht="13.8" hidden="false" customHeight="false" outlineLevel="0" collapsed="false">
      <c r="C1289" s="0" t="n">
        <v>1297</v>
      </c>
      <c r="D1289" s="3" t="str">
        <f aca="false">VLOOKUP(C1289,$A$1:$B$451,2)</f>
        <v>29-O</v>
      </c>
      <c r="E1289" s="0" t="str">
        <f aca="false">VLOOKUP($D1289,metadata!$B$2:$S$451,2,0)</f>
        <v>LUMME, J; OIKARINEN, A</v>
      </c>
      <c r="F1289" s="0" t="str">
        <f aca="false">VLOOKUP($D1289,metadata!$B$2:$S$451,3,0)</f>
        <v>GENETIC BASIS OF GEOGRAPHICALLY VARIABLE PHOTOPERIODIC DIAPAUSE IN DROSOPHILA-LITTORALIS</v>
      </c>
      <c r="G1289" s="0" t="str">
        <f aca="false">VLOOKUP($D1289,metadata!$B$2:$S$451,4,0)</f>
        <v/>
      </c>
      <c r="H1289" s="0" t="str">
        <f aca="false">VLOOKUP($D1289,metadata!$B$2:$S$451,5,0)</f>
        <v>y</v>
      </c>
      <c r="I1289" s="0" t="str">
        <f aca="false">VLOOKUP($D1289,metadata!$B$2:$S$451,6,0)</f>
        <v>a</v>
      </c>
      <c r="J1289" s="0" t="str">
        <f aca="false">VLOOKUP($D1289,metadata!$B$2:$S$451,7,0)</f>
        <v>i</v>
      </c>
      <c r="K1289" s="0" t="n">
        <f aca="false">VLOOKUP($D1289,metadata!$B$2:$S$451,8,0)</f>
        <v>8</v>
      </c>
      <c r="L1289" s="0" t="n">
        <f aca="false">VLOOKUP($D1289,metadata!$B$2:$S$451,9,0)</f>
        <v>8</v>
      </c>
      <c r="M1289" s="0" t="str">
        <f aca="false">VLOOKUP($D1289,metadata!$B$2:$S$451,10,0)</f>
        <v/>
      </c>
      <c r="N1289" s="0" t="str">
        <f aca="false">VLOOKUP($D1289,metadata!$B$2:$S$451,11,0)</f>
        <v>drosophila littoralis</v>
      </c>
      <c r="O1289" s="0" t="str">
        <f aca="false">VLOOKUP($D1289,metadata!$B$2:$S$451,12,0)</f>
        <v>diptera</v>
      </c>
      <c r="P1289" s="0" t="str">
        <f aca="false">VLOOKUP($D1289,metadata!$B$2:$S$451,13,0)</f>
        <v>O</v>
      </c>
      <c r="Q1289" s="0" t="n">
        <f aca="false">VLOOKUP($D1289,metadata!$B$2:$S$451,14,0)</f>
        <v>65.013333</v>
      </c>
      <c r="R1289" s="0" t="n">
        <f aca="false">VLOOKUP($D1289,metadata!$B$2:$S$451,15,0)</f>
        <v>25.4725</v>
      </c>
      <c r="S1289" s="0" t="str">
        <f aca="false">VLOOKUP($D1289,metadata!$B$2:$S$451,16,0)</f>
        <v/>
      </c>
      <c r="T1289" s="0" t="str">
        <f aca="false">VLOOKUP($D1289,metadata!$B$2:$S$451,17,0)</f>
        <v/>
      </c>
      <c r="U1289" s="0" t="str">
        <f aca="false">VLOOKUP($D1289,metadata!$B$2:$S$451,18,0)</f>
        <v/>
      </c>
      <c r="V1289" s="0" t="n">
        <f aca="false">VLOOKUP($D1289,metadata!$B$2:$Z$451,19,0)</f>
        <v>128</v>
      </c>
      <c r="W1289" s="0" t="str">
        <f aca="false">VLOOKUP($D1289,metadata!$B$2:$Z$451,20,0)</f>
        <v>global average</v>
      </c>
      <c r="X1289" s="0" t="str">
        <f aca="false">VLOOKUP($D1289,metadata!$B$2:$Z$451,21,0)</f>
        <v/>
      </c>
      <c r="Y1289" s="0" t="n">
        <f aca="false">VLOOKUP($D1289,metadata!$B$2:$Z$451,22,0)</f>
        <v>29</v>
      </c>
      <c r="Z1289" s="0" t="str">
        <f aca="false">VLOOKUP($D1289,metadata!$B$2:$Z$451,23,0)</f>
        <v/>
      </c>
      <c r="AA1289" s="0" t="str">
        <f aca="false">VLOOKUP($D1289,metadata!$B$2:$Z$451,24,0)</f>
        <v>adult</v>
      </c>
      <c r="AB1289" s="0" t="str">
        <f aca="false">VLOOKUP($D1289,metadata!$B$2:$Z$451,25,0)</f>
        <v/>
      </c>
      <c r="AC1289" s="0" t="n">
        <v>14.9514696575736</v>
      </c>
      <c r="AD1289" s="0" t="n">
        <v>99.2858514201199</v>
      </c>
      <c r="AF1289" s="0" t="n">
        <f aca="false">IF(AE1289="",V1289,AE1289)</f>
        <v>128</v>
      </c>
      <c r="AG1289" s="0" t="n">
        <f aca="false">ROUND(AC1289,1)</f>
        <v>15</v>
      </c>
      <c r="AH1289" s="0" t="n">
        <v>1977</v>
      </c>
      <c r="AI1289" s="0" t="s">
        <v>37</v>
      </c>
      <c r="AJ1289" s="0" t="s">
        <v>38</v>
      </c>
    </row>
    <row r="1290" customFormat="false" ht="13.8" hidden="false" customHeight="false" outlineLevel="0" collapsed="false">
      <c r="C1290" s="0" t="n">
        <v>1298</v>
      </c>
      <c r="D1290" s="3" t="str">
        <f aca="false">VLOOKUP(C1290,$A$1:$B$451,2)</f>
        <v>29-O</v>
      </c>
      <c r="E1290" s="0" t="str">
        <f aca="false">VLOOKUP($D1290,metadata!$B$2:$S$451,2,0)</f>
        <v>LUMME, J; OIKARINEN, A</v>
      </c>
      <c r="F1290" s="0" t="str">
        <f aca="false">VLOOKUP($D1290,metadata!$B$2:$S$451,3,0)</f>
        <v>GENETIC BASIS OF GEOGRAPHICALLY VARIABLE PHOTOPERIODIC DIAPAUSE IN DROSOPHILA-LITTORALIS</v>
      </c>
      <c r="G1290" s="0" t="str">
        <f aca="false">VLOOKUP($D1290,metadata!$B$2:$S$451,4,0)</f>
        <v/>
      </c>
      <c r="H1290" s="0" t="str">
        <f aca="false">VLOOKUP($D1290,metadata!$B$2:$S$451,5,0)</f>
        <v>y</v>
      </c>
      <c r="I1290" s="0" t="str">
        <f aca="false">VLOOKUP($D1290,metadata!$B$2:$S$451,6,0)</f>
        <v>a</v>
      </c>
      <c r="J1290" s="0" t="str">
        <f aca="false">VLOOKUP($D1290,metadata!$B$2:$S$451,7,0)</f>
        <v>i</v>
      </c>
      <c r="K1290" s="0" t="n">
        <f aca="false">VLOOKUP($D1290,metadata!$B$2:$S$451,8,0)</f>
        <v>8</v>
      </c>
      <c r="L1290" s="0" t="n">
        <f aca="false">VLOOKUP($D1290,metadata!$B$2:$S$451,9,0)</f>
        <v>8</v>
      </c>
      <c r="M1290" s="0" t="str">
        <f aca="false">VLOOKUP($D1290,metadata!$B$2:$S$451,10,0)</f>
        <v/>
      </c>
      <c r="N1290" s="0" t="str">
        <f aca="false">VLOOKUP($D1290,metadata!$B$2:$S$451,11,0)</f>
        <v>drosophila littoralis</v>
      </c>
      <c r="O1290" s="0" t="str">
        <f aca="false">VLOOKUP($D1290,metadata!$B$2:$S$451,12,0)</f>
        <v>diptera</v>
      </c>
      <c r="P1290" s="0" t="str">
        <f aca="false">VLOOKUP($D1290,metadata!$B$2:$S$451,13,0)</f>
        <v>O</v>
      </c>
      <c r="Q1290" s="0" t="n">
        <f aca="false">VLOOKUP($D1290,metadata!$B$2:$S$451,14,0)</f>
        <v>65.013333</v>
      </c>
      <c r="R1290" s="0" t="n">
        <f aca="false">VLOOKUP($D1290,metadata!$B$2:$S$451,15,0)</f>
        <v>25.4725</v>
      </c>
      <c r="S1290" s="0" t="str">
        <f aca="false">VLOOKUP($D1290,metadata!$B$2:$S$451,16,0)</f>
        <v/>
      </c>
      <c r="T1290" s="0" t="str">
        <f aca="false">VLOOKUP($D1290,metadata!$B$2:$S$451,17,0)</f>
        <v/>
      </c>
      <c r="U1290" s="0" t="str">
        <f aca="false">VLOOKUP($D1290,metadata!$B$2:$S$451,18,0)</f>
        <v/>
      </c>
      <c r="V1290" s="0" t="n">
        <f aca="false">VLOOKUP($D1290,metadata!$B$2:$Z$451,19,0)</f>
        <v>128</v>
      </c>
      <c r="W1290" s="0" t="str">
        <f aca="false">VLOOKUP($D1290,metadata!$B$2:$Z$451,20,0)</f>
        <v>global average</v>
      </c>
      <c r="X1290" s="0" t="str">
        <f aca="false">VLOOKUP($D1290,metadata!$B$2:$Z$451,21,0)</f>
        <v/>
      </c>
      <c r="Y1290" s="0" t="n">
        <f aca="false">VLOOKUP($D1290,metadata!$B$2:$Z$451,22,0)</f>
        <v>29</v>
      </c>
      <c r="Z1290" s="0" t="str">
        <f aca="false">VLOOKUP($D1290,metadata!$B$2:$Z$451,23,0)</f>
        <v/>
      </c>
      <c r="AA1290" s="0" t="str">
        <f aca="false">VLOOKUP($D1290,metadata!$B$2:$Z$451,24,0)</f>
        <v>adult</v>
      </c>
      <c r="AB1290" s="0" t="str">
        <f aca="false">VLOOKUP($D1290,metadata!$B$2:$Z$451,25,0)</f>
        <v/>
      </c>
      <c r="AC1290" s="0" t="n">
        <v>16.4485791690467</v>
      </c>
      <c r="AD1290" s="0" t="n">
        <v>98.8467673695962</v>
      </c>
      <c r="AF1290" s="0" t="n">
        <f aca="false">IF(AE1290="",V1290,AE1290)</f>
        <v>128</v>
      </c>
      <c r="AG1290" s="0" t="n">
        <v>16.5</v>
      </c>
      <c r="AH1290" s="0" t="n">
        <v>1977</v>
      </c>
      <c r="AI1290" s="0" t="s">
        <v>37</v>
      </c>
      <c r="AJ1290" s="0" t="s">
        <v>38</v>
      </c>
    </row>
    <row r="1291" customFormat="false" ht="13.8" hidden="false" customHeight="false" outlineLevel="0" collapsed="false">
      <c r="C1291" s="0" t="n">
        <v>1299</v>
      </c>
      <c r="D1291" s="3" t="str">
        <f aca="false">VLOOKUP(C1291,$A$1:$B$451,2)</f>
        <v>29-O</v>
      </c>
      <c r="E1291" s="0" t="str">
        <f aca="false">VLOOKUP($D1291,metadata!$B$2:$S$451,2,0)</f>
        <v>LUMME, J; OIKARINEN, A</v>
      </c>
      <c r="F1291" s="0" t="str">
        <f aca="false">VLOOKUP($D1291,metadata!$B$2:$S$451,3,0)</f>
        <v>GENETIC BASIS OF GEOGRAPHICALLY VARIABLE PHOTOPERIODIC DIAPAUSE IN DROSOPHILA-LITTORALIS</v>
      </c>
      <c r="G1291" s="0" t="str">
        <f aca="false">VLOOKUP($D1291,metadata!$B$2:$S$451,4,0)</f>
        <v/>
      </c>
      <c r="H1291" s="0" t="str">
        <f aca="false">VLOOKUP($D1291,metadata!$B$2:$S$451,5,0)</f>
        <v>y</v>
      </c>
      <c r="I1291" s="0" t="str">
        <f aca="false">VLOOKUP($D1291,metadata!$B$2:$S$451,6,0)</f>
        <v>a</v>
      </c>
      <c r="J1291" s="0" t="str">
        <f aca="false">VLOOKUP($D1291,metadata!$B$2:$S$451,7,0)</f>
        <v>i</v>
      </c>
      <c r="K1291" s="0" t="n">
        <f aca="false">VLOOKUP($D1291,metadata!$B$2:$S$451,8,0)</f>
        <v>8</v>
      </c>
      <c r="L1291" s="0" t="n">
        <f aca="false">VLOOKUP($D1291,metadata!$B$2:$S$451,9,0)</f>
        <v>8</v>
      </c>
      <c r="M1291" s="0" t="str">
        <f aca="false">VLOOKUP($D1291,metadata!$B$2:$S$451,10,0)</f>
        <v/>
      </c>
      <c r="N1291" s="0" t="str">
        <f aca="false">VLOOKUP($D1291,metadata!$B$2:$S$451,11,0)</f>
        <v>drosophila littoralis</v>
      </c>
      <c r="O1291" s="0" t="str">
        <f aca="false">VLOOKUP($D1291,metadata!$B$2:$S$451,12,0)</f>
        <v>diptera</v>
      </c>
      <c r="P1291" s="0" t="str">
        <f aca="false">VLOOKUP($D1291,metadata!$B$2:$S$451,13,0)</f>
        <v>O</v>
      </c>
      <c r="Q1291" s="0" t="n">
        <f aca="false">VLOOKUP($D1291,metadata!$B$2:$S$451,14,0)</f>
        <v>65.013333</v>
      </c>
      <c r="R1291" s="0" t="n">
        <f aca="false">VLOOKUP($D1291,metadata!$B$2:$S$451,15,0)</f>
        <v>25.4725</v>
      </c>
      <c r="S1291" s="0" t="str">
        <f aca="false">VLOOKUP($D1291,metadata!$B$2:$S$451,16,0)</f>
        <v/>
      </c>
      <c r="T1291" s="0" t="str">
        <f aca="false">VLOOKUP($D1291,metadata!$B$2:$S$451,17,0)</f>
        <v/>
      </c>
      <c r="U1291" s="0" t="str">
        <f aca="false">VLOOKUP($D1291,metadata!$B$2:$S$451,18,0)</f>
        <v/>
      </c>
      <c r="V1291" s="0" t="n">
        <f aca="false">VLOOKUP($D1291,metadata!$B$2:$Z$451,19,0)</f>
        <v>128</v>
      </c>
      <c r="W1291" s="0" t="str">
        <f aca="false">VLOOKUP($D1291,metadata!$B$2:$Z$451,20,0)</f>
        <v>global average</v>
      </c>
      <c r="X1291" s="0" t="str">
        <f aca="false">VLOOKUP($D1291,metadata!$B$2:$Z$451,21,0)</f>
        <v/>
      </c>
      <c r="Y1291" s="0" t="n">
        <f aca="false">VLOOKUP($D1291,metadata!$B$2:$Z$451,22,0)</f>
        <v>29</v>
      </c>
      <c r="Z1291" s="0" t="str">
        <f aca="false">VLOOKUP($D1291,metadata!$B$2:$Z$451,23,0)</f>
        <v/>
      </c>
      <c r="AA1291" s="0" t="str">
        <f aca="false">VLOOKUP($D1291,metadata!$B$2:$Z$451,24,0)</f>
        <v>adult</v>
      </c>
      <c r="AB1291" s="0" t="str">
        <f aca="false">VLOOKUP($D1291,metadata!$B$2:$Z$451,25,0)</f>
        <v/>
      </c>
      <c r="AC1291" s="0" t="n">
        <v>17.8894859220528</v>
      </c>
      <c r="AD1291" s="0" t="n">
        <v>31.0140293575981</v>
      </c>
      <c r="AF1291" s="0" t="n">
        <f aca="false">IF(AE1291="",V1291,AE1291)</f>
        <v>128</v>
      </c>
      <c r="AG1291" s="0" t="n">
        <v>18</v>
      </c>
      <c r="AH1291" s="0" t="n">
        <v>1977</v>
      </c>
      <c r="AI1291" s="0" t="s">
        <v>37</v>
      </c>
      <c r="AJ1291" s="0" t="s">
        <v>38</v>
      </c>
    </row>
    <row r="1292" customFormat="false" ht="13.8" hidden="false" customHeight="false" outlineLevel="0" collapsed="false">
      <c r="C1292" s="0" t="n">
        <v>1300</v>
      </c>
      <c r="D1292" s="3" t="str">
        <f aca="false">VLOOKUP(C1292,$A$1:$B$451,2)</f>
        <v>29-O</v>
      </c>
      <c r="E1292" s="0" t="str">
        <f aca="false">VLOOKUP($D1292,metadata!$B$2:$S$451,2,0)</f>
        <v>LUMME, J; OIKARINEN, A</v>
      </c>
      <c r="F1292" s="0" t="str">
        <f aca="false">VLOOKUP($D1292,metadata!$B$2:$S$451,3,0)</f>
        <v>GENETIC BASIS OF GEOGRAPHICALLY VARIABLE PHOTOPERIODIC DIAPAUSE IN DROSOPHILA-LITTORALIS</v>
      </c>
      <c r="G1292" s="0" t="str">
        <f aca="false">VLOOKUP($D1292,metadata!$B$2:$S$451,4,0)</f>
        <v/>
      </c>
      <c r="H1292" s="0" t="str">
        <f aca="false">VLOOKUP($D1292,metadata!$B$2:$S$451,5,0)</f>
        <v>y</v>
      </c>
      <c r="I1292" s="0" t="str">
        <f aca="false">VLOOKUP($D1292,metadata!$B$2:$S$451,6,0)</f>
        <v>a</v>
      </c>
      <c r="J1292" s="0" t="str">
        <f aca="false">VLOOKUP($D1292,metadata!$B$2:$S$451,7,0)</f>
        <v>i</v>
      </c>
      <c r="K1292" s="0" t="n">
        <f aca="false">VLOOKUP($D1292,metadata!$B$2:$S$451,8,0)</f>
        <v>8</v>
      </c>
      <c r="L1292" s="0" t="n">
        <f aca="false">VLOOKUP($D1292,metadata!$B$2:$S$451,9,0)</f>
        <v>8</v>
      </c>
      <c r="M1292" s="0" t="str">
        <f aca="false">VLOOKUP($D1292,metadata!$B$2:$S$451,10,0)</f>
        <v/>
      </c>
      <c r="N1292" s="0" t="str">
        <f aca="false">VLOOKUP($D1292,metadata!$B$2:$S$451,11,0)</f>
        <v>drosophila littoralis</v>
      </c>
      <c r="O1292" s="0" t="str">
        <f aca="false">VLOOKUP($D1292,metadata!$B$2:$S$451,12,0)</f>
        <v>diptera</v>
      </c>
      <c r="P1292" s="0" t="str">
        <f aca="false">VLOOKUP($D1292,metadata!$B$2:$S$451,13,0)</f>
        <v>O</v>
      </c>
      <c r="Q1292" s="0" t="n">
        <f aca="false">VLOOKUP($D1292,metadata!$B$2:$S$451,14,0)</f>
        <v>65.013333</v>
      </c>
      <c r="R1292" s="0" t="n">
        <f aca="false">VLOOKUP($D1292,metadata!$B$2:$S$451,15,0)</f>
        <v>25.4725</v>
      </c>
      <c r="S1292" s="0" t="str">
        <f aca="false">VLOOKUP($D1292,metadata!$B$2:$S$451,16,0)</f>
        <v/>
      </c>
      <c r="T1292" s="0" t="str">
        <f aca="false">VLOOKUP($D1292,metadata!$B$2:$S$451,17,0)</f>
        <v/>
      </c>
      <c r="U1292" s="0" t="str">
        <f aca="false">VLOOKUP($D1292,metadata!$B$2:$S$451,18,0)</f>
        <v/>
      </c>
      <c r="V1292" s="0" t="n">
        <f aca="false">VLOOKUP($D1292,metadata!$B$2:$Z$451,19,0)</f>
        <v>128</v>
      </c>
      <c r="W1292" s="0" t="str">
        <f aca="false">VLOOKUP($D1292,metadata!$B$2:$Z$451,20,0)</f>
        <v>global average</v>
      </c>
      <c r="X1292" s="0" t="str">
        <f aca="false">VLOOKUP($D1292,metadata!$B$2:$Z$451,21,0)</f>
        <v/>
      </c>
      <c r="Y1292" s="0" t="n">
        <f aca="false">VLOOKUP($D1292,metadata!$B$2:$Z$451,22,0)</f>
        <v>29</v>
      </c>
      <c r="Z1292" s="0" t="str">
        <f aca="false">VLOOKUP($D1292,metadata!$B$2:$Z$451,23,0)</f>
        <v/>
      </c>
      <c r="AA1292" s="0" t="str">
        <f aca="false">VLOOKUP($D1292,metadata!$B$2:$Z$451,24,0)</f>
        <v>adult</v>
      </c>
      <c r="AB1292" s="0" t="str">
        <f aca="false">VLOOKUP($D1292,metadata!$B$2:$Z$451,25,0)</f>
        <v/>
      </c>
      <c r="AC1292" s="0" t="n">
        <v>20.0191608931953</v>
      </c>
      <c r="AD1292" s="0" t="n">
        <v>0.835504063749553</v>
      </c>
      <c r="AF1292" s="0" t="n">
        <f aca="false">IF(AE1292="",V1292,AE1292)</f>
        <v>128</v>
      </c>
      <c r="AG1292" s="0" t="n">
        <f aca="false">ROUND(AC1292,1)</f>
        <v>20</v>
      </c>
      <c r="AH1292" s="0" t="n">
        <v>1977</v>
      </c>
      <c r="AI1292" s="0" t="s">
        <v>37</v>
      </c>
      <c r="AJ1292" s="0" t="s">
        <v>38</v>
      </c>
    </row>
    <row r="1293" customFormat="false" ht="13.8" hidden="false" customHeight="false" outlineLevel="0" collapsed="false">
      <c r="C1293" s="0" t="n">
        <v>1301</v>
      </c>
      <c r="D1293" s="3" t="str">
        <f aca="false">VLOOKUP(C1293,$A$1:$B$451,2)</f>
        <v>29-O</v>
      </c>
      <c r="E1293" s="0" t="str">
        <f aca="false">VLOOKUP($D1293,metadata!$B$2:$S$451,2,0)</f>
        <v>LUMME, J; OIKARINEN, A</v>
      </c>
      <c r="F1293" s="0" t="str">
        <f aca="false">VLOOKUP($D1293,metadata!$B$2:$S$451,3,0)</f>
        <v>GENETIC BASIS OF GEOGRAPHICALLY VARIABLE PHOTOPERIODIC DIAPAUSE IN DROSOPHILA-LITTORALIS</v>
      </c>
      <c r="G1293" s="0" t="str">
        <f aca="false">VLOOKUP($D1293,metadata!$B$2:$S$451,4,0)</f>
        <v/>
      </c>
      <c r="H1293" s="0" t="str">
        <f aca="false">VLOOKUP($D1293,metadata!$B$2:$S$451,5,0)</f>
        <v>y</v>
      </c>
      <c r="I1293" s="0" t="str">
        <f aca="false">VLOOKUP($D1293,metadata!$B$2:$S$451,6,0)</f>
        <v>a</v>
      </c>
      <c r="J1293" s="0" t="str">
        <f aca="false">VLOOKUP($D1293,metadata!$B$2:$S$451,7,0)</f>
        <v>i</v>
      </c>
      <c r="K1293" s="0" t="n">
        <f aca="false">VLOOKUP($D1293,metadata!$B$2:$S$451,8,0)</f>
        <v>8</v>
      </c>
      <c r="L1293" s="0" t="n">
        <f aca="false">VLOOKUP($D1293,metadata!$B$2:$S$451,9,0)</f>
        <v>8</v>
      </c>
      <c r="M1293" s="0" t="str">
        <f aca="false">VLOOKUP($D1293,metadata!$B$2:$S$451,10,0)</f>
        <v/>
      </c>
      <c r="N1293" s="0" t="str">
        <f aca="false">VLOOKUP($D1293,metadata!$B$2:$S$451,11,0)</f>
        <v>drosophila littoralis</v>
      </c>
      <c r="O1293" s="0" t="str">
        <f aca="false">VLOOKUP($D1293,metadata!$B$2:$S$451,12,0)</f>
        <v>diptera</v>
      </c>
      <c r="P1293" s="0" t="str">
        <f aca="false">VLOOKUP($D1293,metadata!$B$2:$S$451,13,0)</f>
        <v>O</v>
      </c>
      <c r="Q1293" s="0" t="n">
        <f aca="false">VLOOKUP($D1293,metadata!$B$2:$S$451,14,0)</f>
        <v>65.013333</v>
      </c>
      <c r="R1293" s="0" t="n">
        <f aca="false">VLOOKUP($D1293,metadata!$B$2:$S$451,15,0)</f>
        <v>25.4725</v>
      </c>
      <c r="S1293" s="0" t="str">
        <f aca="false">VLOOKUP($D1293,metadata!$B$2:$S$451,16,0)</f>
        <v/>
      </c>
      <c r="T1293" s="0" t="str">
        <f aca="false">VLOOKUP($D1293,metadata!$B$2:$S$451,17,0)</f>
        <v/>
      </c>
      <c r="U1293" s="0" t="str">
        <f aca="false">VLOOKUP($D1293,metadata!$B$2:$S$451,18,0)</f>
        <v/>
      </c>
      <c r="V1293" s="0" t="n">
        <f aca="false">VLOOKUP($D1293,metadata!$B$2:$Z$451,19,0)</f>
        <v>128</v>
      </c>
      <c r="W1293" s="0" t="str">
        <f aca="false">VLOOKUP($D1293,metadata!$B$2:$Z$451,20,0)</f>
        <v>global average</v>
      </c>
      <c r="X1293" s="0" t="str">
        <f aca="false">VLOOKUP($D1293,metadata!$B$2:$Z$451,21,0)</f>
        <v/>
      </c>
      <c r="Y1293" s="0" t="n">
        <f aca="false">VLOOKUP($D1293,metadata!$B$2:$Z$451,22,0)</f>
        <v>29</v>
      </c>
      <c r="Z1293" s="0" t="str">
        <f aca="false">VLOOKUP($D1293,metadata!$B$2:$Z$451,23,0)</f>
        <v/>
      </c>
      <c r="AA1293" s="0" t="str">
        <f aca="false">VLOOKUP($D1293,metadata!$B$2:$Z$451,24,0)</f>
        <v>adult</v>
      </c>
      <c r="AB1293" s="0" t="str">
        <f aca="false">VLOOKUP($D1293,metadata!$B$2:$Z$451,25,0)</f>
        <v/>
      </c>
      <c r="AC1293" s="0" t="n">
        <v>24.0164398757054</v>
      </c>
      <c r="AD1293" s="0" t="n">
        <v>0.668166228570214</v>
      </c>
      <c r="AF1293" s="0" t="n">
        <f aca="false">IF(AE1293="",V1293,AE1293)</f>
        <v>128</v>
      </c>
      <c r="AG1293" s="0" t="n">
        <f aca="false">ROUND(AC1293,1)</f>
        <v>24</v>
      </c>
      <c r="AH1293" s="0" t="n">
        <v>1977</v>
      </c>
      <c r="AI1293" s="0" t="s">
        <v>37</v>
      </c>
      <c r="AJ1293" s="0" t="s">
        <v>38</v>
      </c>
    </row>
    <row r="1294" customFormat="false" ht="13.8" hidden="false" customHeight="false" outlineLevel="0" collapsed="false">
      <c r="C1294" s="0" t="n">
        <v>1302</v>
      </c>
      <c r="D1294" s="3" t="str">
        <f aca="false">VLOOKUP(C1294,$A$1:$B$451,2)</f>
        <v>30-N</v>
      </c>
      <c r="E1294" s="0" t="str">
        <f aca="false">VLOOKUP($D1294,metadata!$B$2:$S$451,2,0)</f>
        <v>Lushai, G; Hardie, J; Harrington, R</v>
      </c>
      <c r="F1294" s="0" t="str">
        <f aca="false">VLOOKUP($D1294,metadata!$B$2:$S$451,3,0)</f>
        <v>Inheritance of photoperiodic response in the bird cherry aphid, Rhopalosiphum padi</v>
      </c>
      <c r="G1294" s="0" t="str">
        <f aca="false">VLOOKUP($D1294,metadata!$B$2:$S$451,4,0)</f>
        <v>10.1111/j.1365-3032.1996.tb00868.x</v>
      </c>
      <c r="H1294" s="0" t="str">
        <f aca="false">VLOOKUP($D1294,metadata!$B$2:$S$451,5,0)</f>
        <v>y</v>
      </c>
      <c r="I1294" s="0" t="str">
        <f aca="false">VLOOKUP($D1294,metadata!$B$2:$S$451,6,0)</f>
        <v>a</v>
      </c>
      <c r="J1294" s="0" t="str">
        <f aca="false">VLOOKUP($D1294,metadata!$B$2:$S$451,7,0)</f>
        <v>i</v>
      </c>
      <c r="K1294" s="0" t="n">
        <f aca="false">VLOOKUP($D1294,metadata!$B$2:$S$451,8,0)</f>
        <v>3</v>
      </c>
      <c r="L1294" s="0" t="n">
        <f aca="false">VLOOKUP($D1294,metadata!$B$2:$S$451,9,0)</f>
        <v>11</v>
      </c>
      <c r="M1294" s="0" t="str">
        <f aca="false">VLOOKUP($D1294,metadata!$B$2:$S$451,10,0)</f>
        <v>n</v>
      </c>
      <c r="N1294" s="0" t="str">
        <f aca="false">VLOOKUP($D1294,metadata!$B$2:$S$451,11,0)</f>
        <v>rhopalosiphum padi</v>
      </c>
      <c r="O1294" s="0" t="str">
        <f aca="false">VLOOKUP($D1294,metadata!$B$2:$S$451,12,0)</f>
        <v>hemiptera</v>
      </c>
      <c r="P1294" s="0" t="str">
        <f aca="false">VLOOKUP($D1294,metadata!$B$2:$S$451,13,0)</f>
        <v>N</v>
      </c>
      <c r="Q1294" s="0" t="n">
        <f aca="false">VLOOKUP($D1294,metadata!$B$2:$S$451,14,0)</f>
        <v>56.5</v>
      </c>
      <c r="R1294" s="0" t="n">
        <f aca="false">VLOOKUP($D1294,metadata!$B$2:$S$451,15,0)</f>
        <v>-3.1</v>
      </c>
      <c r="S1294" s="0" t="str">
        <f aca="false">VLOOKUP($D1294,metadata!$B$2:$S$451,16,0)</f>
        <v/>
      </c>
      <c r="T1294" s="0" t="str">
        <f aca="false">VLOOKUP($D1294,metadata!$B$2:$S$451,17,0)</f>
        <v/>
      </c>
      <c r="U1294" s="0" t="str">
        <f aca="false">VLOOKUP($D1294,metadata!$B$2:$S$451,18,0)</f>
        <v/>
      </c>
      <c r="V1294" s="0" t="n">
        <f aca="false">VLOOKUP($D1294,metadata!$B$2:$Z$451,19,0)</f>
        <v>21</v>
      </c>
      <c r="W1294" s="0" t="str">
        <f aca="false">VLOOKUP($D1294,metadata!$B$2:$Z$451,20,0)</f>
        <v>approx</v>
      </c>
      <c r="X1294" s="0" t="str">
        <f aca="false">VLOOKUP($D1294,metadata!$B$2:$Z$451,21,0)</f>
        <v/>
      </c>
      <c r="Y1294" s="0" t="n">
        <f aca="false">VLOOKUP($D1294,metadata!$B$2:$Z$451,22,0)</f>
        <v>30</v>
      </c>
      <c r="Z1294" s="0" t="str">
        <f aca="false">VLOOKUP($D1294,metadata!$B$2:$Z$451,23,0)</f>
        <v/>
      </c>
      <c r="AA1294" s="0" t="str">
        <f aca="false">VLOOKUP($D1294,metadata!$B$2:$Z$451,24,0)</f>
        <v>adult</v>
      </c>
      <c r="AB1294" s="0" t="str">
        <f aca="false">VLOOKUP($D1294,metadata!$B$2:$Z$451,25,0)</f>
        <v/>
      </c>
      <c r="AC1294" s="0" t="n">
        <v>4.02119205298013</v>
      </c>
      <c r="AD1294" s="0" t="n">
        <v>0.320871608630639</v>
      </c>
      <c r="AF1294" s="0" t="n">
        <f aca="false">IF(AE1294="",V1294,AE1294)</f>
        <v>21</v>
      </c>
      <c r="AG1294" s="0" t="n">
        <f aca="false">ROUND(AC1294,1)</f>
        <v>4</v>
      </c>
      <c r="AH1294" s="0" t="n">
        <v>1996</v>
      </c>
      <c r="AI1294" s="0" t="s">
        <v>37</v>
      </c>
      <c r="AJ1294" s="0" t="s">
        <v>37</v>
      </c>
    </row>
    <row r="1295" customFormat="false" ht="13.8" hidden="false" customHeight="false" outlineLevel="0" collapsed="false">
      <c r="C1295" s="0" t="n">
        <v>1303</v>
      </c>
      <c r="D1295" s="3" t="str">
        <f aca="false">VLOOKUP(C1295,$A$1:$B$451,2)</f>
        <v>30-N</v>
      </c>
      <c r="E1295" s="0" t="str">
        <f aca="false">VLOOKUP($D1295,metadata!$B$2:$S$451,2,0)</f>
        <v>Lushai, G; Hardie, J; Harrington, R</v>
      </c>
      <c r="F1295" s="0" t="str">
        <f aca="false">VLOOKUP($D1295,metadata!$B$2:$S$451,3,0)</f>
        <v>Inheritance of photoperiodic response in the bird cherry aphid, Rhopalosiphum padi</v>
      </c>
      <c r="G1295" s="0" t="str">
        <f aca="false">VLOOKUP($D1295,metadata!$B$2:$S$451,4,0)</f>
        <v>10.1111/j.1365-3032.1996.tb00868.x</v>
      </c>
      <c r="H1295" s="0" t="str">
        <f aca="false">VLOOKUP($D1295,metadata!$B$2:$S$451,5,0)</f>
        <v>y</v>
      </c>
      <c r="I1295" s="0" t="str">
        <f aca="false">VLOOKUP($D1295,metadata!$B$2:$S$451,6,0)</f>
        <v>a</v>
      </c>
      <c r="J1295" s="0" t="str">
        <f aca="false">VLOOKUP($D1295,metadata!$B$2:$S$451,7,0)</f>
        <v>i</v>
      </c>
      <c r="K1295" s="0" t="n">
        <f aca="false">VLOOKUP($D1295,metadata!$B$2:$S$451,8,0)</f>
        <v>3</v>
      </c>
      <c r="L1295" s="0" t="n">
        <f aca="false">VLOOKUP($D1295,metadata!$B$2:$S$451,9,0)</f>
        <v>11</v>
      </c>
      <c r="M1295" s="0" t="str">
        <f aca="false">VLOOKUP($D1295,metadata!$B$2:$S$451,10,0)</f>
        <v>n</v>
      </c>
      <c r="N1295" s="0" t="str">
        <f aca="false">VLOOKUP($D1295,metadata!$B$2:$S$451,11,0)</f>
        <v>rhopalosiphum padi</v>
      </c>
      <c r="O1295" s="0" t="str">
        <f aca="false">VLOOKUP($D1295,metadata!$B$2:$S$451,12,0)</f>
        <v>hemiptera</v>
      </c>
      <c r="P1295" s="0" t="str">
        <f aca="false">VLOOKUP($D1295,metadata!$B$2:$S$451,13,0)</f>
        <v>N</v>
      </c>
      <c r="Q1295" s="0" t="n">
        <f aca="false">VLOOKUP($D1295,metadata!$B$2:$S$451,14,0)</f>
        <v>56.5</v>
      </c>
      <c r="R1295" s="0" t="n">
        <f aca="false">VLOOKUP($D1295,metadata!$B$2:$S$451,15,0)</f>
        <v>-3.1</v>
      </c>
      <c r="S1295" s="0" t="str">
        <f aca="false">VLOOKUP($D1295,metadata!$B$2:$S$451,16,0)</f>
        <v/>
      </c>
      <c r="T1295" s="0" t="str">
        <f aca="false">VLOOKUP($D1295,metadata!$B$2:$S$451,17,0)</f>
        <v/>
      </c>
      <c r="U1295" s="0" t="str">
        <f aca="false">VLOOKUP($D1295,metadata!$B$2:$S$451,18,0)</f>
        <v/>
      </c>
      <c r="V1295" s="0" t="n">
        <f aca="false">VLOOKUP($D1295,metadata!$B$2:$Z$451,19,0)</f>
        <v>21</v>
      </c>
      <c r="W1295" s="0" t="str">
        <f aca="false">VLOOKUP($D1295,metadata!$B$2:$Z$451,20,0)</f>
        <v>approx</v>
      </c>
      <c r="X1295" s="0" t="str">
        <f aca="false">VLOOKUP($D1295,metadata!$B$2:$Z$451,21,0)</f>
        <v/>
      </c>
      <c r="Y1295" s="0" t="n">
        <f aca="false">VLOOKUP($D1295,metadata!$B$2:$Z$451,22,0)</f>
        <v>30</v>
      </c>
      <c r="Z1295" s="0" t="str">
        <f aca="false">VLOOKUP($D1295,metadata!$B$2:$Z$451,23,0)</f>
        <v/>
      </c>
      <c r="AA1295" s="0" t="str">
        <f aca="false">VLOOKUP($D1295,metadata!$B$2:$Z$451,24,0)</f>
        <v>adult</v>
      </c>
      <c r="AB1295" s="0" t="str">
        <f aca="false">VLOOKUP($D1295,metadata!$B$2:$Z$451,25,0)</f>
        <v/>
      </c>
      <c r="AC1295" s="0" t="n">
        <v>8.09006622516556</v>
      </c>
      <c r="AD1295" s="0" t="n">
        <v>-0.329844050416568</v>
      </c>
      <c r="AF1295" s="0" t="n">
        <f aca="false">IF(AE1295="",V1295,AE1295)</f>
        <v>21</v>
      </c>
      <c r="AG1295" s="0" t="n">
        <v>8</v>
      </c>
      <c r="AH1295" s="0" t="n">
        <v>1996</v>
      </c>
      <c r="AI1295" s="0" t="s">
        <v>37</v>
      </c>
      <c r="AJ1295" s="0" t="s">
        <v>37</v>
      </c>
    </row>
    <row r="1296" customFormat="false" ht="13.8" hidden="false" customHeight="false" outlineLevel="0" collapsed="false">
      <c r="C1296" s="0" t="n">
        <v>1304</v>
      </c>
      <c r="D1296" s="3" t="str">
        <f aca="false">VLOOKUP(C1296,$A$1:$B$451,2)</f>
        <v>30-N</v>
      </c>
      <c r="E1296" s="0" t="str">
        <f aca="false">VLOOKUP($D1296,metadata!$B$2:$S$451,2,0)</f>
        <v>Lushai, G; Hardie, J; Harrington, R</v>
      </c>
      <c r="F1296" s="0" t="str">
        <f aca="false">VLOOKUP($D1296,metadata!$B$2:$S$451,3,0)</f>
        <v>Inheritance of photoperiodic response in the bird cherry aphid, Rhopalosiphum padi</v>
      </c>
      <c r="G1296" s="0" t="str">
        <f aca="false">VLOOKUP($D1296,metadata!$B$2:$S$451,4,0)</f>
        <v>10.1111/j.1365-3032.1996.tb00868.x</v>
      </c>
      <c r="H1296" s="0" t="str">
        <f aca="false">VLOOKUP($D1296,metadata!$B$2:$S$451,5,0)</f>
        <v>y</v>
      </c>
      <c r="I1296" s="0" t="str">
        <f aca="false">VLOOKUP($D1296,metadata!$B$2:$S$451,6,0)</f>
        <v>a</v>
      </c>
      <c r="J1296" s="0" t="str">
        <f aca="false">VLOOKUP($D1296,metadata!$B$2:$S$451,7,0)</f>
        <v>i</v>
      </c>
      <c r="K1296" s="0" t="n">
        <f aca="false">VLOOKUP($D1296,metadata!$B$2:$S$451,8,0)</f>
        <v>3</v>
      </c>
      <c r="L1296" s="0" t="n">
        <f aca="false">VLOOKUP($D1296,metadata!$B$2:$S$451,9,0)</f>
        <v>11</v>
      </c>
      <c r="M1296" s="0" t="str">
        <f aca="false">VLOOKUP($D1296,metadata!$B$2:$S$451,10,0)</f>
        <v>n</v>
      </c>
      <c r="N1296" s="0" t="str">
        <f aca="false">VLOOKUP($D1296,metadata!$B$2:$S$451,11,0)</f>
        <v>rhopalosiphum padi</v>
      </c>
      <c r="O1296" s="0" t="str">
        <f aca="false">VLOOKUP($D1296,metadata!$B$2:$S$451,12,0)</f>
        <v>hemiptera</v>
      </c>
      <c r="P1296" s="0" t="str">
        <f aca="false">VLOOKUP($D1296,metadata!$B$2:$S$451,13,0)</f>
        <v>N</v>
      </c>
      <c r="Q1296" s="0" t="n">
        <f aca="false">VLOOKUP($D1296,metadata!$B$2:$S$451,14,0)</f>
        <v>56.5</v>
      </c>
      <c r="R1296" s="0" t="n">
        <f aca="false">VLOOKUP($D1296,metadata!$B$2:$S$451,15,0)</f>
        <v>-3.1</v>
      </c>
      <c r="S1296" s="0" t="str">
        <f aca="false">VLOOKUP($D1296,metadata!$B$2:$S$451,16,0)</f>
        <v/>
      </c>
      <c r="T1296" s="0" t="str">
        <f aca="false">VLOOKUP($D1296,metadata!$B$2:$S$451,17,0)</f>
        <v/>
      </c>
      <c r="U1296" s="0" t="str">
        <f aca="false">VLOOKUP($D1296,metadata!$B$2:$S$451,18,0)</f>
        <v/>
      </c>
      <c r="V1296" s="0" t="n">
        <f aca="false">VLOOKUP($D1296,metadata!$B$2:$Z$451,19,0)</f>
        <v>21</v>
      </c>
      <c r="W1296" s="0" t="str">
        <f aca="false">VLOOKUP($D1296,metadata!$B$2:$Z$451,20,0)</f>
        <v>approx</v>
      </c>
      <c r="X1296" s="0" t="str">
        <f aca="false">VLOOKUP($D1296,metadata!$B$2:$Z$451,21,0)</f>
        <v/>
      </c>
      <c r="Y1296" s="0" t="n">
        <f aca="false">VLOOKUP($D1296,metadata!$B$2:$Z$451,22,0)</f>
        <v>30</v>
      </c>
      <c r="Z1296" s="0" t="str">
        <f aca="false">VLOOKUP($D1296,metadata!$B$2:$Z$451,23,0)</f>
        <v/>
      </c>
      <c r="AA1296" s="0" t="str">
        <f aca="false">VLOOKUP($D1296,metadata!$B$2:$Z$451,24,0)</f>
        <v>adult</v>
      </c>
      <c r="AB1296" s="0" t="str">
        <f aca="false">VLOOKUP($D1296,metadata!$B$2:$Z$451,25,0)</f>
        <v/>
      </c>
      <c r="AC1296" s="0" t="n">
        <v>10.082119205298</v>
      </c>
      <c r="AD1296" s="0" t="n">
        <v>0.477248451185658</v>
      </c>
      <c r="AF1296" s="0" t="n">
        <f aca="false">IF(AE1296="",V1296,AE1296)</f>
        <v>21</v>
      </c>
      <c r="AG1296" s="0" t="n">
        <v>10</v>
      </c>
      <c r="AH1296" s="0" t="n">
        <v>1996</v>
      </c>
      <c r="AI1296" s="0" t="s">
        <v>37</v>
      </c>
      <c r="AJ1296" s="0" t="s">
        <v>37</v>
      </c>
    </row>
    <row r="1297" customFormat="false" ht="13.8" hidden="false" customHeight="false" outlineLevel="0" collapsed="false">
      <c r="C1297" s="0" t="n">
        <v>1305</v>
      </c>
      <c r="D1297" s="3" t="str">
        <f aca="false">VLOOKUP(C1297,$A$1:$B$451,2)</f>
        <v>30-N</v>
      </c>
      <c r="E1297" s="0" t="str">
        <f aca="false">VLOOKUP($D1297,metadata!$B$2:$S$451,2,0)</f>
        <v>Lushai, G; Hardie, J; Harrington, R</v>
      </c>
      <c r="F1297" s="0" t="str">
        <f aca="false">VLOOKUP($D1297,metadata!$B$2:$S$451,3,0)</f>
        <v>Inheritance of photoperiodic response in the bird cherry aphid, Rhopalosiphum padi</v>
      </c>
      <c r="G1297" s="0" t="str">
        <f aca="false">VLOOKUP($D1297,metadata!$B$2:$S$451,4,0)</f>
        <v>10.1111/j.1365-3032.1996.tb00868.x</v>
      </c>
      <c r="H1297" s="0" t="str">
        <f aca="false">VLOOKUP($D1297,metadata!$B$2:$S$451,5,0)</f>
        <v>y</v>
      </c>
      <c r="I1297" s="0" t="str">
        <f aca="false">VLOOKUP($D1297,metadata!$B$2:$S$451,6,0)</f>
        <v>a</v>
      </c>
      <c r="J1297" s="0" t="str">
        <f aca="false">VLOOKUP($D1297,metadata!$B$2:$S$451,7,0)</f>
        <v>i</v>
      </c>
      <c r="K1297" s="0" t="n">
        <f aca="false">VLOOKUP($D1297,metadata!$B$2:$S$451,8,0)</f>
        <v>3</v>
      </c>
      <c r="L1297" s="0" t="n">
        <f aca="false">VLOOKUP($D1297,metadata!$B$2:$S$451,9,0)</f>
        <v>11</v>
      </c>
      <c r="M1297" s="0" t="str">
        <f aca="false">VLOOKUP($D1297,metadata!$B$2:$S$451,10,0)</f>
        <v>n</v>
      </c>
      <c r="N1297" s="0" t="str">
        <f aca="false">VLOOKUP($D1297,metadata!$B$2:$S$451,11,0)</f>
        <v>rhopalosiphum padi</v>
      </c>
      <c r="O1297" s="0" t="str">
        <f aca="false">VLOOKUP($D1297,metadata!$B$2:$S$451,12,0)</f>
        <v>hemiptera</v>
      </c>
      <c r="P1297" s="0" t="str">
        <f aca="false">VLOOKUP($D1297,metadata!$B$2:$S$451,13,0)</f>
        <v>N</v>
      </c>
      <c r="Q1297" s="0" t="n">
        <f aca="false">VLOOKUP($D1297,metadata!$B$2:$S$451,14,0)</f>
        <v>56.5</v>
      </c>
      <c r="R1297" s="0" t="n">
        <f aca="false">VLOOKUP($D1297,metadata!$B$2:$S$451,15,0)</f>
        <v>-3.1</v>
      </c>
      <c r="S1297" s="0" t="str">
        <f aca="false">VLOOKUP($D1297,metadata!$B$2:$S$451,16,0)</f>
        <v/>
      </c>
      <c r="T1297" s="0" t="str">
        <f aca="false">VLOOKUP($D1297,metadata!$B$2:$S$451,17,0)</f>
        <v/>
      </c>
      <c r="U1297" s="0" t="str">
        <f aca="false">VLOOKUP($D1297,metadata!$B$2:$S$451,18,0)</f>
        <v/>
      </c>
      <c r="V1297" s="0" t="n">
        <f aca="false">VLOOKUP($D1297,metadata!$B$2:$Z$451,19,0)</f>
        <v>21</v>
      </c>
      <c r="W1297" s="0" t="str">
        <f aca="false">VLOOKUP($D1297,metadata!$B$2:$Z$451,20,0)</f>
        <v>approx</v>
      </c>
      <c r="X1297" s="0" t="str">
        <f aca="false">VLOOKUP($D1297,metadata!$B$2:$Z$451,21,0)</f>
        <v/>
      </c>
      <c r="Y1297" s="0" t="n">
        <f aca="false">VLOOKUP($D1297,metadata!$B$2:$Z$451,22,0)</f>
        <v>30</v>
      </c>
      <c r="Z1297" s="0" t="str">
        <f aca="false">VLOOKUP($D1297,metadata!$B$2:$Z$451,23,0)</f>
        <v/>
      </c>
      <c r="AA1297" s="0" t="str">
        <f aca="false">VLOOKUP($D1297,metadata!$B$2:$Z$451,24,0)</f>
        <v>adult</v>
      </c>
      <c r="AB1297" s="0" t="str">
        <f aca="false">VLOOKUP($D1297,metadata!$B$2:$Z$451,25,0)</f>
        <v/>
      </c>
      <c r="AC1297" s="0" t="n">
        <v>11.1417218543046</v>
      </c>
      <c r="AD1297" s="0" t="n">
        <v>0.0692159794915596</v>
      </c>
      <c r="AF1297" s="0" t="n">
        <f aca="false">IF(AE1297="",V1297,AE1297)</f>
        <v>21</v>
      </c>
      <c r="AG1297" s="0" t="n">
        <v>11</v>
      </c>
      <c r="AH1297" s="0" t="n">
        <v>1996</v>
      </c>
      <c r="AI1297" s="0" t="s">
        <v>37</v>
      </c>
      <c r="AJ1297" s="0" t="s">
        <v>37</v>
      </c>
    </row>
    <row r="1298" customFormat="false" ht="13.8" hidden="false" customHeight="false" outlineLevel="0" collapsed="false">
      <c r="C1298" s="0" t="n">
        <v>1306</v>
      </c>
      <c r="D1298" s="3" t="str">
        <f aca="false">VLOOKUP(C1298,$A$1:$B$451,2)</f>
        <v>30-N</v>
      </c>
      <c r="E1298" s="0" t="str">
        <f aca="false">VLOOKUP($D1298,metadata!$B$2:$S$451,2,0)</f>
        <v>Lushai, G; Hardie, J; Harrington, R</v>
      </c>
      <c r="F1298" s="0" t="str">
        <f aca="false">VLOOKUP($D1298,metadata!$B$2:$S$451,3,0)</f>
        <v>Inheritance of photoperiodic response in the bird cherry aphid, Rhopalosiphum padi</v>
      </c>
      <c r="G1298" s="0" t="str">
        <f aca="false">VLOOKUP($D1298,metadata!$B$2:$S$451,4,0)</f>
        <v>10.1111/j.1365-3032.1996.tb00868.x</v>
      </c>
      <c r="H1298" s="0" t="str">
        <f aca="false">VLOOKUP($D1298,metadata!$B$2:$S$451,5,0)</f>
        <v>y</v>
      </c>
      <c r="I1298" s="0" t="str">
        <f aca="false">VLOOKUP($D1298,metadata!$B$2:$S$451,6,0)</f>
        <v>a</v>
      </c>
      <c r="J1298" s="0" t="str">
        <f aca="false">VLOOKUP($D1298,metadata!$B$2:$S$451,7,0)</f>
        <v>i</v>
      </c>
      <c r="K1298" s="0" t="n">
        <f aca="false">VLOOKUP($D1298,metadata!$B$2:$S$451,8,0)</f>
        <v>3</v>
      </c>
      <c r="L1298" s="0" t="n">
        <f aca="false">VLOOKUP($D1298,metadata!$B$2:$S$451,9,0)</f>
        <v>11</v>
      </c>
      <c r="M1298" s="0" t="str">
        <f aca="false">VLOOKUP($D1298,metadata!$B$2:$S$451,10,0)</f>
        <v>n</v>
      </c>
      <c r="N1298" s="0" t="str">
        <f aca="false">VLOOKUP($D1298,metadata!$B$2:$S$451,11,0)</f>
        <v>rhopalosiphum padi</v>
      </c>
      <c r="O1298" s="0" t="str">
        <f aca="false">VLOOKUP($D1298,metadata!$B$2:$S$451,12,0)</f>
        <v>hemiptera</v>
      </c>
      <c r="P1298" s="0" t="str">
        <f aca="false">VLOOKUP($D1298,metadata!$B$2:$S$451,13,0)</f>
        <v>N</v>
      </c>
      <c r="Q1298" s="0" t="n">
        <f aca="false">VLOOKUP($D1298,metadata!$B$2:$S$451,14,0)</f>
        <v>56.5</v>
      </c>
      <c r="R1298" s="0" t="n">
        <f aca="false">VLOOKUP($D1298,metadata!$B$2:$S$451,15,0)</f>
        <v>-3.1</v>
      </c>
      <c r="S1298" s="0" t="str">
        <f aca="false">VLOOKUP($D1298,metadata!$B$2:$S$451,16,0)</f>
        <v/>
      </c>
      <c r="T1298" s="0" t="str">
        <f aca="false">VLOOKUP($D1298,metadata!$B$2:$S$451,17,0)</f>
        <v/>
      </c>
      <c r="U1298" s="0" t="str">
        <f aca="false">VLOOKUP($D1298,metadata!$B$2:$S$451,18,0)</f>
        <v/>
      </c>
      <c r="V1298" s="0" t="n">
        <f aca="false">VLOOKUP($D1298,metadata!$B$2:$Z$451,19,0)</f>
        <v>21</v>
      </c>
      <c r="W1298" s="0" t="str">
        <f aca="false">VLOOKUP($D1298,metadata!$B$2:$Z$451,20,0)</f>
        <v>approx</v>
      </c>
      <c r="X1298" s="0" t="str">
        <f aca="false">VLOOKUP($D1298,metadata!$B$2:$Z$451,21,0)</f>
        <v/>
      </c>
      <c r="Y1298" s="0" t="n">
        <f aca="false">VLOOKUP($D1298,metadata!$B$2:$Z$451,22,0)</f>
        <v>30</v>
      </c>
      <c r="Z1298" s="0" t="str">
        <f aca="false">VLOOKUP($D1298,metadata!$B$2:$Z$451,23,0)</f>
        <v/>
      </c>
      <c r="AA1298" s="0" t="str">
        <f aca="false">VLOOKUP($D1298,metadata!$B$2:$Z$451,24,0)</f>
        <v>adult</v>
      </c>
      <c r="AB1298" s="0" t="str">
        <f aca="false">VLOOKUP($D1298,metadata!$B$2:$Z$451,25,0)</f>
        <v/>
      </c>
      <c r="AC1298" s="0" t="n">
        <v>11.6291390728476</v>
      </c>
      <c r="AD1298" s="0" t="n">
        <v>18.7395855586413</v>
      </c>
      <c r="AF1298" s="0" t="n">
        <f aca="false">IF(AE1298="",V1298,AE1298)</f>
        <v>21</v>
      </c>
      <c r="AG1298" s="0" t="n">
        <v>11.5</v>
      </c>
      <c r="AH1298" s="0" t="n">
        <v>1996</v>
      </c>
      <c r="AI1298" s="0" t="s">
        <v>37</v>
      </c>
      <c r="AJ1298" s="0" t="s">
        <v>37</v>
      </c>
    </row>
    <row r="1299" customFormat="false" ht="13.8" hidden="false" customHeight="false" outlineLevel="0" collapsed="false">
      <c r="C1299" s="0" t="n">
        <v>1307</v>
      </c>
      <c r="D1299" s="3" t="str">
        <f aca="false">VLOOKUP(C1299,$A$1:$B$451,2)</f>
        <v>30-N</v>
      </c>
      <c r="E1299" s="0" t="str">
        <f aca="false">VLOOKUP($D1299,metadata!$B$2:$S$451,2,0)</f>
        <v>Lushai, G; Hardie, J; Harrington, R</v>
      </c>
      <c r="F1299" s="0" t="str">
        <f aca="false">VLOOKUP($D1299,metadata!$B$2:$S$451,3,0)</f>
        <v>Inheritance of photoperiodic response in the bird cherry aphid, Rhopalosiphum padi</v>
      </c>
      <c r="G1299" s="0" t="str">
        <f aca="false">VLOOKUP($D1299,metadata!$B$2:$S$451,4,0)</f>
        <v>10.1111/j.1365-3032.1996.tb00868.x</v>
      </c>
      <c r="H1299" s="0" t="str">
        <f aca="false">VLOOKUP($D1299,metadata!$B$2:$S$451,5,0)</f>
        <v>y</v>
      </c>
      <c r="I1299" s="0" t="str">
        <f aca="false">VLOOKUP($D1299,metadata!$B$2:$S$451,6,0)</f>
        <v>a</v>
      </c>
      <c r="J1299" s="0" t="str">
        <f aca="false">VLOOKUP($D1299,metadata!$B$2:$S$451,7,0)</f>
        <v>i</v>
      </c>
      <c r="K1299" s="0" t="n">
        <f aca="false">VLOOKUP($D1299,metadata!$B$2:$S$451,8,0)</f>
        <v>3</v>
      </c>
      <c r="L1299" s="0" t="n">
        <f aca="false">VLOOKUP($D1299,metadata!$B$2:$S$451,9,0)</f>
        <v>11</v>
      </c>
      <c r="M1299" s="0" t="str">
        <f aca="false">VLOOKUP($D1299,metadata!$B$2:$S$451,10,0)</f>
        <v>n</v>
      </c>
      <c r="N1299" s="0" t="str">
        <f aca="false">VLOOKUP($D1299,metadata!$B$2:$S$451,11,0)</f>
        <v>rhopalosiphum padi</v>
      </c>
      <c r="O1299" s="0" t="str">
        <f aca="false">VLOOKUP($D1299,metadata!$B$2:$S$451,12,0)</f>
        <v>hemiptera</v>
      </c>
      <c r="P1299" s="0" t="str">
        <f aca="false">VLOOKUP($D1299,metadata!$B$2:$S$451,13,0)</f>
        <v>N</v>
      </c>
      <c r="Q1299" s="0" t="n">
        <f aca="false">VLOOKUP($D1299,metadata!$B$2:$S$451,14,0)</f>
        <v>56.5</v>
      </c>
      <c r="R1299" s="0" t="n">
        <f aca="false">VLOOKUP($D1299,metadata!$B$2:$S$451,15,0)</f>
        <v>-3.1</v>
      </c>
      <c r="S1299" s="0" t="str">
        <f aca="false">VLOOKUP($D1299,metadata!$B$2:$S$451,16,0)</f>
        <v/>
      </c>
      <c r="T1299" s="0" t="str">
        <f aca="false">VLOOKUP($D1299,metadata!$B$2:$S$451,17,0)</f>
        <v/>
      </c>
      <c r="U1299" s="0" t="str">
        <f aca="false">VLOOKUP($D1299,metadata!$B$2:$S$451,18,0)</f>
        <v/>
      </c>
      <c r="V1299" s="0" t="n">
        <f aca="false">VLOOKUP($D1299,metadata!$B$2:$Z$451,19,0)</f>
        <v>21</v>
      </c>
      <c r="W1299" s="0" t="str">
        <f aca="false">VLOOKUP($D1299,metadata!$B$2:$Z$451,20,0)</f>
        <v>approx</v>
      </c>
      <c r="X1299" s="0" t="str">
        <f aca="false">VLOOKUP($D1299,metadata!$B$2:$Z$451,21,0)</f>
        <v/>
      </c>
      <c r="Y1299" s="0" t="n">
        <f aca="false">VLOOKUP($D1299,metadata!$B$2:$Z$451,22,0)</f>
        <v>30</v>
      </c>
      <c r="Z1299" s="0" t="str">
        <f aca="false">VLOOKUP($D1299,metadata!$B$2:$Z$451,23,0)</f>
        <v/>
      </c>
      <c r="AA1299" s="0" t="str">
        <f aca="false">VLOOKUP($D1299,metadata!$B$2:$Z$451,24,0)</f>
        <v>adult</v>
      </c>
      <c r="AB1299" s="0" t="str">
        <f aca="false">VLOOKUP($D1299,metadata!$B$2:$Z$451,25,0)</f>
        <v/>
      </c>
      <c r="AC1299" s="0" t="n">
        <v>12.0953642384105</v>
      </c>
      <c r="AD1299" s="0" t="n">
        <v>57.734244819483</v>
      </c>
      <c r="AF1299" s="0" t="n">
        <f aca="false">IF(AE1299="",V1299,AE1299)</f>
        <v>21</v>
      </c>
      <c r="AG1299" s="0" t="n">
        <v>12</v>
      </c>
      <c r="AH1299" s="0" t="n">
        <v>1996</v>
      </c>
      <c r="AI1299" s="0" t="s">
        <v>37</v>
      </c>
      <c r="AJ1299" s="0" t="s">
        <v>37</v>
      </c>
    </row>
    <row r="1300" customFormat="false" ht="13.8" hidden="false" customHeight="false" outlineLevel="0" collapsed="false">
      <c r="C1300" s="0" t="n">
        <v>1308</v>
      </c>
      <c r="D1300" s="3" t="str">
        <f aca="false">VLOOKUP(C1300,$A$1:$B$451,2)</f>
        <v>30-N</v>
      </c>
      <c r="E1300" s="0" t="str">
        <f aca="false">VLOOKUP($D1300,metadata!$B$2:$S$451,2,0)</f>
        <v>Lushai, G; Hardie, J; Harrington, R</v>
      </c>
      <c r="F1300" s="0" t="str">
        <f aca="false">VLOOKUP($D1300,metadata!$B$2:$S$451,3,0)</f>
        <v>Inheritance of photoperiodic response in the bird cherry aphid, Rhopalosiphum padi</v>
      </c>
      <c r="G1300" s="0" t="str">
        <f aca="false">VLOOKUP($D1300,metadata!$B$2:$S$451,4,0)</f>
        <v>10.1111/j.1365-3032.1996.tb00868.x</v>
      </c>
      <c r="H1300" s="0" t="str">
        <f aca="false">VLOOKUP($D1300,metadata!$B$2:$S$451,5,0)</f>
        <v>y</v>
      </c>
      <c r="I1300" s="0" t="str">
        <f aca="false">VLOOKUP($D1300,metadata!$B$2:$S$451,6,0)</f>
        <v>a</v>
      </c>
      <c r="J1300" s="0" t="str">
        <f aca="false">VLOOKUP($D1300,metadata!$B$2:$S$451,7,0)</f>
        <v>i</v>
      </c>
      <c r="K1300" s="0" t="n">
        <f aca="false">VLOOKUP($D1300,metadata!$B$2:$S$451,8,0)</f>
        <v>3</v>
      </c>
      <c r="L1300" s="0" t="n">
        <f aca="false">VLOOKUP($D1300,metadata!$B$2:$S$451,9,0)</f>
        <v>11</v>
      </c>
      <c r="M1300" s="0" t="str">
        <f aca="false">VLOOKUP($D1300,metadata!$B$2:$S$451,10,0)</f>
        <v>n</v>
      </c>
      <c r="N1300" s="0" t="str">
        <f aca="false">VLOOKUP($D1300,metadata!$B$2:$S$451,11,0)</f>
        <v>rhopalosiphum padi</v>
      </c>
      <c r="O1300" s="0" t="str">
        <f aca="false">VLOOKUP($D1300,metadata!$B$2:$S$451,12,0)</f>
        <v>hemiptera</v>
      </c>
      <c r="P1300" s="0" t="str">
        <f aca="false">VLOOKUP($D1300,metadata!$B$2:$S$451,13,0)</f>
        <v>N</v>
      </c>
      <c r="Q1300" s="0" t="n">
        <f aca="false">VLOOKUP($D1300,metadata!$B$2:$S$451,14,0)</f>
        <v>56.5</v>
      </c>
      <c r="R1300" s="0" t="n">
        <f aca="false">VLOOKUP($D1300,metadata!$B$2:$S$451,15,0)</f>
        <v>-3.1</v>
      </c>
      <c r="S1300" s="0" t="str">
        <f aca="false">VLOOKUP($D1300,metadata!$B$2:$S$451,16,0)</f>
        <v/>
      </c>
      <c r="T1300" s="0" t="str">
        <f aca="false">VLOOKUP($D1300,metadata!$B$2:$S$451,17,0)</f>
        <v/>
      </c>
      <c r="U1300" s="0" t="str">
        <f aca="false">VLOOKUP($D1300,metadata!$B$2:$S$451,18,0)</f>
        <v/>
      </c>
      <c r="V1300" s="0" t="n">
        <f aca="false">VLOOKUP($D1300,metadata!$B$2:$Z$451,19,0)</f>
        <v>21</v>
      </c>
      <c r="W1300" s="0" t="str">
        <f aca="false">VLOOKUP($D1300,metadata!$B$2:$Z$451,20,0)</f>
        <v>approx</v>
      </c>
      <c r="X1300" s="0" t="str">
        <f aca="false">VLOOKUP($D1300,metadata!$B$2:$Z$451,21,0)</f>
        <v/>
      </c>
      <c r="Y1300" s="0" t="n">
        <f aca="false">VLOOKUP($D1300,metadata!$B$2:$Z$451,22,0)</f>
        <v>30</v>
      </c>
      <c r="Z1300" s="0" t="str">
        <f aca="false">VLOOKUP($D1300,metadata!$B$2:$Z$451,23,0)</f>
        <v/>
      </c>
      <c r="AA1300" s="0" t="str">
        <f aca="false">VLOOKUP($D1300,metadata!$B$2:$Z$451,24,0)</f>
        <v>adult</v>
      </c>
      <c r="AB1300" s="0" t="str">
        <f aca="false">VLOOKUP($D1300,metadata!$B$2:$Z$451,25,0)</f>
        <v/>
      </c>
      <c r="AC1300" s="0" t="n">
        <v>12.5827814569536</v>
      </c>
      <c r="AD1300" s="0" t="n">
        <v>68.9852595599231</v>
      </c>
      <c r="AF1300" s="0" t="n">
        <f aca="false">IF(AE1300="",V1300,AE1300)</f>
        <v>21</v>
      </c>
      <c r="AG1300" s="0" t="n">
        <v>12.5</v>
      </c>
      <c r="AH1300" s="0" t="n">
        <v>1996</v>
      </c>
      <c r="AI1300" s="0" t="s">
        <v>37</v>
      </c>
      <c r="AJ1300" s="0" t="s">
        <v>37</v>
      </c>
    </row>
    <row r="1301" customFormat="false" ht="13.8" hidden="false" customHeight="false" outlineLevel="0" collapsed="false">
      <c r="C1301" s="0" t="n">
        <v>1309</v>
      </c>
      <c r="D1301" s="3" t="str">
        <f aca="false">VLOOKUP(C1301,$A$1:$B$451,2)</f>
        <v>30-N</v>
      </c>
      <c r="E1301" s="0" t="str">
        <f aca="false">VLOOKUP($D1301,metadata!$B$2:$S$451,2,0)</f>
        <v>Lushai, G; Hardie, J; Harrington, R</v>
      </c>
      <c r="F1301" s="0" t="str">
        <f aca="false">VLOOKUP($D1301,metadata!$B$2:$S$451,3,0)</f>
        <v>Inheritance of photoperiodic response in the bird cherry aphid, Rhopalosiphum padi</v>
      </c>
      <c r="G1301" s="0" t="str">
        <f aca="false">VLOOKUP($D1301,metadata!$B$2:$S$451,4,0)</f>
        <v>10.1111/j.1365-3032.1996.tb00868.x</v>
      </c>
      <c r="H1301" s="0" t="str">
        <f aca="false">VLOOKUP($D1301,metadata!$B$2:$S$451,5,0)</f>
        <v>y</v>
      </c>
      <c r="I1301" s="0" t="str">
        <f aca="false">VLOOKUP($D1301,metadata!$B$2:$S$451,6,0)</f>
        <v>a</v>
      </c>
      <c r="J1301" s="0" t="str">
        <f aca="false">VLOOKUP($D1301,metadata!$B$2:$S$451,7,0)</f>
        <v>i</v>
      </c>
      <c r="K1301" s="0" t="n">
        <f aca="false">VLOOKUP($D1301,metadata!$B$2:$S$451,8,0)</f>
        <v>3</v>
      </c>
      <c r="L1301" s="0" t="n">
        <f aca="false">VLOOKUP($D1301,metadata!$B$2:$S$451,9,0)</f>
        <v>11</v>
      </c>
      <c r="M1301" s="0" t="str">
        <f aca="false">VLOOKUP($D1301,metadata!$B$2:$S$451,10,0)</f>
        <v>n</v>
      </c>
      <c r="N1301" s="0" t="str">
        <f aca="false">VLOOKUP($D1301,metadata!$B$2:$S$451,11,0)</f>
        <v>rhopalosiphum padi</v>
      </c>
      <c r="O1301" s="0" t="str">
        <f aca="false">VLOOKUP($D1301,metadata!$B$2:$S$451,12,0)</f>
        <v>hemiptera</v>
      </c>
      <c r="P1301" s="0" t="str">
        <f aca="false">VLOOKUP($D1301,metadata!$B$2:$S$451,13,0)</f>
        <v>N</v>
      </c>
      <c r="Q1301" s="0" t="n">
        <f aca="false">VLOOKUP($D1301,metadata!$B$2:$S$451,14,0)</f>
        <v>56.5</v>
      </c>
      <c r="R1301" s="0" t="n">
        <f aca="false">VLOOKUP($D1301,metadata!$B$2:$S$451,15,0)</f>
        <v>-3.1</v>
      </c>
      <c r="S1301" s="0" t="str">
        <f aca="false">VLOOKUP($D1301,metadata!$B$2:$S$451,16,0)</f>
        <v/>
      </c>
      <c r="T1301" s="0" t="str">
        <f aca="false">VLOOKUP($D1301,metadata!$B$2:$S$451,17,0)</f>
        <v/>
      </c>
      <c r="U1301" s="0" t="str">
        <f aca="false">VLOOKUP($D1301,metadata!$B$2:$S$451,18,0)</f>
        <v/>
      </c>
      <c r="V1301" s="0" t="n">
        <f aca="false">VLOOKUP($D1301,metadata!$B$2:$Z$451,19,0)</f>
        <v>21</v>
      </c>
      <c r="W1301" s="0" t="str">
        <f aca="false">VLOOKUP($D1301,metadata!$B$2:$Z$451,20,0)</f>
        <v>approx</v>
      </c>
      <c r="X1301" s="0" t="str">
        <f aca="false">VLOOKUP($D1301,metadata!$B$2:$Z$451,21,0)</f>
        <v/>
      </c>
      <c r="Y1301" s="0" t="n">
        <f aca="false">VLOOKUP($D1301,metadata!$B$2:$Z$451,22,0)</f>
        <v>30</v>
      </c>
      <c r="Z1301" s="0" t="str">
        <f aca="false">VLOOKUP($D1301,metadata!$B$2:$Z$451,23,0)</f>
        <v/>
      </c>
      <c r="AA1301" s="0" t="str">
        <f aca="false">VLOOKUP($D1301,metadata!$B$2:$Z$451,24,0)</f>
        <v>adult</v>
      </c>
      <c r="AB1301" s="0" t="str">
        <f aca="false">VLOOKUP($D1301,metadata!$B$2:$Z$451,25,0)</f>
        <v/>
      </c>
      <c r="AC1301" s="0" t="n">
        <v>13.1125827814569</v>
      </c>
      <c r="AD1301" s="0" t="n">
        <v>67.3296304208502</v>
      </c>
      <c r="AF1301" s="0" t="n">
        <f aca="false">IF(AE1301="",V1301,AE1301)</f>
        <v>21</v>
      </c>
      <c r="AG1301" s="0" t="n">
        <f aca="false">ROUND(AC1301,1)</f>
        <v>13.1</v>
      </c>
      <c r="AH1301" s="0" t="n">
        <v>1996</v>
      </c>
      <c r="AI1301" s="0" t="s">
        <v>37</v>
      </c>
      <c r="AJ1301" s="0" t="s">
        <v>37</v>
      </c>
    </row>
    <row r="1302" customFormat="false" ht="13.8" hidden="false" customHeight="false" outlineLevel="0" collapsed="false">
      <c r="C1302" s="0" t="n">
        <v>1310</v>
      </c>
      <c r="D1302" s="3" t="str">
        <f aca="false">VLOOKUP(C1302,$A$1:$B$451,2)</f>
        <v>30-N</v>
      </c>
      <c r="E1302" s="0" t="str">
        <f aca="false">VLOOKUP($D1302,metadata!$B$2:$S$451,2,0)</f>
        <v>Lushai, G; Hardie, J; Harrington, R</v>
      </c>
      <c r="F1302" s="0" t="str">
        <f aca="false">VLOOKUP($D1302,metadata!$B$2:$S$451,3,0)</f>
        <v>Inheritance of photoperiodic response in the bird cherry aphid, Rhopalosiphum padi</v>
      </c>
      <c r="G1302" s="0" t="str">
        <f aca="false">VLOOKUP($D1302,metadata!$B$2:$S$451,4,0)</f>
        <v>10.1111/j.1365-3032.1996.tb00868.x</v>
      </c>
      <c r="H1302" s="0" t="str">
        <f aca="false">VLOOKUP($D1302,metadata!$B$2:$S$451,5,0)</f>
        <v>y</v>
      </c>
      <c r="I1302" s="0" t="str">
        <f aca="false">VLOOKUP($D1302,metadata!$B$2:$S$451,6,0)</f>
        <v>a</v>
      </c>
      <c r="J1302" s="0" t="str">
        <f aca="false">VLOOKUP($D1302,metadata!$B$2:$S$451,7,0)</f>
        <v>i</v>
      </c>
      <c r="K1302" s="0" t="n">
        <f aca="false">VLOOKUP($D1302,metadata!$B$2:$S$451,8,0)</f>
        <v>3</v>
      </c>
      <c r="L1302" s="0" t="n">
        <f aca="false">VLOOKUP($D1302,metadata!$B$2:$S$451,9,0)</f>
        <v>11</v>
      </c>
      <c r="M1302" s="0" t="str">
        <f aca="false">VLOOKUP($D1302,metadata!$B$2:$S$451,10,0)</f>
        <v>n</v>
      </c>
      <c r="N1302" s="0" t="str">
        <f aca="false">VLOOKUP($D1302,metadata!$B$2:$S$451,11,0)</f>
        <v>rhopalosiphum padi</v>
      </c>
      <c r="O1302" s="0" t="str">
        <f aca="false">VLOOKUP($D1302,metadata!$B$2:$S$451,12,0)</f>
        <v>hemiptera</v>
      </c>
      <c r="P1302" s="0" t="str">
        <f aca="false">VLOOKUP($D1302,metadata!$B$2:$S$451,13,0)</f>
        <v>N</v>
      </c>
      <c r="Q1302" s="0" t="n">
        <f aca="false">VLOOKUP($D1302,metadata!$B$2:$S$451,14,0)</f>
        <v>56.5</v>
      </c>
      <c r="R1302" s="0" t="n">
        <f aca="false">VLOOKUP($D1302,metadata!$B$2:$S$451,15,0)</f>
        <v>-3.1</v>
      </c>
      <c r="S1302" s="0" t="str">
        <f aca="false">VLOOKUP($D1302,metadata!$B$2:$S$451,16,0)</f>
        <v/>
      </c>
      <c r="T1302" s="0" t="str">
        <f aca="false">VLOOKUP($D1302,metadata!$B$2:$S$451,17,0)</f>
        <v/>
      </c>
      <c r="U1302" s="0" t="str">
        <f aca="false">VLOOKUP($D1302,metadata!$B$2:$S$451,18,0)</f>
        <v/>
      </c>
      <c r="V1302" s="0" t="n">
        <f aca="false">VLOOKUP($D1302,metadata!$B$2:$Z$451,19,0)</f>
        <v>21</v>
      </c>
      <c r="W1302" s="0" t="str">
        <f aca="false">VLOOKUP($D1302,metadata!$B$2:$Z$451,20,0)</f>
        <v>approx</v>
      </c>
      <c r="X1302" s="0" t="str">
        <f aca="false">VLOOKUP($D1302,metadata!$B$2:$Z$451,21,0)</f>
        <v/>
      </c>
      <c r="Y1302" s="0" t="n">
        <f aca="false">VLOOKUP($D1302,metadata!$B$2:$Z$451,22,0)</f>
        <v>30</v>
      </c>
      <c r="Z1302" s="0" t="str">
        <f aca="false">VLOOKUP($D1302,metadata!$B$2:$Z$451,23,0)</f>
        <v/>
      </c>
      <c r="AA1302" s="0" t="str">
        <f aca="false">VLOOKUP($D1302,metadata!$B$2:$Z$451,24,0)</f>
        <v>adult</v>
      </c>
      <c r="AB1302" s="0" t="str">
        <f aca="false">VLOOKUP($D1302,metadata!$B$2:$Z$451,25,0)</f>
        <v/>
      </c>
      <c r="AC1302" s="0" t="n">
        <v>14.1509933774834</v>
      </c>
      <c r="AD1302" s="0" t="n">
        <v>62.4071779534287</v>
      </c>
      <c r="AF1302" s="0" t="n">
        <f aca="false">IF(AE1302="",V1302,AE1302)</f>
        <v>21</v>
      </c>
      <c r="AG1302" s="0" t="n">
        <v>14</v>
      </c>
      <c r="AH1302" s="0" t="n">
        <v>1996</v>
      </c>
      <c r="AI1302" s="0" t="s">
        <v>37</v>
      </c>
      <c r="AJ1302" s="0" t="s">
        <v>37</v>
      </c>
    </row>
    <row r="1303" customFormat="false" ht="13.8" hidden="false" customHeight="false" outlineLevel="0" collapsed="false">
      <c r="C1303" s="0" t="n">
        <v>1311</v>
      </c>
      <c r="D1303" s="3" t="str">
        <f aca="false">VLOOKUP(C1303,$A$1:$B$451,2)</f>
        <v>30-N</v>
      </c>
      <c r="E1303" s="0" t="str">
        <f aca="false">VLOOKUP($D1303,metadata!$B$2:$S$451,2,0)</f>
        <v>Lushai, G; Hardie, J; Harrington, R</v>
      </c>
      <c r="F1303" s="0" t="str">
        <f aca="false">VLOOKUP($D1303,metadata!$B$2:$S$451,3,0)</f>
        <v>Inheritance of photoperiodic response in the bird cherry aphid, Rhopalosiphum padi</v>
      </c>
      <c r="G1303" s="0" t="str">
        <f aca="false">VLOOKUP($D1303,metadata!$B$2:$S$451,4,0)</f>
        <v>10.1111/j.1365-3032.1996.tb00868.x</v>
      </c>
      <c r="H1303" s="0" t="str">
        <f aca="false">VLOOKUP($D1303,metadata!$B$2:$S$451,5,0)</f>
        <v>y</v>
      </c>
      <c r="I1303" s="0" t="str">
        <f aca="false">VLOOKUP($D1303,metadata!$B$2:$S$451,6,0)</f>
        <v>a</v>
      </c>
      <c r="J1303" s="0" t="str">
        <f aca="false">VLOOKUP($D1303,metadata!$B$2:$S$451,7,0)</f>
        <v>i</v>
      </c>
      <c r="K1303" s="0" t="n">
        <f aca="false">VLOOKUP($D1303,metadata!$B$2:$S$451,8,0)</f>
        <v>3</v>
      </c>
      <c r="L1303" s="0" t="n">
        <f aca="false">VLOOKUP($D1303,metadata!$B$2:$S$451,9,0)</f>
        <v>11</v>
      </c>
      <c r="M1303" s="0" t="str">
        <f aca="false">VLOOKUP($D1303,metadata!$B$2:$S$451,10,0)</f>
        <v>n</v>
      </c>
      <c r="N1303" s="0" t="str">
        <f aca="false">VLOOKUP($D1303,metadata!$B$2:$S$451,11,0)</f>
        <v>rhopalosiphum padi</v>
      </c>
      <c r="O1303" s="0" t="str">
        <f aca="false">VLOOKUP($D1303,metadata!$B$2:$S$451,12,0)</f>
        <v>hemiptera</v>
      </c>
      <c r="P1303" s="0" t="str">
        <f aca="false">VLOOKUP($D1303,metadata!$B$2:$S$451,13,0)</f>
        <v>N</v>
      </c>
      <c r="Q1303" s="0" t="n">
        <f aca="false">VLOOKUP($D1303,metadata!$B$2:$S$451,14,0)</f>
        <v>56.5</v>
      </c>
      <c r="R1303" s="0" t="n">
        <f aca="false">VLOOKUP($D1303,metadata!$B$2:$S$451,15,0)</f>
        <v>-3.1</v>
      </c>
      <c r="S1303" s="0" t="str">
        <f aca="false">VLOOKUP($D1303,metadata!$B$2:$S$451,16,0)</f>
        <v/>
      </c>
      <c r="T1303" s="0" t="str">
        <f aca="false">VLOOKUP($D1303,metadata!$B$2:$S$451,17,0)</f>
        <v/>
      </c>
      <c r="U1303" s="0" t="str">
        <f aca="false">VLOOKUP($D1303,metadata!$B$2:$S$451,18,0)</f>
        <v/>
      </c>
      <c r="V1303" s="0" t="n">
        <f aca="false">VLOOKUP($D1303,metadata!$B$2:$Z$451,19,0)</f>
        <v>21</v>
      </c>
      <c r="W1303" s="0" t="str">
        <f aca="false">VLOOKUP($D1303,metadata!$B$2:$Z$451,20,0)</f>
        <v>approx</v>
      </c>
      <c r="X1303" s="0" t="str">
        <f aca="false">VLOOKUP($D1303,metadata!$B$2:$Z$451,21,0)</f>
        <v/>
      </c>
      <c r="Y1303" s="0" t="n">
        <f aca="false">VLOOKUP($D1303,metadata!$B$2:$Z$451,22,0)</f>
        <v>30</v>
      </c>
      <c r="Z1303" s="0" t="str">
        <f aca="false">VLOOKUP($D1303,metadata!$B$2:$Z$451,23,0)</f>
        <v/>
      </c>
      <c r="AA1303" s="0" t="str">
        <f aca="false">VLOOKUP($D1303,metadata!$B$2:$Z$451,24,0)</f>
        <v>adult</v>
      </c>
      <c r="AB1303" s="0" t="str">
        <f aca="false">VLOOKUP($D1303,metadata!$B$2:$Z$451,25,0)</f>
        <v/>
      </c>
      <c r="AC1303" s="0" t="n">
        <v>16.2278145695364</v>
      </c>
      <c r="AD1303" s="0" t="n">
        <v>71.2719504379406</v>
      </c>
      <c r="AF1303" s="0" t="n">
        <f aca="false">IF(AE1303="",V1303,AE1303)</f>
        <v>21</v>
      </c>
      <c r="AG1303" s="0" t="n">
        <v>16</v>
      </c>
      <c r="AH1303" s="0" t="n">
        <v>1996</v>
      </c>
      <c r="AI1303" s="0" t="s">
        <v>37</v>
      </c>
      <c r="AJ1303" s="0" t="s">
        <v>37</v>
      </c>
    </row>
    <row r="1304" customFormat="false" ht="13.8" hidden="false" customHeight="false" outlineLevel="0" collapsed="false">
      <c r="C1304" s="0" t="n">
        <v>1312</v>
      </c>
      <c r="D1304" s="3" t="str">
        <f aca="false">VLOOKUP(C1304,$A$1:$B$451,2)</f>
        <v>30-N</v>
      </c>
      <c r="E1304" s="0" t="str">
        <f aca="false">VLOOKUP($D1304,metadata!$B$2:$S$451,2,0)</f>
        <v>Lushai, G; Hardie, J; Harrington, R</v>
      </c>
      <c r="F1304" s="0" t="str">
        <f aca="false">VLOOKUP($D1304,metadata!$B$2:$S$451,3,0)</f>
        <v>Inheritance of photoperiodic response in the bird cherry aphid, Rhopalosiphum padi</v>
      </c>
      <c r="G1304" s="0" t="str">
        <f aca="false">VLOOKUP($D1304,metadata!$B$2:$S$451,4,0)</f>
        <v>10.1111/j.1365-3032.1996.tb00868.x</v>
      </c>
      <c r="H1304" s="0" t="str">
        <f aca="false">VLOOKUP($D1304,metadata!$B$2:$S$451,5,0)</f>
        <v>y</v>
      </c>
      <c r="I1304" s="0" t="str">
        <f aca="false">VLOOKUP($D1304,metadata!$B$2:$S$451,6,0)</f>
        <v>a</v>
      </c>
      <c r="J1304" s="0" t="str">
        <f aca="false">VLOOKUP($D1304,metadata!$B$2:$S$451,7,0)</f>
        <v>i</v>
      </c>
      <c r="K1304" s="0" t="n">
        <f aca="false">VLOOKUP($D1304,metadata!$B$2:$S$451,8,0)</f>
        <v>3</v>
      </c>
      <c r="L1304" s="0" t="n">
        <f aca="false">VLOOKUP($D1304,metadata!$B$2:$S$451,9,0)</f>
        <v>11</v>
      </c>
      <c r="M1304" s="0" t="str">
        <f aca="false">VLOOKUP($D1304,metadata!$B$2:$S$451,10,0)</f>
        <v>n</v>
      </c>
      <c r="N1304" s="0" t="str">
        <f aca="false">VLOOKUP($D1304,metadata!$B$2:$S$451,11,0)</f>
        <v>rhopalosiphum padi</v>
      </c>
      <c r="O1304" s="0" t="str">
        <f aca="false">VLOOKUP($D1304,metadata!$B$2:$S$451,12,0)</f>
        <v>hemiptera</v>
      </c>
      <c r="P1304" s="0" t="str">
        <f aca="false">VLOOKUP($D1304,metadata!$B$2:$S$451,13,0)</f>
        <v>N</v>
      </c>
      <c r="Q1304" s="0" t="n">
        <f aca="false">VLOOKUP($D1304,metadata!$B$2:$S$451,14,0)</f>
        <v>56.5</v>
      </c>
      <c r="R1304" s="0" t="n">
        <f aca="false">VLOOKUP($D1304,metadata!$B$2:$S$451,15,0)</f>
        <v>-3.1</v>
      </c>
      <c r="S1304" s="0" t="str">
        <f aca="false">VLOOKUP($D1304,metadata!$B$2:$S$451,16,0)</f>
        <v/>
      </c>
      <c r="T1304" s="0" t="str">
        <f aca="false">VLOOKUP($D1304,metadata!$B$2:$S$451,17,0)</f>
        <v/>
      </c>
      <c r="U1304" s="0" t="str">
        <f aca="false">VLOOKUP($D1304,metadata!$B$2:$S$451,18,0)</f>
        <v/>
      </c>
      <c r="V1304" s="0" t="n">
        <f aca="false">VLOOKUP($D1304,metadata!$B$2:$Z$451,19,0)</f>
        <v>21</v>
      </c>
      <c r="W1304" s="0" t="str">
        <f aca="false">VLOOKUP($D1304,metadata!$B$2:$Z$451,20,0)</f>
        <v>approx</v>
      </c>
      <c r="X1304" s="0" t="str">
        <f aca="false">VLOOKUP($D1304,metadata!$B$2:$Z$451,21,0)</f>
        <v/>
      </c>
      <c r="Y1304" s="0" t="n">
        <f aca="false">VLOOKUP($D1304,metadata!$B$2:$Z$451,22,0)</f>
        <v>30</v>
      </c>
      <c r="Z1304" s="0" t="str">
        <f aca="false">VLOOKUP($D1304,metadata!$B$2:$Z$451,23,0)</f>
        <v/>
      </c>
      <c r="AA1304" s="0" t="str">
        <f aca="false">VLOOKUP($D1304,metadata!$B$2:$Z$451,24,0)</f>
        <v>adult</v>
      </c>
      <c r="AB1304" s="0" t="str">
        <f aca="false">VLOOKUP($D1304,metadata!$B$2:$Z$451,25,0)</f>
        <v/>
      </c>
      <c r="AC1304" s="0" t="n">
        <v>20.2966887417218</v>
      </c>
      <c r="AD1304" s="0" t="n">
        <v>89.0083315530869</v>
      </c>
      <c r="AF1304" s="0" t="n">
        <f aca="false">IF(AE1304="",V1304,AE1304)</f>
        <v>21</v>
      </c>
      <c r="AG1304" s="0" t="n">
        <v>20</v>
      </c>
      <c r="AH1304" s="0" t="n">
        <v>1996</v>
      </c>
      <c r="AI1304" s="0" t="s">
        <v>37</v>
      </c>
      <c r="AJ1304" s="0" t="s">
        <v>37</v>
      </c>
    </row>
    <row r="1305" customFormat="false" ht="13.8" hidden="false" customHeight="false" outlineLevel="0" collapsed="false">
      <c r="C1305" s="0" t="n">
        <v>1313</v>
      </c>
      <c r="D1305" s="3" t="str">
        <f aca="false">VLOOKUP(C1305,$A$1:$B$451,2)</f>
        <v>30-C</v>
      </c>
      <c r="E1305" s="0" t="str">
        <f aca="false">VLOOKUP($D1305,metadata!$B$2:$S$451,2,0)</f>
        <v>Lushai, G; Hardie, J; Harrington, R</v>
      </c>
      <c r="F1305" s="0" t="str">
        <f aca="false">VLOOKUP($D1305,metadata!$B$2:$S$451,3,0)</f>
        <v>Inheritance of photoperiodic response in the bird cherry aphid, Rhopalosiphum padi</v>
      </c>
      <c r="G1305" s="0" t="str">
        <f aca="false">VLOOKUP($D1305,metadata!$B$2:$S$451,4,0)</f>
        <v>10.1111/j.1365-3032.1996.tb00868.x</v>
      </c>
      <c r="H1305" s="0" t="str">
        <f aca="false">VLOOKUP($D1305,metadata!$B$2:$S$451,5,0)</f>
        <v>y</v>
      </c>
      <c r="I1305" s="0" t="str">
        <f aca="false">VLOOKUP($D1305,metadata!$B$2:$S$451,6,0)</f>
        <v>a</v>
      </c>
      <c r="J1305" s="0" t="str">
        <f aca="false">VLOOKUP($D1305,metadata!$B$2:$S$451,7,0)</f>
        <v>i</v>
      </c>
      <c r="K1305" s="0" t="n">
        <f aca="false">VLOOKUP($D1305,metadata!$B$2:$S$451,8,0)</f>
        <v>3</v>
      </c>
      <c r="L1305" s="0" t="n">
        <f aca="false">VLOOKUP($D1305,metadata!$B$2:$S$451,9,0)</f>
        <v>11</v>
      </c>
      <c r="M1305" s="0" t="str">
        <f aca="false">VLOOKUP($D1305,metadata!$B$2:$S$451,10,0)</f>
        <v/>
      </c>
      <c r="N1305" s="0" t="str">
        <f aca="false">VLOOKUP($D1305,metadata!$B$2:$S$451,11,0)</f>
        <v>rhopalosiphum padi</v>
      </c>
      <c r="O1305" s="0" t="str">
        <f aca="false">VLOOKUP($D1305,metadata!$B$2:$S$451,12,0)</f>
        <v>hemiptera</v>
      </c>
      <c r="P1305" s="0" t="str">
        <f aca="false">VLOOKUP($D1305,metadata!$B$2:$S$451,13,0)</f>
        <v>C</v>
      </c>
      <c r="Q1305" s="0" t="n">
        <f aca="false">VLOOKUP($D1305,metadata!$B$2:$S$451,14,0)</f>
        <v>53.5</v>
      </c>
      <c r="R1305" s="0" t="n">
        <f aca="false">VLOOKUP($D1305,metadata!$B$2:$S$451,15,0)</f>
        <v>-1.4</v>
      </c>
      <c r="S1305" s="0" t="str">
        <f aca="false">VLOOKUP($D1305,metadata!$B$2:$S$451,16,0)</f>
        <v/>
      </c>
      <c r="T1305" s="0" t="str">
        <f aca="false">VLOOKUP($D1305,metadata!$B$2:$S$451,17,0)</f>
        <v/>
      </c>
      <c r="U1305" s="0" t="str">
        <f aca="false">VLOOKUP($D1305,metadata!$B$2:$S$451,18,0)</f>
        <v/>
      </c>
      <c r="V1305" s="0" t="n">
        <f aca="false">VLOOKUP($D1305,metadata!$B$2:$Z$451,19,0)</f>
        <v>21</v>
      </c>
      <c r="W1305" s="0" t="str">
        <f aca="false">VLOOKUP($D1305,metadata!$B$2:$Z$451,20,0)</f>
        <v>approx</v>
      </c>
      <c r="X1305" s="0" t="str">
        <f aca="false">VLOOKUP($D1305,metadata!$B$2:$Z$451,21,0)</f>
        <v/>
      </c>
      <c r="Y1305" s="0" t="n">
        <f aca="false">VLOOKUP($D1305,metadata!$B$2:$Z$451,22,0)</f>
        <v>30</v>
      </c>
      <c r="Z1305" s="0" t="str">
        <f aca="false">VLOOKUP($D1305,metadata!$B$2:$Z$451,23,0)</f>
        <v/>
      </c>
      <c r="AA1305" s="0" t="str">
        <f aca="false">VLOOKUP($D1305,metadata!$B$2:$Z$451,24,0)</f>
        <v>adult</v>
      </c>
      <c r="AB1305" s="0" t="str">
        <f aca="false">VLOOKUP($D1305,metadata!$B$2:$Z$451,25,0)</f>
        <v/>
      </c>
      <c r="AC1305" s="0" t="n">
        <v>3.97880794701986</v>
      </c>
      <c r="AD1305" s="0" t="n">
        <v>0.324289681691951</v>
      </c>
      <c r="AF1305" s="0" t="n">
        <f aca="false">IF(AE1305="",V1305,AE1305)</f>
        <v>21</v>
      </c>
      <c r="AG1305" s="0" t="n">
        <f aca="false">ROUND(AC1305,1)</f>
        <v>4</v>
      </c>
      <c r="AH1305" s="0" t="n">
        <v>1996</v>
      </c>
      <c r="AI1305" s="0" t="s">
        <v>37</v>
      </c>
      <c r="AJ1305" s="0" t="s">
        <v>37</v>
      </c>
    </row>
    <row r="1306" customFormat="false" ht="13.8" hidden="false" customHeight="false" outlineLevel="0" collapsed="false">
      <c r="C1306" s="0" t="n">
        <v>1314</v>
      </c>
      <c r="D1306" s="3" t="str">
        <f aca="false">VLOOKUP(C1306,$A$1:$B$451,2)</f>
        <v>30-C</v>
      </c>
      <c r="E1306" s="0" t="str">
        <f aca="false">VLOOKUP($D1306,metadata!$B$2:$S$451,2,0)</f>
        <v>Lushai, G; Hardie, J; Harrington, R</v>
      </c>
      <c r="F1306" s="0" t="str">
        <f aca="false">VLOOKUP($D1306,metadata!$B$2:$S$451,3,0)</f>
        <v>Inheritance of photoperiodic response in the bird cherry aphid, Rhopalosiphum padi</v>
      </c>
      <c r="G1306" s="0" t="str">
        <f aca="false">VLOOKUP($D1306,metadata!$B$2:$S$451,4,0)</f>
        <v>10.1111/j.1365-3032.1996.tb00868.x</v>
      </c>
      <c r="H1306" s="0" t="str">
        <f aca="false">VLOOKUP($D1306,metadata!$B$2:$S$451,5,0)</f>
        <v>y</v>
      </c>
      <c r="I1306" s="0" t="str">
        <f aca="false">VLOOKUP($D1306,metadata!$B$2:$S$451,6,0)</f>
        <v>a</v>
      </c>
      <c r="J1306" s="0" t="str">
        <f aca="false">VLOOKUP($D1306,metadata!$B$2:$S$451,7,0)</f>
        <v>i</v>
      </c>
      <c r="K1306" s="0" t="n">
        <f aca="false">VLOOKUP($D1306,metadata!$B$2:$S$451,8,0)</f>
        <v>3</v>
      </c>
      <c r="L1306" s="0" t="n">
        <f aca="false">VLOOKUP($D1306,metadata!$B$2:$S$451,9,0)</f>
        <v>11</v>
      </c>
      <c r="M1306" s="0" t="str">
        <f aca="false">VLOOKUP($D1306,metadata!$B$2:$S$451,10,0)</f>
        <v/>
      </c>
      <c r="N1306" s="0" t="str">
        <f aca="false">VLOOKUP($D1306,metadata!$B$2:$S$451,11,0)</f>
        <v>rhopalosiphum padi</v>
      </c>
      <c r="O1306" s="0" t="str">
        <f aca="false">VLOOKUP($D1306,metadata!$B$2:$S$451,12,0)</f>
        <v>hemiptera</v>
      </c>
      <c r="P1306" s="0" t="str">
        <f aca="false">VLOOKUP($D1306,metadata!$B$2:$S$451,13,0)</f>
        <v>C</v>
      </c>
      <c r="Q1306" s="0" t="n">
        <f aca="false">VLOOKUP($D1306,metadata!$B$2:$S$451,14,0)</f>
        <v>53.5</v>
      </c>
      <c r="R1306" s="0" t="n">
        <f aca="false">VLOOKUP($D1306,metadata!$B$2:$S$451,15,0)</f>
        <v>-1.4</v>
      </c>
      <c r="S1306" s="0" t="str">
        <f aca="false">VLOOKUP($D1306,metadata!$B$2:$S$451,16,0)</f>
        <v/>
      </c>
      <c r="T1306" s="0" t="str">
        <f aca="false">VLOOKUP($D1306,metadata!$B$2:$S$451,17,0)</f>
        <v/>
      </c>
      <c r="U1306" s="0" t="str">
        <f aca="false">VLOOKUP($D1306,metadata!$B$2:$S$451,18,0)</f>
        <v/>
      </c>
      <c r="V1306" s="0" t="n">
        <f aca="false">VLOOKUP($D1306,metadata!$B$2:$Z$451,19,0)</f>
        <v>21</v>
      </c>
      <c r="W1306" s="0" t="str">
        <f aca="false">VLOOKUP($D1306,metadata!$B$2:$Z$451,20,0)</f>
        <v>approx</v>
      </c>
      <c r="X1306" s="0" t="str">
        <f aca="false">VLOOKUP($D1306,metadata!$B$2:$Z$451,21,0)</f>
        <v/>
      </c>
      <c r="Y1306" s="0" t="n">
        <f aca="false">VLOOKUP($D1306,metadata!$B$2:$Z$451,22,0)</f>
        <v>30</v>
      </c>
      <c r="Z1306" s="0" t="str">
        <f aca="false">VLOOKUP($D1306,metadata!$B$2:$Z$451,23,0)</f>
        <v/>
      </c>
      <c r="AA1306" s="0" t="str">
        <f aca="false">VLOOKUP($D1306,metadata!$B$2:$Z$451,24,0)</f>
        <v>adult</v>
      </c>
      <c r="AB1306" s="0" t="str">
        <f aca="false">VLOOKUP($D1306,metadata!$B$2:$Z$451,25,0)</f>
        <v/>
      </c>
      <c r="AC1306" s="0" t="n">
        <v>8.09006622516556</v>
      </c>
      <c r="AD1306" s="0" t="n">
        <v>0.637897885067303</v>
      </c>
      <c r="AF1306" s="0" t="n">
        <f aca="false">IF(AE1306="",V1306,AE1306)</f>
        <v>21</v>
      </c>
      <c r="AG1306" s="0" t="n">
        <v>8</v>
      </c>
      <c r="AH1306" s="0" t="n">
        <v>1996</v>
      </c>
      <c r="AI1306" s="0" t="s">
        <v>37</v>
      </c>
      <c r="AJ1306" s="0" t="s">
        <v>37</v>
      </c>
    </row>
    <row r="1307" customFormat="false" ht="13.8" hidden="false" customHeight="false" outlineLevel="0" collapsed="false">
      <c r="C1307" s="0" t="n">
        <v>1315</v>
      </c>
      <c r="D1307" s="3" t="str">
        <f aca="false">VLOOKUP(C1307,$A$1:$B$451,2)</f>
        <v>30-C</v>
      </c>
      <c r="E1307" s="0" t="str">
        <f aca="false">VLOOKUP($D1307,metadata!$B$2:$S$451,2,0)</f>
        <v>Lushai, G; Hardie, J; Harrington, R</v>
      </c>
      <c r="F1307" s="0" t="str">
        <f aca="false">VLOOKUP($D1307,metadata!$B$2:$S$451,3,0)</f>
        <v>Inheritance of photoperiodic response in the bird cherry aphid, Rhopalosiphum padi</v>
      </c>
      <c r="G1307" s="0" t="str">
        <f aca="false">VLOOKUP($D1307,metadata!$B$2:$S$451,4,0)</f>
        <v>10.1111/j.1365-3032.1996.tb00868.x</v>
      </c>
      <c r="H1307" s="0" t="str">
        <f aca="false">VLOOKUP($D1307,metadata!$B$2:$S$451,5,0)</f>
        <v>y</v>
      </c>
      <c r="I1307" s="0" t="str">
        <f aca="false">VLOOKUP($D1307,metadata!$B$2:$S$451,6,0)</f>
        <v>a</v>
      </c>
      <c r="J1307" s="0" t="str">
        <f aca="false">VLOOKUP($D1307,metadata!$B$2:$S$451,7,0)</f>
        <v>i</v>
      </c>
      <c r="K1307" s="0" t="n">
        <f aca="false">VLOOKUP($D1307,metadata!$B$2:$S$451,8,0)</f>
        <v>3</v>
      </c>
      <c r="L1307" s="0" t="n">
        <f aca="false">VLOOKUP($D1307,metadata!$B$2:$S$451,9,0)</f>
        <v>11</v>
      </c>
      <c r="M1307" s="0" t="str">
        <f aca="false">VLOOKUP($D1307,metadata!$B$2:$S$451,10,0)</f>
        <v/>
      </c>
      <c r="N1307" s="0" t="str">
        <f aca="false">VLOOKUP($D1307,metadata!$B$2:$S$451,11,0)</f>
        <v>rhopalosiphum padi</v>
      </c>
      <c r="O1307" s="0" t="str">
        <f aca="false">VLOOKUP($D1307,metadata!$B$2:$S$451,12,0)</f>
        <v>hemiptera</v>
      </c>
      <c r="P1307" s="0" t="str">
        <f aca="false">VLOOKUP($D1307,metadata!$B$2:$S$451,13,0)</f>
        <v>C</v>
      </c>
      <c r="Q1307" s="0" t="n">
        <f aca="false">VLOOKUP($D1307,metadata!$B$2:$S$451,14,0)</f>
        <v>53.5</v>
      </c>
      <c r="R1307" s="0" t="n">
        <f aca="false">VLOOKUP($D1307,metadata!$B$2:$S$451,15,0)</f>
        <v>-1.4</v>
      </c>
      <c r="S1307" s="0" t="str">
        <f aca="false">VLOOKUP($D1307,metadata!$B$2:$S$451,16,0)</f>
        <v/>
      </c>
      <c r="T1307" s="0" t="str">
        <f aca="false">VLOOKUP($D1307,metadata!$B$2:$S$451,17,0)</f>
        <v/>
      </c>
      <c r="U1307" s="0" t="str">
        <f aca="false">VLOOKUP($D1307,metadata!$B$2:$S$451,18,0)</f>
        <v/>
      </c>
      <c r="V1307" s="0" t="n">
        <f aca="false">VLOOKUP($D1307,metadata!$B$2:$Z$451,19,0)</f>
        <v>21</v>
      </c>
      <c r="W1307" s="0" t="str">
        <f aca="false">VLOOKUP($D1307,metadata!$B$2:$Z$451,20,0)</f>
        <v>approx</v>
      </c>
      <c r="X1307" s="0" t="str">
        <f aca="false">VLOOKUP($D1307,metadata!$B$2:$Z$451,21,0)</f>
        <v/>
      </c>
      <c r="Y1307" s="0" t="n">
        <f aca="false">VLOOKUP($D1307,metadata!$B$2:$Z$451,22,0)</f>
        <v>30</v>
      </c>
      <c r="Z1307" s="0" t="str">
        <f aca="false">VLOOKUP($D1307,metadata!$B$2:$Z$451,23,0)</f>
        <v/>
      </c>
      <c r="AA1307" s="0" t="str">
        <f aca="false">VLOOKUP($D1307,metadata!$B$2:$Z$451,24,0)</f>
        <v>adult</v>
      </c>
      <c r="AB1307" s="0" t="str">
        <f aca="false">VLOOKUP($D1307,metadata!$B$2:$Z$451,25,0)</f>
        <v/>
      </c>
      <c r="AC1307" s="0" t="n">
        <v>10.1245033112582</v>
      </c>
      <c r="AD1307" s="0" t="n">
        <v>0.796411023285628</v>
      </c>
      <c r="AF1307" s="0" t="n">
        <f aca="false">IF(AE1307="",V1307,AE1307)</f>
        <v>21</v>
      </c>
      <c r="AG1307" s="0" t="n">
        <v>10</v>
      </c>
      <c r="AH1307" s="0" t="n">
        <v>1996</v>
      </c>
      <c r="AI1307" s="0" t="s">
        <v>37</v>
      </c>
      <c r="AJ1307" s="0" t="s">
        <v>37</v>
      </c>
    </row>
    <row r="1308" customFormat="false" ht="13.8" hidden="false" customHeight="false" outlineLevel="0" collapsed="false">
      <c r="C1308" s="0" t="n">
        <v>1316</v>
      </c>
      <c r="D1308" s="3" t="str">
        <f aca="false">VLOOKUP(C1308,$A$1:$B$451,2)</f>
        <v>30-C</v>
      </c>
      <c r="E1308" s="0" t="str">
        <f aca="false">VLOOKUP($D1308,metadata!$B$2:$S$451,2,0)</f>
        <v>Lushai, G; Hardie, J; Harrington, R</v>
      </c>
      <c r="F1308" s="0" t="str">
        <f aca="false">VLOOKUP($D1308,metadata!$B$2:$S$451,3,0)</f>
        <v>Inheritance of photoperiodic response in the bird cherry aphid, Rhopalosiphum padi</v>
      </c>
      <c r="G1308" s="0" t="str">
        <f aca="false">VLOOKUP($D1308,metadata!$B$2:$S$451,4,0)</f>
        <v>10.1111/j.1365-3032.1996.tb00868.x</v>
      </c>
      <c r="H1308" s="0" t="str">
        <f aca="false">VLOOKUP($D1308,metadata!$B$2:$S$451,5,0)</f>
        <v>y</v>
      </c>
      <c r="I1308" s="0" t="str">
        <f aca="false">VLOOKUP($D1308,metadata!$B$2:$S$451,6,0)</f>
        <v>a</v>
      </c>
      <c r="J1308" s="0" t="str">
        <f aca="false">VLOOKUP($D1308,metadata!$B$2:$S$451,7,0)</f>
        <v>i</v>
      </c>
      <c r="K1308" s="0" t="n">
        <f aca="false">VLOOKUP($D1308,metadata!$B$2:$S$451,8,0)</f>
        <v>3</v>
      </c>
      <c r="L1308" s="0" t="n">
        <f aca="false">VLOOKUP($D1308,metadata!$B$2:$S$451,9,0)</f>
        <v>11</v>
      </c>
      <c r="M1308" s="0" t="str">
        <f aca="false">VLOOKUP($D1308,metadata!$B$2:$S$451,10,0)</f>
        <v/>
      </c>
      <c r="N1308" s="0" t="str">
        <f aca="false">VLOOKUP($D1308,metadata!$B$2:$S$451,11,0)</f>
        <v>rhopalosiphum padi</v>
      </c>
      <c r="O1308" s="0" t="str">
        <f aca="false">VLOOKUP($D1308,metadata!$B$2:$S$451,12,0)</f>
        <v>hemiptera</v>
      </c>
      <c r="P1308" s="0" t="str">
        <f aca="false">VLOOKUP($D1308,metadata!$B$2:$S$451,13,0)</f>
        <v>C</v>
      </c>
      <c r="Q1308" s="0" t="n">
        <f aca="false">VLOOKUP($D1308,metadata!$B$2:$S$451,14,0)</f>
        <v>53.5</v>
      </c>
      <c r="R1308" s="0" t="n">
        <f aca="false">VLOOKUP($D1308,metadata!$B$2:$S$451,15,0)</f>
        <v>-1.4</v>
      </c>
      <c r="S1308" s="0" t="str">
        <f aca="false">VLOOKUP($D1308,metadata!$B$2:$S$451,16,0)</f>
        <v/>
      </c>
      <c r="T1308" s="0" t="str">
        <f aca="false">VLOOKUP($D1308,metadata!$B$2:$S$451,17,0)</f>
        <v/>
      </c>
      <c r="U1308" s="0" t="str">
        <f aca="false">VLOOKUP($D1308,metadata!$B$2:$S$451,18,0)</f>
        <v/>
      </c>
      <c r="V1308" s="0" t="n">
        <f aca="false">VLOOKUP($D1308,metadata!$B$2:$Z$451,19,0)</f>
        <v>21</v>
      </c>
      <c r="W1308" s="0" t="str">
        <f aca="false">VLOOKUP($D1308,metadata!$B$2:$Z$451,20,0)</f>
        <v>approx</v>
      </c>
      <c r="X1308" s="0" t="str">
        <f aca="false">VLOOKUP($D1308,metadata!$B$2:$Z$451,21,0)</f>
        <v/>
      </c>
      <c r="Y1308" s="0" t="n">
        <f aca="false">VLOOKUP($D1308,metadata!$B$2:$Z$451,22,0)</f>
        <v>30</v>
      </c>
      <c r="Z1308" s="0" t="str">
        <f aca="false">VLOOKUP($D1308,metadata!$B$2:$Z$451,23,0)</f>
        <v/>
      </c>
      <c r="AA1308" s="0" t="str">
        <f aca="false">VLOOKUP($D1308,metadata!$B$2:$Z$451,24,0)</f>
        <v>adult</v>
      </c>
      <c r="AB1308" s="0" t="str">
        <f aca="false">VLOOKUP($D1308,metadata!$B$2:$Z$451,25,0)</f>
        <v/>
      </c>
      <c r="AC1308" s="0" t="n">
        <v>11.1417218543046</v>
      </c>
      <c r="AD1308" s="0" t="n">
        <v>0.391796624652855</v>
      </c>
      <c r="AF1308" s="0" t="n">
        <f aca="false">IF(AE1308="",V1308,AE1308)</f>
        <v>21</v>
      </c>
      <c r="AG1308" s="0" t="n">
        <v>11</v>
      </c>
      <c r="AH1308" s="0" t="n">
        <v>1996</v>
      </c>
      <c r="AI1308" s="0" t="s">
        <v>37</v>
      </c>
      <c r="AJ1308" s="0" t="s">
        <v>37</v>
      </c>
    </row>
    <row r="1309" customFormat="false" ht="13.8" hidden="false" customHeight="false" outlineLevel="0" collapsed="false">
      <c r="C1309" s="0" t="n">
        <v>1317</v>
      </c>
      <c r="D1309" s="3" t="str">
        <f aca="false">VLOOKUP(C1309,$A$1:$B$451,2)</f>
        <v>30-C</v>
      </c>
      <c r="E1309" s="0" t="str">
        <f aca="false">VLOOKUP($D1309,metadata!$B$2:$S$451,2,0)</f>
        <v>Lushai, G; Hardie, J; Harrington, R</v>
      </c>
      <c r="F1309" s="0" t="str">
        <f aca="false">VLOOKUP($D1309,metadata!$B$2:$S$451,3,0)</f>
        <v>Inheritance of photoperiodic response in the bird cherry aphid, Rhopalosiphum padi</v>
      </c>
      <c r="G1309" s="0" t="str">
        <f aca="false">VLOOKUP($D1309,metadata!$B$2:$S$451,4,0)</f>
        <v>10.1111/j.1365-3032.1996.tb00868.x</v>
      </c>
      <c r="H1309" s="0" t="str">
        <f aca="false">VLOOKUP($D1309,metadata!$B$2:$S$451,5,0)</f>
        <v>y</v>
      </c>
      <c r="I1309" s="0" t="str">
        <f aca="false">VLOOKUP($D1309,metadata!$B$2:$S$451,6,0)</f>
        <v>a</v>
      </c>
      <c r="J1309" s="0" t="str">
        <f aca="false">VLOOKUP($D1309,metadata!$B$2:$S$451,7,0)</f>
        <v>i</v>
      </c>
      <c r="K1309" s="0" t="n">
        <f aca="false">VLOOKUP($D1309,metadata!$B$2:$S$451,8,0)</f>
        <v>3</v>
      </c>
      <c r="L1309" s="0" t="n">
        <f aca="false">VLOOKUP($D1309,metadata!$B$2:$S$451,9,0)</f>
        <v>11</v>
      </c>
      <c r="M1309" s="0" t="str">
        <f aca="false">VLOOKUP($D1309,metadata!$B$2:$S$451,10,0)</f>
        <v/>
      </c>
      <c r="N1309" s="0" t="str">
        <f aca="false">VLOOKUP($D1309,metadata!$B$2:$S$451,11,0)</f>
        <v>rhopalosiphum padi</v>
      </c>
      <c r="O1309" s="0" t="str">
        <f aca="false">VLOOKUP($D1309,metadata!$B$2:$S$451,12,0)</f>
        <v>hemiptera</v>
      </c>
      <c r="P1309" s="0" t="str">
        <f aca="false">VLOOKUP($D1309,metadata!$B$2:$S$451,13,0)</f>
        <v>C</v>
      </c>
      <c r="Q1309" s="0" t="n">
        <f aca="false">VLOOKUP($D1309,metadata!$B$2:$S$451,14,0)</f>
        <v>53.5</v>
      </c>
      <c r="R1309" s="0" t="n">
        <f aca="false">VLOOKUP($D1309,metadata!$B$2:$S$451,15,0)</f>
        <v>-1.4</v>
      </c>
      <c r="S1309" s="0" t="str">
        <f aca="false">VLOOKUP($D1309,metadata!$B$2:$S$451,16,0)</f>
        <v/>
      </c>
      <c r="T1309" s="0" t="str">
        <f aca="false">VLOOKUP($D1309,metadata!$B$2:$S$451,17,0)</f>
        <v/>
      </c>
      <c r="U1309" s="0" t="str">
        <f aca="false">VLOOKUP($D1309,metadata!$B$2:$S$451,18,0)</f>
        <v/>
      </c>
      <c r="V1309" s="0" t="n">
        <f aca="false">VLOOKUP($D1309,metadata!$B$2:$Z$451,19,0)</f>
        <v>21</v>
      </c>
      <c r="W1309" s="0" t="str">
        <f aca="false">VLOOKUP($D1309,metadata!$B$2:$Z$451,20,0)</f>
        <v>approx</v>
      </c>
      <c r="X1309" s="0" t="str">
        <f aca="false">VLOOKUP($D1309,metadata!$B$2:$Z$451,21,0)</f>
        <v/>
      </c>
      <c r="Y1309" s="0" t="n">
        <f aca="false">VLOOKUP($D1309,metadata!$B$2:$Z$451,22,0)</f>
        <v>30</v>
      </c>
      <c r="Z1309" s="0" t="str">
        <f aca="false">VLOOKUP($D1309,metadata!$B$2:$Z$451,23,0)</f>
        <v/>
      </c>
      <c r="AA1309" s="0" t="str">
        <f aca="false">VLOOKUP($D1309,metadata!$B$2:$Z$451,24,0)</f>
        <v>adult</v>
      </c>
      <c r="AB1309" s="0" t="str">
        <f aca="false">VLOOKUP($D1309,metadata!$B$2:$Z$451,25,0)</f>
        <v/>
      </c>
      <c r="AC1309" s="0" t="n">
        <v>11.6503311258278</v>
      </c>
      <c r="AD1309" s="0" t="n">
        <v>1.31852168340097</v>
      </c>
      <c r="AF1309" s="0" t="n">
        <f aca="false">IF(AE1309="",V1309,AE1309)</f>
        <v>21</v>
      </c>
      <c r="AG1309" s="0" t="n">
        <v>11.5</v>
      </c>
      <c r="AH1309" s="0" t="n">
        <v>1996</v>
      </c>
      <c r="AI1309" s="0" t="s">
        <v>37</v>
      </c>
      <c r="AJ1309" s="0" t="s">
        <v>37</v>
      </c>
    </row>
    <row r="1310" customFormat="false" ht="13.8" hidden="false" customHeight="false" outlineLevel="0" collapsed="false">
      <c r="C1310" s="0" t="n">
        <v>1318</v>
      </c>
      <c r="D1310" s="3" t="str">
        <f aca="false">VLOOKUP(C1310,$A$1:$B$451,2)</f>
        <v>30-C</v>
      </c>
      <c r="E1310" s="0" t="str">
        <f aca="false">VLOOKUP($D1310,metadata!$B$2:$S$451,2,0)</f>
        <v>Lushai, G; Hardie, J; Harrington, R</v>
      </c>
      <c r="F1310" s="0" t="str">
        <f aca="false">VLOOKUP($D1310,metadata!$B$2:$S$451,3,0)</f>
        <v>Inheritance of photoperiodic response in the bird cherry aphid, Rhopalosiphum padi</v>
      </c>
      <c r="G1310" s="0" t="str">
        <f aca="false">VLOOKUP($D1310,metadata!$B$2:$S$451,4,0)</f>
        <v>10.1111/j.1365-3032.1996.tb00868.x</v>
      </c>
      <c r="H1310" s="0" t="str">
        <f aca="false">VLOOKUP($D1310,metadata!$B$2:$S$451,5,0)</f>
        <v>y</v>
      </c>
      <c r="I1310" s="0" t="str">
        <f aca="false">VLOOKUP($D1310,metadata!$B$2:$S$451,6,0)</f>
        <v>a</v>
      </c>
      <c r="J1310" s="0" t="str">
        <f aca="false">VLOOKUP($D1310,metadata!$B$2:$S$451,7,0)</f>
        <v>i</v>
      </c>
      <c r="K1310" s="0" t="n">
        <f aca="false">VLOOKUP($D1310,metadata!$B$2:$S$451,8,0)</f>
        <v>3</v>
      </c>
      <c r="L1310" s="0" t="n">
        <f aca="false">VLOOKUP($D1310,metadata!$B$2:$S$451,9,0)</f>
        <v>11</v>
      </c>
      <c r="M1310" s="0" t="str">
        <f aca="false">VLOOKUP($D1310,metadata!$B$2:$S$451,10,0)</f>
        <v/>
      </c>
      <c r="N1310" s="0" t="str">
        <f aca="false">VLOOKUP($D1310,metadata!$B$2:$S$451,11,0)</f>
        <v>rhopalosiphum padi</v>
      </c>
      <c r="O1310" s="0" t="str">
        <f aca="false">VLOOKUP($D1310,metadata!$B$2:$S$451,12,0)</f>
        <v>hemiptera</v>
      </c>
      <c r="P1310" s="0" t="str">
        <f aca="false">VLOOKUP($D1310,metadata!$B$2:$S$451,13,0)</f>
        <v>C</v>
      </c>
      <c r="Q1310" s="0" t="n">
        <f aca="false">VLOOKUP($D1310,metadata!$B$2:$S$451,14,0)</f>
        <v>53.5</v>
      </c>
      <c r="R1310" s="0" t="n">
        <f aca="false">VLOOKUP($D1310,metadata!$B$2:$S$451,15,0)</f>
        <v>-1.4</v>
      </c>
      <c r="S1310" s="0" t="str">
        <f aca="false">VLOOKUP($D1310,metadata!$B$2:$S$451,16,0)</f>
        <v/>
      </c>
      <c r="T1310" s="0" t="str">
        <f aca="false">VLOOKUP($D1310,metadata!$B$2:$S$451,17,0)</f>
        <v/>
      </c>
      <c r="U1310" s="0" t="str">
        <f aca="false">VLOOKUP($D1310,metadata!$B$2:$S$451,18,0)</f>
        <v/>
      </c>
      <c r="V1310" s="0" t="n">
        <f aca="false">VLOOKUP($D1310,metadata!$B$2:$Z$451,19,0)</f>
        <v>21</v>
      </c>
      <c r="W1310" s="0" t="str">
        <f aca="false">VLOOKUP($D1310,metadata!$B$2:$Z$451,20,0)</f>
        <v>approx</v>
      </c>
      <c r="X1310" s="0" t="str">
        <f aca="false">VLOOKUP($D1310,metadata!$B$2:$Z$451,21,0)</f>
        <v/>
      </c>
      <c r="Y1310" s="0" t="n">
        <f aca="false">VLOOKUP($D1310,metadata!$B$2:$Z$451,22,0)</f>
        <v>30</v>
      </c>
      <c r="Z1310" s="0" t="str">
        <f aca="false">VLOOKUP($D1310,metadata!$B$2:$Z$451,23,0)</f>
        <v/>
      </c>
      <c r="AA1310" s="0" t="str">
        <f aca="false">VLOOKUP($D1310,metadata!$B$2:$Z$451,24,0)</f>
        <v>adult</v>
      </c>
      <c r="AB1310" s="0" t="str">
        <f aca="false">VLOOKUP($D1310,metadata!$B$2:$Z$451,25,0)</f>
        <v/>
      </c>
      <c r="AC1310" s="0" t="n">
        <v>12.1589403973509</v>
      </c>
      <c r="AD1310" s="0" t="n">
        <v>11.2775048066652</v>
      </c>
      <c r="AF1310" s="0" t="n">
        <f aca="false">IF(AE1310="",V1310,AE1310)</f>
        <v>21</v>
      </c>
      <c r="AG1310" s="0" t="n">
        <v>12</v>
      </c>
      <c r="AH1310" s="0" t="n">
        <v>1996</v>
      </c>
      <c r="AI1310" s="0" t="s">
        <v>37</v>
      </c>
      <c r="AJ1310" s="0" t="s">
        <v>37</v>
      </c>
    </row>
    <row r="1311" customFormat="false" ht="13.8" hidden="false" customHeight="false" outlineLevel="0" collapsed="false">
      <c r="C1311" s="0" t="n">
        <v>1319</v>
      </c>
      <c r="D1311" s="3" t="str">
        <f aca="false">VLOOKUP(C1311,$A$1:$B$451,2)</f>
        <v>30-C</v>
      </c>
      <c r="E1311" s="0" t="str">
        <f aca="false">VLOOKUP($D1311,metadata!$B$2:$S$451,2,0)</f>
        <v>Lushai, G; Hardie, J; Harrington, R</v>
      </c>
      <c r="F1311" s="0" t="str">
        <f aca="false">VLOOKUP($D1311,metadata!$B$2:$S$451,3,0)</f>
        <v>Inheritance of photoperiodic response in the bird cherry aphid, Rhopalosiphum padi</v>
      </c>
      <c r="G1311" s="0" t="str">
        <f aca="false">VLOOKUP($D1311,metadata!$B$2:$S$451,4,0)</f>
        <v>10.1111/j.1365-3032.1996.tb00868.x</v>
      </c>
      <c r="H1311" s="0" t="str">
        <f aca="false">VLOOKUP($D1311,metadata!$B$2:$S$451,5,0)</f>
        <v>y</v>
      </c>
      <c r="I1311" s="0" t="str">
        <f aca="false">VLOOKUP($D1311,metadata!$B$2:$S$451,6,0)</f>
        <v>a</v>
      </c>
      <c r="J1311" s="0" t="str">
        <f aca="false">VLOOKUP($D1311,metadata!$B$2:$S$451,7,0)</f>
        <v>i</v>
      </c>
      <c r="K1311" s="0" t="n">
        <f aca="false">VLOOKUP($D1311,metadata!$B$2:$S$451,8,0)</f>
        <v>3</v>
      </c>
      <c r="L1311" s="0" t="n">
        <f aca="false">VLOOKUP($D1311,metadata!$B$2:$S$451,9,0)</f>
        <v>11</v>
      </c>
      <c r="M1311" s="0" t="str">
        <f aca="false">VLOOKUP($D1311,metadata!$B$2:$S$451,10,0)</f>
        <v/>
      </c>
      <c r="N1311" s="0" t="str">
        <f aca="false">VLOOKUP($D1311,metadata!$B$2:$S$451,11,0)</f>
        <v>rhopalosiphum padi</v>
      </c>
      <c r="O1311" s="0" t="str">
        <f aca="false">VLOOKUP($D1311,metadata!$B$2:$S$451,12,0)</f>
        <v>hemiptera</v>
      </c>
      <c r="P1311" s="0" t="str">
        <f aca="false">VLOOKUP($D1311,metadata!$B$2:$S$451,13,0)</f>
        <v>C</v>
      </c>
      <c r="Q1311" s="0" t="n">
        <f aca="false">VLOOKUP($D1311,metadata!$B$2:$S$451,14,0)</f>
        <v>53.5</v>
      </c>
      <c r="R1311" s="0" t="n">
        <f aca="false">VLOOKUP($D1311,metadata!$B$2:$S$451,15,0)</f>
        <v>-1.4</v>
      </c>
      <c r="S1311" s="0" t="str">
        <f aca="false">VLOOKUP($D1311,metadata!$B$2:$S$451,16,0)</f>
        <v/>
      </c>
      <c r="T1311" s="0" t="str">
        <f aca="false">VLOOKUP($D1311,metadata!$B$2:$S$451,17,0)</f>
        <v/>
      </c>
      <c r="U1311" s="0" t="str">
        <f aca="false">VLOOKUP($D1311,metadata!$B$2:$S$451,18,0)</f>
        <v/>
      </c>
      <c r="V1311" s="0" t="n">
        <f aca="false">VLOOKUP($D1311,metadata!$B$2:$Z$451,19,0)</f>
        <v>21</v>
      </c>
      <c r="W1311" s="0" t="str">
        <f aca="false">VLOOKUP($D1311,metadata!$B$2:$Z$451,20,0)</f>
        <v>approx</v>
      </c>
      <c r="X1311" s="0" t="str">
        <f aca="false">VLOOKUP($D1311,metadata!$B$2:$Z$451,21,0)</f>
        <v/>
      </c>
      <c r="Y1311" s="0" t="n">
        <f aca="false">VLOOKUP($D1311,metadata!$B$2:$Z$451,22,0)</f>
        <v>30</v>
      </c>
      <c r="Z1311" s="0" t="str">
        <f aca="false">VLOOKUP($D1311,metadata!$B$2:$Z$451,23,0)</f>
        <v/>
      </c>
      <c r="AA1311" s="0" t="str">
        <f aca="false">VLOOKUP($D1311,metadata!$B$2:$Z$451,24,0)</f>
        <v>adult</v>
      </c>
      <c r="AB1311" s="0" t="str">
        <f aca="false">VLOOKUP($D1311,metadata!$B$2:$Z$451,25,0)</f>
        <v/>
      </c>
      <c r="AC1311" s="0" t="n">
        <v>12.6887417218543</v>
      </c>
      <c r="AD1311" s="0" t="n">
        <v>29.2992950224311</v>
      </c>
      <c r="AF1311" s="0" t="n">
        <f aca="false">IF(AE1311="",V1311,AE1311)</f>
        <v>21</v>
      </c>
      <c r="AG1311" s="0" t="n">
        <v>12.5</v>
      </c>
      <c r="AH1311" s="0" t="n">
        <v>1996</v>
      </c>
      <c r="AI1311" s="0" t="s">
        <v>37</v>
      </c>
      <c r="AJ1311" s="0" t="s">
        <v>37</v>
      </c>
    </row>
    <row r="1312" customFormat="false" ht="13.8" hidden="false" customHeight="false" outlineLevel="0" collapsed="false">
      <c r="C1312" s="0" t="n">
        <v>1320</v>
      </c>
      <c r="D1312" s="3" t="str">
        <f aca="false">VLOOKUP(C1312,$A$1:$B$451,2)</f>
        <v>30-C</v>
      </c>
      <c r="E1312" s="0" t="str">
        <f aca="false">VLOOKUP($D1312,metadata!$B$2:$S$451,2,0)</f>
        <v>Lushai, G; Hardie, J; Harrington, R</v>
      </c>
      <c r="F1312" s="0" t="str">
        <f aca="false">VLOOKUP($D1312,metadata!$B$2:$S$451,3,0)</f>
        <v>Inheritance of photoperiodic response in the bird cherry aphid, Rhopalosiphum padi</v>
      </c>
      <c r="G1312" s="0" t="str">
        <f aca="false">VLOOKUP($D1312,metadata!$B$2:$S$451,4,0)</f>
        <v>10.1111/j.1365-3032.1996.tb00868.x</v>
      </c>
      <c r="H1312" s="0" t="str">
        <f aca="false">VLOOKUP($D1312,metadata!$B$2:$S$451,5,0)</f>
        <v>y</v>
      </c>
      <c r="I1312" s="0" t="str">
        <f aca="false">VLOOKUP($D1312,metadata!$B$2:$S$451,6,0)</f>
        <v>a</v>
      </c>
      <c r="J1312" s="0" t="str">
        <f aca="false">VLOOKUP($D1312,metadata!$B$2:$S$451,7,0)</f>
        <v>i</v>
      </c>
      <c r="K1312" s="0" t="n">
        <f aca="false">VLOOKUP($D1312,metadata!$B$2:$S$451,8,0)</f>
        <v>3</v>
      </c>
      <c r="L1312" s="0" t="n">
        <f aca="false">VLOOKUP($D1312,metadata!$B$2:$S$451,9,0)</f>
        <v>11</v>
      </c>
      <c r="M1312" s="0" t="str">
        <f aca="false">VLOOKUP($D1312,metadata!$B$2:$S$451,10,0)</f>
        <v/>
      </c>
      <c r="N1312" s="0" t="str">
        <f aca="false">VLOOKUP($D1312,metadata!$B$2:$S$451,11,0)</f>
        <v>rhopalosiphum padi</v>
      </c>
      <c r="O1312" s="0" t="str">
        <f aca="false">VLOOKUP($D1312,metadata!$B$2:$S$451,12,0)</f>
        <v>hemiptera</v>
      </c>
      <c r="P1312" s="0" t="str">
        <f aca="false">VLOOKUP($D1312,metadata!$B$2:$S$451,13,0)</f>
        <v>C</v>
      </c>
      <c r="Q1312" s="0" t="n">
        <f aca="false">VLOOKUP($D1312,metadata!$B$2:$S$451,14,0)</f>
        <v>53.5</v>
      </c>
      <c r="R1312" s="0" t="n">
        <f aca="false">VLOOKUP($D1312,metadata!$B$2:$S$451,15,0)</f>
        <v>-1.4</v>
      </c>
      <c r="S1312" s="0" t="str">
        <f aca="false">VLOOKUP($D1312,metadata!$B$2:$S$451,16,0)</f>
        <v/>
      </c>
      <c r="T1312" s="0" t="str">
        <f aca="false">VLOOKUP($D1312,metadata!$B$2:$S$451,17,0)</f>
        <v/>
      </c>
      <c r="U1312" s="0" t="str">
        <f aca="false">VLOOKUP($D1312,metadata!$B$2:$S$451,18,0)</f>
        <v/>
      </c>
      <c r="V1312" s="0" t="n">
        <f aca="false">VLOOKUP($D1312,metadata!$B$2:$Z$451,19,0)</f>
        <v>21</v>
      </c>
      <c r="W1312" s="0" t="str">
        <f aca="false">VLOOKUP($D1312,metadata!$B$2:$Z$451,20,0)</f>
        <v>approx</v>
      </c>
      <c r="X1312" s="0" t="str">
        <f aca="false">VLOOKUP($D1312,metadata!$B$2:$Z$451,21,0)</f>
        <v/>
      </c>
      <c r="Y1312" s="0" t="n">
        <f aca="false">VLOOKUP($D1312,metadata!$B$2:$Z$451,22,0)</f>
        <v>30</v>
      </c>
      <c r="Z1312" s="0" t="str">
        <f aca="false">VLOOKUP($D1312,metadata!$B$2:$Z$451,23,0)</f>
        <v/>
      </c>
      <c r="AA1312" s="0" t="str">
        <f aca="false">VLOOKUP($D1312,metadata!$B$2:$Z$451,24,0)</f>
        <v>adult</v>
      </c>
      <c r="AB1312" s="0" t="str">
        <f aca="false">VLOOKUP($D1312,metadata!$B$2:$Z$451,25,0)</f>
        <v/>
      </c>
      <c r="AC1312" s="0" t="n">
        <v>13.133774834437</v>
      </c>
      <c r="AD1312" s="0" t="n">
        <v>57.6505020294808</v>
      </c>
      <c r="AF1312" s="0" t="n">
        <f aca="false">IF(AE1312="",V1312,AE1312)</f>
        <v>21</v>
      </c>
      <c r="AG1312" s="0" t="n">
        <f aca="false">ROUND(AC1312,1)</f>
        <v>13.1</v>
      </c>
      <c r="AH1312" s="0" t="n">
        <v>1996</v>
      </c>
      <c r="AI1312" s="0" t="s">
        <v>37</v>
      </c>
      <c r="AJ1312" s="0" t="s">
        <v>37</v>
      </c>
    </row>
    <row r="1313" customFormat="false" ht="13.8" hidden="false" customHeight="false" outlineLevel="0" collapsed="false">
      <c r="C1313" s="0" t="n">
        <v>1321</v>
      </c>
      <c r="D1313" s="3" t="str">
        <f aca="false">VLOOKUP(C1313,$A$1:$B$451,2)</f>
        <v>30-C</v>
      </c>
      <c r="E1313" s="0" t="str">
        <f aca="false">VLOOKUP($D1313,metadata!$B$2:$S$451,2,0)</f>
        <v>Lushai, G; Hardie, J; Harrington, R</v>
      </c>
      <c r="F1313" s="0" t="str">
        <f aca="false">VLOOKUP($D1313,metadata!$B$2:$S$451,3,0)</f>
        <v>Inheritance of photoperiodic response in the bird cherry aphid, Rhopalosiphum padi</v>
      </c>
      <c r="G1313" s="0" t="str">
        <f aca="false">VLOOKUP($D1313,metadata!$B$2:$S$451,4,0)</f>
        <v>10.1111/j.1365-3032.1996.tb00868.x</v>
      </c>
      <c r="H1313" s="0" t="str">
        <f aca="false">VLOOKUP($D1313,metadata!$B$2:$S$451,5,0)</f>
        <v>y</v>
      </c>
      <c r="I1313" s="0" t="str">
        <f aca="false">VLOOKUP($D1313,metadata!$B$2:$S$451,6,0)</f>
        <v>a</v>
      </c>
      <c r="J1313" s="0" t="str">
        <f aca="false">VLOOKUP($D1313,metadata!$B$2:$S$451,7,0)</f>
        <v>i</v>
      </c>
      <c r="K1313" s="0" t="n">
        <f aca="false">VLOOKUP($D1313,metadata!$B$2:$S$451,8,0)</f>
        <v>3</v>
      </c>
      <c r="L1313" s="0" t="n">
        <f aca="false">VLOOKUP($D1313,metadata!$B$2:$S$451,9,0)</f>
        <v>11</v>
      </c>
      <c r="M1313" s="0" t="str">
        <f aca="false">VLOOKUP($D1313,metadata!$B$2:$S$451,10,0)</f>
        <v/>
      </c>
      <c r="N1313" s="0" t="str">
        <f aca="false">VLOOKUP($D1313,metadata!$B$2:$S$451,11,0)</f>
        <v>rhopalosiphum padi</v>
      </c>
      <c r="O1313" s="0" t="str">
        <f aca="false">VLOOKUP($D1313,metadata!$B$2:$S$451,12,0)</f>
        <v>hemiptera</v>
      </c>
      <c r="P1313" s="0" t="str">
        <f aca="false">VLOOKUP($D1313,metadata!$B$2:$S$451,13,0)</f>
        <v>C</v>
      </c>
      <c r="Q1313" s="0" t="n">
        <f aca="false">VLOOKUP($D1313,metadata!$B$2:$S$451,14,0)</f>
        <v>53.5</v>
      </c>
      <c r="R1313" s="0" t="n">
        <f aca="false">VLOOKUP($D1313,metadata!$B$2:$S$451,15,0)</f>
        <v>-1.4</v>
      </c>
      <c r="S1313" s="0" t="str">
        <f aca="false">VLOOKUP($D1313,metadata!$B$2:$S$451,16,0)</f>
        <v/>
      </c>
      <c r="T1313" s="0" t="str">
        <f aca="false">VLOOKUP($D1313,metadata!$B$2:$S$451,17,0)</f>
        <v/>
      </c>
      <c r="U1313" s="0" t="str">
        <f aca="false">VLOOKUP($D1313,metadata!$B$2:$S$451,18,0)</f>
        <v/>
      </c>
      <c r="V1313" s="0" t="n">
        <f aca="false">VLOOKUP($D1313,metadata!$B$2:$Z$451,19,0)</f>
        <v>21</v>
      </c>
      <c r="W1313" s="0" t="str">
        <f aca="false">VLOOKUP($D1313,metadata!$B$2:$Z$451,20,0)</f>
        <v>approx</v>
      </c>
      <c r="X1313" s="0" t="str">
        <f aca="false">VLOOKUP($D1313,metadata!$B$2:$Z$451,21,0)</f>
        <v/>
      </c>
      <c r="Y1313" s="0" t="n">
        <f aca="false">VLOOKUP($D1313,metadata!$B$2:$Z$451,22,0)</f>
        <v>30</v>
      </c>
      <c r="Z1313" s="0" t="str">
        <f aca="false">VLOOKUP($D1313,metadata!$B$2:$Z$451,23,0)</f>
        <v/>
      </c>
      <c r="AA1313" s="0" t="str">
        <f aca="false">VLOOKUP($D1313,metadata!$B$2:$Z$451,24,0)</f>
        <v>adult</v>
      </c>
      <c r="AB1313" s="0" t="str">
        <f aca="false">VLOOKUP($D1313,metadata!$B$2:$Z$451,25,0)</f>
        <v/>
      </c>
      <c r="AC1313" s="0" t="n">
        <v>14.1298013245033</v>
      </c>
      <c r="AD1313" s="0" t="n">
        <v>67.2475966673787</v>
      </c>
      <c r="AF1313" s="0" t="n">
        <f aca="false">IF(AE1313="",V1313,AE1313)</f>
        <v>21</v>
      </c>
      <c r="AG1313" s="0" t="n">
        <v>14</v>
      </c>
      <c r="AH1313" s="0" t="n">
        <v>1996</v>
      </c>
      <c r="AI1313" s="0" t="s">
        <v>37</v>
      </c>
      <c r="AJ1313" s="0" t="s">
        <v>37</v>
      </c>
    </row>
    <row r="1314" customFormat="false" ht="13.8" hidden="false" customHeight="false" outlineLevel="0" collapsed="false">
      <c r="C1314" s="0" t="n">
        <v>1322</v>
      </c>
      <c r="D1314" s="3" t="str">
        <f aca="false">VLOOKUP(C1314,$A$1:$B$451,2)</f>
        <v>30-C</v>
      </c>
      <c r="E1314" s="0" t="str">
        <f aca="false">VLOOKUP($D1314,metadata!$B$2:$S$451,2,0)</f>
        <v>Lushai, G; Hardie, J; Harrington, R</v>
      </c>
      <c r="F1314" s="0" t="str">
        <f aca="false">VLOOKUP($D1314,metadata!$B$2:$S$451,3,0)</f>
        <v>Inheritance of photoperiodic response in the bird cherry aphid, Rhopalosiphum padi</v>
      </c>
      <c r="G1314" s="0" t="str">
        <f aca="false">VLOOKUP($D1314,metadata!$B$2:$S$451,4,0)</f>
        <v>10.1111/j.1365-3032.1996.tb00868.x</v>
      </c>
      <c r="H1314" s="0" t="str">
        <f aca="false">VLOOKUP($D1314,metadata!$B$2:$S$451,5,0)</f>
        <v>y</v>
      </c>
      <c r="I1314" s="0" t="str">
        <f aca="false">VLOOKUP($D1314,metadata!$B$2:$S$451,6,0)</f>
        <v>a</v>
      </c>
      <c r="J1314" s="0" t="str">
        <f aca="false">VLOOKUP($D1314,metadata!$B$2:$S$451,7,0)</f>
        <v>i</v>
      </c>
      <c r="K1314" s="0" t="n">
        <f aca="false">VLOOKUP($D1314,metadata!$B$2:$S$451,8,0)</f>
        <v>3</v>
      </c>
      <c r="L1314" s="0" t="n">
        <f aca="false">VLOOKUP($D1314,metadata!$B$2:$S$451,9,0)</f>
        <v>11</v>
      </c>
      <c r="M1314" s="0" t="str">
        <f aca="false">VLOOKUP($D1314,metadata!$B$2:$S$451,10,0)</f>
        <v/>
      </c>
      <c r="N1314" s="0" t="str">
        <f aca="false">VLOOKUP($D1314,metadata!$B$2:$S$451,11,0)</f>
        <v>rhopalosiphum padi</v>
      </c>
      <c r="O1314" s="0" t="str">
        <f aca="false">VLOOKUP($D1314,metadata!$B$2:$S$451,12,0)</f>
        <v>hemiptera</v>
      </c>
      <c r="P1314" s="0" t="str">
        <f aca="false">VLOOKUP($D1314,metadata!$B$2:$S$451,13,0)</f>
        <v>C</v>
      </c>
      <c r="Q1314" s="0" t="n">
        <f aca="false">VLOOKUP($D1314,metadata!$B$2:$S$451,14,0)</f>
        <v>53.5</v>
      </c>
      <c r="R1314" s="0" t="n">
        <f aca="false">VLOOKUP($D1314,metadata!$B$2:$S$451,15,0)</f>
        <v>-1.4</v>
      </c>
      <c r="S1314" s="0" t="str">
        <f aca="false">VLOOKUP($D1314,metadata!$B$2:$S$451,16,0)</f>
        <v/>
      </c>
      <c r="T1314" s="0" t="str">
        <f aca="false">VLOOKUP($D1314,metadata!$B$2:$S$451,17,0)</f>
        <v/>
      </c>
      <c r="U1314" s="0" t="str">
        <f aca="false">VLOOKUP($D1314,metadata!$B$2:$S$451,18,0)</f>
        <v/>
      </c>
      <c r="V1314" s="0" t="n">
        <f aca="false">VLOOKUP($D1314,metadata!$B$2:$Z$451,19,0)</f>
        <v>21</v>
      </c>
      <c r="W1314" s="0" t="str">
        <f aca="false">VLOOKUP($D1314,metadata!$B$2:$Z$451,20,0)</f>
        <v>approx</v>
      </c>
      <c r="X1314" s="0" t="str">
        <f aca="false">VLOOKUP($D1314,metadata!$B$2:$Z$451,21,0)</f>
        <v/>
      </c>
      <c r="Y1314" s="0" t="n">
        <f aca="false">VLOOKUP($D1314,metadata!$B$2:$Z$451,22,0)</f>
        <v>30</v>
      </c>
      <c r="Z1314" s="0" t="str">
        <f aca="false">VLOOKUP($D1314,metadata!$B$2:$Z$451,23,0)</f>
        <v/>
      </c>
      <c r="AA1314" s="0" t="str">
        <f aca="false">VLOOKUP($D1314,metadata!$B$2:$Z$451,24,0)</f>
        <v>adult</v>
      </c>
      <c r="AB1314" s="0" t="str">
        <f aca="false">VLOOKUP($D1314,metadata!$B$2:$Z$451,25,0)</f>
        <v/>
      </c>
      <c r="AC1314" s="0" t="n">
        <v>16.2278145695364</v>
      </c>
      <c r="AD1314" s="0" t="n">
        <v>78.0461439863277</v>
      </c>
      <c r="AF1314" s="0" t="n">
        <f aca="false">IF(AE1314="",V1314,AE1314)</f>
        <v>21</v>
      </c>
      <c r="AG1314" s="0" t="n">
        <v>16</v>
      </c>
      <c r="AH1314" s="0" t="n">
        <v>1996</v>
      </c>
      <c r="AI1314" s="0" t="s">
        <v>37</v>
      </c>
      <c r="AJ1314" s="0" t="s">
        <v>37</v>
      </c>
    </row>
    <row r="1315" customFormat="false" ht="13.8" hidden="false" customHeight="false" outlineLevel="0" collapsed="false">
      <c r="C1315" s="0" t="n">
        <v>1323</v>
      </c>
      <c r="D1315" s="3" t="str">
        <f aca="false">VLOOKUP(C1315,$A$1:$B$451,2)</f>
        <v>30-C</v>
      </c>
      <c r="E1315" s="0" t="str">
        <f aca="false">VLOOKUP($D1315,metadata!$B$2:$S$451,2,0)</f>
        <v>Lushai, G; Hardie, J; Harrington, R</v>
      </c>
      <c r="F1315" s="0" t="str">
        <f aca="false">VLOOKUP($D1315,metadata!$B$2:$S$451,3,0)</f>
        <v>Inheritance of photoperiodic response in the bird cherry aphid, Rhopalosiphum padi</v>
      </c>
      <c r="G1315" s="0" t="str">
        <f aca="false">VLOOKUP($D1315,metadata!$B$2:$S$451,4,0)</f>
        <v>10.1111/j.1365-3032.1996.tb00868.x</v>
      </c>
      <c r="H1315" s="0" t="str">
        <f aca="false">VLOOKUP($D1315,metadata!$B$2:$S$451,5,0)</f>
        <v>y</v>
      </c>
      <c r="I1315" s="0" t="str">
        <f aca="false">VLOOKUP($D1315,metadata!$B$2:$S$451,6,0)</f>
        <v>a</v>
      </c>
      <c r="J1315" s="0" t="str">
        <f aca="false">VLOOKUP($D1315,metadata!$B$2:$S$451,7,0)</f>
        <v>i</v>
      </c>
      <c r="K1315" s="0" t="n">
        <f aca="false">VLOOKUP($D1315,metadata!$B$2:$S$451,8,0)</f>
        <v>3</v>
      </c>
      <c r="L1315" s="0" t="n">
        <f aca="false">VLOOKUP($D1315,metadata!$B$2:$S$451,9,0)</f>
        <v>11</v>
      </c>
      <c r="M1315" s="0" t="str">
        <f aca="false">VLOOKUP($D1315,metadata!$B$2:$S$451,10,0)</f>
        <v/>
      </c>
      <c r="N1315" s="0" t="str">
        <f aca="false">VLOOKUP($D1315,metadata!$B$2:$S$451,11,0)</f>
        <v>rhopalosiphum padi</v>
      </c>
      <c r="O1315" s="0" t="str">
        <f aca="false">VLOOKUP($D1315,metadata!$B$2:$S$451,12,0)</f>
        <v>hemiptera</v>
      </c>
      <c r="P1315" s="0" t="str">
        <f aca="false">VLOOKUP($D1315,metadata!$B$2:$S$451,13,0)</f>
        <v>C</v>
      </c>
      <c r="Q1315" s="0" t="n">
        <f aca="false">VLOOKUP($D1315,metadata!$B$2:$S$451,14,0)</f>
        <v>53.5</v>
      </c>
      <c r="R1315" s="0" t="n">
        <f aca="false">VLOOKUP($D1315,metadata!$B$2:$S$451,15,0)</f>
        <v>-1.4</v>
      </c>
      <c r="S1315" s="0" t="str">
        <f aca="false">VLOOKUP($D1315,metadata!$B$2:$S$451,16,0)</f>
        <v/>
      </c>
      <c r="T1315" s="0" t="str">
        <f aca="false">VLOOKUP($D1315,metadata!$B$2:$S$451,17,0)</f>
        <v/>
      </c>
      <c r="U1315" s="0" t="str">
        <f aca="false">VLOOKUP($D1315,metadata!$B$2:$S$451,18,0)</f>
        <v/>
      </c>
      <c r="V1315" s="0" t="n">
        <f aca="false">VLOOKUP($D1315,metadata!$B$2:$Z$451,19,0)</f>
        <v>21</v>
      </c>
      <c r="W1315" s="0" t="str">
        <f aca="false">VLOOKUP($D1315,metadata!$B$2:$Z$451,20,0)</f>
        <v>approx</v>
      </c>
      <c r="X1315" s="0" t="str">
        <f aca="false">VLOOKUP($D1315,metadata!$B$2:$Z$451,21,0)</f>
        <v/>
      </c>
      <c r="Y1315" s="0" t="n">
        <f aca="false">VLOOKUP($D1315,metadata!$B$2:$Z$451,22,0)</f>
        <v>30</v>
      </c>
      <c r="Z1315" s="0" t="str">
        <f aca="false">VLOOKUP($D1315,metadata!$B$2:$Z$451,23,0)</f>
        <v/>
      </c>
      <c r="AA1315" s="0" t="str">
        <f aca="false">VLOOKUP($D1315,metadata!$B$2:$Z$451,24,0)</f>
        <v>adult</v>
      </c>
      <c r="AB1315" s="0" t="str">
        <f aca="false">VLOOKUP($D1315,metadata!$B$2:$Z$451,25,0)</f>
        <v/>
      </c>
      <c r="AC1315" s="0" t="n">
        <v>20.2966887417218</v>
      </c>
      <c r="AD1315" s="0" t="n">
        <v>82.5567186498611</v>
      </c>
      <c r="AF1315" s="0" t="n">
        <f aca="false">IF(AE1315="",V1315,AE1315)</f>
        <v>21</v>
      </c>
      <c r="AG1315" s="0" t="n">
        <v>20</v>
      </c>
      <c r="AH1315" s="0" t="n">
        <v>1996</v>
      </c>
      <c r="AI1315" s="0" t="s">
        <v>37</v>
      </c>
      <c r="AJ1315" s="0" t="s">
        <v>37</v>
      </c>
    </row>
    <row r="1316" customFormat="false" ht="13.8" hidden="false" customHeight="false" outlineLevel="0" collapsed="false">
      <c r="C1316" s="0" t="n">
        <v>1324</v>
      </c>
      <c r="D1316" s="3" t="str">
        <f aca="false">VLOOKUP(C1316,$A$1:$B$451,2)</f>
        <v>30-S</v>
      </c>
      <c r="E1316" s="0" t="str">
        <f aca="false">VLOOKUP($D1316,metadata!$B$2:$S$451,2,0)</f>
        <v>Lushai, G; Hardie, J; Harrington, R</v>
      </c>
      <c r="F1316" s="0" t="str">
        <f aca="false">VLOOKUP($D1316,metadata!$B$2:$S$451,3,0)</f>
        <v>Inheritance of photoperiodic response in the bird cherry aphid, Rhopalosiphum padi</v>
      </c>
      <c r="G1316" s="0" t="str">
        <f aca="false">VLOOKUP($D1316,metadata!$B$2:$S$451,4,0)</f>
        <v>10.1111/j.1365-3032.1996.tb00868.x</v>
      </c>
      <c r="H1316" s="0" t="str">
        <f aca="false">VLOOKUP($D1316,metadata!$B$2:$S$451,5,0)</f>
        <v>y</v>
      </c>
      <c r="I1316" s="0" t="str">
        <f aca="false">VLOOKUP($D1316,metadata!$B$2:$S$451,6,0)</f>
        <v>a</v>
      </c>
      <c r="J1316" s="0" t="str">
        <f aca="false">VLOOKUP($D1316,metadata!$B$2:$S$451,7,0)</f>
        <v>i</v>
      </c>
      <c r="K1316" s="0" t="n">
        <f aca="false">VLOOKUP($D1316,metadata!$B$2:$S$451,8,0)</f>
        <v>3</v>
      </c>
      <c r="L1316" s="0" t="n">
        <f aca="false">VLOOKUP($D1316,metadata!$B$2:$S$451,9,0)</f>
        <v>11</v>
      </c>
      <c r="M1316" s="0" t="str">
        <f aca="false">VLOOKUP($D1316,metadata!$B$2:$S$451,10,0)</f>
        <v/>
      </c>
      <c r="N1316" s="0" t="str">
        <f aca="false">VLOOKUP($D1316,metadata!$B$2:$S$451,11,0)</f>
        <v>rhopalosiphum padi</v>
      </c>
      <c r="O1316" s="0" t="str">
        <f aca="false">VLOOKUP($D1316,metadata!$B$2:$S$451,12,0)</f>
        <v>hemiptera</v>
      </c>
      <c r="P1316" s="0" t="str">
        <f aca="false">VLOOKUP($D1316,metadata!$B$2:$S$451,13,0)</f>
        <v>S</v>
      </c>
      <c r="Q1316" s="0" t="n">
        <f aca="false">VLOOKUP($D1316,metadata!$B$2:$S$451,14,0)</f>
        <v>50.4</v>
      </c>
      <c r="R1316" s="0" t="n">
        <f aca="false">VLOOKUP($D1316,metadata!$B$2:$S$451,15,0)</f>
        <v>-3.3</v>
      </c>
      <c r="S1316" s="0" t="str">
        <f aca="false">VLOOKUP($D1316,metadata!$B$2:$S$451,16,0)</f>
        <v/>
      </c>
      <c r="T1316" s="0" t="str">
        <f aca="false">VLOOKUP($D1316,metadata!$B$2:$S$451,17,0)</f>
        <v/>
      </c>
      <c r="U1316" s="0" t="str">
        <f aca="false">VLOOKUP($D1316,metadata!$B$2:$S$451,18,0)</f>
        <v/>
      </c>
      <c r="V1316" s="0" t="n">
        <f aca="false">VLOOKUP($D1316,metadata!$B$2:$Z$451,19,0)</f>
        <v>21</v>
      </c>
      <c r="W1316" s="0" t="str">
        <f aca="false">VLOOKUP($D1316,metadata!$B$2:$Z$451,20,0)</f>
        <v>approx</v>
      </c>
      <c r="X1316" s="0" t="str">
        <f aca="false">VLOOKUP($D1316,metadata!$B$2:$Z$451,21,0)</f>
        <v/>
      </c>
      <c r="Y1316" s="0" t="n">
        <f aca="false">VLOOKUP($D1316,metadata!$B$2:$Z$451,22,0)</f>
        <v>30</v>
      </c>
      <c r="Z1316" s="0" t="str">
        <f aca="false">VLOOKUP($D1316,metadata!$B$2:$Z$451,23,0)</f>
        <v/>
      </c>
      <c r="AA1316" s="0" t="str">
        <f aca="false">VLOOKUP($D1316,metadata!$B$2:$Z$451,24,0)</f>
        <v>adult</v>
      </c>
      <c r="AB1316" s="0" t="str">
        <f aca="false">VLOOKUP($D1316,metadata!$B$2:$Z$451,25,0)</f>
        <v/>
      </c>
      <c r="AC1316" s="0" t="n">
        <v>4.02119205298013</v>
      </c>
      <c r="AD1316" s="0" t="n">
        <v>0.64345225379192</v>
      </c>
      <c r="AF1316" s="0" t="n">
        <f aca="false">IF(AE1316="",V1316,AE1316)</f>
        <v>21</v>
      </c>
      <c r="AG1316" s="0" t="n">
        <f aca="false">ROUND(AC1316,1)</f>
        <v>4</v>
      </c>
      <c r="AH1316" s="0" t="n">
        <v>1996</v>
      </c>
      <c r="AI1316" s="0" t="s">
        <v>37</v>
      </c>
      <c r="AJ1316" s="0" t="s">
        <v>37</v>
      </c>
    </row>
    <row r="1317" customFormat="false" ht="13.8" hidden="false" customHeight="false" outlineLevel="0" collapsed="false">
      <c r="C1317" s="0" t="n">
        <v>1325</v>
      </c>
      <c r="D1317" s="3" t="str">
        <f aca="false">VLOOKUP(C1317,$A$1:$B$451,2)</f>
        <v>30-S</v>
      </c>
      <c r="E1317" s="0" t="str">
        <f aca="false">VLOOKUP($D1317,metadata!$B$2:$S$451,2,0)</f>
        <v>Lushai, G; Hardie, J; Harrington, R</v>
      </c>
      <c r="F1317" s="0" t="str">
        <f aca="false">VLOOKUP($D1317,metadata!$B$2:$S$451,3,0)</f>
        <v>Inheritance of photoperiodic response in the bird cherry aphid, Rhopalosiphum padi</v>
      </c>
      <c r="G1317" s="0" t="str">
        <f aca="false">VLOOKUP($D1317,metadata!$B$2:$S$451,4,0)</f>
        <v>10.1111/j.1365-3032.1996.tb00868.x</v>
      </c>
      <c r="H1317" s="0" t="str">
        <f aca="false">VLOOKUP($D1317,metadata!$B$2:$S$451,5,0)</f>
        <v>y</v>
      </c>
      <c r="I1317" s="0" t="str">
        <f aca="false">VLOOKUP($D1317,metadata!$B$2:$S$451,6,0)</f>
        <v>a</v>
      </c>
      <c r="J1317" s="0" t="str">
        <f aca="false">VLOOKUP($D1317,metadata!$B$2:$S$451,7,0)</f>
        <v>i</v>
      </c>
      <c r="K1317" s="0" t="n">
        <f aca="false">VLOOKUP($D1317,metadata!$B$2:$S$451,8,0)</f>
        <v>3</v>
      </c>
      <c r="L1317" s="0" t="n">
        <f aca="false">VLOOKUP($D1317,metadata!$B$2:$S$451,9,0)</f>
        <v>11</v>
      </c>
      <c r="M1317" s="0" t="str">
        <f aca="false">VLOOKUP($D1317,metadata!$B$2:$S$451,10,0)</f>
        <v/>
      </c>
      <c r="N1317" s="0" t="str">
        <f aca="false">VLOOKUP($D1317,metadata!$B$2:$S$451,11,0)</f>
        <v>rhopalosiphum padi</v>
      </c>
      <c r="O1317" s="0" t="str">
        <f aca="false">VLOOKUP($D1317,metadata!$B$2:$S$451,12,0)</f>
        <v>hemiptera</v>
      </c>
      <c r="P1317" s="0" t="str">
        <f aca="false">VLOOKUP($D1317,metadata!$B$2:$S$451,13,0)</f>
        <v>S</v>
      </c>
      <c r="Q1317" s="0" t="n">
        <f aca="false">VLOOKUP($D1317,metadata!$B$2:$S$451,14,0)</f>
        <v>50.4</v>
      </c>
      <c r="R1317" s="0" t="n">
        <f aca="false">VLOOKUP($D1317,metadata!$B$2:$S$451,15,0)</f>
        <v>-3.3</v>
      </c>
      <c r="S1317" s="0" t="str">
        <f aca="false">VLOOKUP($D1317,metadata!$B$2:$S$451,16,0)</f>
        <v/>
      </c>
      <c r="T1317" s="0" t="str">
        <f aca="false">VLOOKUP($D1317,metadata!$B$2:$S$451,17,0)</f>
        <v/>
      </c>
      <c r="U1317" s="0" t="str">
        <f aca="false">VLOOKUP($D1317,metadata!$B$2:$S$451,18,0)</f>
        <v/>
      </c>
      <c r="V1317" s="0" t="n">
        <f aca="false">VLOOKUP($D1317,metadata!$B$2:$Z$451,19,0)</f>
        <v>21</v>
      </c>
      <c r="W1317" s="0" t="str">
        <f aca="false">VLOOKUP($D1317,metadata!$B$2:$Z$451,20,0)</f>
        <v>approx</v>
      </c>
      <c r="X1317" s="0" t="str">
        <f aca="false">VLOOKUP($D1317,metadata!$B$2:$Z$451,21,0)</f>
        <v/>
      </c>
      <c r="Y1317" s="0" t="n">
        <f aca="false">VLOOKUP($D1317,metadata!$B$2:$Z$451,22,0)</f>
        <v>30</v>
      </c>
      <c r="Z1317" s="0" t="str">
        <f aca="false">VLOOKUP($D1317,metadata!$B$2:$Z$451,23,0)</f>
        <v/>
      </c>
      <c r="AA1317" s="0" t="str">
        <f aca="false">VLOOKUP($D1317,metadata!$B$2:$Z$451,24,0)</f>
        <v>adult</v>
      </c>
      <c r="AB1317" s="0" t="str">
        <f aca="false">VLOOKUP($D1317,metadata!$B$2:$Z$451,25,0)</f>
        <v/>
      </c>
      <c r="AC1317" s="0" t="n">
        <v>8.09006622516556</v>
      </c>
      <c r="AD1317" s="0" t="n">
        <v>-0.329844050416568</v>
      </c>
      <c r="AE1317" s="0" t="n">
        <v>13</v>
      </c>
      <c r="AF1317" s="0" t="n">
        <f aca="false">IF(AE1317="",V1317,AE1317)</f>
        <v>13</v>
      </c>
      <c r="AG1317" s="0" t="n">
        <v>8</v>
      </c>
      <c r="AH1317" s="0" t="n">
        <v>1996</v>
      </c>
      <c r="AI1317" s="0" t="s">
        <v>37</v>
      </c>
      <c r="AJ1317" s="0" t="s">
        <v>37</v>
      </c>
    </row>
    <row r="1318" customFormat="false" ht="13.8" hidden="false" customHeight="false" outlineLevel="0" collapsed="false">
      <c r="C1318" s="0" t="n">
        <v>1326</v>
      </c>
      <c r="D1318" s="3" t="str">
        <f aca="false">VLOOKUP(C1318,$A$1:$B$451,2)</f>
        <v>30-S</v>
      </c>
      <c r="E1318" s="0" t="str">
        <f aca="false">VLOOKUP($D1318,metadata!$B$2:$S$451,2,0)</f>
        <v>Lushai, G; Hardie, J; Harrington, R</v>
      </c>
      <c r="F1318" s="0" t="str">
        <f aca="false">VLOOKUP($D1318,metadata!$B$2:$S$451,3,0)</f>
        <v>Inheritance of photoperiodic response in the bird cherry aphid, Rhopalosiphum padi</v>
      </c>
      <c r="G1318" s="0" t="str">
        <f aca="false">VLOOKUP($D1318,metadata!$B$2:$S$451,4,0)</f>
        <v>10.1111/j.1365-3032.1996.tb00868.x</v>
      </c>
      <c r="H1318" s="0" t="str">
        <f aca="false">VLOOKUP($D1318,metadata!$B$2:$S$451,5,0)</f>
        <v>y</v>
      </c>
      <c r="I1318" s="0" t="str">
        <f aca="false">VLOOKUP($D1318,metadata!$B$2:$S$451,6,0)</f>
        <v>a</v>
      </c>
      <c r="J1318" s="0" t="str">
        <f aca="false">VLOOKUP($D1318,metadata!$B$2:$S$451,7,0)</f>
        <v>i</v>
      </c>
      <c r="K1318" s="0" t="n">
        <f aca="false">VLOOKUP($D1318,metadata!$B$2:$S$451,8,0)</f>
        <v>3</v>
      </c>
      <c r="L1318" s="0" t="n">
        <f aca="false">VLOOKUP($D1318,metadata!$B$2:$S$451,9,0)</f>
        <v>11</v>
      </c>
      <c r="M1318" s="0" t="str">
        <f aca="false">VLOOKUP($D1318,metadata!$B$2:$S$451,10,0)</f>
        <v/>
      </c>
      <c r="N1318" s="0" t="str">
        <f aca="false">VLOOKUP($D1318,metadata!$B$2:$S$451,11,0)</f>
        <v>rhopalosiphum padi</v>
      </c>
      <c r="O1318" s="0" t="str">
        <f aca="false">VLOOKUP($D1318,metadata!$B$2:$S$451,12,0)</f>
        <v>hemiptera</v>
      </c>
      <c r="P1318" s="0" t="str">
        <f aca="false">VLOOKUP($D1318,metadata!$B$2:$S$451,13,0)</f>
        <v>S</v>
      </c>
      <c r="Q1318" s="0" t="n">
        <f aca="false">VLOOKUP($D1318,metadata!$B$2:$S$451,14,0)</f>
        <v>50.4</v>
      </c>
      <c r="R1318" s="0" t="n">
        <f aca="false">VLOOKUP($D1318,metadata!$B$2:$S$451,15,0)</f>
        <v>-3.3</v>
      </c>
      <c r="S1318" s="0" t="str">
        <f aca="false">VLOOKUP($D1318,metadata!$B$2:$S$451,16,0)</f>
        <v/>
      </c>
      <c r="T1318" s="0" t="str">
        <f aca="false">VLOOKUP($D1318,metadata!$B$2:$S$451,17,0)</f>
        <v/>
      </c>
      <c r="U1318" s="0" t="str">
        <f aca="false">VLOOKUP($D1318,metadata!$B$2:$S$451,18,0)</f>
        <v/>
      </c>
      <c r="V1318" s="0" t="n">
        <f aca="false">VLOOKUP($D1318,metadata!$B$2:$Z$451,19,0)</f>
        <v>21</v>
      </c>
      <c r="W1318" s="0" t="str">
        <f aca="false">VLOOKUP($D1318,metadata!$B$2:$Z$451,20,0)</f>
        <v>approx</v>
      </c>
      <c r="X1318" s="0" t="str">
        <f aca="false">VLOOKUP($D1318,metadata!$B$2:$Z$451,21,0)</f>
        <v/>
      </c>
      <c r="Y1318" s="0" t="n">
        <f aca="false">VLOOKUP($D1318,metadata!$B$2:$Z$451,22,0)</f>
        <v>30</v>
      </c>
      <c r="Z1318" s="0" t="str">
        <f aca="false">VLOOKUP($D1318,metadata!$B$2:$Z$451,23,0)</f>
        <v/>
      </c>
      <c r="AA1318" s="0" t="str">
        <f aca="false">VLOOKUP($D1318,metadata!$B$2:$Z$451,24,0)</f>
        <v>adult</v>
      </c>
      <c r="AB1318" s="0" t="str">
        <f aca="false">VLOOKUP($D1318,metadata!$B$2:$Z$451,25,0)</f>
        <v/>
      </c>
      <c r="AC1318" s="0" t="n">
        <v>10.1245033112582</v>
      </c>
      <c r="AD1318" s="0" t="n">
        <v>-0.171330912198229</v>
      </c>
      <c r="AE1318" s="0" t="n">
        <v>27</v>
      </c>
      <c r="AF1318" s="0" t="n">
        <f aca="false">IF(AE1318="",V1318,AE1318)</f>
        <v>27</v>
      </c>
      <c r="AG1318" s="0" t="n">
        <v>10</v>
      </c>
      <c r="AH1318" s="0" t="n">
        <v>1996</v>
      </c>
      <c r="AI1318" s="0" t="s">
        <v>37</v>
      </c>
      <c r="AJ1318" s="0" t="s">
        <v>37</v>
      </c>
    </row>
    <row r="1319" customFormat="false" ht="13.8" hidden="false" customHeight="false" outlineLevel="0" collapsed="false">
      <c r="C1319" s="0" t="n">
        <v>1327</v>
      </c>
      <c r="D1319" s="3" t="str">
        <f aca="false">VLOOKUP(C1319,$A$1:$B$451,2)</f>
        <v>30-S</v>
      </c>
      <c r="E1319" s="0" t="str">
        <f aca="false">VLOOKUP($D1319,metadata!$B$2:$S$451,2,0)</f>
        <v>Lushai, G; Hardie, J; Harrington, R</v>
      </c>
      <c r="F1319" s="0" t="str">
        <f aca="false">VLOOKUP($D1319,metadata!$B$2:$S$451,3,0)</f>
        <v>Inheritance of photoperiodic response in the bird cherry aphid, Rhopalosiphum padi</v>
      </c>
      <c r="G1319" s="0" t="str">
        <f aca="false">VLOOKUP($D1319,metadata!$B$2:$S$451,4,0)</f>
        <v>10.1111/j.1365-3032.1996.tb00868.x</v>
      </c>
      <c r="H1319" s="0" t="str">
        <f aca="false">VLOOKUP($D1319,metadata!$B$2:$S$451,5,0)</f>
        <v>y</v>
      </c>
      <c r="I1319" s="0" t="str">
        <f aca="false">VLOOKUP($D1319,metadata!$B$2:$S$451,6,0)</f>
        <v>a</v>
      </c>
      <c r="J1319" s="0" t="str">
        <f aca="false">VLOOKUP($D1319,metadata!$B$2:$S$451,7,0)</f>
        <v>i</v>
      </c>
      <c r="K1319" s="0" t="n">
        <f aca="false">VLOOKUP($D1319,metadata!$B$2:$S$451,8,0)</f>
        <v>3</v>
      </c>
      <c r="L1319" s="0" t="n">
        <f aca="false">VLOOKUP($D1319,metadata!$B$2:$S$451,9,0)</f>
        <v>11</v>
      </c>
      <c r="M1319" s="0" t="str">
        <f aca="false">VLOOKUP($D1319,metadata!$B$2:$S$451,10,0)</f>
        <v/>
      </c>
      <c r="N1319" s="0" t="str">
        <f aca="false">VLOOKUP($D1319,metadata!$B$2:$S$451,11,0)</f>
        <v>rhopalosiphum padi</v>
      </c>
      <c r="O1319" s="0" t="str">
        <f aca="false">VLOOKUP($D1319,metadata!$B$2:$S$451,12,0)</f>
        <v>hemiptera</v>
      </c>
      <c r="P1319" s="0" t="str">
        <f aca="false">VLOOKUP($D1319,metadata!$B$2:$S$451,13,0)</f>
        <v>S</v>
      </c>
      <c r="Q1319" s="0" t="n">
        <f aca="false">VLOOKUP($D1319,metadata!$B$2:$S$451,14,0)</f>
        <v>50.4</v>
      </c>
      <c r="R1319" s="0" t="n">
        <f aca="false">VLOOKUP($D1319,metadata!$B$2:$S$451,15,0)</f>
        <v>-3.3</v>
      </c>
      <c r="S1319" s="0" t="str">
        <f aca="false">VLOOKUP($D1319,metadata!$B$2:$S$451,16,0)</f>
        <v/>
      </c>
      <c r="T1319" s="0" t="str">
        <f aca="false">VLOOKUP($D1319,metadata!$B$2:$S$451,17,0)</f>
        <v/>
      </c>
      <c r="U1319" s="0" t="str">
        <f aca="false">VLOOKUP($D1319,metadata!$B$2:$S$451,18,0)</f>
        <v/>
      </c>
      <c r="V1319" s="0" t="n">
        <f aca="false">VLOOKUP($D1319,metadata!$B$2:$Z$451,19,0)</f>
        <v>21</v>
      </c>
      <c r="W1319" s="0" t="str">
        <f aca="false">VLOOKUP($D1319,metadata!$B$2:$Z$451,20,0)</f>
        <v>approx</v>
      </c>
      <c r="X1319" s="0" t="str">
        <f aca="false">VLOOKUP($D1319,metadata!$B$2:$Z$451,21,0)</f>
        <v/>
      </c>
      <c r="Y1319" s="0" t="n">
        <f aca="false">VLOOKUP($D1319,metadata!$B$2:$Z$451,22,0)</f>
        <v>30</v>
      </c>
      <c r="Z1319" s="0" t="str">
        <f aca="false">VLOOKUP($D1319,metadata!$B$2:$Z$451,23,0)</f>
        <v/>
      </c>
      <c r="AA1319" s="0" t="str">
        <f aca="false">VLOOKUP($D1319,metadata!$B$2:$Z$451,24,0)</f>
        <v>adult</v>
      </c>
      <c r="AB1319" s="0" t="str">
        <f aca="false">VLOOKUP($D1319,metadata!$B$2:$Z$451,25,0)</f>
        <v/>
      </c>
      <c r="AC1319" s="0" t="n">
        <v>11.1417218543046</v>
      </c>
      <c r="AD1319" s="0" t="n">
        <v>-0.253364665669721</v>
      </c>
      <c r="AE1319" s="0" t="n">
        <v>27</v>
      </c>
      <c r="AF1319" s="0" t="n">
        <f aca="false">IF(AE1319="",V1319,AE1319)</f>
        <v>27</v>
      </c>
      <c r="AG1319" s="0" t="n">
        <v>11</v>
      </c>
      <c r="AH1319" s="0" t="n">
        <v>1996</v>
      </c>
      <c r="AI1319" s="0" t="s">
        <v>37</v>
      </c>
      <c r="AJ1319" s="0" t="s">
        <v>37</v>
      </c>
    </row>
    <row r="1320" customFormat="false" ht="13.8" hidden="false" customHeight="false" outlineLevel="0" collapsed="false">
      <c r="C1320" s="0" t="n">
        <v>1328</v>
      </c>
      <c r="D1320" s="3" t="str">
        <f aca="false">VLOOKUP(C1320,$A$1:$B$451,2)</f>
        <v>30-S</v>
      </c>
      <c r="E1320" s="0" t="str">
        <f aca="false">VLOOKUP($D1320,metadata!$B$2:$S$451,2,0)</f>
        <v>Lushai, G; Hardie, J; Harrington, R</v>
      </c>
      <c r="F1320" s="0" t="str">
        <f aca="false">VLOOKUP($D1320,metadata!$B$2:$S$451,3,0)</f>
        <v>Inheritance of photoperiodic response in the bird cherry aphid, Rhopalosiphum padi</v>
      </c>
      <c r="G1320" s="0" t="str">
        <f aca="false">VLOOKUP($D1320,metadata!$B$2:$S$451,4,0)</f>
        <v>10.1111/j.1365-3032.1996.tb00868.x</v>
      </c>
      <c r="H1320" s="0" t="str">
        <f aca="false">VLOOKUP($D1320,metadata!$B$2:$S$451,5,0)</f>
        <v>y</v>
      </c>
      <c r="I1320" s="0" t="str">
        <f aca="false">VLOOKUP($D1320,metadata!$B$2:$S$451,6,0)</f>
        <v>a</v>
      </c>
      <c r="J1320" s="0" t="str">
        <f aca="false">VLOOKUP($D1320,metadata!$B$2:$S$451,7,0)</f>
        <v>i</v>
      </c>
      <c r="K1320" s="0" t="n">
        <f aca="false">VLOOKUP($D1320,metadata!$B$2:$S$451,8,0)</f>
        <v>3</v>
      </c>
      <c r="L1320" s="0" t="n">
        <f aca="false">VLOOKUP($D1320,metadata!$B$2:$S$451,9,0)</f>
        <v>11</v>
      </c>
      <c r="M1320" s="0" t="str">
        <f aca="false">VLOOKUP($D1320,metadata!$B$2:$S$451,10,0)</f>
        <v/>
      </c>
      <c r="N1320" s="0" t="str">
        <f aca="false">VLOOKUP($D1320,metadata!$B$2:$S$451,11,0)</f>
        <v>rhopalosiphum padi</v>
      </c>
      <c r="O1320" s="0" t="str">
        <f aca="false">VLOOKUP($D1320,metadata!$B$2:$S$451,12,0)</f>
        <v>hemiptera</v>
      </c>
      <c r="P1320" s="0" t="str">
        <f aca="false">VLOOKUP($D1320,metadata!$B$2:$S$451,13,0)</f>
        <v>S</v>
      </c>
      <c r="Q1320" s="0" t="n">
        <f aca="false">VLOOKUP($D1320,metadata!$B$2:$S$451,14,0)</f>
        <v>50.4</v>
      </c>
      <c r="R1320" s="0" t="n">
        <f aca="false">VLOOKUP($D1320,metadata!$B$2:$S$451,15,0)</f>
        <v>-3.3</v>
      </c>
      <c r="S1320" s="0" t="str">
        <f aca="false">VLOOKUP($D1320,metadata!$B$2:$S$451,16,0)</f>
        <v/>
      </c>
      <c r="T1320" s="0" t="str">
        <f aca="false">VLOOKUP($D1320,metadata!$B$2:$S$451,17,0)</f>
        <v/>
      </c>
      <c r="U1320" s="0" t="str">
        <f aca="false">VLOOKUP($D1320,metadata!$B$2:$S$451,18,0)</f>
        <v/>
      </c>
      <c r="V1320" s="0" t="n">
        <f aca="false">VLOOKUP($D1320,metadata!$B$2:$Z$451,19,0)</f>
        <v>21</v>
      </c>
      <c r="W1320" s="0" t="str">
        <f aca="false">VLOOKUP($D1320,metadata!$B$2:$Z$451,20,0)</f>
        <v>approx</v>
      </c>
      <c r="X1320" s="0" t="str">
        <f aca="false">VLOOKUP($D1320,metadata!$B$2:$Z$451,21,0)</f>
        <v/>
      </c>
      <c r="Y1320" s="0" t="n">
        <f aca="false">VLOOKUP($D1320,metadata!$B$2:$Z$451,22,0)</f>
        <v>30</v>
      </c>
      <c r="Z1320" s="0" t="str">
        <f aca="false">VLOOKUP($D1320,metadata!$B$2:$Z$451,23,0)</f>
        <v/>
      </c>
      <c r="AA1320" s="0" t="str">
        <f aca="false">VLOOKUP($D1320,metadata!$B$2:$Z$451,24,0)</f>
        <v>adult</v>
      </c>
      <c r="AB1320" s="0" t="str">
        <f aca="false">VLOOKUP($D1320,metadata!$B$2:$Z$451,25,0)</f>
        <v/>
      </c>
      <c r="AC1320" s="0" t="n">
        <v>11.6291390728476</v>
      </c>
      <c r="AD1320" s="0" t="n">
        <v>1.32023071993162</v>
      </c>
      <c r="AE1320" s="0" t="n">
        <v>57</v>
      </c>
      <c r="AF1320" s="0" t="n">
        <f aca="false">IF(AE1320="",V1320,AE1320)</f>
        <v>57</v>
      </c>
      <c r="AG1320" s="0" t="n">
        <v>11.5</v>
      </c>
      <c r="AH1320" s="0" t="n">
        <v>1996</v>
      </c>
      <c r="AI1320" s="0" t="s">
        <v>37</v>
      </c>
      <c r="AJ1320" s="0" t="s">
        <v>37</v>
      </c>
    </row>
    <row r="1321" customFormat="false" ht="13.8" hidden="false" customHeight="false" outlineLevel="0" collapsed="false">
      <c r="C1321" s="0" t="n">
        <v>1329</v>
      </c>
      <c r="D1321" s="3" t="str">
        <f aca="false">VLOOKUP(C1321,$A$1:$B$451,2)</f>
        <v>30-S</v>
      </c>
      <c r="E1321" s="0" t="str">
        <f aca="false">VLOOKUP($D1321,metadata!$B$2:$S$451,2,0)</f>
        <v>Lushai, G; Hardie, J; Harrington, R</v>
      </c>
      <c r="F1321" s="0" t="str">
        <f aca="false">VLOOKUP($D1321,metadata!$B$2:$S$451,3,0)</f>
        <v>Inheritance of photoperiodic response in the bird cherry aphid, Rhopalosiphum padi</v>
      </c>
      <c r="G1321" s="0" t="str">
        <f aca="false">VLOOKUP($D1321,metadata!$B$2:$S$451,4,0)</f>
        <v>10.1111/j.1365-3032.1996.tb00868.x</v>
      </c>
      <c r="H1321" s="0" t="str">
        <f aca="false">VLOOKUP($D1321,metadata!$B$2:$S$451,5,0)</f>
        <v>y</v>
      </c>
      <c r="I1321" s="0" t="str">
        <f aca="false">VLOOKUP($D1321,metadata!$B$2:$S$451,6,0)</f>
        <v>a</v>
      </c>
      <c r="J1321" s="0" t="str">
        <f aca="false">VLOOKUP($D1321,metadata!$B$2:$S$451,7,0)</f>
        <v>i</v>
      </c>
      <c r="K1321" s="0" t="n">
        <f aca="false">VLOOKUP($D1321,metadata!$B$2:$S$451,8,0)</f>
        <v>3</v>
      </c>
      <c r="L1321" s="0" t="n">
        <f aca="false">VLOOKUP($D1321,metadata!$B$2:$S$451,9,0)</f>
        <v>11</v>
      </c>
      <c r="M1321" s="0" t="str">
        <f aca="false">VLOOKUP($D1321,metadata!$B$2:$S$451,10,0)</f>
        <v/>
      </c>
      <c r="N1321" s="0" t="str">
        <f aca="false">VLOOKUP($D1321,metadata!$B$2:$S$451,11,0)</f>
        <v>rhopalosiphum padi</v>
      </c>
      <c r="O1321" s="0" t="str">
        <f aca="false">VLOOKUP($D1321,metadata!$B$2:$S$451,12,0)</f>
        <v>hemiptera</v>
      </c>
      <c r="P1321" s="0" t="str">
        <f aca="false">VLOOKUP($D1321,metadata!$B$2:$S$451,13,0)</f>
        <v>S</v>
      </c>
      <c r="Q1321" s="0" t="n">
        <f aca="false">VLOOKUP($D1321,metadata!$B$2:$S$451,14,0)</f>
        <v>50.4</v>
      </c>
      <c r="R1321" s="0" t="n">
        <f aca="false">VLOOKUP($D1321,metadata!$B$2:$S$451,15,0)</f>
        <v>-3.3</v>
      </c>
      <c r="S1321" s="0" t="str">
        <f aca="false">VLOOKUP($D1321,metadata!$B$2:$S$451,16,0)</f>
        <v/>
      </c>
      <c r="T1321" s="0" t="str">
        <f aca="false">VLOOKUP($D1321,metadata!$B$2:$S$451,17,0)</f>
        <v/>
      </c>
      <c r="U1321" s="0" t="str">
        <f aca="false">VLOOKUP($D1321,metadata!$B$2:$S$451,18,0)</f>
        <v/>
      </c>
      <c r="V1321" s="0" t="n">
        <f aca="false">VLOOKUP($D1321,metadata!$B$2:$Z$451,19,0)</f>
        <v>21</v>
      </c>
      <c r="W1321" s="0" t="str">
        <f aca="false">VLOOKUP($D1321,metadata!$B$2:$Z$451,20,0)</f>
        <v>approx</v>
      </c>
      <c r="X1321" s="0" t="str">
        <f aca="false">VLOOKUP($D1321,metadata!$B$2:$Z$451,21,0)</f>
        <v/>
      </c>
      <c r="Y1321" s="0" t="n">
        <f aca="false">VLOOKUP($D1321,metadata!$B$2:$Z$451,22,0)</f>
        <v>30</v>
      </c>
      <c r="Z1321" s="0" t="str">
        <f aca="false">VLOOKUP($D1321,metadata!$B$2:$Z$451,23,0)</f>
        <v/>
      </c>
      <c r="AA1321" s="0" t="str">
        <f aca="false">VLOOKUP($D1321,metadata!$B$2:$Z$451,24,0)</f>
        <v>adult</v>
      </c>
      <c r="AB1321" s="0" t="str">
        <f aca="false">VLOOKUP($D1321,metadata!$B$2:$Z$451,25,0)</f>
        <v/>
      </c>
      <c r="AC1321" s="0" t="n">
        <v>12.1377483443708</v>
      </c>
      <c r="AD1321" s="0" t="n">
        <v>52.2469557786797</v>
      </c>
      <c r="AE1321" s="0" t="n">
        <v>44</v>
      </c>
      <c r="AF1321" s="0" t="n">
        <f aca="false">IF(AE1321="",V1321,AE1321)</f>
        <v>44</v>
      </c>
      <c r="AG1321" s="0" t="n">
        <v>12</v>
      </c>
      <c r="AH1321" s="0" t="n">
        <v>1996</v>
      </c>
      <c r="AI1321" s="0" t="s">
        <v>37</v>
      </c>
      <c r="AJ1321" s="0" t="s">
        <v>37</v>
      </c>
    </row>
    <row r="1322" customFormat="false" ht="13.8" hidden="false" customHeight="false" outlineLevel="0" collapsed="false">
      <c r="C1322" s="0" t="n">
        <v>1330</v>
      </c>
      <c r="D1322" s="3" t="str">
        <f aca="false">VLOOKUP(C1322,$A$1:$B$451,2)</f>
        <v>30-S</v>
      </c>
      <c r="E1322" s="0" t="str">
        <f aca="false">VLOOKUP($D1322,metadata!$B$2:$S$451,2,0)</f>
        <v>Lushai, G; Hardie, J; Harrington, R</v>
      </c>
      <c r="F1322" s="0" t="str">
        <f aca="false">VLOOKUP($D1322,metadata!$B$2:$S$451,3,0)</f>
        <v>Inheritance of photoperiodic response in the bird cherry aphid, Rhopalosiphum padi</v>
      </c>
      <c r="G1322" s="0" t="str">
        <f aca="false">VLOOKUP($D1322,metadata!$B$2:$S$451,4,0)</f>
        <v>10.1111/j.1365-3032.1996.tb00868.x</v>
      </c>
      <c r="H1322" s="0" t="str">
        <f aca="false">VLOOKUP($D1322,metadata!$B$2:$S$451,5,0)</f>
        <v>y</v>
      </c>
      <c r="I1322" s="0" t="str">
        <f aca="false">VLOOKUP($D1322,metadata!$B$2:$S$451,6,0)</f>
        <v>a</v>
      </c>
      <c r="J1322" s="0" t="str">
        <f aca="false">VLOOKUP($D1322,metadata!$B$2:$S$451,7,0)</f>
        <v>i</v>
      </c>
      <c r="K1322" s="0" t="n">
        <f aca="false">VLOOKUP($D1322,metadata!$B$2:$S$451,8,0)</f>
        <v>3</v>
      </c>
      <c r="L1322" s="0" t="n">
        <f aca="false">VLOOKUP($D1322,metadata!$B$2:$S$451,9,0)</f>
        <v>11</v>
      </c>
      <c r="M1322" s="0" t="str">
        <f aca="false">VLOOKUP($D1322,metadata!$B$2:$S$451,10,0)</f>
        <v/>
      </c>
      <c r="N1322" s="0" t="str">
        <f aca="false">VLOOKUP($D1322,metadata!$B$2:$S$451,11,0)</f>
        <v>rhopalosiphum padi</v>
      </c>
      <c r="O1322" s="0" t="str">
        <f aca="false">VLOOKUP($D1322,metadata!$B$2:$S$451,12,0)</f>
        <v>hemiptera</v>
      </c>
      <c r="P1322" s="0" t="str">
        <f aca="false">VLOOKUP($D1322,metadata!$B$2:$S$451,13,0)</f>
        <v>S</v>
      </c>
      <c r="Q1322" s="0" t="n">
        <f aca="false">VLOOKUP($D1322,metadata!$B$2:$S$451,14,0)</f>
        <v>50.4</v>
      </c>
      <c r="R1322" s="0" t="n">
        <f aca="false">VLOOKUP($D1322,metadata!$B$2:$S$451,15,0)</f>
        <v>-3.3</v>
      </c>
      <c r="S1322" s="0" t="str">
        <f aca="false">VLOOKUP($D1322,metadata!$B$2:$S$451,16,0)</f>
        <v/>
      </c>
      <c r="T1322" s="0" t="str">
        <f aca="false">VLOOKUP($D1322,metadata!$B$2:$S$451,17,0)</f>
        <v/>
      </c>
      <c r="U1322" s="0" t="str">
        <f aca="false">VLOOKUP($D1322,metadata!$B$2:$S$451,18,0)</f>
        <v/>
      </c>
      <c r="V1322" s="0" t="n">
        <f aca="false">VLOOKUP($D1322,metadata!$B$2:$Z$451,19,0)</f>
        <v>21</v>
      </c>
      <c r="W1322" s="0" t="str">
        <f aca="false">VLOOKUP($D1322,metadata!$B$2:$Z$451,20,0)</f>
        <v>approx</v>
      </c>
      <c r="X1322" s="0" t="str">
        <f aca="false">VLOOKUP($D1322,metadata!$B$2:$Z$451,21,0)</f>
        <v/>
      </c>
      <c r="Y1322" s="0" t="n">
        <f aca="false">VLOOKUP($D1322,metadata!$B$2:$Z$451,22,0)</f>
        <v>30</v>
      </c>
      <c r="Z1322" s="0" t="str">
        <f aca="false">VLOOKUP($D1322,metadata!$B$2:$Z$451,23,0)</f>
        <v/>
      </c>
      <c r="AA1322" s="0" t="str">
        <f aca="false">VLOOKUP($D1322,metadata!$B$2:$Z$451,24,0)</f>
        <v>adult</v>
      </c>
      <c r="AB1322" s="0" t="str">
        <f aca="false">VLOOKUP($D1322,metadata!$B$2:$Z$451,25,0)</f>
        <v/>
      </c>
      <c r="AC1322" s="0" t="n">
        <v>12.646357615894</v>
      </c>
      <c r="AD1322" s="0" t="n">
        <v>81.8833582567827</v>
      </c>
      <c r="AE1322" s="0" t="n">
        <v>28</v>
      </c>
      <c r="AF1322" s="0" t="n">
        <f aca="false">IF(AE1322="",V1322,AE1322)</f>
        <v>28</v>
      </c>
      <c r="AG1322" s="0" t="n">
        <v>12.5</v>
      </c>
      <c r="AH1322" s="0" t="n">
        <v>1996</v>
      </c>
      <c r="AI1322" s="0" t="s">
        <v>37</v>
      </c>
      <c r="AJ1322" s="0" t="s">
        <v>37</v>
      </c>
    </row>
    <row r="1323" customFormat="false" ht="13.8" hidden="false" customHeight="false" outlineLevel="0" collapsed="false">
      <c r="C1323" s="0" t="n">
        <v>1331</v>
      </c>
      <c r="D1323" s="3" t="str">
        <f aca="false">VLOOKUP(C1323,$A$1:$B$451,2)</f>
        <v>30-S</v>
      </c>
      <c r="E1323" s="0" t="str">
        <f aca="false">VLOOKUP($D1323,metadata!$B$2:$S$451,2,0)</f>
        <v>Lushai, G; Hardie, J; Harrington, R</v>
      </c>
      <c r="F1323" s="0" t="str">
        <f aca="false">VLOOKUP($D1323,metadata!$B$2:$S$451,3,0)</f>
        <v>Inheritance of photoperiodic response in the bird cherry aphid, Rhopalosiphum padi</v>
      </c>
      <c r="G1323" s="0" t="str">
        <f aca="false">VLOOKUP($D1323,metadata!$B$2:$S$451,4,0)</f>
        <v>10.1111/j.1365-3032.1996.tb00868.x</v>
      </c>
      <c r="H1323" s="0" t="str">
        <f aca="false">VLOOKUP($D1323,metadata!$B$2:$S$451,5,0)</f>
        <v>y</v>
      </c>
      <c r="I1323" s="0" t="str">
        <f aca="false">VLOOKUP($D1323,metadata!$B$2:$S$451,6,0)</f>
        <v>a</v>
      </c>
      <c r="J1323" s="0" t="str">
        <f aca="false">VLOOKUP($D1323,metadata!$B$2:$S$451,7,0)</f>
        <v>i</v>
      </c>
      <c r="K1323" s="0" t="n">
        <f aca="false">VLOOKUP($D1323,metadata!$B$2:$S$451,8,0)</f>
        <v>3</v>
      </c>
      <c r="L1323" s="0" t="n">
        <f aca="false">VLOOKUP($D1323,metadata!$B$2:$S$451,9,0)</f>
        <v>11</v>
      </c>
      <c r="M1323" s="0" t="str">
        <f aca="false">VLOOKUP($D1323,metadata!$B$2:$S$451,10,0)</f>
        <v/>
      </c>
      <c r="N1323" s="0" t="str">
        <f aca="false">VLOOKUP($D1323,metadata!$B$2:$S$451,11,0)</f>
        <v>rhopalosiphum padi</v>
      </c>
      <c r="O1323" s="0" t="str">
        <f aca="false">VLOOKUP($D1323,metadata!$B$2:$S$451,12,0)</f>
        <v>hemiptera</v>
      </c>
      <c r="P1323" s="0" t="str">
        <f aca="false">VLOOKUP($D1323,metadata!$B$2:$S$451,13,0)</f>
        <v>S</v>
      </c>
      <c r="Q1323" s="0" t="n">
        <f aca="false">VLOOKUP($D1323,metadata!$B$2:$S$451,14,0)</f>
        <v>50.4</v>
      </c>
      <c r="R1323" s="0" t="n">
        <f aca="false">VLOOKUP($D1323,metadata!$B$2:$S$451,15,0)</f>
        <v>-3.3</v>
      </c>
      <c r="S1323" s="0" t="str">
        <f aca="false">VLOOKUP($D1323,metadata!$B$2:$S$451,16,0)</f>
        <v/>
      </c>
      <c r="T1323" s="0" t="str">
        <f aca="false">VLOOKUP($D1323,metadata!$B$2:$S$451,17,0)</f>
        <v/>
      </c>
      <c r="U1323" s="0" t="str">
        <f aca="false">VLOOKUP($D1323,metadata!$B$2:$S$451,18,0)</f>
        <v/>
      </c>
      <c r="V1323" s="0" t="n">
        <f aca="false">VLOOKUP($D1323,metadata!$B$2:$Z$451,19,0)</f>
        <v>21</v>
      </c>
      <c r="W1323" s="0" t="str">
        <f aca="false">VLOOKUP($D1323,metadata!$B$2:$Z$451,20,0)</f>
        <v>approx</v>
      </c>
      <c r="X1323" s="0" t="str">
        <f aca="false">VLOOKUP($D1323,metadata!$B$2:$Z$451,21,0)</f>
        <v/>
      </c>
      <c r="Y1323" s="0" t="n">
        <f aca="false">VLOOKUP($D1323,metadata!$B$2:$Z$451,22,0)</f>
        <v>30</v>
      </c>
      <c r="Z1323" s="0" t="str">
        <f aca="false">VLOOKUP($D1323,metadata!$B$2:$Z$451,23,0)</f>
        <v/>
      </c>
      <c r="AA1323" s="0" t="str">
        <f aca="false">VLOOKUP($D1323,metadata!$B$2:$Z$451,24,0)</f>
        <v>adult</v>
      </c>
      <c r="AB1323" s="0" t="str">
        <f aca="false">VLOOKUP($D1323,metadata!$B$2:$Z$451,25,0)</f>
        <v/>
      </c>
      <c r="AC1323" s="0" t="n">
        <v>13.0913907284768</v>
      </c>
      <c r="AD1323" s="0" t="n">
        <v>72.8152104251228</v>
      </c>
      <c r="AE1323" s="0" t="n">
        <v>32</v>
      </c>
      <c r="AF1323" s="0" t="n">
        <f aca="false">IF(AE1323="",V1323,AE1323)</f>
        <v>32</v>
      </c>
      <c r="AG1323" s="0" t="n">
        <f aca="false">ROUND(AC1323,1)</f>
        <v>13.1</v>
      </c>
      <c r="AH1323" s="0" t="n">
        <v>1996</v>
      </c>
      <c r="AI1323" s="0" t="s">
        <v>37</v>
      </c>
      <c r="AJ1323" s="0" t="s">
        <v>37</v>
      </c>
    </row>
    <row r="1324" customFormat="false" ht="13.8" hidden="false" customHeight="false" outlineLevel="0" collapsed="false">
      <c r="C1324" s="0" t="n">
        <v>1332</v>
      </c>
      <c r="D1324" s="3" t="str">
        <f aca="false">VLOOKUP(C1324,$A$1:$B$451,2)</f>
        <v>30-S</v>
      </c>
      <c r="E1324" s="0" t="str">
        <f aca="false">VLOOKUP($D1324,metadata!$B$2:$S$451,2,0)</f>
        <v>Lushai, G; Hardie, J; Harrington, R</v>
      </c>
      <c r="F1324" s="0" t="str">
        <f aca="false">VLOOKUP($D1324,metadata!$B$2:$S$451,3,0)</f>
        <v>Inheritance of photoperiodic response in the bird cherry aphid, Rhopalosiphum padi</v>
      </c>
      <c r="G1324" s="0" t="str">
        <f aca="false">VLOOKUP($D1324,metadata!$B$2:$S$451,4,0)</f>
        <v>10.1111/j.1365-3032.1996.tb00868.x</v>
      </c>
      <c r="H1324" s="0" t="str">
        <f aca="false">VLOOKUP($D1324,metadata!$B$2:$S$451,5,0)</f>
        <v>y</v>
      </c>
      <c r="I1324" s="0" t="str">
        <f aca="false">VLOOKUP($D1324,metadata!$B$2:$S$451,6,0)</f>
        <v>a</v>
      </c>
      <c r="J1324" s="0" t="str">
        <f aca="false">VLOOKUP($D1324,metadata!$B$2:$S$451,7,0)</f>
        <v>i</v>
      </c>
      <c r="K1324" s="0" t="n">
        <f aca="false">VLOOKUP($D1324,metadata!$B$2:$S$451,8,0)</f>
        <v>3</v>
      </c>
      <c r="L1324" s="0" t="n">
        <f aca="false">VLOOKUP($D1324,metadata!$B$2:$S$451,9,0)</f>
        <v>11</v>
      </c>
      <c r="M1324" s="0" t="str">
        <f aca="false">VLOOKUP($D1324,metadata!$B$2:$S$451,10,0)</f>
        <v/>
      </c>
      <c r="N1324" s="0" t="str">
        <f aca="false">VLOOKUP($D1324,metadata!$B$2:$S$451,11,0)</f>
        <v>rhopalosiphum padi</v>
      </c>
      <c r="O1324" s="0" t="str">
        <f aca="false">VLOOKUP($D1324,metadata!$B$2:$S$451,12,0)</f>
        <v>hemiptera</v>
      </c>
      <c r="P1324" s="0" t="str">
        <f aca="false">VLOOKUP($D1324,metadata!$B$2:$S$451,13,0)</f>
        <v>S</v>
      </c>
      <c r="Q1324" s="0" t="n">
        <f aca="false">VLOOKUP($D1324,metadata!$B$2:$S$451,14,0)</f>
        <v>50.4</v>
      </c>
      <c r="R1324" s="0" t="n">
        <f aca="false">VLOOKUP($D1324,metadata!$B$2:$S$451,15,0)</f>
        <v>-3.3</v>
      </c>
      <c r="S1324" s="0" t="str">
        <f aca="false">VLOOKUP($D1324,metadata!$B$2:$S$451,16,0)</f>
        <v/>
      </c>
      <c r="T1324" s="0" t="str">
        <f aca="false">VLOOKUP($D1324,metadata!$B$2:$S$451,17,0)</f>
        <v/>
      </c>
      <c r="U1324" s="0" t="str">
        <f aca="false">VLOOKUP($D1324,metadata!$B$2:$S$451,18,0)</f>
        <v/>
      </c>
      <c r="V1324" s="0" t="n">
        <f aca="false">VLOOKUP($D1324,metadata!$B$2:$Z$451,19,0)</f>
        <v>21</v>
      </c>
      <c r="W1324" s="0" t="str">
        <f aca="false">VLOOKUP($D1324,metadata!$B$2:$Z$451,20,0)</f>
        <v>approx</v>
      </c>
      <c r="X1324" s="0" t="str">
        <f aca="false">VLOOKUP($D1324,metadata!$B$2:$Z$451,21,0)</f>
        <v/>
      </c>
      <c r="Y1324" s="0" t="n">
        <f aca="false">VLOOKUP($D1324,metadata!$B$2:$Z$451,22,0)</f>
        <v>30</v>
      </c>
      <c r="Z1324" s="0" t="str">
        <f aca="false">VLOOKUP($D1324,metadata!$B$2:$Z$451,23,0)</f>
        <v/>
      </c>
      <c r="AA1324" s="0" t="str">
        <f aca="false">VLOOKUP($D1324,metadata!$B$2:$Z$451,24,0)</f>
        <v>adult</v>
      </c>
      <c r="AB1324" s="0" t="str">
        <f aca="false">VLOOKUP($D1324,metadata!$B$2:$Z$451,25,0)</f>
        <v/>
      </c>
      <c r="AC1324" s="0" t="n">
        <v>14.1509933774834</v>
      </c>
      <c r="AD1324" s="0" t="n">
        <v>75.3104037598803</v>
      </c>
      <c r="AE1324" s="0" t="n">
        <v>17</v>
      </c>
      <c r="AF1324" s="0" t="n">
        <f aca="false">IF(AE1324="",V1324,AE1324)</f>
        <v>17</v>
      </c>
      <c r="AG1324" s="0" t="n">
        <v>14</v>
      </c>
      <c r="AH1324" s="0" t="n">
        <v>1996</v>
      </c>
      <c r="AI1324" s="0" t="s">
        <v>37</v>
      </c>
      <c r="AJ1324" s="0" t="s">
        <v>37</v>
      </c>
    </row>
    <row r="1325" customFormat="false" ht="13.8" hidden="false" customHeight="false" outlineLevel="0" collapsed="false">
      <c r="C1325" s="0" t="n">
        <v>1333</v>
      </c>
      <c r="D1325" s="3" t="str">
        <f aca="false">VLOOKUP(C1325,$A$1:$B$451,2)</f>
        <v>30-S</v>
      </c>
      <c r="E1325" s="0" t="str">
        <f aca="false">VLOOKUP($D1325,metadata!$B$2:$S$451,2,0)</f>
        <v>Lushai, G; Hardie, J; Harrington, R</v>
      </c>
      <c r="F1325" s="0" t="str">
        <f aca="false">VLOOKUP($D1325,metadata!$B$2:$S$451,3,0)</f>
        <v>Inheritance of photoperiodic response in the bird cherry aphid, Rhopalosiphum padi</v>
      </c>
      <c r="G1325" s="0" t="str">
        <f aca="false">VLOOKUP($D1325,metadata!$B$2:$S$451,4,0)</f>
        <v>10.1111/j.1365-3032.1996.tb00868.x</v>
      </c>
      <c r="H1325" s="0" t="str">
        <f aca="false">VLOOKUP($D1325,metadata!$B$2:$S$451,5,0)</f>
        <v>y</v>
      </c>
      <c r="I1325" s="0" t="str">
        <f aca="false">VLOOKUP($D1325,metadata!$B$2:$S$451,6,0)</f>
        <v>a</v>
      </c>
      <c r="J1325" s="0" t="str">
        <f aca="false">VLOOKUP($D1325,metadata!$B$2:$S$451,7,0)</f>
        <v>i</v>
      </c>
      <c r="K1325" s="0" t="n">
        <f aca="false">VLOOKUP($D1325,metadata!$B$2:$S$451,8,0)</f>
        <v>3</v>
      </c>
      <c r="L1325" s="0" t="n">
        <f aca="false">VLOOKUP($D1325,metadata!$B$2:$S$451,9,0)</f>
        <v>11</v>
      </c>
      <c r="M1325" s="0" t="str">
        <f aca="false">VLOOKUP($D1325,metadata!$B$2:$S$451,10,0)</f>
        <v/>
      </c>
      <c r="N1325" s="0" t="str">
        <f aca="false">VLOOKUP($D1325,metadata!$B$2:$S$451,11,0)</f>
        <v>rhopalosiphum padi</v>
      </c>
      <c r="O1325" s="0" t="str">
        <f aca="false">VLOOKUP($D1325,metadata!$B$2:$S$451,12,0)</f>
        <v>hemiptera</v>
      </c>
      <c r="P1325" s="0" t="str">
        <f aca="false">VLOOKUP($D1325,metadata!$B$2:$S$451,13,0)</f>
        <v>S</v>
      </c>
      <c r="Q1325" s="0" t="n">
        <f aca="false">VLOOKUP($D1325,metadata!$B$2:$S$451,14,0)</f>
        <v>50.4</v>
      </c>
      <c r="R1325" s="0" t="n">
        <f aca="false">VLOOKUP($D1325,metadata!$B$2:$S$451,15,0)</f>
        <v>-3.3</v>
      </c>
      <c r="S1325" s="0" t="str">
        <f aca="false">VLOOKUP($D1325,metadata!$B$2:$S$451,16,0)</f>
        <v/>
      </c>
      <c r="T1325" s="0" t="str">
        <f aca="false">VLOOKUP($D1325,metadata!$B$2:$S$451,17,0)</f>
        <v/>
      </c>
      <c r="U1325" s="0" t="str">
        <f aca="false">VLOOKUP($D1325,metadata!$B$2:$S$451,18,0)</f>
        <v/>
      </c>
      <c r="V1325" s="0" t="n">
        <f aca="false">VLOOKUP($D1325,metadata!$B$2:$Z$451,19,0)</f>
        <v>21</v>
      </c>
      <c r="W1325" s="0" t="str">
        <f aca="false">VLOOKUP($D1325,metadata!$B$2:$Z$451,20,0)</f>
        <v>approx</v>
      </c>
      <c r="X1325" s="0" t="str">
        <f aca="false">VLOOKUP($D1325,metadata!$B$2:$Z$451,21,0)</f>
        <v/>
      </c>
      <c r="Y1325" s="0" t="n">
        <f aca="false">VLOOKUP($D1325,metadata!$B$2:$Z$451,22,0)</f>
        <v>30</v>
      </c>
      <c r="Z1325" s="0" t="str">
        <f aca="false">VLOOKUP($D1325,metadata!$B$2:$Z$451,23,0)</f>
        <v/>
      </c>
      <c r="AA1325" s="0" t="str">
        <f aca="false">VLOOKUP($D1325,metadata!$B$2:$Z$451,24,0)</f>
        <v>adult</v>
      </c>
      <c r="AB1325" s="0" t="str">
        <f aca="false">VLOOKUP($D1325,metadata!$B$2:$Z$451,25,0)</f>
        <v/>
      </c>
      <c r="AC1325" s="0" t="n">
        <v>16.2066225165562</v>
      </c>
      <c r="AD1325" s="0" t="n">
        <v>80.6284981841487</v>
      </c>
      <c r="AE1325" s="0" t="n">
        <v>26</v>
      </c>
      <c r="AF1325" s="0" t="n">
        <f aca="false">IF(AE1325="",V1325,AE1325)</f>
        <v>26</v>
      </c>
      <c r="AG1325" s="0" t="n">
        <v>16</v>
      </c>
      <c r="AH1325" s="0" t="n">
        <v>1996</v>
      </c>
      <c r="AI1325" s="0" t="s">
        <v>37</v>
      </c>
      <c r="AJ1325" s="0" t="s">
        <v>37</v>
      </c>
    </row>
    <row r="1326" customFormat="false" ht="13.8" hidden="false" customHeight="false" outlineLevel="0" collapsed="false">
      <c r="C1326" s="0" t="n">
        <v>1334</v>
      </c>
      <c r="D1326" s="3" t="str">
        <f aca="false">VLOOKUP(C1326,$A$1:$B$451,2)</f>
        <v>30-S</v>
      </c>
      <c r="E1326" s="0" t="str">
        <f aca="false">VLOOKUP($D1326,metadata!$B$2:$S$451,2,0)</f>
        <v>Lushai, G; Hardie, J; Harrington, R</v>
      </c>
      <c r="F1326" s="0" t="str">
        <f aca="false">VLOOKUP($D1326,metadata!$B$2:$S$451,3,0)</f>
        <v>Inheritance of photoperiodic response in the bird cherry aphid, Rhopalosiphum padi</v>
      </c>
      <c r="G1326" s="0" t="str">
        <f aca="false">VLOOKUP($D1326,metadata!$B$2:$S$451,4,0)</f>
        <v>10.1111/j.1365-3032.1996.tb00868.x</v>
      </c>
      <c r="H1326" s="0" t="str">
        <f aca="false">VLOOKUP($D1326,metadata!$B$2:$S$451,5,0)</f>
        <v>y</v>
      </c>
      <c r="I1326" s="0" t="str">
        <f aca="false">VLOOKUP($D1326,metadata!$B$2:$S$451,6,0)</f>
        <v>a</v>
      </c>
      <c r="J1326" s="0" t="str">
        <f aca="false">VLOOKUP($D1326,metadata!$B$2:$S$451,7,0)</f>
        <v>i</v>
      </c>
      <c r="K1326" s="0" t="n">
        <f aca="false">VLOOKUP($D1326,metadata!$B$2:$S$451,8,0)</f>
        <v>3</v>
      </c>
      <c r="L1326" s="0" t="n">
        <f aca="false">VLOOKUP($D1326,metadata!$B$2:$S$451,9,0)</f>
        <v>11</v>
      </c>
      <c r="M1326" s="0" t="str">
        <f aca="false">VLOOKUP($D1326,metadata!$B$2:$S$451,10,0)</f>
        <v/>
      </c>
      <c r="N1326" s="0" t="str">
        <f aca="false">VLOOKUP($D1326,metadata!$B$2:$S$451,11,0)</f>
        <v>rhopalosiphum padi</v>
      </c>
      <c r="O1326" s="0" t="str">
        <f aca="false">VLOOKUP($D1326,metadata!$B$2:$S$451,12,0)</f>
        <v>hemiptera</v>
      </c>
      <c r="P1326" s="0" t="str">
        <f aca="false">VLOOKUP($D1326,metadata!$B$2:$S$451,13,0)</f>
        <v>S</v>
      </c>
      <c r="Q1326" s="0" t="n">
        <f aca="false">VLOOKUP($D1326,metadata!$B$2:$S$451,14,0)</f>
        <v>50.4</v>
      </c>
      <c r="R1326" s="0" t="n">
        <f aca="false">VLOOKUP($D1326,metadata!$B$2:$S$451,15,0)</f>
        <v>-3.3</v>
      </c>
      <c r="S1326" s="0" t="str">
        <f aca="false">VLOOKUP($D1326,metadata!$B$2:$S$451,16,0)</f>
        <v/>
      </c>
      <c r="T1326" s="0" t="str">
        <f aca="false">VLOOKUP($D1326,metadata!$B$2:$S$451,17,0)</f>
        <v/>
      </c>
      <c r="U1326" s="0" t="str">
        <f aca="false">VLOOKUP($D1326,metadata!$B$2:$S$451,18,0)</f>
        <v/>
      </c>
      <c r="V1326" s="0" t="n">
        <f aca="false">VLOOKUP($D1326,metadata!$B$2:$Z$451,19,0)</f>
        <v>21</v>
      </c>
      <c r="W1326" s="0" t="str">
        <f aca="false">VLOOKUP($D1326,metadata!$B$2:$Z$451,20,0)</f>
        <v>approx</v>
      </c>
      <c r="X1326" s="0" t="str">
        <f aca="false">VLOOKUP($D1326,metadata!$B$2:$Z$451,21,0)</f>
        <v/>
      </c>
      <c r="Y1326" s="0" t="n">
        <f aca="false">VLOOKUP($D1326,metadata!$B$2:$Z$451,22,0)</f>
        <v>30</v>
      </c>
      <c r="Z1326" s="0" t="str">
        <f aca="false">VLOOKUP($D1326,metadata!$B$2:$Z$451,23,0)</f>
        <v/>
      </c>
      <c r="AA1326" s="0" t="str">
        <f aca="false">VLOOKUP($D1326,metadata!$B$2:$Z$451,24,0)</f>
        <v>adult</v>
      </c>
      <c r="AB1326" s="0" t="str">
        <f aca="false">VLOOKUP($D1326,metadata!$B$2:$Z$451,25,0)</f>
        <v/>
      </c>
      <c r="AC1326" s="0" t="n">
        <v>20.3178807947019</v>
      </c>
      <c r="AD1326" s="0" t="n">
        <v>95.7808160649434</v>
      </c>
      <c r="AE1326" s="0" t="n">
        <v>24</v>
      </c>
      <c r="AF1326" s="0" t="n">
        <f aca="false">IF(AE1326="",V1326,AE1326)</f>
        <v>24</v>
      </c>
      <c r="AG1326" s="0" t="n">
        <v>20</v>
      </c>
      <c r="AH1326" s="0" t="n">
        <v>1996</v>
      </c>
      <c r="AI1326" s="0" t="s">
        <v>37</v>
      </c>
      <c r="AJ1326" s="0" t="s">
        <v>37</v>
      </c>
    </row>
    <row r="1327" customFormat="false" ht="13.8" hidden="false" customHeight="false" outlineLevel="0" collapsed="false">
      <c r="C1327" s="0" t="n">
        <v>1335</v>
      </c>
      <c r="D1327" s="3" t="str">
        <f aca="false">VLOOKUP(C1327,$A$1:$B$451,2)</f>
        <v>31- Sapporo</v>
      </c>
      <c r="E1327" s="0" t="str">
        <f aca="false">VLOOKUP($D1327,metadata!$B$2:$S$451,2,0)</f>
        <v>MINAMI, N; KIMURA, MT</v>
      </c>
      <c r="F1327" s="0" t="str">
        <f aca="false">VLOOKUP($D1327,metadata!$B$2:$S$451,3,0)</f>
        <v>GEOGRAPHICAL VARIATION OF PHOTOPERIODIC ADULT DIAPAUSE IN DROSOPHILA-AURARIA</v>
      </c>
      <c r="G1327" s="0" t="str">
        <f aca="false">VLOOKUP($D1327,metadata!$B$2:$S$451,4,0)</f>
        <v>10.1266/jjg.55.319</v>
      </c>
      <c r="H1327" s="0" t="str">
        <f aca="false">VLOOKUP($D1327,metadata!$B$2:$S$451,5,0)</f>
        <v>y</v>
      </c>
      <c r="I1327" s="0" t="str">
        <f aca="false">VLOOKUP($D1327,metadata!$B$2:$S$451,6,0)</f>
        <v>a</v>
      </c>
      <c r="J1327" s="0" t="str">
        <f aca="false">VLOOKUP($D1327,metadata!$B$2:$S$451,7,0)</f>
        <v>i</v>
      </c>
      <c r="K1327" s="0" t="n">
        <f aca="false">VLOOKUP($D1327,metadata!$B$2:$S$451,8,0)</f>
        <v>6</v>
      </c>
      <c r="L1327" s="0" t="n">
        <f aca="false">VLOOKUP($D1327,metadata!$B$2:$S$451,9,0)</f>
        <v>3</v>
      </c>
      <c r="M1327" s="0" t="str">
        <f aca="false">VLOOKUP($D1327,metadata!$B$2:$S$451,10,0)</f>
        <v/>
      </c>
      <c r="N1327" s="0" t="str">
        <f aca="false">VLOOKUP($D1327,metadata!$B$2:$S$451,11,0)</f>
        <v>drosophila auraria</v>
      </c>
      <c r="O1327" s="0" t="str">
        <f aca="false">VLOOKUP($D1327,metadata!$B$2:$S$451,12,0)</f>
        <v>diptera</v>
      </c>
      <c r="P1327" s="0" t="str">
        <f aca="false">VLOOKUP($D1327,metadata!$B$2:$S$451,13,0)</f>
        <v>Sapporo</v>
      </c>
      <c r="Q1327" s="0" t="n">
        <f aca="false">VLOOKUP($D1327,metadata!$B$2:$S$451,14,0)</f>
        <v>43.061944</v>
      </c>
      <c r="R1327" s="0" t="n">
        <f aca="false">VLOOKUP($D1327,metadata!$B$2:$S$451,15,0)</f>
        <v>141.354167</v>
      </c>
      <c r="S1327" s="0" t="str">
        <f aca="false">VLOOKUP($D1327,metadata!$B$2:$S$451,16,0)</f>
        <v/>
      </c>
      <c r="T1327" s="0" t="str">
        <f aca="false">VLOOKUP($D1327,metadata!$B$2:$S$451,17,0)</f>
        <v/>
      </c>
      <c r="U1327" s="0" t="str">
        <f aca="false">VLOOKUP($D1327,metadata!$B$2:$S$451,18,0)</f>
        <v/>
      </c>
      <c r="V1327" s="0" t="n">
        <f aca="false">VLOOKUP($D1327,metadata!$B$2:$Z$451,19,0)</f>
        <v>30</v>
      </c>
      <c r="W1327" s="0" t="str">
        <f aca="false">VLOOKUP($D1327,metadata!$B$2:$Z$451,20,0)</f>
        <v>approx</v>
      </c>
      <c r="X1327" s="0" t="str">
        <f aca="false">VLOOKUP($D1327,metadata!$B$2:$Z$451,21,0)</f>
        <v/>
      </c>
      <c r="Y1327" s="0" t="n">
        <f aca="false">VLOOKUP($D1327,metadata!$B$2:$Z$451,22,0)</f>
        <v>31</v>
      </c>
      <c r="Z1327" s="0" t="str">
        <f aca="false">VLOOKUP($D1327,metadata!$B$2:$Z$451,23,0)</f>
        <v/>
      </c>
      <c r="AA1327" s="0" t="str">
        <f aca="false">VLOOKUP($D1327,metadata!$B$2:$Z$451,24,0)</f>
        <v/>
      </c>
      <c r="AB1327" s="0" t="str">
        <f aca="false">VLOOKUP($D1327,metadata!$B$2:$Z$451,25,0)</f>
        <v/>
      </c>
      <c r="AC1327" s="0" t="n">
        <v>9.9871191396053</v>
      </c>
      <c r="AD1327" s="0" t="n">
        <v>98.343949044586</v>
      </c>
      <c r="AE1327" s="0" t="n">
        <v>26</v>
      </c>
      <c r="AF1327" s="0" t="n">
        <f aca="false">IF(AE1327="",V1327,AE1327)</f>
        <v>26</v>
      </c>
      <c r="AG1327" s="0" t="n">
        <f aca="false">ROUND(AC1327,1)</f>
        <v>10</v>
      </c>
      <c r="AH1327" s="0" t="n">
        <v>1980</v>
      </c>
      <c r="AI1327" s="0" t="s">
        <v>37</v>
      </c>
      <c r="AJ1327" s="0" t="s">
        <v>38</v>
      </c>
    </row>
    <row r="1328" customFormat="false" ht="13.8" hidden="false" customHeight="false" outlineLevel="0" collapsed="false">
      <c r="C1328" s="0" t="n">
        <v>1336</v>
      </c>
      <c r="D1328" s="3" t="str">
        <f aca="false">VLOOKUP(C1328,$A$1:$B$451,2)</f>
        <v>31- Sapporo</v>
      </c>
      <c r="E1328" s="0" t="str">
        <f aca="false">VLOOKUP($D1328,metadata!$B$2:$S$451,2,0)</f>
        <v>MINAMI, N; KIMURA, MT</v>
      </c>
      <c r="F1328" s="0" t="str">
        <f aca="false">VLOOKUP($D1328,metadata!$B$2:$S$451,3,0)</f>
        <v>GEOGRAPHICAL VARIATION OF PHOTOPERIODIC ADULT DIAPAUSE IN DROSOPHILA-AURARIA</v>
      </c>
      <c r="G1328" s="0" t="str">
        <f aca="false">VLOOKUP($D1328,metadata!$B$2:$S$451,4,0)</f>
        <v>10.1266/jjg.55.319</v>
      </c>
      <c r="H1328" s="0" t="str">
        <f aca="false">VLOOKUP($D1328,metadata!$B$2:$S$451,5,0)</f>
        <v>y</v>
      </c>
      <c r="I1328" s="0" t="str">
        <f aca="false">VLOOKUP($D1328,metadata!$B$2:$S$451,6,0)</f>
        <v>a</v>
      </c>
      <c r="J1328" s="0" t="str">
        <f aca="false">VLOOKUP($D1328,metadata!$B$2:$S$451,7,0)</f>
        <v>i</v>
      </c>
      <c r="K1328" s="0" t="n">
        <f aca="false">VLOOKUP($D1328,metadata!$B$2:$S$451,8,0)</f>
        <v>6</v>
      </c>
      <c r="L1328" s="0" t="n">
        <f aca="false">VLOOKUP($D1328,metadata!$B$2:$S$451,9,0)</f>
        <v>3</v>
      </c>
      <c r="M1328" s="0" t="str">
        <f aca="false">VLOOKUP($D1328,metadata!$B$2:$S$451,10,0)</f>
        <v/>
      </c>
      <c r="N1328" s="0" t="str">
        <f aca="false">VLOOKUP($D1328,metadata!$B$2:$S$451,11,0)</f>
        <v>drosophila auraria</v>
      </c>
      <c r="O1328" s="0" t="str">
        <f aca="false">VLOOKUP($D1328,metadata!$B$2:$S$451,12,0)</f>
        <v>diptera</v>
      </c>
      <c r="P1328" s="0" t="str">
        <f aca="false">VLOOKUP($D1328,metadata!$B$2:$S$451,13,0)</f>
        <v>Sapporo</v>
      </c>
      <c r="Q1328" s="0" t="n">
        <f aca="false">VLOOKUP($D1328,metadata!$B$2:$S$451,14,0)</f>
        <v>43.061944</v>
      </c>
      <c r="R1328" s="0" t="n">
        <f aca="false">VLOOKUP($D1328,metadata!$B$2:$S$451,15,0)</f>
        <v>141.354167</v>
      </c>
      <c r="S1328" s="0" t="str">
        <f aca="false">VLOOKUP($D1328,metadata!$B$2:$S$451,16,0)</f>
        <v/>
      </c>
      <c r="T1328" s="0" t="str">
        <f aca="false">VLOOKUP($D1328,metadata!$B$2:$S$451,17,0)</f>
        <v/>
      </c>
      <c r="U1328" s="0" t="str">
        <f aca="false">VLOOKUP($D1328,metadata!$B$2:$S$451,18,0)</f>
        <v/>
      </c>
      <c r="V1328" s="0" t="n">
        <f aca="false">VLOOKUP($D1328,metadata!$B$2:$Z$451,19,0)</f>
        <v>30</v>
      </c>
      <c r="W1328" s="0" t="str">
        <f aca="false">VLOOKUP($D1328,metadata!$B$2:$Z$451,20,0)</f>
        <v>approx</v>
      </c>
      <c r="X1328" s="0" t="str">
        <f aca="false">VLOOKUP($D1328,metadata!$B$2:$Z$451,21,0)</f>
        <v/>
      </c>
      <c r="Y1328" s="0" t="n">
        <f aca="false">VLOOKUP($D1328,metadata!$B$2:$Z$451,22,0)</f>
        <v>31</v>
      </c>
      <c r="Z1328" s="0" t="str">
        <f aca="false">VLOOKUP($D1328,metadata!$B$2:$Z$451,23,0)</f>
        <v/>
      </c>
      <c r="AA1328" s="0" t="str">
        <f aca="false">VLOOKUP($D1328,metadata!$B$2:$Z$451,24,0)</f>
        <v/>
      </c>
      <c r="AB1328" s="0" t="str">
        <f aca="false">VLOOKUP($D1328,metadata!$B$2:$Z$451,25,0)</f>
        <v/>
      </c>
      <c r="AC1328" s="0" t="n">
        <v>12.0462190665135</v>
      </c>
      <c r="AD1328" s="0" t="n">
        <v>97.7070063694267</v>
      </c>
      <c r="AE1328" s="0" t="n">
        <v>20</v>
      </c>
      <c r="AF1328" s="0" t="n">
        <f aca="false">IF(AE1328="",V1328,AE1328)</f>
        <v>20</v>
      </c>
      <c r="AG1328" s="0" t="n">
        <f aca="false">ROUND(AC1328,1)</f>
        <v>12</v>
      </c>
      <c r="AH1328" s="0" t="n">
        <v>1980</v>
      </c>
      <c r="AI1328" s="0" t="s">
        <v>37</v>
      </c>
      <c r="AJ1328" s="0" t="s">
        <v>38</v>
      </c>
    </row>
    <row r="1329" customFormat="false" ht="13.8" hidden="false" customHeight="false" outlineLevel="0" collapsed="false">
      <c r="C1329" s="0" t="n">
        <v>1337</v>
      </c>
      <c r="D1329" s="3" t="str">
        <f aca="false">VLOOKUP(C1329,$A$1:$B$451,2)</f>
        <v>31- Sapporo</v>
      </c>
      <c r="E1329" s="0" t="str">
        <f aca="false">VLOOKUP($D1329,metadata!$B$2:$S$451,2,0)</f>
        <v>MINAMI, N; KIMURA, MT</v>
      </c>
      <c r="F1329" s="0" t="str">
        <f aca="false">VLOOKUP($D1329,metadata!$B$2:$S$451,3,0)</f>
        <v>GEOGRAPHICAL VARIATION OF PHOTOPERIODIC ADULT DIAPAUSE IN DROSOPHILA-AURARIA</v>
      </c>
      <c r="G1329" s="0" t="str">
        <f aca="false">VLOOKUP($D1329,metadata!$B$2:$S$451,4,0)</f>
        <v>10.1266/jjg.55.319</v>
      </c>
      <c r="H1329" s="0" t="str">
        <f aca="false">VLOOKUP($D1329,metadata!$B$2:$S$451,5,0)</f>
        <v>y</v>
      </c>
      <c r="I1329" s="0" t="str">
        <f aca="false">VLOOKUP($D1329,metadata!$B$2:$S$451,6,0)</f>
        <v>a</v>
      </c>
      <c r="J1329" s="0" t="str">
        <f aca="false">VLOOKUP($D1329,metadata!$B$2:$S$451,7,0)</f>
        <v>i</v>
      </c>
      <c r="K1329" s="0" t="n">
        <f aca="false">VLOOKUP($D1329,metadata!$B$2:$S$451,8,0)</f>
        <v>6</v>
      </c>
      <c r="L1329" s="0" t="n">
        <f aca="false">VLOOKUP($D1329,metadata!$B$2:$S$451,9,0)</f>
        <v>3</v>
      </c>
      <c r="M1329" s="0" t="str">
        <f aca="false">VLOOKUP($D1329,metadata!$B$2:$S$451,10,0)</f>
        <v/>
      </c>
      <c r="N1329" s="0" t="str">
        <f aca="false">VLOOKUP($D1329,metadata!$B$2:$S$451,11,0)</f>
        <v>drosophila auraria</v>
      </c>
      <c r="O1329" s="0" t="str">
        <f aca="false">VLOOKUP($D1329,metadata!$B$2:$S$451,12,0)</f>
        <v>diptera</v>
      </c>
      <c r="P1329" s="0" t="str">
        <f aca="false">VLOOKUP($D1329,metadata!$B$2:$S$451,13,0)</f>
        <v>Sapporo</v>
      </c>
      <c r="Q1329" s="0" t="n">
        <f aca="false">VLOOKUP($D1329,metadata!$B$2:$S$451,14,0)</f>
        <v>43.061944</v>
      </c>
      <c r="R1329" s="0" t="n">
        <f aca="false">VLOOKUP($D1329,metadata!$B$2:$S$451,15,0)</f>
        <v>141.354167</v>
      </c>
      <c r="S1329" s="0" t="str">
        <f aca="false">VLOOKUP($D1329,metadata!$B$2:$S$451,16,0)</f>
        <v/>
      </c>
      <c r="T1329" s="0" t="str">
        <f aca="false">VLOOKUP($D1329,metadata!$B$2:$S$451,17,0)</f>
        <v/>
      </c>
      <c r="U1329" s="0" t="str">
        <f aca="false">VLOOKUP($D1329,metadata!$B$2:$S$451,18,0)</f>
        <v/>
      </c>
      <c r="V1329" s="0" t="n">
        <f aca="false">VLOOKUP($D1329,metadata!$B$2:$Z$451,19,0)</f>
        <v>30</v>
      </c>
      <c r="W1329" s="0" t="str">
        <f aca="false">VLOOKUP($D1329,metadata!$B$2:$Z$451,20,0)</f>
        <v>approx</v>
      </c>
      <c r="X1329" s="0" t="str">
        <f aca="false">VLOOKUP($D1329,metadata!$B$2:$Z$451,21,0)</f>
        <v/>
      </c>
      <c r="Y1329" s="0" t="n">
        <f aca="false">VLOOKUP($D1329,metadata!$B$2:$Z$451,22,0)</f>
        <v>31</v>
      </c>
      <c r="Z1329" s="0" t="str">
        <f aca="false">VLOOKUP($D1329,metadata!$B$2:$Z$451,23,0)</f>
        <v/>
      </c>
      <c r="AA1329" s="0" t="str">
        <f aca="false">VLOOKUP($D1329,metadata!$B$2:$Z$451,24,0)</f>
        <v/>
      </c>
      <c r="AB1329" s="0" t="str">
        <f aca="false">VLOOKUP($D1329,metadata!$B$2:$Z$451,25,0)</f>
        <v/>
      </c>
      <c r="AC1329" s="0" t="n">
        <v>14.0494183982457</v>
      </c>
      <c r="AD1329" s="0" t="n">
        <v>23.312101910828</v>
      </c>
      <c r="AE1329" s="0" t="n">
        <v>18</v>
      </c>
      <c r="AF1329" s="0" t="n">
        <f aca="false">IF(AE1329="",V1329,AE1329)</f>
        <v>18</v>
      </c>
      <c r="AG1329" s="0" t="n">
        <f aca="false">ROUND(AC1329,1)</f>
        <v>14</v>
      </c>
      <c r="AH1329" s="0" t="n">
        <v>1980</v>
      </c>
      <c r="AI1329" s="0" t="s">
        <v>37</v>
      </c>
      <c r="AJ1329" s="0" t="s">
        <v>38</v>
      </c>
    </row>
    <row r="1330" customFormat="false" ht="13.8" hidden="false" customHeight="false" outlineLevel="0" collapsed="false">
      <c r="C1330" s="0" t="n">
        <v>1338</v>
      </c>
      <c r="D1330" s="3" t="str">
        <f aca="false">VLOOKUP(C1330,$A$1:$B$451,2)</f>
        <v>31- Akita</v>
      </c>
      <c r="E1330" s="0" t="str">
        <f aca="false">VLOOKUP($D1330,metadata!$B$2:$S$451,2,0)</f>
        <v>MINAMI, N; KIMURA, MT</v>
      </c>
      <c r="F1330" s="0" t="str">
        <f aca="false">VLOOKUP($D1330,metadata!$B$2:$S$451,3,0)</f>
        <v>GEOGRAPHICAL VARIATION OF PHOTOPERIODIC ADULT DIAPAUSE IN DROSOPHILA-AURARIA</v>
      </c>
      <c r="G1330" s="0" t="str">
        <f aca="false">VLOOKUP($D1330,metadata!$B$2:$S$451,4,0)</f>
        <v>10.1266/jjg.55.319</v>
      </c>
      <c r="H1330" s="0" t="str">
        <f aca="false">VLOOKUP($D1330,metadata!$B$2:$S$451,5,0)</f>
        <v>y</v>
      </c>
      <c r="I1330" s="0" t="str">
        <f aca="false">VLOOKUP($D1330,metadata!$B$2:$S$451,6,0)</f>
        <v>a</v>
      </c>
      <c r="J1330" s="0" t="str">
        <f aca="false">VLOOKUP($D1330,metadata!$B$2:$S$451,7,0)</f>
        <v>i</v>
      </c>
      <c r="K1330" s="0" t="n">
        <f aca="false">VLOOKUP($D1330,metadata!$B$2:$S$451,8,0)</f>
        <v>6</v>
      </c>
      <c r="L1330" s="0" t="n">
        <f aca="false">VLOOKUP($D1330,metadata!$B$2:$S$451,9,0)</f>
        <v>3</v>
      </c>
      <c r="M1330" s="0" t="str">
        <f aca="false">VLOOKUP($D1330,metadata!$B$2:$S$451,10,0)</f>
        <v/>
      </c>
      <c r="N1330" s="0" t="str">
        <f aca="false">VLOOKUP($D1330,metadata!$B$2:$S$451,11,0)</f>
        <v>drosophila auraria</v>
      </c>
      <c r="O1330" s="0" t="str">
        <f aca="false">VLOOKUP($D1330,metadata!$B$2:$S$451,12,0)</f>
        <v>diptera</v>
      </c>
      <c r="P1330" s="0" t="str">
        <f aca="false">VLOOKUP($D1330,metadata!$B$2:$S$451,13,0)</f>
        <v>Akita</v>
      </c>
      <c r="Q1330" s="0" t="n">
        <f aca="false">VLOOKUP($D1330,metadata!$B$2:$S$451,14,0)</f>
        <v>39.72</v>
      </c>
      <c r="R1330" s="0" t="n">
        <f aca="false">VLOOKUP($D1330,metadata!$B$2:$S$451,15,0)</f>
        <v>140.1025</v>
      </c>
      <c r="S1330" s="0" t="str">
        <f aca="false">VLOOKUP($D1330,metadata!$B$2:$S$451,16,0)</f>
        <v/>
      </c>
      <c r="T1330" s="0" t="str">
        <f aca="false">VLOOKUP($D1330,metadata!$B$2:$S$451,17,0)</f>
        <v/>
      </c>
      <c r="U1330" s="0" t="str">
        <f aca="false">VLOOKUP($D1330,metadata!$B$2:$S$451,18,0)</f>
        <v/>
      </c>
      <c r="V1330" s="0" t="n">
        <f aca="false">VLOOKUP($D1330,metadata!$B$2:$Z$451,19,0)</f>
        <v>30</v>
      </c>
      <c r="W1330" s="0" t="str">
        <f aca="false">VLOOKUP($D1330,metadata!$B$2:$Z$451,20,0)</f>
        <v>approx</v>
      </c>
      <c r="X1330" s="0" t="str">
        <f aca="false">VLOOKUP($D1330,metadata!$B$2:$Z$451,21,0)</f>
        <v/>
      </c>
      <c r="Y1330" s="0" t="n">
        <f aca="false">VLOOKUP($D1330,metadata!$B$2:$Z$451,22,0)</f>
        <v>31</v>
      </c>
      <c r="Z1330" s="0" t="str">
        <f aca="false">VLOOKUP($D1330,metadata!$B$2:$Z$451,23,0)</f>
        <v/>
      </c>
      <c r="AA1330" s="0" t="str">
        <f aca="false">VLOOKUP($D1330,metadata!$B$2:$Z$451,24,0)</f>
        <v/>
      </c>
      <c r="AB1330" s="0" t="str">
        <f aca="false">VLOOKUP($D1330,metadata!$B$2:$Z$451,25,0)</f>
        <v/>
      </c>
      <c r="AC1330" s="0" t="n">
        <v>9.99041035814973</v>
      </c>
      <c r="AD1330" s="0" t="n">
        <v>73.2484076433121</v>
      </c>
      <c r="AE1330" s="0" t="n">
        <v>23</v>
      </c>
      <c r="AF1330" s="0" t="n">
        <f aca="false">IF(AE1330="",V1330,AE1330)</f>
        <v>23</v>
      </c>
      <c r="AG1330" s="0" t="n">
        <f aca="false">ROUND(AC1330,1)</f>
        <v>10</v>
      </c>
      <c r="AH1330" s="0" t="n">
        <v>1980</v>
      </c>
      <c r="AI1330" s="0" t="s">
        <v>37</v>
      </c>
      <c r="AJ1330" s="0" t="s">
        <v>38</v>
      </c>
    </row>
    <row r="1331" customFormat="false" ht="13.8" hidden="false" customHeight="false" outlineLevel="0" collapsed="false">
      <c r="C1331" s="0" t="n">
        <v>1339</v>
      </c>
      <c r="D1331" s="3" t="str">
        <f aca="false">VLOOKUP(C1331,$A$1:$B$451,2)</f>
        <v>31- Akita</v>
      </c>
      <c r="E1331" s="0" t="str">
        <f aca="false">VLOOKUP($D1331,metadata!$B$2:$S$451,2,0)</f>
        <v>MINAMI, N; KIMURA, MT</v>
      </c>
      <c r="F1331" s="0" t="str">
        <f aca="false">VLOOKUP($D1331,metadata!$B$2:$S$451,3,0)</f>
        <v>GEOGRAPHICAL VARIATION OF PHOTOPERIODIC ADULT DIAPAUSE IN DROSOPHILA-AURARIA</v>
      </c>
      <c r="G1331" s="0" t="str">
        <f aca="false">VLOOKUP($D1331,metadata!$B$2:$S$451,4,0)</f>
        <v>10.1266/jjg.55.319</v>
      </c>
      <c r="H1331" s="0" t="str">
        <f aca="false">VLOOKUP($D1331,metadata!$B$2:$S$451,5,0)</f>
        <v>y</v>
      </c>
      <c r="I1331" s="0" t="str">
        <f aca="false">VLOOKUP($D1331,metadata!$B$2:$S$451,6,0)</f>
        <v>a</v>
      </c>
      <c r="J1331" s="0" t="str">
        <f aca="false">VLOOKUP($D1331,metadata!$B$2:$S$451,7,0)</f>
        <v>i</v>
      </c>
      <c r="K1331" s="0" t="n">
        <f aca="false">VLOOKUP($D1331,metadata!$B$2:$S$451,8,0)</f>
        <v>6</v>
      </c>
      <c r="L1331" s="0" t="n">
        <f aca="false">VLOOKUP($D1331,metadata!$B$2:$S$451,9,0)</f>
        <v>3</v>
      </c>
      <c r="M1331" s="0" t="str">
        <f aca="false">VLOOKUP($D1331,metadata!$B$2:$S$451,10,0)</f>
        <v/>
      </c>
      <c r="N1331" s="0" t="str">
        <f aca="false">VLOOKUP($D1331,metadata!$B$2:$S$451,11,0)</f>
        <v>drosophila auraria</v>
      </c>
      <c r="O1331" s="0" t="str">
        <f aca="false">VLOOKUP($D1331,metadata!$B$2:$S$451,12,0)</f>
        <v>diptera</v>
      </c>
      <c r="P1331" s="0" t="str">
        <f aca="false">VLOOKUP($D1331,metadata!$B$2:$S$451,13,0)</f>
        <v>Akita</v>
      </c>
      <c r="Q1331" s="0" t="n">
        <f aca="false">VLOOKUP($D1331,metadata!$B$2:$S$451,14,0)</f>
        <v>39.72</v>
      </c>
      <c r="R1331" s="0" t="n">
        <f aca="false">VLOOKUP($D1331,metadata!$B$2:$S$451,15,0)</f>
        <v>140.1025</v>
      </c>
      <c r="S1331" s="0" t="str">
        <f aca="false">VLOOKUP($D1331,metadata!$B$2:$S$451,16,0)</f>
        <v/>
      </c>
      <c r="T1331" s="0" t="str">
        <f aca="false">VLOOKUP($D1331,metadata!$B$2:$S$451,17,0)</f>
        <v/>
      </c>
      <c r="U1331" s="0" t="str">
        <f aca="false">VLOOKUP($D1331,metadata!$B$2:$S$451,18,0)</f>
        <v/>
      </c>
      <c r="V1331" s="0" t="n">
        <f aca="false">VLOOKUP($D1331,metadata!$B$2:$Z$451,19,0)</f>
        <v>30</v>
      </c>
      <c r="W1331" s="0" t="str">
        <f aca="false">VLOOKUP($D1331,metadata!$B$2:$Z$451,20,0)</f>
        <v>approx</v>
      </c>
      <c r="X1331" s="0" t="str">
        <f aca="false">VLOOKUP($D1331,metadata!$B$2:$Z$451,21,0)</f>
        <v/>
      </c>
      <c r="Y1331" s="0" t="n">
        <f aca="false">VLOOKUP($D1331,metadata!$B$2:$Z$451,22,0)</f>
        <v>31</v>
      </c>
      <c r="Z1331" s="0" t="str">
        <f aca="false">VLOOKUP($D1331,metadata!$B$2:$Z$451,23,0)</f>
        <v/>
      </c>
      <c r="AA1331" s="0" t="str">
        <f aca="false">VLOOKUP($D1331,metadata!$B$2:$Z$451,24,0)</f>
        <v/>
      </c>
      <c r="AB1331" s="0" t="str">
        <f aca="false">VLOOKUP($D1331,metadata!$B$2:$Z$451,25,0)</f>
        <v/>
      </c>
      <c r="AC1331" s="0" t="n">
        <v>12.0781956771431</v>
      </c>
      <c r="AD1331" s="0" t="n">
        <v>53.8853503184713</v>
      </c>
      <c r="AE1331" s="0" t="n">
        <v>51</v>
      </c>
      <c r="AF1331" s="0" t="n">
        <f aca="false">IF(AE1331="",V1331,AE1331)</f>
        <v>51</v>
      </c>
      <c r="AG1331" s="0" t="n">
        <v>12</v>
      </c>
      <c r="AH1331" s="0" t="n">
        <v>1980</v>
      </c>
      <c r="AI1331" s="0" t="s">
        <v>37</v>
      </c>
      <c r="AJ1331" s="0" t="s">
        <v>38</v>
      </c>
    </row>
    <row r="1332" customFormat="false" ht="13.8" hidden="false" customHeight="false" outlineLevel="0" collapsed="false">
      <c r="C1332" s="0" t="n">
        <v>1340</v>
      </c>
      <c r="D1332" s="3" t="str">
        <f aca="false">VLOOKUP(C1332,$A$1:$B$451,2)</f>
        <v>31- Akita</v>
      </c>
      <c r="E1332" s="0" t="str">
        <f aca="false">VLOOKUP($D1332,metadata!$B$2:$S$451,2,0)</f>
        <v>MINAMI, N; KIMURA, MT</v>
      </c>
      <c r="F1332" s="0" t="str">
        <f aca="false">VLOOKUP($D1332,metadata!$B$2:$S$451,3,0)</f>
        <v>GEOGRAPHICAL VARIATION OF PHOTOPERIODIC ADULT DIAPAUSE IN DROSOPHILA-AURARIA</v>
      </c>
      <c r="G1332" s="0" t="str">
        <f aca="false">VLOOKUP($D1332,metadata!$B$2:$S$451,4,0)</f>
        <v>10.1266/jjg.55.319</v>
      </c>
      <c r="H1332" s="0" t="str">
        <f aca="false">VLOOKUP($D1332,metadata!$B$2:$S$451,5,0)</f>
        <v>y</v>
      </c>
      <c r="I1332" s="0" t="str">
        <f aca="false">VLOOKUP($D1332,metadata!$B$2:$S$451,6,0)</f>
        <v>a</v>
      </c>
      <c r="J1332" s="0" t="str">
        <f aca="false">VLOOKUP($D1332,metadata!$B$2:$S$451,7,0)</f>
        <v>i</v>
      </c>
      <c r="K1332" s="0" t="n">
        <f aca="false">VLOOKUP($D1332,metadata!$B$2:$S$451,8,0)</f>
        <v>6</v>
      </c>
      <c r="L1332" s="0" t="n">
        <f aca="false">VLOOKUP($D1332,metadata!$B$2:$S$451,9,0)</f>
        <v>3</v>
      </c>
      <c r="M1332" s="0" t="str">
        <f aca="false">VLOOKUP($D1332,metadata!$B$2:$S$451,10,0)</f>
        <v/>
      </c>
      <c r="N1332" s="0" t="str">
        <f aca="false">VLOOKUP($D1332,metadata!$B$2:$S$451,11,0)</f>
        <v>drosophila auraria</v>
      </c>
      <c r="O1332" s="0" t="str">
        <f aca="false">VLOOKUP($D1332,metadata!$B$2:$S$451,12,0)</f>
        <v>diptera</v>
      </c>
      <c r="P1332" s="0" t="str">
        <f aca="false">VLOOKUP($D1332,metadata!$B$2:$S$451,13,0)</f>
        <v>Akita</v>
      </c>
      <c r="Q1332" s="0" t="n">
        <f aca="false">VLOOKUP($D1332,metadata!$B$2:$S$451,14,0)</f>
        <v>39.72</v>
      </c>
      <c r="R1332" s="0" t="n">
        <f aca="false">VLOOKUP($D1332,metadata!$B$2:$S$451,15,0)</f>
        <v>140.1025</v>
      </c>
      <c r="S1332" s="0" t="str">
        <f aca="false">VLOOKUP($D1332,metadata!$B$2:$S$451,16,0)</f>
        <v/>
      </c>
      <c r="T1332" s="0" t="str">
        <f aca="false">VLOOKUP($D1332,metadata!$B$2:$S$451,17,0)</f>
        <v/>
      </c>
      <c r="U1332" s="0" t="str">
        <f aca="false">VLOOKUP($D1332,metadata!$B$2:$S$451,18,0)</f>
        <v/>
      </c>
      <c r="V1332" s="0" t="n">
        <f aca="false">VLOOKUP($D1332,metadata!$B$2:$Z$451,19,0)</f>
        <v>30</v>
      </c>
      <c r="W1332" s="0" t="str">
        <f aca="false">VLOOKUP($D1332,metadata!$B$2:$Z$451,20,0)</f>
        <v>approx</v>
      </c>
      <c r="X1332" s="0" t="str">
        <f aca="false">VLOOKUP($D1332,metadata!$B$2:$Z$451,21,0)</f>
        <v/>
      </c>
      <c r="Y1332" s="0" t="n">
        <f aca="false">VLOOKUP($D1332,metadata!$B$2:$Z$451,22,0)</f>
        <v>31</v>
      </c>
      <c r="Z1332" s="0" t="str">
        <f aca="false">VLOOKUP($D1332,metadata!$B$2:$Z$451,23,0)</f>
        <v/>
      </c>
      <c r="AA1332" s="0" t="str">
        <f aca="false">VLOOKUP($D1332,metadata!$B$2:$Z$451,24,0)</f>
        <v/>
      </c>
      <c r="AB1332" s="0" t="str">
        <f aca="false">VLOOKUP($D1332,metadata!$B$2:$Z$451,25,0)</f>
        <v/>
      </c>
      <c r="AC1332" s="0" t="n">
        <v>14.0131648741777</v>
      </c>
      <c r="AD1332" s="0" t="n">
        <v>-0.254777070063696</v>
      </c>
      <c r="AE1332" s="0" t="n">
        <v>54</v>
      </c>
      <c r="AF1332" s="0" t="n">
        <f aca="false">IF(AE1332="",V1332,AE1332)</f>
        <v>54</v>
      </c>
      <c r="AG1332" s="0" t="n">
        <f aca="false">ROUND(AC1332,1)</f>
        <v>14</v>
      </c>
      <c r="AH1332" s="0" t="n">
        <v>1980</v>
      </c>
      <c r="AI1332" s="0" t="s">
        <v>37</v>
      </c>
      <c r="AJ1332" s="0" t="s">
        <v>38</v>
      </c>
    </row>
    <row r="1333" customFormat="false" ht="13.8" hidden="false" customHeight="false" outlineLevel="0" collapsed="false">
      <c r="C1333" s="0" t="n">
        <v>1341</v>
      </c>
      <c r="D1333" s="3" t="str">
        <f aca="false">VLOOKUP(C1333,$A$1:$B$451,2)</f>
        <v>31- Urawa</v>
      </c>
      <c r="E1333" s="0" t="str">
        <f aca="false">VLOOKUP($D1333,metadata!$B$2:$S$451,2,0)</f>
        <v>MINAMI, N; KIMURA, MT</v>
      </c>
      <c r="F1333" s="0" t="str">
        <f aca="false">VLOOKUP($D1333,metadata!$B$2:$S$451,3,0)</f>
        <v>GEOGRAPHICAL VARIATION OF PHOTOPERIODIC ADULT DIAPAUSE IN DROSOPHILA-AURARIA</v>
      </c>
      <c r="G1333" s="0" t="str">
        <f aca="false">VLOOKUP($D1333,metadata!$B$2:$S$451,4,0)</f>
        <v>10.1266/jjg.55.319</v>
      </c>
      <c r="H1333" s="0" t="str">
        <f aca="false">VLOOKUP($D1333,metadata!$B$2:$S$451,5,0)</f>
        <v>y</v>
      </c>
      <c r="I1333" s="0" t="str">
        <f aca="false">VLOOKUP($D1333,metadata!$B$2:$S$451,6,0)</f>
        <v>a</v>
      </c>
      <c r="J1333" s="0" t="str">
        <f aca="false">VLOOKUP($D1333,metadata!$B$2:$S$451,7,0)</f>
        <v>i</v>
      </c>
      <c r="K1333" s="0" t="n">
        <f aca="false">VLOOKUP($D1333,metadata!$B$2:$S$451,8,0)</f>
        <v>6</v>
      </c>
      <c r="L1333" s="0" t="n">
        <f aca="false">VLOOKUP($D1333,metadata!$B$2:$S$451,9,0)</f>
        <v>3</v>
      </c>
      <c r="M1333" s="0" t="str">
        <f aca="false">VLOOKUP($D1333,metadata!$B$2:$S$451,10,0)</f>
        <v/>
      </c>
      <c r="N1333" s="0" t="str">
        <f aca="false">VLOOKUP($D1333,metadata!$B$2:$S$451,11,0)</f>
        <v>drosophila auraria</v>
      </c>
      <c r="O1333" s="0" t="str">
        <f aca="false">VLOOKUP($D1333,metadata!$B$2:$S$451,12,0)</f>
        <v>diptera</v>
      </c>
      <c r="P1333" s="0" t="str">
        <f aca="false">VLOOKUP($D1333,metadata!$B$2:$S$451,13,0)</f>
        <v>Urawa</v>
      </c>
      <c r="Q1333" s="0" t="n">
        <f aca="false">VLOOKUP($D1333,metadata!$B$2:$S$451,14,0)</f>
        <v>35.861389</v>
      </c>
      <c r="R1333" s="0" t="n">
        <f aca="false">VLOOKUP($D1333,metadata!$B$2:$S$451,15,0)</f>
        <v>139.645556</v>
      </c>
      <c r="S1333" s="0" t="str">
        <f aca="false">VLOOKUP($D1333,metadata!$B$2:$S$451,16,0)</f>
        <v/>
      </c>
      <c r="T1333" s="0" t="str">
        <f aca="false">VLOOKUP($D1333,metadata!$B$2:$S$451,17,0)</f>
        <v/>
      </c>
      <c r="U1333" s="0" t="str">
        <f aca="false">VLOOKUP($D1333,metadata!$B$2:$S$451,18,0)</f>
        <v/>
      </c>
      <c r="V1333" s="0" t="n">
        <f aca="false">VLOOKUP($D1333,metadata!$B$2:$Z$451,19,0)</f>
        <v>30</v>
      </c>
      <c r="W1333" s="0" t="str">
        <f aca="false">VLOOKUP($D1333,metadata!$B$2:$Z$451,20,0)</f>
        <v>approx</v>
      </c>
      <c r="X1333" s="0" t="str">
        <f aca="false">VLOOKUP($D1333,metadata!$B$2:$Z$451,21,0)</f>
        <v/>
      </c>
      <c r="Y1333" s="0" t="n">
        <f aca="false">VLOOKUP($D1333,metadata!$B$2:$Z$451,22,0)</f>
        <v>31</v>
      </c>
      <c r="Z1333" s="0" t="str">
        <f aca="false">VLOOKUP($D1333,metadata!$B$2:$Z$451,23,0)</f>
        <v/>
      </c>
      <c r="AA1333" s="0" t="str">
        <f aca="false">VLOOKUP($D1333,metadata!$B$2:$Z$451,24,0)</f>
        <v/>
      </c>
      <c r="AB1333" s="0" t="str">
        <f aca="false">VLOOKUP($D1333,metadata!$B$2:$Z$451,25,0)</f>
        <v/>
      </c>
      <c r="AC1333" s="0" t="n">
        <v>9.9653169050851</v>
      </c>
      <c r="AD1333" s="0" t="n">
        <v>64.5859872611465</v>
      </c>
      <c r="AE1333" s="0" t="n">
        <v>42</v>
      </c>
      <c r="AF1333" s="0" t="n">
        <f aca="false">IF(AE1333="",V1333,AE1333)</f>
        <v>42</v>
      </c>
      <c r="AG1333" s="0" t="n">
        <f aca="false">ROUND(AC1333,1)</f>
        <v>10</v>
      </c>
      <c r="AH1333" s="0" t="n">
        <v>1980</v>
      </c>
      <c r="AI1333" s="0" t="s">
        <v>37</v>
      </c>
      <c r="AJ1333" s="0" t="s">
        <v>38</v>
      </c>
    </row>
    <row r="1334" customFormat="false" ht="13.8" hidden="false" customHeight="false" outlineLevel="0" collapsed="false">
      <c r="C1334" s="0" t="n">
        <v>1342</v>
      </c>
      <c r="D1334" s="3" t="str">
        <f aca="false">VLOOKUP(C1334,$A$1:$B$451,2)</f>
        <v>31- Urawa</v>
      </c>
      <c r="E1334" s="0" t="str">
        <f aca="false">VLOOKUP($D1334,metadata!$B$2:$S$451,2,0)</f>
        <v>MINAMI, N; KIMURA, MT</v>
      </c>
      <c r="F1334" s="0" t="str">
        <f aca="false">VLOOKUP($D1334,metadata!$B$2:$S$451,3,0)</f>
        <v>GEOGRAPHICAL VARIATION OF PHOTOPERIODIC ADULT DIAPAUSE IN DROSOPHILA-AURARIA</v>
      </c>
      <c r="G1334" s="0" t="str">
        <f aca="false">VLOOKUP($D1334,metadata!$B$2:$S$451,4,0)</f>
        <v>10.1266/jjg.55.319</v>
      </c>
      <c r="H1334" s="0" t="str">
        <f aca="false">VLOOKUP($D1334,metadata!$B$2:$S$451,5,0)</f>
        <v>y</v>
      </c>
      <c r="I1334" s="0" t="str">
        <f aca="false">VLOOKUP($D1334,metadata!$B$2:$S$451,6,0)</f>
        <v>a</v>
      </c>
      <c r="J1334" s="0" t="str">
        <f aca="false">VLOOKUP($D1334,metadata!$B$2:$S$451,7,0)</f>
        <v>i</v>
      </c>
      <c r="K1334" s="0" t="n">
        <f aca="false">VLOOKUP($D1334,metadata!$B$2:$S$451,8,0)</f>
        <v>6</v>
      </c>
      <c r="L1334" s="0" t="n">
        <f aca="false">VLOOKUP($D1334,metadata!$B$2:$S$451,9,0)</f>
        <v>3</v>
      </c>
      <c r="M1334" s="0" t="str">
        <f aca="false">VLOOKUP($D1334,metadata!$B$2:$S$451,10,0)</f>
        <v/>
      </c>
      <c r="N1334" s="0" t="str">
        <f aca="false">VLOOKUP($D1334,metadata!$B$2:$S$451,11,0)</f>
        <v>drosophila auraria</v>
      </c>
      <c r="O1334" s="0" t="str">
        <f aca="false">VLOOKUP($D1334,metadata!$B$2:$S$451,12,0)</f>
        <v>diptera</v>
      </c>
      <c r="P1334" s="0" t="str">
        <f aca="false">VLOOKUP($D1334,metadata!$B$2:$S$451,13,0)</f>
        <v>Urawa</v>
      </c>
      <c r="Q1334" s="0" t="n">
        <f aca="false">VLOOKUP($D1334,metadata!$B$2:$S$451,14,0)</f>
        <v>35.861389</v>
      </c>
      <c r="R1334" s="0" t="n">
        <f aca="false">VLOOKUP($D1334,metadata!$B$2:$S$451,15,0)</f>
        <v>139.645556</v>
      </c>
      <c r="S1334" s="0" t="str">
        <f aca="false">VLOOKUP($D1334,metadata!$B$2:$S$451,16,0)</f>
        <v/>
      </c>
      <c r="T1334" s="0" t="str">
        <f aca="false">VLOOKUP($D1334,metadata!$B$2:$S$451,17,0)</f>
        <v/>
      </c>
      <c r="U1334" s="0" t="str">
        <f aca="false">VLOOKUP($D1334,metadata!$B$2:$S$451,18,0)</f>
        <v/>
      </c>
      <c r="V1334" s="0" t="n">
        <f aca="false">VLOOKUP($D1334,metadata!$B$2:$Z$451,19,0)</f>
        <v>30</v>
      </c>
      <c r="W1334" s="0" t="str">
        <f aca="false">VLOOKUP($D1334,metadata!$B$2:$Z$451,20,0)</f>
        <v>approx</v>
      </c>
      <c r="X1334" s="0" t="str">
        <f aca="false">VLOOKUP($D1334,metadata!$B$2:$Z$451,21,0)</f>
        <v/>
      </c>
      <c r="Y1334" s="0" t="n">
        <f aca="false">VLOOKUP($D1334,metadata!$B$2:$Z$451,22,0)</f>
        <v>31</v>
      </c>
      <c r="Z1334" s="0" t="str">
        <f aca="false">VLOOKUP($D1334,metadata!$B$2:$Z$451,23,0)</f>
        <v/>
      </c>
      <c r="AA1334" s="0" t="str">
        <f aca="false">VLOOKUP($D1334,metadata!$B$2:$Z$451,24,0)</f>
        <v/>
      </c>
      <c r="AB1334" s="0" t="str">
        <f aca="false">VLOOKUP($D1334,metadata!$B$2:$Z$451,25,0)</f>
        <v/>
      </c>
      <c r="AC1334" s="0" t="n">
        <v>12.0684055549754</v>
      </c>
      <c r="AD1334" s="0" t="n">
        <v>28.5350318471337</v>
      </c>
      <c r="AE1334" s="0" t="n">
        <v>22</v>
      </c>
      <c r="AF1334" s="0" t="n">
        <f aca="false">IF(AE1334="",V1334,AE1334)</f>
        <v>22</v>
      </c>
      <c r="AG1334" s="0" t="n">
        <v>12</v>
      </c>
      <c r="AH1334" s="0" t="n">
        <v>1980</v>
      </c>
      <c r="AI1334" s="0" t="s">
        <v>37</v>
      </c>
      <c r="AJ1334" s="0" t="s">
        <v>38</v>
      </c>
    </row>
    <row r="1335" customFormat="false" ht="13.8" hidden="false" customHeight="false" outlineLevel="0" collapsed="false">
      <c r="C1335" s="0" t="n">
        <v>1343</v>
      </c>
      <c r="D1335" s="3" t="str">
        <f aca="false">VLOOKUP(C1335,$A$1:$B$451,2)</f>
        <v>31- Urawa</v>
      </c>
      <c r="E1335" s="0" t="str">
        <f aca="false">VLOOKUP($D1335,metadata!$B$2:$S$451,2,0)</f>
        <v>MINAMI, N; KIMURA, MT</v>
      </c>
      <c r="F1335" s="0" t="str">
        <f aca="false">VLOOKUP($D1335,metadata!$B$2:$S$451,3,0)</f>
        <v>GEOGRAPHICAL VARIATION OF PHOTOPERIODIC ADULT DIAPAUSE IN DROSOPHILA-AURARIA</v>
      </c>
      <c r="G1335" s="0" t="str">
        <f aca="false">VLOOKUP($D1335,metadata!$B$2:$S$451,4,0)</f>
        <v>10.1266/jjg.55.319</v>
      </c>
      <c r="H1335" s="0" t="str">
        <f aca="false">VLOOKUP($D1335,metadata!$B$2:$S$451,5,0)</f>
        <v>y</v>
      </c>
      <c r="I1335" s="0" t="str">
        <f aca="false">VLOOKUP($D1335,metadata!$B$2:$S$451,6,0)</f>
        <v>a</v>
      </c>
      <c r="J1335" s="0" t="str">
        <f aca="false">VLOOKUP($D1335,metadata!$B$2:$S$451,7,0)</f>
        <v>i</v>
      </c>
      <c r="K1335" s="0" t="n">
        <f aca="false">VLOOKUP($D1335,metadata!$B$2:$S$451,8,0)</f>
        <v>6</v>
      </c>
      <c r="L1335" s="0" t="n">
        <f aca="false">VLOOKUP($D1335,metadata!$B$2:$S$451,9,0)</f>
        <v>3</v>
      </c>
      <c r="M1335" s="0" t="str">
        <f aca="false">VLOOKUP($D1335,metadata!$B$2:$S$451,10,0)</f>
        <v/>
      </c>
      <c r="N1335" s="0" t="str">
        <f aca="false">VLOOKUP($D1335,metadata!$B$2:$S$451,11,0)</f>
        <v>drosophila auraria</v>
      </c>
      <c r="O1335" s="0" t="str">
        <f aca="false">VLOOKUP($D1335,metadata!$B$2:$S$451,12,0)</f>
        <v>diptera</v>
      </c>
      <c r="P1335" s="0" t="str">
        <f aca="false">VLOOKUP($D1335,metadata!$B$2:$S$451,13,0)</f>
        <v>Urawa</v>
      </c>
      <c r="Q1335" s="0" t="n">
        <f aca="false">VLOOKUP($D1335,metadata!$B$2:$S$451,14,0)</f>
        <v>35.861389</v>
      </c>
      <c r="R1335" s="0" t="n">
        <f aca="false">VLOOKUP($D1335,metadata!$B$2:$S$451,15,0)</f>
        <v>139.645556</v>
      </c>
      <c r="S1335" s="0" t="str">
        <f aca="false">VLOOKUP($D1335,metadata!$B$2:$S$451,16,0)</f>
        <v/>
      </c>
      <c r="T1335" s="0" t="str">
        <f aca="false">VLOOKUP($D1335,metadata!$B$2:$S$451,17,0)</f>
        <v/>
      </c>
      <c r="U1335" s="0" t="str">
        <f aca="false">VLOOKUP($D1335,metadata!$B$2:$S$451,18,0)</f>
        <v/>
      </c>
      <c r="V1335" s="0" t="n">
        <f aca="false">VLOOKUP($D1335,metadata!$B$2:$Z$451,19,0)</f>
        <v>30</v>
      </c>
      <c r="W1335" s="0" t="str">
        <f aca="false">VLOOKUP($D1335,metadata!$B$2:$Z$451,20,0)</f>
        <v>approx</v>
      </c>
      <c r="X1335" s="0" t="str">
        <f aca="false">VLOOKUP($D1335,metadata!$B$2:$Z$451,21,0)</f>
        <v/>
      </c>
      <c r="Y1335" s="0" t="n">
        <f aca="false">VLOOKUP($D1335,metadata!$B$2:$Z$451,22,0)</f>
        <v>31</v>
      </c>
      <c r="Z1335" s="0" t="str">
        <f aca="false">VLOOKUP($D1335,metadata!$B$2:$Z$451,23,0)</f>
        <v/>
      </c>
      <c r="AA1335" s="0" t="str">
        <f aca="false">VLOOKUP($D1335,metadata!$B$2:$Z$451,24,0)</f>
        <v/>
      </c>
      <c r="AB1335" s="0" t="str">
        <f aca="false">VLOOKUP($D1335,metadata!$B$2:$Z$451,25,0)</f>
        <v/>
      </c>
      <c r="AC1335" s="0" t="n">
        <v>13.9859997911663</v>
      </c>
      <c r="AD1335" s="0" t="n">
        <v>6.87898089171974</v>
      </c>
      <c r="AE1335" s="0" t="n">
        <v>20</v>
      </c>
      <c r="AF1335" s="0" t="n">
        <f aca="false">IF(AE1335="",V1335,AE1335)</f>
        <v>20</v>
      </c>
      <c r="AG1335" s="0" t="n">
        <f aca="false">ROUND(AC1335,1)</f>
        <v>14</v>
      </c>
      <c r="AH1335" s="0" t="n">
        <v>1980</v>
      </c>
      <c r="AI1335" s="0" t="s">
        <v>37</v>
      </c>
      <c r="AJ1335" s="0" t="s">
        <v>38</v>
      </c>
    </row>
    <row r="1336" customFormat="false" ht="13.8" hidden="false" customHeight="false" outlineLevel="0" collapsed="false">
      <c r="C1336" s="0" t="n">
        <v>1344</v>
      </c>
      <c r="D1336" s="3" t="str">
        <f aca="false">VLOOKUP(C1336,$A$1:$B$451,2)</f>
        <v>31- Chiba</v>
      </c>
      <c r="E1336" s="0" t="str">
        <f aca="false">VLOOKUP($D1336,metadata!$B$2:$S$451,2,0)</f>
        <v>MINAMI, N; KIMURA, MT</v>
      </c>
      <c r="F1336" s="0" t="str">
        <f aca="false">VLOOKUP($D1336,metadata!$B$2:$S$451,3,0)</f>
        <v>GEOGRAPHICAL VARIATION OF PHOTOPERIODIC ADULT DIAPAUSE IN DROSOPHILA-AURARIA</v>
      </c>
      <c r="G1336" s="0" t="str">
        <f aca="false">VLOOKUP($D1336,metadata!$B$2:$S$451,4,0)</f>
        <v>10.1266/jjg.55.319</v>
      </c>
      <c r="H1336" s="0" t="str">
        <f aca="false">VLOOKUP($D1336,metadata!$B$2:$S$451,5,0)</f>
        <v>y</v>
      </c>
      <c r="I1336" s="0" t="str">
        <f aca="false">VLOOKUP($D1336,metadata!$B$2:$S$451,6,0)</f>
        <v>a</v>
      </c>
      <c r="J1336" s="0" t="str">
        <f aca="false">VLOOKUP($D1336,metadata!$B$2:$S$451,7,0)</f>
        <v>i</v>
      </c>
      <c r="K1336" s="0" t="n">
        <f aca="false">VLOOKUP($D1336,metadata!$B$2:$S$451,8,0)</f>
        <v>6</v>
      </c>
      <c r="L1336" s="0" t="n">
        <f aca="false">VLOOKUP($D1336,metadata!$B$2:$S$451,9,0)</f>
        <v>3</v>
      </c>
      <c r="M1336" s="0" t="str">
        <f aca="false">VLOOKUP($D1336,metadata!$B$2:$S$451,10,0)</f>
        <v/>
      </c>
      <c r="N1336" s="0" t="str">
        <f aca="false">VLOOKUP($D1336,metadata!$B$2:$S$451,11,0)</f>
        <v>drosophila auraria</v>
      </c>
      <c r="O1336" s="0" t="str">
        <f aca="false">VLOOKUP($D1336,metadata!$B$2:$S$451,12,0)</f>
        <v>diptera</v>
      </c>
      <c r="P1336" s="0" t="str">
        <f aca="false">VLOOKUP($D1336,metadata!$B$2:$S$451,13,0)</f>
        <v>Chiba</v>
      </c>
      <c r="Q1336" s="0" t="n">
        <f aca="false">VLOOKUP($D1336,metadata!$B$2:$S$451,14,0)</f>
        <v>35.607325</v>
      </c>
      <c r="R1336" s="0" t="n">
        <f aca="false">VLOOKUP($D1336,metadata!$B$2:$S$451,15,0)</f>
        <v>140.106386</v>
      </c>
      <c r="S1336" s="0" t="str">
        <f aca="false">VLOOKUP($D1336,metadata!$B$2:$S$451,16,0)</f>
        <v/>
      </c>
      <c r="T1336" s="0" t="str">
        <f aca="false">VLOOKUP($D1336,metadata!$B$2:$S$451,17,0)</f>
        <v/>
      </c>
      <c r="U1336" s="0" t="str">
        <f aca="false">VLOOKUP($D1336,metadata!$B$2:$S$451,18,0)</f>
        <v/>
      </c>
      <c r="V1336" s="0" t="n">
        <f aca="false">VLOOKUP($D1336,metadata!$B$2:$Z$451,19,0)</f>
        <v>30</v>
      </c>
      <c r="W1336" s="0" t="str">
        <f aca="false">VLOOKUP($D1336,metadata!$B$2:$Z$451,20,0)</f>
        <v>approx</v>
      </c>
      <c r="X1336" s="0" t="str">
        <f aca="false">VLOOKUP($D1336,metadata!$B$2:$Z$451,21,0)</f>
        <v/>
      </c>
      <c r="Y1336" s="0" t="n">
        <f aca="false">VLOOKUP($D1336,metadata!$B$2:$Z$451,22,0)</f>
        <v>31</v>
      </c>
      <c r="Z1336" s="0" t="str">
        <f aca="false">VLOOKUP($D1336,metadata!$B$2:$Z$451,23,0)</f>
        <v/>
      </c>
      <c r="AA1336" s="0" t="str">
        <f aca="false">VLOOKUP($D1336,metadata!$B$2:$Z$451,24,0)</f>
        <v/>
      </c>
      <c r="AB1336" s="0" t="str">
        <f aca="false">VLOOKUP($D1336,metadata!$B$2:$Z$451,25,0)</f>
        <v/>
      </c>
      <c r="AC1336" s="0" t="n">
        <v>9.9920643207685</v>
      </c>
      <c r="AD1336" s="0" t="n">
        <v>60.6369426751592</v>
      </c>
      <c r="AE1336" s="0" t="n">
        <v>37</v>
      </c>
      <c r="AF1336" s="0" t="n">
        <f aca="false">IF(AE1336="",V1336,AE1336)</f>
        <v>37</v>
      </c>
      <c r="AG1336" s="0" t="n">
        <f aca="false">ROUND(AC1336,1)</f>
        <v>10</v>
      </c>
      <c r="AH1336" s="0" t="n">
        <v>1980</v>
      </c>
      <c r="AI1336" s="0" t="s">
        <v>37</v>
      </c>
      <c r="AJ1336" s="0" t="s">
        <v>38</v>
      </c>
    </row>
    <row r="1337" customFormat="false" ht="13.8" hidden="false" customHeight="false" outlineLevel="0" collapsed="false">
      <c r="C1337" s="0" t="n">
        <v>1345</v>
      </c>
      <c r="D1337" s="3" t="str">
        <f aca="false">VLOOKUP(C1337,$A$1:$B$451,2)</f>
        <v>31- Chiba</v>
      </c>
      <c r="E1337" s="0" t="str">
        <f aca="false">VLOOKUP($D1337,metadata!$B$2:$S$451,2,0)</f>
        <v>MINAMI, N; KIMURA, MT</v>
      </c>
      <c r="F1337" s="0" t="str">
        <f aca="false">VLOOKUP($D1337,metadata!$B$2:$S$451,3,0)</f>
        <v>GEOGRAPHICAL VARIATION OF PHOTOPERIODIC ADULT DIAPAUSE IN DROSOPHILA-AURARIA</v>
      </c>
      <c r="G1337" s="0" t="str">
        <f aca="false">VLOOKUP($D1337,metadata!$B$2:$S$451,4,0)</f>
        <v>10.1266/jjg.55.319</v>
      </c>
      <c r="H1337" s="0" t="str">
        <f aca="false">VLOOKUP($D1337,metadata!$B$2:$S$451,5,0)</f>
        <v>y</v>
      </c>
      <c r="I1337" s="0" t="str">
        <f aca="false">VLOOKUP($D1337,metadata!$B$2:$S$451,6,0)</f>
        <v>a</v>
      </c>
      <c r="J1337" s="0" t="str">
        <f aca="false">VLOOKUP($D1337,metadata!$B$2:$S$451,7,0)</f>
        <v>i</v>
      </c>
      <c r="K1337" s="0" t="n">
        <f aca="false">VLOOKUP($D1337,metadata!$B$2:$S$451,8,0)</f>
        <v>6</v>
      </c>
      <c r="L1337" s="0" t="n">
        <f aca="false">VLOOKUP($D1337,metadata!$B$2:$S$451,9,0)</f>
        <v>3</v>
      </c>
      <c r="M1337" s="0" t="str">
        <f aca="false">VLOOKUP($D1337,metadata!$B$2:$S$451,10,0)</f>
        <v/>
      </c>
      <c r="N1337" s="0" t="str">
        <f aca="false">VLOOKUP($D1337,metadata!$B$2:$S$451,11,0)</f>
        <v>drosophila auraria</v>
      </c>
      <c r="O1337" s="0" t="str">
        <f aca="false">VLOOKUP($D1337,metadata!$B$2:$S$451,12,0)</f>
        <v>diptera</v>
      </c>
      <c r="P1337" s="0" t="str">
        <f aca="false">VLOOKUP($D1337,metadata!$B$2:$S$451,13,0)</f>
        <v>Chiba</v>
      </c>
      <c r="Q1337" s="0" t="n">
        <f aca="false">VLOOKUP($D1337,metadata!$B$2:$S$451,14,0)</f>
        <v>35.607325</v>
      </c>
      <c r="R1337" s="0" t="n">
        <f aca="false">VLOOKUP($D1337,metadata!$B$2:$S$451,15,0)</f>
        <v>140.106386</v>
      </c>
      <c r="S1337" s="0" t="str">
        <f aca="false">VLOOKUP($D1337,metadata!$B$2:$S$451,16,0)</f>
        <v/>
      </c>
      <c r="T1337" s="0" t="str">
        <f aca="false">VLOOKUP($D1337,metadata!$B$2:$S$451,17,0)</f>
        <v/>
      </c>
      <c r="U1337" s="0" t="str">
        <f aca="false">VLOOKUP($D1337,metadata!$B$2:$S$451,18,0)</f>
        <v/>
      </c>
      <c r="V1337" s="0" t="n">
        <f aca="false">VLOOKUP($D1337,metadata!$B$2:$Z$451,19,0)</f>
        <v>30</v>
      </c>
      <c r="W1337" s="0" t="str">
        <f aca="false">VLOOKUP($D1337,metadata!$B$2:$Z$451,20,0)</f>
        <v>approx</v>
      </c>
      <c r="X1337" s="0" t="str">
        <f aca="false">VLOOKUP($D1337,metadata!$B$2:$Z$451,21,0)</f>
        <v/>
      </c>
      <c r="Y1337" s="0" t="n">
        <f aca="false">VLOOKUP($D1337,metadata!$B$2:$Z$451,22,0)</f>
        <v>31</v>
      </c>
      <c r="Z1337" s="0" t="str">
        <f aca="false">VLOOKUP($D1337,metadata!$B$2:$Z$451,23,0)</f>
        <v/>
      </c>
      <c r="AA1337" s="0" t="str">
        <f aca="false">VLOOKUP($D1337,metadata!$B$2:$Z$451,24,0)</f>
        <v/>
      </c>
      <c r="AB1337" s="0" t="str">
        <f aca="false">VLOOKUP($D1337,metadata!$B$2:$Z$451,25,0)</f>
        <v/>
      </c>
      <c r="AC1337" s="0" t="n">
        <v>12.0166315129998</v>
      </c>
      <c r="AD1337" s="0" t="n">
        <v>23.312101910828</v>
      </c>
      <c r="AE1337" s="0" t="n">
        <v>30</v>
      </c>
      <c r="AF1337" s="0" t="n">
        <f aca="false">IF(AE1337="",V1337,AE1337)</f>
        <v>30</v>
      </c>
      <c r="AG1337" s="0" t="n">
        <f aca="false">ROUND(AC1337,1)</f>
        <v>12</v>
      </c>
      <c r="AH1337" s="0" t="n">
        <v>1980</v>
      </c>
      <c r="AI1337" s="0" t="s">
        <v>37</v>
      </c>
      <c r="AJ1337" s="0" t="s">
        <v>38</v>
      </c>
    </row>
    <row r="1338" customFormat="false" ht="13.8" hidden="false" customHeight="false" outlineLevel="0" collapsed="false">
      <c r="C1338" s="0" t="n">
        <v>1346</v>
      </c>
      <c r="D1338" s="3" t="str">
        <f aca="false">VLOOKUP(C1338,$A$1:$B$451,2)</f>
        <v>31- Chiba</v>
      </c>
      <c r="E1338" s="0" t="str">
        <f aca="false">VLOOKUP($D1338,metadata!$B$2:$S$451,2,0)</f>
        <v>MINAMI, N; KIMURA, MT</v>
      </c>
      <c r="F1338" s="0" t="str">
        <f aca="false">VLOOKUP($D1338,metadata!$B$2:$S$451,3,0)</f>
        <v>GEOGRAPHICAL VARIATION OF PHOTOPERIODIC ADULT DIAPAUSE IN DROSOPHILA-AURARIA</v>
      </c>
      <c r="G1338" s="0" t="str">
        <f aca="false">VLOOKUP($D1338,metadata!$B$2:$S$451,4,0)</f>
        <v>10.1266/jjg.55.319</v>
      </c>
      <c r="H1338" s="0" t="str">
        <f aca="false">VLOOKUP($D1338,metadata!$B$2:$S$451,5,0)</f>
        <v>y</v>
      </c>
      <c r="I1338" s="0" t="str">
        <f aca="false">VLOOKUP($D1338,metadata!$B$2:$S$451,6,0)</f>
        <v>a</v>
      </c>
      <c r="J1338" s="0" t="str">
        <f aca="false">VLOOKUP($D1338,metadata!$B$2:$S$451,7,0)</f>
        <v>i</v>
      </c>
      <c r="K1338" s="0" t="n">
        <f aca="false">VLOOKUP($D1338,metadata!$B$2:$S$451,8,0)</f>
        <v>6</v>
      </c>
      <c r="L1338" s="0" t="n">
        <f aca="false">VLOOKUP($D1338,metadata!$B$2:$S$451,9,0)</f>
        <v>3</v>
      </c>
      <c r="M1338" s="0" t="str">
        <f aca="false">VLOOKUP($D1338,metadata!$B$2:$S$451,10,0)</f>
        <v/>
      </c>
      <c r="N1338" s="0" t="str">
        <f aca="false">VLOOKUP($D1338,metadata!$B$2:$S$451,11,0)</f>
        <v>drosophila auraria</v>
      </c>
      <c r="O1338" s="0" t="str">
        <f aca="false">VLOOKUP($D1338,metadata!$B$2:$S$451,12,0)</f>
        <v>diptera</v>
      </c>
      <c r="P1338" s="0" t="str">
        <f aca="false">VLOOKUP($D1338,metadata!$B$2:$S$451,13,0)</f>
        <v>Chiba</v>
      </c>
      <c r="Q1338" s="0" t="n">
        <f aca="false">VLOOKUP($D1338,metadata!$B$2:$S$451,14,0)</f>
        <v>35.607325</v>
      </c>
      <c r="R1338" s="0" t="n">
        <f aca="false">VLOOKUP($D1338,metadata!$B$2:$S$451,15,0)</f>
        <v>140.106386</v>
      </c>
      <c r="S1338" s="0" t="str">
        <f aca="false">VLOOKUP($D1338,metadata!$B$2:$S$451,16,0)</f>
        <v/>
      </c>
      <c r="T1338" s="0" t="str">
        <f aca="false">VLOOKUP($D1338,metadata!$B$2:$S$451,17,0)</f>
        <v/>
      </c>
      <c r="U1338" s="0" t="str">
        <f aca="false">VLOOKUP($D1338,metadata!$B$2:$S$451,18,0)</f>
        <v/>
      </c>
      <c r="V1338" s="0" t="n">
        <f aca="false">VLOOKUP($D1338,metadata!$B$2:$Z$451,19,0)</f>
        <v>30</v>
      </c>
      <c r="W1338" s="0" t="str">
        <f aca="false">VLOOKUP($D1338,metadata!$B$2:$Z$451,20,0)</f>
        <v>approx</v>
      </c>
      <c r="X1338" s="0" t="str">
        <f aca="false">VLOOKUP($D1338,metadata!$B$2:$Z$451,21,0)</f>
        <v/>
      </c>
      <c r="Y1338" s="0" t="n">
        <f aca="false">VLOOKUP($D1338,metadata!$B$2:$Z$451,22,0)</f>
        <v>31</v>
      </c>
      <c r="Z1338" s="0" t="str">
        <f aca="false">VLOOKUP($D1338,metadata!$B$2:$Z$451,23,0)</f>
        <v/>
      </c>
      <c r="AA1338" s="0" t="str">
        <f aca="false">VLOOKUP($D1338,metadata!$B$2:$Z$451,24,0)</f>
        <v/>
      </c>
      <c r="AB1338" s="0" t="str">
        <f aca="false">VLOOKUP($D1338,metadata!$B$2:$Z$451,25,0)</f>
        <v/>
      </c>
      <c r="AC1338" s="0" t="n">
        <v>13.999448679127</v>
      </c>
      <c r="AD1338" s="0" t="n">
        <v>4.33121019108281</v>
      </c>
      <c r="AE1338" s="0" t="n">
        <v>35</v>
      </c>
      <c r="AF1338" s="0" t="n">
        <f aca="false">IF(AE1338="",V1338,AE1338)</f>
        <v>35</v>
      </c>
      <c r="AG1338" s="0" t="n">
        <f aca="false">ROUND(AC1338,1)</f>
        <v>14</v>
      </c>
      <c r="AH1338" s="0" t="n">
        <v>1980</v>
      </c>
      <c r="AI1338" s="0" t="s">
        <v>37</v>
      </c>
      <c r="AJ1338" s="0" t="s">
        <v>38</v>
      </c>
    </row>
    <row r="1339" customFormat="false" ht="13.8" hidden="false" customHeight="false" outlineLevel="0" collapsed="false">
      <c r="C1339" s="0" t="n">
        <v>1347</v>
      </c>
      <c r="D1339" s="3" t="str">
        <f aca="false">VLOOKUP(C1339,$A$1:$B$451,2)</f>
        <v>31-Matsuyama2</v>
      </c>
      <c r="E1339" s="0" t="str">
        <f aca="false">VLOOKUP($D1339,metadata!$B$2:$S$451,2,0)</f>
        <v>MINAMI, N; KIMURA, MT</v>
      </c>
      <c r="F1339" s="0" t="str">
        <f aca="false">VLOOKUP($D1339,metadata!$B$2:$S$451,3,0)</f>
        <v>GEOGRAPHICAL VARIATION OF PHOTOPERIODIC ADULT DIAPAUSE IN DROSOPHILA-AURARIA</v>
      </c>
      <c r="G1339" s="0" t="str">
        <f aca="false">VLOOKUP($D1339,metadata!$B$2:$S$451,4,0)</f>
        <v>10.1266/jjg.55.319</v>
      </c>
      <c r="H1339" s="0" t="str">
        <f aca="false">VLOOKUP($D1339,metadata!$B$2:$S$451,5,0)</f>
        <v>y</v>
      </c>
      <c r="I1339" s="0" t="str">
        <f aca="false">VLOOKUP($D1339,metadata!$B$2:$S$451,6,0)</f>
        <v>a</v>
      </c>
      <c r="J1339" s="0" t="str">
        <f aca="false">VLOOKUP($D1339,metadata!$B$2:$S$451,7,0)</f>
        <v>i</v>
      </c>
      <c r="K1339" s="0" t="n">
        <f aca="false">VLOOKUP($D1339,metadata!$B$2:$S$451,8,0)</f>
        <v>6</v>
      </c>
      <c r="L1339" s="0" t="n">
        <f aca="false">VLOOKUP($D1339,metadata!$B$2:$S$451,9,0)</f>
        <v>3</v>
      </c>
      <c r="M1339" s="0" t="str">
        <f aca="false">VLOOKUP($D1339,metadata!$B$2:$S$451,10,0)</f>
        <v/>
      </c>
      <c r="N1339" s="0" t="str">
        <f aca="false">VLOOKUP($D1339,metadata!$B$2:$S$451,11,0)</f>
        <v>drosophila auraria</v>
      </c>
      <c r="O1339" s="0" t="str">
        <f aca="false">VLOOKUP($D1339,metadata!$B$2:$S$451,12,0)</f>
        <v>diptera</v>
      </c>
      <c r="P1339" s="0" t="str">
        <f aca="false">VLOOKUP($D1339,metadata!$B$2:$S$451,13,0)</f>
        <v>Matsuyama2</v>
      </c>
      <c r="Q1339" s="0" t="n">
        <f aca="false">VLOOKUP($D1339,metadata!$B$2:$S$451,14,0)</f>
        <v>33.839167</v>
      </c>
      <c r="R1339" s="0" t="n">
        <f aca="false">VLOOKUP($D1339,metadata!$B$2:$S$451,15,0)</f>
        <v>132.765556</v>
      </c>
      <c r="S1339" s="0" t="str">
        <f aca="false">VLOOKUP($D1339,metadata!$B$2:$S$451,16,0)</f>
        <v/>
      </c>
      <c r="T1339" s="0" t="str">
        <f aca="false">VLOOKUP($D1339,metadata!$B$2:$S$451,17,0)</f>
        <v/>
      </c>
      <c r="U1339" s="0" t="str">
        <f aca="false">VLOOKUP($D1339,metadata!$B$2:$S$451,18,0)</f>
        <v/>
      </c>
      <c r="V1339" s="0" t="n">
        <f aca="false">VLOOKUP($D1339,metadata!$B$2:$Z$451,19,0)</f>
        <v>30</v>
      </c>
      <c r="W1339" s="0" t="str">
        <f aca="false">VLOOKUP($D1339,metadata!$B$2:$Z$451,20,0)</f>
        <v>approx</v>
      </c>
      <c r="X1339" s="0" t="str">
        <f aca="false">VLOOKUP($D1339,metadata!$B$2:$Z$451,21,0)</f>
        <v/>
      </c>
      <c r="Y1339" s="0" t="n">
        <f aca="false">VLOOKUP($D1339,metadata!$B$2:$Z$451,22,0)</f>
        <v>31</v>
      </c>
      <c r="Z1339" s="0" t="str">
        <f aca="false">VLOOKUP($D1339,metadata!$B$2:$Z$451,23,0)</f>
        <v/>
      </c>
      <c r="AA1339" s="0" t="str">
        <f aca="false">VLOOKUP($D1339,metadata!$B$2:$Z$451,24,0)</f>
        <v/>
      </c>
      <c r="AB1339" s="0" t="str">
        <f aca="false">VLOOKUP($D1339,metadata!$B$2:$Z$451,25,0)</f>
        <v/>
      </c>
      <c r="AC1339" s="0" t="n">
        <v>10.0457930458389</v>
      </c>
      <c r="AD1339" s="0" t="n">
        <v>50.9554140127388</v>
      </c>
      <c r="AE1339" s="0" t="n">
        <v>30</v>
      </c>
      <c r="AF1339" s="0" t="n">
        <f aca="false">IF(AE1339="",V1339,AE1339)</f>
        <v>30</v>
      </c>
      <c r="AG1339" s="0" t="n">
        <f aca="false">ROUND(AC1339,1)</f>
        <v>10</v>
      </c>
      <c r="AH1339" s="0" t="n">
        <v>1980</v>
      </c>
      <c r="AI1339" s="0" t="s">
        <v>37</v>
      </c>
      <c r="AJ1339" s="0" t="s">
        <v>38</v>
      </c>
    </row>
    <row r="1340" customFormat="false" ht="13.8" hidden="false" customHeight="false" outlineLevel="0" collapsed="false">
      <c r="C1340" s="0" t="n">
        <v>1348</v>
      </c>
      <c r="D1340" s="3" t="str">
        <f aca="false">VLOOKUP(C1340,$A$1:$B$451,2)</f>
        <v>31-Matsuyama2</v>
      </c>
      <c r="E1340" s="0" t="str">
        <f aca="false">VLOOKUP($D1340,metadata!$B$2:$S$451,2,0)</f>
        <v>MINAMI, N; KIMURA, MT</v>
      </c>
      <c r="F1340" s="0" t="str">
        <f aca="false">VLOOKUP($D1340,metadata!$B$2:$S$451,3,0)</f>
        <v>GEOGRAPHICAL VARIATION OF PHOTOPERIODIC ADULT DIAPAUSE IN DROSOPHILA-AURARIA</v>
      </c>
      <c r="G1340" s="0" t="str">
        <f aca="false">VLOOKUP($D1340,metadata!$B$2:$S$451,4,0)</f>
        <v>10.1266/jjg.55.319</v>
      </c>
      <c r="H1340" s="0" t="str">
        <f aca="false">VLOOKUP($D1340,metadata!$B$2:$S$451,5,0)</f>
        <v>y</v>
      </c>
      <c r="I1340" s="0" t="str">
        <f aca="false">VLOOKUP($D1340,metadata!$B$2:$S$451,6,0)</f>
        <v>a</v>
      </c>
      <c r="J1340" s="0" t="str">
        <f aca="false">VLOOKUP($D1340,metadata!$B$2:$S$451,7,0)</f>
        <v>i</v>
      </c>
      <c r="K1340" s="0" t="n">
        <f aca="false">VLOOKUP($D1340,metadata!$B$2:$S$451,8,0)</f>
        <v>6</v>
      </c>
      <c r="L1340" s="0" t="n">
        <f aca="false">VLOOKUP($D1340,metadata!$B$2:$S$451,9,0)</f>
        <v>3</v>
      </c>
      <c r="M1340" s="0" t="str">
        <f aca="false">VLOOKUP($D1340,metadata!$B$2:$S$451,10,0)</f>
        <v/>
      </c>
      <c r="N1340" s="0" t="str">
        <f aca="false">VLOOKUP($D1340,metadata!$B$2:$S$451,11,0)</f>
        <v>drosophila auraria</v>
      </c>
      <c r="O1340" s="0" t="str">
        <f aca="false">VLOOKUP($D1340,metadata!$B$2:$S$451,12,0)</f>
        <v>diptera</v>
      </c>
      <c r="P1340" s="0" t="str">
        <f aca="false">VLOOKUP($D1340,metadata!$B$2:$S$451,13,0)</f>
        <v>Matsuyama2</v>
      </c>
      <c r="Q1340" s="0" t="n">
        <f aca="false">VLOOKUP($D1340,metadata!$B$2:$S$451,14,0)</f>
        <v>33.839167</v>
      </c>
      <c r="R1340" s="0" t="n">
        <f aca="false">VLOOKUP($D1340,metadata!$B$2:$S$451,15,0)</f>
        <v>132.765556</v>
      </c>
      <c r="S1340" s="0" t="str">
        <f aca="false">VLOOKUP($D1340,metadata!$B$2:$S$451,16,0)</f>
        <v/>
      </c>
      <c r="T1340" s="0" t="str">
        <f aca="false">VLOOKUP($D1340,metadata!$B$2:$S$451,17,0)</f>
        <v/>
      </c>
      <c r="U1340" s="0" t="str">
        <f aca="false">VLOOKUP($D1340,metadata!$B$2:$S$451,18,0)</f>
        <v/>
      </c>
      <c r="V1340" s="0" t="n">
        <f aca="false">VLOOKUP($D1340,metadata!$B$2:$Z$451,19,0)</f>
        <v>30</v>
      </c>
      <c r="W1340" s="0" t="str">
        <f aca="false">VLOOKUP($D1340,metadata!$B$2:$Z$451,20,0)</f>
        <v>approx</v>
      </c>
      <c r="X1340" s="0" t="str">
        <f aca="false">VLOOKUP($D1340,metadata!$B$2:$Z$451,21,0)</f>
        <v/>
      </c>
      <c r="Y1340" s="0" t="n">
        <f aca="false">VLOOKUP($D1340,metadata!$B$2:$Z$451,22,0)</f>
        <v>31</v>
      </c>
      <c r="Z1340" s="0" t="str">
        <f aca="false">VLOOKUP($D1340,metadata!$B$2:$Z$451,23,0)</f>
        <v/>
      </c>
      <c r="AA1340" s="0" t="str">
        <f aca="false">VLOOKUP($D1340,metadata!$B$2:$Z$451,24,0)</f>
        <v/>
      </c>
      <c r="AB1340" s="0" t="str">
        <f aca="false">VLOOKUP($D1340,metadata!$B$2:$Z$451,25,0)</f>
        <v/>
      </c>
      <c r="AC1340" s="0" t="n">
        <v>11.9519097838571</v>
      </c>
      <c r="AD1340" s="0" t="n">
        <v>16.8152866242038</v>
      </c>
      <c r="AE1340" s="0" t="n">
        <v>54</v>
      </c>
      <c r="AF1340" s="0" t="n">
        <f aca="false">IF(AE1340="",V1340,AE1340)</f>
        <v>54</v>
      </c>
      <c r="AG1340" s="0" t="n">
        <f aca="false">ROUND(AC1340,1)</f>
        <v>12</v>
      </c>
      <c r="AH1340" s="0" t="n">
        <v>1980</v>
      </c>
      <c r="AI1340" s="0" t="s">
        <v>37</v>
      </c>
      <c r="AJ1340" s="0" t="s">
        <v>38</v>
      </c>
    </row>
    <row r="1341" customFormat="false" ht="13.8" hidden="false" customHeight="false" outlineLevel="0" collapsed="false">
      <c r="C1341" s="0" t="n">
        <v>1349</v>
      </c>
      <c r="D1341" s="3" t="str">
        <f aca="false">VLOOKUP(C1341,$A$1:$B$451,2)</f>
        <v>31-Matsuyama2</v>
      </c>
      <c r="E1341" s="0" t="str">
        <f aca="false">VLOOKUP($D1341,metadata!$B$2:$S$451,2,0)</f>
        <v>MINAMI, N; KIMURA, MT</v>
      </c>
      <c r="F1341" s="0" t="str">
        <f aca="false">VLOOKUP($D1341,metadata!$B$2:$S$451,3,0)</f>
        <v>GEOGRAPHICAL VARIATION OF PHOTOPERIODIC ADULT DIAPAUSE IN DROSOPHILA-AURARIA</v>
      </c>
      <c r="G1341" s="0" t="str">
        <f aca="false">VLOOKUP($D1341,metadata!$B$2:$S$451,4,0)</f>
        <v>10.1266/jjg.55.319</v>
      </c>
      <c r="H1341" s="0" t="str">
        <f aca="false">VLOOKUP($D1341,metadata!$B$2:$S$451,5,0)</f>
        <v>y</v>
      </c>
      <c r="I1341" s="0" t="str">
        <f aca="false">VLOOKUP($D1341,metadata!$B$2:$S$451,6,0)</f>
        <v>a</v>
      </c>
      <c r="J1341" s="0" t="str">
        <f aca="false">VLOOKUP($D1341,metadata!$B$2:$S$451,7,0)</f>
        <v>i</v>
      </c>
      <c r="K1341" s="0" t="n">
        <f aca="false">VLOOKUP($D1341,metadata!$B$2:$S$451,8,0)</f>
        <v>6</v>
      </c>
      <c r="L1341" s="0" t="n">
        <f aca="false">VLOOKUP($D1341,metadata!$B$2:$S$451,9,0)</f>
        <v>3</v>
      </c>
      <c r="M1341" s="0" t="str">
        <f aca="false">VLOOKUP($D1341,metadata!$B$2:$S$451,10,0)</f>
        <v/>
      </c>
      <c r="N1341" s="0" t="str">
        <f aca="false">VLOOKUP($D1341,metadata!$B$2:$S$451,11,0)</f>
        <v>drosophila auraria</v>
      </c>
      <c r="O1341" s="0" t="str">
        <f aca="false">VLOOKUP($D1341,metadata!$B$2:$S$451,12,0)</f>
        <v>diptera</v>
      </c>
      <c r="P1341" s="0" t="str">
        <f aca="false">VLOOKUP($D1341,metadata!$B$2:$S$451,13,0)</f>
        <v>Matsuyama2</v>
      </c>
      <c r="Q1341" s="0" t="n">
        <f aca="false">VLOOKUP($D1341,metadata!$B$2:$S$451,14,0)</f>
        <v>33.839167</v>
      </c>
      <c r="R1341" s="0" t="n">
        <f aca="false">VLOOKUP($D1341,metadata!$B$2:$S$451,15,0)</f>
        <v>132.765556</v>
      </c>
      <c r="S1341" s="0" t="str">
        <f aca="false">VLOOKUP($D1341,metadata!$B$2:$S$451,16,0)</f>
        <v/>
      </c>
      <c r="T1341" s="0" t="str">
        <f aca="false">VLOOKUP($D1341,metadata!$B$2:$S$451,17,0)</f>
        <v/>
      </c>
      <c r="U1341" s="0" t="str">
        <f aca="false">VLOOKUP($D1341,metadata!$B$2:$S$451,18,0)</f>
        <v/>
      </c>
      <c r="V1341" s="0" t="n">
        <f aca="false">VLOOKUP($D1341,metadata!$B$2:$Z$451,19,0)</f>
        <v>30</v>
      </c>
      <c r="W1341" s="0" t="str">
        <f aca="false">VLOOKUP($D1341,metadata!$B$2:$Z$451,20,0)</f>
        <v>approx</v>
      </c>
      <c r="X1341" s="0" t="str">
        <f aca="false">VLOOKUP($D1341,metadata!$B$2:$Z$451,21,0)</f>
        <v/>
      </c>
      <c r="Y1341" s="0" t="n">
        <f aca="false">VLOOKUP($D1341,metadata!$B$2:$Z$451,22,0)</f>
        <v>31</v>
      </c>
      <c r="Z1341" s="0" t="str">
        <f aca="false">VLOOKUP($D1341,metadata!$B$2:$Z$451,23,0)</f>
        <v/>
      </c>
      <c r="AA1341" s="0" t="str">
        <f aca="false">VLOOKUP($D1341,metadata!$B$2:$Z$451,24,0)</f>
        <v/>
      </c>
      <c r="AB1341" s="0" t="str">
        <f aca="false">VLOOKUP($D1341,metadata!$B$2:$Z$451,25,0)</f>
        <v/>
      </c>
      <c r="AC1341" s="0" t="n">
        <v>13.9998162263756</v>
      </c>
      <c r="AD1341" s="0" t="n">
        <v>1.52866242038217</v>
      </c>
      <c r="AE1341" s="0" t="n">
        <v>43</v>
      </c>
      <c r="AF1341" s="0" t="n">
        <f aca="false">IF(AE1341="",V1341,AE1341)</f>
        <v>43</v>
      </c>
      <c r="AG1341" s="0" t="n">
        <f aca="false">ROUND(AC1341,1)</f>
        <v>14</v>
      </c>
      <c r="AH1341" s="0" t="n">
        <v>1980</v>
      </c>
      <c r="AI1341" s="0" t="s">
        <v>37</v>
      </c>
      <c r="AJ1341" s="0" t="s">
        <v>38</v>
      </c>
    </row>
    <row r="1342" customFormat="false" ht="13.8" hidden="false" customHeight="false" outlineLevel="0" collapsed="false">
      <c r="C1342" s="0" t="n">
        <v>1350</v>
      </c>
      <c r="D1342" s="3" t="str">
        <f aca="false">VLOOKUP(C1342,$A$1:$B$451,2)</f>
        <v>31-Matsuyama1</v>
      </c>
      <c r="E1342" s="0" t="str">
        <f aca="false">VLOOKUP($D1342,metadata!$B$2:$S$451,2,0)</f>
        <v>MINAMI, N; KIMURA, MT</v>
      </c>
      <c r="F1342" s="0" t="str">
        <f aca="false">VLOOKUP($D1342,metadata!$B$2:$S$451,3,0)</f>
        <v>GEOGRAPHICAL VARIATION OF PHOTOPERIODIC ADULT DIAPAUSE IN DROSOPHILA-AURARIA</v>
      </c>
      <c r="G1342" s="0" t="str">
        <f aca="false">VLOOKUP($D1342,metadata!$B$2:$S$451,4,0)</f>
        <v>10.1266/jjg.55.319</v>
      </c>
      <c r="H1342" s="0" t="str">
        <f aca="false">VLOOKUP($D1342,metadata!$B$2:$S$451,5,0)</f>
        <v>y</v>
      </c>
      <c r="I1342" s="0" t="str">
        <f aca="false">VLOOKUP($D1342,metadata!$B$2:$S$451,6,0)</f>
        <v>a</v>
      </c>
      <c r="J1342" s="0" t="str">
        <f aca="false">VLOOKUP($D1342,metadata!$B$2:$S$451,7,0)</f>
        <v>i</v>
      </c>
      <c r="K1342" s="0" t="n">
        <f aca="false">VLOOKUP($D1342,metadata!$B$2:$S$451,8,0)</f>
        <v>6</v>
      </c>
      <c r="L1342" s="0" t="n">
        <f aca="false">VLOOKUP($D1342,metadata!$B$2:$S$451,9,0)</f>
        <v>3</v>
      </c>
      <c r="M1342" s="0" t="str">
        <f aca="false">VLOOKUP($D1342,metadata!$B$2:$S$451,10,0)</f>
        <v/>
      </c>
      <c r="N1342" s="0" t="str">
        <f aca="false">VLOOKUP($D1342,metadata!$B$2:$S$451,11,0)</f>
        <v>drosophila auraria</v>
      </c>
      <c r="O1342" s="0" t="str">
        <f aca="false">VLOOKUP($D1342,metadata!$B$2:$S$451,12,0)</f>
        <v>diptera</v>
      </c>
      <c r="P1342" s="0" t="str">
        <f aca="false">VLOOKUP($D1342,metadata!$B$2:$S$451,13,0)</f>
        <v>Matsuyama1</v>
      </c>
      <c r="Q1342" s="0" t="n">
        <f aca="false">VLOOKUP($D1342,metadata!$B$2:$S$451,14,0)</f>
        <v>33.839167</v>
      </c>
      <c r="R1342" s="0" t="n">
        <f aca="false">VLOOKUP($D1342,metadata!$B$2:$S$451,15,0)</f>
        <v>132.765556</v>
      </c>
      <c r="S1342" s="0" t="str">
        <f aca="false">VLOOKUP($D1342,metadata!$B$2:$S$451,16,0)</f>
        <v/>
      </c>
      <c r="T1342" s="0" t="str">
        <f aca="false">VLOOKUP($D1342,metadata!$B$2:$S$451,17,0)</f>
        <v/>
      </c>
      <c r="U1342" s="0" t="str">
        <f aca="false">VLOOKUP($D1342,metadata!$B$2:$S$451,18,0)</f>
        <v/>
      </c>
      <c r="V1342" s="0" t="n">
        <f aca="false">VLOOKUP($D1342,metadata!$B$2:$Z$451,19,0)</f>
        <v>30</v>
      </c>
      <c r="W1342" s="0" t="str">
        <f aca="false">VLOOKUP($D1342,metadata!$B$2:$Z$451,20,0)</f>
        <v>approx</v>
      </c>
      <c r="X1342" s="0" t="str">
        <f aca="false">VLOOKUP($D1342,metadata!$B$2:$Z$451,21,0)</f>
        <v/>
      </c>
      <c r="Y1342" s="0" t="n">
        <f aca="false">VLOOKUP($D1342,metadata!$B$2:$Z$451,22,0)</f>
        <v>31</v>
      </c>
      <c r="Z1342" s="0" t="str">
        <f aca="false">VLOOKUP($D1342,metadata!$B$2:$Z$451,23,0)</f>
        <v/>
      </c>
      <c r="AA1342" s="0" t="str">
        <f aca="false">VLOOKUP($D1342,metadata!$B$2:$Z$451,24,0)</f>
        <v/>
      </c>
      <c r="AB1342" s="0" t="str">
        <f aca="false">VLOOKUP($D1342,metadata!$B$2:$Z$451,25,0)</f>
        <v/>
      </c>
      <c r="AC1342" s="0" t="n">
        <v>10.0330458389892</v>
      </c>
      <c r="AD1342" s="0" t="n">
        <v>48.1528662420382</v>
      </c>
      <c r="AE1342" s="0" t="n">
        <v>45</v>
      </c>
      <c r="AF1342" s="0" t="n">
        <f aca="false">IF(AE1342="",V1342,AE1342)</f>
        <v>45</v>
      </c>
      <c r="AG1342" s="0" t="n">
        <f aca="false">ROUND(AC1342,1)</f>
        <v>10</v>
      </c>
      <c r="AH1342" s="0" t="n">
        <v>1980</v>
      </c>
      <c r="AI1342" s="0" t="s">
        <v>37</v>
      </c>
      <c r="AJ1342" s="0" t="s">
        <v>38</v>
      </c>
    </row>
    <row r="1343" customFormat="false" ht="13.8" hidden="false" customHeight="false" outlineLevel="0" collapsed="false">
      <c r="C1343" s="0" t="n">
        <v>1351</v>
      </c>
      <c r="D1343" s="3" t="str">
        <f aca="false">VLOOKUP(C1343,$A$1:$B$451,2)</f>
        <v>31-Matsuyama1</v>
      </c>
      <c r="E1343" s="0" t="str">
        <f aca="false">VLOOKUP($D1343,metadata!$B$2:$S$451,2,0)</f>
        <v>MINAMI, N; KIMURA, MT</v>
      </c>
      <c r="F1343" s="0" t="str">
        <f aca="false">VLOOKUP($D1343,metadata!$B$2:$S$451,3,0)</f>
        <v>GEOGRAPHICAL VARIATION OF PHOTOPERIODIC ADULT DIAPAUSE IN DROSOPHILA-AURARIA</v>
      </c>
      <c r="G1343" s="0" t="str">
        <f aca="false">VLOOKUP($D1343,metadata!$B$2:$S$451,4,0)</f>
        <v>10.1266/jjg.55.319</v>
      </c>
      <c r="H1343" s="0" t="str">
        <f aca="false">VLOOKUP($D1343,metadata!$B$2:$S$451,5,0)</f>
        <v>y</v>
      </c>
      <c r="I1343" s="0" t="str">
        <f aca="false">VLOOKUP($D1343,metadata!$B$2:$S$451,6,0)</f>
        <v>a</v>
      </c>
      <c r="J1343" s="0" t="str">
        <f aca="false">VLOOKUP($D1343,metadata!$B$2:$S$451,7,0)</f>
        <v>i</v>
      </c>
      <c r="K1343" s="0" t="n">
        <f aca="false">VLOOKUP($D1343,metadata!$B$2:$S$451,8,0)</f>
        <v>6</v>
      </c>
      <c r="L1343" s="0" t="n">
        <f aca="false">VLOOKUP($D1343,metadata!$B$2:$S$451,9,0)</f>
        <v>3</v>
      </c>
      <c r="M1343" s="0" t="str">
        <f aca="false">VLOOKUP($D1343,metadata!$B$2:$S$451,10,0)</f>
        <v/>
      </c>
      <c r="N1343" s="0" t="str">
        <f aca="false">VLOOKUP($D1343,metadata!$B$2:$S$451,11,0)</f>
        <v>drosophila auraria</v>
      </c>
      <c r="O1343" s="0" t="str">
        <f aca="false">VLOOKUP($D1343,metadata!$B$2:$S$451,12,0)</f>
        <v>diptera</v>
      </c>
      <c r="P1343" s="0" t="str">
        <f aca="false">VLOOKUP($D1343,metadata!$B$2:$S$451,13,0)</f>
        <v>Matsuyama1</v>
      </c>
      <c r="Q1343" s="0" t="n">
        <f aca="false">VLOOKUP($D1343,metadata!$B$2:$S$451,14,0)</f>
        <v>33.839167</v>
      </c>
      <c r="R1343" s="0" t="n">
        <f aca="false">VLOOKUP($D1343,metadata!$B$2:$S$451,15,0)</f>
        <v>132.765556</v>
      </c>
      <c r="S1343" s="0" t="str">
        <f aca="false">VLOOKUP($D1343,metadata!$B$2:$S$451,16,0)</f>
        <v/>
      </c>
      <c r="T1343" s="0" t="str">
        <f aca="false">VLOOKUP($D1343,metadata!$B$2:$S$451,17,0)</f>
        <v/>
      </c>
      <c r="U1343" s="0" t="str">
        <f aca="false">VLOOKUP($D1343,metadata!$B$2:$S$451,18,0)</f>
        <v/>
      </c>
      <c r="V1343" s="0" t="n">
        <f aca="false">VLOOKUP($D1343,metadata!$B$2:$Z$451,19,0)</f>
        <v>30</v>
      </c>
      <c r="W1343" s="0" t="str">
        <f aca="false">VLOOKUP($D1343,metadata!$B$2:$Z$451,20,0)</f>
        <v>approx</v>
      </c>
      <c r="X1343" s="0" t="str">
        <f aca="false">VLOOKUP($D1343,metadata!$B$2:$Z$451,21,0)</f>
        <v/>
      </c>
      <c r="Y1343" s="0" t="n">
        <f aca="false">VLOOKUP($D1343,metadata!$B$2:$Z$451,22,0)</f>
        <v>31</v>
      </c>
      <c r="Z1343" s="0" t="str">
        <f aca="false">VLOOKUP($D1343,metadata!$B$2:$Z$451,23,0)</f>
        <v/>
      </c>
      <c r="AA1343" s="0" t="str">
        <f aca="false">VLOOKUP($D1343,metadata!$B$2:$Z$451,24,0)</f>
        <v/>
      </c>
      <c r="AB1343" s="0" t="str">
        <f aca="false">VLOOKUP($D1343,metadata!$B$2:$Z$451,25,0)</f>
        <v/>
      </c>
      <c r="AC1343" s="0" t="n">
        <v>11.9522272110264</v>
      </c>
      <c r="AD1343" s="0" t="n">
        <v>14.3949044585987</v>
      </c>
      <c r="AE1343" s="0" t="n">
        <v>22</v>
      </c>
      <c r="AF1343" s="0" t="n">
        <f aca="false">IF(AE1343="",V1343,AE1343)</f>
        <v>22</v>
      </c>
      <c r="AG1343" s="0" t="n">
        <f aca="false">ROUND(AC1343,1)</f>
        <v>12</v>
      </c>
      <c r="AH1343" s="0" t="n">
        <v>1980</v>
      </c>
      <c r="AI1343" s="0" t="s">
        <v>37</v>
      </c>
      <c r="AJ1343" s="0" t="s">
        <v>38</v>
      </c>
    </row>
    <row r="1344" customFormat="false" ht="13.8" hidden="false" customHeight="false" outlineLevel="0" collapsed="false">
      <c r="C1344" s="0" t="n">
        <v>1352</v>
      </c>
      <c r="D1344" s="3" t="str">
        <f aca="false">VLOOKUP(C1344,$A$1:$B$451,2)</f>
        <v>31-Matsuyama1</v>
      </c>
      <c r="E1344" s="0" t="str">
        <f aca="false">VLOOKUP($D1344,metadata!$B$2:$S$451,2,0)</f>
        <v>MINAMI, N; KIMURA, MT</v>
      </c>
      <c r="F1344" s="0" t="str">
        <f aca="false">VLOOKUP($D1344,metadata!$B$2:$S$451,3,0)</f>
        <v>GEOGRAPHICAL VARIATION OF PHOTOPERIODIC ADULT DIAPAUSE IN DROSOPHILA-AURARIA</v>
      </c>
      <c r="G1344" s="0" t="str">
        <f aca="false">VLOOKUP($D1344,metadata!$B$2:$S$451,4,0)</f>
        <v>10.1266/jjg.55.319</v>
      </c>
      <c r="H1344" s="0" t="str">
        <f aca="false">VLOOKUP($D1344,metadata!$B$2:$S$451,5,0)</f>
        <v>y</v>
      </c>
      <c r="I1344" s="0" t="str">
        <f aca="false">VLOOKUP($D1344,metadata!$B$2:$S$451,6,0)</f>
        <v>a</v>
      </c>
      <c r="J1344" s="0" t="str">
        <f aca="false">VLOOKUP($D1344,metadata!$B$2:$S$451,7,0)</f>
        <v>i</v>
      </c>
      <c r="K1344" s="0" t="n">
        <f aca="false">VLOOKUP($D1344,metadata!$B$2:$S$451,8,0)</f>
        <v>6</v>
      </c>
      <c r="L1344" s="0" t="n">
        <f aca="false">VLOOKUP($D1344,metadata!$B$2:$S$451,9,0)</f>
        <v>3</v>
      </c>
      <c r="M1344" s="0" t="str">
        <f aca="false">VLOOKUP($D1344,metadata!$B$2:$S$451,10,0)</f>
        <v/>
      </c>
      <c r="N1344" s="0" t="str">
        <f aca="false">VLOOKUP($D1344,metadata!$B$2:$S$451,11,0)</f>
        <v>drosophila auraria</v>
      </c>
      <c r="O1344" s="0" t="str">
        <f aca="false">VLOOKUP($D1344,metadata!$B$2:$S$451,12,0)</f>
        <v>diptera</v>
      </c>
      <c r="P1344" s="0" t="str">
        <f aca="false">VLOOKUP($D1344,metadata!$B$2:$S$451,13,0)</f>
        <v>Matsuyama1</v>
      </c>
      <c r="Q1344" s="0" t="n">
        <f aca="false">VLOOKUP($D1344,metadata!$B$2:$S$451,14,0)</f>
        <v>33.839167</v>
      </c>
      <c r="R1344" s="0" t="n">
        <f aca="false">VLOOKUP($D1344,metadata!$B$2:$S$451,15,0)</f>
        <v>132.765556</v>
      </c>
      <c r="S1344" s="0" t="str">
        <f aca="false">VLOOKUP($D1344,metadata!$B$2:$S$451,16,0)</f>
        <v/>
      </c>
      <c r="T1344" s="0" t="str">
        <f aca="false">VLOOKUP($D1344,metadata!$B$2:$S$451,17,0)</f>
        <v/>
      </c>
      <c r="U1344" s="0" t="str">
        <f aca="false">VLOOKUP($D1344,metadata!$B$2:$S$451,18,0)</f>
        <v/>
      </c>
      <c r="V1344" s="0" t="n">
        <f aca="false">VLOOKUP($D1344,metadata!$B$2:$Z$451,19,0)</f>
        <v>30</v>
      </c>
      <c r="W1344" s="0" t="str">
        <f aca="false">VLOOKUP($D1344,metadata!$B$2:$Z$451,20,0)</f>
        <v>approx</v>
      </c>
      <c r="X1344" s="0" t="str">
        <f aca="false">VLOOKUP($D1344,metadata!$B$2:$Z$451,21,0)</f>
        <v/>
      </c>
      <c r="Y1344" s="0" t="n">
        <f aca="false">VLOOKUP($D1344,metadata!$B$2:$Z$451,22,0)</f>
        <v>31</v>
      </c>
      <c r="Z1344" s="0" t="str">
        <f aca="false">VLOOKUP($D1344,metadata!$B$2:$Z$451,23,0)</f>
        <v/>
      </c>
      <c r="AA1344" s="0" t="str">
        <f aca="false">VLOOKUP($D1344,metadata!$B$2:$Z$451,24,0)</f>
        <v/>
      </c>
      <c r="AB1344" s="0" t="str">
        <f aca="false">VLOOKUP($D1344,metadata!$B$2:$Z$451,25,0)</f>
        <v/>
      </c>
      <c r="AC1344" s="0" t="n">
        <v>14.0262462148898</v>
      </c>
      <c r="AD1344" s="0" t="n">
        <v>0</v>
      </c>
      <c r="AE1344" s="0" t="n">
        <v>28</v>
      </c>
      <c r="AF1344" s="0" t="n">
        <f aca="false">IF(AE1344="",V1344,AE1344)</f>
        <v>28</v>
      </c>
      <c r="AG1344" s="0" t="n">
        <f aca="false">ROUND(AC1344,1)</f>
        <v>14</v>
      </c>
      <c r="AH1344" s="0" t="n">
        <v>1980</v>
      </c>
      <c r="AI1344" s="0" t="s">
        <v>37</v>
      </c>
      <c r="AJ1344" s="0" t="s">
        <v>38</v>
      </c>
    </row>
    <row r="1345" customFormat="false" ht="13.8" hidden="true" customHeight="false" outlineLevel="0" collapsed="false">
      <c r="C1345" s="0" t="n">
        <v>1353</v>
      </c>
      <c r="D1345" s="3" t="str">
        <f aca="false">VLOOKUP(C1345,$A$1:$B$451,2)</f>
        <v>33-Okinawa</v>
      </c>
      <c r="E1345" s="0" t="str">
        <f aca="false">VLOOKUP($D1345,metadata!$B$2:$S$451,2,0)</f>
        <v>Musolin, DL; Tougou, D; Fujisaki, K</v>
      </c>
      <c r="F1345" s="0" t="str">
        <f aca="false">VLOOKUP($D1345,metadata!$B$2:$S$451,3,0)</f>
        <v>Photoperiodic response in the subtropical and warm-temperate zone populations of the southern green stink bug Nezara viridula: why does it not fit the common latitudinal trend?</v>
      </c>
      <c r="G1345" s="0" t="str">
        <f aca="false">VLOOKUP($D1345,metadata!$B$2:$S$451,4,0)</f>
        <v>10.1111/j.1365-3032.2011.00797.x</v>
      </c>
      <c r="H1345" s="0" t="str">
        <f aca="false">VLOOKUP($D1345,metadata!$B$2:$S$451,5,0)</f>
        <v>y</v>
      </c>
      <c r="I1345" s="0" t="str">
        <f aca="false">VLOOKUP($D1345,metadata!$B$2:$S$451,6,0)</f>
        <v>a</v>
      </c>
      <c r="J1345" s="0" t="str">
        <f aca="false">VLOOKUP($D1345,metadata!$B$2:$S$451,7,0)</f>
        <v>i</v>
      </c>
      <c r="K1345" s="0" t="n">
        <f aca="false">VLOOKUP($D1345,metadata!$B$2:$S$451,8,0)</f>
        <v>5</v>
      </c>
      <c r="L1345" s="0" t="n">
        <f aca="false">VLOOKUP($D1345,metadata!$B$2:$S$451,9,0)</f>
        <v>7</v>
      </c>
      <c r="M1345" s="0" t="str">
        <f aca="false">VLOOKUP($D1345,metadata!$B$2:$S$451,10,0)</f>
        <v/>
      </c>
      <c r="N1345" s="0" t="str">
        <f aca="false">VLOOKUP($D1345,metadata!$B$2:$S$451,11,0)</f>
        <v>Nezara viridula</v>
      </c>
      <c r="O1345" s="0" t="str">
        <f aca="false">VLOOKUP($D1345,metadata!$B$2:$S$451,12,0)</f>
        <v>heteroptera</v>
      </c>
      <c r="P1345" s="0" t="str">
        <f aca="false">VLOOKUP($D1345,metadata!$B$2:$S$451,13,0)</f>
        <v>Okinawa</v>
      </c>
      <c r="Q1345" s="0" t="n">
        <f aca="false">VLOOKUP($D1345,metadata!$B$2:$S$451,14,0)</f>
        <v>26.4</v>
      </c>
      <c r="R1345" s="0" t="n">
        <f aca="false">VLOOKUP($D1345,metadata!$B$2:$S$451,15,0)</f>
        <v>127.4</v>
      </c>
      <c r="S1345" s="0" t="n">
        <f aca="false">VLOOKUP($D1345,metadata!$B$2:$S$451,16,0)</f>
        <v>0.1</v>
      </c>
      <c r="T1345" s="0" t="str">
        <f aca="false">VLOOKUP($D1345,metadata!$B$2:$S$451,17,0)</f>
        <v/>
      </c>
      <c r="U1345" s="0" t="str">
        <f aca="false">VLOOKUP($D1345,metadata!$B$2:$S$451,18,0)</f>
        <v/>
      </c>
      <c r="V1345" s="0" t="n">
        <f aca="false">VLOOKUP($D1345,metadata!$B$2:$Z$451,19,0)</f>
        <v>32.6</v>
      </c>
      <c r="W1345" s="0" t="str">
        <f aca="false">VLOOKUP($D1345,metadata!$B$2:$Z$451,20,0)</f>
        <v>acc</v>
      </c>
      <c r="X1345" s="0" t="str">
        <f aca="false">VLOOKUP($D1345,metadata!$B$2:$Z$451,21,0)</f>
        <v/>
      </c>
      <c r="Y1345" s="0" t="n">
        <f aca="false">VLOOKUP($D1345,metadata!$B$2:$Z$451,22,0)</f>
        <v>33</v>
      </c>
      <c r="Z1345" s="0" t="str">
        <f aca="false">VLOOKUP($D1345,metadata!$B$2:$Z$451,23,0)</f>
        <v/>
      </c>
      <c r="AA1345" s="0" t="str">
        <f aca="false">VLOOKUP($D1345,metadata!$B$2:$Z$451,24,0)</f>
        <v/>
      </c>
      <c r="AB1345" s="0" t="str">
        <f aca="false">VLOOKUP($D1345,metadata!$B$2:$Z$451,25,0)</f>
        <v/>
      </c>
      <c r="AC1345" s="0" t="n">
        <v>10</v>
      </c>
      <c r="AD1345" s="0" t="n">
        <v>100</v>
      </c>
      <c r="AE1345" s="0" t="n">
        <v>34</v>
      </c>
      <c r="AF1345" s="0" t="n">
        <f aca="false">IF(AE1345="",V1345,AE1345)</f>
        <v>34</v>
      </c>
      <c r="AG1345" s="0" t="n">
        <f aca="false">ROUND(AC1345,1)</f>
        <v>10</v>
      </c>
      <c r="AH1345" s="0" t="n">
        <v>2011</v>
      </c>
      <c r="AI1345" s="0" t="s">
        <v>37</v>
      </c>
      <c r="AJ1345" s="0" t="s">
        <v>37</v>
      </c>
    </row>
    <row r="1346" customFormat="false" ht="13.8" hidden="true" customHeight="false" outlineLevel="0" collapsed="false">
      <c r="C1346" s="0" t="n">
        <v>1354</v>
      </c>
      <c r="D1346" s="3" t="str">
        <f aca="false">VLOOKUP(C1346,$A$1:$B$451,2)</f>
        <v>33-Okinawa</v>
      </c>
      <c r="E1346" s="0" t="str">
        <f aca="false">VLOOKUP($D1346,metadata!$B$2:$S$451,2,0)</f>
        <v>Musolin, DL; Tougou, D; Fujisaki, K</v>
      </c>
      <c r="F1346" s="0" t="str">
        <f aca="false">VLOOKUP($D1346,metadata!$B$2:$S$451,3,0)</f>
        <v>Photoperiodic response in the subtropical and warm-temperate zone populations of the southern green stink bug Nezara viridula: why does it not fit the common latitudinal trend?</v>
      </c>
      <c r="G1346" s="0" t="str">
        <f aca="false">VLOOKUP($D1346,metadata!$B$2:$S$451,4,0)</f>
        <v>10.1111/j.1365-3032.2011.00797.x</v>
      </c>
      <c r="H1346" s="0" t="str">
        <f aca="false">VLOOKUP($D1346,metadata!$B$2:$S$451,5,0)</f>
        <v>y</v>
      </c>
      <c r="I1346" s="0" t="str">
        <f aca="false">VLOOKUP($D1346,metadata!$B$2:$S$451,6,0)</f>
        <v>a</v>
      </c>
      <c r="J1346" s="0" t="str">
        <f aca="false">VLOOKUP($D1346,metadata!$B$2:$S$451,7,0)</f>
        <v>i</v>
      </c>
      <c r="K1346" s="0" t="n">
        <f aca="false">VLOOKUP($D1346,metadata!$B$2:$S$451,8,0)</f>
        <v>5</v>
      </c>
      <c r="L1346" s="0" t="n">
        <f aca="false">VLOOKUP($D1346,metadata!$B$2:$S$451,9,0)</f>
        <v>7</v>
      </c>
      <c r="M1346" s="0" t="str">
        <f aca="false">VLOOKUP($D1346,metadata!$B$2:$S$451,10,0)</f>
        <v/>
      </c>
      <c r="N1346" s="0" t="str">
        <f aca="false">VLOOKUP($D1346,metadata!$B$2:$S$451,11,0)</f>
        <v>Nezara viridula</v>
      </c>
      <c r="O1346" s="0" t="str">
        <f aca="false">VLOOKUP($D1346,metadata!$B$2:$S$451,12,0)</f>
        <v>heteroptera</v>
      </c>
      <c r="P1346" s="0" t="str">
        <f aca="false">VLOOKUP($D1346,metadata!$B$2:$S$451,13,0)</f>
        <v>Okinawa</v>
      </c>
      <c r="Q1346" s="0" t="n">
        <f aca="false">VLOOKUP($D1346,metadata!$B$2:$S$451,14,0)</f>
        <v>26.4</v>
      </c>
      <c r="R1346" s="0" t="n">
        <f aca="false">VLOOKUP($D1346,metadata!$B$2:$S$451,15,0)</f>
        <v>127.4</v>
      </c>
      <c r="S1346" s="0" t="n">
        <f aca="false">VLOOKUP($D1346,metadata!$B$2:$S$451,16,0)</f>
        <v>0.1</v>
      </c>
      <c r="T1346" s="0" t="str">
        <f aca="false">VLOOKUP($D1346,metadata!$B$2:$S$451,17,0)</f>
        <v/>
      </c>
      <c r="U1346" s="0" t="str">
        <f aca="false">VLOOKUP($D1346,metadata!$B$2:$S$451,18,0)</f>
        <v/>
      </c>
      <c r="V1346" s="0" t="n">
        <f aca="false">VLOOKUP($D1346,metadata!$B$2:$Z$451,19,0)</f>
        <v>32.6</v>
      </c>
      <c r="W1346" s="0" t="str">
        <f aca="false">VLOOKUP($D1346,metadata!$B$2:$Z$451,20,0)</f>
        <v>acc</v>
      </c>
      <c r="X1346" s="0" t="str">
        <f aca="false">VLOOKUP($D1346,metadata!$B$2:$Z$451,21,0)</f>
        <v/>
      </c>
      <c r="Y1346" s="0" t="n">
        <f aca="false">VLOOKUP($D1346,metadata!$B$2:$Z$451,22,0)</f>
        <v>33</v>
      </c>
      <c r="Z1346" s="0" t="str">
        <f aca="false">VLOOKUP($D1346,metadata!$B$2:$Z$451,23,0)</f>
        <v/>
      </c>
      <c r="AA1346" s="0" t="str">
        <f aca="false">VLOOKUP($D1346,metadata!$B$2:$Z$451,24,0)</f>
        <v/>
      </c>
      <c r="AB1346" s="0" t="str">
        <f aca="false">VLOOKUP($D1346,metadata!$B$2:$Z$451,25,0)</f>
        <v/>
      </c>
      <c r="AC1346" s="0" t="n">
        <v>11.0454938202036</v>
      </c>
      <c r="AD1346" s="0" t="n">
        <v>100.08640444795</v>
      </c>
      <c r="AE1346" s="0" t="n">
        <v>109</v>
      </c>
      <c r="AF1346" s="0" t="n">
        <f aca="false">IF(AE1346="",V1346,AE1346)</f>
        <v>109</v>
      </c>
      <c r="AG1346" s="0" t="n">
        <f aca="false">ROUND(AC1346,1)</f>
        <v>11</v>
      </c>
      <c r="AH1346" s="0" t="n">
        <v>2011</v>
      </c>
      <c r="AI1346" s="0" t="s">
        <v>37</v>
      </c>
      <c r="AJ1346" s="0" t="s">
        <v>37</v>
      </c>
    </row>
    <row r="1347" customFormat="false" ht="13.8" hidden="true" customHeight="false" outlineLevel="0" collapsed="false">
      <c r="C1347" s="0" t="n">
        <v>1355</v>
      </c>
      <c r="D1347" s="3" t="str">
        <f aca="false">VLOOKUP(C1347,$A$1:$B$451,2)</f>
        <v>33-Okinawa</v>
      </c>
      <c r="E1347" s="0" t="str">
        <f aca="false">VLOOKUP($D1347,metadata!$B$2:$S$451,2,0)</f>
        <v>Musolin, DL; Tougou, D; Fujisaki, K</v>
      </c>
      <c r="F1347" s="0" t="str">
        <f aca="false">VLOOKUP($D1347,metadata!$B$2:$S$451,3,0)</f>
        <v>Photoperiodic response in the subtropical and warm-temperate zone populations of the southern green stink bug Nezara viridula: why does it not fit the common latitudinal trend?</v>
      </c>
      <c r="G1347" s="0" t="str">
        <f aca="false">VLOOKUP($D1347,metadata!$B$2:$S$451,4,0)</f>
        <v>10.1111/j.1365-3032.2011.00797.x</v>
      </c>
      <c r="H1347" s="0" t="str">
        <f aca="false">VLOOKUP($D1347,metadata!$B$2:$S$451,5,0)</f>
        <v>y</v>
      </c>
      <c r="I1347" s="0" t="str">
        <f aca="false">VLOOKUP($D1347,metadata!$B$2:$S$451,6,0)</f>
        <v>a</v>
      </c>
      <c r="J1347" s="0" t="str">
        <f aca="false">VLOOKUP($D1347,metadata!$B$2:$S$451,7,0)</f>
        <v>i</v>
      </c>
      <c r="K1347" s="0" t="n">
        <f aca="false">VLOOKUP($D1347,metadata!$B$2:$S$451,8,0)</f>
        <v>5</v>
      </c>
      <c r="L1347" s="0" t="n">
        <f aca="false">VLOOKUP($D1347,metadata!$B$2:$S$451,9,0)</f>
        <v>7</v>
      </c>
      <c r="M1347" s="0" t="str">
        <f aca="false">VLOOKUP($D1347,metadata!$B$2:$S$451,10,0)</f>
        <v/>
      </c>
      <c r="N1347" s="0" t="str">
        <f aca="false">VLOOKUP($D1347,metadata!$B$2:$S$451,11,0)</f>
        <v>Nezara viridula</v>
      </c>
      <c r="O1347" s="0" t="str">
        <f aca="false">VLOOKUP($D1347,metadata!$B$2:$S$451,12,0)</f>
        <v>heteroptera</v>
      </c>
      <c r="P1347" s="0" t="str">
        <f aca="false">VLOOKUP($D1347,metadata!$B$2:$S$451,13,0)</f>
        <v>Okinawa</v>
      </c>
      <c r="Q1347" s="0" t="n">
        <f aca="false">VLOOKUP($D1347,metadata!$B$2:$S$451,14,0)</f>
        <v>26.4</v>
      </c>
      <c r="R1347" s="0" t="n">
        <f aca="false">VLOOKUP($D1347,metadata!$B$2:$S$451,15,0)</f>
        <v>127.4</v>
      </c>
      <c r="S1347" s="0" t="n">
        <f aca="false">VLOOKUP($D1347,metadata!$B$2:$S$451,16,0)</f>
        <v>0.1</v>
      </c>
      <c r="T1347" s="0" t="str">
        <f aca="false">VLOOKUP($D1347,metadata!$B$2:$S$451,17,0)</f>
        <v/>
      </c>
      <c r="U1347" s="0" t="str">
        <f aca="false">VLOOKUP($D1347,metadata!$B$2:$S$451,18,0)</f>
        <v/>
      </c>
      <c r="V1347" s="0" t="n">
        <f aca="false">VLOOKUP($D1347,metadata!$B$2:$Z$451,19,0)</f>
        <v>32.6</v>
      </c>
      <c r="W1347" s="0" t="str">
        <f aca="false">VLOOKUP($D1347,metadata!$B$2:$Z$451,20,0)</f>
        <v>acc</v>
      </c>
      <c r="X1347" s="0" t="str">
        <f aca="false">VLOOKUP($D1347,metadata!$B$2:$Z$451,21,0)</f>
        <v/>
      </c>
      <c r="Y1347" s="0" t="n">
        <f aca="false">VLOOKUP($D1347,metadata!$B$2:$Z$451,22,0)</f>
        <v>33</v>
      </c>
      <c r="Z1347" s="0" t="str">
        <f aca="false">VLOOKUP($D1347,metadata!$B$2:$Z$451,23,0)</f>
        <v/>
      </c>
      <c r="AA1347" s="0" t="str">
        <f aca="false">VLOOKUP($D1347,metadata!$B$2:$Z$451,24,0)</f>
        <v/>
      </c>
      <c r="AB1347" s="0" t="str">
        <f aca="false">VLOOKUP($D1347,metadata!$B$2:$Z$451,25,0)</f>
        <v/>
      </c>
      <c r="AC1347" s="0" t="n">
        <v>12.0438408655471</v>
      </c>
      <c r="AD1347" s="0" t="n">
        <v>96.4499042037642</v>
      </c>
      <c r="AE1347" s="0" t="n">
        <v>117</v>
      </c>
      <c r="AF1347" s="0" t="n">
        <f aca="false">IF(AE1347="",V1347,AE1347)</f>
        <v>117</v>
      </c>
      <c r="AG1347" s="0" t="n">
        <f aca="false">ROUND(AC1347,1)</f>
        <v>12</v>
      </c>
      <c r="AH1347" s="0" t="n">
        <v>2011</v>
      </c>
      <c r="AI1347" s="0" t="s">
        <v>37</v>
      </c>
      <c r="AJ1347" s="0" t="s">
        <v>37</v>
      </c>
    </row>
    <row r="1348" customFormat="false" ht="13.8" hidden="true" customHeight="false" outlineLevel="0" collapsed="false">
      <c r="C1348" s="0" t="n">
        <v>1356</v>
      </c>
      <c r="D1348" s="3" t="str">
        <f aca="false">VLOOKUP(C1348,$A$1:$B$451,2)</f>
        <v>33-Okinawa</v>
      </c>
      <c r="E1348" s="0" t="str">
        <f aca="false">VLOOKUP($D1348,metadata!$B$2:$S$451,2,0)</f>
        <v>Musolin, DL; Tougou, D; Fujisaki, K</v>
      </c>
      <c r="F1348" s="0" t="str">
        <f aca="false">VLOOKUP($D1348,metadata!$B$2:$S$451,3,0)</f>
        <v>Photoperiodic response in the subtropical and warm-temperate zone populations of the southern green stink bug Nezara viridula: why does it not fit the common latitudinal trend?</v>
      </c>
      <c r="G1348" s="0" t="str">
        <f aca="false">VLOOKUP($D1348,metadata!$B$2:$S$451,4,0)</f>
        <v>10.1111/j.1365-3032.2011.00797.x</v>
      </c>
      <c r="H1348" s="0" t="str">
        <f aca="false">VLOOKUP($D1348,metadata!$B$2:$S$451,5,0)</f>
        <v>y</v>
      </c>
      <c r="I1348" s="0" t="str">
        <f aca="false">VLOOKUP($D1348,metadata!$B$2:$S$451,6,0)</f>
        <v>a</v>
      </c>
      <c r="J1348" s="0" t="str">
        <f aca="false">VLOOKUP($D1348,metadata!$B$2:$S$451,7,0)</f>
        <v>i</v>
      </c>
      <c r="K1348" s="0" t="n">
        <f aca="false">VLOOKUP($D1348,metadata!$B$2:$S$451,8,0)</f>
        <v>5</v>
      </c>
      <c r="L1348" s="0" t="n">
        <f aca="false">VLOOKUP($D1348,metadata!$B$2:$S$451,9,0)</f>
        <v>7</v>
      </c>
      <c r="M1348" s="0" t="str">
        <f aca="false">VLOOKUP($D1348,metadata!$B$2:$S$451,10,0)</f>
        <v/>
      </c>
      <c r="N1348" s="0" t="str">
        <f aca="false">VLOOKUP($D1348,metadata!$B$2:$S$451,11,0)</f>
        <v>Nezara viridula</v>
      </c>
      <c r="O1348" s="0" t="str">
        <f aca="false">VLOOKUP($D1348,metadata!$B$2:$S$451,12,0)</f>
        <v>heteroptera</v>
      </c>
      <c r="P1348" s="0" t="str">
        <f aca="false">VLOOKUP($D1348,metadata!$B$2:$S$451,13,0)</f>
        <v>Okinawa</v>
      </c>
      <c r="Q1348" s="0" t="n">
        <f aca="false">VLOOKUP($D1348,metadata!$B$2:$S$451,14,0)</f>
        <v>26.4</v>
      </c>
      <c r="R1348" s="0" t="n">
        <f aca="false">VLOOKUP($D1348,metadata!$B$2:$S$451,15,0)</f>
        <v>127.4</v>
      </c>
      <c r="S1348" s="0" t="n">
        <f aca="false">VLOOKUP($D1348,metadata!$B$2:$S$451,16,0)</f>
        <v>0.1</v>
      </c>
      <c r="T1348" s="0" t="str">
        <f aca="false">VLOOKUP($D1348,metadata!$B$2:$S$451,17,0)</f>
        <v/>
      </c>
      <c r="U1348" s="0" t="str">
        <f aca="false">VLOOKUP($D1348,metadata!$B$2:$S$451,18,0)</f>
        <v/>
      </c>
      <c r="V1348" s="0" t="n">
        <f aca="false">VLOOKUP($D1348,metadata!$B$2:$Z$451,19,0)</f>
        <v>32.6</v>
      </c>
      <c r="W1348" s="0" t="str">
        <f aca="false">VLOOKUP($D1348,metadata!$B$2:$Z$451,20,0)</f>
        <v>acc</v>
      </c>
      <c r="X1348" s="0" t="str">
        <f aca="false">VLOOKUP($D1348,metadata!$B$2:$Z$451,21,0)</f>
        <v/>
      </c>
      <c r="Y1348" s="0" t="n">
        <f aca="false">VLOOKUP($D1348,metadata!$B$2:$Z$451,22,0)</f>
        <v>33</v>
      </c>
      <c r="Z1348" s="0" t="str">
        <f aca="false">VLOOKUP($D1348,metadata!$B$2:$Z$451,23,0)</f>
        <v/>
      </c>
      <c r="AA1348" s="0" t="str">
        <f aca="false">VLOOKUP($D1348,metadata!$B$2:$Z$451,24,0)</f>
        <v/>
      </c>
      <c r="AB1348" s="0" t="str">
        <f aca="false">VLOOKUP($D1348,metadata!$B$2:$Z$451,25,0)</f>
        <v/>
      </c>
      <c r="AC1348" s="0" t="n">
        <v>12.5369097261354</v>
      </c>
      <c r="AD1348" s="0" t="n">
        <v>81.2013974980277</v>
      </c>
      <c r="AE1348" s="0" t="n">
        <v>36</v>
      </c>
      <c r="AF1348" s="0" t="n">
        <f aca="false">IF(AE1348="",V1348,AE1348)</f>
        <v>36</v>
      </c>
      <c r="AG1348" s="0" t="n">
        <f aca="false">ROUND(AC1348,1)</f>
        <v>12.5</v>
      </c>
      <c r="AH1348" s="0" t="n">
        <v>2011</v>
      </c>
      <c r="AI1348" s="0" t="s">
        <v>37</v>
      </c>
      <c r="AJ1348" s="0" t="s">
        <v>37</v>
      </c>
    </row>
    <row r="1349" customFormat="false" ht="13.8" hidden="true" customHeight="false" outlineLevel="0" collapsed="false">
      <c r="C1349" s="0" t="n">
        <v>1357</v>
      </c>
      <c r="D1349" s="3" t="str">
        <f aca="false">VLOOKUP(C1349,$A$1:$B$451,2)</f>
        <v>33-Okinawa</v>
      </c>
      <c r="E1349" s="0" t="str">
        <f aca="false">VLOOKUP($D1349,metadata!$B$2:$S$451,2,0)</f>
        <v>Musolin, DL; Tougou, D; Fujisaki, K</v>
      </c>
      <c r="F1349" s="0" t="str">
        <f aca="false">VLOOKUP($D1349,metadata!$B$2:$S$451,3,0)</f>
        <v>Photoperiodic response in the subtropical and warm-temperate zone populations of the southern green stink bug Nezara viridula: why does it not fit the common latitudinal trend?</v>
      </c>
      <c r="G1349" s="0" t="str">
        <f aca="false">VLOOKUP($D1349,metadata!$B$2:$S$451,4,0)</f>
        <v>10.1111/j.1365-3032.2011.00797.x</v>
      </c>
      <c r="H1349" s="0" t="str">
        <f aca="false">VLOOKUP($D1349,metadata!$B$2:$S$451,5,0)</f>
        <v>y</v>
      </c>
      <c r="I1349" s="0" t="str">
        <f aca="false">VLOOKUP($D1349,metadata!$B$2:$S$451,6,0)</f>
        <v>a</v>
      </c>
      <c r="J1349" s="0" t="str">
        <f aca="false">VLOOKUP($D1349,metadata!$B$2:$S$451,7,0)</f>
        <v>i</v>
      </c>
      <c r="K1349" s="0" t="n">
        <f aca="false">VLOOKUP($D1349,metadata!$B$2:$S$451,8,0)</f>
        <v>5</v>
      </c>
      <c r="L1349" s="0" t="n">
        <f aca="false">VLOOKUP($D1349,metadata!$B$2:$S$451,9,0)</f>
        <v>7</v>
      </c>
      <c r="M1349" s="0" t="str">
        <f aca="false">VLOOKUP($D1349,metadata!$B$2:$S$451,10,0)</f>
        <v/>
      </c>
      <c r="N1349" s="0" t="str">
        <f aca="false">VLOOKUP($D1349,metadata!$B$2:$S$451,11,0)</f>
        <v>Nezara viridula</v>
      </c>
      <c r="O1349" s="0" t="str">
        <f aca="false">VLOOKUP($D1349,metadata!$B$2:$S$451,12,0)</f>
        <v>heteroptera</v>
      </c>
      <c r="P1349" s="0" t="str">
        <f aca="false">VLOOKUP($D1349,metadata!$B$2:$S$451,13,0)</f>
        <v>Okinawa</v>
      </c>
      <c r="Q1349" s="0" t="n">
        <f aca="false">VLOOKUP($D1349,metadata!$B$2:$S$451,14,0)</f>
        <v>26.4</v>
      </c>
      <c r="R1349" s="0" t="n">
        <f aca="false">VLOOKUP($D1349,metadata!$B$2:$S$451,15,0)</f>
        <v>127.4</v>
      </c>
      <c r="S1349" s="0" t="n">
        <f aca="false">VLOOKUP($D1349,metadata!$B$2:$S$451,16,0)</f>
        <v>0.1</v>
      </c>
      <c r="T1349" s="0" t="str">
        <f aca="false">VLOOKUP($D1349,metadata!$B$2:$S$451,17,0)</f>
        <v/>
      </c>
      <c r="U1349" s="0" t="str">
        <f aca="false">VLOOKUP($D1349,metadata!$B$2:$S$451,18,0)</f>
        <v/>
      </c>
      <c r="V1349" s="0" t="n">
        <f aca="false">VLOOKUP($D1349,metadata!$B$2:$Z$451,19,0)</f>
        <v>32.6</v>
      </c>
      <c r="W1349" s="0" t="str">
        <f aca="false">VLOOKUP($D1349,metadata!$B$2:$Z$451,20,0)</f>
        <v>acc</v>
      </c>
      <c r="X1349" s="0" t="str">
        <f aca="false">VLOOKUP($D1349,metadata!$B$2:$Z$451,21,0)</f>
        <v/>
      </c>
      <c r="Y1349" s="0" t="n">
        <f aca="false">VLOOKUP($D1349,metadata!$B$2:$Z$451,22,0)</f>
        <v>33</v>
      </c>
      <c r="Z1349" s="0" t="str">
        <f aca="false">VLOOKUP($D1349,metadata!$B$2:$Z$451,23,0)</f>
        <v/>
      </c>
      <c r="AA1349" s="0" t="str">
        <f aca="false">VLOOKUP($D1349,metadata!$B$2:$Z$451,24,0)</f>
        <v/>
      </c>
      <c r="AB1349" s="0" t="str">
        <f aca="false">VLOOKUP($D1349,metadata!$B$2:$Z$451,25,0)</f>
        <v/>
      </c>
      <c r="AC1349" s="0" t="n">
        <v>13.0219016491979</v>
      </c>
      <c r="AD1349" s="0" t="n">
        <v>48.1836282354708</v>
      </c>
      <c r="AE1349" s="0" t="n">
        <v>33</v>
      </c>
      <c r="AF1349" s="0" t="n">
        <f aca="false">IF(AE1349="",V1349,AE1349)</f>
        <v>33</v>
      </c>
      <c r="AG1349" s="0" t="n">
        <f aca="false">ROUND(AC1349,1)</f>
        <v>13</v>
      </c>
      <c r="AH1349" s="0" t="n">
        <v>2011</v>
      </c>
      <c r="AI1349" s="0" t="s">
        <v>37</v>
      </c>
      <c r="AJ1349" s="0" t="s">
        <v>37</v>
      </c>
    </row>
    <row r="1350" customFormat="false" ht="13.8" hidden="true" customHeight="false" outlineLevel="0" collapsed="false">
      <c r="C1350" s="0" t="n">
        <v>1358</v>
      </c>
      <c r="D1350" s="3" t="str">
        <f aca="false">VLOOKUP(C1350,$A$1:$B$451,2)</f>
        <v>33-Okinawa</v>
      </c>
      <c r="E1350" s="0" t="str">
        <f aca="false">VLOOKUP($D1350,metadata!$B$2:$S$451,2,0)</f>
        <v>Musolin, DL; Tougou, D; Fujisaki, K</v>
      </c>
      <c r="F1350" s="0" t="str">
        <f aca="false">VLOOKUP($D1350,metadata!$B$2:$S$451,3,0)</f>
        <v>Photoperiodic response in the subtropical and warm-temperate zone populations of the southern green stink bug Nezara viridula: why does it not fit the common latitudinal trend?</v>
      </c>
      <c r="G1350" s="0" t="str">
        <f aca="false">VLOOKUP($D1350,metadata!$B$2:$S$451,4,0)</f>
        <v>10.1111/j.1365-3032.2011.00797.x</v>
      </c>
      <c r="H1350" s="0" t="str">
        <f aca="false">VLOOKUP($D1350,metadata!$B$2:$S$451,5,0)</f>
        <v>y</v>
      </c>
      <c r="I1350" s="0" t="str">
        <f aca="false">VLOOKUP($D1350,metadata!$B$2:$S$451,6,0)</f>
        <v>a</v>
      </c>
      <c r="J1350" s="0" t="str">
        <f aca="false">VLOOKUP($D1350,metadata!$B$2:$S$451,7,0)</f>
        <v>i</v>
      </c>
      <c r="K1350" s="0" t="n">
        <f aca="false">VLOOKUP($D1350,metadata!$B$2:$S$451,8,0)</f>
        <v>5</v>
      </c>
      <c r="L1350" s="0" t="n">
        <f aca="false">VLOOKUP($D1350,metadata!$B$2:$S$451,9,0)</f>
        <v>7</v>
      </c>
      <c r="M1350" s="0" t="str">
        <f aca="false">VLOOKUP($D1350,metadata!$B$2:$S$451,10,0)</f>
        <v/>
      </c>
      <c r="N1350" s="0" t="str">
        <f aca="false">VLOOKUP($D1350,metadata!$B$2:$S$451,11,0)</f>
        <v>Nezara viridula</v>
      </c>
      <c r="O1350" s="0" t="str">
        <f aca="false">VLOOKUP($D1350,metadata!$B$2:$S$451,12,0)</f>
        <v>heteroptera</v>
      </c>
      <c r="P1350" s="0" t="str">
        <f aca="false">VLOOKUP($D1350,metadata!$B$2:$S$451,13,0)</f>
        <v>Okinawa</v>
      </c>
      <c r="Q1350" s="0" t="n">
        <f aca="false">VLOOKUP($D1350,metadata!$B$2:$S$451,14,0)</f>
        <v>26.4</v>
      </c>
      <c r="R1350" s="0" t="n">
        <f aca="false">VLOOKUP($D1350,metadata!$B$2:$S$451,15,0)</f>
        <v>127.4</v>
      </c>
      <c r="S1350" s="0" t="n">
        <f aca="false">VLOOKUP($D1350,metadata!$B$2:$S$451,16,0)</f>
        <v>0.1</v>
      </c>
      <c r="T1350" s="0" t="str">
        <f aca="false">VLOOKUP($D1350,metadata!$B$2:$S$451,17,0)</f>
        <v/>
      </c>
      <c r="U1350" s="0" t="str">
        <f aca="false">VLOOKUP($D1350,metadata!$B$2:$S$451,18,0)</f>
        <v/>
      </c>
      <c r="V1350" s="0" t="n">
        <f aca="false">VLOOKUP($D1350,metadata!$B$2:$Z$451,19,0)</f>
        <v>32.6</v>
      </c>
      <c r="W1350" s="0" t="str">
        <f aca="false">VLOOKUP($D1350,metadata!$B$2:$Z$451,20,0)</f>
        <v>acc</v>
      </c>
      <c r="X1350" s="0" t="str">
        <f aca="false">VLOOKUP($D1350,metadata!$B$2:$Z$451,21,0)</f>
        <v/>
      </c>
      <c r="Y1350" s="0" t="n">
        <f aca="false">VLOOKUP($D1350,metadata!$B$2:$Z$451,22,0)</f>
        <v>33</v>
      </c>
      <c r="Z1350" s="0" t="str">
        <f aca="false">VLOOKUP($D1350,metadata!$B$2:$Z$451,23,0)</f>
        <v/>
      </c>
      <c r="AA1350" s="0" t="str">
        <f aca="false">VLOOKUP($D1350,metadata!$B$2:$Z$451,24,0)</f>
        <v/>
      </c>
      <c r="AB1350" s="0" t="str">
        <f aca="false">VLOOKUP($D1350,metadata!$B$2:$Z$451,25,0)</f>
        <v/>
      </c>
      <c r="AC1350" s="0" t="n">
        <v>14.0262594387467</v>
      </c>
      <c r="AD1350" s="0" t="n">
        <v>57.7707652428716</v>
      </c>
      <c r="AF1350" s="0" t="n">
        <f aca="false">IF(AE1350="",V1350,AE1350)</f>
        <v>32.6</v>
      </c>
      <c r="AG1350" s="0" t="n">
        <f aca="false">ROUND(AC1350,1)</f>
        <v>14</v>
      </c>
      <c r="AH1350" s="0" t="n">
        <v>2011</v>
      </c>
      <c r="AI1350" s="0" t="s">
        <v>37</v>
      </c>
      <c r="AJ1350" s="0" t="s">
        <v>37</v>
      </c>
    </row>
    <row r="1351" customFormat="false" ht="13.8" hidden="true" customHeight="false" outlineLevel="0" collapsed="false">
      <c r="C1351" s="0" t="n">
        <v>1359</v>
      </c>
      <c r="D1351" s="3" t="str">
        <f aca="false">VLOOKUP(C1351,$A$1:$B$451,2)</f>
        <v>33-Okinawa</v>
      </c>
      <c r="E1351" s="0" t="str">
        <f aca="false">VLOOKUP($D1351,metadata!$B$2:$S$451,2,0)</f>
        <v>Musolin, DL; Tougou, D; Fujisaki, K</v>
      </c>
      <c r="F1351" s="0" t="str">
        <f aca="false">VLOOKUP($D1351,metadata!$B$2:$S$451,3,0)</f>
        <v>Photoperiodic response in the subtropical and warm-temperate zone populations of the southern green stink bug Nezara viridula: why does it not fit the common latitudinal trend?</v>
      </c>
      <c r="G1351" s="0" t="str">
        <f aca="false">VLOOKUP($D1351,metadata!$B$2:$S$451,4,0)</f>
        <v>10.1111/j.1365-3032.2011.00797.x</v>
      </c>
      <c r="H1351" s="0" t="str">
        <f aca="false">VLOOKUP($D1351,metadata!$B$2:$S$451,5,0)</f>
        <v>y</v>
      </c>
      <c r="I1351" s="0" t="str">
        <f aca="false">VLOOKUP($D1351,metadata!$B$2:$S$451,6,0)</f>
        <v>a</v>
      </c>
      <c r="J1351" s="0" t="str">
        <f aca="false">VLOOKUP($D1351,metadata!$B$2:$S$451,7,0)</f>
        <v>i</v>
      </c>
      <c r="K1351" s="0" t="n">
        <f aca="false">VLOOKUP($D1351,metadata!$B$2:$S$451,8,0)</f>
        <v>5</v>
      </c>
      <c r="L1351" s="0" t="n">
        <f aca="false">VLOOKUP($D1351,metadata!$B$2:$S$451,9,0)</f>
        <v>7</v>
      </c>
      <c r="M1351" s="0" t="str">
        <f aca="false">VLOOKUP($D1351,metadata!$B$2:$S$451,10,0)</f>
        <v/>
      </c>
      <c r="N1351" s="0" t="s">
        <v>52</v>
      </c>
      <c r="O1351" s="0" t="str">
        <f aca="false">VLOOKUP($D1351,metadata!$B$2:$S$451,12,0)</f>
        <v>heteroptera</v>
      </c>
      <c r="P1351" s="0" t="str">
        <f aca="false">VLOOKUP($D1351,metadata!$B$2:$S$451,13,0)</f>
        <v>Okinawa</v>
      </c>
      <c r="Q1351" s="0" t="n">
        <f aca="false">VLOOKUP($D1351,metadata!$B$2:$S$451,14,0)</f>
        <v>26.4</v>
      </c>
      <c r="R1351" s="0" t="n">
        <f aca="false">VLOOKUP($D1351,metadata!$B$2:$S$451,15,0)</f>
        <v>127.4</v>
      </c>
      <c r="S1351" s="0" t="n">
        <f aca="false">VLOOKUP($D1351,metadata!$B$2:$S$451,16,0)</f>
        <v>0.1</v>
      </c>
      <c r="T1351" s="0" t="str">
        <f aca="false">VLOOKUP($D1351,metadata!$B$2:$S$451,17,0)</f>
        <v/>
      </c>
      <c r="U1351" s="0" t="str">
        <f aca="false">VLOOKUP($D1351,metadata!$B$2:$S$451,18,0)</f>
        <v/>
      </c>
      <c r="V1351" s="0" t="n">
        <f aca="false">VLOOKUP($D1351,metadata!$B$2:$Z$451,19,0)</f>
        <v>32.6</v>
      </c>
      <c r="W1351" s="0" t="str">
        <f aca="false">VLOOKUP($D1351,metadata!$B$2:$Z$451,20,0)</f>
        <v>acc</v>
      </c>
      <c r="X1351" s="0" t="str">
        <f aca="false">VLOOKUP($D1351,metadata!$B$2:$Z$451,21,0)</f>
        <v/>
      </c>
      <c r="Y1351" s="0" t="n">
        <f aca="false">VLOOKUP($D1351,metadata!$B$2:$Z$451,22,0)</f>
        <v>33</v>
      </c>
      <c r="Z1351" s="0" t="str">
        <f aca="false">VLOOKUP($D1351,metadata!$B$2:$Z$451,23,0)</f>
        <v/>
      </c>
      <c r="AA1351" s="0" t="str">
        <f aca="false">VLOOKUP($D1351,metadata!$B$2:$Z$451,24,0)</f>
        <v/>
      </c>
      <c r="AB1351" s="0" t="str">
        <f aca="false">VLOOKUP($D1351,metadata!$B$2:$Z$451,25,0)</f>
        <v/>
      </c>
      <c r="AC1351" s="0" t="n">
        <v>15.0005635072692</v>
      </c>
      <c r="AD1351" s="0" t="n">
        <v>1.23971599233628</v>
      </c>
      <c r="AF1351" s="0" t="n">
        <f aca="false">IF(AE1351="",V1351,AE1351)</f>
        <v>32.6</v>
      </c>
      <c r="AG1351" s="0" t="n">
        <f aca="false">ROUND(AC1351,1)</f>
        <v>15</v>
      </c>
      <c r="AH1351" s="0" t="n">
        <v>2011</v>
      </c>
      <c r="AI1351" s="0" t="s">
        <v>37</v>
      </c>
      <c r="AJ1351" s="0" t="s">
        <v>37</v>
      </c>
    </row>
    <row r="1352" customFormat="false" ht="13.8" hidden="true" customHeight="false" outlineLevel="0" collapsed="false">
      <c r="C1352" s="0" t="n">
        <v>1360</v>
      </c>
      <c r="D1352" s="3" t="str">
        <f aca="false">VLOOKUP(C1352,$A$1:$B$451,2)</f>
        <v>33-Amami</v>
      </c>
      <c r="E1352" s="0" t="str">
        <f aca="false">VLOOKUP($D1352,metadata!$B$2:$S$451,2,0)</f>
        <v>Musolin, DL; Tougou, D; Fujisaki, K</v>
      </c>
      <c r="F1352" s="0" t="str">
        <f aca="false">VLOOKUP($D1352,metadata!$B$2:$S$451,3,0)</f>
        <v>Photoperiodic response in the subtropical and warm-temperate zone populations of the southern green stink bug Nezara viridula: why does it not fit the common latitudinal trend?</v>
      </c>
      <c r="G1352" s="0" t="str">
        <f aca="false">VLOOKUP($D1352,metadata!$B$2:$S$451,4,0)</f>
        <v>10.1111/j.1365-3032.2011.00797.x</v>
      </c>
      <c r="H1352" s="0" t="str">
        <f aca="false">VLOOKUP($D1352,metadata!$B$2:$S$451,5,0)</f>
        <v>y</v>
      </c>
      <c r="I1352" s="0" t="str">
        <f aca="false">VLOOKUP($D1352,metadata!$B$2:$S$451,6,0)</f>
        <v>a</v>
      </c>
      <c r="J1352" s="0" t="str">
        <f aca="false">VLOOKUP($D1352,metadata!$B$2:$S$451,7,0)</f>
        <v>i</v>
      </c>
      <c r="K1352" s="0" t="n">
        <f aca="false">VLOOKUP($D1352,metadata!$B$2:$S$451,8,0)</f>
        <v>5</v>
      </c>
      <c r="L1352" s="0" t="n">
        <f aca="false">VLOOKUP($D1352,metadata!$B$2:$S$451,9,0)</f>
        <v>7</v>
      </c>
      <c r="M1352" s="0" t="str">
        <f aca="false">VLOOKUP($D1352,metadata!$B$2:$S$451,10,0)</f>
        <v/>
      </c>
      <c r="N1352" s="0" t="s">
        <v>52</v>
      </c>
      <c r="O1352" s="0" t="s">
        <v>53</v>
      </c>
      <c r="P1352" s="0" t="str">
        <f aca="false">VLOOKUP($D1352,metadata!$B$2:$S$451,13,0)</f>
        <v>Amami</v>
      </c>
      <c r="Q1352" s="0" t="n">
        <f aca="false">VLOOKUP($D1352,metadata!$B$2:$S$451,14,0)</f>
        <v>28.4</v>
      </c>
      <c r="R1352" s="0" t="n">
        <f aca="false">VLOOKUP($D1352,metadata!$B$2:$S$451,15,0)</f>
        <v>129.3</v>
      </c>
      <c r="S1352" s="0" t="n">
        <f aca="false">VLOOKUP($D1352,metadata!$B$2:$S$451,16,0)</f>
        <v>0.1</v>
      </c>
      <c r="T1352" s="0" t="str">
        <f aca="false">VLOOKUP($D1352,metadata!$B$2:$S$451,17,0)</f>
        <v/>
      </c>
      <c r="U1352" s="0" t="str">
        <f aca="false">VLOOKUP($D1352,metadata!$B$2:$S$451,18,0)</f>
        <v/>
      </c>
      <c r="V1352" s="0" t="n">
        <f aca="false">VLOOKUP($D1352,metadata!$B$2:$Z$451,19,0)</f>
        <v>22</v>
      </c>
      <c r="W1352" s="0" t="str">
        <f aca="false">VLOOKUP($D1352,metadata!$B$2:$Z$451,20,0)</f>
        <v>acc</v>
      </c>
      <c r="X1352" s="0" t="str">
        <f aca="false">VLOOKUP($D1352,metadata!$B$2:$Z$451,21,0)</f>
        <v/>
      </c>
      <c r="Y1352" s="0" t="n">
        <f aca="false">VLOOKUP($D1352,metadata!$B$2:$Z$451,22,0)</f>
        <v>33</v>
      </c>
      <c r="Z1352" s="0" t="str">
        <f aca="false">VLOOKUP($D1352,metadata!$B$2:$Z$451,23,0)</f>
        <v/>
      </c>
      <c r="AA1352" s="0" t="str">
        <f aca="false">VLOOKUP($D1352,metadata!$B$2:$Z$451,24,0)</f>
        <v/>
      </c>
      <c r="AB1352" s="0" t="str">
        <f aca="false">VLOOKUP($D1352,metadata!$B$2:$Z$451,25,0)</f>
        <v/>
      </c>
      <c r="AC1352" s="0" t="n">
        <v>10.0226244343891</v>
      </c>
      <c r="AD1352" s="0" t="n">
        <v>81.8930041152263</v>
      </c>
      <c r="AF1352" s="0" t="n">
        <f aca="false">IF(AE1352="",V1352,AE1352)</f>
        <v>22</v>
      </c>
      <c r="AG1352" s="0" t="n">
        <f aca="false">ROUND(AC1352,1)</f>
        <v>10</v>
      </c>
      <c r="AH1352" s="0" t="n">
        <v>2011</v>
      </c>
      <c r="AI1352" s="0" t="s">
        <v>37</v>
      </c>
      <c r="AJ1352" s="0" t="s">
        <v>37</v>
      </c>
    </row>
    <row r="1353" customFormat="false" ht="13.8" hidden="true" customHeight="false" outlineLevel="0" collapsed="false">
      <c r="C1353" s="0" t="n">
        <v>1361</v>
      </c>
      <c r="D1353" s="3" t="str">
        <f aca="false">VLOOKUP(C1353,$A$1:$B$451,2)</f>
        <v>33-Amami</v>
      </c>
      <c r="E1353" s="0" t="str">
        <f aca="false">VLOOKUP($D1353,metadata!$B$2:$S$451,2,0)</f>
        <v>Musolin, DL; Tougou, D; Fujisaki, K</v>
      </c>
      <c r="F1353" s="0" t="str">
        <f aca="false">VLOOKUP($D1353,metadata!$B$2:$S$451,3,0)</f>
        <v>Photoperiodic response in the subtropical and warm-temperate zone populations of the southern green stink bug Nezara viridula: why does it not fit the common latitudinal trend?</v>
      </c>
      <c r="G1353" s="0" t="str">
        <f aca="false">VLOOKUP($D1353,metadata!$B$2:$S$451,4,0)</f>
        <v>10.1111/j.1365-3032.2011.00797.x</v>
      </c>
      <c r="H1353" s="0" t="str">
        <f aca="false">VLOOKUP($D1353,metadata!$B$2:$S$451,5,0)</f>
        <v>y</v>
      </c>
      <c r="I1353" s="0" t="str">
        <f aca="false">VLOOKUP($D1353,metadata!$B$2:$S$451,6,0)</f>
        <v>a</v>
      </c>
      <c r="J1353" s="0" t="str">
        <f aca="false">VLOOKUP($D1353,metadata!$B$2:$S$451,7,0)</f>
        <v>i</v>
      </c>
      <c r="K1353" s="0" t="n">
        <f aca="false">VLOOKUP($D1353,metadata!$B$2:$S$451,8,0)</f>
        <v>5</v>
      </c>
      <c r="L1353" s="0" t="n">
        <f aca="false">VLOOKUP($D1353,metadata!$B$2:$S$451,9,0)</f>
        <v>7</v>
      </c>
      <c r="M1353" s="0" t="str">
        <f aca="false">VLOOKUP($D1353,metadata!$B$2:$S$451,10,0)</f>
        <v/>
      </c>
      <c r="N1353" s="0" t="s">
        <v>52</v>
      </c>
      <c r="O1353" s="0" t="s">
        <v>53</v>
      </c>
      <c r="P1353" s="0" t="str">
        <f aca="false">VLOOKUP($D1353,metadata!$B$2:$S$451,13,0)</f>
        <v>Amami</v>
      </c>
      <c r="Q1353" s="0" t="n">
        <f aca="false">VLOOKUP($D1353,metadata!$B$2:$S$451,14,0)</f>
        <v>28.4</v>
      </c>
      <c r="R1353" s="0" t="n">
        <f aca="false">VLOOKUP($D1353,metadata!$B$2:$S$451,15,0)</f>
        <v>129.3</v>
      </c>
      <c r="S1353" s="0" t="n">
        <f aca="false">VLOOKUP($D1353,metadata!$B$2:$S$451,16,0)</f>
        <v>0.1</v>
      </c>
      <c r="T1353" s="0" t="str">
        <f aca="false">VLOOKUP($D1353,metadata!$B$2:$S$451,17,0)</f>
        <v/>
      </c>
      <c r="U1353" s="0" t="str">
        <f aca="false">VLOOKUP($D1353,metadata!$B$2:$S$451,18,0)</f>
        <v/>
      </c>
      <c r="V1353" s="0" t="n">
        <f aca="false">VLOOKUP($D1353,metadata!$B$2:$Z$451,19,0)</f>
        <v>22</v>
      </c>
      <c r="W1353" s="0" t="str">
        <f aca="false">VLOOKUP($D1353,metadata!$B$2:$Z$451,20,0)</f>
        <v>acc</v>
      </c>
      <c r="X1353" s="0" t="str">
        <f aca="false">VLOOKUP($D1353,metadata!$B$2:$Z$451,21,0)</f>
        <v/>
      </c>
      <c r="Y1353" s="0" t="n">
        <f aca="false">VLOOKUP($D1353,metadata!$B$2:$Z$451,22,0)</f>
        <v>33</v>
      </c>
      <c r="Z1353" s="0" t="str">
        <f aca="false">VLOOKUP($D1353,metadata!$B$2:$Z$451,23,0)</f>
        <v/>
      </c>
      <c r="AA1353" s="0" t="str">
        <f aca="false">VLOOKUP($D1353,metadata!$B$2:$Z$451,24,0)</f>
        <v/>
      </c>
      <c r="AB1353" s="0" t="str">
        <f aca="false">VLOOKUP($D1353,metadata!$B$2:$Z$451,25,0)</f>
        <v/>
      </c>
      <c r="AC1353" s="0" t="n">
        <v>11.0180995475113</v>
      </c>
      <c r="AD1353" s="0" t="n">
        <v>73.2510288065843</v>
      </c>
      <c r="AF1353" s="0" t="n">
        <f aca="false">IF(AE1353="",V1353,AE1353)</f>
        <v>22</v>
      </c>
      <c r="AG1353" s="0" t="n">
        <f aca="false">ROUND(AC1353,1)</f>
        <v>11</v>
      </c>
      <c r="AH1353" s="0" t="n">
        <v>2011</v>
      </c>
      <c r="AI1353" s="0" t="s">
        <v>37</v>
      </c>
      <c r="AJ1353" s="0" t="s">
        <v>37</v>
      </c>
    </row>
    <row r="1354" customFormat="false" ht="13.8" hidden="true" customHeight="false" outlineLevel="0" collapsed="false">
      <c r="C1354" s="0" t="n">
        <v>1362</v>
      </c>
      <c r="D1354" s="3" t="str">
        <f aca="false">VLOOKUP(C1354,$A$1:$B$451,2)</f>
        <v>33-Amami</v>
      </c>
      <c r="E1354" s="0" t="str">
        <f aca="false">VLOOKUP($D1354,metadata!$B$2:$S$451,2,0)</f>
        <v>Musolin, DL; Tougou, D; Fujisaki, K</v>
      </c>
      <c r="F1354" s="0" t="str">
        <f aca="false">VLOOKUP($D1354,metadata!$B$2:$S$451,3,0)</f>
        <v>Photoperiodic response in the subtropical and warm-temperate zone populations of the southern green stink bug Nezara viridula: why does it not fit the common latitudinal trend?</v>
      </c>
      <c r="G1354" s="0" t="str">
        <f aca="false">VLOOKUP($D1354,metadata!$B$2:$S$451,4,0)</f>
        <v>10.1111/j.1365-3032.2011.00797.x</v>
      </c>
      <c r="H1354" s="0" t="str">
        <f aca="false">VLOOKUP($D1354,metadata!$B$2:$S$451,5,0)</f>
        <v>y</v>
      </c>
      <c r="I1354" s="0" t="str">
        <f aca="false">VLOOKUP($D1354,metadata!$B$2:$S$451,6,0)</f>
        <v>a</v>
      </c>
      <c r="J1354" s="0" t="str">
        <f aca="false">VLOOKUP($D1354,metadata!$B$2:$S$451,7,0)</f>
        <v>i</v>
      </c>
      <c r="K1354" s="0" t="n">
        <f aca="false">VLOOKUP($D1354,metadata!$B$2:$S$451,8,0)</f>
        <v>5</v>
      </c>
      <c r="L1354" s="0" t="n">
        <f aca="false">VLOOKUP($D1354,metadata!$B$2:$S$451,9,0)</f>
        <v>7</v>
      </c>
      <c r="M1354" s="0" t="str">
        <f aca="false">VLOOKUP($D1354,metadata!$B$2:$S$451,10,0)</f>
        <v/>
      </c>
      <c r="N1354" s="0" t="s">
        <v>52</v>
      </c>
      <c r="O1354" s="0" t="s">
        <v>53</v>
      </c>
      <c r="P1354" s="0" t="str">
        <f aca="false">VLOOKUP($D1354,metadata!$B$2:$S$451,13,0)</f>
        <v>Amami</v>
      </c>
      <c r="Q1354" s="0" t="n">
        <f aca="false">VLOOKUP($D1354,metadata!$B$2:$S$451,14,0)</f>
        <v>28.4</v>
      </c>
      <c r="R1354" s="0" t="n">
        <f aca="false">VLOOKUP($D1354,metadata!$B$2:$S$451,15,0)</f>
        <v>129.3</v>
      </c>
      <c r="S1354" s="0" t="n">
        <f aca="false">VLOOKUP($D1354,metadata!$B$2:$S$451,16,0)</f>
        <v>0.1</v>
      </c>
      <c r="T1354" s="0" t="str">
        <f aca="false">VLOOKUP($D1354,metadata!$B$2:$S$451,17,0)</f>
        <v/>
      </c>
      <c r="U1354" s="0" t="str">
        <f aca="false">VLOOKUP($D1354,metadata!$B$2:$S$451,18,0)</f>
        <v/>
      </c>
      <c r="V1354" s="0" t="n">
        <f aca="false">VLOOKUP($D1354,metadata!$B$2:$Z$451,19,0)</f>
        <v>22</v>
      </c>
      <c r="W1354" s="0" t="str">
        <f aca="false">VLOOKUP($D1354,metadata!$B$2:$Z$451,20,0)</f>
        <v>acc</v>
      </c>
      <c r="X1354" s="0" t="str">
        <f aca="false">VLOOKUP($D1354,metadata!$B$2:$Z$451,21,0)</f>
        <v/>
      </c>
      <c r="Y1354" s="0" t="n">
        <f aca="false">VLOOKUP($D1354,metadata!$B$2:$Z$451,22,0)</f>
        <v>33</v>
      </c>
      <c r="Z1354" s="0" t="str">
        <f aca="false">VLOOKUP($D1354,metadata!$B$2:$Z$451,23,0)</f>
        <v/>
      </c>
      <c r="AA1354" s="0" t="str">
        <f aca="false">VLOOKUP($D1354,metadata!$B$2:$Z$451,24,0)</f>
        <v/>
      </c>
      <c r="AB1354" s="0" t="str">
        <f aca="false">VLOOKUP($D1354,metadata!$B$2:$Z$451,25,0)</f>
        <v/>
      </c>
      <c r="AC1354" s="0" t="n">
        <v>12.0135746606334</v>
      </c>
      <c r="AD1354" s="0" t="n">
        <v>93.0041152263374</v>
      </c>
      <c r="AF1354" s="0" t="n">
        <f aca="false">IF(AE1354="",V1354,AE1354)</f>
        <v>22</v>
      </c>
      <c r="AG1354" s="0" t="n">
        <f aca="false">ROUND(AC1354,1)</f>
        <v>12</v>
      </c>
      <c r="AH1354" s="0" t="n">
        <v>2011</v>
      </c>
      <c r="AI1354" s="0" t="s">
        <v>37</v>
      </c>
      <c r="AJ1354" s="0" t="s">
        <v>37</v>
      </c>
    </row>
    <row r="1355" customFormat="false" ht="13.8" hidden="true" customHeight="false" outlineLevel="0" collapsed="false">
      <c r="C1355" s="0" t="n">
        <v>1363</v>
      </c>
      <c r="D1355" s="3" t="str">
        <f aca="false">VLOOKUP(C1355,$A$1:$B$451,2)</f>
        <v>33-Amami</v>
      </c>
      <c r="E1355" s="0" t="str">
        <f aca="false">VLOOKUP($D1355,metadata!$B$2:$S$451,2,0)</f>
        <v>Musolin, DL; Tougou, D; Fujisaki, K</v>
      </c>
      <c r="F1355" s="0" t="str">
        <f aca="false">VLOOKUP($D1355,metadata!$B$2:$S$451,3,0)</f>
        <v>Photoperiodic response in the subtropical and warm-temperate zone populations of the southern green stink bug Nezara viridula: why does it not fit the common latitudinal trend?</v>
      </c>
      <c r="G1355" s="0" t="str">
        <f aca="false">VLOOKUP($D1355,metadata!$B$2:$S$451,4,0)</f>
        <v>10.1111/j.1365-3032.2011.00797.x</v>
      </c>
      <c r="H1355" s="0" t="str">
        <f aca="false">VLOOKUP($D1355,metadata!$B$2:$S$451,5,0)</f>
        <v>y</v>
      </c>
      <c r="I1355" s="0" t="str">
        <f aca="false">VLOOKUP($D1355,metadata!$B$2:$S$451,6,0)</f>
        <v>a</v>
      </c>
      <c r="J1355" s="0" t="str">
        <f aca="false">VLOOKUP($D1355,metadata!$B$2:$S$451,7,0)</f>
        <v>i</v>
      </c>
      <c r="K1355" s="0" t="n">
        <f aca="false">VLOOKUP($D1355,metadata!$B$2:$S$451,8,0)</f>
        <v>5</v>
      </c>
      <c r="L1355" s="0" t="n">
        <f aca="false">VLOOKUP($D1355,metadata!$B$2:$S$451,9,0)</f>
        <v>7</v>
      </c>
      <c r="M1355" s="0" t="str">
        <f aca="false">VLOOKUP($D1355,metadata!$B$2:$S$451,10,0)</f>
        <v/>
      </c>
      <c r="N1355" s="0" t="s">
        <v>52</v>
      </c>
      <c r="O1355" s="0" t="s">
        <v>53</v>
      </c>
      <c r="P1355" s="0" t="str">
        <f aca="false">VLOOKUP($D1355,metadata!$B$2:$S$451,13,0)</f>
        <v>Amami</v>
      </c>
      <c r="Q1355" s="0" t="n">
        <f aca="false">VLOOKUP($D1355,metadata!$B$2:$S$451,14,0)</f>
        <v>28.4</v>
      </c>
      <c r="R1355" s="0" t="n">
        <f aca="false">VLOOKUP($D1355,metadata!$B$2:$S$451,15,0)</f>
        <v>129.3</v>
      </c>
      <c r="S1355" s="0" t="n">
        <f aca="false">VLOOKUP($D1355,metadata!$B$2:$S$451,16,0)</f>
        <v>0.1</v>
      </c>
      <c r="T1355" s="0" t="str">
        <f aca="false">VLOOKUP($D1355,metadata!$B$2:$S$451,17,0)</f>
        <v/>
      </c>
      <c r="U1355" s="0" t="str">
        <f aca="false">VLOOKUP($D1355,metadata!$B$2:$S$451,18,0)</f>
        <v/>
      </c>
      <c r="V1355" s="0" t="n">
        <f aca="false">VLOOKUP($D1355,metadata!$B$2:$Z$451,19,0)</f>
        <v>22</v>
      </c>
      <c r="W1355" s="0" t="str">
        <f aca="false">VLOOKUP($D1355,metadata!$B$2:$Z$451,20,0)</f>
        <v>acc</v>
      </c>
      <c r="X1355" s="0" t="str">
        <f aca="false">VLOOKUP($D1355,metadata!$B$2:$Z$451,21,0)</f>
        <v/>
      </c>
      <c r="Y1355" s="0" t="n">
        <f aca="false">VLOOKUP($D1355,metadata!$B$2:$Z$451,22,0)</f>
        <v>33</v>
      </c>
      <c r="Z1355" s="0" t="str">
        <f aca="false">VLOOKUP($D1355,metadata!$B$2:$Z$451,23,0)</f>
        <v/>
      </c>
      <c r="AA1355" s="0" t="str">
        <f aca="false">VLOOKUP($D1355,metadata!$B$2:$Z$451,24,0)</f>
        <v/>
      </c>
      <c r="AB1355" s="0" t="str">
        <f aca="false">VLOOKUP($D1355,metadata!$B$2:$Z$451,25,0)</f>
        <v/>
      </c>
      <c r="AC1355" s="0" t="n">
        <v>12.5113122171945</v>
      </c>
      <c r="AD1355" s="0" t="n">
        <v>49.7942386831275</v>
      </c>
      <c r="AF1355" s="0" t="n">
        <f aca="false">IF(AE1355="",V1355,AE1355)</f>
        <v>22</v>
      </c>
      <c r="AG1355" s="0" t="n">
        <f aca="false">ROUND(AC1355,1)</f>
        <v>12.5</v>
      </c>
      <c r="AH1355" s="0" t="n">
        <v>2011</v>
      </c>
      <c r="AI1355" s="0" t="s">
        <v>37</v>
      </c>
      <c r="AJ1355" s="0" t="s">
        <v>37</v>
      </c>
    </row>
    <row r="1356" customFormat="false" ht="13.8" hidden="true" customHeight="false" outlineLevel="0" collapsed="false">
      <c r="C1356" s="0" t="n">
        <v>1364</v>
      </c>
      <c r="D1356" s="3" t="str">
        <f aca="false">VLOOKUP(C1356,$A$1:$B$451,2)</f>
        <v>33-Amami</v>
      </c>
      <c r="E1356" s="0" t="str">
        <f aca="false">VLOOKUP($D1356,metadata!$B$2:$S$451,2,0)</f>
        <v>Musolin, DL; Tougou, D; Fujisaki, K</v>
      </c>
      <c r="F1356" s="0" t="str">
        <f aca="false">VLOOKUP($D1356,metadata!$B$2:$S$451,3,0)</f>
        <v>Photoperiodic response in the subtropical and warm-temperate zone populations of the southern green stink bug Nezara viridula: why does it not fit the common latitudinal trend?</v>
      </c>
      <c r="G1356" s="0" t="str">
        <f aca="false">VLOOKUP($D1356,metadata!$B$2:$S$451,4,0)</f>
        <v>10.1111/j.1365-3032.2011.00797.x</v>
      </c>
      <c r="H1356" s="0" t="str">
        <f aca="false">VLOOKUP($D1356,metadata!$B$2:$S$451,5,0)</f>
        <v>y</v>
      </c>
      <c r="I1356" s="0" t="str">
        <f aca="false">VLOOKUP($D1356,metadata!$B$2:$S$451,6,0)</f>
        <v>a</v>
      </c>
      <c r="J1356" s="0" t="str">
        <f aca="false">VLOOKUP($D1356,metadata!$B$2:$S$451,7,0)</f>
        <v>i</v>
      </c>
      <c r="K1356" s="0" t="n">
        <f aca="false">VLOOKUP($D1356,metadata!$B$2:$S$451,8,0)</f>
        <v>5</v>
      </c>
      <c r="L1356" s="0" t="n">
        <f aca="false">VLOOKUP($D1356,metadata!$B$2:$S$451,9,0)</f>
        <v>7</v>
      </c>
      <c r="M1356" s="0" t="str">
        <f aca="false">VLOOKUP($D1356,metadata!$B$2:$S$451,10,0)</f>
        <v/>
      </c>
      <c r="N1356" s="0" t="s">
        <v>52</v>
      </c>
      <c r="O1356" s="0" t="s">
        <v>53</v>
      </c>
      <c r="P1356" s="0" t="str">
        <f aca="false">VLOOKUP($D1356,metadata!$B$2:$S$451,13,0)</f>
        <v>Amami</v>
      </c>
      <c r="Q1356" s="0" t="n">
        <f aca="false">VLOOKUP($D1356,metadata!$B$2:$S$451,14,0)</f>
        <v>28.4</v>
      </c>
      <c r="R1356" s="0" t="n">
        <f aca="false">VLOOKUP($D1356,metadata!$B$2:$S$451,15,0)</f>
        <v>129.3</v>
      </c>
      <c r="S1356" s="0" t="n">
        <f aca="false">VLOOKUP($D1356,metadata!$B$2:$S$451,16,0)</f>
        <v>0.1</v>
      </c>
      <c r="T1356" s="0" t="str">
        <f aca="false">VLOOKUP($D1356,metadata!$B$2:$S$451,17,0)</f>
        <v/>
      </c>
      <c r="U1356" s="0" t="str">
        <f aca="false">VLOOKUP($D1356,metadata!$B$2:$S$451,18,0)</f>
        <v/>
      </c>
      <c r="V1356" s="0" t="n">
        <f aca="false">VLOOKUP($D1356,metadata!$B$2:$Z$451,19,0)</f>
        <v>22</v>
      </c>
      <c r="W1356" s="0" t="str">
        <f aca="false">VLOOKUP($D1356,metadata!$B$2:$Z$451,20,0)</f>
        <v>acc</v>
      </c>
      <c r="X1356" s="0" t="str">
        <f aca="false">VLOOKUP($D1356,metadata!$B$2:$Z$451,21,0)</f>
        <v/>
      </c>
      <c r="Y1356" s="0" t="n">
        <f aca="false">VLOOKUP($D1356,metadata!$B$2:$Z$451,22,0)</f>
        <v>33</v>
      </c>
      <c r="Z1356" s="0" t="str">
        <f aca="false">VLOOKUP($D1356,metadata!$B$2:$Z$451,23,0)</f>
        <v/>
      </c>
      <c r="AA1356" s="0" t="str">
        <f aca="false">VLOOKUP($D1356,metadata!$B$2:$Z$451,24,0)</f>
        <v/>
      </c>
      <c r="AB1356" s="0" t="str">
        <f aca="false">VLOOKUP($D1356,metadata!$B$2:$Z$451,25,0)</f>
        <v/>
      </c>
      <c r="AC1356" s="0" t="n">
        <v>13.0316742081447</v>
      </c>
      <c r="AD1356" s="0" t="n">
        <v>9.87654320987653</v>
      </c>
      <c r="AF1356" s="0" t="n">
        <f aca="false">IF(AE1356="",V1356,AE1356)</f>
        <v>22</v>
      </c>
      <c r="AG1356" s="0" t="n">
        <f aca="false">ROUND(AC1356,1)</f>
        <v>13</v>
      </c>
      <c r="AH1356" s="0" t="n">
        <v>2011</v>
      </c>
      <c r="AI1356" s="0" t="s">
        <v>37</v>
      </c>
      <c r="AJ1356" s="0" t="s">
        <v>37</v>
      </c>
    </row>
    <row r="1357" customFormat="false" ht="13.8" hidden="true" customHeight="false" outlineLevel="0" collapsed="false">
      <c r="C1357" s="0" t="n">
        <v>1365</v>
      </c>
      <c r="D1357" s="3" t="str">
        <f aca="false">VLOOKUP(C1357,$A$1:$B$451,2)</f>
        <v>33-Amami</v>
      </c>
      <c r="E1357" s="0" t="str">
        <f aca="false">VLOOKUP($D1357,metadata!$B$2:$S$451,2,0)</f>
        <v>Musolin, DL; Tougou, D; Fujisaki, K</v>
      </c>
      <c r="F1357" s="0" t="str">
        <f aca="false">VLOOKUP($D1357,metadata!$B$2:$S$451,3,0)</f>
        <v>Photoperiodic response in the subtropical and warm-temperate zone populations of the southern green stink bug Nezara viridula: why does it not fit the common latitudinal trend?</v>
      </c>
      <c r="G1357" s="0" t="str">
        <f aca="false">VLOOKUP($D1357,metadata!$B$2:$S$451,4,0)</f>
        <v>10.1111/j.1365-3032.2011.00797.x</v>
      </c>
      <c r="H1357" s="0" t="str">
        <f aca="false">VLOOKUP($D1357,metadata!$B$2:$S$451,5,0)</f>
        <v>y</v>
      </c>
      <c r="I1357" s="0" t="str">
        <f aca="false">VLOOKUP($D1357,metadata!$B$2:$S$451,6,0)</f>
        <v>a</v>
      </c>
      <c r="J1357" s="0" t="str">
        <f aca="false">VLOOKUP($D1357,metadata!$B$2:$S$451,7,0)</f>
        <v>i</v>
      </c>
      <c r="K1357" s="0" t="n">
        <f aca="false">VLOOKUP($D1357,metadata!$B$2:$S$451,8,0)</f>
        <v>5</v>
      </c>
      <c r="L1357" s="0" t="n">
        <f aca="false">VLOOKUP($D1357,metadata!$B$2:$S$451,9,0)</f>
        <v>7</v>
      </c>
      <c r="M1357" s="0" t="str">
        <f aca="false">VLOOKUP($D1357,metadata!$B$2:$S$451,10,0)</f>
        <v/>
      </c>
      <c r="N1357" s="0" t="s">
        <v>52</v>
      </c>
      <c r="O1357" s="0" t="s">
        <v>53</v>
      </c>
      <c r="P1357" s="0" t="str">
        <f aca="false">VLOOKUP($D1357,metadata!$B$2:$S$451,13,0)</f>
        <v>Amami</v>
      </c>
      <c r="Q1357" s="0" t="n">
        <f aca="false">VLOOKUP($D1357,metadata!$B$2:$S$451,14,0)</f>
        <v>28.4</v>
      </c>
      <c r="R1357" s="0" t="n">
        <f aca="false">VLOOKUP($D1357,metadata!$B$2:$S$451,15,0)</f>
        <v>129.3</v>
      </c>
      <c r="S1357" s="0" t="n">
        <f aca="false">VLOOKUP($D1357,metadata!$B$2:$S$451,16,0)</f>
        <v>0.1</v>
      </c>
      <c r="T1357" s="0" t="str">
        <f aca="false">VLOOKUP($D1357,metadata!$B$2:$S$451,17,0)</f>
        <v/>
      </c>
      <c r="U1357" s="0" t="str">
        <f aca="false">VLOOKUP($D1357,metadata!$B$2:$S$451,18,0)</f>
        <v/>
      </c>
      <c r="V1357" s="0" t="n">
        <f aca="false">VLOOKUP($D1357,metadata!$B$2:$Z$451,19,0)</f>
        <v>22</v>
      </c>
      <c r="W1357" s="0" t="str">
        <f aca="false">VLOOKUP($D1357,metadata!$B$2:$Z$451,20,0)</f>
        <v>acc</v>
      </c>
      <c r="X1357" s="0" t="str">
        <f aca="false">VLOOKUP($D1357,metadata!$B$2:$Z$451,21,0)</f>
        <v/>
      </c>
      <c r="Y1357" s="0" t="n">
        <f aca="false">VLOOKUP($D1357,metadata!$B$2:$Z$451,22,0)</f>
        <v>33</v>
      </c>
      <c r="Z1357" s="0" t="str">
        <f aca="false">VLOOKUP($D1357,metadata!$B$2:$Z$451,23,0)</f>
        <v/>
      </c>
      <c r="AA1357" s="0" t="str">
        <f aca="false">VLOOKUP($D1357,metadata!$B$2:$Z$451,24,0)</f>
        <v/>
      </c>
      <c r="AB1357" s="0" t="str">
        <f aca="false">VLOOKUP($D1357,metadata!$B$2:$Z$451,25,0)</f>
        <v/>
      </c>
      <c r="AC1357" s="0" t="n">
        <v>14.0271493212669</v>
      </c>
      <c r="AD1357" s="0" t="n">
        <v>10.6995884773662</v>
      </c>
      <c r="AF1357" s="0" t="n">
        <f aca="false">IF(AE1357="",V1357,AE1357)</f>
        <v>22</v>
      </c>
      <c r="AG1357" s="0" t="n">
        <f aca="false">ROUND(AC1357,1)</f>
        <v>14</v>
      </c>
      <c r="AH1357" s="0" t="n">
        <v>2011</v>
      </c>
      <c r="AI1357" s="0" t="s">
        <v>37</v>
      </c>
      <c r="AJ1357" s="0" t="s">
        <v>37</v>
      </c>
    </row>
    <row r="1358" customFormat="false" ht="13.8" hidden="true" customHeight="false" outlineLevel="0" collapsed="false">
      <c r="C1358" s="0" t="n">
        <v>1366</v>
      </c>
      <c r="D1358" s="3" t="str">
        <f aca="false">VLOOKUP(C1358,$A$1:$B$451,2)</f>
        <v>33-Amami</v>
      </c>
      <c r="E1358" s="0" t="str">
        <f aca="false">VLOOKUP($D1358,metadata!$B$2:$S$451,2,0)</f>
        <v>Musolin, DL; Tougou, D; Fujisaki, K</v>
      </c>
      <c r="F1358" s="0" t="str">
        <f aca="false">VLOOKUP($D1358,metadata!$B$2:$S$451,3,0)</f>
        <v>Photoperiodic response in the subtropical and warm-temperate zone populations of the southern green stink bug Nezara viridula: why does it not fit the common latitudinal trend?</v>
      </c>
      <c r="G1358" s="0" t="str">
        <f aca="false">VLOOKUP($D1358,metadata!$B$2:$S$451,4,0)</f>
        <v>10.1111/j.1365-3032.2011.00797.x</v>
      </c>
      <c r="H1358" s="0" t="str">
        <f aca="false">VLOOKUP($D1358,metadata!$B$2:$S$451,5,0)</f>
        <v>y</v>
      </c>
      <c r="I1358" s="0" t="str">
        <f aca="false">VLOOKUP($D1358,metadata!$B$2:$S$451,6,0)</f>
        <v>a</v>
      </c>
      <c r="J1358" s="0" t="str">
        <f aca="false">VLOOKUP($D1358,metadata!$B$2:$S$451,7,0)</f>
        <v>i</v>
      </c>
      <c r="K1358" s="0" t="n">
        <f aca="false">VLOOKUP($D1358,metadata!$B$2:$S$451,8,0)</f>
        <v>5</v>
      </c>
      <c r="L1358" s="0" t="n">
        <f aca="false">VLOOKUP($D1358,metadata!$B$2:$S$451,9,0)</f>
        <v>7</v>
      </c>
      <c r="M1358" s="0" t="str">
        <f aca="false">VLOOKUP($D1358,metadata!$B$2:$S$451,10,0)</f>
        <v/>
      </c>
      <c r="N1358" s="0" t="s">
        <v>52</v>
      </c>
      <c r="O1358" s="0" t="s">
        <v>53</v>
      </c>
      <c r="P1358" s="0" t="str">
        <f aca="false">VLOOKUP($D1358,metadata!$B$2:$S$451,13,0)</f>
        <v>Amami</v>
      </c>
      <c r="Q1358" s="0" t="n">
        <f aca="false">VLOOKUP($D1358,metadata!$B$2:$S$451,14,0)</f>
        <v>28.4</v>
      </c>
      <c r="R1358" s="0" t="n">
        <f aca="false">VLOOKUP($D1358,metadata!$B$2:$S$451,15,0)</f>
        <v>129.3</v>
      </c>
      <c r="S1358" s="0" t="n">
        <f aca="false">VLOOKUP($D1358,metadata!$B$2:$S$451,16,0)</f>
        <v>0.1</v>
      </c>
      <c r="T1358" s="0" t="str">
        <f aca="false">VLOOKUP($D1358,metadata!$B$2:$S$451,17,0)</f>
        <v/>
      </c>
      <c r="U1358" s="0" t="str">
        <f aca="false">VLOOKUP($D1358,metadata!$B$2:$S$451,18,0)</f>
        <v/>
      </c>
      <c r="V1358" s="0" t="n">
        <f aca="false">VLOOKUP($D1358,metadata!$B$2:$Z$451,19,0)</f>
        <v>22</v>
      </c>
      <c r="W1358" s="0" t="str">
        <f aca="false">VLOOKUP($D1358,metadata!$B$2:$Z$451,20,0)</f>
        <v>acc</v>
      </c>
      <c r="X1358" s="0" t="str">
        <f aca="false">VLOOKUP($D1358,metadata!$B$2:$Z$451,21,0)</f>
        <v/>
      </c>
      <c r="Y1358" s="0" t="n">
        <f aca="false">VLOOKUP($D1358,metadata!$B$2:$Z$451,22,0)</f>
        <v>33</v>
      </c>
      <c r="Z1358" s="0" t="str">
        <f aca="false">VLOOKUP($D1358,metadata!$B$2:$Z$451,23,0)</f>
        <v/>
      </c>
      <c r="AA1358" s="0" t="str">
        <f aca="false">VLOOKUP($D1358,metadata!$B$2:$Z$451,24,0)</f>
        <v/>
      </c>
      <c r="AB1358" s="0" t="str">
        <f aca="false">VLOOKUP($D1358,metadata!$B$2:$Z$451,25,0)</f>
        <v/>
      </c>
      <c r="AC1358" s="0" t="n">
        <v>15.0452488687782</v>
      </c>
      <c r="AD1358" s="0" t="n">
        <v>13.1687242798353</v>
      </c>
      <c r="AF1358" s="0" t="n">
        <f aca="false">IF(AE1358="",V1358,AE1358)</f>
        <v>22</v>
      </c>
      <c r="AG1358" s="0" t="n">
        <f aca="false">ROUND(AC1358,1)</f>
        <v>15</v>
      </c>
      <c r="AH1358" s="0" t="n">
        <v>2011</v>
      </c>
      <c r="AI1358" s="0" t="s">
        <v>37</v>
      </c>
      <c r="AJ1358" s="0" t="s">
        <v>37</v>
      </c>
    </row>
    <row r="1359" customFormat="false" ht="13.8" hidden="true" customHeight="false" outlineLevel="0" collapsed="false">
      <c r="C1359" s="0" t="n">
        <v>1367</v>
      </c>
      <c r="D1359" s="3" t="str">
        <f aca="false">VLOOKUP(C1359,$A$1:$B$451,2)</f>
        <v>33-Kochi</v>
      </c>
      <c r="E1359" s="0" t="str">
        <f aca="false">VLOOKUP($D1359,metadata!$B$2:$S$451,2,0)</f>
        <v>Musolin, DL; Tougou, D; Fujisaki, K</v>
      </c>
      <c r="F1359" s="0" t="str">
        <f aca="false">VLOOKUP($D1359,metadata!$B$2:$S$451,3,0)</f>
        <v>Photoperiodic response in the subtropical and warm-temperate zone populations of the southern green stink bug Nezara viridula: why does it not fit the common latitudinal trend?</v>
      </c>
      <c r="G1359" s="0" t="str">
        <f aca="false">VLOOKUP($D1359,metadata!$B$2:$S$451,4,0)</f>
        <v>10.1111/j.1365-3032.2011.00797.x</v>
      </c>
      <c r="H1359" s="0" t="str">
        <f aca="false">VLOOKUP($D1359,metadata!$B$2:$S$451,5,0)</f>
        <v>y</v>
      </c>
      <c r="I1359" s="0" t="str">
        <f aca="false">VLOOKUP($D1359,metadata!$B$2:$S$451,6,0)</f>
        <v>a</v>
      </c>
      <c r="J1359" s="0" t="str">
        <f aca="false">VLOOKUP($D1359,metadata!$B$2:$S$451,7,0)</f>
        <v>i</v>
      </c>
      <c r="K1359" s="0" t="n">
        <f aca="false">VLOOKUP($D1359,metadata!$B$2:$S$451,8,0)</f>
        <v>5</v>
      </c>
      <c r="L1359" s="0" t="n">
        <f aca="false">VLOOKUP($D1359,metadata!$B$2:$S$451,9,0)</f>
        <v>8</v>
      </c>
      <c r="M1359" s="0" t="str">
        <f aca="false">VLOOKUP($D1359,metadata!$B$2:$S$451,10,0)</f>
        <v/>
      </c>
      <c r="N1359" s="0" t="s">
        <v>52</v>
      </c>
      <c r="O1359" s="0" t="s">
        <v>53</v>
      </c>
      <c r="P1359" s="0" t="str">
        <f aca="false">VLOOKUP($D1359,metadata!$B$2:$S$451,13,0)</f>
        <v>Kochi</v>
      </c>
      <c r="Q1359" s="0" t="n">
        <f aca="false">VLOOKUP($D1359,metadata!$B$2:$S$451,14,0)</f>
        <v>33.6</v>
      </c>
      <c r="R1359" s="0" t="n">
        <f aca="false">VLOOKUP($D1359,metadata!$B$2:$S$451,15,0)</f>
        <v>133.6</v>
      </c>
      <c r="S1359" s="0" t="n">
        <f aca="false">VLOOKUP($D1359,metadata!$B$2:$S$451,16,0)</f>
        <v>0.1</v>
      </c>
      <c r="T1359" s="0" t="str">
        <f aca="false">VLOOKUP($D1359,metadata!$B$2:$S$451,17,0)</f>
        <v/>
      </c>
      <c r="U1359" s="0" t="str">
        <f aca="false">VLOOKUP($D1359,metadata!$B$2:$S$451,18,0)</f>
        <v/>
      </c>
      <c r="V1359" s="0" t="n">
        <f aca="false">VLOOKUP($D1359,metadata!$B$2:$Z$451,19,0)</f>
        <v>36.4</v>
      </c>
      <c r="W1359" s="0" t="str">
        <f aca="false">VLOOKUP($D1359,metadata!$B$2:$Z$451,20,0)</f>
        <v>acc</v>
      </c>
      <c r="X1359" s="0" t="str">
        <f aca="false">VLOOKUP($D1359,metadata!$B$2:$Z$451,21,0)</f>
        <v/>
      </c>
      <c r="Y1359" s="0" t="n">
        <f aca="false">VLOOKUP($D1359,metadata!$B$2:$Z$451,22,0)</f>
        <v>33</v>
      </c>
      <c r="Z1359" s="0" t="str">
        <f aca="false">VLOOKUP($D1359,metadata!$B$2:$Z$451,23,0)</f>
        <v/>
      </c>
      <c r="AA1359" s="0" t="str">
        <f aca="false">VLOOKUP($D1359,metadata!$B$2:$Z$451,24,0)</f>
        <v/>
      </c>
      <c r="AB1359" s="0" t="str">
        <f aca="false">VLOOKUP($D1359,metadata!$B$2:$Z$451,25,0)</f>
        <v/>
      </c>
      <c r="AC1359" s="0" t="n">
        <v>10</v>
      </c>
      <c r="AD1359" s="0" t="n">
        <v>72.4279835390946</v>
      </c>
      <c r="AF1359" s="0" t="n">
        <f aca="false">IF(AE1359="",V1359,AE1359)</f>
        <v>36.4</v>
      </c>
      <c r="AG1359" s="0" t="n">
        <f aca="false">ROUND(AC1359,1)</f>
        <v>10</v>
      </c>
      <c r="AH1359" s="0" t="n">
        <v>2011</v>
      </c>
      <c r="AI1359" s="0" t="s">
        <v>37</v>
      </c>
      <c r="AJ1359" s="0" t="s">
        <v>37</v>
      </c>
    </row>
    <row r="1360" customFormat="false" ht="13.8" hidden="true" customHeight="false" outlineLevel="0" collapsed="false">
      <c r="C1360" s="0" t="n">
        <v>1368</v>
      </c>
      <c r="D1360" s="3" t="str">
        <f aca="false">VLOOKUP(C1360,$A$1:$B$451,2)</f>
        <v>33-Kochi</v>
      </c>
      <c r="E1360" s="0" t="str">
        <f aca="false">VLOOKUP($D1360,metadata!$B$2:$S$451,2,0)</f>
        <v>Musolin, DL; Tougou, D; Fujisaki, K</v>
      </c>
      <c r="F1360" s="0" t="str">
        <f aca="false">VLOOKUP($D1360,metadata!$B$2:$S$451,3,0)</f>
        <v>Photoperiodic response in the subtropical and warm-temperate zone populations of the southern green stink bug Nezara viridula: why does it not fit the common latitudinal trend?</v>
      </c>
      <c r="G1360" s="0" t="str">
        <f aca="false">VLOOKUP($D1360,metadata!$B$2:$S$451,4,0)</f>
        <v>10.1111/j.1365-3032.2011.00797.x</v>
      </c>
      <c r="H1360" s="0" t="str">
        <f aca="false">VLOOKUP($D1360,metadata!$B$2:$S$451,5,0)</f>
        <v>y</v>
      </c>
      <c r="I1360" s="0" t="str">
        <f aca="false">VLOOKUP($D1360,metadata!$B$2:$S$451,6,0)</f>
        <v>a</v>
      </c>
      <c r="J1360" s="0" t="str">
        <f aca="false">VLOOKUP($D1360,metadata!$B$2:$S$451,7,0)</f>
        <v>i</v>
      </c>
      <c r="K1360" s="0" t="n">
        <f aca="false">VLOOKUP($D1360,metadata!$B$2:$S$451,8,0)</f>
        <v>5</v>
      </c>
      <c r="L1360" s="0" t="n">
        <f aca="false">VLOOKUP($D1360,metadata!$B$2:$S$451,9,0)</f>
        <v>8</v>
      </c>
      <c r="M1360" s="0" t="str">
        <f aca="false">VLOOKUP($D1360,metadata!$B$2:$S$451,10,0)</f>
        <v/>
      </c>
      <c r="N1360" s="0" t="s">
        <v>52</v>
      </c>
      <c r="O1360" s="0" t="s">
        <v>53</v>
      </c>
      <c r="P1360" s="0" t="str">
        <f aca="false">VLOOKUP($D1360,metadata!$B$2:$S$451,13,0)</f>
        <v>Kochi</v>
      </c>
      <c r="Q1360" s="0" t="n">
        <f aca="false">VLOOKUP($D1360,metadata!$B$2:$S$451,14,0)</f>
        <v>33.6</v>
      </c>
      <c r="R1360" s="0" t="n">
        <f aca="false">VLOOKUP($D1360,metadata!$B$2:$S$451,15,0)</f>
        <v>133.6</v>
      </c>
      <c r="S1360" s="0" t="n">
        <f aca="false">VLOOKUP($D1360,metadata!$B$2:$S$451,16,0)</f>
        <v>0.1</v>
      </c>
      <c r="T1360" s="0" t="str">
        <f aca="false">VLOOKUP($D1360,metadata!$B$2:$S$451,17,0)</f>
        <v/>
      </c>
      <c r="U1360" s="0" t="str">
        <f aca="false">VLOOKUP($D1360,metadata!$B$2:$S$451,18,0)</f>
        <v/>
      </c>
      <c r="V1360" s="0" t="n">
        <f aca="false">VLOOKUP($D1360,metadata!$B$2:$Z$451,19,0)</f>
        <v>36.4</v>
      </c>
      <c r="W1360" s="0" t="str">
        <f aca="false">VLOOKUP($D1360,metadata!$B$2:$Z$451,20,0)</f>
        <v>acc</v>
      </c>
      <c r="X1360" s="0" t="str">
        <f aca="false">VLOOKUP($D1360,metadata!$B$2:$Z$451,21,0)</f>
        <v/>
      </c>
      <c r="Y1360" s="0" t="n">
        <f aca="false">VLOOKUP($D1360,metadata!$B$2:$Z$451,22,0)</f>
        <v>33</v>
      </c>
      <c r="Z1360" s="0" t="str">
        <f aca="false">VLOOKUP($D1360,metadata!$B$2:$Z$451,23,0)</f>
        <v/>
      </c>
      <c r="AA1360" s="0" t="str">
        <f aca="false">VLOOKUP($D1360,metadata!$B$2:$Z$451,24,0)</f>
        <v/>
      </c>
      <c r="AB1360" s="0" t="str">
        <f aca="false">VLOOKUP($D1360,metadata!$B$2:$Z$451,25,0)</f>
        <v/>
      </c>
      <c r="AC1360" s="0" t="n">
        <v>10.9954751131221</v>
      </c>
      <c r="AD1360" s="0" t="n">
        <v>79.4238683127571</v>
      </c>
      <c r="AF1360" s="0" t="n">
        <f aca="false">IF(AE1360="",V1360,AE1360)</f>
        <v>36.4</v>
      </c>
      <c r="AG1360" s="0" t="n">
        <f aca="false">ROUND(AC1360,1)</f>
        <v>11</v>
      </c>
      <c r="AH1360" s="0" t="n">
        <v>2011</v>
      </c>
      <c r="AI1360" s="0" t="s">
        <v>37</v>
      </c>
      <c r="AJ1360" s="0" t="s">
        <v>37</v>
      </c>
    </row>
    <row r="1361" customFormat="false" ht="13.8" hidden="true" customHeight="false" outlineLevel="0" collapsed="false">
      <c r="C1361" s="0" t="n">
        <v>1369</v>
      </c>
      <c r="D1361" s="3" t="str">
        <f aca="false">VLOOKUP(C1361,$A$1:$B$451,2)</f>
        <v>33-Kochi</v>
      </c>
      <c r="E1361" s="0" t="str">
        <f aca="false">VLOOKUP($D1361,metadata!$B$2:$S$451,2,0)</f>
        <v>Musolin, DL; Tougou, D; Fujisaki, K</v>
      </c>
      <c r="F1361" s="0" t="str">
        <f aca="false">VLOOKUP($D1361,metadata!$B$2:$S$451,3,0)</f>
        <v>Photoperiodic response in the subtropical and warm-temperate zone populations of the southern green stink bug Nezara viridula: why does it not fit the common latitudinal trend?</v>
      </c>
      <c r="G1361" s="0" t="str">
        <f aca="false">VLOOKUP($D1361,metadata!$B$2:$S$451,4,0)</f>
        <v>10.1111/j.1365-3032.2011.00797.x</v>
      </c>
      <c r="H1361" s="0" t="str">
        <f aca="false">VLOOKUP($D1361,metadata!$B$2:$S$451,5,0)</f>
        <v>y</v>
      </c>
      <c r="I1361" s="0" t="str">
        <f aca="false">VLOOKUP($D1361,metadata!$B$2:$S$451,6,0)</f>
        <v>a</v>
      </c>
      <c r="J1361" s="0" t="str">
        <f aca="false">VLOOKUP($D1361,metadata!$B$2:$S$451,7,0)</f>
        <v>i</v>
      </c>
      <c r="K1361" s="0" t="n">
        <f aca="false">VLOOKUP($D1361,metadata!$B$2:$S$451,8,0)</f>
        <v>5</v>
      </c>
      <c r="L1361" s="0" t="n">
        <f aca="false">VLOOKUP($D1361,metadata!$B$2:$S$451,9,0)</f>
        <v>8</v>
      </c>
      <c r="M1361" s="0" t="str">
        <f aca="false">VLOOKUP($D1361,metadata!$B$2:$S$451,10,0)</f>
        <v/>
      </c>
      <c r="N1361" s="0" t="s">
        <v>52</v>
      </c>
      <c r="O1361" s="0" t="s">
        <v>53</v>
      </c>
      <c r="P1361" s="0" t="str">
        <f aca="false">VLOOKUP($D1361,metadata!$B$2:$S$451,13,0)</f>
        <v>Kochi</v>
      </c>
      <c r="Q1361" s="0" t="n">
        <f aca="false">VLOOKUP($D1361,metadata!$B$2:$S$451,14,0)</f>
        <v>33.6</v>
      </c>
      <c r="R1361" s="0" t="n">
        <f aca="false">VLOOKUP($D1361,metadata!$B$2:$S$451,15,0)</f>
        <v>133.6</v>
      </c>
      <c r="S1361" s="0" t="n">
        <f aca="false">VLOOKUP($D1361,metadata!$B$2:$S$451,16,0)</f>
        <v>0.1</v>
      </c>
      <c r="T1361" s="0" t="str">
        <f aca="false">VLOOKUP($D1361,metadata!$B$2:$S$451,17,0)</f>
        <v/>
      </c>
      <c r="U1361" s="0" t="str">
        <f aca="false">VLOOKUP($D1361,metadata!$B$2:$S$451,18,0)</f>
        <v/>
      </c>
      <c r="V1361" s="0" t="n">
        <f aca="false">VLOOKUP($D1361,metadata!$B$2:$Z$451,19,0)</f>
        <v>36.4</v>
      </c>
      <c r="W1361" s="0" t="str">
        <f aca="false">VLOOKUP($D1361,metadata!$B$2:$Z$451,20,0)</f>
        <v>acc</v>
      </c>
      <c r="X1361" s="0" t="str">
        <f aca="false">VLOOKUP($D1361,metadata!$B$2:$Z$451,21,0)</f>
        <v/>
      </c>
      <c r="Y1361" s="0" t="n">
        <f aca="false">VLOOKUP($D1361,metadata!$B$2:$Z$451,22,0)</f>
        <v>33</v>
      </c>
      <c r="Z1361" s="0" t="str">
        <f aca="false">VLOOKUP($D1361,metadata!$B$2:$Z$451,23,0)</f>
        <v/>
      </c>
      <c r="AA1361" s="0" t="str">
        <f aca="false">VLOOKUP($D1361,metadata!$B$2:$Z$451,24,0)</f>
        <v/>
      </c>
      <c r="AB1361" s="0" t="str">
        <f aca="false">VLOOKUP($D1361,metadata!$B$2:$Z$451,25,0)</f>
        <v/>
      </c>
      <c r="AC1361" s="0" t="n">
        <v>11.5158371040724</v>
      </c>
      <c r="AD1361" s="0" t="n">
        <v>61.7283950617283</v>
      </c>
      <c r="AF1361" s="0" t="n">
        <f aca="false">IF(AE1361="",V1361,AE1361)</f>
        <v>36.4</v>
      </c>
      <c r="AG1361" s="0" t="n">
        <f aca="false">ROUND(AC1361,1)</f>
        <v>11.5</v>
      </c>
      <c r="AH1361" s="0" t="n">
        <v>2011</v>
      </c>
      <c r="AI1361" s="0" t="s">
        <v>37</v>
      </c>
      <c r="AJ1361" s="0" t="s">
        <v>37</v>
      </c>
    </row>
    <row r="1362" customFormat="false" ht="13.8" hidden="true" customHeight="false" outlineLevel="0" collapsed="false">
      <c r="C1362" s="0" t="n">
        <v>1370</v>
      </c>
      <c r="D1362" s="3" t="str">
        <f aca="false">VLOOKUP(C1362,$A$1:$B$451,2)</f>
        <v>33-Kochi</v>
      </c>
      <c r="E1362" s="0" t="str">
        <f aca="false">VLOOKUP($D1362,metadata!$B$2:$S$451,2,0)</f>
        <v>Musolin, DL; Tougou, D; Fujisaki, K</v>
      </c>
      <c r="F1362" s="0" t="str">
        <f aca="false">VLOOKUP($D1362,metadata!$B$2:$S$451,3,0)</f>
        <v>Photoperiodic response in the subtropical and warm-temperate zone populations of the southern green stink bug Nezara viridula: why does it not fit the common latitudinal trend?</v>
      </c>
      <c r="G1362" s="0" t="str">
        <f aca="false">VLOOKUP($D1362,metadata!$B$2:$S$451,4,0)</f>
        <v>10.1111/j.1365-3032.2011.00797.x</v>
      </c>
      <c r="H1362" s="0" t="str">
        <f aca="false">VLOOKUP($D1362,metadata!$B$2:$S$451,5,0)</f>
        <v>y</v>
      </c>
      <c r="I1362" s="0" t="str">
        <f aca="false">VLOOKUP($D1362,metadata!$B$2:$S$451,6,0)</f>
        <v>a</v>
      </c>
      <c r="J1362" s="0" t="str">
        <f aca="false">VLOOKUP($D1362,metadata!$B$2:$S$451,7,0)</f>
        <v>i</v>
      </c>
      <c r="K1362" s="0" t="n">
        <f aca="false">VLOOKUP($D1362,metadata!$B$2:$S$451,8,0)</f>
        <v>5</v>
      </c>
      <c r="L1362" s="0" t="n">
        <f aca="false">VLOOKUP($D1362,metadata!$B$2:$S$451,9,0)</f>
        <v>8</v>
      </c>
      <c r="M1362" s="0" t="str">
        <f aca="false">VLOOKUP($D1362,metadata!$B$2:$S$451,10,0)</f>
        <v/>
      </c>
      <c r="N1362" s="0" t="s">
        <v>52</v>
      </c>
      <c r="O1362" s="0" t="s">
        <v>53</v>
      </c>
      <c r="P1362" s="0" t="str">
        <f aca="false">VLOOKUP($D1362,metadata!$B$2:$S$451,13,0)</f>
        <v>Kochi</v>
      </c>
      <c r="Q1362" s="0" t="n">
        <f aca="false">VLOOKUP($D1362,metadata!$B$2:$S$451,14,0)</f>
        <v>33.6</v>
      </c>
      <c r="R1362" s="0" t="n">
        <f aca="false">VLOOKUP($D1362,metadata!$B$2:$S$451,15,0)</f>
        <v>133.6</v>
      </c>
      <c r="S1362" s="0" t="n">
        <f aca="false">VLOOKUP($D1362,metadata!$B$2:$S$451,16,0)</f>
        <v>0.1</v>
      </c>
      <c r="T1362" s="0" t="str">
        <f aca="false">VLOOKUP($D1362,metadata!$B$2:$S$451,17,0)</f>
        <v/>
      </c>
      <c r="U1362" s="0" t="str">
        <f aca="false">VLOOKUP($D1362,metadata!$B$2:$S$451,18,0)</f>
        <v/>
      </c>
      <c r="V1362" s="0" t="n">
        <f aca="false">VLOOKUP($D1362,metadata!$B$2:$Z$451,19,0)</f>
        <v>36.4</v>
      </c>
      <c r="W1362" s="0" t="str">
        <f aca="false">VLOOKUP($D1362,metadata!$B$2:$Z$451,20,0)</f>
        <v>acc</v>
      </c>
      <c r="X1362" s="0" t="str">
        <f aca="false">VLOOKUP($D1362,metadata!$B$2:$Z$451,21,0)</f>
        <v/>
      </c>
      <c r="Y1362" s="0" t="n">
        <f aca="false">VLOOKUP($D1362,metadata!$B$2:$Z$451,22,0)</f>
        <v>33</v>
      </c>
      <c r="Z1362" s="0" t="str">
        <f aca="false">VLOOKUP($D1362,metadata!$B$2:$Z$451,23,0)</f>
        <v/>
      </c>
      <c r="AA1362" s="0" t="str">
        <f aca="false">VLOOKUP($D1362,metadata!$B$2:$Z$451,24,0)</f>
        <v/>
      </c>
      <c r="AB1362" s="0" t="str">
        <f aca="false">VLOOKUP($D1362,metadata!$B$2:$Z$451,25,0)</f>
        <v/>
      </c>
      <c r="AC1362" s="0" t="n">
        <v>12.0135746606334</v>
      </c>
      <c r="AD1362" s="0" t="n">
        <v>36.2139917695473</v>
      </c>
      <c r="AF1362" s="0" t="n">
        <f aca="false">IF(AE1362="",V1362,AE1362)</f>
        <v>36.4</v>
      </c>
      <c r="AG1362" s="0" t="n">
        <f aca="false">ROUND(AC1362,1)</f>
        <v>12</v>
      </c>
      <c r="AH1362" s="0" t="n">
        <v>2011</v>
      </c>
      <c r="AI1362" s="0" t="s">
        <v>37</v>
      </c>
      <c r="AJ1362" s="0" t="s">
        <v>37</v>
      </c>
    </row>
    <row r="1363" customFormat="false" ht="13.8" hidden="true" customHeight="false" outlineLevel="0" collapsed="false">
      <c r="C1363" s="0" t="n">
        <v>1371</v>
      </c>
      <c r="D1363" s="3" t="str">
        <f aca="false">VLOOKUP(C1363,$A$1:$B$451,2)</f>
        <v>33-Kochi</v>
      </c>
      <c r="E1363" s="0" t="str">
        <f aca="false">VLOOKUP($D1363,metadata!$B$2:$S$451,2,0)</f>
        <v>Musolin, DL; Tougou, D; Fujisaki, K</v>
      </c>
      <c r="F1363" s="0" t="str">
        <f aca="false">VLOOKUP($D1363,metadata!$B$2:$S$451,3,0)</f>
        <v>Photoperiodic response in the subtropical and warm-temperate zone populations of the southern green stink bug Nezara viridula: why does it not fit the common latitudinal trend?</v>
      </c>
      <c r="G1363" s="0" t="str">
        <f aca="false">VLOOKUP($D1363,metadata!$B$2:$S$451,4,0)</f>
        <v>10.1111/j.1365-3032.2011.00797.x</v>
      </c>
      <c r="H1363" s="0" t="str">
        <f aca="false">VLOOKUP($D1363,metadata!$B$2:$S$451,5,0)</f>
        <v>y</v>
      </c>
      <c r="I1363" s="0" t="str">
        <f aca="false">VLOOKUP($D1363,metadata!$B$2:$S$451,6,0)</f>
        <v>a</v>
      </c>
      <c r="J1363" s="0" t="str">
        <f aca="false">VLOOKUP($D1363,metadata!$B$2:$S$451,7,0)</f>
        <v>i</v>
      </c>
      <c r="K1363" s="0" t="n">
        <f aca="false">VLOOKUP($D1363,metadata!$B$2:$S$451,8,0)</f>
        <v>5</v>
      </c>
      <c r="L1363" s="0" t="n">
        <f aca="false">VLOOKUP($D1363,metadata!$B$2:$S$451,9,0)</f>
        <v>8</v>
      </c>
      <c r="M1363" s="0" t="str">
        <f aca="false">VLOOKUP($D1363,metadata!$B$2:$S$451,10,0)</f>
        <v/>
      </c>
      <c r="N1363" s="0" t="s">
        <v>52</v>
      </c>
      <c r="O1363" s="0" t="s">
        <v>53</v>
      </c>
      <c r="P1363" s="0" t="str">
        <f aca="false">VLOOKUP($D1363,metadata!$B$2:$S$451,13,0)</f>
        <v>Kochi</v>
      </c>
      <c r="Q1363" s="0" t="n">
        <f aca="false">VLOOKUP($D1363,metadata!$B$2:$S$451,14,0)</f>
        <v>33.6</v>
      </c>
      <c r="R1363" s="0" t="n">
        <f aca="false">VLOOKUP($D1363,metadata!$B$2:$S$451,15,0)</f>
        <v>133.6</v>
      </c>
      <c r="S1363" s="0" t="n">
        <f aca="false">VLOOKUP($D1363,metadata!$B$2:$S$451,16,0)</f>
        <v>0.1</v>
      </c>
      <c r="T1363" s="0" t="str">
        <f aca="false">VLOOKUP($D1363,metadata!$B$2:$S$451,17,0)</f>
        <v/>
      </c>
      <c r="U1363" s="0" t="str">
        <f aca="false">VLOOKUP($D1363,metadata!$B$2:$S$451,18,0)</f>
        <v/>
      </c>
      <c r="V1363" s="0" t="n">
        <f aca="false">VLOOKUP($D1363,metadata!$B$2:$Z$451,19,0)</f>
        <v>36.4</v>
      </c>
      <c r="W1363" s="0" t="str">
        <f aca="false">VLOOKUP($D1363,metadata!$B$2:$Z$451,20,0)</f>
        <v>acc</v>
      </c>
      <c r="X1363" s="0" t="str">
        <f aca="false">VLOOKUP($D1363,metadata!$B$2:$Z$451,21,0)</f>
        <v/>
      </c>
      <c r="Y1363" s="0" t="n">
        <f aca="false">VLOOKUP($D1363,metadata!$B$2:$Z$451,22,0)</f>
        <v>33</v>
      </c>
      <c r="Z1363" s="0" t="str">
        <f aca="false">VLOOKUP($D1363,metadata!$B$2:$Z$451,23,0)</f>
        <v/>
      </c>
      <c r="AA1363" s="0" t="str">
        <f aca="false">VLOOKUP($D1363,metadata!$B$2:$Z$451,24,0)</f>
        <v/>
      </c>
      <c r="AB1363" s="0" t="str">
        <f aca="false">VLOOKUP($D1363,metadata!$B$2:$Z$451,25,0)</f>
        <v/>
      </c>
      <c r="AC1363" s="0" t="n">
        <v>12.5113122171945</v>
      </c>
      <c r="AD1363" s="0" t="n">
        <v>39.917695473251</v>
      </c>
      <c r="AF1363" s="0" t="n">
        <f aca="false">IF(AE1363="",V1363,AE1363)</f>
        <v>36.4</v>
      </c>
      <c r="AG1363" s="0" t="n">
        <f aca="false">ROUND(AC1363,1)</f>
        <v>12.5</v>
      </c>
      <c r="AH1363" s="0" t="n">
        <v>2011</v>
      </c>
      <c r="AI1363" s="0" t="s">
        <v>37</v>
      </c>
      <c r="AJ1363" s="0" t="s">
        <v>37</v>
      </c>
    </row>
    <row r="1364" customFormat="false" ht="13.8" hidden="true" customHeight="false" outlineLevel="0" collapsed="false">
      <c r="C1364" s="0" t="n">
        <v>1372</v>
      </c>
      <c r="D1364" s="3" t="str">
        <f aca="false">VLOOKUP(C1364,$A$1:$B$451,2)</f>
        <v>33-Kochi</v>
      </c>
      <c r="E1364" s="0" t="str">
        <f aca="false">VLOOKUP($D1364,metadata!$B$2:$S$451,2,0)</f>
        <v>Musolin, DL; Tougou, D; Fujisaki, K</v>
      </c>
      <c r="F1364" s="0" t="str">
        <f aca="false">VLOOKUP($D1364,metadata!$B$2:$S$451,3,0)</f>
        <v>Photoperiodic response in the subtropical and warm-temperate zone populations of the southern green stink bug Nezara viridula: why does it not fit the common latitudinal trend?</v>
      </c>
      <c r="G1364" s="0" t="str">
        <f aca="false">VLOOKUP($D1364,metadata!$B$2:$S$451,4,0)</f>
        <v>10.1111/j.1365-3032.2011.00797.x</v>
      </c>
      <c r="H1364" s="0" t="str">
        <f aca="false">VLOOKUP($D1364,metadata!$B$2:$S$451,5,0)</f>
        <v>y</v>
      </c>
      <c r="I1364" s="0" t="str">
        <f aca="false">VLOOKUP($D1364,metadata!$B$2:$S$451,6,0)</f>
        <v>a</v>
      </c>
      <c r="J1364" s="0" t="str">
        <f aca="false">VLOOKUP($D1364,metadata!$B$2:$S$451,7,0)</f>
        <v>i</v>
      </c>
      <c r="K1364" s="0" t="n">
        <f aca="false">VLOOKUP($D1364,metadata!$B$2:$S$451,8,0)</f>
        <v>5</v>
      </c>
      <c r="L1364" s="0" t="n">
        <f aca="false">VLOOKUP($D1364,metadata!$B$2:$S$451,9,0)</f>
        <v>8</v>
      </c>
      <c r="M1364" s="0" t="str">
        <f aca="false">VLOOKUP($D1364,metadata!$B$2:$S$451,10,0)</f>
        <v/>
      </c>
      <c r="N1364" s="0" t="s">
        <v>52</v>
      </c>
      <c r="O1364" s="0" t="s">
        <v>53</v>
      </c>
      <c r="P1364" s="0" t="str">
        <f aca="false">VLOOKUP($D1364,metadata!$B$2:$S$451,13,0)</f>
        <v>Kochi</v>
      </c>
      <c r="Q1364" s="0" t="n">
        <f aca="false">VLOOKUP($D1364,metadata!$B$2:$S$451,14,0)</f>
        <v>33.6</v>
      </c>
      <c r="R1364" s="0" t="n">
        <f aca="false">VLOOKUP($D1364,metadata!$B$2:$S$451,15,0)</f>
        <v>133.6</v>
      </c>
      <c r="S1364" s="0" t="n">
        <f aca="false">VLOOKUP($D1364,metadata!$B$2:$S$451,16,0)</f>
        <v>0.1</v>
      </c>
      <c r="T1364" s="0" t="str">
        <f aca="false">VLOOKUP($D1364,metadata!$B$2:$S$451,17,0)</f>
        <v/>
      </c>
      <c r="U1364" s="0" t="str">
        <f aca="false">VLOOKUP($D1364,metadata!$B$2:$S$451,18,0)</f>
        <v/>
      </c>
      <c r="V1364" s="0" t="n">
        <f aca="false">VLOOKUP($D1364,metadata!$B$2:$Z$451,19,0)</f>
        <v>36.4</v>
      </c>
      <c r="W1364" s="0" t="str">
        <f aca="false">VLOOKUP($D1364,metadata!$B$2:$Z$451,20,0)</f>
        <v>acc</v>
      </c>
      <c r="X1364" s="0" t="str">
        <f aca="false">VLOOKUP($D1364,metadata!$B$2:$Z$451,21,0)</f>
        <v/>
      </c>
      <c r="Y1364" s="0" t="n">
        <f aca="false">VLOOKUP($D1364,metadata!$B$2:$Z$451,22,0)</f>
        <v>33</v>
      </c>
      <c r="Z1364" s="0" t="str">
        <f aca="false">VLOOKUP($D1364,metadata!$B$2:$Z$451,23,0)</f>
        <v/>
      </c>
      <c r="AA1364" s="0" t="str">
        <f aca="false">VLOOKUP($D1364,metadata!$B$2:$Z$451,24,0)</f>
        <v/>
      </c>
      <c r="AB1364" s="0" t="str">
        <f aca="false">VLOOKUP($D1364,metadata!$B$2:$Z$451,25,0)</f>
        <v/>
      </c>
      <c r="AC1364" s="0" t="n">
        <v>13.0090497737556</v>
      </c>
      <c r="AD1364" s="0" t="n">
        <v>0.411522633744851</v>
      </c>
      <c r="AF1364" s="0" t="n">
        <f aca="false">IF(AE1364="",V1364,AE1364)</f>
        <v>36.4</v>
      </c>
      <c r="AG1364" s="0" t="n">
        <f aca="false">ROUND(AC1364,1)</f>
        <v>13</v>
      </c>
      <c r="AH1364" s="0" t="n">
        <v>2011</v>
      </c>
      <c r="AI1364" s="0" t="s">
        <v>37</v>
      </c>
      <c r="AJ1364" s="0" t="s">
        <v>37</v>
      </c>
    </row>
    <row r="1365" customFormat="false" ht="13.8" hidden="true" customHeight="false" outlineLevel="0" collapsed="false">
      <c r="C1365" s="0" t="n">
        <v>1373</v>
      </c>
      <c r="D1365" s="3" t="str">
        <f aca="false">VLOOKUP(C1365,$A$1:$B$451,2)</f>
        <v>33-Kochi</v>
      </c>
      <c r="E1365" s="0" t="str">
        <f aca="false">VLOOKUP($D1365,metadata!$B$2:$S$451,2,0)</f>
        <v>Musolin, DL; Tougou, D; Fujisaki, K</v>
      </c>
      <c r="F1365" s="0" t="str">
        <f aca="false">VLOOKUP($D1365,metadata!$B$2:$S$451,3,0)</f>
        <v>Photoperiodic response in the subtropical and warm-temperate zone populations of the southern green stink bug Nezara viridula: why does it not fit the common latitudinal trend?</v>
      </c>
      <c r="G1365" s="0" t="str">
        <f aca="false">VLOOKUP($D1365,metadata!$B$2:$S$451,4,0)</f>
        <v>10.1111/j.1365-3032.2011.00797.x</v>
      </c>
      <c r="H1365" s="0" t="str">
        <f aca="false">VLOOKUP($D1365,metadata!$B$2:$S$451,5,0)</f>
        <v>y</v>
      </c>
      <c r="I1365" s="0" t="str">
        <f aca="false">VLOOKUP($D1365,metadata!$B$2:$S$451,6,0)</f>
        <v>a</v>
      </c>
      <c r="J1365" s="0" t="str">
        <f aca="false">VLOOKUP($D1365,metadata!$B$2:$S$451,7,0)</f>
        <v>i</v>
      </c>
      <c r="K1365" s="0" t="n">
        <f aca="false">VLOOKUP($D1365,metadata!$B$2:$S$451,8,0)</f>
        <v>5</v>
      </c>
      <c r="L1365" s="0" t="n">
        <f aca="false">VLOOKUP($D1365,metadata!$B$2:$S$451,9,0)</f>
        <v>8</v>
      </c>
      <c r="M1365" s="0" t="str">
        <f aca="false">VLOOKUP($D1365,metadata!$B$2:$S$451,10,0)</f>
        <v/>
      </c>
      <c r="N1365" s="0" t="s">
        <v>52</v>
      </c>
      <c r="O1365" s="0" t="s">
        <v>53</v>
      </c>
      <c r="P1365" s="0" t="str">
        <f aca="false">VLOOKUP($D1365,metadata!$B$2:$S$451,13,0)</f>
        <v>Kochi</v>
      </c>
      <c r="Q1365" s="0" t="n">
        <f aca="false">VLOOKUP($D1365,metadata!$B$2:$S$451,14,0)</f>
        <v>33.6</v>
      </c>
      <c r="R1365" s="0" t="n">
        <f aca="false">VLOOKUP($D1365,metadata!$B$2:$S$451,15,0)</f>
        <v>133.6</v>
      </c>
      <c r="S1365" s="0" t="n">
        <f aca="false">VLOOKUP($D1365,metadata!$B$2:$S$451,16,0)</f>
        <v>0.1</v>
      </c>
      <c r="T1365" s="0" t="str">
        <f aca="false">VLOOKUP($D1365,metadata!$B$2:$S$451,17,0)</f>
        <v/>
      </c>
      <c r="U1365" s="0" t="str">
        <f aca="false">VLOOKUP($D1365,metadata!$B$2:$S$451,18,0)</f>
        <v/>
      </c>
      <c r="V1365" s="0" t="n">
        <f aca="false">VLOOKUP($D1365,metadata!$B$2:$Z$451,19,0)</f>
        <v>36.4</v>
      </c>
      <c r="W1365" s="0" t="str">
        <f aca="false">VLOOKUP($D1365,metadata!$B$2:$Z$451,20,0)</f>
        <v>acc</v>
      </c>
      <c r="X1365" s="0" t="str">
        <f aca="false">VLOOKUP($D1365,metadata!$B$2:$Z$451,21,0)</f>
        <v/>
      </c>
      <c r="Y1365" s="0" t="n">
        <f aca="false">VLOOKUP($D1365,metadata!$B$2:$Z$451,22,0)</f>
        <v>33</v>
      </c>
      <c r="Z1365" s="0" t="str">
        <f aca="false">VLOOKUP($D1365,metadata!$B$2:$Z$451,23,0)</f>
        <v/>
      </c>
      <c r="AA1365" s="0" t="str">
        <f aca="false">VLOOKUP($D1365,metadata!$B$2:$Z$451,24,0)</f>
        <v/>
      </c>
      <c r="AB1365" s="0" t="str">
        <f aca="false">VLOOKUP($D1365,metadata!$B$2:$Z$451,25,0)</f>
        <v/>
      </c>
      <c r="AC1365" s="0" t="n">
        <v>14.0045248868778</v>
      </c>
      <c r="AD1365" s="0" t="n">
        <v>9.87654320987654</v>
      </c>
      <c r="AF1365" s="0" t="n">
        <f aca="false">IF(AE1365="",V1365,AE1365)</f>
        <v>36.4</v>
      </c>
      <c r="AG1365" s="0" t="n">
        <f aca="false">ROUND(AC1365,1)</f>
        <v>14</v>
      </c>
      <c r="AH1365" s="0" t="n">
        <v>2011</v>
      </c>
      <c r="AI1365" s="0" t="s">
        <v>37</v>
      </c>
      <c r="AJ1365" s="0" t="s">
        <v>37</v>
      </c>
    </row>
    <row r="1366" customFormat="false" ht="13.8" hidden="true" customHeight="false" outlineLevel="0" collapsed="false">
      <c r="C1366" s="0" t="n">
        <v>1374</v>
      </c>
      <c r="D1366" s="3" t="str">
        <f aca="false">VLOOKUP(C1366,$A$1:$B$451,2)</f>
        <v>33-Kochi</v>
      </c>
      <c r="E1366" s="0" t="str">
        <f aca="false">VLOOKUP($D1366,metadata!$B$2:$S$451,2,0)</f>
        <v>Musolin, DL; Tougou, D; Fujisaki, K</v>
      </c>
      <c r="F1366" s="0" t="str">
        <f aca="false">VLOOKUP($D1366,metadata!$B$2:$S$451,3,0)</f>
        <v>Photoperiodic response in the subtropical and warm-temperate zone populations of the southern green stink bug Nezara viridula: why does it not fit the common latitudinal trend?</v>
      </c>
      <c r="G1366" s="0" t="str">
        <f aca="false">VLOOKUP($D1366,metadata!$B$2:$S$451,4,0)</f>
        <v>10.1111/j.1365-3032.2011.00797.x</v>
      </c>
      <c r="H1366" s="0" t="str">
        <f aca="false">VLOOKUP($D1366,metadata!$B$2:$S$451,5,0)</f>
        <v>y</v>
      </c>
      <c r="I1366" s="0" t="str">
        <f aca="false">VLOOKUP($D1366,metadata!$B$2:$S$451,6,0)</f>
        <v>a</v>
      </c>
      <c r="J1366" s="0" t="str">
        <f aca="false">VLOOKUP($D1366,metadata!$B$2:$S$451,7,0)</f>
        <v>i</v>
      </c>
      <c r="K1366" s="0" t="n">
        <f aca="false">VLOOKUP($D1366,metadata!$B$2:$S$451,8,0)</f>
        <v>5</v>
      </c>
      <c r="L1366" s="0" t="n">
        <f aca="false">VLOOKUP($D1366,metadata!$B$2:$S$451,9,0)</f>
        <v>8</v>
      </c>
      <c r="M1366" s="0" t="str">
        <f aca="false">VLOOKUP($D1366,metadata!$B$2:$S$451,10,0)</f>
        <v/>
      </c>
      <c r="N1366" s="0" t="s">
        <v>52</v>
      </c>
      <c r="O1366" s="0" t="s">
        <v>53</v>
      </c>
      <c r="P1366" s="0" t="str">
        <f aca="false">VLOOKUP($D1366,metadata!$B$2:$S$451,13,0)</f>
        <v>Kochi</v>
      </c>
      <c r="Q1366" s="0" t="n">
        <f aca="false">VLOOKUP($D1366,metadata!$B$2:$S$451,14,0)</f>
        <v>33.6</v>
      </c>
      <c r="R1366" s="0" t="n">
        <f aca="false">VLOOKUP($D1366,metadata!$B$2:$S$451,15,0)</f>
        <v>133.6</v>
      </c>
      <c r="S1366" s="0" t="n">
        <f aca="false">VLOOKUP($D1366,metadata!$B$2:$S$451,16,0)</f>
        <v>0.1</v>
      </c>
      <c r="T1366" s="0" t="str">
        <f aca="false">VLOOKUP($D1366,metadata!$B$2:$S$451,17,0)</f>
        <v/>
      </c>
      <c r="U1366" s="0" t="str">
        <f aca="false">VLOOKUP($D1366,metadata!$B$2:$S$451,18,0)</f>
        <v/>
      </c>
      <c r="V1366" s="0" t="n">
        <f aca="false">VLOOKUP($D1366,metadata!$B$2:$Z$451,19,0)</f>
        <v>36.4</v>
      </c>
      <c r="W1366" s="0" t="str">
        <f aca="false">VLOOKUP($D1366,metadata!$B$2:$Z$451,20,0)</f>
        <v>acc</v>
      </c>
      <c r="X1366" s="0" t="str">
        <f aca="false">VLOOKUP($D1366,metadata!$B$2:$Z$451,21,0)</f>
        <v/>
      </c>
      <c r="Y1366" s="0" t="n">
        <f aca="false">VLOOKUP($D1366,metadata!$B$2:$Z$451,22,0)</f>
        <v>33</v>
      </c>
      <c r="Z1366" s="0" t="str">
        <f aca="false">VLOOKUP($D1366,metadata!$B$2:$Z$451,23,0)</f>
        <v/>
      </c>
      <c r="AA1366" s="0" t="str">
        <f aca="false">VLOOKUP($D1366,metadata!$B$2:$Z$451,24,0)</f>
        <v/>
      </c>
      <c r="AB1366" s="0" t="str">
        <f aca="false">VLOOKUP($D1366,metadata!$B$2:$Z$451,25,0)</f>
        <v/>
      </c>
      <c r="AC1366" s="0" t="n">
        <v>15</v>
      </c>
      <c r="AD1366" s="0" t="n">
        <v>0.823045267489689</v>
      </c>
      <c r="AF1366" s="0" t="n">
        <f aca="false">IF(AE1366="",V1366,AE1366)</f>
        <v>36.4</v>
      </c>
      <c r="AG1366" s="0" t="n">
        <f aca="false">ROUND(AC1366,1)</f>
        <v>15</v>
      </c>
      <c r="AH1366" s="0" t="n">
        <v>2011</v>
      </c>
      <c r="AI1366" s="0" t="s">
        <v>37</v>
      </c>
      <c r="AJ1366" s="0" t="s">
        <v>37</v>
      </c>
    </row>
    <row r="1367" customFormat="false" ht="13.8" hidden="true" customHeight="false" outlineLevel="0" collapsed="false">
      <c r="C1367" s="0" t="n">
        <v>1375</v>
      </c>
      <c r="D1367" s="3" t="str">
        <f aca="false">VLOOKUP(C1367,$A$1:$B$451,2)</f>
        <v>33-Wakayama</v>
      </c>
      <c r="E1367" s="0" t="str">
        <f aca="false">VLOOKUP($D1367,metadata!$B$2:$S$451,2,0)</f>
        <v>Musolin, DL; Tougou, D; Fujisaki, K</v>
      </c>
      <c r="F1367" s="0" t="str">
        <f aca="false">VLOOKUP($D1367,metadata!$B$2:$S$451,3,0)</f>
        <v>Photoperiodic response in the subtropical and warm-temperate zone populations of the southern green stink bug Nezara viridula: why does it not fit the common latitudinal trend?</v>
      </c>
      <c r="G1367" s="0" t="str">
        <f aca="false">VLOOKUP($D1367,metadata!$B$2:$S$451,4,0)</f>
        <v>10.1111/j.1365-3032.2011.00797.x</v>
      </c>
      <c r="H1367" s="0" t="str">
        <f aca="false">VLOOKUP($D1367,metadata!$B$2:$S$451,5,0)</f>
        <v>y</v>
      </c>
      <c r="I1367" s="0" t="str">
        <f aca="false">VLOOKUP($D1367,metadata!$B$2:$S$451,6,0)</f>
        <v>a</v>
      </c>
      <c r="J1367" s="0" t="str">
        <f aca="false">VLOOKUP($D1367,metadata!$B$2:$S$451,7,0)</f>
        <v>i</v>
      </c>
      <c r="K1367" s="0" t="n">
        <f aca="false">VLOOKUP($D1367,metadata!$B$2:$S$451,8,0)</f>
        <v>5</v>
      </c>
      <c r="L1367" s="0" t="n">
        <f aca="false">VLOOKUP($D1367,metadata!$B$2:$S$451,9,0)</f>
        <v>6</v>
      </c>
      <c r="M1367" s="0" t="str">
        <f aca="false">VLOOKUP($D1367,metadata!$B$2:$S$451,10,0)</f>
        <v/>
      </c>
      <c r="N1367" s="0" t="s">
        <v>52</v>
      </c>
      <c r="O1367" s="0" t="s">
        <v>53</v>
      </c>
      <c r="P1367" s="0" t="str">
        <f aca="false">VLOOKUP($D1367,metadata!$B$2:$S$451,13,0)</f>
        <v>Wakayama</v>
      </c>
      <c r="Q1367" s="0" t="n">
        <f aca="false">VLOOKUP($D1367,metadata!$B$2:$S$451,14,0)</f>
        <v>33.7</v>
      </c>
      <c r="R1367" s="0" t="n">
        <f aca="false">VLOOKUP($D1367,metadata!$B$2:$S$451,15,0)</f>
        <v>135.7</v>
      </c>
      <c r="S1367" s="0" t="n">
        <f aca="false">VLOOKUP($D1367,metadata!$B$2:$S$451,16,0)</f>
        <v>0.1</v>
      </c>
      <c r="T1367" s="0" t="str">
        <f aca="false">VLOOKUP($D1367,metadata!$B$2:$S$451,17,0)</f>
        <v/>
      </c>
      <c r="U1367" s="0" t="str">
        <f aca="false">VLOOKUP($D1367,metadata!$B$2:$S$451,18,0)</f>
        <v/>
      </c>
      <c r="V1367" s="0" t="n">
        <f aca="false">VLOOKUP($D1367,metadata!$B$2:$Z$451,19,0)</f>
        <v>37</v>
      </c>
      <c r="W1367" s="0" t="str">
        <f aca="false">VLOOKUP($D1367,metadata!$B$2:$Z$451,20,0)</f>
        <v>acc</v>
      </c>
      <c r="X1367" s="0" t="str">
        <f aca="false">VLOOKUP($D1367,metadata!$B$2:$Z$451,21,0)</f>
        <v/>
      </c>
      <c r="Y1367" s="0" t="n">
        <f aca="false">VLOOKUP($D1367,metadata!$B$2:$Z$451,22,0)</f>
        <v>33</v>
      </c>
      <c r="Z1367" s="0" t="str">
        <f aca="false">VLOOKUP($D1367,metadata!$B$2:$Z$451,23,0)</f>
        <v/>
      </c>
      <c r="AA1367" s="0" t="str">
        <f aca="false">VLOOKUP($D1367,metadata!$B$2:$Z$451,24,0)</f>
        <v/>
      </c>
      <c r="AB1367" s="0" t="str">
        <f aca="false">VLOOKUP($D1367,metadata!$B$2:$Z$451,25,0)</f>
        <v/>
      </c>
      <c r="AC1367" s="0" t="n">
        <v>10.0226244343891</v>
      </c>
      <c r="AD1367" s="0" t="n">
        <v>73.7704918032786</v>
      </c>
      <c r="AF1367" s="0" t="n">
        <f aca="false">IF(AE1367="",V1367,AE1367)</f>
        <v>37</v>
      </c>
      <c r="AG1367" s="0" t="n">
        <f aca="false">ROUND(AC1367,1)</f>
        <v>10</v>
      </c>
      <c r="AH1367" s="0" t="n">
        <v>2011</v>
      </c>
      <c r="AI1367" s="0" t="s">
        <v>37</v>
      </c>
      <c r="AJ1367" s="0" t="s">
        <v>38</v>
      </c>
    </row>
    <row r="1368" customFormat="false" ht="13.8" hidden="true" customHeight="false" outlineLevel="0" collapsed="false">
      <c r="C1368" s="0" t="n">
        <v>1376</v>
      </c>
      <c r="D1368" s="3" t="str">
        <f aca="false">VLOOKUP(C1368,$A$1:$B$451,2)</f>
        <v>33-Wakayama</v>
      </c>
      <c r="E1368" s="0" t="str">
        <f aca="false">VLOOKUP($D1368,metadata!$B$2:$S$451,2,0)</f>
        <v>Musolin, DL; Tougou, D; Fujisaki, K</v>
      </c>
      <c r="F1368" s="0" t="str">
        <f aca="false">VLOOKUP($D1368,metadata!$B$2:$S$451,3,0)</f>
        <v>Photoperiodic response in the subtropical and warm-temperate zone populations of the southern green stink bug Nezara viridula: why does it not fit the common latitudinal trend?</v>
      </c>
      <c r="G1368" s="0" t="str">
        <f aca="false">VLOOKUP($D1368,metadata!$B$2:$S$451,4,0)</f>
        <v>10.1111/j.1365-3032.2011.00797.x</v>
      </c>
      <c r="H1368" s="0" t="str">
        <f aca="false">VLOOKUP($D1368,metadata!$B$2:$S$451,5,0)</f>
        <v>y</v>
      </c>
      <c r="I1368" s="0" t="str">
        <f aca="false">VLOOKUP($D1368,metadata!$B$2:$S$451,6,0)</f>
        <v>a</v>
      </c>
      <c r="J1368" s="0" t="str">
        <f aca="false">VLOOKUP($D1368,metadata!$B$2:$S$451,7,0)</f>
        <v>i</v>
      </c>
      <c r="K1368" s="0" t="n">
        <f aca="false">VLOOKUP($D1368,metadata!$B$2:$S$451,8,0)</f>
        <v>5</v>
      </c>
      <c r="L1368" s="0" t="n">
        <f aca="false">VLOOKUP($D1368,metadata!$B$2:$S$451,9,0)</f>
        <v>6</v>
      </c>
      <c r="M1368" s="0" t="str">
        <f aca="false">VLOOKUP($D1368,metadata!$B$2:$S$451,10,0)</f>
        <v/>
      </c>
      <c r="N1368" s="0" t="s">
        <v>52</v>
      </c>
      <c r="O1368" s="0" t="s">
        <v>53</v>
      </c>
      <c r="P1368" s="0" t="str">
        <f aca="false">VLOOKUP($D1368,metadata!$B$2:$S$451,13,0)</f>
        <v>Wakayama</v>
      </c>
      <c r="Q1368" s="0" t="n">
        <f aca="false">VLOOKUP($D1368,metadata!$B$2:$S$451,14,0)</f>
        <v>33.7</v>
      </c>
      <c r="R1368" s="0" t="n">
        <f aca="false">VLOOKUP($D1368,metadata!$B$2:$S$451,15,0)</f>
        <v>135.7</v>
      </c>
      <c r="S1368" s="0" t="n">
        <f aca="false">VLOOKUP($D1368,metadata!$B$2:$S$451,16,0)</f>
        <v>0.1</v>
      </c>
      <c r="T1368" s="0" t="str">
        <f aca="false">VLOOKUP($D1368,metadata!$B$2:$S$451,17,0)</f>
        <v/>
      </c>
      <c r="U1368" s="0" t="str">
        <f aca="false">VLOOKUP($D1368,metadata!$B$2:$S$451,18,0)</f>
        <v/>
      </c>
      <c r="V1368" s="0" t="n">
        <f aca="false">VLOOKUP($D1368,metadata!$B$2:$Z$451,19,0)</f>
        <v>37</v>
      </c>
      <c r="W1368" s="0" t="str">
        <f aca="false">VLOOKUP($D1368,metadata!$B$2:$Z$451,20,0)</f>
        <v>acc</v>
      </c>
      <c r="X1368" s="0" t="str">
        <f aca="false">VLOOKUP($D1368,metadata!$B$2:$Z$451,21,0)</f>
        <v/>
      </c>
      <c r="Y1368" s="0" t="n">
        <f aca="false">VLOOKUP($D1368,metadata!$B$2:$Z$451,22,0)</f>
        <v>33</v>
      </c>
      <c r="Z1368" s="0" t="str">
        <f aca="false">VLOOKUP($D1368,metadata!$B$2:$Z$451,23,0)</f>
        <v/>
      </c>
      <c r="AA1368" s="0" t="str">
        <f aca="false">VLOOKUP($D1368,metadata!$B$2:$Z$451,24,0)</f>
        <v/>
      </c>
      <c r="AB1368" s="0" t="str">
        <f aca="false">VLOOKUP($D1368,metadata!$B$2:$Z$451,25,0)</f>
        <v/>
      </c>
      <c r="AC1368" s="0" t="n">
        <v>11.0407239819004</v>
      </c>
      <c r="AD1368" s="0" t="n">
        <v>79.5081967213114</v>
      </c>
      <c r="AF1368" s="0" t="n">
        <f aca="false">IF(AE1368="",V1368,AE1368)</f>
        <v>37</v>
      </c>
      <c r="AG1368" s="0" t="n">
        <f aca="false">ROUND(AC1368,1)</f>
        <v>11</v>
      </c>
      <c r="AH1368" s="0" t="n">
        <v>2011</v>
      </c>
      <c r="AI1368" s="0" t="s">
        <v>37</v>
      </c>
      <c r="AJ1368" s="0" t="s">
        <v>38</v>
      </c>
    </row>
    <row r="1369" customFormat="false" ht="13.8" hidden="true" customHeight="false" outlineLevel="0" collapsed="false">
      <c r="C1369" s="0" t="n">
        <v>1377</v>
      </c>
      <c r="D1369" s="3" t="str">
        <f aca="false">VLOOKUP(C1369,$A$1:$B$451,2)</f>
        <v>33-Wakayama</v>
      </c>
      <c r="E1369" s="0" t="str">
        <f aca="false">VLOOKUP($D1369,metadata!$B$2:$S$451,2,0)</f>
        <v>Musolin, DL; Tougou, D; Fujisaki, K</v>
      </c>
      <c r="F1369" s="0" t="str">
        <f aca="false">VLOOKUP($D1369,metadata!$B$2:$S$451,3,0)</f>
        <v>Photoperiodic response in the subtropical and warm-temperate zone populations of the southern green stink bug Nezara viridula: why does it not fit the common latitudinal trend?</v>
      </c>
      <c r="G1369" s="0" t="str">
        <f aca="false">VLOOKUP($D1369,metadata!$B$2:$S$451,4,0)</f>
        <v>10.1111/j.1365-3032.2011.00797.x</v>
      </c>
      <c r="H1369" s="0" t="str">
        <f aca="false">VLOOKUP($D1369,metadata!$B$2:$S$451,5,0)</f>
        <v>y</v>
      </c>
      <c r="I1369" s="0" t="str">
        <f aca="false">VLOOKUP($D1369,metadata!$B$2:$S$451,6,0)</f>
        <v>a</v>
      </c>
      <c r="J1369" s="0" t="str">
        <f aca="false">VLOOKUP($D1369,metadata!$B$2:$S$451,7,0)</f>
        <v>i</v>
      </c>
      <c r="K1369" s="0" t="n">
        <f aca="false">VLOOKUP($D1369,metadata!$B$2:$S$451,8,0)</f>
        <v>5</v>
      </c>
      <c r="L1369" s="0" t="n">
        <f aca="false">VLOOKUP($D1369,metadata!$B$2:$S$451,9,0)</f>
        <v>6</v>
      </c>
      <c r="M1369" s="0" t="str">
        <f aca="false">VLOOKUP($D1369,metadata!$B$2:$S$451,10,0)</f>
        <v/>
      </c>
      <c r="N1369" s="0" t="s">
        <v>52</v>
      </c>
      <c r="O1369" s="0" t="s">
        <v>53</v>
      </c>
      <c r="P1369" s="0" t="str">
        <f aca="false">VLOOKUP($D1369,metadata!$B$2:$S$451,13,0)</f>
        <v>Wakayama</v>
      </c>
      <c r="Q1369" s="0" t="n">
        <f aca="false">VLOOKUP($D1369,metadata!$B$2:$S$451,14,0)</f>
        <v>33.7</v>
      </c>
      <c r="R1369" s="0" t="n">
        <f aca="false">VLOOKUP($D1369,metadata!$B$2:$S$451,15,0)</f>
        <v>135.7</v>
      </c>
      <c r="S1369" s="0" t="n">
        <f aca="false">VLOOKUP($D1369,metadata!$B$2:$S$451,16,0)</f>
        <v>0.1</v>
      </c>
      <c r="T1369" s="0" t="str">
        <f aca="false">VLOOKUP($D1369,metadata!$B$2:$S$451,17,0)</f>
        <v/>
      </c>
      <c r="U1369" s="0" t="str">
        <f aca="false">VLOOKUP($D1369,metadata!$B$2:$S$451,18,0)</f>
        <v/>
      </c>
      <c r="V1369" s="0" t="n">
        <f aca="false">VLOOKUP($D1369,metadata!$B$2:$Z$451,19,0)</f>
        <v>37</v>
      </c>
      <c r="W1369" s="0" t="str">
        <f aca="false">VLOOKUP($D1369,metadata!$B$2:$Z$451,20,0)</f>
        <v>acc</v>
      </c>
      <c r="X1369" s="0" t="str">
        <f aca="false">VLOOKUP($D1369,metadata!$B$2:$Z$451,21,0)</f>
        <v/>
      </c>
      <c r="Y1369" s="0" t="n">
        <f aca="false">VLOOKUP($D1369,metadata!$B$2:$Z$451,22,0)</f>
        <v>33</v>
      </c>
      <c r="Z1369" s="0" t="str">
        <f aca="false">VLOOKUP($D1369,metadata!$B$2:$Z$451,23,0)</f>
        <v/>
      </c>
      <c r="AA1369" s="0" t="str">
        <f aca="false">VLOOKUP($D1369,metadata!$B$2:$Z$451,24,0)</f>
        <v/>
      </c>
      <c r="AB1369" s="0" t="str">
        <f aca="false">VLOOKUP($D1369,metadata!$B$2:$Z$451,25,0)</f>
        <v/>
      </c>
      <c r="AC1369" s="0" t="n">
        <v>12.0135746606334</v>
      </c>
      <c r="AD1369" s="0" t="n">
        <v>74.5901639344262</v>
      </c>
      <c r="AF1369" s="0" t="n">
        <f aca="false">IF(AE1369="",V1369,AE1369)</f>
        <v>37</v>
      </c>
      <c r="AG1369" s="0" t="n">
        <f aca="false">ROUND(AC1369,1)</f>
        <v>12</v>
      </c>
      <c r="AH1369" s="0" t="n">
        <v>2011</v>
      </c>
      <c r="AI1369" s="0" t="s">
        <v>37</v>
      </c>
      <c r="AJ1369" s="0" t="s">
        <v>38</v>
      </c>
    </row>
    <row r="1370" customFormat="false" ht="13.8" hidden="true" customHeight="false" outlineLevel="0" collapsed="false">
      <c r="C1370" s="0" t="n">
        <v>1378</v>
      </c>
      <c r="D1370" s="3" t="str">
        <f aca="false">VLOOKUP(C1370,$A$1:$B$451,2)</f>
        <v>33-Wakayama</v>
      </c>
      <c r="E1370" s="0" t="str">
        <f aca="false">VLOOKUP($D1370,metadata!$B$2:$S$451,2,0)</f>
        <v>Musolin, DL; Tougou, D; Fujisaki, K</v>
      </c>
      <c r="F1370" s="0" t="str">
        <f aca="false">VLOOKUP($D1370,metadata!$B$2:$S$451,3,0)</f>
        <v>Photoperiodic response in the subtropical and warm-temperate zone populations of the southern green stink bug Nezara viridula: why does it not fit the common latitudinal trend?</v>
      </c>
      <c r="G1370" s="0" t="str">
        <f aca="false">VLOOKUP($D1370,metadata!$B$2:$S$451,4,0)</f>
        <v>10.1111/j.1365-3032.2011.00797.x</v>
      </c>
      <c r="H1370" s="0" t="str">
        <f aca="false">VLOOKUP($D1370,metadata!$B$2:$S$451,5,0)</f>
        <v>y</v>
      </c>
      <c r="I1370" s="0" t="str">
        <f aca="false">VLOOKUP($D1370,metadata!$B$2:$S$451,6,0)</f>
        <v>a</v>
      </c>
      <c r="J1370" s="0" t="str">
        <f aca="false">VLOOKUP($D1370,metadata!$B$2:$S$451,7,0)</f>
        <v>i</v>
      </c>
      <c r="K1370" s="0" t="n">
        <f aca="false">VLOOKUP($D1370,metadata!$B$2:$S$451,8,0)</f>
        <v>5</v>
      </c>
      <c r="L1370" s="0" t="n">
        <f aca="false">VLOOKUP($D1370,metadata!$B$2:$S$451,9,0)</f>
        <v>6</v>
      </c>
      <c r="M1370" s="0" t="str">
        <f aca="false">VLOOKUP($D1370,metadata!$B$2:$S$451,10,0)</f>
        <v/>
      </c>
      <c r="N1370" s="0" t="s">
        <v>52</v>
      </c>
      <c r="O1370" s="0" t="s">
        <v>53</v>
      </c>
      <c r="P1370" s="0" t="str">
        <f aca="false">VLOOKUP($D1370,metadata!$B$2:$S$451,13,0)</f>
        <v>Wakayama</v>
      </c>
      <c r="Q1370" s="0" t="n">
        <f aca="false">VLOOKUP($D1370,metadata!$B$2:$S$451,14,0)</f>
        <v>33.7</v>
      </c>
      <c r="R1370" s="0" t="n">
        <f aca="false">VLOOKUP($D1370,metadata!$B$2:$S$451,15,0)</f>
        <v>135.7</v>
      </c>
      <c r="S1370" s="0" t="n">
        <f aca="false">VLOOKUP($D1370,metadata!$B$2:$S$451,16,0)</f>
        <v>0.1</v>
      </c>
      <c r="T1370" s="0" t="str">
        <f aca="false">VLOOKUP($D1370,metadata!$B$2:$S$451,17,0)</f>
        <v/>
      </c>
      <c r="U1370" s="0" t="str">
        <f aca="false">VLOOKUP($D1370,metadata!$B$2:$S$451,18,0)</f>
        <v/>
      </c>
      <c r="V1370" s="0" t="n">
        <f aca="false">VLOOKUP($D1370,metadata!$B$2:$Z$451,19,0)</f>
        <v>37</v>
      </c>
      <c r="W1370" s="0" t="str">
        <f aca="false">VLOOKUP($D1370,metadata!$B$2:$Z$451,20,0)</f>
        <v>acc</v>
      </c>
      <c r="X1370" s="0" t="str">
        <f aca="false">VLOOKUP($D1370,metadata!$B$2:$Z$451,21,0)</f>
        <v/>
      </c>
      <c r="Y1370" s="0" t="n">
        <f aca="false">VLOOKUP($D1370,metadata!$B$2:$Z$451,22,0)</f>
        <v>33</v>
      </c>
      <c r="Z1370" s="0" t="str">
        <f aca="false">VLOOKUP($D1370,metadata!$B$2:$Z$451,23,0)</f>
        <v/>
      </c>
      <c r="AA1370" s="0" t="str">
        <f aca="false">VLOOKUP($D1370,metadata!$B$2:$Z$451,24,0)</f>
        <v/>
      </c>
      <c r="AB1370" s="0" t="str">
        <f aca="false">VLOOKUP($D1370,metadata!$B$2:$Z$451,25,0)</f>
        <v/>
      </c>
      <c r="AC1370" s="0" t="n">
        <v>13.0090497737556</v>
      </c>
      <c r="AD1370" s="0" t="n">
        <v>5.73770491803279</v>
      </c>
      <c r="AF1370" s="0" t="n">
        <f aca="false">IF(AE1370="",V1370,AE1370)</f>
        <v>37</v>
      </c>
      <c r="AG1370" s="0" t="n">
        <f aca="false">ROUND(AC1370,1)</f>
        <v>13</v>
      </c>
      <c r="AH1370" s="0" t="n">
        <v>2011</v>
      </c>
      <c r="AI1370" s="0" t="s">
        <v>37</v>
      </c>
      <c r="AJ1370" s="0" t="s">
        <v>38</v>
      </c>
    </row>
    <row r="1371" customFormat="false" ht="13.8" hidden="true" customHeight="false" outlineLevel="0" collapsed="false">
      <c r="C1371" s="0" t="n">
        <v>1379</v>
      </c>
      <c r="D1371" s="3" t="str">
        <f aca="false">VLOOKUP(C1371,$A$1:$B$451,2)</f>
        <v>33-Wakayama</v>
      </c>
      <c r="E1371" s="0" t="str">
        <f aca="false">VLOOKUP($D1371,metadata!$B$2:$S$451,2,0)</f>
        <v>Musolin, DL; Tougou, D; Fujisaki, K</v>
      </c>
      <c r="F1371" s="0" t="str">
        <f aca="false">VLOOKUP($D1371,metadata!$B$2:$S$451,3,0)</f>
        <v>Photoperiodic response in the subtropical and warm-temperate zone populations of the southern green stink bug Nezara viridula: why does it not fit the common latitudinal trend?</v>
      </c>
      <c r="G1371" s="0" t="str">
        <f aca="false">VLOOKUP($D1371,metadata!$B$2:$S$451,4,0)</f>
        <v>10.1111/j.1365-3032.2011.00797.x</v>
      </c>
      <c r="H1371" s="0" t="str">
        <f aca="false">VLOOKUP($D1371,metadata!$B$2:$S$451,5,0)</f>
        <v>y</v>
      </c>
      <c r="I1371" s="0" t="str">
        <f aca="false">VLOOKUP($D1371,metadata!$B$2:$S$451,6,0)</f>
        <v>a</v>
      </c>
      <c r="J1371" s="0" t="str">
        <f aca="false">VLOOKUP($D1371,metadata!$B$2:$S$451,7,0)</f>
        <v>i</v>
      </c>
      <c r="K1371" s="0" t="n">
        <f aca="false">VLOOKUP($D1371,metadata!$B$2:$S$451,8,0)</f>
        <v>5</v>
      </c>
      <c r="L1371" s="0" t="n">
        <f aca="false">VLOOKUP($D1371,metadata!$B$2:$S$451,9,0)</f>
        <v>6</v>
      </c>
      <c r="M1371" s="0" t="str">
        <f aca="false">VLOOKUP($D1371,metadata!$B$2:$S$451,10,0)</f>
        <v/>
      </c>
      <c r="N1371" s="0" t="s">
        <v>52</v>
      </c>
      <c r="O1371" s="0" t="s">
        <v>53</v>
      </c>
      <c r="P1371" s="0" t="str">
        <f aca="false">VLOOKUP($D1371,metadata!$B$2:$S$451,13,0)</f>
        <v>Wakayama</v>
      </c>
      <c r="Q1371" s="0" t="n">
        <f aca="false">VLOOKUP($D1371,metadata!$B$2:$S$451,14,0)</f>
        <v>33.7</v>
      </c>
      <c r="R1371" s="0" t="n">
        <f aca="false">VLOOKUP($D1371,metadata!$B$2:$S$451,15,0)</f>
        <v>135.7</v>
      </c>
      <c r="S1371" s="0" t="n">
        <f aca="false">VLOOKUP($D1371,metadata!$B$2:$S$451,16,0)</f>
        <v>0.1</v>
      </c>
      <c r="T1371" s="0" t="str">
        <f aca="false">VLOOKUP($D1371,metadata!$B$2:$S$451,17,0)</f>
        <v/>
      </c>
      <c r="U1371" s="0" t="str">
        <f aca="false">VLOOKUP($D1371,metadata!$B$2:$S$451,18,0)</f>
        <v/>
      </c>
      <c r="V1371" s="0" t="n">
        <f aca="false">VLOOKUP($D1371,metadata!$B$2:$Z$451,19,0)</f>
        <v>37</v>
      </c>
      <c r="W1371" s="0" t="str">
        <f aca="false">VLOOKUP($D1371,metadata!$B$2:$Z$451,20,0)</f>
        <v>acc</v>
      </c>
      <c r="X1371" s="0" t="str">
        <f aca="false">VLOOKUP($D1371,metadata!$B$2:$Z$451,21,0)</f>
        <v/>
      </c>
      <c r="Y1371" s="0" t="n">
        <f aca="false">VLOOKUP($D1371,metadata!$B$2:$Z$451,22,0)</f>
        <v>33</v>
      </c>
      <c r="Z1371" s="0" t="str">
        <f aca="false">VLOOKUP($D1371,metadata!$B$2:$Z$451,23,0)</f>
        <v/>
      </c>
      <c r="AA1371" s="0" t="str">
        <f aca="false">VLOOKUP($D1371,metadata!$B$2:$Z$451,24,0)</f>
        <v/>
      </c>
      <c r="AB1371" s="0" t="str">
        <f aca="false">VLOOKUP($D1371,metadata!$B$2:$Z$451,25,0)</f>
        <v/>
      </c>
      <c r="AC1371" s="0" t="n">
        <v>14.0271493212669</v>
      </c>
      <c r="AD1371" s="0" t="n">
        <v>1.63934426229505</v>
      </c>
      <c r="AF1371" s="0" t="n">
        <f aca="false">IF(AE1371="",V1371,AE1371)</f>
        <v>37</v>
      </c>
      <c r="AG1371" s="0" t="n">
        <f aca="false">ROUND(AC1371,1)</f>
        <v>14</v>
      </c>
      <c r="AH1371" s="0" t="n">
        <v>2011</v>
      </c>
      <c r="AI1371" s="0" t="s">
        <v>37</v>
      </c>
      <c r="AJ1371" s="0" t="s">
        <v>38</v>
      </c>
    </row>
    <row r="1372" customFormat="false" ht="13.8" hidden="true" customHeight="false" outlineLevel="0" collapsed="false">
      <c r="C1372" s="0" t="n">
        <v>1380</v>
      </c>
      <c r="D1372" s="3" t="str">
        <f aca="false">VLOOKUP(C1372,$A$1:$B$451,2)</f>
        <v>33-Wakayama</v>
      </c>
      <c r="E1372" s="0" t="str">
        <f aca="false">VLOOKUP($D1372,metadata!$B$2:$S$451,2,0)</f>
        <v>Musolin, DL; Tougou, D; Fujisaki, K</v>
      </c>
      <c r="F1372" s="0" t="str">
        <f aca="false">VLOOKUP($D1372,metadata!$B$2:$S$451,3,0)</f>
        <v>Photoperiodic response in the subtropical and warm-temperate zone populations of the southern green stink bug Nezara viridula: why does it not fit the common latitudinal trend?</v>
      </c>
      <c r="G1372" s="0" t="str">
        <f aca="false">VLOOKUP($D1372,metadata!$B$2:$S$451,4,0)</f>
        <v>10.1111/j.1365-3032.2011.00797.x</v>
      </c>
      <c r="H1372" s="0" t="str">
        <f aca="false">VLOOKUP($D1372,metadata!$B$2:$S$451,5,0)</f>
        <v>y</v>
      </c>
      <c r="I1372" s="0" t="str">
        <f aca="false">VLOOKUP($D1372,metadata!$B$2:$S$451,6,0)</f>
        <v>a</v>
      </c>
      <c r="J1372" s="0" t="str">
        <f aca="false">VLOOKUP($D1372,metadata!$B$2:$S$451,7,0)</f>
        <v>i</v>
      </c>
      <c r="K1372" s="0" t="n">
        <f aca="false">VLOOKUP($D1372,metadata!$B$2:$S$451,8,0)</f>
        <v>5</v>
      </c>
      <c r="L1372" s="0" t="n">
        <f aca="false">VLOOKUP($D1372,metadata!$B$2:$S$451,9,0)</f>
        <v>6</v>
      </c>
      <c r="M1372" s="0" t="str">
        <f aca="false">VLOOKUP($D1372,metadata!$B$2:$S$451,10,0)</f>
        <v/>
      </c>
      <c r="N1372" s="0" t="s">
        <v>52</v>
      </c>
      <c r="O1372" s="0" t="s">
        <v>53</v>
      </c>
      <c r="P1372" s="0" t="str">
        <f aca="false">VLOOKUP($D1372,metadata!$B$2:$S$451,13,0)</f>
        <v>Wakayama</v>
      </c>
      <c r="Q1372" s="0" t="n">
        <f aca="false">VLOOKUP($D1372,metadata!$B$2:$S$451,14,0)</f>
        <v>33.7</v>
      </c>
      <c r="R1372" s="0" t="n">
        <f aca="false">VLOOKUP($D1372,metadata!$B$2:$S$451,15,0)</f>
        <v>135.7</v>
      </c>
      <c r="S1372" s="0" t="n">
        <f aca="false">VLOOKUP($D1372,metadata!$B$2:$S$451,16,0)</f>
        <v>0.1</v>
      </c>
      <c r="T1372" s="0" t="str">
        <f aca="false">VLOOKUP($D1372,metadata!$B$2:$S$451,17,0)</f>
        <v/>
      </c>
      <c r="U1372" s="0" t="str">
        <f aca="false">VLOOKUP($D1372,metadata!$B$2:$S$451,18,0)</f>
        <v/>
      </c>
      <c r="V1372" s="0" t="n">
        <f aca="false">VLOOKUP($D1372,metadata!$B$2:$Z$451,19,0)</f>
        <v>37</v>
      </c>
      <c r="W1372" s="0" t="str">
        <f aca="false">VLOOKUP($D1372,metadata!$B$2:$Z$451,20,0)</f>
        <v>acc</v>
      </c>
      <c r="X1372" s="0" t="str">
        <f aca="false">VLOOKUP($D1372,metadata!$B$2:$Z$451,21,0)</f>
        <v/>
      </c>
      <c r="Y1372" s="0" t="n">
        <f aca="false">VLOOKUP($D1372,metadata!$B$2:$Z$451,22,0)</f>
        <v>33</v>
      </c>
      <c r="Z1372" s="0" t="str">
        <f aca="false">VLOOKUP($D1372,metadata!$B$2:$Z$451,23,0)</f>
        <v/>
      </c>
      <c r="AA1372" s="0" t="str">
        <f aca="false">VLOOKUP($D1372,metadata!$B$2:$Z$451,24,0)</f>
        <v/>
      </c>
      <c r="AB1372" s="0" t="str">
        <f aca="false">VLOOKUP($D1372,metadata!$B$2:$Z$451,25,0)</f>
        <v/>
      </c>
      <c r="AC1372" s="0" t="n">
        <v>15.0452488687782</v>
      </c>
      <c r="AD1372" s="0" t="n">
        <v>9.01639344262292</v>
      </c>
      <c r="AF1372" s="0" t="n">
        <f aca="false">IF(AE1372="",V1372,AE1372)</f>
        <v>37</v>
      </c>
      <c r="AG1372" s="0" t="n">
        <f aca="false">ROUND(AC1372,1)</f>
        <v>15</v>
      </c>
      <c r="AH1372" s="0" t="n">
        <v>2011</v>
      </c>
      <c r="AI1372" s="0" t="s">
        <v>37</v>
      </c>
      <c r="AJ1372" s="0" t="s">
        <v>38</v>
      </c>
    </row>
    <row r="1373" customFormat="false" ht="13.8" hidden="true" customHeight="false" outlineLevel="0" collapsed="false">
      <c r="C1373" s="0" t="n">
        <v>1381</v>
      </c>
      <c r="D1373" s="3" t="str">
        <f aca="false">VLOOKUP(C1373,$A$1:$B$451,2)</f>
        <v>33-Osaka</v>
      </c>
      <c r="E1373" s="0" t="str">
        <f aca="false">VLOOKUP($D1373,metadata!$B$2:$S$451,2,0)</f>
        <v>Musolin, DL; Tougou, D; Fujisaki, K</v>
      </c>
      <c r="F1373" s="0" t="str">
        <f aca="false">VLOOKUP($D1373,metadata!$B$2:$S$451,3,0)</f>
        <v>Photoperiodic response in the subtropical and warm-temperate zone populations of the southern green stink bug Nezara viridula: why does it not fit the common latitudinal trend?</v>
      </c>
      <c r="G1373" s="0" t="str">
        <f aca="false">VLOOKUP($D1373,metadata!$B$2:$S$451,4,0)</f>
        <v>10.1111/j.1365-3032.2011.00797.x</v>
      </c>
      <c r="H1373" s="0" t="str">
        <f aca="false">VLOOKUP($D1373,metadata!$B$2:$S$451,5,0)</f>
        <v>y</v>
      </c>
      <c r="I1373" s="0" t="str">
        <f aca="false">VLOOKUP($D1373,metadata!$B$2:$S$451,6,0)</f>
        <v>a</v>
      </c>
      <c r="J1373" s="0" t="str">
        <f aca="false">VLOOKUP($D1373,metadata!$B$2:$S$451,7,0)</f>
        <v>i</v>
      </c>
      <c r="K1373" s="0" t="n">
        <f aca="false">VLOOKUP($D1373,metadata!$B$2:$S$451,8,0)</f>
        <v>5</v>
      </c>
      <c r="L1373" s="0" t="n">
        <f aca="false">VLOOKUP($D1373,metadata!$B$2:$S$451,9,0)</f>
        <v>5</v>
      </c>
      <c r="M1373" s="0" t="str">
        <f aca="false">VLOOKUP($D1373,metadata!$B$2:$S$451,10,0)</f>
        <v/>
      </c>
      <c r="N1373" s="0" t="s">
        <v>52</v>
      </c>
      <c r="O1373" s="0" t="s">
        <v>53</v>
      </c>
      <c r="P1373" s="0" t="str">
        <f aca="false">VLOOKUP($D1373,metadata!$B$2:$S$451,13,0)</f>
        <v>Osaka</v>
      </c>
      <c r="Q1373" s="0" t="n">
        <f aca="false">VLOOKUP($D1373,metadata!$B$2:$S$451,14,0)</f>
        <v>34.7</v>
      </c>
      <c r="R1373" s="0" t="n">
        <f aca="false">VLOOKUP($D1373,metadata!$B$2:$S$451,15,0)</f>
        <v>135.5</v>
      </c>
      <c r="S1373" s="0" t="n">
        <f aca="false">VLOOKUP($D1373,metadata!$B$2:$S$451,16,0)</f>
        <v>0.1</v>
      </c>
      <c r="T1373" s="0" t="str">
        <f aca="false">VLOOKUP($D1373,metadata!$B$2:$S$451,17,0)</f>
        <v/>
      </c>
      <c r="U1373" s="0" t="str">
        <f aca="false">VLOOKUP($D1373,metadata!$B$2:$S$451,18,0)</f>
        <v/>
      </c>
      <c r="V1373" s="0" t="n">
        <f aca="false">VLOOKUP($D1373,metadata!$B$2:$Z$451,19,0)</f>
        <v>65.8</v>
      </c>
      <c r="W1373" s="0" t="str">
        <f aca="false">VLOOKUP($D1373,metadata!$B$2:$Z$451,20,0)</f>
        <v>acc</v>
      </c>
      <c r="X1373" s="0" t="str">
        <f aca="false">VLOOKUP($D1373,metadata!$B$2:$Z$451,21,0)</f>
        <v/>
      </c>
      <c r="Y1373" s="0" t="n">
        <f aca="false">VLOOKUP($D1373,metadata!$B$2:$Z$451,22,0)</f>
        <v>33</v>
      </c>
      <c r="Z1373" s="0" t="str">
        <f aca="false">VLOOKUP($D1373,metadata!$B$2:$Z$451,23,0)</f>
        <v/>
      </c>
      <c r="AA1373" s="0" t="str">
        <f aca="false">VLOOKUP($D1373,metadata!$B$2:$Z$451,24,0)</f>
        <v/>
      </c>
      <c r="AB1373" s="0" t="str">
        <f aca="false">VLOOKUP($D1373,metadata!$B$2:$Z$451,25,0)</f>
        <v>other study</v>
      </c>
      <c r="AC1373" s="0" t="n">
        <v>10.0229154485958</v>
      </c>
      <c r="AD1373" s="0" t="n">
        <v>100.41304388827</v>
      </c>
      <c r="AF1373" s="0" t="n">
        <f aca="false">IF(AE1373="",V1373,AE1373)</f>
        <v>65.8</v>
      </c>
      <c r="AG1373" s="0" t="n">
        <f aca="false">ROUND(AC1373,1)</f>
        <v>10</v>
      </c>
      <c r="AH1373" s="0" t="n">
        <v>2011</v>
      </c>
      <c r="AI1373" s="0" t="s">
        <v>37</v>
      </c>
      <c r="AJ1373" s="0" t="s">
        <v>37</v>
      </c>
    </row>
    <row r="1374" customFormat="false" ht="13.8" hidden="true" customHeight="false" outlineLevel="0" collapsed="false">
      <c r="C1374" s="0" t="n">
        <v>1382</v>
      </c>
      <c r="D1374" s="3" t="str">
        <f aca="false">VLOOKUP(C1374,$A$1:$B$451,2)</f>
        <v>33-Osaka</v>
      </c>
      <c r="E1374" s="0" t="str">
        <f aca="false">VLOOKUP($D1374,metadata!$B$2:$S$451,2,0)</f>
        <v>Musolin, DL; Tougou, D; Fujisaki, K</v>
      </c>
      <c r="F1374" s="0" t="str">
        <f aca="false">VLOOKUP($D1374,metadata!$B$2:$S$451,3,0)</f>
        <v>Photoperiodic response in the subtropical and warm-temperate zone populations of the southern green stink bug Nezara viridula: why does it not fit the common latitudinal trend?</v>
      </c>
      <c r="G1374" s="0" t="str">
        <f aca="false">VLOOKUP($D1374,metadata!$B$2:$S$451,4,0)</f>
        <v>10.1111/j.1365-3032.2011.00797.x</v>
      </c>
      <c r="H1374" s="0" t="str">
        <f aca="false">VLOOKUP($D1374,metadata!$B$2:$S$451,5,0)</f>
        <v>y</v>
      </c>
      <c r="I1374" s="0" t="str">
        <f aca="false">VLOOKUP($D1374,metadata!$B$2:$S$451,6,0)</f>
        <v>a</v>
      </c>
      <c r="J1374" s="0" t="str">
        <f aca="false">VLOOKUP($D1374,metadata!$B$2:$S$451,7,0)</f>
        <v>i</v>
      </c>
      <c r="K1374" s="0" t="n">
        <f aca="false">VLOOKUP($D1374,metadata!$B$2:$S$451,8,0)</f>
        <v>5</v>
      </c>
      <c r="L1374" s="0" t="n">
        <f aca="false">VLOOKUP($D1374,metadata!$B$2:$S$451,9,0)</f>
        <v>5</v>
      </c>
      <c r="M1374" s="0" t="str">
        <f aca="false">VLOOKUP($D1374,metadata!$B$2:$S$451,10,0)</f>
        <v/>
      </c>
      <c r="N1374" s="0" t="s">
        <v>52</v>
      </c>
      <c r="O1374" s="0" t="s">
        <v>53</v>
      </c>
      <c r="P1374" s="0" t="str">
        <f aca="false">VLOOKUP($D1374,metadata!$B$2:$S$451,13,0)</f>
        <v>Osaka</v>
      </c>
      <c r="Q1374" s="0" t="n">
        <f aca="false">VLOOKUP($D1374,metadata!$B$2:$S$451,14,0)</f>
        <v>34.7</v>
      </c>
      <c r="R1374" s="0" t="n">
        <f aca="false">VLOOKUP($D1374,metadata!$B$2:$S$451,15,0)</f>
        <v>135.5</v>
      </c>
      <c r="S1374" s="0" t="n">
        <f aca="false">VLOOKUP($D1374,metadata!$B$2:$S$451,16,0)</f>
        <v>0.1</v>
      </c>
      <c r="T1374" s="0" t="str">
        <f aca="false">VLOOKUP($D1374,metadata!$B$2:$S$451,17,0)</f>
        <v/>
      </c>
      <c r="U1374" s="0" t="str">
        <f aca="false">VLOOKUP($D1374,metadata!$B$2:$S$451,18,0)</f>
        <v/>
      </c>
      <c r="V1374" s="0" t="n">
        <f aca="false">VLOOKUP($D1374,metadata!$B$2:$Z$451,19,0)</f>
        <v>65.8</v>
      </c>
      <c r="W1374" s="0" t="str">
        <f aca="false">VLOOKUP($D1374,metadata!$B$2:$Z$451,20,0)</f>
        <v>acc</v>
      </c>
      <c r="X1374" s="0" t="str">
        <f aca="false">VLOOKUP($D1374,metadata!$B$2:$Z$451,21,0)</f>
        <v/>
      </c>
      <c r="Y1374" s="0" t="n">
        <f aca="false">VLOOKUP($D1374,metadata!$B$2:$Z$451,22,0)</f>
        <v>33</v>
      </c>
      <c r="Z1374" s="0" t="str">
        <f aca="false">VLOOKUP($D1374,metadata!$B$2:$Z$451,23,0)</f>
        <v/>
      </c>
      <c r="AA1374" s="0" t="str">
        <f aca="false">VLOOKUP($D1374,metadata!$B$2:$Z$451,24,0)</f>
        <v/>
      </c>
      <c r="AB1374" s="0" t="str">
        <f aca="false">VLOOKUP($D1374,metadata!$B$2:$Z$451,25,0)</f>
        <v>other study</v>
      </c>
      <c r="AC1374" s="0" t="n">
        <v>12.0166537786914</v>
      </c>
      <c r="AD1374" s="0" t="n">
        <v>72.8616963090096</v>
      </c>
      <c r="AF1374" s="0" t="n">
        <f aca="false">IF(AE1374="",V1374,AE1374)</f>
        <v>65.8</v>
      </c>
      <c r="AG1374" s="0" t="n">
        <f aca="false">ROUND(AC1374,1)</f>
        <v>12</v>
      </c>
      <c r="AH1374" s="0" t="n">
        <v>2011</v>
      </c>
      <c r="AI1374" s="0" t="s">
        <v>37</v>
      </c>
      <c r="AJ1374" s="0" t="s">
        <v>37</v>
      </c>
    </row>
    <row r="1375" customFormat="false" ht="13.8" hidden="true" customHeight="false" outlineLevel="0" collapsed="false">
      <c r="C1375" s="0" t="n">
        <v>1383</v>
      </c>
      <c r="D1375" s="3" t="str">
        <f aca="false">VLOOKUP(C1375,$A$1:$B$451,2)</f>
        <v>33-Osaka</v>
      </c>
      <c r="E1375" s="0" t="str">
        <f aca="false">VLOOKUP($D1375,metadata!$B$2:$S$451,2,0)</f>
        <v>Musolin, DL; Tougou, D; Fujisaki, K</v>
      </c>
      <c r="F1375" s="0" t="str">
        <f aca="false">VLOOKUP($D1375,metadata!$B$2:$S$451,3,0)</f>
        <v>Photoperiodic response in the subtropical and warm-temperate zone populations of the southern green stink bug Nezara viridula: why does it not fit the common latitudinal trend?</v>
      </c>
      <c r="G1375" s="0" t="str">
        <f aca="false">VLOOKUP($D1375,metadata!$B$2:$S$451,4,0)</f>
        <v>10.1111/j.1365-3032.2011.00797.x</v>
      </c>
      <c r="H1375" s="0" t="str">
        <f aca="false">VLOOKUP($D1375,metadata!$B$2:$S$451,5,0)</f>
        <v>y</v>
      </c>
      <c r="I1375" s="0" t="str">
        <f aca="false">VLOOKUP($D1375,metadata!$B$2:$S$451,6,0)</f>
        <v>a</v>
      </c>
      <c r="J1375" s="0" t="str">
        <f aca="false">VLOOKUP($D1375,metadata!$B$2:$S$451,7,0)</f>
        <v>i</v>
      </c>
      <c r="K1375" s="0" t="n">
        <f aca="false">VLOOKUP($D1375,metadata!$B$2:$S$451,8,0)</f>
        <v>5</v>
      </c>
      <c r="L1375" s="0" t="n">
        <f aca="false">VLOOKUP($D1375,metadata!$B$2:$S$451,9,0)</f>
        <v>5</v>
      </c>
      <c r="M1375" s="0" t="str">
        <f aca="false">VLOOKUP($D1375,metadata!$B$2:$S$451,10,0)</f>
        <v/>
      </c>
      <c r="N1375" s="0" t="s">
        <v>52</v>
      </c>
      <c r="O1375" s="0" t="s">
        <v>53</v>
      </c>
      <c r="P1375" s="0" t="str">
        <f aca="false">VLOOKUP($D1375,metadata!$B$2:$S$451,13,0)</f>
        <v>Osaka</v>
      </c>
      <c r="Q1375" s="0" t="n">
        <f aca="false">VLOOKUP($D1375,metadata!$B$2:$S$451,14,0)</f>
        <v>34.7</v>
      </c>
      <c r="R1375" s="0" t="n">
        <f aca="false">VLOOKUP($D1375,metadata!$B$2:$S$451,15,0)</f>
        <v>135.5</v>
      </c>
      <c r="S1375" s="0" t="n">
        <f aca="false">VLOOKUP($D1375,metadata!$B$2:$S$451,16,0)</f>
        <v>0.1</v>
      </c>
      <c r="T1375" s="0" t="str">
        <f aca="false">VLOOKUP($D1375,metadata!$B$2:$S$451,17,0)</f>
        <v/>
      </c>
      <c r="U1375" s="0" t="str">
        <f aca="false">VLOOKUP($D1375,metadata!$B$2:$S$451,18,0)</f>
        <v/>
      </c>
      <c r="V1375" s="0" t="n">
        <f aca="false">VLOOKUP($D1375,metadata!$B$2:$Z$451,19,0)</f>
        <v>65.8</v>
      </c>
      <c r="W1375" s="0" t="str">
        <f aca="false">VLOOKUP($D1375,metadata!$B$2:$Z$451,20,0)</f>
        <v>acc</v>
      </c>
      <c r="X1375" s="0" t="str">
        <f aca="false">VLOOKUP($D1375,metadata!$B$2:$Z$451,21,0)</f>
        <v/>
      </c>
      <c r="Y1375" s="0" t="n">
        <f aca="false">VLOOKUP($D1375,metadata!$B$2:$Z$451,22,0)</f>
        <v>33</v>
      </c>
      <c r="Z1375" s="0" t="str">
        <f aca="false">VLOOKUP($D1375,metadata!$B$2:$Z$451,23,0)</f>
        <v/>
      </c>
      <c r="AA1375" s="0" t="str">
        <f aca="false">VLOOKUP($D1375,metadata!$B$2:$Z$451,24,0)</f>
        <v/>
      </c>
      <c r="AB1375" s="0" t="str">
        <f aca="false">VLOOKUP($D1375,metadata!$B$2:$Z$451,25,0)</f>
        <v>other study</v>
      </c>
      <c r="AC1375" s="0" t="n">
        <v>13.013805850512</v>
      </c>
      <c r="AD1375" s="0" t="n">
        <v>60.3308123196469</v>
      </c>
      <c r="AF1375" s="0" t="n">
        <f aca="false">IF(AE1375="",V1375,AE1375)</f>
        <v>65.8</v>
      </c>
      <c r="AG1375" s="0" t="n">
        <f aca="false">ROUND(AC1375,1)</f>
        <v>13</v>
      </c>
      <c r="AH1375" s="0" t="n">
        <v>2011</v>
      </c>
      <c r="AI1375" s="0" t="s">
        <v>37</v>
      </c>
      <c r="AJ1375" s="0" t="s">
        <v>37</v>
      </c>
    </row>
    <row r="1376" customFormat="false" ht="13.8" hidden="true" customHeight="false" outlineLevel="0" collapsed="false">
      <c r="C1376" s="0" t="n">
        <v>1384</v>
      </c>
      <c r="D1376" s="3" t="str">
        <f aca="false">VLOOKUP(C1376,$A$1:$B$451,2)</f>
        <v>33-Osaka</v>
      </c>
      <c r="E1376" s="0" t="str">
        <f aca="false">VLOOKUP($D1376,metadata!$B$2:$S$451,2,0)</f>
        <v>Musolin, DL; Tougou, D; Fujisaki, K</v>
      </c>
      <c r="F1376" s="0" t="str">
        <f aca="false">VLOOKUP($D1376,metadata!$B$2:$S$451,3,0)</f>
        <v>Photoperiodic response in the subtropical and warm-temperate zone populations of the southern green stink bug Nezara viridula: why does it not fit the common latitudinal trend?</v>
      </c>
      <c r="G1376" s="0" t="str">
        <f aca="false">VLOOKUP($D1376,metadata!$B$2:$S$451,4,0)</f>
        <v>10.1111/j.1365-3032.2011.00797.x</v>
      </c>
      <c r="H1376" s="0" t="str">
        <f aca="false">VLOOKUP($D1376,metadata!$B$2:$S$451,5,0)</f>
        <v>y</v>
      </c>
      <c r="I1376" s="0" t="str">
        <f aca="false">VLOOKUP($D1376,metadata!$B$2:$S$451,6,0)</f>
        <v>a</v>
      </c>
      <c r="J1376" s="0" t="str">
        <f aca="false">VLOOKUP($D1376,metadata!$B$2:$S$451,7,0)</f>
        <v>i</v>
      </c>
      <c r="K1376" s="0" t="n">
        <f aca="false">VLOOKUP($D1376,metadata!$B$2:$S$451,8,0)</f>
        <v>5</v>
      </c>
      <c r="L1376" s="0" t="n">
        <f aca="false">VLOOKUP($D1376,metadata!$B$2:$S$451,9,0)</f>
        <v>5</v>
      </c>
      <c r="M1376" s="0" t="str">
        <f aca="false">VLOOKUP($D1376,metadata!$B$2:$S$451,10,0)</f>
        <v/>
      </c>
      <c r="N1376" s="0" t="s">
        <v>52</v>
      </c>
      <c r="O1376" s="0" t="s">
        <v>53</v>
      </c>
      <c r="P1376" s="0" t="str">
        <f aca="false">VLOOKUP($D1376,metadata!$B$2:$S$451,13,0)</f>
        <v>Osaka</v>
      </c>
      <c r="Q1376" s="0" t="n">
        <f aca="false">VLOOKUP($D1376,metadata!$B$2:$S$451,14,0)</f>
        <v>34.7</v>
      </c>
      <c r="R1376" s="0" t="n">
        <f aca="false">VLOOKUP($D1376,metadata!$B$2:$S$451,15,0)</f>
        <v>135.5</v>
      </c>
      <c r="S1376" s="0" t="n">
        <f aca="false">VLOOKUP($D1376,metadata!$B$2:$S$451,16,0)</f>
        <v>0.1</v>
      </c>
      <c r="T1376" s="0" t="str">
        <f aca="false">VLOOKUP($D1376,metadata!$B$2:$S$451,17,0)</f>
        <v/>
      </c>
      <c r="U1376" s="0" t="str">
        <f aca="false">VLOOKUP($D1376,metadata!$B$2:$S$451,18,0)</f>
        <v/>
      </c>
      <c r="V1376" s="0" t="n">
        <f aca="false">VLOOKUP($D1376,metadata!$B$2:$Z$451,19,0)</f>
        <v>65.8</v>
      </c>
      <c r="W1376" s="0" t="str">
        <f aca="false">VLOOKUP($D1376,metadata!$B$2:$Z$451,20,0)</f>
        <v>acc</v>
      </c>
      <c r="X1376" s="0" t="str">
        <f aca="false">VLOOKUP($D1376,metadata!$B$2:$Z$451,21,0)</f>
        <v/>
      </c>
      <c r="Y1376" s="0" t="n">
        <f aca="false">VLOOKUP($D1376,metadata!$B$2:$Z$451,22,0)</f>
        <v>33</v>
      </c>
      <c r="Z1376" s="0" t="str">
        <f aca="false">VLOOKUP($D1376,metadata!$B$2:$Z$451,23,0)</f>
        <v/>
      </c>
      <c r="AA1376" s="0" t="str">
        <f aca="false">VLOOKUP($D1376,metadata!$B$2:$Z$451,24,0)</f>
        <v/>
      </c>
      <c r="AB1376" s="0" t="str">
        <f aca="false">VLOOKUP($D1376,metadata!$B$2:$Z$451,25,0)</f>
        <v>other study</v>
      </c>
      <c r="AC1376" s="0" t="n">
        <v>14.0001131627091</v>
      </c>
      <c r="AD1376" s="0" t="n">
        <v>0.0829859866845481</v>
      </c>
      <c r="AF1376" s="0" t="n">
        <f aca="false">IF(AE1376="",V1376,AE1376)</f>
        <v>65.8</v>
      </c>
      <c r="AG1376" s="0" t="n">
        <f aca="false">ROUND(AC1376,1)</f>
        <v>14</v>
      </c>
      <c r="AH1376" s="0" t="n">
        <v>2011</v>
      </c>
      <c r="AI1376" s="0" t="s">
        <v>37</v>
      </c>
      <c r="AJ1376" s="0" t="s">
        <v>37</v>
      </c>
    </row>
    <row r="1377" customFormat="false" ht="13.8" hidden="true" customHeight="false" outlineLevel="0" collapsed="false">
      <c r="C1377" s="0" t="n">
        <v>1385</v>
      </c>
      <c r="D1377" s="3" t="str">
        <f aca="false">VLOOKUP(C1377,$A$1:$B$451,2)</f>
        <v>33-Osaka</v>
      </c>
      <c r="E1377" s="0" t="str">
        <f aca="false">VLOOKUP($D1377,metadata!$B$2:$S$451,2,0)</f>
        <v>Musolin, DL; Tougou, D; Fujisaki, K</v>
      </c>
      <c r="F1377" s="0" t="str">
        <f aca="false">VLOOKUP($D1377,metadata!$B$2:$S$451,3,0)</f>
        <v>Photoperiodic response in the subtropical and warm-temperate zone populations of the southern green stink bug Nezara viridula: why does it not fit the common latitudinal trend?</v>
      </c>
      <c r="G1377" s="0" t="str">
        <f aca="false">VLOOKUP($D1377,metadata!$B$2:$S$451,4,0)</f>
        <v>10.1111/j.1365-3032.2011.00797.x</v>
      </c>
      <c r="H1377" s="0" t="str">
        <f aca="false">VLOOKUP($D1377,metadata!$B$2:$S$451,5,0)</f>
        <v>y</v>
      </c>
      <c r="I1377" s="0" t="str">
        <f aca="false">VLOOKUP($D1377,metadata!$B$2:$S$451,6,0)</f>
        <v>a</v>
      </c>
      <c r="J1377" s="0" t="str">
        <f aca="false">VLOOKUP($D1377,metadata!$B$2:$S$451,7,0)</f>
        <v>i</v>
      </c>
      <c r="K1377" s="0" t="n">
        <f aca="false">VLOOKUP($D1377,metadata!$B$2:$S$451,8,0)</f>
        <v>5</v>
      </c>
      <c r="L1377" s="0" t="n">
        <f aca="false">VLOOKUP($D1377,metadata!$B$2:$S$451,9,0)</f>
        <v>5</v>
      </c>
      <c r="M1377" s="0" t="str">
        <f aca="false">VLOOKUP($D1377,metadata!$B$2:$S$451,10,0)</f>
        <v/>
      </c>
      <c r="N1377" s="0" t="s">
        <v>52</v>
      </c>
      <c r="O1377" s="0" t="s">
        <v>53</v>
      </c>
      <c r="P1377" s="0" t="str">
        <f aca="false">VLOOKUP($D1377,metadata!$B$2:$S$451,13,0)</f>
        <v>Osaka</v>
      </c>
      <c r="Q1377" s="0" t="n">
        <f aca="false">VLOOKUP($D1377,metadata!$B$2:$S$451,14,0)</f>
        <v>34.7</v>
      </c>
      <c r="R1377" s="0" t="n">
        <f aca="false">VLOOKUP($D1377,metadata!$B$2:$S$451,15,0)</f>
        <v>135.5</v>
      </c>
      <c r="S1377" s="0" t="n">
        <f aca="false">VLOOKUP($D1377,metadata!$B$2:$S$451,16,0)</f>
        <v>0.1</v>
      </c>
      <c r="T1377" s="0" t="str">
        <f aca="false">VLOOKUP($D1377,metadata!$B$2:$S$451,17,0)</f>
        <v/>
      </c>
      <c r="U1377" s="0" t="str">
        <f aca="false">VLOOKUP($D1377,metadata!$B$2:$S$451,18,0)</f>
        <v/>
      </c>
      <c r="V1377" s="0" t="n">
        <f aca="false">VLOOKUP($D1377,metadata!$B$2:$Z$451,19,0)</f>
        <v>65.8</v>
      </c>
      <c r="W1377" s="0" t="str">
        <f aca="false">VLOOKUP($D1377,metadata!$B$2:$Z$451,20,0)</f>
        <v>acc</v>
      </c>
      <c r="X1377" s="0" t="str">
        <f aca="false">VLOOKUP($D1377,metadata!$B$2:$Z$451,21,0)</f>
        <v/>
      </c>
      <c r="Y1377" s="0" t="n">
        <f aca="false">VLOOKUP($D1377,metadata!$B$2:$Z$451,22,0)</f>
        <v>33</v>
      </c>
      <c r="Z1377" s="0" t="str">
        <f aca="false">VLOOKUP($D1377,metadata!$B$2:$Z$451,23,0)</f>
        <v/>
      </c>
      <c r="AA1377" s="0" t="str">
        <f aca="false">VLOOKUP($D1377,metadata!$B$2:$Z$451,24,0)</f>
        <v/>
      </c>
      <c r="AB1377" s="0" t="str">
        <f aca="false">VLOOKUP($D1377,metadata!$B$2:$Z$451,25,0)</f>
        <v>other study</v>
      </c>
      <c r="AC1377" s="0" t="n">
        <v>14.9999999999999</v>
      </c>
      <c r="AD1377" s="0" t="n">
        <v>-0.41492993342257</v>
      </c>
      <c r="AF1377" s="0" t="n">
        <f aca="false">IF(AE1377="",V1377,AE1377)</f>
        <v>65.8</v>
      </c>
      <c r="AG1377" s="0" t="n">
        <f aca="false">ROUND(AC1377,1)</f>
        <v>15</v>
      </c>
      <c r="AH1377" s="0" t="n">
        <v>2011</v>
      </c>
      <c r="AI1377" s="0" t="s">
        <v>37</v>
      </c>
      <c r="AJ1377" s="0" t="s">
        <v>37</v>
      </c>
    </row>
    <row r="1378" customFormat="false" ht="13.8" hidden="true" customHeight="false" outlineLevel="0" collapsed="false">
      <c r="C1378" s="0" t="n">
        <v>1386</v>
      </c>
      <c r="D1378" s="3" t="str">
        <f aca="false">VLOOKUP(C1378,$A$1:$B$451,2)</f>
        <v>35-Kamikawa</v>
      </c>
      <c r="E1378" s="0" t="str">
        <f aca="false">VLOOKUP($D1378,metadata!$B$2:$S$451,2,0)</f>
        <v>NODA, H</v>
      </c>
      <c r="F1378" s="0" t="str">
        <f aca="false">VLOOKUP($D1378,metadata!$B$2:$S$451,3,0)</f>
        <v>GEOGRAPHIC-VARIATION OF NYMPHAL DIAPAUSE IN THE SMALL BROWN PLANTHOPPER IN JAPAN</v>
      </c>
      <c r="G1378" s="0" t="str">
        <f aca="false">VLOOKUP($D1378,metadata!$B$2:$S$451,4,0)</f>
        <v/>
      </c>
      <c r="H1378" s="0" t="str">
        <f aca="false">VLOOKUP($D1378,metadata!$B$2:$S$451,5,0)</f>
        <v>y</v>
      </c>
      <c r="I1378" s="0" t="str">
        <f aca="false">VLOOKUP($D1378,metadata!$B$2:$S$451,6,0)</f>
        <v>a</v>
      </c>
      <c r="J1378" s="0" t="str">
        <f aca="false">VLOOKUP($D1378,metadata!$B$2:$S$451,7,0)</f>
        <v>i</v>
      </c>
      <c r="K1378" s="0" t="n">
        <f aca="false">VLOOKUP($D1378,metadata!$B$2:$S$451,8,0)</f>
        <v>8</v>
      </c>
      <c r="L1378" s="0" t="n">
        <f aca="false">VLOOKUP($D1378,metadata!$B$2:$S$451,9,0)</f>
        <v>7</v>
      </c>
      <c r="M1378" s="0" t="str">
        <f aca="false">VLOOKUP($D1378,metadata!$B$2:$S$451,10,0)</f>
        <v/>
      </c>
      <c r="N1378" s="0" t="str">
        <f aca="false">VLOOKUP($D1378,metadata!$B$2:$S$451,11,0)</f>
        <v>laodelphax striatellus</v>
      </c>
      <c r="O1378" s="0" t="str">
        <f aca="false">VLOOKUP($D1378,metadata!$B$2:$S$451,12,0)</f>
        <v>homoptera</v>
      </c>
      <c r="P1378" s="0" t="str">
        <f aca="false">VLOOKUP($D1378,metadata!$B$2:$S$451,13,0)</f>
        <v>Kamikawa</v>
      </c>
      <c r="Q1378" s="0" t="n">
        <f aca="false">VLOOKUP($D1378,metadata!$B$2:$S$451,14,0)</f>
        <v>43.847186</v>
      </c>
      <c r="R1378" s="0" t="n">
        <f aca="false">VLOOKUP($D1378,metadata!$B$2:$S$451,15,0)</f>
        <v>142.770428</v>
      </c>
      <c r="S1378" s="0" t="str">
        <f aca="false">VLOOKUP($D1378,metadata!$B$2:$S$451,16,0)</f>
        <v/>
      </c>
      <c r="T1378" s="0" t="str">
        <f aca="false">VLOOKUP($D1378,metadata!$B$2:$S$451,17,0)</f>
        <v/>
      </c>
      <c r="U1378" s="0" t="str">
        <f aca="false">VLOOKUP($D1378,metadata!$B$2:$S$451,18,0)</f>
        <v/>
      </c>
      <c r="V1378" s="0" t="n">
        <f aca="false">VLOOKUP($D1378,metadata!$B$2:$Z$451,19,0)</f>
        <v>1</v>
      </c>
      <c r="W1378" s="0" t="str">
        <f aca="false">VLOOKUP($D1378,metadata!$B$2:$Z$451,20,0)</f>
        <v>not described</v>
      </c>
      <c r="X1378" s="0" t="str">
        <f aca="false">VLOOKUP($D1378,metadata!$B$2:$Z$451,21,0)</f>
        <v/>
      </c>
      <c r="Y1378" s="0" t="n">
        <f aca="false">VLOOKUP($D1378,metadata!$B$2:$Z$451,22,0)</f>
        <v>35</v>
      </c>
      <c r="Z1378" s="0" t="str">
        <f aca="false">VLOOKUP($D1378,metadata!$B$2:$Z$451,23,0)</f>
        <v/>
      </c>
      <c r="AA1378" s="0" t="str">
        <f aca="false">VLOOKUP($D1378,metadata!$B$2:$Z$451,24,0)</f>
        <v>nymphal</v>
      </c>
      <c r="AB1378" s="0" t="str">
        <f aca="false">VLOOKUP($D1378,metadata!$B$2:$Z$451,25,0)</f>
        <v/>
      </c>
      <c r="AC1378" s="0" t="n">
        <v>12.0202242640544</v>
      </c>
      <c r="AD1378" s="0" t="n">
        <v>103.044871794871</v>
      </c>
      <c r="AF1378" s="0" t="n">
        <f aca="false">IF(AE1378="",V1378,AE1378)</f>
        <v>1</v>
      </c>
      <c r="AG1378" s="0" t="n">
        <f aca="false">ROUND(AC1378,1)</f>
        <v>12</v>
      </c>
      <c r="AH1378" s="0" t="n">
        <v>1992</v>
      </c>
      <c r="AI1378" s="0" t="s">
        <v>37</v>
      </c>
      <c r="AJ1378" s="0" t="s">
        <v>37</v>
      </c>
    </row>
    <row r="1379" customFormat="false" ht="13.8" hidden="true" customHeight="false" outlineLevel="0" collapsed="false">
      <c r="C1379" s="0" t="n">
        <v>1387</v>
      </c>
      <c r="D1379" s="3" t="str">
        <f aca="false">VLOOKUP(C1379,$A$1:$B$451,2)</f>
        <v>35-Kamikawa</v>
      </c>
      <c r="E1379" s="0" t="str">
        <f aca="false">VLOOKUP($D1379,metadata!$B$2:$S$451,2,0)</f>
        <v>NODA, H</v>
      </c>
      <c r="F1379" s="0" t="str">
        <f aca="false">VLOOKUP($D1379,metadata!$B$2:$S$451,3,0)</f>
        <v>GEOGRAPHIC-VARIATION OF NYMPHAL DIAPAUSE IN THE SMALL BROWN PLANTHOPPER IN JAPAN</v>
      </c>
      <c r="G1379" s="0" t="str">
        <f aca="false">VLOOKUP($D1379,metadata!$B$2:$S$451,4,0)</f>
        <v/>
      </c>
      <c r="H1379" s="0" t="str">
        <f aca="false">VLOOKUP($D1379,metadata!$B$2:$S$451,5,0)</f>
        <v>y</v>
      </c>
      <c r="I1379" s="0" t="str">
        <f aca="false">VLOOKUP($D1379,metadata!$B$2:$S$451,6,0)</f>
        <v>a</v>
      </c>
      <c r="J1379" s="0" t="str">
        <f aca="false">VLOOKUP($D1379,metadata!$B$2:$S$451,7,0)</f>
        <v>i</v>
      </c>
      <c r="K1379" s="0" t="n">
        <f aca="false">VLOOKUP($D1379,metadata!$B$2:$S$451,8,0)</f>
        <v>8</v>
      </c>
      <c r="L1379" s="0" t="n">
        <f aca="false">VLOOKUP($D1379,metadata!$B$2:$S$451,9,0)</f>
        <v>7</v>
      </c>
      <c r="M1379" s="0" t="str">
        <f aca="false">VLOOKUP($D1379,metadata!$B$2:$S$451,10,0)</f>
        <v/>
      </c>
      <c r="N1379" s="0" t="str">
        <f aca="false">VLOOKUP($D1379,metadata!$B$2:$S$451,11,0)</f>
        <v>laodelphax striatellus</v>
      </c>
      <c r="O1379" s="0" t="str">
        <f aca="false">VLOOKUP($D1379,metadata!$B$2:$S$451,12,0)</f>
        <v>homoptera</v>
      </c>
      <c r="P1379" s="0" t="str">
        <f aca="false">VLOOKUP($D1379,metadata!$B$2:$S$451,13,0)</f>
        <v>Kamikawa</v>
      </c>
      <c r="Q1379" s="0" t="n">
        <f aca="false">VLOOKUP($D1379,metadata!$B$2:$S$451,14,0)</f>
        <v>43.847186</v>
      </c>
      <c r="R1379" s="0" t="n">
        <f aca="false">VLOOKUP($D1379,metadata!$B$2:$S$451,15,0)</f>
        <v>142.770428</v>
      </c>
      <c r="S1379" s="0" t="str">
        <f aca="false">VLOOKUP($D1379,metadata!$B$2:$S$451,16,0)</f>
        <v/>
      </c>
      <c r="T1379" s="0" t="str">
        <f aca="false">VLOOKUP($D1379,metadata!$B$2:$S$451,17,0)</f>
        <v/>
      </c>
      <c r="U1379" s="0" t="str">
        <f aca="false">VLOOKUP($D1379,metadata!$B$2:$S$451,18,0)</f>
        <v/>
      </c>
      <c r="V1379" s="0" t="n">
        <f aca="false">VLOOKUP($D1379,metadata!$B$2:$Z$451,19,0)</f>
        <v>1</v>
      </c>
      <c r="W1379" s="0" t="str">
        <f aca="false">VLOOKUP($D1379,metadata!$B$2:$Z$451,20,0)</f>
        <v>not described</v>
      </c>
      <c r="X1379" s="0" t="str">
        <f aca="false">VLOOKUP($D1379,metadata!$B$2:$Z$451,21,0)</f>
        <v/>
      </c>
      <c r="Y1379" s="0" t="n">
        <f aca="false">VLOOKUP($D1379,metadata!$B$2:$Z$451,22,0)</f>
        <v>35</v>
      </c>
      <c r="Z1379" s="0" t="str">
        <f aca="false">VLOOKUP($D1379,metadata!$B$2:$Z$451,23,0)</f>
        <v/>
      </c>
      <c r="AA1379" s="0" t="str">
        <f aca="false">VLOOKUP($D1379,metadata!$B$2:$Z$451,24,0)</f>
        <v>nymphal</v>
      </c>
      <c r="AB1379" s="0" t="str">
        <f aca="false">VLOOKUP($D1379,metadata!$B$2:$Z$451,25,0)</f>
        <v/>
      </c>
      <c r="AC1379" s="0" t="n">
        <v>13.0385754423266</v>
      </c>
      <c r="AD1379" s="0" t="n">
        <v>100.480769230769</v>
      </c>
      <c r="AF1379" s="0" t="n">
        <f aca="false">IF(AE1379="",V1379,AE1379)</f>
        <v>1</v>
      </c>
      <c r="AG1379" s="0" t="n">
        <f aca="false">ROUND(AC1379,1)</f>
        <v>13</v>
      </c>
      <c r="AH1379" s="0" t="n">
        <v>1992</v>
      </c>
      <c r="AI1379" s="0" t="s">
        <v>37</v>
      </c>
      <c r="AJ1379" s="0" t="s">
        <v>37</v>
      </c>
    </row>
    <row r="1380" customFormat="false" ht="13.8" hidden="true" customHeight="false" outlineLevel="0" collapsed="false">
      <c r="C1380" s="0" t="n">
        <v>1388</v>
      </c>
      <c r="D1380" s="3" t="str">
        <f aca="false">VLOOKUP(C1380,$A$1:$B$451,2)</f>
        <v>35-Kamikawa</v>
      </c>
      <c r="E1380" s="0" t="str">
        <f aca="false">VLOOKUP($D1380,metadata!$B$2:$S$451,2,0)</f>
        <v>NODA, H</v>
      </c>
      <c r="F1380" s="0" t="str">
        <f aca="false">VLOOKUP($D1380,metadata!$B$2:$S$451,3,0)</f>
        <v>GEOGRAPHIC-VARIATION OF NYMPHAL DIAPAUSE IN THE SMALL BROWN PLANTHOPPER IN JAPAN</v>
      </c>
      <c r="G1380" s="0" t="str">
        <f aca="false">VLOOKUP($D1380,metadata!$B$2:$S$451,4,0)</f>
        <v/>
      </c>
      <c r="H1380" s="0" t="str">
        <f aca="false">VLOOKUP($D1380,metadata!$B$2:$S$451,5,0)</f>
        <v>y</v>
      </c>
      <c r="I1380" s="0" t="str">
        <f aca="false">VLOOKUP($D1380,metadata!$B$2:$S$451,6,0)</f>
        <v>a</v>
      </c>
      <c r="J1380" s="0" t="str">
        <f aca="false">VLOOKUP($D1380,metadata!$B$2:$S$451,7,0)</f>
        <v>i</v>
      </c>
      <c r="K1380" s="0" t="n">
        <f aca="false">VLOOKUP($D1380,metadata!$B$2:$S$451,8,0)</f>
        <v>8</v>
      </c>
      <c r="L1380" s="0" t="n">
        <f aca="false">VLOOKUP($D1380,metadata!$B$2:$S$451,9,0)</f>
        <v>7</v>
      </c>
      <c r="M1380" s="0" t="str">
        <f aca="false">VLOOKUP($D1380,metadata!$B$2:$S$451,10,0)</f>
        <v/>
      </c>
      <c r="N1380" s="0" t="str">
        <f aca="false">VLOOKUP($D1380,metadata!$B$2:$S$451,11,0)</f>
        <v>laodelphax striatellus</v>
      </c>
      <c r="O1380" s="0" t="str">
        <f aca="false">VLOOKUP($D1380,metadata!$B$2:$S$451,12,0)</f>
        <v>homoptera</v>
      </c>
      <c r="P1380" s="0" t="str">
        <f aca="false">VLOOKUP($D1380,metadata!$B$2:$S$451,13,0)</f>
        <v>Kamikawa</v>
      </c>
      <c r="Q1380" s="0" t="n">
        <f aca="false">VLOOKUP($D1380,metadata!$B$2:$S$451,14,0)</f>
        <v>43.847186</v>
      </c>
      <c r="R1380" s="0" t="n">
        <f aca="false">VLOOKUP($D1380,metadata!$B$2:$S$451,15,0)</f>
        <v>142.770428</v>
      </c>
      <c r="S1380" s="0" t="str">
        <f aca="false">VLOOKUP($D1380,metadata!$B$2:$S$451,16,0)</f>
        <v/>
      </c>
      <c r="T1380" s="0" t="str">
        <f aca="false">VLOOKUP($D1380,metadata!$B$2:$S$451,17,0)</f>
        <v/>
      </c>
      <c r="U1380" s="0" t="str">
        <f aca="false">VLOOKUP($D1380,metadata!$B$2:$S$451,18,0)</f>
        <v/>
      </c>
      <c r="V1380" s="0" t="n">
        <f aca="false">VLOOKUP($D1380,metadata!$B$2:$Z$451,19,0)</f>
        <v>1</v>
      </c>
      <c r="W1380" s="0" t="str">
        <f aca="false">VLOOKUP($D1380,metadata!$B$2:$Z$451,20,0)</f>
        <v>not described</v>
      </c>
      <c r="X1380" s="0" t="str">
        <f aca="false">VLOOKUP($D1380,metadata!$B$2:$Z$451,21,0)</f>
        <v/>
      </c>
      <c r="Y1380" s="0" t="n">
        <f aca="false">VLOOKUP($D1380,metadata!$B$2:$Z$451,22,0)</f>
        <v>35</v>
      </c>
      <c r="Z1380" s="0" t="str">
        <f aca="false">VLOOKUP($D1380,metadata!$B$2:$Z$451,23,0)</f>
        <v/>
      </c>
      <c r="AA1380" s="0" t="str">
        <f aca="false">VLOOKUP($D1380,metadata!$B$2:$Z$451,24,0)</f>
        <v>nymphal</v>
      </c>
      <c r="AB1380" s="0" t="str">
        <f aca="false">VLOOKUP($D1380,metadata!$B$2:$Z$451,25,0)</f>
        <v/>
      </c>
      <c r="AC1380" s="0" t="n">
        <v>13.4999367200749</v>
      </c>
      <c r="AD1380" s="0" t="n">
        <v>71.4743589743589</v>
      </c>
      <c r="AF1380" s="0" t="n">
        <f aca="false">IF(AE1380="",V1380,AE1380)</f>
        <v>1</v>
      </c>
      <c r="AG1380" s="0" t="n">
        <f aca="false">ROUND(AC1380,1)</f>
        <v>13.5</v>
      </c>
      <c r="AH1380" s="0" t="n">
        <v>1992</v>
      </c>
      <c r="AI1380" s="0" t="s">
        <v>37</v>
      </c>
      <c r="AJ1380" s="0" t="s">
        <v>37</v>
      </c>
    </row>
    <row r="1381" customFormat="false" ht="13.8" hidden="true" customHeight="false" outlineLevel="0" collapsed="false">
      <c r="C1381" s="0" t="n">
        <v>1389</v>
      </c>
      <c r="D1381" s="3" t="str">
        <f aca="false">VLOOKUP(C1381,$A$1:$B$451,2)</f>
        <v>35-Kamikawa</v>
      </c>
      <c r="E1381" s="0" t="str">
        <f aca="false">VLOOKUP($D1381,metadata!$B$2:$S$451,2,0)</f>
        <v>NODA, H</v>
      </c>
      <c r="F1381" s="0" t="str">
        <f aca="false">VLOOKUP($D1381,metadata!$B$2:$S$451,3,0)</f>
        <v>GEOGRAPHIC-VARIATION OF NYMPHAL DIAPAUSE IN THE SMALL BROWN PLANTHOPPER IN JAPAN</v>
      </c>
      <c r="G1381" s="0" t="str">
        <f aca="false">VLOOKUP($D1381,metadata!$B$2:$S$451,4,0)</f>
        <v/>
      </c>
      <c r="H1381" s="0" t="str">
        <f aca="false">VLOOKUP($D1381,metadata!$B$2:$S$451,5,0)</f>
        <v>y</v>
      </c>
      <c r="I1381" s="0" t="str">
        <f aca="false">VLOOKUP($D1381,metadata!$B$2:$S$451,6,0)</f>
        <v>a</v>
      </c>
      <c r="J1381" s="0" t="str">
        <f aca="false">VLOOKUP($D1381,metadata!$B$2:$S$451,7,0)</f>
        <v>i</v>
      </c>
      <c r="K1381" s="0" t="n">
        <f aca="false">VLOOKUP($D1381,metadata!$B$2:$S$451,8,0)</f>
        <v>8</v>
      </c>
      <c r="L1381" s="0" t="n">
        <f aca="false">VLOOKUP($D1381,metadata!$B$2:$S$451,9,0)</f>
        <v>7</v>
      </c>
      <c r="M1381" s="0" t="str">
        <f aca="false">VLOOKUP($D1381,metadata!$B$2:$S$451,10,0)</f>
        <v/>
      </c>
      <c r="N1381" s="0" t="str">
        <f aca="false">VLOOKUP($D1381,metadata!$B$2:$S$451,11,0)</f>
        <v>laodelphax striatellus</v>
      </c>
      <c r="O1381" s="0" t="str">
        <f aca="false">VLOOKUP($D1381,metadata!$B$2:$S$451,12,0)</f>
        <v>homoptera</v>
      </c>
      <c r="P1381" s="0" t="str">
        <f aca="false">VLOOKUP($D1381,metadata!$B$2:$S$451,13,0)</f>
        <v>Kamikawa</v>
      </c>
      <c r="Q1381" s="0" t="n">
        <f aca="false">VLOOKUP($D1381,metadata!$B$2:$S$451,14,0)</f>
        <v>43.847186</v>
      </c>
      <c r="R1381" s="0" t="n">
        <f aca="false">VLOOKUP($D1381,metadata!$B$2:$S$451,15,0)</f>
        <v>142.770428</v>
      </c>
      <c r="S1381" s="0" t="str">
        <f aca="false">VLOOKUP($D1381,metadata!$B$2:$S$451,16,0)</f>
        <v/>
      </c>
      <c r="T1381" s="0" t="str">
        <f aca="false">VLOOKUP($D1381,metadata!$B$2:$S$451,17,0)</f>
        <v/>
      </c>
      <c r="U1381" s="0" t="str">
        <f aca="false">VLOOKUP($D1381,metadata!$B$2:$S$451,18,0)</f>
        <v/>
      </c>
      <c r="V1381" s="0" t="n">
        <f aca="false">VLOOKUP($D1381,metadata!$B$2:$Z$451,19,0)</f>
        <v>1</v>
      </c>
      <c r="W1381" s="0" t="str">
        <f aca="false">VLOOKUP($D1381,metadata!$B$2:$Z$451,20,0)</f>
        <v>not described</v>
      </c>
      <c r="X1381" s="0" t="str">
        <f aca="false">VLOOKUP($D1381,metadata!$B$2:$Z$451,21,0)</f>
        <v/>
      </c>
      <c r="Y1381" s="0" t="n">
        <f aca="false">VLOOKUP($D1381,metadata!$B$2:$Z$451,22,0)</f>
        <v>35</v>
      </c>
      <c r="Z1381" s="0" t="str">
        <f aca="false">VLOOKUP($D1381,metadata!$B$2:$Z$451,23,0)</f>
        <v/>
      </c>
      <c r="AA1381" s="0" t="str">
        <f aca="false">VLOOKUP($D1381,metadata!$B$2:$Z$451,24,0)</f>
        <v>nymphal</v>
      </c>
      <c r="AB1381" s="0" t="str">
        <f aca="false">VLOOKUP($D1381,metadata!$B$2:$Z$451,25,0)</f>
        <v/>
      </c>
      <c r="AC1381" s="0" t="n">
        <v>13.9822563090085</v>
      </c>
      <c r="AD1381" s="0" t="n">
        <v>25.1602564102564</v>
      </c>
      <c r="AF1381" s="0" t="n">
        <f aca="false">IF(AE1381="",V1381,AE1381)</f>
        <v>1</v>
      </c>
      <c r="AG1381" s="0" t="n">
        <f aca="false">ROUND(AC1381,1)</f>
        <v>14</v>
      </c>
      <c r="AH1381" s="0" t="n">
        <v>1992</v>
      </c>
      <c r="AI1381" s="0" t="s">
        <v>37</v>
      </c>
      <c r="AJ1381" s="0" t="s">
        <v>37</v>
      </c>
    </row>
    <row r="1382" customFormat="false" ht="13.8" hidden="true" customHeight="false" outlineLevel="0" collapsed="false">
      <c r="C1382" s="0" t="n">
        <v>1390</v>
      </c>
      <c r="D1382" s="3" t="str">
        <f aca="false">VLOOKUP(C1382,$A$1:$B$451,2)</f>
        <v>35-Kamikawa</v>
      </c>
      <c r="E1382" s="0" t="str">
        <f aca="false">VLOOKUP($D1382,metadata!$B$2:$S$451,2,0)</f>
        <v>NODA, H</v>
      </c>
      <c r="F1382" s="0" t="str">
        <f aca="false">VLOOKUP($D1382,metadata!$B$2:$S$451,3,0)</f>
        <v>GEOGRAPHIC-VARIATION OF NYMPHAL DIAPAUSE IN THE SMALL BROWN PLANTHOPPER IN JAPAN</v>
      </c>
      <c r="G1382" s="0" t="str">
        <f aca="false">VLOOKUP($D1382,metadata!$B$2:$S$451,4,0)</f>
        <v/>
      </c>
      <c r="H1382" s="0" t="str">
        <f aca="false">VLOOKUP($D1382,metadata!$B$2:$S$451,5,0)</f>
        <v>y</v>
      </c>
      <c r="I1382" s="0" t="str">
        <f aca="false">VLOOKUP($D1382,metadata!$B$2:$S$451,6,0)</f>
        <v>a</v>
      </c>
      <c r="J1382" s="0" t="str">
        <f aca="false">VLOOKUP($D1382,metadata!$B$2:$S$451,7,0)</f>
        <v>i</v>
      </c>
      <c r="K1382" s="0" t="n">
        <f aca="false">VLOOKUP($D1382,metadata!$B$2:$S$451,8,0)</f>
        <v>8</v>
      </c>
      <c r="L1382" s="0" t="n">
        <f aca="false">VLOOKUP($D1382,metadata!$B$2:$S$451,9,0)</f>
        <v>7</v>
      </c>
      <c r="M1382" s="0" t="str">
        <f aca="false">VLOOKUP($D1382,metadata!$B$2:$S$451,10,0)</f>
        <v/>
      </c>
      <c r="N1382" s="0" t="str">
        <f aca="false">VLOOKUP($D1382,metadata!$B$2:$S$451,11,0)</f>
        <v>laodelphax striatellus</v>
      </c>
      <c r="O1382" s="0" t="str">
        <f aca="false">VLOOKUP($D1382,metadata!$B$2:$S$451,12,0)</f>
        <v>homoptera</v>
      </c>
      <c r="P1382" s="0" t="str">
        <f aca="false">VLOOKUP($D1382,metadata!$B$2:$S$451,13,0)</f>
        <v>Kamikawa</v>
      </c>
      <c r="Q1382" s="0" t="n">
        <f aca="false">VLOOKUP($D1382,metadata!$B$2:$S$451,14,0)</f>
        <v>43.847186</v>
      </c>
      <c r="R1382" s="0" t="n">
        <f aca="false">VLOOKUP($D1382,metadata!$B$2:$S$451,15,0)</f>
        <v>142.770428</v>
      </c>
      <c r="S1382" s="0" t="str">
        <f aca="false">VLOOKUP($D1382,metadata!$B$2:$S$451,16,0)</f>
        <v/>
      </c>
      <c r="T1382" s="0" t="str">
        <f aca="false">VLOOKUP($D1382,metadata!$B$2:$S$451,17,0)</f>
        <v/>
      </c>
      <c r="U1382" s="0" t="str">
        <f aca="false">VLOOKUP($D1382,metadata!$B$2:$S$451,18,0)</f>
        <v/>
      </c>
      <c r="V1382" s="0" t="n">
        <f aca="false">VLOOKUP($D1382,metadata!$B$2:$Z$451,19,0)</f>
        <v>1</v>
      </c>
      <c r="W1382" s="0" t="str">
        <f aca="false">VLOOKUP($D1382,metadata!$B$2:$Z$451,20,0)</f>
        <v>not described</v>
      </c>
      <c r="X1382" s="0" t="str">
        <f aca="false">VLOOKUP($D1382,metadata!$B$2:$Z$451,21,0)</f>
        <v/>
      </c>
      <c r="Y1382" s="0" t="n">
        <f aca="false">VLOOKUP($D1382,metadata!$B$2:$Z$451,22,0)</f>
        <v>35</v>
      </c>
      <c r="Z1382" s="0" t="str">
        <f aca="false">VLOOKUP($D1382,metadata!$B$2:$Z$451,23,0)</f>
        <v/>
      </c>
      <c r="AA1382" s="0" t="str">
        <f aca="false">VLOOKUP($D1382,metadata!$B$2:$Z$451,24,0)</f>
        <v>nymphal</v>
      </c>
      <c r="AB1382" s="0" t="str">
        <f aca="false">VLOOKUP($D1382,metadata!$B$2:$Z$451,25,0)</f>
        <v/>
      </c>
      <c r="AC1382" s="0" t="n">
        <v>13.9877996304452</v>
      </c>
      <c r="AD1382" s="0" t="n">
        <v>10.2564102564102</v>
      </c>
      <c r="AF1382" s="0" t="n">
        <f aca="false">IF(AE1382="",V1382,AE1382)</f>
        <v>1</v>
      </c>
      <c r="AG1382" s="0" t="n">
        <f aca="false">ROUND(AC1382,1)</f>
        <v>14</v>
      </c>
      <c r="AH1382" s="0" t="n">
        <v>1992</v>
      </c>
      <c r="AI1382" s="0" t="s">
        <v>37</v>
      </c>
      <c r="AJ1382" s="0" t="s">
        <v>37</v>
      </c>
    </row>
    <row r="1383" customFormat="false" ht="13.8" hidden="true" customHeight="false" outlineLevel="0" collapsed="false">
      <c r="C1383" s="0" t="n">
        <v>1391</v>
      </c>
      <c r="D1383" s="3" t="str">
        <f aca="false">VLOOKUP(C1383,$A$1:$B$451,2)</f>
        <v>35-Kamikawa</v>
      </c>
      <c r="E1383" s="0" t="str">
        <f aca="false">VLOOKUP($D1383,metadata!$B$2:$S$451,2,0)</f>
        <v>NODA, H</v>
      </c>
      <c r="F1383" s="0" t="str">
        <f aca="false">VLOOKUP($D1383,metadata!$B$2:$S$451,3,0)</f>
        <v>GEOGRAPHIC-VARIATION OF NYMPHAL DIAPAUSE IN THE SMALL BROWN PLANTHOPPER IN JAPAN</v>
      </c>
      <c r="G1383" s="0" t="str">
        <f aca="false">VLOOKUP($D1383,metadata!$B$2:$S$451,4,0)</f>
        <v/>
      </c>
      <c r="H1383" s="0" t="str">
        <f aca="false">VLOOKUP($D1383,metadata!$B$2:$S$451,5,0)</f>
        <v>y</v>
      </c>
      <c r="I1383" s="0" t="str">
        <f aca="false">VLOOKUP($D1383,metadata!$B$2:$S$451,6,0)</f>
        <v>a</v>
      </c>
      <c r="J1383" s="0" t="str">
        <f aca="false">VLOOKUP($D1383,metadata!$B$2:$S$451,7,0)</f>
        <v>i</v>
      </c>
      <c r="K1383" s="0" t="n">
        <f aca="false">VLOOKUP($D1383,metadata!$B$2:$S$451,8,0)</f>
        <v>8</v>
      </c>
      <c r="L1383" s="0" t="n">
        <f aca="false">VLOOKUP($D1383,metadata!$B$2:$S$451,9,0)</f>
        <v>7</v>
      </c>
      <c r="M1383" s="0" t="str">
        <f aca="false">VLOOKUP($D1383,metadata!$B$2:$S$451,10,0)</f>
        <v/>
      </c>
      <c r="N1383" s="0" t="str">
        <f aca="false">VLOOKUP($D1383,metadata!$B$2:$S$451,11,0)</f>
        <v>laodelphax striatellus</v>
      </c>
      <c r="O1383" s="0" t="str">
        <f aca="false">VLOOKUP($D1383,metadata!$B$2:$S$451,12,0)</f>
        <v>homoptera</v>
      </c>
      <c r="P1383" s="0" t="str">
        <f aca="false">VLOOKUP($D1383,metadata!$B$2:$S$451,13,0)</f>
        <v>Kamikawa</v>
      </c>
      <c r="Q1383" s="0" t="n">
        <f aca="false">VLOOKUP($D1383,metadata!$B$2:$S$451,14,0)</f>
        <v>43.847186</v>
      </c>
      <c r="R1383" s="0" t="n">
        <f aca="false">VLOOKUP($D1383,metadata!$B$2:$S$451,15,0)</f>
        <v>142.770428</v>
      </c>
      <c r="S1383" s="0" t="str">
        <f aca="false">VLOOKUP($D1383,metadata!$B$2:$S$451,16,0)</f>
        <v/>
      </c>
      <c r="T1383" s="0" t="str">
        <f aca="false">VLOOKUP($D1383,metadata!$B$2:$S$451,17,0)</f>
        <v/>
      </c>
      <c r="U1383" s="0" t="str">
        <f aca="false">VLOOKUP($D1383,metadata!$B$2:$S$451,18,0)</f>
        <v/>
      </c>
      <c r="V1383" s="0" t="n">
        <f aca="false">VLOOKUP($D1383,metadata!$B$2:$Z$451,19,0)</f>
        <v>1</v>
      </c>
      <c r="W1383" s="0" t="str">
        <f aca="false">VLOOKUP($D1383,metadata!$B$2:$Z$451,20,0)</f>
        <v>not described</v>
      </c>
      <c r="X1383" s="0" t="str">
        <f aca="false">VLOOKUP($D1383,metadata!$B$2:$Z$451,21,0)</f>
        <v/>
      </c>
      <c r="Y1383" s="0" t="n">
        <f aca="false">VLOOKUP($D1383,metadata!$B$2:$Z$451,22,0)</f>
        <v>35</v>
      </c>
      <c r="Z1383" s="0" t="str">
        <f aca="false">VLOOKUP($D1383,metadata!$B$2:$Z$451,23,0)</f>
        <v/>
      </c>
      <c r="AA1383" s="0" t="str">
        <f aca="false">VLOOKUP($D1383,metadata!$B$2:$Z$451,24,0)</f>
        <v>nymphal</v>
      </c>
      <c r="AB1383" s="0" t="str">
        <f aca="false">VLOOKUP($D1383,metadata!$B$2:$Z$451,25,0)</f>
        <v/>
      </c>
      <c r="AC1383" s="0" t="n">
        <v>14.5154276457336</v>
      </c>
      <c r="AD1383" s="0" t="n">
        <v>0.801282051282058</v>
      </c>
      <c r="AF1383" s="0" t="n">
        <f aca="false">IF(AE1383="",V1383,AE1383)</f>
        <v>1</v>
      </c>
      <c r="AG1383" s="0" t="n">
        <f aca="false">ROUND(AC1383,1)</f>
        <v>14.5</v>
      </c>
      <c r="AH1383" s="0" t="n">
        <v>1992</v>
      </c>
      <c r="AI1383" s="0" t="s">
        <v>37</v>
      </c>
      <c r="AJ1383" s="0" t="s">
        <v>37</v>
      </c>
    </row>
    <row r="1384" customFormat="false" ht="13.8" hidden="true" customHeight="false" outlineLevel="0" collapsed="false">
      <c r="C1384" s="0" t="n">
        <v>1392</v>
      </c>
      <c r="D1384" s="3" t="str">
        <f aca="false">VLOOKUP(C1384,$A$1:$B$451,2)</f>
        <v>35-Kamikawa</v>
      </c>
      <c r="E1384" s="0" t="str">
        <f aca="false">VLOOKUP($D1384,metadata!$B$2:$S$451,2,0)</f>
        <v>NODA, H</v>
      </c>
      <c r="F1384" s="0" t="str">
        <f aca="false">VLOOKUP($D1384,metadata!$B$2:$S$451,3,0)</f>
        <v>GEOGRAPHIC-VARIATION OF NYMPHAL DIAPAUSE IN THE SMALL BROWN PLANTHOPPER IN JAPAN</v>
      </c>
      <c r="G1384" s="0" t="str">
        <f aca="false">VLOOKUP($D1384,metadata!$B$2:$S$451,4,0)</f>
        <v/>
      </c>
      <c r="H1384" s="0" t="str">
        <f aca="false">VLOOKUP($D1384,metadata!$B$2:$S$451,5,0)</f>
        <v>y</v>
      </c>
      <c r="I1384" s="0" t="str">
        <f aca="false">VLOOKUP($D1384,metadata!$B$2:$S$451,6,0)</f>
        <v>a</v>
      </c>
      <c r="J1384" s="0" t="str">
        <f aca="false">VLOOKUP($D1384,metadata!$B$2:$S$451,7,0)</f>
        <v>i</v>
      </c>
      <c r="K1384" s="0" t="n">
        <f aca="false">VLOOKUP($D1384,metadata!$B$2:$S$451,8,0)</f>
        <v>8</v>
      </c>
      <c r="L1384" s="0" t="n">
        <f aca="false">VLOOKUP($D1384,metadata!$B$2:$S$451,9,0)</f>
        <v>7</v>
      </c>
      <c r="M1384" s="0" t="str">
        <f aca="false">VLOOKUP($D1384,metadata!$B$2:$S$451,10,0)</f>
        <v/>
      </c>
      <c r="N1384" s="0" t="str">
        <f aca="false">VLOOKUP($D1384,metadata!$B$2:$S$451,11,0)</f>
        <v>laodelphax striatellus</v>
      </c>
      <c r="O1384" s="0" t="str">
        <f aca="false">VLOOKUP($D1384,metadata!$B$2:$S$451,12,0)</f>
        <v>homoptera</v>
      </c>
      <c r="P1384" s="0" t="str">
        <f aca="false">VLOOKUP($D1384,metadata!$B$2:$S$451,13,0)</f>
        <v>Kamikawa</v>
      </c>
      <c r="Q1384" s="0" t="n">
        <f aca="false">VLOOKUP($D1384,metadata!$B$2:$S$451,14,0)</f>
        <v>43.847186</v>
      </c>
      <c r="R1384" s="0" t="n">
        <f aca="false">VLOOKUP($D1384,metadata!$B$2:$S$451,15,0)</f>
        <v>142.770428</v>
      </c>
      <c r="S1384" s="0" t="str">
        <f aca="false">VLOOKUP($D1384,metadata!$B$2:$S$451,16,0)</f>
        <v/>
      </c>
      <c r="T1384" s="0" t="str">
        <f aca="false">VLOOKUP($D1384,metadata!$B$2:$S$451,17,0)</f>
        <v/>
      </c>
      <c r="U1384" s="0" t="str">
        <f aca="false">VLOOKUP($D1384,metadata!$B$2:$S$451,18,0)</f>
        <v/>
      </c>
      <c r="V1384" s="0" t="n">
        <f aca="false">VLOOKUP($D1384,metadata!$B$2:$Z$451,19,0)</f>
        <v>1</v>
      </c>
      <c r="W1384" s="0" t="str">
        <f aca="false">VLOOKUP($D1384,metadata!$B$2:$Z$451,20,0)</f>
        <v>not described</v>
      </c>
      <c r="X1384" s="0" t="str">
        <f aca="false">VLOOKUP($D1384,metadata!$B$2:$Z$451,21,0)</f>
        <v/>
      </c>
      <c r="Y1384" s="0" t="n">
        <f aca="false">VLOOKUP($D1384,metadata!$B$2:$Z$451,22,0)</f>
        <v>35</v>
      </c>
      <c r="Z1384" s="0" t="str">
        <f aca="false">VLOOKUP($D1384,metadata!$B$2:$Z$451,23,0)</f>
        <v/>
      </c>
      <c r="AA1384" s="0" t="str">
        <f aca="false">VLOOKUP($D1384,metadata!$B$2:$Z$451,24,0)</f>
        <v>nymphal</v>
      </c>
      <c r="AB1384" s="0" t="str">
        <f aca="false">VLOOKUP($D1384,metadata!$B$2:$Z$451,25,0)</f>
        <v/>
      </c>
      <c r="AC1384" s="0" t="n">
        <v>15.9523881843723</v>
      </c>
      <c r="AD1384" s="0" t="n">
        <v>-1.44230769230769</v>
      </c>
      <c r="AF1384" s="0" t="n">
        <f aca="false">IF(AE1384="",V1384,AE1384)</f>
        <v>1</v>
      </c>
      <c r="AG1384" s="0" t="n">
        <f aca="false">ROUND(AC1384,1)</f>
        <v>16</v>
      </c>
      <c r="AH1384" s="0" t="n">
        <v>1992</v>
      </c>
      <c r="AI1384" s="0" t="s">
        <v>37</v>
      </c>
      <c r="AJ1384" s="0" t="s">
        <v>37</v>
      </c>
    </row>
    <row r="1385" customFormat="false" ht="13.8" hidden="true" customHeight="false" outlineLevel="0" collapsed="false">
      <c r="C1385" s="0" t="n">
        <v>1393</v>
      </c>
      <c r="D1385" s="3" t="str">
        <f aca="false">VLOOKUP(C1385,$A$1:$B$451,2)</f>
        <v>35-Sendai</v>
      </c>
      <c r="E1385" s="0" t="str">
        <f aca="false">VLOOKUP($D1385,metadata!$B$2:$S$451,2,0)</f>
        <v>NODA, H</v>
      </c>
      <c r="F1385" s="0" t="str">
        <f aca="false">VLOOKUP($D1385,metadata!$B$2:$S$451,3,0)</f>
        <v>GEOGRAPHIC-VARIATION OF NYMPHAL DIAPAUSE IN THE SMALL BROWN PLANTHOPPER IN JAPAN</v>
      </c>
      <c r="G1385" s="0" t="str">
        <f aca="false">VLOOKUP($D1385,metadata!$B$2:$S$451,4,0)</f>
        <v/>
      </c>
      <c r="H1385" s="0" t="str">
        <f aca="false">VLOOKUP($D1385,metadata!$B$2:$S$451,5,0)</f>
        <v>y</v>
      </c>
      <c r="I1385" s="0" t="str">
        <f aca="false">VLOOKUP($D1385,metadata!$B$2:$S$451,6,0)</f>
        <v>a</v>
      </c>
      <c r="J1385" s="0" t="str">
        <f aca="false">VLOOKUP($D1385,metadata!$B$2:$S$451,7,0)</f>
        <v>i</v>
      </c>
      <c r="K1385" s="0" t="n">
        <f aca="false">VLOOKUP($D1385,metadata!$B$2:$S$451,8,0)</f>
        <v>8</v>
      </c>
      <c r="L1385" s="0" t="n">
        <f aca="false">VLOOKUP($D1385,metadata!$B$2:$S$451,9,0)</f>
        <v>7</v>
      </c>
      <c r="M1385" s="0" t="str">
        <f aca="false">VLOOKUP($D1385,metadata!$B$2:$S$451,10,0)</f>
        <v/>
      </c>
      <c r="N1385" s="0" t="str">
        <f aca="false">VLOOKUP($D1385,metadata!$B$2:$S$451,11,0)</f>
        <v>laodelphax striatellus</v>
      </c>
      <c r="O1385" s="0" t="str">
        <f aca="false">VLOOKUP($D1385,metadata!$B$2:$S$451,12,0)</f>
        <v>homoptera</v>
      </c>
      <c r="P1385" s="0" t="str">
        <f aca="false">VLOOKUP($D1385,metadata!$B$2:$S$451,13,0)</f>
        <v>Sendai</v>
      </c>
      <c r="Q1385" s="0" t="n">
        <f aca="false">VLOOKUP($D1385,metadata!$B$2:$S$451,14,0)</f>
        <v>38.268333</v>
      </c>
      <c r="R1385" s="0" t="n">
        <f aca="false">VLOOKUP($D1385,metadata!$B$2:$S$451,15,0)</f>
        <v>140.869444</v>
      </c>
      <c r="S1385" s="0" t="str">
        <f aca="false">VLOOKUP($D1385,metadata!$B$2:$S$451,16,0)</f>
        <v/>
      </c>
      <c r="T1385" s="0" t="str">
        <f aca="false">VLOOKUP($D1385,metadata!$B$2:$S$451,17,0)</f>
        <v/>
      </c>
      <c r="U1385" s="0" t="str">
        <f aca="false">VLOOKUP($D1385,metadata!$B$2:$S$451,18,0)</f>
        <v/>
      </c>
      <c r="V1385" s="0" t="n">
        <f aca="false">VLOOKUP($D1385,metadata!$B$2:$Z$451,19,0)</f>
        <v>1</v>
      </c>
      <c r="W1385" s="0" t="str">
        <f aca="false">VLOOKUP($D1385,metadata!$B$2:$Z$451,20,0)</f>
        <v>not described</v>
      </c>
      <c r="X1385" s="0" t="str">
        <f aca="false">VLOOKUP($D1385,metadata!$B$2:$Z$451,21,0)</f>
        <v/>
      </c>
      <c r="Y1385" s="0" t="n">
        <f aca="false">VLOOKUP($D1385,metadata!$B$2:$Z$451,22,0)</f>
        <v>35</v>
      </c>
      <c r="Z1385" s="0" t="str">
        <f aca="false">VLOOKUP($D1385,metadata!$B$2:$Z$451,23,0)</f>
        <v/>
      </c>
      <c r="AA1385" s="0" t="str">
        <f aca="false">VLOOKUP($D1385,metadata!$B$2:$Z$451,24,0)</f>
        <v>nymphal</v>
      </c>
      <c r="AB1385" s="0" t="str">
        <f aca="false">VLOOKUP($D1385,metadata!$B$2:$Z$451,25,0)</f>
        <v/>
      </c>
      <c r="AC1385" s="0" t="n">
        <v>11.0322221378489</v>
      </c>
      <c r="AD1385" s="0" t="n">
        <v>97.7564102564102</v>
      </c>
      <c r="AF1385" s="0" t="n">
        <f aca="false">IF(AE1385="",V1385,AE1385)</f>
        <v>1</v>
      </c>
      <c r="AG1385" s="0" t="n">
        <f aca="false">ROUND(AC1385,1)</f>
        <v>11</v>
      </c>
      <c r="AH1385" s="0" t="n">
        <v>1992</v>
      </c>
      <c r="AI1385" s="0" t="s">
        <v>37</v>
      </c>
      <c r="AJ1385" s="0" t="s">
        <v>37</v>
      </c>
    </row>
    <row r="1386" customFormat="false" ht="13.8" hidden="true" customHeight="false" outlineLevel="0" collapsed="false">
      <c r="C1386" s="0" t="n">
        <v>1394</v>
      </c>
      <c r="D1386" s="3" t="str">
        <f aca="false">VLOOKUP(C1386,$A$1:$B$451,2)</f>
        <v>35-Sendai</v>
      </c>
      <c r="E1386" s="0" t="str">
        <f aca="false">VLOOKUP($D1386,metadata!$B$2:$S$451,2,0)</f>
        <v>NODA, H</v>
      </c>
      <c r="F1386" s="0" t="str">
        <f aca="false">VLOOKUP($D1386,metadata!$B$2:$S$451,3,0)</f>
        <v>GEOGRAPHIC-VARIATION OF NYMPHAL DIAPAUSE IN THE SMALL BROWN PLANTHOPPER IN JAPAN</v>
      </c>
      <c r="G1386" s="0" t="str">
        <f aca="false">VLOOKUP($D1386,metadata!$B$2:$S$451,4,0)</f>
        <v/>
      </c>
      <c r="H1386" s="0" t="str">
        <f aca="false">VLOOKUP($D1386,metadata!$B$2:$S$451,5,0)</f>
        <v>y</v>
      </c>
      <c r="I1386" s="0" t="str">
        <f aca="false">VLOOKUP($D1386,metadata!$B$2:$S$451,6,0)</f>
        <v>a</v>
      </c>
      <c r="J1386" s="0" t="str">
        <f aca="false">VLOOKUP($D1386,metadata!$B$2:$S$451,7,0)</f>
        <v>i</v>
      </c>
      <c r="K1386" s="0" t="n">
        <f aca="false">VLOOKUP($D1386,metadata!$B$2:$S$451,8,0)</f>
        <v>8</v>
      </c>
      <c r="L1386" s="0" t="n">
        <f aca="false">VLOOKUP($D1386,metadata!$B$2:$S$451,9,0)</f>
        <v>7</v>
      </c>
      <c r="M1386" s="0" t="str">
        <f aca="false">VLOOKUP($D1386,metadata!$B$2:$S$451,10,0)</f>
        <v/>
      </c>
      <c r="N1386" s="0" t="str">
        <f aca="false">VLOOKUP($D1386,metadata!$B$2:$S$451,11,0)</f>
        <v>laodelphax striatellus</v>
      </c>
      <c r="O1386" s="0" t="str">
        <f aca="false">VLOOKUP($D1386,metadata!$B$2:$S$451,12,0)</f>
        <v>homoptera</v>
      </c>
      <c r="P1386" s="0" t="str">
        <f aca="false">VLOOKUP($D1386,metadata!$B$2:$S$451,13,0)</f>
        <v>Sendai</v>
      </c>
      <c r="Q1386" s="0" t="n">
        <f aca="false">VLOOKUP($D1386,metadata!$B$2:$S$451,14,0)</f>
        <v>38.268333</v>
      </c>
      <c r="R1386" s="0" t="n">
        <f aca="false">VLOOKUP($D1386,metadata!$B$2:$S$451,15,0)</f>
        <v>140.869444</v>
      </c>
      <c r="S1386" s="0" t="str">
        <f aca="false">VLOOKUP($D1386,metadata!$B$2:$S$451,16,0)</f>
        <v/>
      </c>
      <c r="T1386" s="0" t="str">
        <f aca="false">VLOOKUP($D1386,metadata!$B$2:$S$451,17,0)</f>
        <v/>
      </c>
      <c r="U1386" s="0" t="str">
        <f aca="false">VLOOKUP($D1386,metadata!$B$2:$S$451,18,0)</f>
        <v/>
      </c>
      <c r="V1386" s="0" t="n">
        <f aca="false">VLOOKUP($D1386,metadata!$B$2:$Z$451,19,0)</f>
        <v>1</v>
      </c>
      <c r="W1386" s="0" t="str">
        <f aca="false">VLOOKUP($D1386,metadata!$B$2:$Z$451,20,0)</f>
        <v>not described</v>
      </c>
      <c r="X1386" s="0" t="str">
        <f aca="false">VLOOKUP($D1386,metadata!$B$2:$Z$451,21,0)</f>
        <v/>
      </c>
      <c r="Y1386" s="0" t="n">
        <f aca="false">VLOOKUP($D1386,metadata!$B$2:$Z$451,22,0)</f>
        <v>35</v>
      </c>
      <c r="Z1386" s="0" t="str">
        <f aca="false">VLOOKUP($D1386,metadata!$B$2:$Z$451,23,0)</f>
        <v/>
      </c>
      <c r="AA1386" s="0" t="str">
        <f aca="false">VLOOKUP($D1386,metadata!$B$2:$Z$451,24,0)</f>
        <v>nymphal</v>
      </c>
      <c r="AB1386" s="0" t="str">
        <f aca="false">VLOOKUP($D1386,metadata!$B$2:$Z$451,25,0)</f>
        <v/>
      </c>
      <c r="AC1386" s="0" t="n">
        <v>12.0119472498544</v>
      </c>
      <c r="AD1386" s="0" t="n">
        <v>100.641025641025</v>
      </c>
      <c r="AF1386" s="0" t="n">
        <f aca="false">IF(AE1386="",V1386,AE1386)</f>
        <v>1</v>
      </c>
      <c r="AG1386" s="0" t="n">
        <f aca="false">ROUND(AC1386,1)</f>
        <v>12</v>
      </c>
      <c r="AH1386" s="0" t="n">
        <v>1992</v>
      </c>
      <c r="AI1386" s="0" t="s">
        <v>37</v>
      </c>
      <c r="AJ1386" s="0" t="s">
        <v>37</v>
      </c>
    </row>
    <row r="1387" customFormat="false" ht="13.8" hidden="true" customHeight="false" outlineLevel="0" collapsed="false">
      <c r="C1387" s="0" t="n">
        <v>1395</v>
      </c>
      <c r="D1387" s="3" t="str">
        <f aca="false">VLOOKUP(C1387,$A$1:$B$451,2)</f>
        <v>35-Sendai</v>
      </c>
      <c r="E1387" s="0" t="str">
        <f aca="false">VLOOKUP($D1387,metadata!$B$2:$S$451,2,0)</f>
        <v>NODA, H</v>
      </c>
      <c r="F1387" s="0" t="str">
        <f aca="false">VLOOKUP($D1387,metadata!$B$2:$S$451,3,0)</f>
        <v>GEOGRAPHIC-VARIATION OF NYMPHAL DIAPAUSE IN THE SMALL BROWN PLANTHOPPER IN JAPAN</v>
      </c>
      <c r="G1387" s="0" t="str">
        <f aca="false">VLOOKUP($D1387,metadata!$B$2:$S$451,4,0)</f>
        <v/>
      </c>
      <c r="H1387" s="0" t="str">
        <f aca="false">VLOOKUP($D1387,metadata!$B$2:$S$451,5,0)</f>
        <v>y</v>
      </c>
      <c r="I1387" s="0" t="str">
        <f aca="false">VLOOKUP($D1387,metadata!$B$2:$S$451,6,0)</f>
        <v>a</v>
      </c>
      <c r="J1387" s="0" t="str">
        <f aca="false">VLOOKUP($D1387,metadata!$B$2:$S$451,7,0)</f>
        <v>i</v>
      </c>
      <c r="K1387" s="0" t="n">
        <f aca="false">VLOOKUP($D1387,metadata!$B$2:$S$451,8,0)</f>
        <v>8</v>
      </c>
      <c r="L1387" s="0" t="n">
        <f aca="false">VLOOKUP($D1387,metadata!$B$2:$S$451,9,0)</f>
        <v>7</v>
      </c>
      <c r="M1387" s="0" t="str">
        <f aca="false">VLOOKUP($D1387,metadata!$B$2:$S$451,10,0)</f>
        <v/>
      </c>
      <c r="N1387" s="0" t="str">
        <f aca="false">VLOOKUP($D1387,metadata!$B$2:$S$451,11,0)</f>
        <v>laodelphax striatellus</v>
      </c>
      <c r="O1387" s="0" t="str">
        <f aca="false">VLOOKUP($D1387,metadata!$B$2:$S$451,12,0)</f>
        <v>homoptera</v>
      </c>
      <c r="P1387" s="0" t="str">
        <f aca="false">VLOOKUP($D1387,metadata!$B$2:$S$451,13,0)</f>
        <v>Sendai</v>
      </c>
      <c r="Q1387" s="0" t="n">
        <f aca="false">VLOOKUP($D1387,metadata!$B$2:$S$451,14,0)</f>
        <v>38.268333</v>
      </c>
      <c r="R1387" s="0" t="n">
        <f aca="false">VLOOKUP($D1387,metadata!$B$2:$S$451,15,0)</f>
        <v>140.869444</v>
      </c>
      <c r="S1387" s="0" t="str">
        <f aca="false">VLOOKUP($D1387,metadata!$B$2:$S$451,16,0)</f>
        <v/>
      </c>
      <c r="T1387" s="0" t="str">
        <f aca="false">VLOOKUP($D1387,metadata!$B$2:$S$451,17,0)</f>
        <v/>
      </c>
      <c r="U1387" s="0" t="str">
        <f aca="false">VLOOKUP($D1387,metadata!$B$2:$S$451,18,0)</f>
        <v/>
      </c>
      <c r="V1387" s="0" t="n">
        <f aca="false">VLOOKUP($D1387,metadata!$B$2:$Z$451,19,0)</f>
        <v>1</v>
      </c>
      <c r="W1387" s="0" t="str">
        <f aca="false">VLOOKUP($D1387,metadata!$B$2:$Z$451,20,0)</f>
        <v>not described</v>
      </c>
      <c r="X1387" s="0" t="str">
        <f aca="false">VLOOKUP($D1387,metadata!$B$2:$Z$451,21,0)</f>
        <v/>
      </c>
      <c r="Y1387" s="0" t="n">
        <f aca="false">VLOOKUP($D1387,metadata!$B$2:$Z$451,22,0)</f>
        <v>35</v>
      </c>
      <c r="Z1387" s="0" t="str">
        <f aca="false">VLOOKUP($D1387,metadata!$B$2:$Z$451,23,0)</f>
        <v/>
      </c>
      <c r="AA1387" s="0" t="str">
        <f aca="false">VLOOKUP($D1387,metadata!$B$2:$Z$451,24,0)</f>
        <v>nymphal</v>
      </c>
      <c r="AB1387" s="0" t="str">
        <f aca="false">VLOOKUP($D1387,metadata!$B$2:$Z$451,25,0)</f>
        <v/>
      </c>
      <c r="AC1387" s="0" t="n">
        <v>12.5166426202951</v>
      </c>
      <c r="AD1387" s="0" t="n">
        <v>95.9935897435897</v>
      </c>
      <c r="AF1387" s="0" t="n">
        <f aca="false">IF(AE1387="",V1387,AE1387)</f>
        <v>1</v>
      </c>
      <c r="AG1387" s="0" t="n">
        <f aca="false">ROUND(AC1387,1)</f>
        <v>12.5</v>
      </c>
      <c r="AH1387" s="0" t="n">
        <v>1992</v>
      </c>
      <c r="AI1387" s="0" t="s">
        <v>37</v>
      </c>
      <c r="AJ1387" s="0" t="s">
        <v>37</v>
      </c>
    </row>
    <row r="1388" customFormat="false" ht="13.8" hidden="true" customHeight="false" outlineLevel="0" collapsed="false">
      <c r="C1388" s="0" t="n">
        <v>1396</v>
      </c>
      <c r="D1388" s="3" t="str">
        <f aca="false">VLOOKUP(C1388,$A$1:$B$451,2)</f>
        <v>35-Sendai</v>
      </c>
      <c r="E1388" s="0" t="str">
        <f aca="false">VLOOKUP($D1388,metadata!$B$2:$S$451,2,0)</f>
        <v>NODA, H</v>
      </c>
      <c r="F1388" s="0" t="str">
        <f aca="false">VLOOKUP($D1388,metadata!$B$2:$S$451,3,0)</f>
        <v>GEOGRAPHIC-VARIATION OF NYMPHAL DIAPAUSE IN THE SMALL BROWN PLANTHOPPER IN JAPAN</v>
      </c>
      <c r="G1388" s="0" t="str">
        <f aca="false">VLOOKUP($D1388,metadata!$B$2:$S$451,4,0)</f>
        <v/>
      </c>
      <c r="H1388" s="0" t="str">
        <f aca="false">VLOOKUP($D1388,metadata!$B$2:$S$451,5,0)</f>
        <v>y</v>
      </c>
      <c r="I1388" s="0" t="str">
        <f aca="false">VLOOKUP($D1388,metadata!$B$2:$S$451,6,0)</f>
        <v>a</v>
      </c>
      <c r="J1388" s="0" t="str">
        <f aca="false">VLOOKUP($D1388,metadata!$B$2:$S$451,7,0)</f>
        <v>i</v>
      </c>
      <c r="K1388" s="0" t="n">
        <f aca="false">VLOOKUP($D1388,metadata!$B$2:$S$451,8,0)</f>
        <v>8</v>
      </c>
      <c r="L1388" s="0" t="n">
        <f aca="false">VLOOKUP($D1388,metadata!$B$2:$S$451,9,0)</f>
        <v>7</v>
      </c>
      <c r="M1388" s="0" t="str">
        <f aca="false">VLOOKUP($D1388,metadata!$B$2:$S$451,10,0)</f>
        <v/>
      </c>
      <c r="N1388" s="0" t="str">
        <f aca="false">VLOOKUP($D1388,metadata!$B$2:$S$451,11,0)</f>
        <v>laodelphax striatellus</v>
      </c>
      <c r="O1388" s="0" t="str">
        <f aca="false">VLOOKUP($D1388,metadata!$B$2:$S$451,12,0)</f>
        <v>homoptera</v>
      </c>
      <c r="P1388" s="0" t="str">
        <f aca="false">VLOOKUP($D1388,metadata!$B$2:$S$451,13,0)</f>
        <v>Sendai</v>
      </c>
      <c r="Q1388" s="0" t="n">
        <f aca="false">VLOOKUP($D1388,metadata!$B$2:$S$451,14,0)</f>
        <v>38.268333</v>
      </c>
      <c r="R1388" s="0" t="n">
        <f aca="false">VLOOKUP($D1388,metadata!$B$2:$S$451,15,0)</f>
        <v>140.869444</v>
      </c>
      <c r="S1388" s="0" t="str">
        <f aca="false">VLOOKUP($D1388,metadata!$B$2:$S$451,16,0)</f>
        <v/>
      </c>
      <c r="T1388" s="0" t="str">
        <f aca="false">VLOOKUP($D1388,metadata!$B$2:$S$451,17,0)</f>
        <v/>
      </c>
      <c r="U1388" s="0" t="str">
        <f aca="false">VLOOKUP($D1388,metadata!$B$2:$S$451,18,0)</f>
        <v/>
      </c>
      <c r="V1388" s="0" t="n">
        <f aca="false">VLOOKUP($D1388,metadata!$B$2:$Z$451,19,0)</f>
        <v>1</v>
      </c>
      <c r="W1388" s="0" t="str">
        <f aca="false">VLOOKUP($D1388,metadata!$B$2:$Z$451,20,0)</f>
        <v>not described</v>
      </c>
      <c r="X1388" s="0" t="str">
        <f aca="false">VLOOKUP($D1388,metadata!$B$2:$Z$451,21,0)</f>
        <v/>
      </c>
      <c r="Y1388" s="0" t="n">
        <f aca="false">VLOOKUP($D1388,metadata!$B$2:$Z$451,22,0)</f>
        <v>35</v>
      </c>
      <c r="Z1388" s="0" t="str">
        <f aca="false">VLOOKUP($D1388,metadata!$B$2:$Z$451,23,0)</f>
        <v/>
      </c>
      <c r="AA1388" s="0" t="str">
        <f aca="false">VLOOKUP($D1388,metadata!$B$2:$Z$451,24,0)</f>
        <v>nymphal</v>
      </c>
      <c r="AB1388" s="0" t="str">
        <f aca="false">VLOOKUP($D1388,metadata!$B$2:$Z$451,25,0)</f>
        <v/>
      </c>
      <c r="AC1388" s="0" t="n">
        <v>12.9774723466727</v>
      </c>
      <c r="AD1388" s="0" t="n">
        <v>63.6217948717948</v>
      </c>
      <c r="AF1388" s="0" t="n">
        <f aca="false">IF(AE1388="",V1388,AE1388)</f>
        <v>1</v>
      </c>
      <c r="AG1388" s="0" t="n">
        <f aca="false">ROUND(AC1388,1)</f>
        <v>13</v>
      </c>
      <c r="AH1388" s="0" t="n">
        <v>1992</v>
      </c>
      <c r="AI1388" s="0" t="s">
        <v>37</v>
      </c>
      <c r="AJ1388" s="0" t="s">
        <v>37</v>
      </c>
    </row>
    <row r="1389" customFormat="false" ht="13.8" hidden="true" customHeight="false" outlineLevel="0" collapsed="false">
      <c r="C1389" s="0" t="n">
        <v>1397</v>
      </c>
      <c r="D1389" s="3" t="str">
        <f aca="false">VLOOKUP(C1389,$A$1:$B$451,2)</f>
        <v>35-Sendai</v>
      </c>
      <c r="E1389" s="0" t="str">
        <f aca="false">VLOOKUP($D1389,metadata!$B$2:$S$451,2,0)</f>
        <v>NODA, H</v>
      </c>
      <c r="F1389" s="0" t="str">
        <f aca="false">VLOOKUP($D1389,metadata!$B$2:$S$451,3,0)</f>
        <v>GEOGRAPHIC-VARIATION OF NYMPHAL DIAPAUSE IN THE SMALL BROWN PLANTHOPPER IN JAPAN</v>
      </c>
      <c r="G1389" s="0" t="str">
        <f aca="false">VLOOKUP($D1389,metadata!$B$2:$S$451,4,0)</f>
        <v/>
      </c>
      <c r="H1389" s="0" t="str">
        <f aca="false">VLOOKUP($D1389,metadata!$B$2:$S$451,5,0)</f>
        <v>y</v>
      </c>
      <c r="I1389" s="0" t="str">
        <f aca="false">VLOOKUP($D1389,metadata!$B$2:$S$451,6,0)</f>
        <v>a</v>
      </c>
      <c r="J1389" s="0" t="str">
        <f aca="false">VLOOKUP($D1389,metadata!$B$2:$S$451,7,0)</f>
        <v>i</v>
      </c>
      <c r="K1389" s="0" t="n">
        <f aca="false">VLOOKUP($D1389,metadata!$B$2:$S$451,8,0)</f>
        <v>8</v>
      </c>
      <c r="L1389" s="0" t="n">
        <f aca="false">VLOOKUP($D1389,metadata!$B$2:$S$451,9,0)</f>
        <v>7</v>
      </c>
      <c r="M1389" s="0" t="str">
        <f aca="false">VLOOKUP($D1389,metadata!$B$2:$S$451,10,0)</f>
        <v/>
      </c>
      <c r="N1389" s="0" t="str">
        <f aca="false">VLOOKUP($D1389,metadata!$B$2:$S$451,11,0)</f>
        <v>laodelphax striatellus</v>
      </c>
      <c r="O1389" s="0" t="str">
        <f aca="false">VLOOKUP($D1389,metadata!$B$2:$S$451,12,0)</f>
        <v>homoptera</v>
      </c>
      <c r="P1389" s="0" t="str">
        <f aca="false">VLOOKUP($D1389,metadata!$B$2:$S$451,13,0)</f>
        <v>Sendai</v>
      </c>
      <c r="Q1389" s="0" t="n">
        <f aca="false">VLOOKUP($D1389,metadata!$B$2:$S$451,14,0)</f>
        <v>38.268333</v>
      </c>
      <c r="R1389" s="0" t="n">
        <f aca="false">VLOOKUP($D1389,metadata!$B$2:$S$451,15,0)</f>
        <v>140.869444</v>
      </c>
      <c r="S1389" s="0" t="str">
        <f aca="false">VLOOKUP($D1389,metadata!$B$2:$S$451,16,0)</f>
        <v/>
      </c>
      <c r="T1389" s="0" t="str">
        <f aca="false">VLOOKUP($D1389,metadata!$B$2:$S$451,17,0)</f>
        <v/>
      </c>
      <c r="U1389" s="0" t="str">
        <f aca="false">VLOOKUP($D1389,metadata!$B$2:$S$451,18,0)</f>
        <v/>
      </c>
      <c r="V1389" s="0" t="n">
        <f aca="false">VLOOKUP($D1389,metadata!$B$2:$Z$451,19,0)</f>
        <v>1</v>
      </c>
      <c r="W1389" s="0" t="str">
        <f aca="false">VLOOKUP($D1389,metadata!$B$2:$Z$451,20,0)</f>
        <v>not described</v>
      </c>
      <c r="X1389" s="0" t="str">
        <f aca="false">VLOOKUP($D1389,metadata!$B$2:$Z$451,21,0)</f>
        <v/>
      </c>
      <c r="Y1389" s="0" t="n">
        <f aca="false">VLOOKUP($D1389,metadata!$B$2:$Z$451,22,0)</f>
        <v>35</v>
      </c>
      <c r="Z1389" s="0" t="str">
        <f aca="false">VLOOKUP($D1389,metadata!$B$2:$Z$451,23,0)</f>
        <v/>
      </c>
      <c r="AA1389" s="0" t="str">
        <f aca="false">VLOOKUP($D1389,metadata!$B$2:$Z$451,24,0)</f>
        <v>nymphal</v>
      </c>
      <c r="AB1389" s="0" t="str">
        <f aca="false">VLOOKUP($D1389,metadata!$B$2:$Z$451,25,0)</f>
        <v/>
      </c>
      <c r="AC1389" s="0" t="n">
        <v>13.4905966031336</v>
      </c>
      <c r="AD1389" s="0" t="n">
        <v>12.3397435897435</v>
      </c>
      <c r="AF1389" s="0" t="n">
        <f aca="false">IF(AE1389="",V1389,AE1389)</f>
        <v>1</v>
      </c>
      <c r="AG1389" s="0" t="n">
        <f aca="false">ROUND(AC1389,1)</f>
        <v>13.5</v>
      </c>
      <c r="AH1389" s="0" t="n">
        <v>1992</v>
      </c>
      <c r="AI1389" s="0" t="s">
        <v>37</v>
      </c>
      <c r="AJ1389" s="0" t="s">
        <v>37</v>
      </c>
    </row>
    <row r="1390" customFormat="false" ht="13.8" hidden="true" customHeight="false" outlineLevel="0" collapsed="false">
      <c r="C1390" s="0" t="n">
        <v>1398</v>
      </c>
      <c r="D1390" s="3" t="str">
        <f aca="false">VLOOKUP(C1390,$A$1:$B$451,2)</f>
        <v>35-Sendai</v>
      </c>
      <c r="E1390" s="0" t="str">
        <f aca="false">VLOOKUP($D1390,metadata!$B$2:$S$451,2,0)</f>
        <v>NODA, H</v>
      </c>
      <c r="F1390" s="0" t="str">
        <f aca="false">VLOOKUP($D1390,metadata!$B$2:$S$451,3,0)</f>
        <v>GEOGRAPHIC-VARIATION OF NYMPHAL DIAPAUSE IN THE SMALL BROWN PLANTHOPPER IN JAPAN</v>
      </c>
      <c r="G1390" s="0" t="str">
        <f aca="false">VLOOKUP($D1390,metadata!$B$2:$S$451,4,0)</f>
        <v/>
      </c>
      <c r="H1390" s="0" t="str">
        <f aca="false">VLOOKUP($D1390,metadata!$B$2:$S$451,5,0)</f>
        <v>y</v>
      </c>
      <c r="I1390" s="0" t="str">
        <f aca="false">VLOOKUP($D1390,metadata!$B$2:$S$451,6,0)</f>
        <v>a</v>
      </c>
      <c r="J1390" s="0" t="str">
        <f aca="false">VLOOKUP($D1390,metadata!$B$2:$S$451,7,0)</f>
        <v>i</v>
      </c>
      <c r="K1390" s="0" t="n">
        <f aca="false">VLOOKUP($D1390,metadata!$B$2:$S$451,8,0)</f>
        <v>8</v>
      </c>
      <c r="L1390" s="0" t="n">
        <f aca="false">VLOOKUP($D1390,metadata!$B$2:$S$451,9,0)</f>
        <v>7</v>
      </c>
      <c r="M1390" s="0" t="str">
        <f aca="false">VLOOKUP($D1390,metadata!$B$2:$S$451,10,0)</f>
        <v/>
      </c>
      <c r="N1390" s="0" t="str">
        <f aca="false">VLOOKUP($D1390,metadata!$B$2:$S$451,11,0)</f>
        <v>laodelphax striatellus</v>
      </c>
      <c r="O1390" s="0" t="str">
        <f aca="false">VLOOKUP($D1390,metadata!$B$2:$S$451,12,0)</f>
        <v>homoptera</v>
      </c>
      <c r="P1390" s="0" t="str">
        <f aca="false">VLOOKUP($D1390,metadata!$B$2:$S$451,13,0)</f>
        <v>Sendai</v>
      </c>
      <c r="Q1390" s="0" t="n">
        <f aca="false">VLOOKUP($D1390,metadata!$B$2:$S$451,14,0)</f>
        <v>38.268333</v>
      </c>
      <c r="R1390" s="0" t="n">
        <f aca="false">VLOOKUP($D1390,metadata!$B$2:$S$451,15,0)</f>
        <v>140.869444</v>
      </c>
      <c r="S1390" s="0" t="str">
        <f aca="false">VLOOKUP($D1390,metadata!$B$2:$S$451,16,0)</f>
        <v/>
      </c>
      <c r="T1390" s="0" t="str">
        <f aca="false">VLOOKUP($D1390,metadata!$B$2:$S$451,17,0)</f>
        <v/>
      </c>
      <c r="U1390" s="0" t="str">
        <f aca="false">VLOOKUP($D1390,metadata!$B$2:$S$451,18,0)</f>
        <v/>
      </c>
      <c r="V1390" s="0" t="n">
        <f aca="false">VLOOKUP($D1390,metadata!$B$2:$Z$451,19,0)</f>
        <v>1</v>
      </c>
      <c r="W1390" s="0" t="str">
        <f aca="false">VLOOKUP($D1390,metadata!$B$2:$Z$451,20,0)</f>
        <v>not described</v>
      </c>
      <c r="X1390" s="0" t="str">
        <f aca="false">VLOOKUP($D1390,metadata!$B$2:$Z$451,21,0)</f>
        <v/>
      </c>
      <c r="Y1390" s="0" t="n">
        <f aca="false">VLOOKUP($D1390,metadata!$B$2:$Z$451,22,0)</f>
        <v>35</v>
      </c>
      <c r="Z1390" s="0" t="str">
        <f aca="false">VLOOKUP($D1390,metadata!$B$2:$Z$451,23,0)</f>
        <v/>
      </c>
      <c r="AA1390" s="0" t="str">
        <f aca="false">VLOOKUP($D1390,metadata!$B$2:$Z$451,24,0)</f>
        <v>nymphal</v>
      </c>
      <c r="AB1390" s="0" t="str">
        <f aca="false">VLOOKUP($D1390,metadata!$B$2:$Z$451,25,0)</f>
        <v/>
      </c>
      <c r="AC1390" s="0" t="n">
        <v>13.9472498544561</v>
      </c>
      <c r="AD1390" s="0" t="n">
        <v>3.52564102564103</v>
      </c>
      <c r="AF1390" s="0" t="n">
        <f aca="false">IF(AE1390="",V1390,AE1390)</f>
        <v>1</v>
      </c>
      <c r="AG1390" s="0" t="n">
        <v>14</v>
      </c>
      <c r="AH1390" s="0" t="n">
        <v>1992</v>
      </c>
      <c r="AI1390" s="0" t="s">
        <v>37</v>
      </c>
      <c r="AJ1390" s="0" t="s">
        <v>37</v>
      </c>
    </row>
    <row r="1391" customFormat="false" ht="13.8" hidden="true" customHeight="false" outlineLevel="0" collapsed="false">
      <c r="C1391" s="0" t="n">
        <v>1399</v>
      </c>
      <c r="D1391" s="3" t="str">
        <f aca="false">VLOOKUP(C1391,$A$1:$B$451,2)</f>
        <v>35-Sendai</v>
      </c>
      <c r="E1391" s="0" t="str">
        <f aca="false">VLOOKUP($D1391,metadata!$B$2:$S$451,2,0)</f>
        <v>NODA, H</v>
      </c>
      <c r="F1391" s="0" t="str">
        <f aca="false">VLOOKUP($D1391,metadata!$B$2:$S$451,3,0)</f>
        <v>GEOGRAPHIC-VARIATION OF NYMPHAL DIAPAUSE IN THE SMALL BROWN PLANTHOPPER IN JAPAN</v>
      </c>
      <c r="G1391" s="0" t="str">
        <f aca="false">VLOOKUP($D1391,metadata!$B$2:$S$451,4,0)</f>
        <v/>
      </c>
      <c r="H1391" s="0" t="str">
        <f aca="false">VLOOKUP($D1391,metadata!$B$2:$S$451,5,0)</f>
        <v>y</v>
      </c>
      <c r="I1391" s="0" t="str">
        <f aca="false">VLOOKUP($D1391,metadata!$B$2:$S$451,6,0)</f>
        <v>a</v>
      </c>
      <c r="J1391" s="0" t="str">
        <f aca="false">VLOOKUP($D1391,metadata!$B$2:$S$451,7,0)</f>
        <v>i</v>
      </c>
      <c r="K1391" s="0" t="n">
        <f aca="false">VLOOKUP($D1391,metadata!$B$2:$S$451,8,0)</f>
        <v>8</v>
      </c>
      <c r="L1391" s="0" t="n">
        <f aca="false">VLOOKUP($D1391,metadata!$B$2:$S$451,9,0)</f>
        <v>7</v>
      </c>
      <c r="M1391" s="0" t="str">
        <f aca="false">VLOOKUP($D1391,metadata!$B$2:$S$451,10,0)</f>
        <v/>
      </c>
      <c r="N1391" s="0" t="str">
        <f aca="false">VLOOKUP($D1391,metadata!$B$2:$S$451,11,0)</f>
        <v>laodelphax striatellus</v>
      </c>
      <c r="O1391" s="0" t="str">
        <f aca="false">VLOOKUP($D1391,metadata!$B$2:$S$451,12,0)</f>
        <v>homoptera</v>
      </c>
      <c r="P1391" s="0" t="str">
        <f aca="false">VLOOKUP($D1391,metadata!$B$2:$S$451,13,0)</f>
        <v>Sendai</v>
      </c>
      <c r="Q1391" s="0" t="n">
        <f aca="false">VLOOKUP($D1391,metadata!$B$2:$S$451,14,0)</f>
        <v>38.268333</v>
      </c>
      <c r="R1391" s="0" t="n">
        <f aca="false">VLOOKUP($D1391,metadata!$B$2:$S$451,15,0)</f>
        <v>140.869444</v>
      </c>
      <c r="S1391" s="0" t="str">
        <f aca="false">VLOOKUP($D1391,metadata!$B$2:$S$451,16,0)</f>
        <v/>
      </c>
      <c r="T1391" s="0" t="str">
        <f aca="false">VLOOKUP($D1391,metadata!$B$2:$S$451,17,0)</f>
        <v/>
      </c>
      <c r="U1391" s="0" t="str">
        <f aca="false">VLOOKUP($D1391,metadata!$B$2:$S$451,18,0)</f>
        <v/>
      </c>
      <c r="V1391" s="0" t="n">
        <f aca="false">VLOOKUP($D1391,metadata!$B$2:$Z$451,19,0)</f>
        <v>1</v>
      </c>
      <c r="W1391" s="0" t="str">
        <f aca="false">VLOOKUP($D1391,metadata!$B$2:$Z$451,20,0)</f>
        <v>not described</v>
      </c>
      <c r="X1391" s="0" t="str">
        <f aca="false">VLOOKUP($D1391,metadata!$B$2:$Z$451,21,0)</f>
        <v/>
      </c>
      <c r="Y1391" s="0" t="n">
        <f aca="false">VLOOKUP($D1391,metadata!$B$2:$Z$451,22,0)</f>
        <v>35</v>
      </c>
      <c r="Z1391" s="0" t="str">
        <f aca="false">VLOOKUP($D1391,metadata!$B$2:$Z$451,23,0)</f>
        <v/>
      </c>
      <c r="AA1391" s="0" t="str">
        <f aca="false">VLOOKUP($D1391,metadata!$B$2:$Z$451,24,0)</f>
        <v>nymphal</v>
      </c>
      <c r="AB1391" s="0" t="str">
        <f aca="false">VLOOKUP($D1391,metadata!$B$2:$Z$451,25,0)</f>
        <v/>
      </c>
      <c r="AC1391" s="0" t="n">
        <v>15.9606145746323</v>
      </c>
      <c r="AD1391" s="0" t="n">
        <v>0.641025641025649</v>
      </c>
      <c r="AF1391" s="0" t="n">
        <f aca="false">IF(AE1391="",V1391,AE1391)</f>
        <v>1</v>
      </c>
      <c r="AG1391" s="0" t="n">
        <f aca="false">ROUND(AC1391,1)</f>
        <v>16</v>
      </c>
      <c r="AH1391" s="0" t="n">
        <v>1992</v>
      </c>
      <c r="AI1391" s="0" t="s">
        <v>37</v>
      </c>
      <c r="AJ1391" s="0" t="s">
        <v>37</v>
      </c>
    </row>
    <row r="1392" customFormat="false" ht="13.8" hidden="true" customHeight="false" outlineLevel="0" collapsed="false">
      <c r="C1392" s="0" t="n">
        <v>1400</v>
      </c>
      <c r="D1392" s="3" t="str">
        <f aca="false">VLOOKUP(C1392,$A$1:$B$451,2)</f>
        <v>35-Tsukuba</v>
      </c>
      <c r="E1392" s="0" t="str">
        <f aca="false">VLOOKUP($D1392,metadata!$B$2:$S$451,2,0)</f>
        <v>NODA, H</v>
      </c>
      <c r="F1392" s="0" t="str">
        <f aca="false">VLOOKUP($D1392,metadata!$B$2:$S$451,3,0)</f>
        <v>GEOGRAPHIC-VARIATION OF NYMPHAL DIAPAUSE IN THE SMALL BROWN PLANTHOPPER IN JAPAN</v>
      </c>
      <c r="G1392" s="0" t="str">
        <f aca="false">VLOOKUP($D1392,metadata!$B$2:$S$451,4,0)</f>
        <v/>
      </c>
      <c r="H1392" s="0" t="str">
        <f aca="false">VLOOKUP($D1392,metadata!$B$2:$S$451,5,0)</f>
        <v>y</v>
      </c>
      <c r="I1392" s="0" t="str">
        <f aca="false">VLOOKUP($D1392,metadata!$B$2:$S$451,6,0)</f>
        <v>a</v>
      </c>
      <c r="J1392" s="0" t="str">
        <f aca="false">VLOOKUP($D1392,metadata!$B$2:$S$451,7,0)</f>
        <v>i</v>
      </c>
      <c r="K1392" s="0" t="n">
        <f aca="false">VLOOKUP($D1392,metadata!$B$2:$S$451,8,0)</f>
        <v>8</v>
      </c>
      <c r="L1392" s="0" t="n">
        <f aca="false">VLOOKUP($D1392,metadata!$B$2:$S$451,9,0)</f>
        <v>7</v>
      </c>
      <c r="M1392" s="0" t="str">
        <f aca="false">VLOOKUP($D1392,metadata!$B$2:$S$451,10,0)</f>
        <v/>
      </c>
      <c r="N1392" s="0" t="str">
        <f aca="false">VLOOKUP($D1392,metadata!$B$2:$S$451,11,0)</f>
        <v>laodelphax striatellus</v>
      </c>
      <c r="O1392" s="0" t="str">
        <f aca="false">VLOOKUP($D1392,metadata!$B$2:$S$451,12,0)</f>
        <v>homoptera</v>
      </c>
      <c r="P1392" s="0" t="str">
        <f aca="false">VLOOKUP($D1392,metadata!$B$2:$S$451,13,0)</f>
        <v>Tsukuba</v>
      </c>
      <c r="Q1392" s="0" t="n">
        <f aca="false">VLOOKUP($D1392,metadata!$B$2:$S$451,14,0)</f>
        <v>36.080556</v>
      </c>
      <c r="R1392" s="0" t="n">
        <f aca="false">VLOOKUP($D1392,metadata!$B$2:$S$451,15,0)</f>
        <v>140.114722</v>
      </c>
      <c r="S1392" s="0" t="str">
        <f aca="false">VLOOKUP($D1392,metadata!$B$2:$S$451,16,0)</f>
        <v/>
      </c>
      <c r="T1392" s="0" t="str">
        <f aca="false">VLOOKUP($D1392,metadata!$B$2:$S$451,17,0)</f>
        <v/>
      </c>
      <c r="U1392" s="0" t="str">
        <f aca="false">VLOOKUP($D1392,metadata!$B$2:$S$451,18,0)</f>
        <v/>
      </c>
      <c r="V1392" s="0" t="n">
        <f aca="false">VLOOKUP($D1392,metadata!$B$2:$Z$451,19,0)</f>
        <v>1</v>
      </c>
      <c r="W1392" s="0" t="str">
        <f aca="false">VLOOKUP($D1392,metadata!$B$2:$Z$451,20,0)</f>
        <v>not described</v>
      </c>
      <c r="X1392" s="0" t="str">
        <f aca="false">VLOOKUP($D1392,metadata!$B$2:$Z$451,21,0)</f>
        <v/>
      </c>
      <c r="Y1392" s="0" t="n">
        <f aca="false">VLOOKUP($D1392,metadata!$B$2:$Z$451,22,0)</f>
        <v>35</v>
      </c>
      <c r="Z1392" s="0" t="str">
        <f aca="false">VLOOKUP($D1392,metadata!$B$2:$Z$451,23,0)</f>
        <v/>
      </c>
      <c r="AA1392" s="0" t="str">
        <f aca="false">VLOOKUP($D1392,metadata!$B$2:$Z$451,24,0)</f>
        <v>nymphal</v>
      </c>
      <c r="AB1392" s="0" t="str">
        <f aca="false">VLOOKUP($D1392,metadata!$B$2:$Z$451,25,0)</f>
        <v/>
      </c>
      <c r="AC1392" s="0" t="n">
        <v>9.98256005264889</v>
      </c>
      <c r="AD1392" s="0" t="n">
        <v>102.083333333333</v>
      </c>
      <c r="AF1392" s="0" t="n">
        <f aca="false">IF(AE1392="",V1392,AE1392)</f>
        <v>1</v>
      </c>
      <c r="AG1392" s="0" t="n">
        <f aca="false">ROUND(AC1392,1)</f>
        <v>10</v>
      </c>
      <c r="AH1392" s="0" t="n">
        <v>1992</v>
      </c>
      <c r="AI1392" s="0" t="s">
        <v>37</v>
      </c>
      <c r="AJ1392" s="0" t="s">
        <v>37</v>
      </c>
    </row>
    <row r="1393" customFormat="false" ht="13.8" hidden="true" customHeight="false" outlineLevel="0" collapsed="false">
      <c r="C1393" s="0" t="n">
        <v>1401</v>
      </c>
      <c r="D1393" s="3" t="str">
        <f aca="false">VLOOKUP(C1393,$A$1:$B$451,2)</f>
        <v>35-Tsukuba</v>
      </c>
      <c r="E1393" s="0" t="str">
        <f aca="false">VLOOKUP($D1393,metadata!$B$2:$S$451,2,0)</f>
        <v>NODA, H</v>
      </c>
      <c r="F1393" s="0" t="str">
        <f aca="false">VLOOKUP($D1393,metadata!$B$2:$S$451,3,0)</f>
        <v>GEOGRAPHIC-VARIATION OF NYMPHAL DIAPAUSE IN THE SMALL BROWN PLANTHOPPER IN JAPAN</v>
      </c>
      <c r="G1393" s="0" t="str">
        <f aca="false">VLOOKUP($D1393,metadata!$B$2:$S$451,4,0)</f>
        <v/>
      </c>
      <c r="H1393" s="0" t="str">
        <f aca="false">VLOOKUP($D1393,metadata!$B$2:$S$451,5,0)</f>
        <v>y</v>
      </c>
      <c r="I1393" s="0" t="str">
        <f aca="false">VLOOKUP($D1393,metadata!$B$2:$S$451,6,0)</f>
        <v>a</v>
      </c>
      <c r="J1393" s="0" t="str">
        <f aca="false">VLOOKUP($D1393,metadata!$B$2:$S$451,7,0)</f>
        <v>i</v>
      </c>
      <c r="K1393" s="0" t="n">
        <f aca="false">VLOOKUP($D1393,metadata!$B$2:$S$451,8,0)</f>
        <v>8</v>
      </c>
      <c r="L1393" s="0" t="n">
        <f aca="false">VLOOKUP($D1393,metadata!$B$2:$S$451,9,0)</f>
        <v>7</v>
      </c>
      <c r="M1393" s="0" t="str">
        <f aca="false">VLOOKUP($D1393,metadata!$B$2:$S$451,10,0)</f>
        <v/>
      </c>
      <c r="N1393" s="0" t="str">
        <f aca="false">VLOOKUP($D1393,metadata!$B$2:$S$451,11,0)</f>
        <v>laodelphax striatellus</v>
      </c>
      <c r="O1393" s="0" t="str">
        <f aca="false">VLOOKUP($D1393,metadata!$B$2:$S$451,12,0)</f>
        <v>homoptera</v>
      </c>
      <c r="P1393" s="0" t="str">
        <f aca="false">VLOOKUP($D1393,metadata!$B$2:$S$451,13,0)</f>
        <v>Tsukuba</v>
      </c>
      <c r="Q1393" s="0" t="n">
        <f aca="false">VLOOKUP($D1393,metadata!$B$2:$S$451,14,0)</f>
        <v>36.080556</v>
      </c>
      <c r="R1393" s="0" t="n">
        <f aca="false">VLOOKUP($D1393,metadata!$B$2:$S$451,15,0)</f>
        <v>140.114722</v>
      </c>
      <c r="S1393" s="0" t="str">
        <f aca="false">VLOOKUP($D1393,metadata!$B$2:$S$451,16,0)</f>
        <v/>
      </c>
      <c r="T1393" s="0" t="str">
        <f aca="false">VLOOKUP($D1393,metadata!$B$2:$S$451,17,0)</f>
        <v/>
      </c>
      <c r="U1393" s="0" t="str">
        <f aca="false">VLOOKUP($D1393,metadata!$B$2:$S$451,18,0)</f>
        <v/>
      </c>
      <c r="V1393" s="0" t="n">
        <f aca="false">VLOOKUP($D1393,metadata!$B$2:$Z$451,19,0)</f>
        <v>1</v>
      </c>
      <c r="W1393" s="0" t="str">
        <f aca="false">VLOOKUP($D1393,metadata!$B$2:$Z$451,20,0)</f>
        <v>not described</v>
      </c>
      <c r="X1393" s="0" t="str">
        <f aca="false">VLOOKUP($D1393,metadata!$B$2:$Z$451,21,0)</f>
        <v/>
      </c>
      <c r="Y1393" s="0" t="n">
        <f aca="false">VLOOKUP($D1393,metadata!$B$2:$Z$451,22,0)</f>
        <v>35</v>
      </c>
      <c r="Z1393" s="0" t="str">
        <f aca="false">VLOOKUP($D1393,metadata!$B$2:$Z$451,23,0)</f>
        <v/>
      </c>
      <c r="AA1393" s="0" t="str">
        <f aca="false">VLOOKUP($D1393,metadata!$B$2:$Z$451,24,0)</f>
        <v>nymphal</v>
      </c>
      <c r="AB1393" s="0" t="str">
        <f aca="false">VLOOKUP($D1393,metadata!$B$2:$Z$451,25,0)</f>
        <v/>
      </c>
      <c r="AC1393" s="0" t="n">
        <v>11.0092388690611</v>
      </c>
      <c r="AD1393" s="0" t="n">
        <v>102.243589743589</v>
      </c>
      <c r="AF1393" s="0" t="n">
        <f aca="false">IF(AE1393="",V1393,AE1393)</f>
        <v>1</v>
      </c>
      <c r="AG1393" s="0" t="n">
        <f aca="false">ROUND(AC1393,1)</f>
        <v>11</v>
      </c>
      <c r="AH1393" s="0" t="n">
        <v>1992</v>
      </c>
      <c r="AI1393" s="0" t="s">
        <v>37</v>
      </c>
      <c r="AJ1393" s="0" t="s">
        <v>37</v>
      </c>
    </row>
    <row r="1394" customFormat="false" ht="13.8" hidden="true" customHeight="false" outlineLevel="0" collapsed="false">
      <c r="C1394" s="0" t="n">
        <v>1402</v>
      </c>
      <c r="D1394" s="3" t="str">
        <f aca="false">VLOOKUP(C1394,$A$1:$B$451,2)</f>
        <v>35-Tsukuba</v>
      </c>
      <c r="E1394" s="0" t="str">
        <f aca="false">VLOOKUP($D1394,metadata!$B$2:$S$451,2,0)</f>
        <v>NODA, H</v>
      </c>
      <c r="F1394" s="0" t="str">
        <f aca="false">VLOOKUP($D1394,metadata!$B$2:$S$451,3,0)</f>
        <v>GEOGRAPHIC-VARIATION OF NYMPHAL DIAPAUSE IN THE SMALL BROWN PLANTHOPPER IN JAPAN</v>
      </c>
      <c r="G1394" s="0" t="str">
        <f aca="false">VLOOKUP($D1394,metadata!$B$2:$S$451,4,0)</f>
        <v/>
      </c>
      <c r="H1394" s="0" t="str">
        <f aca="false">VLOOKUP($D1394,metadata!$B$2:$S$451,5,0)</f>
        <v>y</v>
      </c>
      <c r="I1394" s="0" t="str">
        <f aca="false">VLOOKUP($D1394,metadata!$B$2:$S$451,6,0)</f>
        <v>a</v>
      </c>
      <c r="J1394" s="0" t="str">
        <f aca="false">VLOOKUP($D1394,metadata!$B$2:$S$451,7,0)</f>
        <v>i</v>
      </c>
      <c r="K1394" s="0" t="n">
        <f aca="false">VLOOKUP($D1394,metadata!$B$2:$S$451,8,0)</f>
        <v>8</v>
      </c>
      <c r="L1394" s="0" t="n">
        <f aca="false">VLOOKUP($D1394,metadata!$B$2:$S$451,9,0)</f>
        <v>7</v>
      </c>
      <c r="M1394" s="0" t="str">
        <f aca="false">VLOOKUP($D1394,metadata!$B$2:$S$451,10,0)</f>
        <v/>
      </c>
      <c r="N1394" s="0" t="str">
        <f aca="false">VLOOKUP($D1394,metadata!$B$2:$S$451,11,0)</f>
        <v>laodelphax striatellus</v>
      </c>
      <c r="O1394" s="0" t="str">
        <f aca="false">VLOOKUP($D1394,metadata!$B$2:$S$451,12,0)</f>
        <v>homoptera</v>
      </c>
      <c r="P1394" s="0" t="str">
        <f aca="false">VLOOKUP($D1394,metadata!$B$2:$S$451,13,0)</f>
        <v>Tsukuba</v>
      </c>
      <c r="Q1394" s="0" t="n">
        <f aca="false">VLOOKUP($D1394,metadata!$B$2:$S$451,14,0)</f>
        <v>36.080556</v>
      </c>
      <c r="R1394" s="0" t="n">
        <f aca="false">VLOOKUP($D1394,metadata!$B$2:$S$451,15,0)</f>
        <v>140.114722</v>
      </c>
      <c r="S1394" s="0" t="str">
        <f aca="false">VLOOKUP($D1394,metadata!$B$2:$S$451,16,0)</f>
        <v/>
      </c>
      <c r="T1394" s="0" t="str">
        <f aca="false">VLOOKUP($D1394,metadata!$B$2:$S$451,17,0)</f>
        <v/>
      </c>
      <c r="U1394" s="0" t="str">
        <f aca="false">VLOOKUP($D1394,metadata!$B$2:$S$451,18,0)</f>
        <v/>
      </c>
      <c r="V1394" s="0" t="n">
        <f aca="false">VLOOKUP($D1394,metadata!$B$2:$Z$451,19,0)</f>
        <v>1</v>
      </c>
      <c r="W1394" s="0" t="str">
        <f aca="false">VLOOKUP($D1394,metadata!$B$2:$Z$451,20,0)</f>
        <v>not described</v>
      </c>
      <c r="X1394" s="0" t="str">
        <f aca="false">VLOOKUP($D1394,metadata!$B$2:$Z$451,21,0)</f>
        <v/>
      </c>
      <c r="Y1394" s="0" t="n">
        <f aca="false">VLOOKUP($D1394,metadata!$B$2:$Z$451,22,0)</f>
        <v>35</v>
      </c>
      <c r="Z1394" s="0" t="str">
        <f aca="false">VLOOKUP($D1394,metadata!$B$2:$Z$451,23,0)</f>
        <v/>
      </c>
      <c r="AA1394" s="0" t="str">
        <f aca="false">VLOOKUP($D1394,metadata!$B$2:$Z$451,24,0)</f>
        <v>nymphal</v>
      </c>
      <c r="AB1394" s="0" t="str">
        <f aca="false">VLOOKUP($D1394,metadata!$B$2:$Z$451,25,0)</f>
        <v/>
      </c>
      <c r="AC1394" s="0" t="n">
        <v>12.0274887994532</v>
      </c>
      <c r="AD1394" s="0" t="n">
        <v>99.0384615384615</v>
      </c>
      <c r="AF1394" s="0" t="n">
        <f aca="false">IF(AE1394="",V1394,AE1394)</f>
        <v>1</v>
      </c>
      <c r="AG1394" s="0" t="n">
        <f aca="false">ROUND(AC1394,1)</f>
        <v>12</v>
      </c>
      <c r="AH1394" s="0" t="n">
        <v>1992</v>
      </c>
      <c r="AI1394" s="0" t="s">
        <v>37</v>
      </c>
      <c r="AJ1394" s="0" t="s">
        <v>37</v>
      </c>
    </row>
    <row r="1395" customFormat="false" ht="13.8" hidden="true" customHeight="false" outlineLevel="0" collapsed="false">
      <c r="C1395" s="0" t="n">
        <v>1403</v>
      </c>
      <c r="D1395" s="3" t="str">
        <f aca="false">VLOOKUP(C1395,$A$1:$B$451,2)</f>
        <v>35-Tsukuba</v>
      </c>
      <c r="E1395" s="0" t="str">
        <f aca="false">VLOOKUP($D1395,metadata!$B$2:$S$451,2,0)</f>
        <v>NODA, H</v>
      </c>
      <c r="F1395" s="0" t="str">
        <f aca="false">VLOOKUP($D1395,metadata!$B$2:$S$451,3,0)</f>
        <v>GEOGRAPHIC-VARIATION OF NYMPHAL DIAPAUSE IN THE SMALL BROWN PLANTHOPPER IN JAPAN</v>
      </c>
      <c r="G1395" s="0" t="str">
        <f aca="false">VLOOKUP($D1395,metadata!$B$2:$S$451,4,0)</f>
        <v/>
      </c>
      <c r="H1395" s="0" t="str">
        <f aca="false">VLOOKUP($D1395,metadata!$B$2:$S$451,5,0)</f>
        <v>y</v>
      </c>
      <c r="I1395" s="0" t="str">
        <f aca="false">VLOOKUP($D1395,metadata!$B$2:$S$451,6,0)</f>
        <v>a</v>
      </c>
      <c r="J1395" s="0" t="str">
        <f aca="false">VLOOKUP($D1395,metadata!$B$2:$S$451,7,0)</f>
        <v>i</v>
      </c>
      <c r="K1395" s="0" t="n">
        <f aca="false">VLOOKUP($D1395,metadata!$B$2:$S$451,8,0)</f>
        <v>8</v>
      </c>
      <c r="L1395" s="0" t="n">
        <f aca="false">VLOOKUP($D1395,metadata!$B$2:$S$451,9,0)</f>
        <v>7</v>
      </c>
      <c r="M1395" s="0" t="str">
        <f aca="false">VLOOKUP($D1395,metadata!$B$2:$S$451,10,0)</f>
        <v/>
      </c>
      <c r="N1395" s="0" t="str">
        <f aca="false">VLOOKUP($D1395,metadata!$B$2:$S$451,11,0)</f>
        <v>laodelphax striatellus</v>
      </c>
      <c r="O1395" s="0" t="str">
        <f aca="false">VLOOKUP($D1395,metadata!$B$2:$S$451,12,0)</f>
        <v>homoptera</v>
      </c>
      <c r="P1395" s="0" t="str">
        <f aca="false">VLOOKUP($D1395,metadata!$B$2:$S$451,13,0)</f>
        <v>Tsukuba</v>
      </c>
      <c r="Q1395" s="0" t="n">
        <f aca="false">VLOOKUP($D1395,metadata!$B$2:$S$451,14,0)</f>
        <v>36.080556</v>
      </c>
      <c r="R1395" s="0" t="n">
        <f aca="false">VLOOKUP($D1395,metadata!$B$2:$S$451,15,0)</f>
        <v>140.114722</v>
      </c>
      <c r="S1395" s="0" t="str">
        <f aca="false">VLOOKUP($D1395,metadata!$B$2:$S$451,16,0)</f>
        <v/>
      </c>
      <c r="T1395" s="0" t="str">
        <f aca="false">VLOOKUP($D1395,metadata!$B$2:$S$451,17,0)</f>
        <v/>
      </c>
      <c r="U1395" s="0" t="str">
        <f aca="false">VLOOKUP($D1395,metadata!$B$2:$S$451,18,0)</f>
        <v/>
      </c>
      <c r="V1395" s="0" t="n">
        <f aca="false">VLOOKUP($D1395,metadata!$B$2:$Z$451,19,0)</f>
        <v>1</v>
      </c>
      <c r="W1395" s="0" t="str">
        <f aca="false">VLOOKUP($D1395,metadata!$B$2:$Z$451,20,0)</f>
        <v>not described</v>
      </c>
      <c r="X1395" s="0" t="str">
        <f aca="false">VLOOKUP($D1395,metadata!$B$2:$Z$451,21,0)</f>
        <v/>
      </c>
      <c r="Y1395" s="0" t="n">
        <f aca="false">VLOOKUP($D1395,metadata!$B$2:$Z$451,22,0)</f>
        <v>35</v>
      </c>
      <c r="Z1395" s="0" t="str">
        <f aca="false">VLOOKUP($D1395,metadata!$B$2:$Z$451,23,0)</f>
        <v/>
      </c>
      <c r="AA1395" s="0" t="str">
        <f aca="false">VLOOKUP($D1395,metadata!$B$2:$Z$451,24,0)</f>
        <v>nymphal</v>
      </c>
      <c r="AB1395" s="0" t="str">
        <f aca="false">VLOOKUP($D1395,metadata!$B$2:$Z$451,25,0)</f>
        <v/>
      </c>
      <c r="AC1395" s="0" t="n">
        <v>12.5052016098412</v>
      </c>
      <c r="AD1395" s="0" t="n">
        <v>73.5576923076923</v>
      </c>
      <c r="AF1395" s="0" t="n">
        <f aca="false">IF(AE1395="",V1395,AE1395)</f>
        <v>1</v>
      </c>
      <c r="AG1395" s="0" t="n">
        <f aca="false">ROUND(AC1395,1)</f>
        <v>12.5</v>
      </c>
      <c r="AH1395" s="0" t="n">
        <v>1992</v>
      </c>
      <c r="AI1395" s="0" t="s">
        <v>37</v>
      </c>
      <c r="AJ1395" s="0" t="s">
        <v>37</v>
      </c>
    </row>
    <row r="1396" customFormat="false" ht="13.8" hidden="true" customHeight="false" outlineLevel="0" collapsed="false">
      <c r="C1396" s="0" t="n">
        <v>1404</v>
      </c>
      <c r="D1396" s="3" t="str">
        <f aca="false">VLOOKUP(C1396,$A$1:$B$451,2)</f>
        <v>35-Tsukuba</v>
      </c>
      <c r="E1396" s="0" t="str">
        <f aca="false">VLOOKUP($D1396,metadata!$B$2:$S$451,2,0)</f>
        <v>NODA, H</v>
      </c>
      <c r="F1396" s="0" t="str">
        <f aca="false">VLOOKUP($D1396,metadata!$B$2:$S$451,3,0)</f>
        <v>GEOGRAPHIC-VARIATION OF NYMPHAL DIAPAUSE IN THE SMALL BROWN PLANTHOPPER IN JAPAN</v>
      </c>
      <c r="G1396" s="0" t="str">
        <f aca="false">VLOOKUP($D1396,metadata!$B$2:$S$451,4,0)</f>
        <v/>
      </c>
      <c r="H1396" s="0" t="str">
        <f aca="false">VLOOKUP($D1396,metadata!$B$2:$S$451,5,0)</f>
        <v>y</v>
      </c>
      <c r="I1396" s="0" t="str">
        <f aca="false">VLOOKUP($D1396,metadata!$B$2:$S$451,6,0)</f>
        <v>a</v>
      </c>
      <c r="J1396" s="0" t="str">
        <f aca="false">VLOOKUP($D1396,metadata!$B$2:$S$451,7,0)</f>
        <v>i</v>
      </c>
      <c r="K1396" s="0" t="n">
        <f aca="false">VLOOKUP($D1396,metadata!$B$2:$S$451,8,0)</f>
        <v>8</v>
      </c>
      <c r="L1396" s="0" t="n">
        <f aca="false">VLOOKUP($D1396,metadata!$B$2:$S$451,9,0)</f>
        <v>7</v>
      </c>
      <c r="M1396" s="0" t="str">
        <f aca="false">VLOOKUP($D1396,metadata!$B$2:$S$451,10,0)</f>
        <v/>
      </c>
      <c r="N1396" s="0" t="str">
        <f aca="false">VLOOKUP($D1396,metadata!$B$2:$S$451,11,0)</f>
        <v>laodelphax striatellus</v>
      </c>
      <c r="O1396" s="0" t="str">
        <f aca="false">VLOOKUP($D1396,metadata!$B$2:$S$451,12,0)</f>
        <v>homoptera</v>
      </c>
      <c r="P1396" s="0" t="str">
        <f aca="false">VLOOKUP($D1396,metadata!$B$2:$S$451,13,0)</f>
        <v>Tsukuba</v>
      </c>
      <c r="Q1396" s="0" t="n">
        <f aca="false">VLOOKUP($D1396,metadata!$B$2:$S$451,14,0)</f>
        <v>36.080556</v>
      </c>
      <c r="R1396" s="0" t="n">
        <f aca="false">VLOOKUP($D1396,metadata!$B$2:$S$451,15,0)</f>
        <v>140.114722</v>
      </c>
      <c r="S1396" s="0" t="str">
        <f aca="false">VLOOKUP($D1396,metadata!$B$2:$S$451,16,0)</f>
        <v/>
      </c>
      <c r="T1396" s="0" t="str">
        <f aca="false">VLOOKUP($D1396,metadata!$B$2:$S$451,17,0)</f>
        <v/>
      </c>
      <c r="U1396" s="0" t="str">
        <f aca="false">VLOOKUP($D1396,metadata!$B$2:$S$451,18,0)</f>
        <v/>
      </c>
      <c r="V1396" s="0" t="n">
        <f aca="false">VLOOKUP($D1396,metadata!$B$2:$Z$451,19,0)</f>
        <v>1</v>
      </c>
      <c r="W1396" s="0" t="str">
        <f aca="false">VLOOKUP($D1396,metadata!$B$2:$Z$451,20,0)</f>
        <v>not described</v>
      </c>
      <c r="X1396" s="0" t="str">
        <f aca="false">VLOOKUP($D1396,metadata!$B$2:$Z$451,21,0)</f>
        <v/>
      </c>
      <c r="Y1396" s="0" t="n">
        <f aca="false">VLOOKUP($D1396,metadata!$B$2:$Z$451,22,0)</f>
        <v>35</v>
      </c>
      <c r="Z1396" s="0" t="str">
        <f aca="false">VLOOKUP($D1396,metadata!$B$2:$Z$451,23,0)</f>
        <v/>
      </c>
      <c r="AA1396" s="0" t="str">
        <f aca="false">VLOOKUP($D1396,metadata!$B$2:$Z$451,24,0)</f>
        <v>nymphal</v>
      </c>
      <c r="AB1396" s="0" t="str">
        <f aca="false">VLOOKUP($D1396,metadata!$B$2:$Z$451,25,0)</f>
        <v/>
      </c>
      <c r="AC1396" s="0" t="n">
        <v>12.988483053636</v>
      </c>
      <c r="AD1396" s="0" t="n">
        <v>33.3333333333333</v>
      </c>
      <c r="AF1396" s="0" t="n">
        <f aca="false">IF(AE1396="",V1396,AE1396)</f>
        <v>1</v>
      </c>
      <c r="AG1396" s="0" t="n">
        <f aca="false">ROUND(AC1396,1)</f>
        <v>13</v>
      </c>
      <c r="AH1396" s="0" t="n">
        <v>1992</v>
      </c>
      <c r="AI1396" s="0" t="s">
        <v>37</v>
      </c>
      <c r="AJ1396" s="0" t="s">
        <v>37</v>
      </c>
    </row>
    <row r="1397" customFormat="false" ht="13.8" hidden="true" customHeight="false" outlineLevel="0" collapsed="false">
      <c r="C1397" s="0" t="n">
        <v>1405</v>
      </c>
      <c r="D1397" s="3" t="str">
        <f aca="false">VLOOKUP(C1397,$A$1:$B$451,2)</f>
        <v>35-Tsukuba</v>
      </c>
      <c r="E1397" s="0" t="str">
        <f aca="false">VLOOKUP($D1397,metadata!$B$2:$S$451,2,0)</f>
        <v>NODA, H</v>
      </c>
      <c r="F1397" s="0" t="str">
        <f aca="false">VLOOKUP($D1397,metadata!$B$2:$S$451,3,0)</f>
        <v>GEOGRAPHIC-VARIATION OF NYMPHAL DIAPAUSE IN THE SMALL BROWN PLANTHOPPER IN JAPAN</v>
      </c>
      <c r="G1397" s="0" t="str">
        <f aca="false">VLOOKUP($D1397,metadata!$B$2:$S$451,4,0)</f>
        <v/>
      </c>
      <c r="H1397" s="0" t="str">
        <f aca="false">VLOOKUP($D1397,metadata!$B$2:$S$451,5,0)</f>
        <v>y</v>
      </c>
      <c r="I1397" s="0" t="str">
        <f aca="false">VLOOKUP($D1397,metadata!$B$2:$S$451,6,0)</f>
        <v>a</v>
      </c>
      <c r="J1397" s="0" t="str">
        <f aca="false">VLOOKUP($D1397,metadata!$B$2:$S$451,7,0)</f>
        <v>i</v>
      </c>
      <c r="K1397" s="0" t="n">
        <f aca="false">VLOOKUP($D1397,metadata!$B$2:$S$451,8,0)</f>
        <v>8</v>
      </c>
      <c r="L1397" s="0" t="n">
        <f aca="false">VLOOKUP($D1397,metadata!$B$2:$S$451,9,0)</f>
        <v>7</v>
      </c>
      <c r="M1397" s="0" t="str">
        <f aca="false">VLOOKUP($D1397,metadata!$B$2:$S$451,10,0)</f>
        <v/>
      </c>
      <c r="N1397" s="0" t="str">
        <f aca="false">VLOOKUP($D1397,metadata!$B$2:$S$451,11,0)</f>
        <v>laodelphax striatellus</v>
      </c>
      <c r="O1397" s="0" t="str">
        <f aca="false">VLOOKUP($D1397,metadata!$B$2:$S$451,12,0)</f>
        <v>homoptera</v>
      </c>
      <c r="P1397" s="0" t="str">
        <f aca="false">VLOOKUP($D1397,metadata!$B$2:$S$451,13,0)</f>
        <v>Tsukuba</v>
      </c>
      <c r="Q1397" s="0" t="n">
        <f aca="false">VLOOKUP($D1397,metadata!$B$2:$S$451,14,0)</f>
        <v>36.080556</v>
      </c>
      <c r="R1397" s="0" t="n">
        <f aca="false">VLOOKUP($D1397,metadata!$B$2:$S$451,15,0)</f>
        <v>140.114722</v>
      </c>
      <c r="S1397" s="0" t="str">
        <f aca="false">VLOOKUP($D1397,metadata!$B$2:$S$451,16,0)</f>
        <v/>
      </c>
      <c r="T1397" s="0" t="str">
        <f aca="false">VLOOKUP($D1397,metadata!$B$2:$S$451,17,0)</f>
        <v/>
      </c>
      <c r="U1397" s="0" t="str">
        <f aca="false">VLOOKUP($D1397,metadata!$B$2:$S$451,18,0)</f>
        <v/>
      </c>
      <c r="V1397" s="0" t="n">
        <f aca="false">VLOOKUP($D1397,metadata!$B$2:$Z$451,19,0)</f>
        <v>1</v>
      </c>
      <c r="W1397" s="0" t="str">
        <f aca="false">VLOOKUP($D1397,metadata!$B$2:$Z$451,20,0)</f>
        <v>not described</v>
      </c>
      <c r="X1397" s="0" t="str">
        <f aca="false">VLOOKUP($D1397,metadata!$B$2:$Z$451,21,0)</f>
        <v/>
      </c>
      <c r="Y1397" s="0" t="n">
        <f aca="false">VLOOKUP($D1397,metadata!$B$2:$Z$451,22,0)</f>
        <v>35</v>
      </c>
      <c r="Z1397" s="0" t="str">
        <f aca="false">VLOOKUP($D1397,metadata!$B$2:$Z$451,23,0)</f>
        <v/>
      </c>
      <c r="AA1397" s="0" t="str">
        <f aca="false">VLOOKUP($D1397,metadata!$B$2:$Z$451,24,0)</f>
        <v>nymphal</v>
      </c>
      <c r="AB1397" s="0" t="str">
        <f aca="false">VLOOKUP($D1397,metadata!$B$2:$Z$451,25,0)</f>
        <v/>
      </c>
      <c r="AC1397" s="0" t="n">
        <v>13.4817374136229</v>
      </c>
      <c r="AD1397" s="0" t="n">
        <v>6.25</v>
      </c>
      <c r="AF1397" s="0" t="n">
        <f aca="false">IF(AE1397="",V1397,AE1397)</f>
        <v>1</v>
      </c>
      <c r="AG1397" s="0" t="n">
        <f aca="false">ROUND(AC1397,1)</f>
        <v>13.5</v>
      </c>
      <c r="AH1397" s="0" t="n">
        <v>1992</v>
      </c>
      <c r="AI1397" s="0" t="s">
        <v>37</v>
      </c>
      <c r="AJ1397" s="0" t="s">
        <v>37</v>
      </c>
    </row>
    <row r="1398" customFormat="false" ht="13.8" hidden="true" customHeight="false" outlineLevel="0" collapsed="false">
      <c r="C1398" s="0" t="n">
        <v>1406</v>
      </c>
      <c r="D1398" s="3" t="str">
        <f aca="false">VLOOKUP(C1398,$A$1:$B$451,2)</f>
        <v>35-Tsukuba</v>
      </c>
      <c r="E1398" s="0" t="str">
        <f aca="false">VLOOKUP($D1398,metadata!$B$2:$S$451,2,0)</f>
        <v>NODA, H</v>
      </c>
      <c r="F1398" s="0" t="str">
        <f aca="false">VLOOKUP($D1398,metadata!$B$2:$S$451,3,0)</f>
        <v>GEOGRAPHIC-VARIATION OF NYMPHAL DIAPAUSE IN THE SMALL BROWN PLANTHOPPER IN JAPAN</v>
      </c>
      <c r="G1398" s="0" t="str">
        <f aca="false">VLOOKUP($D1398,metadata!$B$2:$S$451,4,0)</f>
        <v/>
      </c>
      <c r="H1398" s="0" t="str">
        <f aca="false">VLOOKUP($D1398,metadata!$B$2:$S$451,5,0)</f>
        <v>y</v>
      </c>
      <c r="I1398" s="0" t="str">
        <f aca="false">VLOOKUP($D1398,metadata!$B$2:$S$451,6,0)</f>
        <v>a</v>
      </c>
      <c r="J1398" s="0" t="str">
        <f aca="false">VLOOKUP($D1398,metadata!$B$2:$S$451,7,0)</f>
        <v>i</v>
      </c>
      <c r="K1398" s="0" t="n">
        <f aca="false">VLOOKUP($D1398,metadata!$B$2:$S$451,8,0)</f>
        <v>8</v>
      </c>
      <c r="L1398" s="0" t="n">
        <f aca="false">VLOOKUP($D1398,metadata!$B$2:$S$451,9,0)</f>
        <v>7</v>
      </c>
      <c r="M1398" s="0" t="str">
        <f aca="false">VLOOKUP($D1398,metadata!$B$2:$S$451,10,0)</f>
        <v/>
      </c>
      <c r="N1398" s="0" t="str">
        <f aca="false">VLOOKUP($D1398,metadata!$B$2:$S$451,11,0)</f>
        <v>laodelphax striatellus</v>
      </c>
      <c r="O1398" s="0" t="str">
        <f aca="false">VLOOKUP($D1398,metadata!$B$2:$S$451,12,0)</f>
        <v>homoptera</v>
      </c>
      <c r="P1398" s="0" t="str">
        <f aca="false">VLOOKUP($D1398,metadata!$B$2:$S$451,13,0)</f>
        <v>Tsukuba</v>
      </c>
      <c r="Q1398" s="0" t="n">
        <f aca="false">VLOOKUP($D1398,metadata!$B$2:$S$451,14,0)</f>
        <v>36.080556</v>
      </c>
      <c r="R1398" s="0" t="n">
        <f aca="false">VLOOKUP($D1398,metadata!$B$2:$S$451,15,0)</f>
        <v>140.114722</v>
      </c>
      <c r="S1398" s="0" t="str">
        <f aca="false">VLOOKUP($D1398,metadata!$B$2:$S$451,16,0)</f>
        <v/>
      </c>
      <c r="T1398" s="0" t="str">
        <f aca="false">VLOOKUP($D1398,metadata!$B$2:$S$451,17,0)</f>
        <v/>
      </c>
      <c r="U1398" s="0" t="str">
        <f aca="false">VLOOKUP($D1398,metadata!$B$2:$S$451,18,0)</f>
        <v/>
      </c>
      <c r="V1398" s="0" t="n">
        <f aca="false">VLOOKUP($D1398,metadata!$B$2:$Z$451,19,0)</f>
        <v>1</v>
      </c>
      <c r="W1398" s="0" t="str">
        <f aca="false">VLOOKUP($D1398,metadata!$B$2:$Z$451,20,0)</f>
        <v>not described</v>
      </c>
      <c r="X1398" s="0" t="str">
        <f aca="false">VLOOKUP($D1398,metadata!$B$2:$Z$451,21,0)</f>
        <v/>
      </c>
      <c r="Y1398" s="0" t="n">
        <f aca="false">VLOOKUP($D1398,metadata!$B$2:$Z$451,22,0)</f>
        <v>35</v>
      </c>
      <c r="Z1398" s="0" t="str">
        <f aca="false">VLOOKUP($D1398,metadata!$B$2:$Z$451,23,0)</f>
        <v/>
      </c>
      <c r="AA1398" s="0" t="str">
        <f aca="false">VLOOKUP($D1398,metadata!$B$2:$Z$451,24,0)</f>
        <v>nymphal</v>
      </c>
      <c r="AB1398" s="0" t="str">
        <f aca="false">VLOOKUP($D1398,metadata!$B$2:$Z$451,25,0)</f>
        <v/>
      </c>
      <c r="AC1398" s="0" t="n">
        <v>13.9627154681448</v>
      </c>
      <c r="AD1398" s="0" t="n">
        <v>1.44230769230769</v>
      </c>
      <c r="AF1398" s="0" t="n">
        <f aca="false">IF(AE1398="",V1398,AE1398)</f>
        <v>1</v>
      </c>
      <c r="AG1398" s="0" t="n">
        <f aca="false">ROUND(AC1398,1)</f>
        <v>14</v>
      </c>
      <c r="AH1398" s="0" t="n">
        <v>1992</v>
      </c>
      <c r="AI1398" s="0" t="s">
        <v>37</v>
      </c>
      <c r="AJ1398" s="0" t="s">
        <v>37</v>
      </c>
    </row>
    <row r="1399" customFormat="false" ht="13.8" hidden="true" customHeight="false" outlineLevel="0" collapsed="false">
      <c r="C1399" s="0" t="n">
        <v>1407</v>
      </c>
      <c r="D1399" s="3" t="str">
        <f aca="false">VLOOKUP(C1399,$A$1:$B$451,2)</f>
        <v>35-Odawara</v>
      </c>
      <c r="E1399" s="0" t="str">
        <f aca="false">VLOOKUP($D1399,metadata!$B$2:$S$451,2,0)</f>
        <v>NODA, H</v>
      </c>
      <c r="F1399" s="0" t="str">
        <f aca="false">VLOOKUP($D1399,metadata!$B$2:$S$451,3,0)</f>
        <v>GEOGRAPHIC-VARIATION OF NYMPHAL DIAPAUSE IN THE SMALL BROWN PLANTHOPPER IN JAPAN</v>
      </c>
      <c r="G1399" s="0" t="str">
        <f aca="false">VLOOKUP($D1399,metadata!$B$2:$S$451,4,0)</f>
        <v/>
      </c>
      <c r="H1399" s="0" t="str">
        <f aca="false">VLOOKUP($D1399,metadata!$B$2:$S$451,5,0)</f>
        <v>y</v>
      </c>
      <c r="I1399" s="0" t="str">
        <f aca="false">VLOOKUP($D1399,metadata!$B$2:$S$451,6,0)</f>
        <v>a</v>
      </c>
      <c r="J1399" s="0" t="str">
        <f aca="false">VLOOKUP($D1399,metadata!$B$2:$S$451,7,0)</f>
        <v>i</v>
      </c>
      <c r="K1399" s="0" t="n">
        <f aca="false">VLOOKUP($D1399,metadata!$B$2:$S$451,8,0)</f>
        <v>8</v>
      </c>
      <c r="L1399" s="0" t="n">
        <f aca="false">VLOOKUP($D1399,metadata!$B$2:$S$451,9,0)</f>
        <v>7</v>
      </c>
      <c r="M1399" s="0" t="str">
        <f aca="false">VLOOKUP($D1399,metadata!$B$2:$S$451,10,0)</f>
        <v/>
      </c>
      <c r="N1399" s="0" t="str">
        <f aca="false">VLOOKUP($D1399,metadata!$B$2:$S$451,11,0)</f>
        <v>laodelphax striatellus</v>
      </c>
      <c r="O1399" s="0" t="str">
        <f aca="false">VLOOKUP($D1399,metadata!$B$2:$S$451,12,0)</f>
        <v>homoptera</v>
      </c>
      <c r="P1399" s="0" t="str">
        <f aca="false">VLOOKUP($D1399,metadata!$B$2:$S$451,13,0)</f>
        <v>Odawara</v>
      </c>
      <c r="Q1399" s="0" t="n">
        <f aca="false">VLOOKUP($D1399,metadata!$B$2:$S$451,14,0)</f>
        <v>35.264636</v>
      </c>
      <c r="R1399" s="0" t="n">
        <f aca="false">VLOOKUP($D1399,metadata!$B$2:$S$451,15,0)</f>
        <v>139.152311</v>
      </c>
      <c r="S1399" s="0" t="str">
        <f aca="false">VLOOKUP($D1399,metadata!$B$2:$S$451,16,0)</f>
        <v/>
      </c>
      <c r="T1399" s="0" t="str">
        <f aca="false">VLOOKUP($D1399,metadata!$B$2:$S$451,17,0)</f>
        <v/>
      </c>
      <c r="U1399" s="0" t="str">
        <f aca="false">VLOOKUP($D1399,metadata!$B$2:$S$451,18,0)</f>
        <v/>
      </c>
      <c r="V1399" s="0" t="n">
        <f aca="false">VLOOKUP($D1399,metadata!$B$2:$Z$451,19,0)</f>
        <v>1</v>
      </c>
      <c r="W1399" s="0" t="str">
        <f aca="false">VLOOKUP($D1399,metadata!$B$2:$Z$451,20,0)</f>
        <v>not described</v>
      </c>
      <c r="X1399" s="0" t="str">
        <f aca="false">VLOOKUP($D1399,metadata!$B$2:$Z$451,21,0)</f>
        <v/>
      </c>
      <c r="Y1399" s="0" t="n">
        <f aca="false">VLOOKUP($D1399,metadata!$B$2:$Z$451,22,0)</f>
        <v>35</v>
      </c>
      <c r="Z1399" s="0" t="str">
        <f aca="false">VLOOKUP($D1399,metadata!$B$2:$Z$451,23,0)</f>
        <v/>
      </c>
      <c r="AA1399" s="0" t="str">
        <f aca="false">VLOOKUP($D1399,metadata!$B$2:$Z$451,24,0)</f>
        <v>nymphal</v>
      </c>
      <c r="AB1399" s="0" t="str">
        <f aca="false">VLOOKUP($D1399,metadata!$B$2:$Z$451,25,0)</f>
        <v/>
      </c>
      <c r="AC1399" s="0" t="n">
        <v>8.00797327055964</v>
      </c>
      <c r="AD1399" s="0" t="n">
        <v>100.480769230769</v>
      </c>
      <c r="AF1399" s="0" t="n">
        <f aca="false">IF(AE1399="",V1399,AE1399)</f>
        <v>1</v>
      </c>
      <c r="AG1399" s="0" t="n">
        <f aca="false">ROUND(AC1399,1)</f>
        <v>8</v>
      </c>
      <c r="AH1399" s="0" t="n">
        <v>1992</v>
      </c>
      <c r="AI1399" s="0" t="s">
        <v>37</v>
      </c>
      <c r="AJ1399" s="0" t="s">
        <v>37</v>
      </c>
    </row>
    <row r="1400" customFormat="false" ht="13.8" hidden="true" customHeight="false" outlineLevel="0" collapsed="false">
      <c r="C1400" s="0" t="n">
        <v>1408</v>
      </c>
      <c r="D1400" s="3" t="str">
        <f aca="false">VLOOKUP(C1400,$A$1:$B$451,2)</f>
        <v>35-Odawara</v>
      </c>
      <c r="E1400" s="0" t="str">
        <f aca="false">VLOOKUP($D1400,metadata!$B$2:$S$451,2,0)</f>
        <v>NODA, H</v>
      </c>
      <c r="F1400" s="0" t="str">
        <f aca="false">VLOOKUP($D1400,metadata!$B$2:$S$451,3,0)</f>
        <v>GEOGRAPHIC-VARIATION OF NYMPHAL DIAPAUSE IN THE SMALL BROWN PLANTHOPPER IN JAPAN</v>
      </c>
      <c r="G1400" s="0" t="str">
        <f aca="false">VLOOKUP($D1400,metadata!$B$2:$S$451,4,0)</f>
        <v/>
      </c>
      <c r="H1400" s="0" t="str">
        <f aca="false">VLOOKUP($D1400,metadata!$B$2:$S$451,5,0)</f>
        <v>y</v>
      </c>
      <c r="I1400" s="0" t="str">
        <f aca="false">VLOOKUP($D1400,metadata!$B$2:$S$451,6,0)</f>
        <v>a</v>
      </c>
      <c r="J1400" s="0" t="str">
        <f aca="false">VLOOKUP($D1400,metadata!$B$2:$S$451,7,0)</f>
        <v>i</v>
      </c>
      <c r="K1400" s="0" t="n">
        <f aca="false">VLOOKUP($D1400,metadata!$B$2:$S$451,8,0)</f>
        <v>8</v>
      </c>
      <c r="L1400" s="0" t="n">
        <f aca="false">VLOOKUP($D1400,metadata!$B$2:$S$451,9,0)</f>
        <v>7</v>
      </c>
      <c r="M1400" s="0" t="str">
        <f aca="false">VLOOKUP($D1400,metadata!$B$2:$S$451,10,0)</f>
        <v/>
      </c>
      <c r="N1400" s="0" t="str">
        <f aca="false">VLOOKUP($D1400,metadata!$B$2:$S$451,11,0)</f>
        <v>laodelphax striatellus</v>
      </c>
      <c r="O1400" s="0" t="str">
        <f aca="false">VLOOKUP($D1400,metadata!$B$2:$S$451,12,0)</f>
        <v>homoptera</v>
      </c>
      <c r="P1400" s="0" t="str">
        <f aca="false">VLOOKUP($D1400,metadata!$B$2:$S$451,13,0)</f>
        <v>Odawara</v>
      </c>
      <c r="Q1400" s="0" t="n">
        <f aca="false">VLOOKUP($D1400,metadata!$B$2:$S$451,14,0)</f>
        <v>35.264636</v>
      </c>
      <c r="R1400" s="0" t="n">
        <f aca="false">VLOOKUP($D1400,metadata!$B$2:$S$451,15,0)</f>
        <v>139.152311</v>
      </c>
      <c r="S1400" s="0" t="str">
        <f aca="false">VLOOKUP($D1400,metadata!$B$2:$S$451,16,0)</f>
        <v/>
      </c>
      <c r="T1400" s="0" t="str">
        <f aca="false">VLOOKUP($D1400,metadata!$B$2:$S$451,17,0)</f>
        <v/>
      </c>
      <c r="U1400" s="0" t="str">
        <f aca="false">VLOOKUP($D1400,metadata!$B$2:$S$451,18,0)</f>
        <v/>
      </c>
      <c r="V1400" s="0" t="n">
        <f aca="false">VLOOKUP($D1400,metadata!$B$2:$Z$451,19,0)</f>
        <v>1</v>
      </c>
      <c r="W1400" s="0" t="str">
        <f aca="false">VLOOKUP($D1400,metadata!$B$2:$Z$451,20,0)</f>
        <v>not described</v>
      </c>
      <c r="X1400" s="0" t="str">
        <f aca="false">VLOOKUP($D1400,metadata!$B$2:$Z$451,21,0)</f>
        <v/>
      </c>
      <c r="Y1400" s="0" t="n">
        <f aca="false">VLOOKUP($D1400,metadata!$B$2:$Z$451,22,0)</f>
        <v>35</v>
      </c>
      <c r="Z1400" s="0" t="str">
        <f aca="false">VLOOKUP($D1400,metadata!$B$2:$Z$451,23,0)</f>
        <v/>
      </c>
      <c r="AA1400" s="0" t="str">
        <f aca="false">VLOOKUP($D1400,metadata!$B$2:$Z$451,24,0)</f>
        <v>nymphal</v>
      </c>
      <c r="AB1400" s="0" t="str">
        <f aca="false">VLOOKUP($D1400,metadata!$B$2:$Z$451,25,0)</f>
        <v/>
      </c>
      <c r="AC1400" s="0" t="n">
        <v>9.01723745159085</v>
      </c>
      <c r="AD1400" s="0" t="n">
        <v>90.3846153846153</v>
      </c>
      <c r="AF1400" s="0" t="n">
        <f aca="false">IF(AE1400="",V1400,AE1400)</f>
        <v>1</v>
      </c>
      <c r="AG1400" s="0" t="n">
        <f aca="false">ROUND(AC1400,1)</f>
        <v>9</v>
      </c>
      <c r="AH1400" s="0" t="n">
        <v>1992</v>
      </c>
      <c r="AI1400" s="0" t="s">
        <v>37</v>
      </c>
      <c r="AJ1400" s="0" t="s">
        <v>37</v>
      </c>
    </row>
    <row r="1401" customFormat="false" ht="13.8" hidden="true" customHeight="false" outlineLevel="0" collapsed="false">
      <c r="C1401" s="0" t="n">
        <v>1409</v>
      </c>
      <c r="D1401" s="3" t="str">
        <f aca="false">VLOOKUP(C1401,$A$1:$B$451,2)</f>
        <v>35-Odawara</v>
      </c>
      <c r="E1401" s="0" t="str">
        <f aca="false">VLOOKUP($D1401,metadata!$B$2:$S$451,2,0)</f>
        <v>NODA, H</v>
      </c>
      <c r="F1401" s="0" t="str">
        <f aca="false">VLOOKUP($D1401,metadata!$B$2:$S$451,3,0)</f>
        <v>GEOGRAPHIC-VARIATION OF NYMPHAL DIAPAUSE IN THE SMALL BROWN PLANTHOPPER IN JAPAN</v>
      </c>
      <c r="G1401" s="0" t="str">
        <f aca="false">VLOOKUP($D1401,metadata!$B$2:$S$451,4,0)</f>
        <v/>
      </c>
      <c r="H1401" s="0" t="str">
        <f aca="false">VLOOKUP($D1401,metadata!$B$2:$S$451,5,0)</f>
        <v>y</v>
      </c>
      <c r="I1401" s="0" t="str">
        <f aca="false">VLOOKUP($D1401,metadata!$B$2:$S$451,6,0)</f>
        <v>a</v>
      </c>
      <c r="J1401" s="0" t="str">
        <f aca="false">VLOOKUP($D1401,metadata!$B$2:$S$451,7,0)</f>
        <v>i</v>
      </c>
      <c r="K1401" s="0" t="n">
        <f aca="false">VLOOKUP($D1401,metadata!$B$2:$S$451,8,0)</f>
        <v>8</v>
      </c>
      <c r="L1401" s="0" t="n">
        <f aca="false">VLOOKUP($D1401,metadata!$B$2:$S$451,9,0)</f>
        <v>7</v>
      </c>
      <c r="M1401" s="0" t="str">
        <f aca="false">VLOOKUP($D1401,metadata!$B$2:$S$451,10,0)</f>
        <v/>
      </c>
      <c r="N1401" s="0" t="str">
        <f aca="false">VLOOKUP($D1401,metadata!$B$2:$S$451,11,0)</f>
        <v>laodelphax striatellus</v>
      </c>
      <c r="O1401" s="0" t="str">
        <f aca="false">VLOOKUP($D1401,metadata!$B$2:$S$451,12,0)</f>
        <v>homoptera</v>
      </c>
      <c r="P1401" s="0" t="str">
        <f aca="false">VLOOKUP($D1401,metadata!$B$2:$S$451,13,0)</f>
        <v>Odawara</v>
      </c>
      <c r="Q1401" s="0" t="n">
        <f aca="false">VLOOKUP($D1401,metadata!$B$2:$S$451,14,0)</f>
        <v>35.264636</v>
      </c>
      <c r="R1401" s="0" t="n">
        <f aca="false">VLOOKUP($D1401,metadata!$B$2:$S$451,15,0)</f>
        <v>139.152311</v>
      </c>
      <c r="S1401" s="0" t="str">
        <f aca="false">VLOOKUP($D1401,metadata!$B$2:$S$451,16,0)</f>
        <v/>
      </c>
      <c r="T1401" s="0" t="str">
        <f aca="false">VLOOKUP($D1401,metadata!$B$2:$S$451,17,0)</f>
        <v/>
      </c>
      <c r="U1401" s="0" t="str">
        <f aca="false">VLOOKUP($D1401,metadata!$B$2:$S$451,18,0)</f>
        <v/>
      </c>
      <c r="V1401" s="0" t="n">
        <f aca="false">VLOOKUP($D1401,metadata!$B$2:$Z$451,19,0)</f>
        <v>1</v>
      </c>
      <c r="W1401" s="0" t="str">
        <f aca="false">VLOOKUP($D1401,metadata!$B$2:$Z$451,20,0)</f>
        <v>not described</v>
      </c>
      <c r="X1401" s="0" t="str">
        <f aca="false">VLOOKUP($D1401,metadata!$B$2:$Z$451,21,0)</f>
        <v/>
      </c>
      <c r="Y1401" s="0" t="n">
        <f aca="false">VLOOKUP($D1401,metadata!$B$2:$Z$451,22,0)</f>
        <v>35</v>
      </c>
      <c r="Z1401" s="0" t="str">
        <f aca="false">VLOOKUP($D1401,metadata!$B$2:$Z$451,23,0)</f>
        <v/>
      </c>
      <c r="AA1401" s="0" t="str">
        <f aca="false">VLOOKUP($D1401,metadata!$B$2:$Z$451,24,0)</f>
        <v>nymphal</v>
      </c>
      <c r="AB1401" s="0" t="str">
        <f aca="false">VLOOKUP($D1401,metadata!$B$2:$Z$451,25,0)</f>
        <v/>
      </c>
      <c r="AC1401" s="0" t="n">
        <v>10.0130609765358</v>
      </c>
      <c r="AD1401" s="0" t="n">
        <v>95.1923076923077</v>
      </c>
      <c r="AF1401" s="0" t="n">
        <f aca="false">IF(AE1401="",V1401,AE1401)</f>
        <v>1</v>
      </c>
      <c r="AG1401" s="0" t="n">
        <f aca="false">ROUND(AC1401,1)</f>
        <v>10</v>
      </c>
      <c r="AH1401" s="0" t="n">
        <v>1992</v>
      </c>
      <c r="AI1401" s="0" t="s">
        <v>37</v>
      </c>
      <c r="AJ1401" s="0" t="s">
        <v>37</v>
      </c>
    </row>
    <row r="1402" customFormat="false" ht="13.8" hidden="true" customHeight="false" outlineLevel="0" collapsed="false">
      <c r="C1402" s="0" t="n">
        <v>1410</v>
      </c>
      <c r="D1402" s="3" t="str">
        <f aca="false">VLOOKUP(C1402,$A$1:$B$451,2)</f>
        <v>35-Odawara</v>
      </c>
      <c r="E1402" s="0" t="str">
        <f aca="false">VLOOKUP($D1402,metadata!$B$2:$S$451,2,0)</f>
        <v>NODA, H</v>
      </c>
      <c r="F1402" s="0" t="str">
        <f aca="false">VLOOKUP($D1402,metadata!$B$2:$S$451,3,0)</f>
        <v>GEOGRAPHIC-VARIATION OF NYMPHAL DIAPAUSE IN THE SMALL BROWN PLANTHOPPER IN JAPAN</v>
      </c>
      <c r="G1402" s="0" t="str">
        <f aca="false">VLOOKUP($D1402,metadata!$B$2:$S$451,4,0)</f>
        <v/>
      </c>
      <c r="H1402" s="0" t="str">
        <f aca="false">VLOOKUP($D1402,metadata!$B$2:$S$451,5,0)</f>
        <v>y</v>
      </c>
      <c r="I1402" s="0" t="str">
        <f aca="false">VLOOKUP($D1402,metadata!$B$2:$S$451,6,0)</f>
        <v>a</v>
      </c>
      <c r="J1402" s="0" t="str">
        <f aca="false">VLOOKUP($D1402,metadata!$B$2:$S$451,7,0)</f>
        <v>i</v>
      </c>
      <c r="K1402" s="0" t="n">
        <f aca="false">VLOOKUP($D1402,metadata!$B$2:$S$451,8,0)</f>
        <v>8</v>
      </c>
      <c r="L1402" s="0" t="n">
        <f aca="false">VLOOKUP($D1402,metadata!$B$2:$S$451,9,0)</f>
        <v>7</v>
      </c>
      <c r="M1402" s="0" t="str">
        <f aca="false">VLOOKUP($D1402,metadata!$B$2:$S$451,10,0)</f>
        <v/>
      </c>
      <c r="N1402" s="0" t="str">
        <f aca="false">VLOOKUP($D1402,metadata!$B$2:$S$451,11,0)</f>
        <v>laodelphax striatellus</v>
      </c>
      <c r="O1402" s="0" t="str">
        <f aca="false">VLOOKUP($D1402,metadata!$B$2:$S$451,12,0)</f>
        <v>homoptera</v>
      </c>
      <c r="P1402" s="0" t="str">
        <f aca="false">VLOOKUP($D1402,metadata!$B$2:$S$451,13,0)</f>
        <v>Odawara</v>
      </c>
      <c r="Q1402" s="0" t="n">
        <f aca="false">VLOOKUP($D1402,metadata!$B$2:$S$451,14,0)</f>
        <v>35.264636</v>
      </c>
      <c r="R1402" s="0" t="n">
        <f aca="false">VLOOKUP($D1402,metadata!$B$2:$S$451,15,0)</f>
        <v>139.152311</v>
      </c>
      <c r="S1402" s="0" t="str">
        <f aca="false">VLOOKUP($D1402,metadata!$B$2:$S$451,16,0)</f>
        <v/>
      </c>
      <c r="T1402" s="0" t="str">
        <f aca="false">VLOOKUP($D1402,metadata!$B$2:$S$451,17,0)</f>
        <v/>
      </c>
      <c r="U1402" s="0" t="str">
        <f aca="false">VLOOKUP($D1402,metadata!$B$2:$S$451,18,0)</f>
        <v/>
      </c>
      <c r="V1402" s="0" t="n">
        <f aca="false">VLOOKUP($D1402,metadata!$B$2:$Z$451,19,0)</f>
        <v>1</v>
      </c>
      <c r="W1402" s="0" t="str">
        <f aca="false">VLOOKUP($D1402,metadata!$B$2:$Z$451,20,0)</f>
        <v>not described</v>
      </c>
      <c r="X1402" s="0" t="str">
        <f aca="false">VLOOKUP($D1402,metadata!$B$2:$Z$451,21,0)</f>
        <v/>
      </c>
      <c r="Y1402" s="0" t="n">
        <f aca="false">VLOOKUP($D1402,metadata!$B$2:$Z$451,22,0)</f>
        <v>35</v>
      </c>
      <c r="Z1402" s="0" t="str">
        <f aca="false">VLOOKUP($D1402,metadata!$B$2:$Z$451,23,0)</f>
        <v/>
      </c>
      <c r="AA1402" s="0" t="str">
        <f aca="false">VLOOKUP($D1402,metadata!$B$2:$Z$451,24,0)</f>
        <v>nymphal</v>
      </c>
      <c r="AB1402" s="0" t="str">
        <f aca="false">VLOOKUP($D1402,metadata!$B$2:$Z$451,25,0)</f>
        <v/>
      </c>
      <c r="AC1402" s="0" t="n">
        <v>11.031412154808</v>
      </c>
      <c r="AD1402" s="0" t="n">
        <v>92.6282051282051</v>
      </c>
      <c r="AF1402" s="0" t="n">
        <f aca="false">IF(AE1402="",V1402,AE1402)</f>
        <v>1</v>
      </c>
      <c r="AG1402" s="0" t="n">
        <f aca="false">ROUND(AC1402,1)</f>
        <v>11</v>
      </c>
      <c r="AH1402" s="0" t="n">
        <v>1992</v>
      </c>
      <c r="AI1402" s="0" t="s">
        <v>37</v>
      </c>
      <c r="AJ1402" s="0" t="s">
        <v>37</v>
      </c>
    </row>
    <row r="1403" customFormat="false" ht="13.8" hidden="true" customHeight="false" outlineLevel="0" collapsed="false">
      <c r="C1403" s="0" t="n">
        <v>1411</v>
      </c>
      <c r="D1403" s="3" t="str">
        <f aca="false">VLOOKUP(C1403,$A$1:$B$451,2)</f>
        <v>35-Odawara</v>
      </c>
      <c r="E1403" s="0" t="str">
        <f aca="false">VLOOKUP($D1403,metadata!$B$2:$S$451,2,0)</f>
        <v>NODA, H</v>
      </c>
      <c r="F1403" s="0" t="str">
        <f aca="false">VLOOKUP($D1403,metadata!$B$2:$S$451,3,0)</f>
        <v>GEOGRAPHIC-VARIATION OF NYMPHAL DIAPAUSE IN THE SMALL BROWN PLANTHOPPER IN JAPAN</v>
      </c>
      <c r="G1403" s="0" t="str">
        <f aca="false">VLOOKUP($D1403,metadata!$B$2:$S$451,4,0)</f>
        <v/>
      </c>
      <c r="H1403" s="0" t="str">
        <f aca="false">VLOOKUP($D1403,metadata!$B$2:$S$451,5,0)</f>
        <v>y</v>
      </c>
      <c r="I1403" s="0" t="str">
        <f aca="false">VLOOKUP($D1403,metadata!$B$2:$S$451,6,0)</f>
        <v>a</v>
      </c>
      <c r="J1403" s="0" t="str">
        <f aca="false">VLOOKUP($D1403,metadata!$B$2:$S$451,7,0)</f>
        <v>i</v>
      </c>
      <c r="K1403" s="0" t="n">
        <f aca="false">VLOOKUP($D1403,metadata!$B$2:$S$451,8,0)</f>
        <v>8</v>
      </c>
      <c r="L1403" s="0" t="n">
        <f aca="false">VLOOKUP($D1403,metadata!$B$2:$S$451,9,0)</f>
        <v>7</v>
      </c>
      <c r="M1403" s="0" t="str">
        <f aca="false">VLOOKUP($D1403,metadata!$B$2:$S$451,10,0)</f>
        <v/>
      </c>
      <c r="N1403" s="0" t="str">
        <f aca="false">VLOOKUP($D1403,metadata!$B$2:$S$451,11,0)</f>
        <v>laodelphax striatellus</v>
      </c>
      <c r="O1403" s="0" t="str">
        <f aca="false">VLOOKUP($D1403,metadata!$B$2:$S$451,12,0)</f>
        <v>homoptera</v>
      </c>
      <c r="P1403" s="0" t="str">
        <f aca="false">VLOOKUP($D1403,metadata!$B$2:$S$451,13,0)</f>
        <v>Odawara</v>
      </c>
      <c r="Q1403" s="0" t="n">
        <f aca="false">VLOOKUP($D1403,metadata!$B$2:$S$451,14,0)</f>
        <v>35.264636</v>
      </c>
      <c r="R1403" s="0" t="n">
        <f aca="false">VLOOKUP($D1403,metadata!$B$2:$S$451,15,0)</f>
        <v>139.152311</v>
      </c>
      <c r="S1403" s="0" t="str">
        <f aca="false">VLOOKUP($D1403,metadata!$B$2:$S$451,16,0)</f>
        <v/>
      </c>
      <c r="T1403" s="0" t="str">
        <f aca="false">VLOOKUP($D1403,metadata!$B$2:$S$451,17,0)</f>
        <v/>
      </c>
      <c r="U1403" s="0" t="str">
        <f aca="false">VLOOKUP($D1403,metadata!$B$2:$S$451,18,0)</f>
        <v/>
      </c>
      <c r="V1403" s="0" t="n">
        <f aca="false">VLOOKUP($D1403,metadata!$B$2:$Z$451,19,0)</f>
        <v>1</v>
      </c>
      <c r="W1403" s="0" t="str">
        <f aca="false">VLOOKUP($D1403,metadata!$B$2:$Z$451,20,0)</f>
        <v>not described</v>
      </c>
      <c r="X1403" s="0" t="str">
        <f aca="false">VLOOKUP($D1403,metadata!$B$2:$Z$451,21,0)</f>
        <v/>
      </c>
      <c r="Y1403" s="0" t="n">
        <f aca="false">VLOOKUP($D1403,metadata!$B$2:$Z$451,22,0)</f>
        <v>35</v>
      </c>
      <c r="Z1403" s="0" t="str">
        <f aca="false">VLOOKUP($D1403,metadata!$B$2:$Z$451,23,0)</f>
        <v/>
      </c>
      <c r="AA1403" s="0" t="str">
        <f aca="false">VLOOKUP($D1403,metadata!$B$2:$Z$451,24,0)</f>
        <v>nymphal</v>
      </c>
      <c r="AB1403" s="0" t="str">
        <f aca="false">VLOOKUP($D1403,metadata!$B$2:$Z$451,25,0)</f>
        <v/>
      </c>
      <c r="AC1403" s="0" t="n">
        <v>12.0156427974789</v>
      </c>
      <c r="AD1403" s="0" t="n">
        <v>74.0384615384615</v>
      </c>
      <c r="AF1403" s="0" t="n">
        <f aca="false">IF(AE1403="",V1403,AE1403)</f>
        <v>1</v>
      </c>
      <c r="AG1403" s="0" t="n">
        <f aca="false">ROUND(AC1403,1)</f>
        <v>12</v>
      </c>
      <c r="AH1403" s="0" t="n">
        <v>1992</v>
      </c>
      <c r="AI1403" s="0" t="s">
        <v>37</v>
      </c>
      <c r="AJ1403" s="0" t="s">
        <v>37</v>
      </c>
    </row>
    <row r="1404" customFormat="false" ht="13.8" hidden="true" customHeight="false" outlineLevel="0" collapsed="false">
      <c r="C1404" s="0" t="n">
        <v>1412</v>
      </c>
      <c r="D1404" s="3" t="str">
        <f aca="false">VLOOKUP(C1404,$A$1:$B$451,2)</f>
        <v>35-Odawara</v>
      </c>
      <c r="E1404" s="0" t="str">
        <f aca="false">VLOOKUP($D1404,metadata!$B$2:$S$451,2,0)</f>
        <v>NODA, H</v>
      </c>
      <c r="F1404" s="0" t="str">
        <f aca="false">VLOOKUP($D1404,metadata!$B$2:$S$451,3,0)</f>
        <v>GEOGRAPHIC-VARIATION OF NYMPHAL DIAPAUSE IN THE SMALL BROWN PLANTHOPPER IN JAPAN</v>
      </c>
      <c r="G1404" s="0" t="str">
        <f aca="false">VLOOKUP($D1404,metadata!$B$2:$S$451,4,0)</f>
        <v/>
      </c>
      <c r="H1404" s="0" t="str">
        <f aca="false">VLOOKUP($D1404,metadata!$B$2:$S$451,5,0)</f>
        <v>y</v>
      </c>
      <c r="I1404" s="0" t="str">
        <f aca="false">VLOOKUP($D1404,metadata!$B$2:$S$451,6,0)</f>
        <v>a</v>
      </c>
      <c r="J1404" s="0" t="str">
        <f aca="false">VLOOKUP($D1404,metadata!$B$2:$S$451,7,0)</f>
        <v>i</v>
      </c>
      <c r="K1404" s="0" t="n">
        <f aca="false">VLOOKUP($D1404,metadata!$B$2:$S$451,8,0)</f>
        <v>8</v>
      </c>
      <c r="L1404" s="0" t="n">
        <f aca="false">VLOOKUP($D1404,metadata!$B$2:$S$451,9,0)</f>
        <v>7</v>
      </c>
      <c r="M1404" s="0" t="str">
        <f aca="false">VLOOKUP($D1404,metadata!$B$2:$S$451,10,0)</f>
        <v/>
      </c>
      <c r="N1404" s="0" t="str">
        <f aca="false">VLOOKUP($D1404,metadata!$B$2:$S$451,11,0)</f>
        <v>laodelphax striatellus</v>
      </c>
      <c r="O1404" s="0" t="str">
        <f aca="false">VLOOKUP($D1404,metadata!$B$2:$S$451,12,0)</f>
        <v>homoptera</v>
      </c>
      <c r="P1404" s="0" t="str">
        <f aca="false">VLOOKUP($D1404,metadata!$B$2:$S$451,13,0)</f>
        <v>Odawara</v>
      </c>
      <c r="Q1404" s="0" t="n">
        <f aca="false">VLOOKUP($D1404,metadata!$B$2:$S$451,14,0)</f>
        <v>35.264636</v>
      </c>
      <c r="R1404" s="0" t="n">
        <f aca="false">VLOOKUP($D1404,metadata!$B$2:$S$451,15,0)</f>
        <v>139.152311</v>
      </c>
      <c r="S1404" s="0" t="str">
        <f aca="false">VLOOKUP($D1404,metadata!$B$2:$S$451,16,0)</f>
        <v/>
      </c>
      <c r="T1404" s="0" t="str">
        <f aca="false">VLOOKUP($D1404,metadata!$B$2:$S$451,17,0)</f>
        <v/>
      </c>
      <c r="U1404" s="0" t="str">
        <f aca="false">VLOOKUP($D1404,metadata!$B$2:$S$451,18,0)</f>
        <v/>
      </c>
      <c r="V1404" s="0" t="n">
        <f aca="false">VLOOKUP($D1404,metadata!$B$2:$Z$451,19,0)</f>
        <v>1</v>
      </c>
      <c r="W1404" s="0" t="str">
        <f aca="false">VLOOKUP($D1404,metadata!$B$2:$Z$451,20,0)</f>
        <v>not described</v>
      </c>
      <c r="X1404" s="0" t="str">
        <f aca="false">VLOOKUP($D1404,metadata!$B$2:$Z$451,21,0)</f>
        <v/>
      </c>
      <c r="Y1404" s="0" t="n">
        <f aca="false">VLOOKUP($D1404,metadata!$B$2:$Z$451,22,0)</f>
        <v>35</v>
      </c>
      <c r="Z1404" s="0" t="str">
        <f aca="false">VLOOKUP($D1404,metadata!$B$2:$Z$451,23,0)</f>
        <v/>
      </c>
      <c r="AA1404" s="0" t="str">
        <f aca="false">VLOOKUP($D1404,metadata!$B$2:$Z$451,24,0)</f>
        <v>nymphal</v>
      </c>
      <c r="AB1404" s="0" t="str">
        <f aca="false">VLOOKUP($D1404,metadata!$B$2:$Z$451,25,0)</f>
        <v/>
      </c>
      <c r="AC1404" s="0" t="n">
        <v>12.4961399245703</v>
      </c>
      <c r="AD1404" s="0" t="n">
        <v>16.1858974358974</v>
      </c>
      <c r="AF1404" s="0" t="n">
        <f aca="false">IF(AE1404="",V1404,AE1404)</f>
        <v>1</v>
      </c>
      <c r="AG1404" s="0" t="n">
        <f aca="false">ROUND(AC1404,1)</f>
        <v>12.5</v>
      </c>
      <c r="AH1404" s="0" t="n">
        <v>1992</v>
      </c>
      <c r="AI1404" s="0" t="s">
        <v>37</v>
      </c>
      <c r="AJ1404" s="0" t="s">
        <v>37</v>
      </c>
    </row>
    <row r="1405" customFormat="false" ht="13.8" hidden="true" customHeight="false" outlineLevel="0" collapsed="false">
      <c r="C1405" s="0" t="n">
        <v>1413</v>
      </c>
      <c r="D1405" s="3" t="str">
        <f aca="false">VLOOKUP(C1405,$A$1:$B$451,2)</f>
        <v>35-Odawara</v>
      </c>
      <c r="E1405" s="0" t="str">
        <f aca="false">VLOOKUP($D1405,metadata!$B$2:$S$451,2,0)</f>
        <v>NODA, H</v>
      </c>
      <c r="F1405" s="0" t="str">
        <f aca="false">VLOOKUP($D1405,metadata!$B$2:$S$451,3,0)</f>
        <v>GEOGRAPHIC-VARIATION OF NYMPHAL DIAPAUSE IN THE SMALL BROWN PLANTHOPPER IN JAPAN</v>
      </c>
      <c r="G1405" s="0" t="str">
        <f aca="false">VLOOKUP($D1405,metadata!$B$2:$S$451,4,0)</f>
        <v/>
      </c>
      <c r="H1405" s="0" t="str">
        <f aca="false">VLOOKUP($D1405,metadata!$B$2:$S$451,5,0)</f>
        <v>y</v>
      </c>
      <c r="I1405" s="0" t="str">
        <f aca="false">VLOOKUP($D1405,metadata!$B$2:$S$451,6,0)</f>
        <v>a</v>
      </c>
      <c r="J1405" s="0" t="str">
        <f aca="false">VLOOKUP($D1405,metadata!$B$2:$S$451,7,0)</f>
        <v>i</v>
      </c>
      <c r="K1405" s="0" t="n">
        <f aca="false">VLOOKUP($D1405,metadata!$B$2:$S$451,8,0)</f>
        <v>8</v>
      </c>
      <c r="L1405" s="0" t="n">
        <f aca="false">VLOOKUP($D1405,metadata!$B$2:$S$451,9,0)</f>
        <v>7</v>
      </c>
      <c r="M1405" s="0" t="str">
        <f aca="false">VLOOKUP($D1405,metadata!$B$2:$S$451,10,0)</f>
        <v/>
      </c>
      <c r="N1405" s="0" t="str">
        <f aca="false">VLOOKUP($D1405,metadata!$B$2:$S$451,11,0)</f>
        <v>laodelphax striatellus</v>
      </c>
      <c r="O1405" s="0" t="str">
        <f aca="false">VLOOKUP($D1405,metadata!$B$2:$S$451,12,0)</f>
        <v>homoptera</v>
      </c>
      <c r="P1405" s="0" t="str">
        <f aca="false">VLOOKUP($D1405,metadata!$B$2:$S$451,13,0)</f>
        <v>Odawara</v>
      </c>
      <c r="Q1405" s="0" t="n">
        <f aca="false">VLOOKUP($D1405,metadata!$B$2:$S$451,14,0)</f>
        <v>35.264636</v>
      </c>
      <c r="R1405" s="0" t="n">
        <f aca="false">VLOOKUP($D1405,metadata!$B$2:$S$451,15,0)</f>
        <v>139.152311</v>
      </c>
      <c r="S1405" s="0" t="str">
        <f aca="false">VLOOKUP($D1405,metadata!$B$2:$S$451,16,0)</f>
        <v/>
      </c>
      <c r="T1405" s="0" t="str">
        <f aca="false">VLOOKUP($D1405,metadata!$B$2:$S$451,17,0)</f>
        <v/>
      </c>
      <c r="U1405" s="0" t="str">
        <f aca="false">VLOOKUP($D1405,metadata!$B$2:$S$451,18,0)</f>
        <v/>
      </c>
      <c r="V1405" s="0" t="n">
        <f aca="false">VLOOKUP($D1405,metadata!$B$2:$Z$451,19,0)</f>
        <v>1</v>
      </c>
      <c r="W1405" s="0" t="str">
        <f aca="false">VLOOKUP($D1405,metadata!$B$2:$Z$451,20,0)</f>
        <v>not described</v>
      </c>
      <c r="X1405" s="0" t="str">
        <f aca="false">VLOOKUP($D1405,metadata!$B$2:$Z$451,21,0)</f>
        <v/>
      </c>
      <c r="Y1405" s="0" t="n">
        <f aca="false">VLOOKUP($D1405,metadata!$B$2:$Z$451,22,0)</f>
        <v>35</v>
      </c>
      <c r="Z1405" s="0" t="str">
        <f aca="false">VLOOKUP($D1405,metadata!$B$2:$Z$451,23,0)</f>
        <v/>
      </c>
      <c r="AA1405" s="0" t="str">
        <f aca="false">VLOOKUP($D1405,metadata!$B$2:$Z$451,24,0)</f>
        <v>nymphal</v>
      </c>
      <c r="AB1405" s="0" t="str">
        <f aca="false">VLOOKUP($D1405,metadata!$B$2:$Z$451,25,0)</f>
        <v/>
      </c>
      <c r="AC1405" s="0" t="n">
        <v>13.0154149897486</v>
      </c>
      <c r="AD1405" s="0" t="n">
        <v>3.84615384615383</v>
      </c>
      <c r="AE1405" s="0" t="n">
        <v>98</v>
      </c>
      <c r="AF1405" s="0" t="n">
        <f aca="false">IF(AE1405="",V1405,AE1405)</f>
        <v>98</v>
      </c>
      <c r="AG1405" s="0" t="n">
        <f aca="false">ROUND(AC1405,1)</f>
        <v>13</v>
      </c>
      <c r="AH1405" s="0" t="n">
        <v>1992</v>
      </c>
      <c r="AI1405" s="0" t="s">
        <v>37</v>
      </c>
      <c r="AJ1405" s="0" t="s">
        <v>37</v>
      </c>
    </row>
    <row r="1406" customFormat="false" ht="13.8" hidden="true" customHeight="false" outlineLevel="0" collapsed="false">
      <c r="C1406" s="0" t="n">
        <v>1414</v>
      </c>
      <c r="D1406" s="3" t="str">
        <f aca="false">VLOOKUP(C1406,$A$1:$B$451,2)</f>
        <v>35-Tsu</v>
      </c>
      <c r="E1406" s="0" t="str">
        <f aca="false">VLOOKUP($D1406,metadata!$B$2:$S$451,2,0)</f>
        <v>NODA, H</v>
      </c>
      <c r="F1406" s="0" t="str">
        <f aca="false">VLOOKUP($D1406,metadata!$B$2:$S$451,3,0)</f>
        <v>GEOGRAPHIC-VARIATION OF NYMPHAL DIAPAUSE IN THE SMALL BROWN PLANTHOPPER IN JAPAN</v>
      </c>
      <c r="G1406" s="0" t="str">
        <f aca="false">VLOOKUP($D1406,metadata!$B$2:$S$451,4,0)</f>
        <v/>
      </c>
      <c r="H1406" s="0" t="str">
        <f aca="false">VLOOKUP($D1406,metadata!$B$2:$S$451,5,0)</f>
        <v>y</v>
      </c>
      <c r="I1406" s="0" t="str">
        <f aca="false">VLOOKUP($D1406,metadata!$B$2:$S$451,6,0)</f>
        <v>a</v>
      </c>
      <c r="J1406" s="0" t="str">
        <f aca="false">VLOOKUP($D1406,metadata!$B$2:$S$451,7,0)</f>
        <v>i</v>
      </c>
      <c r="K1406" s="0" t="n">
        <f aca="false">VLOOKUP($D1406,metadata!$B$2:$S$451,8,0)</f>
        <v>8</v>
      </c>
      <c r="L1406" s="0" t="n">
        <f aca="false">VLOOKUP($D1406,metadata!$B$2:$S$451,9,0)</f>
        <v>6</v>
      </c>
      <c r="M1406" s="0" t="str">
        <f aca="false">VLOOKUP($D1406,metadata!$B$2:$S$451,10,0)</f>
        <v/>
      </c>
      <c r="N1406" s="0" t="str">
        <f aca="false">VLOOKUP($D1406,metadata!$B$2:$S$451,11,0)</f>
        <v>laodelphax striatellus</v>
      </c>
      <c r="O1406" s="0" t="str">
        <f aca="false">VLOOKUP($D1406,metadata!$B$2:$S$451,12,0)</f>
        <v>homoptera</v>
      </c>
      <c r="P1406" s="0" t="str">
        <f aca="false">VLOOKUP($D1406,metadata!$B$2:$S$451,13,0)</f>
        <v>Tsu</v>
      </c>
      <c r="Q1406" s="0" t="n">
        <f aca="false">VLOOKUP($D1406,metadata!$B$2:$S$451,14,0)</f>
        <v>34.718611</v>
      </c>
      <c r="R1406" s="0" t="n">
        <f aca="false">VLOOKUP($D1406,metadata!$B$2:$S$451,15,0)</f>
        <v>136.505556</v>
      </c>
      <c r="S1406" s="0" t="str">
        <f aca="false">VLOOKUP($D1406,metadata!$B$2:$S$451,16,0)</f>
        <v/>
      </c>
      <c r="T1406" s="0" t="str">
        <f aca="false">VLOOKUP($D1406,metadata!$B$2:$S$451,17,0)</f>
        <v/>
      </c>
      <c r="U1406" s="0" t="str">
        <f aca="false">VLOOKUP($D1406,metadata!$B$2:$S$451,18,0)</f>
        <v/>
      </c>
      <c r="V1406" s="0" t="n">
        <f aca="false">VLOOKUP($D1406,metadata!$B$2:$Z$451,19,0)</f>
        <v>1</v>
      </c>
      <c r="W1406" s="0" t="str">
        <f aca="false">VLOOKUP($D1406,metadata!$B$2:$Z$451,20,0)</f>
        <v>not described</v>
      </c>
      <c r="X1406" s="0" t="str">
        <f aca="false">VLOOKUP($D1406,metadata!$B$2:$Z$451,21,0)</f>
        <v/>
      </c>
      <c r="Y1406" s="0" t="n">
        <f aca="false">VLOOKUP($D1406,metadata!$B$2:$Z$451,22,0)</f>
        <v>35</v>
      </c>
      <c r="Z1406" s="0" t="str">
        <f aca="false">VLOOKUP($D1406,metadata!$B$2:$Z$451,23,0)</f>
        <v/>
      </c>
      <c r="AA1406" s="0" t="str">
        <f aca="false">VLOOKUP($D1406,metadata!$B$2:$Z$451,24,0)</f>
        <v>nymphal</v>
      </c>
      <c r="AB1406" s="0" t="str">
        <f aca="false">VLOOKUP($D1406,metadata!$B$2:$Z$451,25,0)</f>
        <v/>
      </c>
      <c r="AC1406" s="0" t="n">
        <v>8.03138684283797</v>
      </c>
      <c r="AD1406" s="0" t="n">
        <v>98.7179487179487</v>
      </c>
      <c r="AE1406" s="0" t="n">
        <v>26</v>
      </c>
      <c r="AF1406" s="0" t="n">
        <f aca="false">IF(AE1406="",V1406,AE1406)</f>
        <v>26</v>
      </c>
      <c r="AG1406" s="0" t="n">
        <f aca="false">ROUND(AC1406,1)</f>
        <v>8</v>
      </c>
      <c r="AH1406" s="0" t="n">
        <v>1992</v>
      </c>
      <c r="AI1406" s="0" t="s">
        <v>37</v>
      </c>
      <c r="AJ1406" s="0" t="s">
        <v>38</v>
      </c>
    </row>
    <row r="1407" customFormat="false" ht="13.8" hidden="true" customHeight="false" outlineLevel="0" collapsed="false">
      <c r="C1407" s="0" t="n">
        <v>1415</v>
      </c>
      <c r="D1407" s="3" t="str">
        <f aca="false">VLOOKUP(C1407,$A$1:$B$451,2)</f>
        <v>35-Tsu</v>
      </c>
      <c r="E1407" s="0" t="str">
        <f aca="false">VLOOKUP($D1407,metadata!$B$2:$S$451,2,0)</f>
        <v>NODA, H</v>
      </c>
      <c r="F1407" s="0" t="str">
        <f aca="false">VLOOKUP($D1407,metadata!$B$2:$S$451,3,0)</f>
        <v>GEOGRAPHIC-VARIATION OF NYMPHAL DIAPAUSE IN THE SMALL BROWN PLANTHOPPER IN JAPAN</v>
      </c>
      <c r="G1407" s="0" t="str">
        <f aca="false">VLOOKUP($D1407,metadata!$B$2:$S$451,4,0)</f>
        <v/>
      </c>
      <c r="H1407" s="0" t="str">
        <f aca="false">VLOOKUP($D1407,metadata!$B$2:$S$451,5,0)</f>
        <v>y</v>
      </c>
      <c r="I1407" s="0" t="str">
        <f aca="false">VLOOKUP($D1407,metadata!$B$2:$S$451,6,0)</f>
        <v>a</v>
      </c>
      <c r="J1407" s="0" t="str">
        <f aca="false">VLOOKUP($D1407,metadata!$B$2:$S$451,7,0)</f>
        <v>i</v>
      </c>
      <c r="K1407" s="0" t="n">
        <f aca="false">VLOOKUP($D1407,metadata!$B$2:$S$451,8,0)</f>
        <v>8</v>
      </c>
      <c r="L1407" s="0" t="n">
        <f aca="false">VLOOKUP($D1407,metadata!$B$2:$S$451,9,0)</f>
        <v>6</v>
      </c>
      <c r="M1407" s="0" t="str">
        <f aca="false">VLOOKUP($D1407,metadata!$B$2:$S$451,10,0)</f>
        <v/>
      </c>
      <c r="N1407" s="0" t="str">
        <f aca="false">VLOOKUP($D1407,metadata!$B$2:$S$451,11,0)</f>
        <v>laodelphax striatellus</v>
      </c>
      <c r="O1407" s="0" t="str">
        <f aca="false">VLOOKUP($D1407,metadata!$B$2:$S$451,12,0)</f>
        <v>homoptera</v>
      </c>
      <c r="P1407" s="0" t="str">
        <f aca="false">VLOOKUP($D1407,metadata!$B$2:$S$451,13,0)</f>
        <v>Tsu</v>
      </c>
      <c r="Q1407" s="0" t="n">
        <f aca="false">VLOOKUP($D1407,metadata!$B$2:$S$451,14,0)</f>
        <v>34.718611</v>
      </c>
      <c r="R1407" s="0" t="n">
        <f aca="false">VLOOKUP($D1407,metadata!$B$2:$S$451,15,0)</f>
        <v>136.505556</v>
      </c>
      <c r="S1407" s="0" t="str">
        <f aca="false">VLOOKUP($D1407,metadata!$B$2:$S$451,16,0)</f>
        <v/>
      </c>
      <c r="T1407" s="0" t="str">
        <f aca="false">VLOOKUP($D1407,metadata!$B$2:$S$451,17,0)</f>
        <v/>
      </c>
      <c r="U1407" s="0" t="str">
        <f aca="false">VLOOKUP($D1407,metadata!$B$2:$S$451,18,0)</f>
        <v/>
      </c>
      <c r="V1407" s="0" t="n">
        <f aca="false">VLOOKUP($D1407,metadata!$B$2:$Z$451,19,0)</f>
        <v>1</v>
      </c>
      <c r="W1407" s="0" t="str">
        <f aca="false">VLOOKUP($D1407,metadata!$B$2:$Z$451,20,0)</f>
        <v>not described</v>
      </c>
      <c r="X1407" s="0" t="str">
        <f aca="false">VLOOKUP($D1407,metadata!$B$2:$Z$451,21,0)</f>
        <v/>
      </c>
      <c r="Y1407" s="0" t="n">
        <f aca="false">VLOOKUP($D1407,metadata!$B$2:$Z$451,22,0)</f>
        <v>35</v>
      </c>
      <c r="Z1407" s="0" t="str">
        <f aca="false">VLOOKUP($D1407,metadata!$B$2:$Z$451,23,0)</f>
        <v/>
      </c>
      <c r="AA1407" s="0" t="str">
        <f aca="false">VLOOKUP($D1407,metadata!$B$2:$Z$451,24,0)</f>
        <v>nymphal</v>
      </c>
      <c r="AB1407" s="0" t="str">
        <f aca="false">VLOOKUP($D1407,metadata!$B$2:$Z$451,25,0)</f>
        <v/>
      </c>
      <c r="AC1407" s="0" t="n">
        <v>9.01812337054192</v>
      </c>
      <c r="AD1407" s="0" t="n">
        <v>95.9935897435897</v>
      </c>
      <c r="AE1407" s="0" t="n">
        <v>76</v>
      </c>
      <c r="AF1407" s="0" t="n">
        <f aca="false">IF(AE1407="",V1407,AE1407)</f>
        <v>76</v>
      </c>
      <c r="AG1407" s="0" t="n">
        <f aca="false">ROUND(AC1407,1)</f>
        <v>9</v>
      </c>
      <c r="AH1407" s="0" t="n">
        <v>1992</v>
      </c>
      <c r="AI1407" s="0" t="s">
        <v>37</v>
      </c>
      <c r="AJ1407" s="0" t="s">
        <v>38</v>
      </c>
    </row>
    <row r="1408" customFormat="false" ht="13.8" hidden="true" customHeight="false" outlineLevel="0" collapsed="false">
      <c r="C1408" s="0" t="n">
        <v>1416</v>
      </c>
      <c r="D1408" s="3" t="str">
        <f aca="false">VLOOKUP(C1408,$A$1:$B$451,2)</f>
        <v>35-Tsu</v>
      </c>
      <c r="E1408" s="0" t="str">
        <f aca="false">VLOOKUP($D1408,metadata!$B$2:$S$451,2,0)</f>
        <v>NODA, H</v>
      </c>
      <c r="F1408" s="0" t="str">
        <f aca="false">VLOOKUP($D1408,metadata!$B$2:$S$451,3,0)</f>
        <v>GEOGRAPHIC-VARIATION OF NYMPHAL DIAPAUSE IN THE SMALL BROWN PLANTHOPPER IN JAPAN</v>
      </c>
      <c r="G1408" s="0" t="str">
        <f aca="false">VLOOKUP($D1408,metadata!$B$2:$S$451,4,0)</f>
        <v/>
      </c>
      <c r="H1408" s="0" t="str">
        <f aca="false">VLOOKUP($D1408,metadata!$B$2:$S$451,5,0)</f>
        <v>y</v>
      </c>
      <c r="I1408" s="0" t="str">
        <f aca="false">VLOOKUP($D1408,metadata!$B$2:$S$451,6,0)</f>
        <v>a</v>
      </c>
      <c r="J1408" s="0" t="str">
        <f aca="false">VLOOKUP($D1408,metadata!$B$2:$S$451,7,0)</f>
        <v>i</v>
      </c>
      <c r="K1408" s="0" t="n">
        <f aca="false">VLOOKUP($D1408,metadata!$B$2:$S$451,8,0)</f>
        <v>8</v>
      </c>
      <c r="L1408" s="0" t="n">
        <f aca="false">VLOOKUP($D1408,metadata!$B$2:$S$451,9,0)</f>
        <v>6</v>
      </c>
      <c r="M1408" s="0" t="str">
        <f aca="false">VLOOKUP($D1408,metadata!$B$2:$S$451,10,0)</f>
        <v/>
      </c>
      <c r="N1408" s="0" t="str">
        <f aca="false">VLOOKUP($D1408,metadata!$B$2:$S$451,11,0)</f>
        <v>laodelphax striatellus</v>
      </c>
      <c r="O1408" s="0" t="str">
        <f aca="false">VLOOKUP($D1408,metadata!$B$2:$S$451,12,0)</f>
        <v>homoptera</v>
      </c>
      <c r="P1408" s="0" t="str">
        <f aca="false">VLOOKUP($D1408,metadata!$B$2:$S$451,13,0)</f>
        <v>Tsu</v>
      </c>
      <c r="Q1408" s="0" t="n">
        <f aca="false">VLOOKUP($D1408,metadata!$B$2:$S$451,14,0)</f>
        <v>34.718611</v>
      </c>
      <c r="R1408" s="0" t="n">
        <f aca="false">VLOOKUP($D1408,metadata!$B$2:$S$451,15,0)</f>
        <v>136.505556</v>
      </c>
      <c r="S1408" s="0" t="str">
        <f aca="false">VLOOKUP($D1408,metadata!$B$2:$S$451,16,0)</f>
        <v/>
      </c>
      <c r="T1408" s="0" t="str">
        <f aca="false">VLOOKUP($D1408,metadata!$B$2:$S$451,17,0)</f>
        <v/>
      </c>
      <c r="U1408" s="0" t="str">
        <f aca="false">VLOOKUP($D1408,metadata!$B$2:$S$451,18,0)</f>
        <v/>
      </c>
      <c r="V1408" s="0" t="n">
        <f aca="false">VLOOKUP($D1408,metadata!$B$2:$Z$451,19,0)</f>
        <v>1</v>
      </c>
      <c r="W1408" s="0" t="str">
        <f aca="false">VLOOKUP($D1408,metadata!$B$2:$Z$451,20,0)</f>
        <v>not described</v>
      </c>
      <c r="X1408" s="0" t="str">
        <f aca="false">VLOOKUP($D1408,metadata!$B$2:$Z$451,21,0)</f>
        <v/>
      </c>
      <c r="Y1408" s="0" t="n">
        <f aca="false">VLOOKUP($D1408,metadata!$B$2:$Z$451,22,0)</f>
        <v>35</v>
      </c>
      <c r="Z1408" s="0" t="str">
        <f aca="false">VLOOKUP($D1408,metadata!$B$2:$Z$451,23,0)</f>
        <v/>
      </c>
      <c r="AA1408" s="0" t="str">
        <f aca="false">VLOOKUP($D1408,metadata!$B$2:$Z$451,24,0)</f>
        <v>nymphal</v>
      </c>
      <c r="AB1408" s="0" t="str">
        <f aca="false">VLOOKUP($D1408,metadata!$B$2:$Z$451,25,0)</f>
        <v/>
      </c>
      <c r="AC1408" s="0" t="n">
        <v>10.0125294251651</v>
      </c>
      <c r="AD1408" s="0" t="n">
        <v>91.826923076923</v>
      </c>
      <c r="AE1408" s="0" t="n">
        <v>5</v>
      </c>
      <c r="AF1408" s="0" t="n">
        <f aca="false">IF(AE1408="",V1408,AE1408)</f>
        <v>5</v>
      </c>
      <c r="AG1408" s="0" t="n">
        <f aca="false">ROUND(AC1408,1)</f>
        <v>10</v>
      </c>
      <c r="AH1408" s="0" t="n">
        <v>1992</v>
      </c>
      <c r="AI1408" s="0" t="s">
        <v>37</v>
      </c>
      <c r="AJ1408" s="0" t="s">
        <v>38</v>
      </c>
    </row>
    <row r="1409" customFormat="false" ht="13.8" hidden="true" customHeight="false" outlineLevel="0" collapsed="false">
      <c r="C1409" s="0" t="n">
        <v>1417</v>
      </c>
      <c r="D1409" s="3" t="str">
        <f aca="false">VLOOKUP(C1409,$A$1:$B$451,2)</f>
        <v>35-Tsu</v>
      </c>
      <c r="E1409" s="0" t="str">
        <f aca="false">VLOOKUP($D1409,metadata!$B$2:$S$451,2,0)</f>
        <v>NODA, H</v>
      </c>
      <c r="F1409" s="0" t="str">
        <f aca="false">VLOOKUP($D1409,metadata!$B$2:$S$451,3,0)</f>
        <v>GEOGRAPHIC-VARIATION OF NYMPHAL DIAPAUSE IN THE SMALL BROWN PLANTHOPPER IN JAPAN</v>
      </c>
      <c r="G1409" s="0" t="str">
        <f aca="false">VLOOKUP($D1409,metadata!$B$2:$S$451,4,0)</f>
        <v/>
      </c>
      <c r="H1409" s="0" t="str">
        <f aca="false">VLOOKUP($D1409,metadata!$B$2:$S$451,5,0)</f>
        <v>y</v>
      </c>
      <c r="I1409" s="0" t="str">
        <f aca="false">VLOOKUP($D1409,metadata!$B$2:$S$451,6,0)</f>
        <v>a</v>
      </c>
      <c r="J1409" s="0" t="str">
        <f aca="false">VLOOKUP($D1409,metadata!$B$2:$S$451,7,0)</f>
        <v>i</v>
      </c>
      <c r="K1409" s="0" t="n">
        <f aca="false">VLOOKUP($D1409,metadata!$B$2:$S$451,8,0)</f>
        <v>8</v>
      </c>
      <c r="L1409" s="0" t="n">
        <f aca="false">VLOOKUP($D1409,metadata!$B$2:$S$451,9,0)</f>
        <v>6</v>
      </c>
      <c r="M1409" s="0" t="str">
        <f aca="false">VLOOKUP($D1409,metadata!$B$2:$S$451,10,0)</f>
        <v/>
      </c>
      <c r="N1409" s="0" t="str">
        <f aca="false">VLOOKUP($D1409,metadata!$B$2:$S$451,11,0)</f>
        <v>laodelphax striatellus</v>
      </c>
      <c r="O1409" s="0" t="str">
        <f aca="false">VLOOKUP($D1409,metadata!$B$2:$S$451,12,0)</f>
        <v>homoptera</v>
      </c>
      <c r="P1409" s="0" t="str">
        <f aca="false">VLOOKUP($D1409,metadata!$B$2:$S$451,13,0)</f>
        <v>Tsu</v>
      </c>
      <c r="Q1409" s="0" t="n">
        <f aca="false">VLOOKUP($D1409,metadata!$B$2:$S$451,14,0)</f>
        <v>34.718611</v>
      </c>
      <c r="R1409" s="0" t="n">
        <f aca="false">VLOOKUP($D1409,metadata!$B$2:$S$451,15,0)</f>
        <v>136.505556</v>
      </c>
      <c r="S1409" s="0" t="str">
        <f aca="false">VLOOKUP($D1409,metadata!$B$2:$S$451,16,0)</f>
        <v/>
      </c>
      <c r="T1409" s="0" t="str">
        <f aca="false">VLOOKUP($D1409,metadata!$B$2:$S$451,17,0)</f>
        <v/>
      </c>
      <c r="U1409" s="0" t="str">
        <f aca="false">VLOOKUP($D1409,metadata!$B$2:$S$451,18,0)</f>
        <v/>
      </c>
      <c r="V1409" s="0" t="n">
        <f aca="false">VLOOKUP($D1409,metadata!$B$2:$Z$451,19,0)</f>
        <v>1</v>
      </c>
      <c r="W1409" s="0" t="str">
        <f aca="false">VLOOKUP($D1409,metadata!$B$2:$Z$451,20,0)</f>
        <v>not described</v>
      </c>
      <c r="X1409" s="0" t="str">
        <f aca="false">VLOOKUP($D1409,metadata!$B$2:$Z$451,21,0)</f>
        <v/>
      </c>
      <c r="Y1409" s="0" t="n">
        <f aca="false">VLOOKUP($D1409,metadata!$B$2:$Z$451,22,0)</f>
        <v>35</v>
      </c>
      <c r="Z1409" s="0" t="str">
        <f aca="false">VLOOKUP($D1409,metadata!$B$2:$Z$451,23,0)</f>
        <v/>
      </c>
      <c r="AA1409" s="0" t="str">
        <f aca="false">VLOOKUP($D1409,metadata!$B$2:$Z$451,24,0)</f>
        <v>nymphal</v>
      </c>
      <c r="AB1409" s="0" t="str">
        <f aca="false">VLOOKUP($D1409,metadata!$B$2:$Z$451,25,0)</f>
        <v/>
      </c>
      <c r="AC1409" s="0" t="n">
        <v>11.9880527501455</v>
      </c>
      <c r="AD1409" s="0" t="n">
        <v>49.3589743589743</v>
      </c>
      <c r="AE1409" s="0" t="n">
        <v>17</v>
      </c>
      <c r="AF1409" s="0" t="n">
        <f aca="false">IF(AE1409="",V1409,AE1409)</f>
        <v>17</v>
      </c>
      <c r="AG1409" s="0" t="n">
        <f aca="false">ROUND(AC1409,1)</f>
        <v>12</v>
      </c>
      <c r="AH1409" s="0" t="n">
        <v>1992</v>
      </c>
      <c r="AI1409" s="0" t="s">
        <v>37</v>
      </c>
      <c r="AJ1409" s="0" t="s">
        <v>38</v>
      </c>
    </row>
    <row r="1410" customFormat="false" ht="13.8" hidden="true" customHeight="false" outlineLevel="0" collapsed="false">
      <c r="C1410" s="0" t="n">
        <v>1418</v>
      </c>
      <c r="D1410" s="3" t="str">
        <f aca="false">VLOOKUP(C1410,$A$1:$B$451,2)</f>
        <v>35-Tsu</v>
      </c>
      <c r="E1410" s="0" t="str">
        <f aca="false">VLOOKUP($D1410,metadata!$B$2:$S$451,2,0)</f>
        <v>NODA, H</v>
      </c>
      <c r="F1410" s="0" t="str">
        <f aca="false">VLOOKUP($D1410,metadata!$B$2:$S$451,3,0)</f>
        <v>GEOGRAPHIC-VARIATION OF NYMPHAL DIAPAUSE IN THE SMALL BROWN PLANTHOPPER IN JAPAN</v>
      </c>
      <c r="G1410" s="0" t="str">
        <f aca="false">VLOOKUP($D1410,metadata!$B$2:$S$451,4,0)</f>
        <v/>
      </c>
      <c r="H1410" s="0" t="str">
        <f aca="false">VLOOKUP($D1410,metadata!$B$2:$S$451,5,0)</f>
        <v>y</v>
      </c>
      <c r="I1410" s="0" t="str">
        <f aca="false">VLOOKUP($D1410,metadata!$B$2:$S$451,6,0)</f>
        <v>a</v>
      </c>
      <c r="J1410" s="0" t="str">
        <f aca="false">VLOOKUP($D1410,metadata!$B$2:$S$451,7,0)</f>
        <v>i</v>
      </c>
      <c r="K1410" s="0" t="n">
        <f aca="false">VLOOKUP($D1410,metadata!$B$2:$S$451,8,0)</f>
        <v>8</v>
      </c>
      <c r="L1410" s="0" t="n">
        <f aca="false">VLOOKUP($D1410,metadata!$B$2:$S$451,9,0)</f>
        <v>6</v>
      </c>
      <c r="M1410" s="0" t="str">
        <f aca="false">VLOOKUP($D1410,metadata!$B$2:$S$451,10,0)</f>
        <v/>
      </c>
      <c r="N1410" s="0" t="str">
        <f aca="false">VLOOKUP($D1410,metadata!$B$2:$S$451,11,0)</f>
        <v>laodelphax striatellus</v>
      </c>
      <c r="O1410" s="0" t="str">
        <f aca="false">VLOOKUP($D1410,metadata!$B$2:$S$451,12,0)</f>
        <v>homoptera</v>
      </c>
      <c r="P1410" s="0" t="str">
        <f aca="false">VLOOKUP($D1410,metadata!$B$2:$S$451,13,0)</f>
        <v>Tsu</v>
      </c>
      <c r="Q1410" s="0" t="n">
        <f aca="false">VLOOKUP($D1410,metadata!$B$2:$S$451,14,0)</f>
        <v>34.718611</v>
      </c>
      <c r="R1410" s="0" t="n">
        <f aca="false">VLOOKUP($D1410,metadata!$B$2:$S$451,15,0)</f>
        <v>136.505556</v>
      </c>
      <c r="S1410" s="0" t="str">
        <f aca="false">VLOOKUP($D1410,metadata!$B$2:$S$451,16,0)</f>
        <v/>
      </c>
      <c r="T1410" s="0" t="str">
        <f aca="false">VLOOKUP($D1410,metadata!$B$2:$S$451,17,0)</f>
        <v/>
      </c>
      <c r="U1410" s="0" t="str">
        <f aca="false">VLOOKUP($D1410,metadata!$B$2:$S$451,18,0)</f>
        <v/>
      </c>
      <c r="V1410" s="0" t="n">
        <f aca="false">VLOOKUP($D1410,metadata!$B$2:$Z$451,19,0)</f>
        <v>1</v>
      </c>
      <c r="W1410" s="0" t="str">
        <f aca="false">VLOOKUP($D1410,metadata!$B$2:$Z$451,20,0)</f>
        <v>not described</v>
      </c>
      <c r="X1410" s="0" t="str">
        <f aca="false">VLOOKUP($D1410,metadata!$B$2:$Z$451,21,0)</f>
        <v/>
      </c>
      <c r="Y1410" s="0" t="n">
        <f aca="false">VLOOKUP($D1410,metadata!$B$2:$Z$451,22,0)</f>
        <v>35</v>
      </c>
      <c r="Z1410" s="0" t="str">
        <f aca="false">VLOOKUP($D1410,metadata!$B$2:$Z$451,23,0)</f>
        <v/>
      </c>
      <c r="AA1410" s="0" t="str">
        <f aca="false">VLOOKUP($D1410,metadata!$B$2:$Z$451,24,0)</f>
        <v>nymphal</v>
      </c>
      <c r="AB1410" s="0" t="str">
        <f aca="false">VLOOKUP($D1410,metadata!$B$2:$Z$451,25,0)</f>
        <v/>
      </c>
      <c r="AC1410" s="0" t="n">
        <v>12.5094540208064</v>
      </c>
      <c r="AD1410" s="0" t="n">
        <v>0.48076923076924</v>
      </c>
      <c r="AE1410" s="0" t="n">
        <v>18</v>
      </c>
      <c r="AF1410" s="0" t="n">
        <f aca="false">IF(AE1410="",V1410,AE1410)</f>
        <v>18</v>
      </c>
      <c r="AG1410" s="0" t="n">
        <f aca="false">ROUND(AC1410,1)</f>
        <v>12.5</v>
      </c>
      <c r="AH1410" s="0" t="n">
        <v>1992</v>
      </c>
      <c r="AI1410" s="0" t="s">
        <v>37</v>
      </c>
      <c r="AJ1410" s="0" t="s">
        <v>38</v>
      </c>
    </row>
    <row r="1411" customFormat="false" ht="13.8" hidden="true" customHeight="false" outlineLevel="0" collapsed="false">
      <c r="C1411" s="0" t="n">
        <v>1419</v>
      </c>
      <c r="D1411" s="3" t="str">
        <f aca="false">VLOOKUP(C1411,$A$1:$B$451,2)</f>
        <v>35-Tsu</v>
      </c>
      <c r="E1411" s="0" t="str">
        <f aca="false">VLOOKUP($D1411,metadata!$B$2:$S$451,2,0)</f>
        <v>NODA, H</v>
      </c>
      <c r="F1411" s="0" t="str">
        <f aca="false">VLOOKUP($D1411,metadata!$B$2:$S$451,3,0)</f>
        <v>GEOGRAPHIC-VARIATION OF NYMPHAL DIAPAUSE IN THE SMALL BROWN PLANTHOPPER IN JAPAN</v>
      </c>
      <c r="G1411" s="0" t="str">
        <f aca="false">VLOOKUP($D1411,metadata!$B$2:$S$451,4,0)</f>
        <v/>
      </c>
      <c r="H1411" s="0" t="str">
        <f aca="false">VLOOKUP($D1411,metadata!$B$2:$S$451,5,0)</f>
        <v>y</v>
      </c>
      <c r="I1411" s="0" t="str">
        <f aca="false">VLOOKUP($D1411,metadata!$B$2:$S$451,6,0)</f>
        <v>a</v>
      </c>
      <c r="J1411" s="0" t="str">
        <f aca="false">VLOOKUP($D1411,metadata!$B$2:$S$451,7,0)</f>
        <v>i</v>
      </c>
      <c r="K1411" s="0" t="n">
        <f aca="false">VLOOKUP($D1411,metadata!$B$2:$S$451,8,0)</f>
        <v>8</v>
      </c>
      <c r="L1411" s="0" t="n">
        <f aca="false">VLOOKUP($D1411,metadata!$B$2:$S$451,9,0)</f>
        <v>6</v>
      </c>
      <c r="M1411" s="0" t="str">
        <f aca="false">VLOOKUP($D1411,metadata!$B$2:$S$451,10,0)</f>
        <v/>
      </c>
      <c r="N1411" s="0" t="str">
        <f aca="false">VLOOKUP($D1411,metadata!$B$2:$S$451,11,0)</f>
        <v>laodelphax striatellus</v>
      </c>
      <c r="O1411" s="0" t="str">
        <f aca="false">VLOOKUP($D1411,metadata!$B$2:$S$451,12,0)</f>
        <v>homoptera</v>
      </c>
      <c r="P1411" s="0" t="str">
        <f aca="false">VLOOKUP($D1411,metadata!$B$2:$S$451,13,0)</f>
        <v>Tsu</v>
      </c>
      <c r="Q1411" s="0" t="n">
        <f aca="false">VLOOKUP($D1411,metadata!$B$2:$S$451,14,0)</f>
        <v>34.718611</v>
      </c>
      <c r="R1411" s="0" t="n">
        <f aca="false">VLOOKUP($D1411,metadata!$B$2:$S$451,15,0)</f>
        <v>136.505556</v>
      </c>
      <c r="S1411" s="0" t="str">
        <f aca="false">VLOOKUP($D1411,metadata!$B$2:$S$451,16,0)</f>
        <v/>
      </c>
      <c r="T1411" s="0" t="str">
        <f aca="false">VLOOKUP($D1411,metadata!$B$2:$S$451,17,0)</f>
        <v/>
      </c>
      <c r="U1411" s="0" t="str">
        <f aca="false">VLOOKUP($D1411,metadata!$B$2:$S$451,18,0)</f>
        <v/>
      </c>
      <c r="V1411" s="0" t="n">
        <f aca="false">VLOOKUP($D1411,metadata!$B$2:$Z$451,19,0)</f>
        <v>1</v>
      </c>
      <c r="W1411" s="0" t="str">
        <f aca="false">VLOOKUP($D1411,metadata!$B$2:$Z$451,20,0)</f>
        <v>not described</v>
      </c>
      <c r="X1411" s="0" t="str">
        <f aca="false">VLOOKUP($D1411,metadata!$B$2:$Z$451,21,0)</f>
        <v/>
      </c>
      <c r="Y1411" s="0" t="n">
        <f aca="false">VLOOKUP($D1411,metadata!$B$2:$Z$451,22,0)</f>
        <v>35</v>
      </c>
      <c r="Z1411" s="0" t="str">
        <f aca="false">VLOOKUP($D1411,metadata!$B$2:$Z$451,23,0)</f>
        <v/>
      </c>
      <c r="AA1411" s="0" t="str">
        <f aca="false">VLOOKUP($D1411,metadata!$B$2:$Z$451,24,0)</f>
        <v>nymphal</v>
      </c>
      <c r="AB1411" s="0" t="str">
        <f aca="false">VLOOKUP($D1411,metadata!$B$2:$Z$451,25,0)</f>
        <v/>
      </c>
      <c r="AC1411" s="0" t="n">
        <v>12.9832181638696</v>
      </c>
      <c r="AD1411" s="0" t="n">
        <v>0</v>
      </c>
      <c r="AE1411" s="0" t="n">
        <v>16</v>
      </c>
      <c r="AF1411" s="0" t="n">
        <f aca="false">IF(AE1411="",V1411,AE1411)</f>
        <v>16</v>
      </c>
      <c r="AG1411" s="0" t="n">
        <f aca="false">ROUND(AC1411,1)</f>
        <v>13</v>
      </c>
      <c r="AH1411" s="0" t="n">
        <v>1992</v>
      </c>
      <c r="AI1411" s="0" t="s">
        <v>37</v>
      </c>
      <c r="AJ1411" s="0" t="s">
        <v>38</v>
      </c>
    </row>
    <row r="1412" customFormat="false" ht="13.8" hidden="true" customHeight="false" outlineLevel="0" collapsed="false">
      <c r="C1412" s="0" t="n">
        <v>1420</v>
      </c>
      <c r="D1412" s="3" t="str">
        <f aca="false">VLOOKUP(C1412,$A$1:$B$451,2)</f>
        <v>35-Izumu</v>
      </c>
      <c r="E1412" s="0" t="str">
        <f aca="false">VLOOKUP($D1412,metadata!$B$2:$S$451,2,0)</f>
        <v>NODA, H</v>
      </c>
      <c r="F1412" s="0" t="str">
        <f aca="false">VLOOKUP($D1412,metadata!$B$2:$S$451,3,0)</f>
        <v>GEOGRAPHIC-VARIATION OF NYMPHAL DIAPAUSE IN THE SMALL BROWN PLANTHOPPER IN JAPAN</v>
      </c>
      <c r="G1412" s="0" t="str">
        <f aca="false">VLOOKUP($D1412,metadata!$B$2:$S$451,4,0)</f>
        <v/>
      </c>
      <c r="H1412" s="0" t="str">
        <f aca="false">VLOOKUP($D1412,metadata!$B$2:$S$451,5,0)</f>
        <v>y</v>
      </c>
      <c r="I1412" s="0" t="str">
        <f aca="false">VLOOKUP($D1412,metadata!$B$2:$S$451,6,0)</f>
        <v>a</v>
      </c>
      <c r="J1412" s="0" t="str">
        <f aca="false">VLOOKUP($D1412,metadata!$B$2:$S$451,7,0)</f>
        <v>i</v>
      </c>
      <c r="K1412" s="0" t="n">
        <f aca="false">VLOOKUP($D1412,metadata!$B$2:$S$451,8,0)</f>
        <v>8</v>
      </c>
      <c r="L1412" s="0" t="n">
        <f aca="false">VLOOKUP($D1412,metadata!$B$2:$S$451,9,0)</f>
        <v>6</v>
      </c>
      <c r="M1412" s="0" t="str">
        <f aca="false">VLOOKUP($D1412,metadata!$B$2:$S$451,10,0)</f>
        <v/>
      </c>
      <c r="N1412" s="0" t="str">
        <f aca="false">VLOOKUP($D1412,metadata!$B$2:$S$451,11,0)</f>
        <v>laodelphax striatellus</v>
      </c>
      <c r="O1412" s="0" t="str">
        <f aca="false">VLOOKUP($D1412,metadata!$B$2:$S$451,12,0)</f>
        <v>homoptera</v>
      </c>
      <c r="P1412" s="0" t="str">
        <f aca="false">VLOOKUP($D1412,metadata!$B$2:$S$451,13,0)</f>
        <v>Izumu</v>
      </c>
      <c r="Q1412" s="0" t="n">
        <f aca="false">VLOOKUP($D1412,metadata!$B$2:$S$451,14,0)</f>
        <v>35.368611</v>
      </c>
      <c r="R1412" s="0" t="n">
        <f aca="false">VLOOKUP($D1412,metadata!$B$2:$S$451,15,0)</f>
        <v>132.755</v>
      </c>
      <c r="S1412" s="0" t="str">
        <f aca="false">VLOOKUP($D1412,metadata!$B$2:$S$451,16,0)</f>
        <v/>
      </c>
      <c r="T1412" s="0" t="str">
        <f aca="false">VLOOKUP($D1412,metadata!$B$2:$S$451,17,0)</f>
        <v/>
      </c>
      <c r="U1412" s="0" t="str">
        <f aca="false">VLOOKUP($D1412,metadata!$B$2:$S$451,18,0)</f>
        <v/>
      </c>
      <c r="V1412" s="0" t="n">
        <f aca="false">VLOOKUP($D1412,metadata!$B$2:$Z$451,19,0)</f>
        <v>1</v>
      </c>
      <c r="W1412" s="0" t="str">
        <f aca="false">VLOOKUP($D1412,metadata!$B$2:$Z$451,20,0)</f>
        <v>not described</v>
      </c>
      <c r="X1412" s="0" t="str">
        <f aca="false">VLOOKUP($D1412,metadata!$B$2:$Z$451,21,0)</f>
        <v/>
      </c>
      <c r="Y1412" s="0" t="n">
        <f aca="false">VLOOKUP($D1412,metadata!$B$2:$Z$451,22,0)</f>
        <v>35</v>
      </c>
      <c r="Z1412" s="0" t="str">
        <f aca="false">VLOOKUP($D1412,metadata!$B$2:$Z$451,23,0)</f>
        <v/>
      </c>
      <c r="AA1412" s="0" t="str">
        <f aca="false">VLOOKUP($D1412,metadata!$B$2:$Z$451,24,0)</f>
        <v>nymphal</v>
      </c>
      <c r="AB1412" s="0" t="str">
        <f aca="false">VLOOKUP($D1412,metadata!$B$2:$Z$451,25,0)</f>
        <v/>
      </c>
      <c r="AC1412" s="0" t="n">
        <v>9.99007770774799</v>
      </c>
      <c r="AD1412" s="0" t="n">
        <v>99.6794871794871</v>
      </c>
      <c r="AE1412" s="0" t="n">
        <v>18</v>
      </c>
      <c r="AF1412" s="0" t="n">
        <f aca="false">IF(AE1412="",V1412,AE1412)</f>
        <v>18</v>
      </c>
      <c r="AG1412" s="0" t="n">
        <f aca="false">ROUND(AC1412,1)</f>
        <v>10</v>
      </c>
      <c r="AH1412" s="0" t="n">
        <v>1992</v>
      </c>
      <c r="AI1412" s="0" t="s">
        <v>37</v>
      </c>
      <c r="AJ1412" s="0" t="s">
        <v>37</v>
      </c>
    </row>
    <row r="1413" customFormat="false" ht="13.8" hidden="true" customHeight="false" outlineLevel="0" collapsed="false">
      <c r="C1413" s="0" t="n">
        <v>1421</v>
      </c>
      <c r="D1413" s="3" t="str">
        <f aca="false">VLOOKUP(C1413,$A$1:$B$451,2)</f>
        <v>35-Izumu</v>
      </c>
      <c r="E1413" s="0" t="str">
        <f aca="false">VLOOKUP($D1413,metadata!$B$2:$S$451,2,0)</f>
        <v>NODA, H</v>
      </c>
      <c r="F1413" s="0" t="str">
        <f aca="false">VLOOKUP($D1413,metadata!$B$2:$S$451,3,0)</f>
        <v>GEOGRAPHIC-VARIATION OF NYMPHAL DIAPAUSE IN THE SMALL BROWN PLANTHOPPER IN JAPAN</v>
      </c>
      <c r="G1413" s="0" t="str">
        <f aca="false">VLOOKUP($D1413,metadata!$B$2:$S$451,4,0)</f>
        <v/>
      </c>
      <c r="H1413" s="0" t="str">
        <f aca="false">VLOOKUP($D1413,metadata!$B$2:$S$451,5,0)</f>
        <v>y</v>
      </c>
      <c r="I1413" s="0" t="str">
        <f aca="false">VLOOKUP($D1413,metadata!$B$2:$S$451,6,0)</f>
        <v>a</v>
      </c>
      <c r="J1413" s="0" t="str">
        <f aca="false">VLOOKUP($D1413,metadata!$B$2:$S$451,7,0)</f>
        <v>i</v>
      </c>
      <c r="K1413" s="0" t="n">
        <f aca="false">VLOOKUP($D1413,metadata!$B$2:$S$451,8,0)</f>
        <v>8</v>
      </c>
      <c r="L1413" s="0" t="n">
        <f aca="false">VLOOKUP($D1413,metadata!$B$2:$S$451,9,0)</f>
        <v>6</v>
      </c>
      <c r="M1413" s="0" t="str">
        <f aca="false">VLOOKUP($D1413,metadata!$B$2:$S$451,10,0)</f>
        <v/>
      </c>
      <c r="N1413" s="0" t="str">
        <f aca="false">VLOOKUP($D1413,metadata!$B$2:$S$451,11,0)</f>
        <v>laodelphax striatellus</v>
      </c>
      <c r="O1413" s="0" t="str">
        <f aca="false">VLOOKUP($D1413,metadata!$B$2:$S$451,12,0)</f>
        <v>homoptera</v>
      </c>
      <c r="P1413" s="0" t="str">
        <f aca="false">VLOOKUP($D1413,metadata!$B$2:$S$451,13,0)</f>
        <v>Izumu</v>
      </c>
      <c r="Q1413" s="0" t="n">
        <f aca="false">VLOOKUP($D1413,metadata!$B$2:$S$451,14,0)</f>
        <v>35.368611</v>
      </c>
      <c r="R1413" s="0" t="n">
        <f aca="false">VLOOKUP($D1413,metadata!$B$2:$S$451,15,0)</f>
        <v>132.755</v>
      </c>
      <c r="S1413" s="0" t="str">
        <f aca="false">VLOOKUP($D1413,metadata!$B$2:$S$451,16,0)</f>
        <v/>
      </c>
      <c r="T1413" s="0" t="str">
        <f aca="false">VLOOKUP($D1413,metadata!$B$2:$S$451,17,0)</f>
        <v/>
      </c>
      <c r="U1413" s="0" t="str">
        <f aca="false">VLOOKUP($D1413,metadata!$B$2:$S$451,18,0)</f>
        <v/>
      </c>
      <c r="V1413" s="0" t="n">
        <f aca="false">VLOOKUP($D1413,metadata!$B$2:$Z$451,19,0)</f>
        <v>1</v>
      </c>
      <c r="W1413" s="0" t="str">
        <f aca="false">VLOOKUP($D1413,metadata!$B$2:$Z$451,20,0)</f>
        <v>not described</v>
      </c>
      <c r="X1413" s="0" t="str">
        <f aca="false">VLOOKUP($D1413,metadata!$B$2:$Z$451,21,0)</f>
        <v/>
      </c>
      <c r="Y1413" s="0" t="n">
        <f aca="false">VLOOKUP($D1413,metadata!$B$2:$Z$451,22,0)</f>
        <v>35</v>
      </c>
      <c r="Z1413" s="0" t="str">
        <f aca="false">VLOOKUP($D1413,metadata!$B$2:$Z$451,23,0)</f>
        <v/>
      </c>
      <c r="AA1413" s="0" t="str">
        <f aca="false">VLOOKUP($D1413,metadata!$B$2:$Z$451,24,0)</f>
        <v>nymphal</v>
      </c>
      <c r="AB1413" s="0" t="str">
        <f aca="false">VLOOKUP($D1413,metadata!$B$2:$Z$451,25,0)</f>
        <v/>
      </c>
      <c r="AC1413" s="0" t="n">
        <v>11.0246791707798</v>
      </c>
      <c r="AD1413" s="0" t="n">
        <v>100</v>
      </c>
      <c r="AE1413" s="0" t="n">
        <v>70</v>
      </c>
      <c r="AF1413" s="0" t="n">
        <f aca="false">IF(AE1413="",V1413,AE1413)</f>
        <v>70</v>
      </c>
      <c r="AG1413" s="0" t="n">
        <f aca="false">ROUND(AC1413,1)</f>
        <v>11</v>
      </c>
      <c r="AH1413" s="0" t="n">
        <v>1992</v>
      </c>
      <c r="AI1413" s="0" t="s">
        <v>37</v>
      </c>
      <c r="AJ1413" s="0" t="s">
        <v>37</v>
      </c>
    </row>
    <row r="1414" customFormat="false" ht="13.8" hidden="true" customHeight="false" outlineLevel="0" collapsed="false">
      <c r="C1414" s="0" t="n">
        <v>1422</v>
      </c>
      <c r="D1414" s="3" t="str">
        <f aca="false">VLOOKUP(C1414,$A$1:$B$451,2)</f>
        <v>35-Izumu</v>
      </c>
      <c r="E1414" s="0" t="str">
        <f aca="false">VLOOKUP($D1414,metadata!$B$2:$S$451,2,0)</f>
        <v>NODA, H</v>
      </c>
      <c r="F1414" s="0" t="str">
        <f aca="false">VLOOKUP($D1414,metadata!$B$2:$S$451,3,0)</f>
        <v>GEOGRAPHIC-VARIATION OF NYMPHAL DIAPAUSE IN THE SMALL BROWN PLANTHOPPER IN JAPAN</v>
      </c>
      <c r="G1414" s="0" t="str">
        <f aca="false">VLOOKUP($D1414,metadata!$B$2:$S$451,4,0)</f>
        <v/>
      </c>
      <c r="H1414" s="0" t="str">
        <f aca="false">VLOOKUP($D1414,metadata!$B$2:$S$451,5,0)</f>
        <v>y</v>
      </c>
      <c r="I1414" s="0" t="str">
        <f aca="false">VLOOKUP($D1414,metadata!$B$2:$S$451,6,0)</f>
        <v>a</v>
      </c>
      <c r="J1414" s="0" t="str">
        <f aca="false">VLOOKUP($D1414,metadata!$B$2:$S$451,7,0)</f>
        <v>i</v>
      </c>
      <c r="K1414" s="0" t="n">
        <f aca="false">VLOOKUP($D1414,metadata!$B$2:$S$451,8,0)</f>
        <v>8</v>
      </c>
      <c r="L1414" s="0" t="n">
        <f aca="false">VLOOKUP($D1414,metadata!$B$2:$S$451,9,0)</f>
        <v>6</v>
      </c>
      <c r="M1414" s="0" t="str">
        <f aca="false">VLOOKUP($D1414,metadata!$B$2:$S$451,10,0)</f>
        <v/>
      </c>
      <c r="N1414" s="0" t="str">
        <f aca="false">VLOOKUP($D1414,metadata!$B$2:$S$451,11,0)</f>
        <v>laodelphax striatellus</v>
      </c>
      <c r="O1414" s="0" t="str">
        <f aca="false">VLOOKUP($D1414,metadata!$B$2:$S$451,12,0)</f>
        <v>homoptera</v>
      </c>
      <c r="P1414" s="0" t="str">
        <f aca="false">VLOOKUP($D1414,metadata!$B$2:$S$451,13,0)</f>
        <v>Izumu</v>
      </c>
      <c r="Q1414" s="0" t="n">
        <f aca="false">VLOOKUP($D1414,metadata!$B$2:$S$451,14,0)</f>
        <v>35.368611</v>
      </c>
      <c r="R1414" s="0" t="n">
        <f aca="false">VLOOKUP($D1414,metadata!$B$2:$S$451,15,0)</f>
        <v>132.755</v>
      </c>
      <c r="S1414" s="0" t="str">
        <f aca="false">VLOOKUP($D1414,metadata!$B$2:$S$451,16,0)</f>
        <v/>
      </c>
      <c r="T1414" s="0" t="str">
        <f aca="false">VLOOKUP($D1414,metadata!$B$2:$S$451,17,0)</f>
        <v/>
      </c>
      <c r="U1414" s="0" t="str">
        <f aca="false">VLOOKUP($D1414,metadata!$B$2:$S$451,18,0)</f>
        <v/>
      </c>
      <c r="V1414" s="0" t="n">
        <f aca="false">VLOOKUP($D1414,metadata!$B$2:$Z$451,19,0)</f>
        <v>1</v>
      </c>
      <c r="W1414" s="0" t="str">
        <f aca="false">VLOOKUP($D1414,metadata!$B$2:$Z$451,20,0)</f>
        <v>not described</v>
      </c>
      <c r="X1414" s="0" t="str">
        <f aca="false">VLOOKUP($D1414,metadata!$B$2:$Z$451,21,0)</f>
        <v/>
      </c>
      <c r="Y1414" s="0" t="n">
        <f aca="false">VLOOKUP($D1414,metadata!$B$2:$Z$451,22,0)</f>
        <v>35</v>
      </c>
      <c r="Z1414" s="0" t="str">
        <f aca="false">VLOOKUP($D1414,metadata!$B$2:$Z$451,23,0)</f>
        <v/>
      </c>
      <c r="AA1414" s="0" t="str">
        <f aca="false">VLOOKUP($D1414,metadata!$B$2:$Z$451,24,0)</f>
        <v>nymphal</v>
      </c>
      <c r="AB1414" s="0" t="str">
        <f aca="false">VLOOKUP($D1414,metadata!$B$2:$Z$451,25,0)</f>
        <v/>
      </c>
      <c r="AC1414" s="0" t="n">
        <v>12.0250335383602</v>
      </c>
      <c r="AD1414" s="0" t="n">
        <v>83.4935897435897</v>
      </c>
      <c r="AE1414" s="0" t="n">
        <v>28</v>
      </c>
      <c r="AF1414" s="0" t="n">
        <f aca="false">IF(AE1414="",V1414,AE1414)</f>
        <v>28</v>
      </c>
      <c r="AG1414" s="0" t="n">
        <f aca="false">ROUND(AC1414,1)</f>
        <v>12</v>
      </c>
      <c r="AH1414" s="0" t="n">
        <v>1992</v>
      </c>
      <c r="AI1414" s="0" t="s">
        <v>37</v>
      </c>
      <c r="AJ1414" s="0" t="s">
        <v>37</v>
      </c>
    </row>
    <row r="1415" customFormat="false" ht="13.8" hidden="true" customHeight="false" outlineLevel="0" collapsed="false">
      <c r="C1415" s="0" t="n">
        <v>1423</v>
      </c>
      <c r="D1415" s="3" t="str">
        <f aca="false">VLOOKUP(C1415,$A$1:$B$451,2)</f>
        <v>35-Izumu</v>
      </c>
      <c r="E1415" s="0" t="str">
        <f aca="false">VLOOKUP($D1415,metadata!$B$2:$S$451,2,0)</f>
        <v>NODA, H</v>
      </c>
      <c r="F1415" s="0" t="str">
        <f aca="false">VLOOKUP($D1415,metadata!$B$2:$S$451,3,0)</f>
        <v>GEOGRAPHIC-VARIATION OF NYMPHAL DIAPAUSE IN THE SMALL BROWN PLANTHOPPER IN JAPAN</v>
      </c>
      <c r="G1415" s="0" t="str">
        <f aca="false">VLOOKUP($D1415,metadata!$B$2:$S$451,4,0)</f>
        <v/>
      </c>
      <c r="H1415" s="0" t="str">
        <f aca="false">VLOOKUP($D1415,metadata!$B$2:$S$451,5,0)</f>
        <v>y</v>
      </c>
      <c r="I1415" s="0" t="str">
        <f aca="false">VLOOKUP($D1415,metadata!$B$2:$S$451,6,0)</f>
        <v>a</v>
      </c>
      <c r="J1415" s="0" t="str">
        <f aca="false">VLOOKUP($D1415,metadata!$B$2:$S$451,7,0)</f>
        <v>i</v>
      </c>
      <c r="K1415" s="0" t="n">
        <f aca="false">VLOOKUP($D1415,metadata!$B$2:$S$451,8,0)</f>
        <v>8</v>
      </c>
      <c r="L1415" s="0" t="n">
        <f aca="false">VLOOKUP($D1415,metadata!$B$2:$S$451,9,0)</f>
        <v>6</v>
      </c>
      <c r="M1415" s="0" t="str">
        <f aca="false">VLOOKUP($D1415,metadata!$B$2:$S$451,10,0)</f>
        <v/>
      </c>
      <c r="N1415" s="0" t="str">
        <f aca="false">VLOOKUP($D1415,metadata!$B$2:$S$451,11,0)</f>
        <v>laodelphax striatellus</v>
      </c>
      <c r="O1415" s="0" t="str">
        <f aca="false">VLOOKUP($D1415,metadata!$B$2:$S$451,12,0)</f>
        <v>homoptera</v>
      </c>
      <c r="P1415" s="0" t="str">
        <f aca="false">VLOOKUP($D1415,metadata!$B$2:$S$451,13,0)</f>
        <v>Izumu</v>
      </c>
      <c r="Q1415" s="0" t="n">
        <f aca="false">VLOOKUP($D1415,metadata!$B$2:$S$451,14,0)</f>
        <v>35.368611</v>
      </c>
      <c r="R1415" s="0" t="n">
        <f aca="false">VLOOKUP($D1415,metadata!$B$2:$S$451,15,0)</f>
        <v>132.755</v>
      </c>
      <c r="S1415" s="0" t="str">
        <f aca="false">VLOOKUP($D1415,metadata!$B$2:$S$451,16,0)</f>
        <v/>
      </c>
      <c r="T1415" s="0" t="str">
        <f aca="false">VLOOKUP($D1415,metadata!$B$2:$S$451,17,0)</f>
        <v/>
      </c>
      <c r="U1415" s="0" t="str">
        <f aca="false">VLOOKUP($D1415,metadata!$B$2:$S$451,18,0)</f>
        <v/>
      </c>
      <c r="V1415" s="0" t="n">
        <f aca="false">VLOOKUP($D1415,metadata!$B$2:$Z$451,19,0)</f>
        <v>1</v>
      </c>
      <c r="W1415" s="0" t="str">
        <f aca="false">VLOOKUP($D1415,metadata!$B$2:$Z$451,20,0)</f>
        <v>not described</v>
      </c>
      <c r="X1415" s="0" t="str">
        <f aca="false">VLOOKUP($D1415,metadata!$B$2:$Z$451,21,0)</f>
        <v/>
      </c>
      <c r="Y1415" s="0" t="n">
        <f aca="false">VLOOKUP($D1415,metadata!$B$2:$Z$451,22,0)</f>
        <v>35</v>
      </c>
      <c r="Z1415" s="0" t="str">
        <f aca="false">VLOOKUP($D1415,metadata!$B$2:$Z$451,23,0)</f>
        <v/>
      </c>
      <c r="AA1415" s="0" t="str">
        <f aca="false">VLOOKUP($D1415,metadata!$B$2:$Z$451,24,0)</f>
        <v>nymphal</v>
      </c>
      <c r="AB1415" s="0" t="str">
        <f aca="false">VLOOKUP($D1415,metadata!$B$2:$Z$451,25,0)</f>
        <v/>
      </c>
      <c r="AC1415" s="0" t="n">
        <v>12.5166426202951</v>
      </c>
      <c r="AD1415" s="0" t="n">
        <v>45.9935897435897</v>
      </c>
      <c r="AE1415" s="0" t="n">
        <v>21</v>
      </c>
      <c r="AF1415" s="0" t="n">
        <f aca="false">IF(AE1415="",V1415,AE1415)</f>
        <v>21</v>
      </c>
      <c r="AG1415" s="0" t="n">
        <f aca="false">ROUND(AC1415,1)</f>
        <v>12.5</v>
      </c>
      <c r="AH1415" s="0" t="n">
        <v>1992</v>
      </c>
      <c r="AI1415" s="0" t="s">
        <v>37</v>
      </c>
      <c r="AJ1415" s="0" t="s">
        <v>37</v>
      </c>
    </row>
    <row r="1416" customFormat="false" ht="13.8" hidden="true" customHeight="false" outlineLevel="0" collapsed="false">
      <c r="C1416" s="0" t="n">
        <v>1424</v>
      </c>
      <c r="D1416" s="3" t="str">
        <f aca="false">VLOOKUP(C1416,$A$1:$B$451,2)</f>
        <v>35-Izumu</v>
      </c>
      <c r="E1416" s="0" t="str">
        <f aca="false">VLOOKUP($D1416,metadata!$B$2:$S$451,2,0)</f>
        <v>NODA, H</v>
      </c>
      <c r="F1416" s="0" t="str">
        <f aca="false">VLOOKUP($D1416,metadata!$B$2:$S$451,3,0)</f>
        <v>GEOGRAPHIC-VARIATION OF NYMPHAL DIAPAUSE IN THE SMALL BROWN PLANTHOPPER IN JAPAN</v>
      </c>
      <c r="G1416" s="0" t="str">
        <f aca="false">VLOOKUP($D1416,metadata!$B$2:$S$451,4,0)</f>
        <v/>
      </c>
      <c r="H1416" s="0" t="str">
        <f aca="false">VLOOKUP($D1416,metadata!$B$2:$S$451,5,0)</f>
        <v>y</v>
      </c>
      <c r="I1416" s="0" t="str">
        <f aca="false">VLOOKUP($D1416,metadata!$B$2:$S$451,6,0)</f>
        <v>a</v>
      </c>
      <c r="J1416" s="0" t="str">
        <f aca="false">VLOOKUP($D1416,metadata!$B$2:$S$451,7,0)</f>
        <v>i</v>
      </c>
      <c r="K1416" s="0" t="n">
        <f aca="false">VLOOKUP($D1416,metadata!$B$2:$S$451,8,0)</f>
        <v>8</v>
      </c>
      <c r="L1416" s="0" t="n">
        <f aca="false">VLOOKUP($D1416,metadata!$B$2:$S$451,9,0)</f>
        <v>6</v>
      </c>
      <c r="M1416" s="0" t="str">
        <f aca="false">VLOOKUP($D1416,metadata!$B$2:$S$451,10,0)</f>
        <v/>
      </c>
      <c r="N1416" s="0" t="str">
        <f aca="false">VLOOKUP($D1416,metadata!$B$2:$S$451,11,0)</f>
        <v>laodelphax striatellus</v>
      </c>
      <c r="O1416" s="0" t="str">
        <f aca="false">VLOOKUP($D1416,metadata!$B$2:$S$451,12,0)</f>
        <v>homoptera</v>
      </c>
      <c r="P1416" s="0" t="str">
        <f aca="false">VLOOKUP($D1416,metadata!$B$2:$S$451,13,0)</f>
        <v>Izumu</v>
      </c>
      <c r="Q1416" s="0" t="n">
        <f aca="false">VLOOKUP($D1416,metadata!$B$2:$S$451,14,0)</f>
        <v>35.368611</v>
      </c>
      <c r="R1416" s="0" t="n">
        <f aca="false">VLOOKUP($D1416,metadata!$B$2:$S$451,15,0)</f>
        <v>132.755</v>
      </c>
      <c r="S1416" s="0" t="str">
        <f aca="false">VLOOKUP($D1416,metadata!$B$2:$S$451,16,0)</f>
        <v/>
      </c>
      <c r="T1416" s="0" t="str">
        <f aca="false">VLOOKUP($D1416,metadata!$B$2:$S$451,17,0)</f>
        <v/>
      </c>
      <c r="U1416" s="0" t="str">
        <f aca="false">VLOOKUP($D1416,metadata!$B$2:$S$451,18,0)</f>
        <v/>
      </c>
      <c r="V1416" s="0" t="n">
        <f aca="false">VLOOKUP($D1416,metadata!$B$2:$Z$451,19,0)</f>
        <v>1</v>
      </c>
      <c r="W1416" s="0" t="str">
        <f aca="false">VLOOKUP($D1416,metadata!$B$2:$Z$451,20,0)</f>
        <v>not described</v>
      </c>
      <c r="X1416" s="0" t="str">
        <f aca="false">VLOOKUP($D1416,metadata!$B$2:$Z$451,21,0)</f>
        <v/>
      </c>
      <c r="Y1416" s="0" t="n">
        <f aca="false">VLOOKUP($D1416,metadata!$B$2:$Z$451,22,0)</f>
        <v>35</v>
      </c>
      <c r="Z1416" s="0" t="str">
        <f aca="false">VLOOKUP($D1416,metadata!$B$2:$Z$451,23,0)</f>
        <v/>
      </c>
      <c r="AA1416" s="0" t="str">
        <f aca="false">VLOOKUP($D1416,metadata!$B$2:$Z$451,24,0)</f>
        <v>nymphal</v>
      </c>
      <c r="AB1416" s="0" t="str">
        <f aca="false">VLOOKUP($D1416,metadata!$B$2:$Z$451,25,0)</f>
        <v/>
      </c>
      <c r="AC1416" s="0" t="n">
        <v>12.986027792543</v>
      </c>
      <c r="AD1416" s="0" t="n">
        <v>17.7884615384615</v>
      </c>
      <c r="AE1416" s="0" t="n">
        <v>64</v>
      </c>
      <c r="AF1416" s="0" t="n">
        <f aca="false">IF(AE1416="",V1416,AE1416)</f>
        <v>64</v>
      </c>
      <c r="AG1416" s="0" t="n">
        <f aca="false">ROUND(AC1416,1)</f>
        <v>13</v>
      </c>
      <c r="AH1416" s="0" t="n">
        <v>1992</v>
      </c>
      <c r="AI1416" s="0" t="s">
        <v>37</v>
      </c>
      <c r="AJ1416" s="0" t="s">
        <v>37</v>
      </c>
    </row>
    <row r="1417" customFormat="false" ht="13.8" hidden="true" customHeight="false" outlineLevel="0" collapsed="false">
      <c r="C1417" s="0" t="n">
        <v>1425</v>
      </c>
      <c r="D1417" s="3" t="str">
        <f aca="false">VLOOKUP(C1417,$A$1:$B$451,2)</f>
        <v>35-Izumu</v>
      </c>
      <c r="E1417" s="0" t="str">
        <f aca="false">VLOOKUP($D1417,metadata!$B$2:$S$451,2,0)</f>
        <v>NODA, H</v>
      </c>
      <c r="F1417" s="0" t="str">
        <f aca="false">VLOOKUP($D1417,metadata!$B$2:$S$451,3,0)</f>
        <v>GEOGRAPHIC-VARIATION OF NYMPHAL DIAPAUSE IN THE SMALL BROWN PLANTHOPPER IN JAPAN</v>
      </c>
      <c r="G1417" s="0" t="str">
        <f aca="false">VLOOKUP($D1417,metadata!$B$2:$S$451,4,0)</f>
        <v/>
      </c>
      <c r="H1417" s="0" t="str">
        <f aca="false">VLOOKUP($D1417,metadata!$B$2:$S$451,5,0)</f>
        <v>y</v>
      </c>
      <c r="I1417" s="0" t="str">
        <f aca="false">VLOOKUP($D1417,metadata!$B$2:$S$451,6,0)</f>
        <v>a</v>
      </c>
      <c r="J1417" s="0" t="str">
        <f aca="false">VLOOKUP($D1417,metadata!$B$2:$S$451,7,0)</f>
        <v>i</v>
      </c>
      <c r="K1417" s="0" t="n">
        <f aca="false">VLOOKUP($D1417,metadata!$B$2:$S$451,8,0)</f>
        <v>8</v>
      </c>
      <c r="L1417" s="0" t="n">
        <f aca="false">VLOOKUP($D1417,metadata!$B$2:$S$451,9,0)</f>
        <v>6</v>
      </c>
      <c r="M1417" s="0" t="str">
        <f aca="false">VLOOKUP($D1417,metadata!$B$2:$S$451,10,0)</f>
        <v/>
      </c>
      <c r="N1417" s="0" t="str">
        <f aca="false">VLOOKUP($D1417,metadata!$B$2:$S$451,11,0)</f>
        <v>laodelphax striatellus</v>
      </c>
      <c r="O1417" s="0" t="str">
        <f aca="false">VLOOKUP($D1417,metadata!$B$2:$S$451,12,0)</f>
        <v>homoptera</v>
      </c>
      <c r="P1417" s="0" t="str">
        <f aca="false">VLOOKUP($D1417,metadata!$B$2:$S$451,13,0)</f>
        <v>Izumu</v>
      </c>
      <c r="Q1417" s="0" t="n">
        <f aca="false">VLOOKUP($D1417,metadata!$B$2:$S$451,14,0)</f>
        <v>35.368611</v>
      </c>
      <c r="R1417" s="0" t="n">
        <f aca="false">VLOOKUP($D1417,metadata!$B$2:$S$451,15,0)</f>
        <v>132.755</v>
      </c>
      <c r="S1417" s="0" t="str">
        <f aca="false">VLOOKUP($D1417,metadata!$B$2:$S$451,16,0)</f>
        <v/>
      </c>
      <c r="T1417" s="0" t="str">
        <f aca="false">VLOOKUP($D1417,metadata!$B$2:$S$451,17,0)</f>
        <v/>
      </c>
      <c r="U1417" s="0" t="str">
        <f aca="false">VLOOKUP($D1417,metadata!$B$2:$S$451,18,0)</f>
        <v/>
      </c>
      <c r="V1417" s="0" t="n">
        <f aca="false">VLOOKUP($D1417,metadata!$B$2:$Z$451,19,0)</f>
        <v>1</v>
      </c>
      <c r="W1417" s="0" t="str">
        <f aca="false">VLOOKUP($D1417,metadata!$B$2:$Z$451,20,0)</f>
        <v>not described</v>
      </c>
      <c r="X1417" s="0" t="str">
        <f aca="false">VLOOKUP($D1417,metadata!$B$2:$Z$451,21,0)</f>
        <v/>
      </c>
      <c r="Y1417" s="0" t="n">
        <f aca="false">VLOOKUP($D1417,metadata!$B$2:$Z$451,22,0)</f>
        <v>35</v>
      </c>
      <c r="Z1417" s="0" t="str">
        <f aca="false">VLOOKUP($D1417,metadata!$B$2:$Z$451,23,0)</f>
        <v/>
      </c>
      <c r="AA1417" s="0" t="str">
        <f aca="false">VLOOKUP($D1417,metadata!$B$2:$Z$451,24,0)</f>
        <v>nymphal</v>
      </c>
      <c r="AB1417" s="0" t="str">
        <f aca="false">VLOOKUP($D1417,metadata!$B$2:$Z$451,25,0)</f>
        <v/>
      </c>
      <c r="AC1417" s="0" t="n">
        <v>13.9781557698635</v>
      </c>
      <c r="AD1417" s="0" t="n">
        <v>-0.801282051282044</v>
      </c>
      <c r="AF1417" s="0" t="n">
        <f aca="false">IF(AE1417="",V1417,AE1417)</f>
        <v>1</v>
      </c>
      <c r="AG1417" s="0" t="n">
        <f aca="false">ROUND(AC1417,1)</f>
        <v>14</v>
      </c>
      <c r="AH1417" s="0" t="n">
        <v>1992</v>
      </c>
      <c r="AI1417" s="0" t="s">
        <v>37</v>
      </c>
      <c r="AJ1417" s="0" t="s">
        <v>37</v>
      </c>
    </row>
    <row r="1418" customFormat="false" ht="13.8" hidden="true" customHeight="false" outlineLevel="0" collapsed="false">
      <c r="C1418" s="0" t="n">
        <v>1426</v>
      </c>
      <c r="D1418" s="3" t="str">
        <f aca="false">VLOOKUP(C1418,$A$1:$B$451,2)</f>
        <v>35-Kagoshima</v>
      </c>
      <c r="E1418" s="0" t="str">
        <f aca="false">VLOOKUP($D1418,metadata!$B$2:$S$451,2,0)</f>
        <v>NODA, H</v>
      </c>
      <c r="F1418" s="0" t="str">
        <f aca="false">VLOOKUP($D1418,metadata!$B$2:$S$451,3,0)</f>
        <v>GEOGRAPHIC-VARIATION OF NYMPHAL DIAPAUSE IN THE SMALL BROWN PLANTHOPPER IN JAPAN</v>
      </c>
      <c r="G1418" s="0" t="str">
        <f aca="false">VLOOKUP($D1418,metadata!$B$2:$S$451,4,0)</f>
        <v/>
      </c>
      <c r="H1418" s="0" t="str">
        <f aca="false">VLOOKUP($D1418,metadata!$B$2:$S$451,5,0)</f>
        <v>y</v>
      </c>
      <c r="I1418" s="0" t="str">
        <f aca="false">VLOOKUP($D1418,metadata!$B$2:$S$451,6,0)</f>
        <v>a</v>
      </c>
      <c r="J1418" s="0" t="str">
        <f aca="false">VLOOKUP($D1418,metadata!$B$2:$S$451,7,0)</f>
        <v>i</v>
      </c>
      <c r="K1418" s="0" t="n">
        <f aca="false">VLOOKUP($D1418,metadata!$B$2:$S$451,8,0)</f>
        <v>8</v>
      </c>
      <c r="L1418" s="0" t="n">
        <f aca="false">VLOOKUP($D1418,metadata!$B$2:$S$451,9,0)</f>
        <v>8</v>
      </c>
      <c r="M1418" s="0" t="str">
        <f aca="false">VLOOKUP($D1418,metadata!$B$2:$S$451,10,0)</f>
        <v/>
      </c>
      <c r="N1418" s="0" t="str">
        <f aca="false">VLOOKUP($D1418,metadata!$B$2:$S$451,11,0)</f>
        <v>laodelphax striatellus</v>
      </c>
      <c r="O1418" s="0" t="str">
        <f aca="false">VLOOKUP($D1418,metadata!$B$2:$S$451,12,0)</f>
        <v>homoptera</v>
      </c>
      <c r="P1418" s="0" t="str">
        <f aca="false">VLOOKUP($D1418,metadata!$B$2:$S$451,13,0)</f>
        <v>Kagoshima</v>
      </c>
      <c r="Q1418" s="0" t="n">
        <f aca="false">VLOOKUP($D1418,metadata!$B$2:$S$451,14,0)</f>
        <v>31.596536</v>
      </c>
      <c r="R1418" s="0" t="n">
        <f aca="false">VLOOKUP($D1418,metadata!$B$2:$S$451,15,0)</f>
        <v>130.557117</v>
      </c>
      <c r="S1418" s="0" t="str">
        <f aca="false">VLOOKUP($D1418,metadata!$B$2:$S$451,16,0)</f>
        <v/>
      </c>
      <c r="T1418" s="0" t="str">
        <f aca="false">VLOOKUP($D1418,metadata!$B$2:$S$451,17,0)</f>
        <v/>
      </c>
      <c r="U1418" s="0" t="str">
        <f aca="false">VLOOKUP($D1418,metadata!$B$2:$S$451,18,0)</f>
        <v/>
      </c>
      <c r="V1418" s="0" t="n">
        <f aca="false">VLOOKUP($D1418,metadata!$B$2:$Z$451,19,0)</f>
        <v>1</v>
      </c>
      <c r="W1418" s="0" t="str">
        <f aca="false">VLOOKUP($D1418,metadata!$B$2:$Z$451,20,0)</f>
        <v>not described</v>
      </c>
      <c r="X1418" s="0" t="str">
        <f aca="false">VLOOKUP($D1418,metadata!$B$2:$Z$451,21,0)</f>
        <v/>
      </c>
      <c r="Y1418" s="0" t="n">
        <f aca="false">VLOOKUP($D1418,metadata!$B$2:$Z$451,22,0)</f>
        <v>35</v>
      </c>
      <c r="Z1418" s="0" t="str">
        <f aca="false">VLOOKUP($D1418,metadata!$B$2:$Z$451,23,0)</f>
        <v/>
      </c>
      <c r="AA1418" s="0" t="str">
        <f aca="false">VLOOKUP($D1418,metadata!$B$2:$Z$451,24,0)</f>
        <v>nymphal</v>
      </c>
      <c r="AB1418" s="0" t="str">
        <f aca="false">VLOOKUP($D1418,metadata!$B$2:$Z$451,25,0)</f>
        <v/>
      </c>
      <c r="AC1418" s="0" t="n">
        <v>7.06267243779583</v>
      </c>
      <c r="AD1418" s="0" t="n">
        <v>65.5448717948718</v>
      </c>
      <c r="AF1418" s="0" t="n">
        <f aca="false">IF(AE1418="",V1418,AE1418)</f>
        <v>1</v>
      </c>
      <c r="AG1418" s="0" t="n">
        <v>7</v>
      </c>
      <c r="AH1418" s="0" t="n">
        <v>1992</v>
      </c>
      <c r="AI1418" s="0" t="s">
        <v>37</v>
      </c>
      <c r="AJ1418" s="0" t="s">
        <v>37</v>
      </c>
    </row>
    <row r="1419" customFormat="false" ht="13.8" hidden="true" customHeight="false" outlineLevel="0" collapsed="false">
      <c r="C1419" s="0" t="n">
        <v>1427</v>
      </c>
      <c r="D1419" s="3" t="str">
        <f aca="false">VLOOKUP(C1419,$A$1:$B$451,2)</f>
        <v>35-Kagoshima</v>
      </c>
      <c r="E1419" s="0" t="str">
        <f aca="false">VLOOKUP($D1419,metadata!$B$2:$S$451,2,0)</f>
        <v>NODA, H</v>
      </c>
      <c r="F1419" s="0" t="str">
        <f aca="false">VLOOKUP($D1419,metadata!$B$2:$S$451,3,0)</f>
        <v>GEOGRAPHIC-VARIATION OF NYMPHAL DIAPAUSE IN THE SMALL BROWN PLANTHOPPER IN JAPAN</v>
      </c>
      <c r="G1419" s="0" t="str">
        <f aca="false">VLOOKUP($D1419,metadata!$B$2:$S$451,4,0)</f>
        <v/>
      </c>
      <c r="H1419" s="0" t="str">
        <f aca="false">VLOOKUP($D1419,metadata!$B$2:$S$451,5,0)</f>
        <v>y</v>
      </c>
      <c r="I1419" s="0" t="str">
        <f aca="false">VLOOKUP($D1419,metadata!$B$2:$S$451,6,0)</f>
        <v>a</v>
      </c>
      <c r="J1419" s="0" t="str">
        <f aca="false">VLOOKUP($D1419,metadata!$B$2:$S$451,7,0)</f>
        <v>i</v>
      </c>
      <c r="K1419" s="0" t="n">
        <f aca="false">VLOOKUP($D1419,metadata!$B$2:$S$451,8,0)</f>
        <v>8</v>
      </c>
      <c r="L1419" s="0" t="n">
        <f aca="false">VLOOKUP($D1419,metadata!$B$2:$S$451,9,0)</f>
        <v>8</v>
      </c>
      <c r="M1419" s="0" t="str">
        <f aca="false">VLOOKUP($D1419,metadata!$B$2:$S$451,10,0)</f>
        <v/>
      </c>
      <c r="N1419" s="0" t="str">
        <f aca="false">VLOOKUP($D1419,metadata!$B$2:$S$451,11,0)</f>
        <v>laodelphax striatellus</v>
      </c>
      <c r="O1419" s="0" t="str">
        <f aca="false">VLOOKUP($D1419,metadata!$B$2:$S$451,12,0)</f>
        <v>homoptera</v>
      </c>
      <c r="P1419" s="0" t="str">
        <f aca="false">VLOOKUP($D1419,metadata!$B$2:$S$451,13,0)</f>
        <v>Kagoshima</v>
      </c>
      <c r="Q1419" s="0" t="n">
        <f aca="false">VLOOKUP($D1419,metadata!$B$2:$S$451,14,0)</f>
        <v>31.596536</v>
      </c>
      <c r="R1419" s="0" t="n">
        <f aca="false">VLOOKUP($D1419,metadata!$B$2:$S$451,15,0)</f>
        <v>130.557117</v>
      </c>
      <c r="S1419" s="0" t="str">
        <f aca="false">VLOOKUP($D1419,metadata!$B$2:$S$451,16,0)</f>
        <v/>
      </c>
      <c r="T1419" s="0" t="str">
        <f aca="false">VLOOKUP($D1419,metadata!$B$2:$S$451,17,0)</f>
        <v/>
      </c>
      <c r="U1419" s="0" t="str">
        <f aca="false">VLOOKUP($D1419,metadata!$B$2:$S$451,18,0)</f>
        <v/>
      </c>
      <c r="V1419" s="0" t="n">
        <f aca="false">VLOOKUP($D1419,metadata!$B$2:$Z$451,19,0)</f>
        <v>1</v>
      </c>
      <c r="W1419" s="0" t="str">
        <f aca="false">VLOOKUP($D1419,metadata!$B$2:$Z$451,20,0)</f>
        <v>not described</v>
      </c>
      <c r="X1419" s="0" t="str">
        <f aca="false">VLOOKUP($D1419,metadata!$B$2:$Z$451,21,0)</f>
        <v/>
      </c>
      <c r="Y1419" s="0" t="n">
        <f aca="false">VLOOKUP($D1419,metadata!$B$2:$Z$451,22,0)</f>
        <v>35</v>
      </c>
      <c r="Z1419" s="0" t="str">
        <f aca="false">VLOOKUP($D1419,metadata!$B$2:$Z$451,23,0)</f>
        <v/>
      </c>
      <c r="AA1419" s="0" t="str">
        <f aca="false">VLOOKUP($D1419,metadata!$B$2:$Z$451,24,0)</f>
        <v>nymphal</v>
      </c>
      <c r="AB1419" s="0" t="str">
        <f aca="false">VLOOKUP($D1419,metadata!$B$2:$Z$451,25,0)</f>
        <v/>
      </c>
      <c r="AC1419" s="0" t="n">
        <v>8.05923000987166</v>
      </c>
      <c r="AD1419" s="0" t="n">
        <v>75</v>
      </c>
      <c r="AF1419" s="0" t="n">
        <f aca="false">IF(AE1419="",V1419,AE1419)</f>
        <v>1</v>
      </c>
      <c r="AG1419" s="0" t="n">
        <v>8</v>
      </c>
      <c r="AH1419" s="0" t="n">
        <v>1992</v>
      </c>
      <c r="AI1419" s="0" t="s">
        <v>37</v>
      </c>
      <c r="AJ1419" s="0" t="s">
        <v>37</v>
      </c>
    </row>
    <row r="1420" customFormat="false" ht="13.8" hidden="true" customHeight="false" outlineLevel="0" collapsed="false">
      <c r="C1420" s="0" t="n">
        <v>1428</v>
      </c>
      <c r="D1420" s="3" t="str">
        <f aca="false">VLOOKUP(C1420,$A$1:$B$451,2)</f>
        <v>35-Kagoshima</v>
      </c>
      <c r="E1420" s="0" t="str">
        <f aca="false">VLOOKUP($D1420,metadata!$B$2:$S$451,2,0)</f>
        <v>NODA, H</v>
      </c>
      <c r="F1420" s="0" t="str">
        <f aca="false">VLOOKUP($D1420,metadata!$B$2:$S$451,3,0)</f>
        <v>GEOGRAPHIC-VARIATION OF NYMPHAL DIAPAUSE IN THE SMALL BROWN PLANTHOPPER IN JAPAN</v>
      </c>
      <c r="G1420" s="0" t="str">
        <f aca="false">VLOOKUP($D1420,metadata!$B$2:$S$451,4,0)</f>
        <v/>
      </c>
      <c r="H1420" s="0" t="str">
        <f aca="false">VLOOKUP($D1420,metadata!$B$2:$S$451,5,0)</f>
        <v>y</v>
      </c>
      <c r="I1420" s="0" t="str">
        <f aca="false">VLOOKUP($D1420,metadata!$B$2:$S$451,6,0)</f>
        <v>a</v>
      </c>
      <c r="J1420" s="0" t="str">
        <f aca="false">VLOOKUP($D1420,metadata!$B$2:$S$451,7,0)</f>
        <v>i</v>
      </c>
      <c r="K1420" s="0" t="n">
        <f aca="false">VLOOKUP($D1420,metadata!$B$2:$S$451,8,0)</f>
        <v>8</v>
      </c>
      <c r="L1420" s="0" t="n">
        <f aca="false">VLOOKUP($D1420,metadata!$B$2:$S$451,9,0)</f>
        <v>8</v>
      </c>
      <c r="M1420" s="0" t="str">
        <f aca="false">VLOOKUP($D1420,metadata!$B$2:$S$451,10,0)</f>
        <v/>
      </c>
      <c r="N1420" s="0" t="str">
        <f aca="false">VLOOKUP($D1420,metadata!$B$2:$S$451,11,0)</f>
        <v>laodelphax striatellus</v>
      </c>
      <c r="O1420" s="0" t="str">
        <f aca="false">VLOOKUP($D1420,metadata!$B$2:$S$451,12,0)</f>
        <v>homoptera</v>
      </c>
      <c r="P1420" s="0" t="str">
        <f aca="false">VLOOKUP($D1420,metadata!$B$2:$S$451,13,0)</f>
        <v>Kagoshima</v>
      </c>
      <c r="Q1420" s="0" t="n">
        <f aca="false">VLOOKUP($D1420,metadata!$B$2:$S$451,14,0)</f>
        <v>31.596536</v>
      </c>
      <c r="R1420" s="0" t="n">
        <f aca="false">VLOOKUP($D1420,metadata!$B$2:$S$451,15,0)</f>
        <v>130.557117</v>
      </c>
      <c r="S1420" s="0" t="str">
        <f aca="false">VLOOKUP($D1420,metadata!$B$2:$S$451,16,0)</f>
        <v/>
      </c>
      <c r="T1420" s="0" t="str">
        <f aca="false">VLOOKUP($D1420,metadata!$B$2:$S$451,17,0)</f>
        <v/>
      </c>
      <c r="U1420" s="0" t="str">
        <f aca="false">VLOOKUP($D1420,metadata!$B$2:$S$451,18,0)</f>
        <v/>
      </c>
      <c r="V1420" s="0" t="n">
        <f aca="false">VLOOKUP($D1420,metadata!$B$2:$Z$451,19,0)</f>
        <v>1</v>
      </c>
      <c r="W1420" s="0" t="str">
        <f aca="false">VLOOKUP($D1420,metadata!$B$2:$Z$451,20,0)</f>
        <v>not described</v>
      </c>
      <c r="X1420" s="0" t="str">
        <f aca="false">VLOOKUP($D1420,metadata!$B$2:$Z$451,21,0)</f>
        <v/>
      </c>
      <c r="Y1420" s="0" t="n">
        <f aca="false">VLOOKUP($D1420,metadata!$B$2:$Z$451,22,0)</f>
        <v>35</v>
      </c>
      <c r="Z1420" s="0" t="str">
        <f aca="false">VLOOKUP($D1420,metadata!$B$2:$Z$451,23,0)</f>
        <v/>
      </c>
      <c r="AA1420" s="0" t="str">
        <f aca="false">VLOOKUP($D1420,metadata!$B$2:$Z$451,24,0)</f>
        <v>nymphal</v>
      </c>
      <c r="AB1420" s="0" t="str">
        <f aca="false">VLOOKUP($D1420,metadata!$B$2:$Z$451,25,0)</f>
        <v/>
      </c>
      <c r="AC1420" s="0" t="n">
        <v>8.06477333130837</v>
      </c>
      <c r="AD1420" s="0" t="n">
        <v>60.0961538461538</v>
      </c>
      <c r="AF1420" s="0" t="n">
        <f aca="false">IF(AE1420="",V1420,AE1420)</f>
        <v>1</v>
      </c>
      <c r="AG1420" s="0" t="n">
        <v>8</v>
      </c>
      <c r="AH1420" s="0" t="n">
        <v>1992</v>
      </c>
      <c r="AI1420" s="0" t="s">
        <v>37</v>
      </c>
      <c r="AJ1420" s="0" t="s">
        <v>37</v>
      </c>
    </row>
    <row r="1421" customFormat="false" ht="13.8" hidden="true" customHeight="false" outlineLevel="0" collapsed="false">
      <c r="C1421" s="0" t="n">
        <v>1429</v>
      </c>
      <c r="D1421" s="3" t="str">
        <f aca="false">VLOOKUP(C1421,$A$1:$B$451,2)</f>
        <v>35-Kagoshima</v>
      </c>
      <c r="E1421" s="0" t="str">
        <f aca="false">VLOOKUP($D1421,metadata!$B$2:$S$451,2,0)</f>
        <v>NODA, H</v>
      </c>
      <c r="F1421" s="0" t="str">
        <f aca="false">VLOOKUP($D1421,metadata!$B$2:$S$451,3,0)</f>
        <v>GEOGRAPHIC-VARIATION OF NYMPHAL DIAPAUSE IN THE SMALL BROWN PLANTHOPPER IN JAPAN</v>
      </c>
      <c r="G1421" s="0" t="str">
        <f aca="false">VLOOKUP($D1421,metadata!$B$2:$S$451,4,0)</f>
        <v/>
      </c>
      <c r="H1421" s="0" t="str">
        <f aca="false">VLOOKUP($D1421,metadata!$B$2:$S$451,5,0)</f>
        <v>y</v>
      </c>
      <c r="I1421" s="0" t="str">
        <f aca="false">VLOOKUP($D1421,metadata!$B$2:$S$451,6,0)</f>
        <v>a</v>
      </c>
      <c r="J1421" s="0" t="str">
        <f aca="false">VLOOKUP($D1421,metadata!$B$2:$S$451,7,0)</f>
        <v>i</v>
      </c>
      <c r="K1421" s="0" t="n">
        <f aca="false">VLOOKUP($D1421,metadata!$B$2:$S$451,8,0)</f>
        <v>8</v>
      </c>
      <c r="L1421" s="0" t="n">
        <f aca="false">VLOOKUP($D1421,metadata!$B$2:$S$451,9,0)</f>
        <v>8</v>
      </c>
      <c r="M1421" s="0" t="str">
        <f aca="false">VLOOKUP($D1421,metadata!$B$2:$S$451,10,0)</f>
        <v/>
      </c>
      <c r="N1421" s="0" t="str">
        <f aca="false">VLOOKUP($D1421,metadata!$B$2:$S$451,11,0)</f>
        <v>laodelphax striatellus</v>
      </c>
      <c r="O1421" s="0" t="str">
        <f aca="false">VLOOKUP($D1421,metadata!$B$2:$S$451,12,0)</f>
        <v>homoptera</v>
      </c>
      <c r="P1421" s="0" t="str">
        <f aca="false">VLOOKUP($D1421,metadata!$B$2:$S$451,13,0)</f>
        <v>Kagoshima</v>
      </c>
      <c r="Q1421" s="0" t="n">
        <f aca="false">VLOOKUP($D1421,metadata!$B$2:$S$451,14,0)</f>
        <v>31.596536</v>
      </c>
      <c r="R1421" s="0" t="n">
        <f aca="false">VLOOKUP($D1421,metadata!$B$2:$S$451,15,0)</f>
        <v>130.557117</v>
      </c>
      <c r="S1421" s="0" t="str">
        <f aca="false">VLOOKUP($D1421,metadata!$B$2:$S$451,16,0)</f>
        <v/>
      </c>
      <c r="T1421" s="0" t="str">
        <f aca="false">VLOOKUP($D1421,metadata!$B$2:$S$451,17,0)</f>
        <v/>
      </c>
      <c r="U1421" s="0" t="str">
        <f aca="false">VLOOKUP($D1421,metadata!$B$2:$S$451,18,0)</f>
        <v/>
      </c>
      <c r="V1421" s="0" t="n">
        <f aca="false">VLOOKUP($D1421,metadata!$B$2:$Z$451,19,0)</f>
        <v>1</v>
      </c>
      <c r="W1421" s="0" t="str">
        <f aca="false">VLOOKUP($D1421,metadata!$B$2:$Z$451,20,0)</f>
        <v>not described</v>
      </c>
      <c r="X1421" s="0" t="str">
        <f aca="false">VLOOKUP($D1421,metadata!$B$2:$Z$451,21,0)</f>
        <v/>
      </c>
      <c r="Y1421" s="0" t="n">
        <f aca="false">VLOOKUP($D1421,metadata!$B$2:$Z$451,22,0)</f>
        <v>35</v>
      </c>
      <c r="Z1421" s="0" t="str">
        <f aca="false">VLOOKUP($D1421,metadata!$B$2:$Z$451,23,0)</f>
        <v/>
      </c>
      <c r="AA1421" s="0" t="str">
        <f aca="false">VLOOKUP($D1421,metadata!$B$2:$Z$451,24,0)</f>
        <v>nymphal</v>
      </c>
      <c r="AB1421" s="0" t="str">
        <f aca="false">VLOOKUP($D1421,metadata!$B$2:$Z$451,25,0)</f>
        <v/>
      </c>
      <c r="AC1421" s="0" t="n">
        <v>9.05437011162578</v>
      </c>
      <c r="AD1421" s="0" t="n">
        <v>75.4807692307692</v>
      </c>
      <c r="AF1421" s="0" t="n">
        <f aca="false">IF(AE1421="",V1421,AE1421)</f>
        <v>1</v>
      </c>
      <c r="AG1421" s="0" t="n">
        <v>9</v>
      </c>
      <c r="AH1421" s="0" t="n">
        <v>1992</v>
      </c>
      <c r="AI1421" s="0" t="s">
        <v>37</v>
      </c>
      <c r="AJ1421" s="0" t="s">
        <v>37</v>
      </c>
    </row>
    <row r="1422" customFormat="false" ht="13.8" hidden="true" customHeight="false" outlineLevel="0" collapsed="false">
      <c r="C1422" s="0" t="n">
        <v>1430</v>
      </c>
      <c r="D1422" s="3" t="str">
        <f aca="false">VLOOKUP(C1422,$A$1:$B$451,2)</f>
        <v>35-Kagoshima</v>
      </c>
      <c r="E1422" s="0" t="str">
        <f aca="false">VLOOKUP($D1422,metadata!$B$2:$S$451,2,0)</f>
        <v>NODA, H</v>
      </c>
      <c r="F1422" s="0" t="str">
        <f aca="false">VLOOKUP($D1422,metadata!$B$2:$S$451,3,0)</f>
        <v>GEOGRAPHIC-VARIATION OF NYMPHAL DIAPAUSE IN THE SMALL BROWN PLANTHOPPER IN JAPAN</v>
      </c>
      <c r="G1422" s="0" t="str">
        <f aca="false">VLOOKUP($D1422,metadata!$B$2:$S$451,4,0)</f>
        <v/>
      </c>
      <c r="H1422" s="0" t="str">
        <f aca="false">VLOOKUP($D1422,metadata!$B$2:$S$451,5,0)</f>
        <v>y</v>
      </c>
      <c r="I1422" s="0" t="str">
        <f aca="false">VLOOKUP($D1422,metadata!$B$2:$S$451,6,0)</f>
        <v>a</v>
      </c>
      <c r="J1422" s="0" t="str">
        <f aca="false">VLOOKUP($D1422,metadata!$B$2:$S$451,7,0)</f>
        <v>i</v>
      </c>
      <c r="K1422" s="0" t="n">
        <f aca="false">VLOOKUP($D1422,metadata!$B$2:$S$451,8,0)</f>
        <v>8</v>
      </c>
      <c r="L1422" s="0" t="n">
        <f aca="false">VLOOKUP($D1422,metadata!$B$2:$S$451,9,0)</f>
        <v>8</v>
      </c>
      <c r="M1422" s="0" t="str">
        <f aca="false">VLOOKUP($D1422,metadata!$B$2:$S$451,10,0)</f>
        <v/>
      </c>
      <c r="N1422" s="0" t="str">
        <f aca="false">VLOOKUP($D1422,metadata!$B$2:$S$451,11,0)</f>
        <v>laodelphax striatellus</v>
      </c>
      <c r="O1422" s="0" t="str">
        <f aca="false">VLOOKUP($D1422,metadata!$B$2:$S$451,12,0)</f>
        <v>homoptera</v>
      </c>
      <c r="P1422" s="0" t="str">
        <f aca="false">VLOOKUP($D1422,metadata!$B$2:$S$451,13,0)</f>
        <v>Kagoshima</v>
      </c>
      <c r="Q1422" s="0" t="n">
        <f aca="false">VLOOKUP($D1422,metadata!$B$2:$S$451,14,0)</f>
        <v>31.596536</v>
      </c>
      <c r="R1422" s="0" t="n">
        <f aca="false">VLOOKUP($D1422,metadata!$B$2:$S$451,15,0)</f>
        <v>130.557117</v>
      </c>
      <c r="S1422" s="0" t="str">
        <f aca="false">VLOOKUP($D1422,metadata!$B$2:$S$451,16,0)</f>
        <v/>
      </c>
      <c r="T1422" s="0" t="str">
        <f aca="false">VLOOKUP($D1422,metadata!$B$2:$S$451,17,0)</f>
        <v/>
      </c>
      <c r="U1422" s="0" t="str">
        <f aca="false">VLOOKUP($D1422,metadata!$B$2:$S$451,18,0)</f>
        <v/>
      </c>
      <c r="V1422" s="0" t="n">
        <f aca="false">VLOOKUP($D1422,metadata!$B$2:$Z$451,19,0)</f>
        <v>1</v>
      </c>
      <c r="W1422" s="0" t="str">
        <f aca="false">VLOOKUP($D1422,metadata!$B$2:$Z$451,20,0)</f>
        <v>not described</v>
      </c>
      <c r="X1422" s="0" t="str">
        <f aca="false">VLOOKUP($D1422,metadata!$B$2:$Z$451,21,0)</f>
        <v/>
      </c>
      <c r="Y1422" s="0" t="n">
        <f aca="false">VLOOKUP($D1422,metadata!$B$2:$Z$451,22,0)</f>
        <v>35</v>
      </c>
      <c r="Z1422" s="0" t="str">
        <f aca="false">VLOOKUP($D1422,metadata!$B$2:$Z$451,23,0)</f>
        <v/>
      </c>
      <c r="AA1422" s="0" t="str">
        <f aca="false">VLOOKUP($D1422,metadata!$B$2:$Z$451,24,0)</f>
        <v>nymphal</v>
      </c>
      <c r="AB1422" s="0" t="str">
        <f aca="false">VLOOKUP($D1422,metadata!$B$2:$Z$451,25,0)</f>
        <v/>
      </c>
      <c r="AC1422" s="0" t="n">
        <v>10.0269066241425</v>
      </c>
      <c r="AD1422" s="0" t="n">
        <v>82.8525641025641</v>
      </c>
      <c r="AF1422" s="0" t="n">
        <f aca="false">IF(AE1422="",V1422,AE1422)</f>
        <v>1</v>
      </c>
      <c r="AG1422" s="0" t="n">
        <f aca="false">ROUND(AC1422,1)</f>
        <v>10</v>
      </c>
      <c r="AH1422" s="0" t="n">
        <v>1992</v>
      </c>
      <c r="AI1422" s="0" t="s">
        <v>37</v>
      </c>
      <c r="AJ1422" s="0" t="s">
        <v>37</v>
      </c>
    </row>
    <row r="1423" customFormat="false" ht="13.8" hidden="true" customHeight="false" outlineLevel="0" collapsed="false">
      <c r="C1423" s="0" t="n">
        <v>1431</v>
      </c>
      <c r="D1423" s="3" t="str">
        <f aca="false">VLOOKUP(C1423,$A$1:$B$451,2)</f>
        <v>35-Kagoshima</v>
      </c>
      <c r="E1423" s="0" t="str">
        <f aca="false">VLOOKUP($D1423,metadata!$B$2:$S$451,2,0)</f>
        <v>NODA, H</v>
      </c>
      <c r="F1423" s="0" t="str">
        <f aca="false">VLOOKUP($D1423,metadata!$B$2:$S$451,3,0)</f>
        <v>GEOGRAPHIC-VARIATION OF NYMPHAL DIAPAUSE IN THE SMALL BROWN PLANTHOPPER IN JAPAN</v>
      </c>
      <c r="G1423" s="0" t="str">
        <f aca="false">VLOOKUP($D1423,metadata!$B$2:$S$451,4,0)</f>
        <v/>
      </c>
      <c r="H1423" s="0" t="str">
        <f aca="false">VLOOKUP($D1423,metadata!$B$2:$S$451,5,0)</f>
        <v>y</v>
      </c>
      <c r="I1423" s="0" t="str">
        <f aca="false">VLOOKUP($D1423,metadata!$B$2:$S$451,6,0)</f>
        <v>a</v>
      </c>
      <c r="J1423" s="0" t="str">
        <f aca="false">VLOOKUP($D1423,metadata!$B$2:$S$451,7,0)</f>
        <v>i</v>
      </c>
      <c r="K1423" s="0" t="n">
        <f aca="false">VLOOKUP($D1423,metadata!$B$2:$S$451,8,0)</f>
        <v>8</v>
      </c>
      <c r="L1423" s="0" t="n">
        <f aca="false">VLOOKUP($D1423,metadata!$B$2:$S$451,9,0)</f>
        <v>8</v>
      </c>
      <c r="M1423" s="0" t="str">
        <f aca="false">VLOOKUP($D1423,metadata!$B$2:$S$451,10,0)</f>
        <v/>
      </c>
      <c r="N1423" s="0" t="str">
        <f aca="false">VLOOKUP($D1423,metadata!$B$2:$S$451,11,0)</f>
        <v>laodelphax striatellus</v>
      </c>
      <c r="O1423" s="0" t="str">
        <f aca="false">VLOOKUP($D1423,metadata!$B$2:$S$451,12,0)</f>
        <v>homoptera</v>
      </c>
      <c r="P1423" s="0" t="str">
        <f aca="false">VLOOKUP($D1423,metadata!$B$2:$S$451,13,0)</f>
        <v>Kagoshima</v>
      </c>
      <c r="Q1423" s="0" t="n">
        <f aca="false">VLOOKUP($D1423,metadata!$B$2:$S$451,14,0)</f>
        <v>31.596536</v>
      </c>
      <c r="R1423" s="0" t="n">
        <f aca="false">VLOOKUP($D1423,metadata!$B$2:$S$451,15,0)</f>
        <v>130.557117</v>
      </c>
      <c r="S1423" s="0" t="str">
        <f aca="false">VLOOKUP($D1423,metadata!$B$2:$S$451,16,0)</f>
        <v/>
      </c>
      <c r="T1423" s="0" t="str">
        <f aca="false">VLOOKUP($D1423,metadata!$B$2:$S$451,17,0)</f>
        <v/>
      </c>
      <c r="U1423" s="0" t="str">
        <f aca="false">VLOOKUP($D1423,metadata!$B$2:$S$451,18,0)</f>
        <v/>
      </c>
      <c r="V1423" s="0" t="n">
        <f aca="false">VLOOKUP($D1423,metadata!$B$2:$Z$451,19,0)</f>
        <v>1</v>
      </c>
      <c r="W1423" s="0" t="str">
        <f aca="false">VLOOKUP($D1423,metadata!$B$2:$Z$451,20,0)</f>
        <v>not described</v>
      </c>
      <c r="X1423" s="0" t="str">
        <f aca="false">VLOOKUP($D1423,metadata!$B$2:$Z$451,21,0)</f>
        <v/>
      </c>
      <c r="Y1423" s="0" t="n">
        <f aca="false">VLOOKUP($D1423,metadata!$B$2:$Z$451,22,0)</f>
        <v>35</v>
      </c>
      <c r="Z1423" s="0" t="str">
        <f aca="false">VLOOKUP($D1423,metadata!$B$2:$Z$451,23,0)</f>
        <v/>
      </c>
      <c r="AA1423" s="0" t="str">
        <f aca="false">VLOOKUP($D1423,metadata!$B$2:$Z$451,24,0)</f>
        <v>nymphal</v>
      </c>
      <c r="AB1423" s="0" t="str">
        <f aca="false">VLOOKUP($D1423,metadata!$B$2:$Z$451,25,0)</f>
        <v/>
      </c>
      <c r="AC1423" s="0" t="n">
        <v>11.0430809729921</v>
      </c>
      <c r="AD1423" s="0" t="n">
        <v>66.5064102564102</v>
      </c>
      <c r="AF1423" s="0" t="n">
        <f aca="false">IF(AE1423="",V1423,AE1423)</f>
        <v>1</v>
      </c>
      <c r="AG1423" s="0" t="n">
        <f aca="false">ROUND(AC1423,1)</f>
        <v>11</v>
      </c>
      <c r="AH1423" s="0" t="n">
        <v>1992</v>
      </c>
      <c r="AI1423" s="0" t="s">
        <v>37</v>
      </c>
      <c r="AJ1423" s="0" t="s">
        <v>37</v>
      </c>
    </row>
    <row r="1424" customFormat="false" ht="13.8" hidden="true" customHeight="false" outlineLevel="0" collapsed="false">
      <c r="C1424" s="0" t="n">
        <v>1432</v>
      </c>
      <c r="D1424" s="3" t="str">
        <f aca="false">VLOOKUP(C1424,$A$1:$B$451,2)</f>
        <v>35-Kagoshima</v>
      </c>
      <c r="E1424" s="0" t="str">
        <f aca="false">VLOOKUP($D1424,metadata!$B$2:$S$451,2,0)</f>
        <v>NODA, H</v>
      </c>
      <c r="F1424" s="0" t="str">
        <f aca="false">VLOOKUP($D1424,metadata!$B$2:$S$451,3,0)</f>
        <v>GEOGRAPHIC-VARIATION OF NYMPHAL DIAPAUSE IN THE SMALL BROWN PLANTHOPPER IN JAPAN</v>
      </c>
      <c r="G1424" s="0" t="str">
        <f aca="false">VLOOKUP($D1424,metadata!$B$2:$S$451,4,0)</f>
        <v/>
      </c>
      <c r="H1424" s="0" t="str">
        <f aca="false">VLOOKUP($D1424,metadata!$B$2:$S$451,5,0)</f>
        <v>y</v>
      </c>
      <c r="I1424" s="0" t="str">
        <f aca="false">VLOOKUP($D1424,metadata!$B$2:$S$451,6,0)</f>
        <v>a</v>
      </c>
      <c r="J1424" s="0" t="str">
        <f aca="false">VLOOKUP($D1424,metadata!$B$2:$S$451,7,0)</f>
        <v>i</v>
      </c>
      <c r="K1424" s="0" t="n">
        <f aca="false">VLOOKUP($D1424,metadata!$B$2:$S$451,8,0)</f>
        <v>8</v>
      </c>
      <c r="L1424" s="0" t="n">
        <f aca="false">VLOOKUP($D1424,metadata!$B$2:$S$451,9,0)</f>
        <v>8</v>
      </c>
      <c r="M1424" s="0" t="str">
        <f aca="false">VLOOKUP($D1424,metadata!$B$2:$S$451,10,0)</f>
        <v/>
      </c>
      <c r="N1424" s="0" t="str">
        <f aca="false">VLOOKUP($D1424,metadata!$B$2:$S$451,11,0)</f>
        <v>laodelphax striatellus</v>
      </c>
      <c r="O1424" s="0" t="str">
        <f aca="false">VLOOKUP($D1424,metadata!$B$2:$S$451,12,0)</f>
        <v>homoptera</v>
      </c>
      <c r="P1424" s="0" t="str">
        <f aca="false">VLOOKUP($D1424,metadata!$B$2:$S$451,13,0)</f>
        <v>Kagoshima</v>
      </c>
      <c r="Q1424" s="0" t="n">
        <f aca="false">VLOOKUP($D1424,metadata!$B$2:$S$451,14,0)</f>
        <v>31.596536</v>
      </c>
      <c r="R1424" s="0" t="n">
        <f aca="false">VLOOKUP($D1424,metadata!$B$2:$S$451,15,0)</f>
        <v>130.557117</v>
      </c>
      <c r="S1424" s="0" t="str">
        <f aca="false">VLOOKUP($D1424,metadata!$B$2:$S$451,16,0)</f>
        <v/>
      </c>
      <c r="T1424" s="0" t="str">
        <f aca="false">VLOOKUP($D1424,metadata!$B$2:$S$451,17,0)</f>
        <v/>
      </c>
      <c r="U1424" s="0" t="str">
        <f aca="false">VLOOKUP($D1424,metadata!$B$2:$S$451,18,0)</f>
        <v/>
      </c>
      <c r="V1424" s="0" t="n">
        <f aca="false">VLOOKUP($D1424,metadata!$B$2:$Z$451,19,0)</f>
        <v>1</v>
      </c>
      <c r="W1424" s="0" t="str">
        <f aca="false">VLOOKUP($D1424,metadata!$B$2:$Z$451,20,0)</f>
        <v>not described</v>
      </c>
      <c r="X1424" s="0" t="str">
        <f aca="false">VLOOKUP($D1424,metadata!$B$2:$Z$451,21,0)</f>
        <v/>
      </c>
      <c r="Y1424" s="0" t="n">
        <f aca="false">VLOOKUP($D1424,metadata!$B$2:$Z$451,22,0)</f>
        <v>35</v>
      </c>
      <c r="Z1424" s="0" t="str">
        <f aca="false">VLOOKUP($D1424,metadata!$B$2:$Z$451,23,0)</f>
        <v/>
      </c>
      <c r="AA1424" s="0" t="str">
        <f aca="false">VLOOKUP($D1424,metadata!$B$2:$Z$451,24,0)</f>
        <v>nymphal</v>
      </c>
      <c r="AB1424" s="0" t="str">
        <f aca="false">VLOOKUP($D1424,metadata!$B$2:$Z$451,25,0)</f>
        <v/>
      </c>
      <c r="AC1424" s="0" t="n">
        <v>12.0075429670691</v>
      </c>
      <c r="AD1424" s="0" t="n">
        <v>22.7564102564102</v>
      </c>
      <c r="AF1424" s="0" t="n">
        <f aca="false">IF(AE1424="",V1424,AE1424)</f>
        <v>1</v>
      </c>
      <c r="AG1424" s="0" t="n">
        <f aca="false">ROUND(AC1424,1)</f>
        <v>12</v>
      </c>
      <c r="AH1424" s="0" t="n">
        <v>1992</v>
      </c>
      <c r="AI1424" s="0" t="s">
        <v>37</v>
      </c>
      <c r="AJ1424" s="0" t="s">
        <v>37</v>
      </c>
    </row>
    <row r="1425" customFormat="false" ht="13.8" hidden="true" customHeight="false" outlineLevel="0" collapsed="false">
      <c r="C1425" s="0" t="n">
        <v>1433</v>
      </c>
      <c r="D1425" s="3" t="str">
        <f aca="false">VLOOKUP(C1425,$A$1:$B$451,2)</f>
        <v>35-Kagoshima</v>
      </c>
      <c r="E1425" s="0" t="str">
        <f aca="false">VLOOKUP($D1425,metadata!$B$2:$S$451,2,0)</f>
        <v>NODA, H</v>
      </c>
      <c r="F1425" s="0" t="str">
        <f aca="false">VLOOKUP($D1425,metadata!$B$2:$S$451,3,0)</f>
        <v>GEOGRAPHIC-VARIATION OF NYMPHAL DIAPAUSE IN THE SMALL BROWN PLANTHOPPER IN JAPAN</v>
      </c>
      <c r="G1425" s="0" t="str">
        <f aca="false">VLOOKUP($D1425,metadata!$B$2:$S$451,4,0)</f>
        <v/>
      </c>
      <c r="H1425" s="0" t="str">
        <f aca="false">VLOOKUP($D1425,metadata!$B$2:$S$451,5,0)</f>
        <v>y</v>
      </c>
      <c r="I1425" s="0" t="str">
        <f aca="false">VLOOKUP($D1425,metadata!$B$2:$S$451,6,0)</f>
        <v>a</v>
      </c>
      <c r="J1425" s="0" t="str">
        <f aca="false">VLOOKUP($D1425,metadata!$B$2:$S$451,7,0)</f>
        <v>i</v>
      </c>
      <c r="K1425" s="0" t="n">
        <f aca="false">VLOOKUP($D1425,metadata!$B$2:$S$451,8,0)</f>
        <v>8</v>
      </c>
      <c r="L1425" s="0" t="n">
        <f aca="false">VLOOKUP($D1425,metadata!$B$2:$S$451,9,0)</f>
        <v>8</v>
      </c>
      <c r="M1425" s="0" t="str">
        <f aca="false">VLOOKUP($D1425,metadata!$B$2:$S$451,10,0)</f>
        <v/>
      </c>
      <c r="N1425" s="0" t="str">
        <f aca="false">VLOOKUP($D1425,metadata!$B$2:$S$451,11,0)</f>
        <v>laodelphax striatellus</v>
      </c>
      <c r="O1425" s="0" t="str">
        <f aca="false">VLOOKUP($D1425,metadata!$B$2:$S$451,12,0)</f>
        <v>homoptera</v>
      </c>
      <c r="P1425" s="0" t="str">
        <f aca="false">VLOOKUP($D1425,metadata!$B$2:$S$451,13,0)</f>
        <v>Kagoshima</v>
      </c>
      <c r="Q1425" s="0" t="n">
        <f aca="false">VLOOKUP($D1425,metadata!$B$2:$S$451,14,0)</f>
        <v>31.596536</v>
      </c>
      <c r="R1425" s="0" t="n">
        <f aca="false">VLOOKUP($D1425,metadata!$B$2:$S$451,15,0)</f>
        <v>130.557117</v>
      </c>
      <c r="S1425" s="0" t="str">
        <f aca="false">VLOOKUP($D1425,metadata!$B$2:$S$451,16,0)</f>
        <v/>
      </c>
      <c r="T1425" s="0" t="str">
        <f aca="false">VLOOKUP($D1425,metadata!$B$2:$S$451,17,0)</f>
        <v/>
      </c>
      <c r="U1425" s="0" t="str">
        <f aca="false">VLOOKUP($D1425,metadata!$B$2:$S$451,18,0)</f>
        <v/>
      </c>
      <c r="V1425" s="0" t="n">
        <f aca="false">VLOOKUP($D1425,metadata!$B$2:$Z$451,19,0)</f>
        <v>1</v>
      </c>
      <c r="W1425" s="0" t="str">
        <f aca="false">VLOOKUP($D1425,metadata!$B$2:$Z$451,20,0)</f>
        <v>not described</v>
      </c>
      <c r="X1425" s="0" t="str">
        <f aca="false">VLOOKUP($D1425,metadata!$B$2:$Z$451,21,0)</f>
        <v/>
      </c>
      <c r="Y1425" s="0" t="n">
        <f aca="false">VLOOKUP($D1425,metadata!$B$2:$Z$451,22,0)</f>
        <v>35</v>
      </c>
      <c r="Z1425" s="0" t="str">
        <f aca="false">VLOOKUP($D1425,metadata!$B$2:$Z$451,23,0)</f>
        <v/>
      </c>
      <c r="AA1425" s="0" t="str">
        <f aca="false">VLOOKUP($D1425,metadata!$B$2:$Z$451,24,0)</f>
        <v>nymphal</v>
      </c>
      <c r="AB1425" s="0" t="str">
        <f aca="false">VLOOKUP($D1425,metadata!$B$2:$Z$451,25,0)</f>
        <v/>
      </c>
      <c r="AC1425" s="0" t="n">
        <v>12.5335510162755</v>
      </c>
      <c r="AD1425" s="0" t="n">
        <v>3.04487179487179</v>
      </c>
      <c r="AF1425" s="0" t="n">
        <f aca="false">IF(AE1425="",V1425,AE1425)</f>
        <v>1</v>
      </c>
      <c r="AG1425" s="0" t="n">
        <f aca="false">ROUND(AC1425,1)</f>
        <v>12.5</v>
      </c>
      <c r="AH1425" s="0" t="n">
        <v>1992</v>
      </c>
      <c r="AI1425" s="0" t="s">
        <v>37</v>
      </c>
      <c r="AJ1425" s="0" t="s">
        <v>37</v>
      </c>
    </row>
    <row r="1426" customFormat="false" ht="13.8" hidden="true" customHeight="false" outlineLevel="0" collapsed="false">
      <c r="C1426" s="0" t="n">
        <v>1434</v>
      </c>
      <c r="D1426" s="3" t="str">
        <f aca="false">VLOOKUP(C1426,$A$1:$B$451,2)</f>
        <v>35-Ishigaki</v>
      </c>
      <c r="E1426" s="0" t="str">
        <f aca="false">VLOOKUP($D1426,metadata!$B$2:$S$451,2,0)</f>
        <v>NODA, H</v>
      </c>
      <c r="F1426" s="0" t="str">
        <f aca="false">VLOOKUP($D1426,metadata!$B$2:$S$451,3,0)</f>
        <v>GEOGRAPHIC-VARIATION OF NYMPHAL DIAPAUSE IN THE SMALL BROWN PLANTHOPPER IN JAPAN</v>
      </c>
      <c r="G1426" s="0" t="str">
        <f aca="false">VLOOKUP($D1426,metadata!$B$2:$S$451,4,0)</f>
        <v/>
      </c>
      <c r="H1426" s="0" t="str">
        <f aca="false">VLOOKUP($D1426,metadata!$B$2:$S$451,5,0)</f>
        <v>y</v>
      </c>
      <c r="I1426" s="0" t="str">
        <f aca="false">VLOOKUP($D1426,metadata!$B$2:$S$451,6,0)</f>
        <v>a</v>
      </c>
      <c r="J1426" s="0" t="str">
        <f aca="false">VLOOKUP($D1426,metadata!$B$2:$S$451,7,0)</f>
        <v>i</v>
      </c>
      <c r="K1426" s="0" t="n">
        <f aca="false">VLOOKUP($D1426,metadata!$B$2:$S$451,8,0)</f>
        <v>8</v>
      </c>
      <c r="L1426" s="0" t="n">
        <f aca="false">VLOOKUP($D1426,metadata!$B$2:$S$451,9,0)</f>
        <v>7</v>
      </c>
      <c r="M1426" s="0" t="str">
        <f aca="false">VLOOKUP($D1426,metadata!$B$2:$S$451,10,0)</f>
        <v/>
      </c>
      <c r="N1426" s="0" t="str">
        <f aca="false">VLOOKUP($D1426,metadata!$B$2:$S$451,11,0)</f>
        <v>laodelphax striatellus</v>
      </c>
      <c r="O1426" s="0" t="str">
        <f aca="false">VLOOKUP($D1426,metadata!$B$2:$S$451,12,0)</f>
        <v>homoptera</v>
      </c>
      <c r="P1426" s="0" t="str">
        <f aca="false">VLOOKUP($D1426,metadata!$B$2:$S$451,13,0)</f>
        <v>Ishigaki</v>
      </c>
      <c r="Q1426" s="0" t="n">
        <f aca="false">VLOOKUP($D1426,metadata!$B$2:$S$451,14,0)</f>
        <v>24.340556</v>
      </c>
      <c r="R1426" s="0" t="n">
        <f aca="false">VLOOKUP($D1426,metadata!$B$2:$S$451,15,0)</f>
        <v>124.155556</v>
      </c>
      <c r="S1426" s="0" t="str">
        <f aca="false">VLOOKUP($D1426,metadata!$B$2:$S$451,16,0)</f>
        <v/>
      </c>
      <c r="T1426" s="0" t="str">
        <f aca="false">VLOOKUP($D1426,metadata!$B$2:$S$451,17,0)</f>
        <v/>
      </c>
      <c r="U1426" s="0" t="str">
        <f aca="false">VLOOKUP($D1426,metadata!$B$2:$S$451,18,0)</f>
        <v/>
      </c>
      <c r="V1426" s="0" t="n">
        <f aca="false">VLOOKUP($D1426,metadata!$B$2:$Z$451,19,0)</f>
        <v>1</v>
      </c>
      <c r="W1426" s="0" t="str">
        <f aca="false">VLOOKUP($D1426,metadata!$B$2:$Z$451,20,0)</f>
        <v>not described</v>
      </c>
      <c r="X1426" s="0" t="str">
        <f aca="false">VLOOKUP($D1426,metadata!$B$2:$Z$451,21,0)</f>
        <v/>
      </c>
      <c r="Y1426" s="0" t="n">
        <f aca="false">VLOOKUP($D1426,metadata!$B$2:$Z$451,22,0)</f>
        <v>35</v>
      </c>
      <c r="Z1426" s="0" t="str">
        <f aca="false">VLOOKUP($D1426,metadata!$B$2:$Z$451,23,0)</f>
        <v/>
      </c>
      <c r="AA1426" s="0" t="str">
        <f aca="false">VLOOKUP($D1426,metadata!$B$2:$Z$451,24,0)</f>
        <v>nymphal</v>
      </c>
      <c r="AB1426" s="0" t="str">
        <f aca="false">VLOOKUP($D1426,metadata!$B$2:$Z$451,25,0)</f>
        <v/>
      </c>
      <c r="AC1426" s="0" t="n">
        <v>7.01640215657984</v>
      </c>
      <c r="AD1426" s="0" t="n">
        <v>22.5961538461538</v>
      </c>
      <c r="AF1426" s="0" t="n">
        <f aca="false">IF(AE1426="",V1426,AE1426)</f>
        <v>1</v>
      </c>
      <c r="AG1426" s="0" t="n">
        <f aca="false">ROUND(AC1426,1)</f>
        <v>7</v>
      </c>
      <c r="AH1426" s="0" t="n">
        <v>1992</v>
      </c>
      <c r="AI1426" s="0" t="s">
        <v>37</v>
      </c>
      <c r="AJ1426" s="0" t="s">
        <v>38</v>
      </c>
    </row>
    <row r="1427" customFormat="false" ht="13.8" hidden="true" customHeight="false" outlineLevel="0" collapsed="false">
      <c r="C1427" s="0" t="n">
        <v>1435</v>
      </c>
      <c r="D1427" s="3" t="str">
        <f aca="false">VLOOKUP(C1427,$A$1:$B$451,2)</f>
        <v>35-Ishigaki</v>
      </c>
      <c r="E1427" s="0" t="str">
        <f aca="false">VLOOKUP($D1427,metadata!$B$2:$S$451,2,0)</f>
        <v>NODA, H</v>
      </c>
      <c r="F1427" s="0" t="str">
        <f aca="false">VLOOKUP($D1427,metadata!$B$2:$S$451,3,0)</f>
        <v>GEOGRAPHIC-VARIATION OF NYMPHAL DIAPAUSE IN THE SMALL BROWN PLANTHOPPER IN JAPAN</v>
      </c>
      <c r="G1427" s="0" t="str">
        <f aca="false">VLOOKUP($D1427,metadata!$B$2:$S$451,4,0)</f>
        <v/>
      </c>
      <c r="H1427" s="0" t="str">
        <f aca="false">VLOOKUP($D1427,metadata!$B$2:$S$451,5,0)</f>
        <v>y</v>
      </c>
      <c r="I1427" s="0" t="str">
        <f aca="false">VLOOKUP($D1427,metadata!$B$2:$S$451,6,0)</f>
        <v>a</v>
      </c>
      <c r="J1427" s="0" t="str">
        <f aca="false">VLOOKUP($D1427,metadata!$B$2:$S$451,7,0)</f>
        <v>i</v>
      </c>
      <c r="K1427" s="0" t="n">
        <f aca="false">VLOOKUP($D1427,metadata!$B$2:$S$451,8,0)</f>
        <v>8</v>
      </c>
      <c r="L1427" s="0" t="n">
        <f aca="false">VLOOKUP($D1427,metadata!$B$2:$S$451,9,0)</f>
        <v>7</v>
      </c>
      <c r="M1427" s="0" t="str">
        <f aca="false">VLOOKUP($D1427,metadata!$B$2:$S$451,10,0)</f>
        <v/>
      </c>
      <c r="N1427" s="0" t="str">
        <f aca="false">VLOOKUP($D1427,metadata!$B$2:$S$451,11,0)</f>
        <v>laodelphax striatellus</v>
      </c>
      <c r="O1427" s="0" t="str">
        <f aca="false">VLOOKUP($D1427,metadata!$B$2:$S$451,12,0)</f>
        <v>homoptera</v>
      </c>
      <c r="P1427" s="0" t="str">
        <f aca="false">VLOOKUP($D1427,metadata!$B$2:$S$451,13,0)</f>
        <v>Ishigaki</v>
      </c>
      <c r="Q1427" s="0" t="n">
        <f aca="false">VLOOKUP($D1427,metadata!$B$2:$S$451,14,0)</f>
        <v>24.340556</v>
      </c>
      <c r="R1427" s="0" t="n">
        <f aca="false">VLOOKUP($D1427,metadata!$B$2:$S$451,15,0)</f>
        <v>124.155556</v>
      </c>
      <c r="S1427" s="0" t="str">
        <f aca="false">VLOOKUP($D1427,metadata!$B$2:$S$451,16,0)</f>
        <v/>
      </c>
      <c r="T1427" s="0" t="str">
        <f aca="false">VLOOKUP($D1427,metadata!$B$2:$S$451,17,0)</f>
        <v/>
      </c>
      <c r="U1427" s="0" t="str">
        <f aca="false">VLOOKUP($D1427,metadata!$B$2:$S$451,18,0)</f>
        <v/>
      </c>
      <c r="V1427" s="0" t="n">
        <f aca="false">VLOOKUP($D1427,metadata!$B$2:$Z$451,19,0)</f>
        <v>1</v>
      </c>
      <c r="W1427" s="0" t="str">
        <f aca="false">VLOOKUP($D1427,metadata!$B$2:$Z$451,20,0)</f>
        <v>not described</v>
      </c>
      <c r="X1427" s="0" t="str">
        <f aca="false">VLOOKUP($D1427,metadata!$B$2:$Z$451,21,0)</f>
        <v/>
      </c>
      <c r="Y1427" s="0" t="n">
        <f aca="false">VLOOKUP($D1427,metadata!$B$2:$Z$451,22,0)</f>
        <v>35</v>
      </c>
      <c r="Z1427" s="0" t="str">
        <f aca="false">VLOOKUP($D1427,metadata!$B$2:$Z$451,23,0)</f>
        <v/>
      </c>
      <c r="AA1427" s="0" t="str">
        <f aca="false">VLOOKUP($D1427,metadata!$B$2:$Z$451,24,0)</f>
        <v>nymphal</v>
      </c>
      <c r="AB1427" s="0" t="str">
        <f aca="false">VLOOKUP($D1427,metadata!$B$2:$Z$451,25,0)</f>
        <v/>
      </c>
      <c r="AC1427" s="0" t="n">
        <v>8.00268306882324</v>
      </c>
      <c r="AD1427" s="0" t="n">
        <v>16.9871794871795</v>
      </c>
      <c r="AF1427" s="0" t="n">
        <f aca="false">IF(AE1427="",V1427,AE1427)</f>
        <v>1</v>
      </c>
      <c r="AG1427" s="0" t="n">
        <f aca="false">ROUND(AC1427,1)</f>
        <v>8</v>
      </c>
      <c r="AH1427" s="0" t="n">
        <v>1992</v>
      </c>
      <c r="AI1427" s="0" t="s">
        <v>37</v>
      </c>
      <c r="AJ1427" s="0" t="s">
        <v>38</v>
      </c>
    </row>
    <row r="1428" customFormat="false" ht="13.8" hidden="true" customHeight="false" outlineLevel="0" collapsed="false">
      <c r="C1428" s="0" t="n">
        <v>1436</v>
      </c>
      <c r="D1428" s="3" t="str">
        <f aca="false">VLOOKUP(C1428,$A$1:$B$451,2)</f>
        <v>35-Ishigaki</v>
      </c>
      <c r="E1428" s="0" t="str">
        <f aca="false">VLOOKUP($D1428,metadata!$B$2:$S$451,2,0)</f>
        <v>NODA, H</v>
      </c>
      <c r="F1428" s="0" t="str">
        <f aca="false">VLOOKUP($D1428,metadata!$B$2:$S$451,3,0)</f>
        <v>GEOGRAPHIC-VARIATION OF NYMPHAL DIAPAUSE IN THE SMALL BROWN PLANTHOPPER IN JAPAN</v>
      </c>
      <c r="G1428" s="0" t="str">
        <f aca="false">VLOOKUP($D1428,metadata!$B$2:$S$451,4,0)</f>
        <v/>
      </c>
      <c r="H1428" s="0" t="str">
        <f aca="false">VLOOKUP($D1428,metadata!$B$2:$S$451,5,0)</f>
        <v>y</v>
      </c>
      <c r="I1428" s="0" t="str">
        <f aca="false">VLOOKUP($D1428,metadata!$B$2:$S$451,6,0)</f>
        <v>a</v>
      </c>
      <c r="J1428" s="0" t="str">
        <f aca="false">VLOOKUP($D1428,metadata!$B$2:$S$451,7,0)</f>
        <v>i</v>
      </c>
      <c r="K1428" s="0" t="n">
        <f aca="false">VLOOKUP($D1428,metadata!$B$2:$S$451,8,0)</f>
        <v>8</v>
      </c>
      <c r="L1428" s="0" t="n">
        <f aca="false">VLOOKUP($D1428,metadata!$B$2:$S$451,9,0)</f>
        <v>7</v>
      </c>
      <c r="M1428" s="0" t="str">
        <f aca="false">VLOOKUP($D1428,metadata!$B$2:$S$451,10,0)</f>
        <v/>
      </c>
      <c r="N1428" s="0" t="str">
        <f aca="false">VLOOKUP($D1428,metadata!$B$2:$S$451,11,0)</f>
        <v>laodelphax striatellus</v>
      </c>
      <c r="O1428" s="0" t="str">
        <f aca="false">VLOOKUP($D1428,metadata!$B$2:$S$451,12,0)</f>
        <v>homoptera</v>
      </c>
      <c r="P1428" s="0" t="str">
        <f aca="false">VLOOKUP($D1428,metadata!$B$2:$S$451,13,0)</f>
        <v>Ishigaki</v>
      </c>
      <c r="Q1428" s="0" t="n">
        <f aca="false">VLOOKUP($D1428,metadata!$B$2:$S$451,14,0)</f>
        <v>24.340556</v>
      </c>
      <c r="R1428" s="0" t="n">
        <f aca="false">VLOOKUP($D1428,metadata!$B$2:$S$451,15,0)</f>
        <v>124.155556</v>
      </c>
      <c r="S1428" s="0" t="str">
        <f aca="false">VLOOKUP($D1428,metadata!$B$2:$S$451,16,0)</f>
        <v/>
      </c>
      <c r="T1428" s="0" t="str">
        <f aca="false">VLOOKUP($D1428,metadata!$B$2:$S$451,17,0)</f>
        <v/>
      </c>
      <c r="U1428" s="0" t="str">
        <f aca="false">VLOOKUP($D1428,metadata!$B$2:$S$451,18,0)</f>
        <v/>
      </c>
      <c r="V1428" s="0" t="n">
        <f aca="false">VLOOKUP($D1428,metadata!$B$2:$Z$451,19,0)</f>
        <v>1</v>
      </c>
      <c r="W1428" s="0" t="str">
        <f aca="false">VLOOKUP($D1428,metadata!$B$2:$Z$451,20,0)</f>
        <v>not described</v>
      </c>
      <c r="X1428" s="0" t="str">
        <f aca="false">VLOOKUP($D1428,metadata!$B$2:$Z$451,21,0)</f>
        <v/>
      </c>
      <c r="Y1428" s="0" t="n">
        <f aca="false">VLOOKUP($D1428,metadata!$B$2:$Z$451,22,0)</f>
        <v>35</v>
      </c>
      <c r="Z1428" s="0" t="str">
        <f aca="false">VLOOKUP($D1428,metadata!$B$2:$Z$451,23,0)</f>
        <v/>
      </c>
      <c r="AA1428" s="0" t="str">
        <f aca="false">VLOOKUP($D1428,metadata!$B$2:$Z$451,24,0)</f>
        <v>nymphal</v>
      </c>
      <c r="AB1428" s="0" t="str">
        <f aca="false">VLOOKUP($D1428,metadata!$B$2:$Z$451,25,0)</f>
        <v/>
      </c>
      <c r="AC1428" s="0" t="n">
        <v>8.0174399473511</v>
      </c>
      <c r="AD1428" s="0" t="n">
        <v>10.4166666666666</v>
      </c>
      <c r="AF1428" s="0" t="n">
        <f aca="false">IF(AE1428="",V1428,AE1428)</f>
        <v>1</v>
      </c>
      <c r="AG1428" s="0" t="n">
        <f aca="false">ROUND(AC1428,1)</f>
        <v>8</v>
      </c>
      <c r="AH1428" s="0" t="n">
        <v>1992</v>
      </c>
      <c r="AI1428" s="0" t="s">
        <v>37</v>
      </c>
      <c r="AJ1428" s="0" t="s">
        <v>38</v>
      </c>
    </row>
    <row r="1429" customFormat="false" ht="13.8" hidden="true" customHeight="false" outlineLevel="0" collapsed="false">
      <c r="C1429" s="0" t="n">
        <v>1437</v>
      </c>
      <c r="D1429" s="3" t="str">
        <f aca="false">VLOOKUP(C1429,$A$1:$B$451,2)</f>
        <v>35-Ishigaki</v>
      </c>
      <c r="E1429" s="0" t="str">
        <f aca="false">VLOOKUP($D1429,metadata!$B$2:$S$451,2,0)</f>
        <v>NODA, H</v>
      </c>
      <c r="F1429" s="0" t="str">
        <f aca="false">VLOOKUP($D1429,metadata!$B$2:$S$451,3,0)</f>
        <v>GEOGRAPHIC-VARIATION OF NYMPHAL DIAPAUSE IN THE SMALL BROWN PLANTHOPPER IN JAPAN</v>
      </c>
      <c r="G1429" s="0" t="str">
        <f aca="false">VLOOKUP($D1429,metadata!$B$2:$S$451,4,0)</f>
        <v/>
      </c>
      <c r="H1429" s="0" t="str">
        <f aca="false">VLOOKUP($D1429,metadata!$B$2:$S$451,5,0)</f>
        <v>y</v>
      </c>
      <c r="I1429" s="0" t="str">
        <f aca="false">VLOOKUP($D1429,metadata!$B$2:$S$451,6,0)</f>
        <v>a</v>
      </c>
      <c r="J1429" s="0" t="str">
        <f aca="false">VLOOKUP($D1429,metadata!$B$2:$S$451,7,0)</f>
        <v>i</v>
      </c>
      <c r="K1429" s="0" t="n">
        <f aca="false">VLOOKUP($D1429,metadata!$B$2:$S$451,8,0)</f>
        <v>8</v>
      </c>
      <c r="L1429" s="0" t="n">
        <f aca="false">VLOOKUP($D1429,metadata!$B$2:$S$451,9,0)</f>
        <v>7</v>
      </c>
      <c r="M1429" s="0" t="str">
        <f aca="false">VLOOKUP($D1429,metadata!$B$2:$S$451,10,0)</f>
        <v/>
      </c>
      <c r="N1429" s="0" t="str">
        <f aca="false">VLOOKUP($D1429,metadata!$B$2:$S$451,11,0)</f>
        <v>laodelphax striatellus</v>
      </c>
      <c r="O1429" s="0" t="str">
        <f aca="false">VLOOKUP($D1429,metadata!$B$2:$S$451,12,0)</f>
        <v>homoptera</v>
      </c>
      <c r="P1429" s="0" t="str">
        <f aca="false">VLOOKUP($D1429,metadata!$B$2:$S$451,13,0)</f>
        <v>Ishigaki</v>
      </c>
      <c r="Q1429" s="0" t="n">
        <f aca="false">VLOOKUP($D1429,metadata!$B$2:$S$451,14,0)</f>
        <v>24.340556</v>
      </c>
      <c r="R1429" s="0" t="n">
        <f aca="false">VLOOKUP($D1429,metadata!$B$2:$S$451,15,0)</f>
        <v>124.155556</v>
      </c>
      <c r="S1429" s="0" t="str">
        <f aca="false">VLOOKUP($D1429,metadata!$B$2:$S$451,16,0)</f>
        <v/>
      </c>
      <c r="T1429" s="0" t="str">
        <f aca="false">VLOOKUP($D1429,metadata!$B$2:$S$451,17,0)</f>
        <v/>
      </c>
      <c r="U1429" s="0" t="str">
        <f aca="false">VLOOKUP($D1429,metadata!$B$2:$S$451,18,0)</f>
        <v/>
      </c>
      <c r="V1429" s="0" t="n">
        <f aca="false">VLOOKUP($D1429,metadata!$B$2:$Z$451,19,0)</f>
        <v>1</v>
      </c>
      <c r="W1429" s="0" t="str">
        <f aca="false">VLOOKUP($D1429,metadata!$B$2:$Z$451,20,0)</f>
        <v>not described</v>
      </c>
      <c r="X1429" s="0" t="str">
        <f aca="false">VLOOKUP($D1429,metadata!$B$2:$Z$451,21,0)</f>
        <v/>
      </c>
      <c r="Y1429" s="0" t="n">
        <f aca="false">VLOOKUP($D1429,metadata!$B$2:$Z$451,22,0)</f>
        <v>35</v>
      </c>
      <c r="Z1429" s="0" t="str">
        <f aca="false">VLOOKUP($D1429,metadata!$B$2:$Z$451,23,0)</f>
        <v/>
      </c>
      <c r="AA1429" s="0" t="str">
        <f aca="false">VLOOKUP($D1429,metadata!$B$2:$Z$451,24,0)</f>
        <v>nymphal</v>
      </c>
      <c r="AB1429" s="0" t="str">
        <f aca="false">VLOOKUP($D1429,metadata!$B$2:$Z$451,25,0)</f>
        <v/>
      </c>
      <c r="AC1429" s="0" t="n">
        <v>9.02634976080188</v>
      </c>
      <c r="AD1429" s="0" t="n">
        <v>48.076923076923</v>
      </c>
      <c r="AF1429" s="0" t="n">
        <f aca="false">IF(AE1429="",V1429,AE1429)</f>
        <v>1</v>
      </c>
      <c r="AG1429" s="0" t="n">
        <f aca="false">ROUND(AC1429,1)</f>
        <v>9</v>
      </c>
      <c r="AH1429" s="0" t="n">
        <v>1992</v>
      </c>
      <c r="AI1429" s="0" t="s">
        <v>37</v>
      </c>
      <c r="AJ1429" s="0" t="s">
        <v>38</v>
      </c>
    </row>
    <row r="1430" customFormat="false" ht="13.8" hidden="true" customHeight="false" outlineLevel="0" collapsed="false">
      <c r="C1430" s="0" t="n">
        <v>1438</v>
      </c>
      <c r="D1430" s="3" t="str">
        <f aca="false">VLOOKUP(C1430,$A$1:$B$451,2)</f>
        <v>35-Ishigaki</v>
      </c>
      <c r="E1430" s="0" t="str">
        <f aca="false">VLOOKUP($D1430,metadata!$B$2:$S$451,2,0)</f>
        <v>NODA, H</v>
      </c>
      <c r="F1430" s="0" t="str">
        <f aca="false">VLOOKUP($D1430,metadata!$B$2:$S$451,3,0)</f>
        <v>GEOGRAPHIC-VARIATION OF NYMPHAL DIAPAUSE IN THE SMALL BROWN PLANTHOPPER IN JAPAN</v>
      </c>
      <c r="G1430" s="0" t="str">
        <f aca="false">VLOOKUP($D1430,metadata!$B$2:$S$451,4,0)</f>
        <v/>
      </c>
      <c r="H1430" s="0" t="str">
        <f aca="false">VLOOKUP($D1430,metadata!$B$2:$S$451,5,0)</f>
        <v>y</v>
      </c>
      <c r="I1430" s="0" t="str">
        <f aca="false">VLOOKUP($D1430,metadata!$B$2:$S$451,6,0)</f>
        <v>a</v>
      </c>
      <c r="J1430" s="0" t="str">
        <f aca="false">VLOOKUP($D1430,metadata!$B$2:$S$451,7,0)</f>
        <v>i</v>
      </c>
      <c r="K1430" s="0" t="n">
        <f aca="false">VLOOKUP($D1430,metadata!$B$2:$S$451,8,0)</f>
        <v>8</v>
      </c>
      <c r="L1430" s="0" t="n">
        <f aca="false">VLOOKUP($D1430,metadata!$B$2:$S$451,9,0)</f>
        <v>7</v>
      </c>
      <c r="M1430" s="0" t="str">
        <f aca="false">VLOOKUP($D1430,metadata!$B$2:$S$451,10,0)</f>
        <v/>
      </c>
      <c r="N1430" s="0" t="str">
        <f aca="false">VLOOKUP($D1430,metadata!$B$2:$S$451,11,0)</f>
        <v>laodelphax striatellus</v>
      </c>
      <c r="O1430" s="0" t="str">
        <f aca="false">VLOOKUP($D1430,metadata!$B$2:$S$451,12,0)</f>
        <v>homoptera</v>
      </c>
      <c r="P1430" s="0" t="str">
        <f aca="false">VLOOKUP($D1430,metadata!$B$2:$S$451,13,0)</f>
        <v>Ishigaki</v>
      </c>
      <c r="Q1430" s="0" t="n">
        <f aca="false">VLOOKUP($D1430,metadata!$B$2:$S$451,14,0)</f>
        <v>24.340556</v>
      </c>
      <c r="R1430" s="0" t="n">
        <f aca="false">VLOOKUP($D1430,metadata!$B$2:$S$451,15,0)</f>
        <v>124.155556</v>
      </c>
      <c r="S1430" s="0" t="str">
        <f aca="false">VLOOKUP($D1430,metadata!$B$2:$S$451,16,0)</f>
        <v/>
      </c>
      <c r="T1430" s="0" t="str">
        <f aca="false">VLOOKUP($D1430,metadata!$B$2:$S$451,17,0)</f>
        <v/>
      </c>
      <c r="U1430" s="0" t="str">
        <f aca="false">VLOOKUP($D1430,metadata!$B$2:$S$451,18,0)</f>
        <v/>
      </c>
      <c r="V1430" s="0" t="n">
        <f aca="false">VLOOKUP($D1430,metadata!$B$2:$Z$451,19,0)</f>
        <v>1</v>
      </c>
      <c r="W1430" s="0" t="str">
        <f aca="false">VLOOKUP($D1430,metadata!$B$2:$Z$451,20,0)</f>
        <v>not described</v>
      </c>
      <c r="X1430" s="0" t="str">
        <f aca="false">VLOOKUP($D1430,metadata!$B$2:$Z$451,21,0)</f>
        <v/>
      </c>
      <c r="Y1430" s="0" t="n">
        <f aca="false">VLOOKUP($D1430,metadata!$B$2:$Z$451,22,0)</f>
        <v>35</v>
      </c>
      <c r="Z1430" s="0" t="str">
        <f aca="false">VLOOKUP($D1430,metadata!$B$2:$Z$451,23,0)</f>
        <v/>
      </c>
      <c r="AA1430" s="0" t="str">
        <f aca="false">VLOOKUP($D1430,metadata!$B$2:$Z$451,24,0)</f>
        <v>nymphal</v>
      </c>
      <c r="AB1430" s="0" t="str">
        <f aca="false">VLOOKUP($D1430,metadata!$B$2:$Z$451,25,0)</f>
        <v/>
      </c>
      <c r="AC1430" s="0" t="n">
        <v>10.0112638266636</v>
      </c>
      <c r="AD1430" s="0" t="n">
        <v>33.8141025641025</v>
      </c>
      <c r="AF1430" s="0" t="n">
        <f aca="false">IF(AE1430="",V1430,AE1430)</f>
        <v>1</v>
      </c>
      <c r="AG1430" s="0" t="n">
        <f aca="false">ROUND(AC1430,1)</f>
        <v>10</v>
      </c>
      <c r="AH1430" s="0" t="n">
        <v>1992</v>
      </c>
      <c r="AI1430" s="0" t="s">
        <v>37</v>
      </c>
      <c r="AJ1430" s="0" t="s">
        <v>38</v>
      </c>
    </row>
    <row r="1431" customFormat="false" ht="13.8" hidden="true" customHeight="false" outlineLevel="0" collapsed="false">
      <c r="C1431" s="0" t="n">
        <v>1439</v>
      </c>
      <c r="D1431" s="3" t="str">
        <f aca="false">VLOOKUP(C1431,$A$1:$B$451,2)</f>
        <v>35-Ishigaki</v>
      </c>
      <c r="E1431" s="0" t="str">
        <f aca="false">VLOOKUP($D1431,metadata!$B$2:$S$451,2,0)</f>
        <v>NODA, H</v>
      </c>
      <c r="F1431" s="0" t="str">
        <f aca="false">VLOOKUP($D1431,metadata!$B$2:$S$451,3,0)</f>
        <v>GEOGRAPHIC-VARIATION OF NYMPHAL DIAPAUSE IN THE SMALL BROWN PLANTHOPPER IN JAPAN</v>
      </c>
      <c r="G1431" s="0" t="str">
        <f aca="false">VLOOKUP($D1431,metadata!$B$2:$S$451,4,0)</f>
        <v/>
      </c>
      <c r="H1431" s="0" t="str">
        <f aca="false">VLOOKUP($D1431,metadata!$B$2:$S$451,5,0)</f>
        <v>y</v>
      </c>
      <c r="I1431" s="0" t="str">
        <f aca="false">VLOOKUP($D1431,metadata!$B$2:$S$451,6,0)</f>
        <v>a</v>
      </c>
      <c r="J1431" s="0" t="str">
        <f aca="false">VLOOKUP($D1431,metadata!$B$2:$S$451,7,0)</f>
        <v>i</v>
      </c>
      <c r="K1431" s="0" t="n">
        <f aca="false">VLOOKUP($D1431,metadata!$B$2:$S$451,8,0)</f>
        <v>8</v>
      </c>
      <c r="L1431" s="0" t="n">
        <f aca="false">VLOOKUP($D1431,metadata!$B$2:$S$451,9,0)</f>
        <v>7</v>
      </c>
      <c r="M1431" s="0" t="str">
        <f aca="false">VLOOKUP($D1431,metadata!$B$2:$S$451,10,0)</f>
        <v/>
      </c>
      <c r="N1431" s="0" t="str">
        <f aca="false">VLOOKUP($D1431,metadata!$B$2:$S$451,11,0)</f>
        <v>laodelphax striatellus</v>
      </c>
      <c r="O1431" s="0" t="str">
        <f aca="false">VLOOKUP($D1431,metadata!$B$2:$S$451,12,0)</f>
        <v>homoptera</v>
      </c>
      <c r="P1431" s="0" t="str">
        <f aca="false">VLOOKUP($D1431,metadata!$B$2:$S$451,13,0)</f>
        <v>Ishigaki</v>
      </c>
      <c r="Q1431" s="0" t="n">
        <f aca="false">VLOOKUP($D1431,metadata!$B$2:$S$451,14,0)</f>
        <v>24.340556</v>
      </c>
      <c r="R1431" s="0" t="n">
        <f aca="false">VLOOKUP($D1431,metadata!$B$2:$S$451,15,0)</f>
        <v>124.155556</v>
      </c>
      <c r="S1431" s="0" t="str">
        <f aca="false">VLOOKUP($D1431,metadata!$B$2:$S$451,16,0)</f>
        <v/>
      </c>
      <c r="T1431" s="0" t="str">
        <f aca="false">VLOOKUP($D1431,metadata!$B$2:$S$451,17,0)</f>
        <v/>
      </c>
      <c r="U1431" s="0" t="str">
        <f aca="false">VLOOKUP($D1431,metadata!$B$2:$S$451,18,0)</f>
        <v/>
      </c>
      <c r="V1431" s="0" t="n">
        <f aca="false">VLOOKUP($D1431,metadata!$B$2:$Z$451,19,0)</f>
        <v>1</v>
      </c>
      <c r="W1431" s="0" t="str">
        <f aca="false">VLOOKUP($D1431,metadata!$B$2:$Z$451,20,0)</f>
        <v>not described</v>
      </c>
      <c r="X1431" s="0" t="str">
        <f aca="false">VLOOKUP($D1431,metadata!$B$2:$Z$451,21,0)</f>
        <v/>
      </c>
      <c r="Y1431" s="0" t="n">
        <f aca="false">VLOOKUP($D1431,metadata!$B$2:$Z$451,22,0)</f>
        <v>35</v>
      </c>
      <c r="Z1431" s="0" t="str">
        <f aca="false">VLOOKUP($D1431,metadata!$B$2:$Z$451,23,0)</f>
        <v/>
      </c>
      <c r="AA1431" s="0" t="str">
        <f aca="false">VLOOKUP($D1431,metadata!$B$2:$Z$451,24,0)</f>
        <v>nymphal</v>
      </c>
      <c r="AB1431" s="0" t="str">
        <f aca="false">VLOOKUP($D1431,metadata!$B$2:$Z$451,25,0)</f>
        <v/>
      </c>
      <c r="AC1431" s="0" t="n">
        <v>11.0189839775229</v>
      </c>
      <c r="AD1431" s="0" t="n">
        <v>13.9423076923076</v>
      </c>
      <c r="AF1431" s="0" t="n">
        <f aca="false">IF(AE1431="",V1431,AE1431)</f>
        <v>1</v>
      </c>
      <c r="AG1431" s="0" t="n">
        <f aca="false">ROUND(AC1431,1)</f>
        <v>11</v>
      </c>
      <c r="AH1431" s="0" t="n">
        <v>1992</v>
      </c>
      <c r="AI1431" s="0" t="s">
        <v>37</v>
      </c>
      <c r="AJ1431" s="0" t="s">
        <v>38</v>
      </c>
    </row>
    <row r="1432" customFormat="false" ht="13.8" hidden="true" customHeight="false" outlineLevel="0" collapsed="false">
      <c r="C1432" s="0" t="n">
        <v>1440</v>
      </c>
      <c r="D1432" s="3" t="str">
        <f aca="false">VLOOKUP(C1432,$A$1:$B$451,2)</f>
        <v>35-Ishigaki</v>
      </c>
      <c r="E1432" s="0" t="str">
        <f aca="false">VLOOKUP($D1432,metadata!$B$2:$S$451,2,0)</f>
        <v>NODA, H</v>
      </c>
      <c r="F1432" s="0" t="str">
        <f aca="false">VLOOKUP($D1432,metadata!$B$2:$S$451,3,0)</f>
        <v>GEOGRAPHIC-VARIATION OF NYMPHAL DIAPAUSE IN THE SMALL BROWN PLANTHOPPER IN JAPAN</v>
      </c>
      <c r="G1432" s="0" t="str">
        <f aca="false">VLOOKUP($D1432,metadata!$B$2:$S$451,4,0)</f>
        <v/>
      </c>
      <c r="H1432" s="0" t="str">
        <f aca="false">VLOOKUP($D1432,metadata!$B$2:$S$451,5,0)</f>
        <v>y</v>
      </c>
      <c r="I1432" s="0" t="str">
        <f aca="false">VLOOKUP($D1432,metadata!$B$2:$S$451,6,0)</f>
        <v>a</v>
      </c>
      <c r="J1432" s="0" t="str">
        <f aca="false">VLOOKUP($D1432,metadata!$B$2:$S$451,7,0)</f>
        <v>i</v>
      </c>
      <c r="K1432" s="0" t="n">
        <f aca="false">VLOOKUP($D1432,metadata!$B$2:$S$451,8,0)</f>
        <v>8</v>
      </c>
      <c r="L1432" s="0" t="n">
        <f aca="false">VLOOKUP($D1432,metadata!$B$2:$S$451,9,0)</f>
        <v>7</v>
      </c>
      <c r="M1432" s="0" t="str">
        <f aca="false">VLOOKUP($D1432,metadata!$B$2:$S$451,10,0)</f>
        <v/>
      </c>
      <c r="N1432" s="0" t="str">
        <f aca="false">VLOOKUP($D1432,metadata!$B$2:$S$451,11,0)</f>
        <v>laodelphax striatellus</v>
      </c>
      <c r="O1432" s="0" t="str">
        <f aca="false">VLOOKUP($D1432,metadata!$B$2:$S$451,12,0)</f>
        <v>homoptera</v>
      </c>
      <c r="P1432" s="0" t="str">
        <f aca="false">VLOOKUP($D1432,metadata!$B$2:$S$451,13,0)</f>
        <v>Ishigaki</v>
      </c>
      <c r="Q1432" s="0" t="n">
        <f aca="false">VLOOKUP($D1432,metadata!$B$2:$S$451,14,0)</f>
        <v>24.340556</v>
      </c>
      <c r="R1432" s="0" t="n">
        <f aca="false">VLOOKUP($D1432,metadata!$B$2:$S$451,15,0)</f>
        <v>124.155556</v>
      </c>
      <c r="S1432" s="0" t="str">
        <f aca="false">VLOOKUP($D1432,metadata!$B$2:$S$451,16,0)</f>
        <v/>
      </c>
      <c r="T1432" s="0" t="str">
        <f aca="false">VLOOKUP($D1432,metadata!$B$2:$S$451,17,0)</f>
        <v/>
      </c>
      <c r="U1432" s="0" t="str">
        <f aca="false">VLOOKUP($D1432,metadata!$B$2:$S$451,18,0)</f>
        <v/>
      </c>
      <c r="V1432" s="0" t="n">
        <f aca="false">VLOOKUP($D1432,metadata!$B$2:$Z$451,19,0)</f>
        <v>1</v>
      </c>
      <c r="W1432" s="0" t="str">
        <f aca="false">VLOOKUP($D1432,metadata!$B$2:$Z$451,20,0)</f>
        <v>not described</v>
      </c>
      <c r="X1432" s="0" t="str">
        <f aca="false">VLOOKUP($D1432,metadata!$B$2:$Z$451,21,0)</f>
        <v/>
      </c>
      <c r="Y1432" s="0" t="n">
        <f aca="false">VLOOKUP($D1432,metadata!$B$2:$Z$451,22,0)</f>
        <v>35</v>
      </c>
      <c r="Z1432" s="0" t="str">
        <f aca="false">VLOOKUP($D1432,metadata!$B$2:$Z$451,23,0)</f>
        <v/>
      </c>
      <c r="AA1432" s="0" t="str">
        <f aca="false">VLOOKUP($D1432,metadata!$B$2:$Z$451,24,0)</f>
        <v>nymphal</v>
      </c>
      <c r="AB1432" s="0" t="str">
        <f aca="false">VLOOKUP($D1432,metadata!$B$2:$Z$451,25,0)</f>
        <v/>
      </c>
      <c r="AC1432" s="0" t="n">
        <v>12.0059230009871</v>
      </c>
      <c r="AD1432" s="0" t="n">
        <v>12.5</v>
      </c>
      <c r="AF1432" s="0" t="n">
        <f aca="false">IF(AE1432="",V1432,AE1432)</f>
        <v>1</v>
      </c>
      <c r="AG1432" s="0" t="n">
        <f aca="false">ROUND(AC1432,1)</f>
        <v>12</v>
      </c>
      <c r="AH1432" s="0" t="n">
        <v>1992</v>
      </c>
      <c r="AI1432" s="0" t="s">
        <v>37</v>
      </c>
      <c r="AJ1432" s="0" t="s">
        <v>38</v>
      </c>
    </row>
    <row r="1433" customFormat="false" ht="13.8" hidden="false" customHeight="false" outlineLevel="0" collapsed="false">
      <c r="C1433" s="0" t="n">
        <v>1441</v>
      </c>
      <c r="D1433" s="3" t="str">
        <f aca="false">VLOOKUP(C1433,$A$1:$B$451,2)</f>
        <v>36-Kyoto</v>
      </c>
      <c r="E1433" s="0" t="str">
        <f aca="false">VLOOKUP($D1433,metadata!$B$2:$S$451,2,0)</f>
        <v>Noriyuki, S; Akiyama, K; Nishida, T</v>
      </c>
      <c r="F1433" s="0" t="str">
        <f aca="false">VLOOKUP($D1433,metadata!$B$2:$S$451,3,0)</f>
        <v>Life-history traits related to diapause in univoltine and bivoltine populations of Ypthima multistriata (Lepidoptera: Satyridae) inhabiting similar latitudes</v>
      </c>
      <c r="G1433" s="0" t="str">
        <f aca="false">VLOOKUP($D1433,metadata!$B$2:$S$451,4,0)</f>
        <v>10.1111/j.1479-8298.2011.00447.x</v>
      </c>
      <c r="H1433" s="0" t="str">
        <f aca="false">VLOOKUP($D1433,metadata!$B$2:$S$451,5,0)</f>
        <v>y</v>
      </c>
      <c r="I1433" s="0" t="str">
        <f aca="false">VLOOKUP($D1433,metadata!$B$2:$S$451,6,0)</f>
        <v>a</v>
      </c>
      <c r="J1433" s="0" t="str">
        <f aca="false">VLOOKUP($D1433,metadata!$B$2:$S$451,7,0)</f>
        <v>i</v>
      </c>
      <c r="K1433" s="0" t="n">
        <f aca="false">VLOOKUP($D1433,metadata!$B$2:$S$451,8,0)</f>
        <v>4</v>
      </c>
      <c r="L1433" s="0" t="n">
        <f aca="false">VLOOKUP($D1433,metadata!$B$2:$S$451,9,0)</f>
        <v>3</v>
      </c>
      <c r="M1433" s="0" t="str">
        <f aca="false">VLOOKUP($D1433,metadata!$B$2:$S$451,10,0)</f>
        <v/>
      </c>
      <c r="N1433" s="0" t="str">
        <f aca="false">VLOOKUP($D1433,metadata!$B$2:$S$451,11,0)</f>
        <v>Ypthima multistriata</v>
      </c>
      <c r="O1433" s="0" t="str">
        <f aca="false">VLOOKUP($D1433,metadata!$B$2:$S$451,12,0)</f>
        <v>lepidoptera</v>
      </c>
      <c r="P1433" s="0" t="str">
        <f aca="false">VLOOKUP($D1433,metadata!$B$2:$S$451,13,0)</f>
        <v>Kyoto</v>
      </c>
      <c r="Q1433" s="0" t="n">
        <f aca="false">VLOOKUP($D1433,metadata!$B$2:$S$451,14,0)</f>
        <v>34.75</v>
      </c>
      <c r="R1433" s="0" t="n">
        <f aca="false">VLOOKUP($D1433,metadata!$B$2:$S$451,15,0)</f>
        <v>135.819</v>
      </c>
      <c r="S1433" s="0" t="str">
        <f aca="false">VLOOKUP($D1433,metadata!$B$2:$S$451,16,0)</f>
        <v/>
      </c>
      <c r="T1433" s="0" t="str">
        <f aca="false">VLOOKUP($D1433,metadata!$B$2:$S$451,17,0)</f>
        <v/>
      </c>
      <c r="U1433" s="0" t="str">
        <f aca="false">VLOOKUP($D1433,metadata!$B$2:$S$451,18,0)</f>
        <v/>
      </c>
      <c r="V1433" s="0" t="n">
        <f aca="false">VLOOKUP($D1433,metadata!$B$2:$Z$451,19,0)</f>
        <v>66</v>
      </c>
      <c r="W1433" s="0" t="str">
        <f aca="false">VLOOKUP($D1433,metadata!$B$2:$Z$451,20,0)</f>
        <v>acc</v>
      </c>
      <c r="X1433" s="0" t="str">
        <f aca="false">VLOOKUP($D1433,metadata!$B$2:$Z$451,21,0)</f>
        <v/>
      </c>
      <c r="Y1433" s="0" t="n">
        <f aca="false">VLOOKUP($D1433,metadata!$B$2:$Z$451,22,0)</f>
        <v>36</v>
      </c>
      <c r="Z1433" s="0" t="str">
        <f aca="false">VLOOKUP($D1433,metadata!$B$2:$Z$451,23,0)</f>
        <v/>
      </c>
      <c r="AA1433" s="0" t="str">
        <f aca="false">VLOOKUP($D1433,metadata!$B$2:$Z$451,24,0)</f>
        <v>larval</v>
      </c>
      <c r="AB1433" s="0" t="str">
        <f aca="false">VLOOKUP($D1433,metadata!$B$2:$Z$451,25,0)</f>
        <v/>
      </c>
      <c r="AC1433" s="0" t="n">
        <v>12.941945143946</v>
      </c>
      <c r="AD1433" s="0" t="n">
        <v>92.888336849747</v>
      </c>
      <c r="AF1433" s="0" t="n">
        <f aca="false">IF(AE1433="",V1433,AE1433)</f>
        <v>66</v>
      </c>
      <c r="AG1433" s="0" t="n">
        <v>13</v>
      </c>
      <c r="AH1433" s="0" t="n">
        <v>2011</v>
      </c>
      <c r="AI1433" s="0" t="s">
        <v>37</v>
      </c>
      <c r="AJ1433" s="0" t="s">
        <v>38</v>
      </c>
    </row>
    <row r="1434" customFormat="false" ht="13.8" hidden="false" customHeight="false" outlineLevel="0" collapsed="false">
      <c r="C1434" s="0" t="n">
        <v>1442</v>
      </c>
      <c r="D1434" s="3" t="str">
        <f aca="false">VLOOKUP(C1434,$A$1:$B$451,2)</f>
        <v>36-Kyoto</v>
      </c>
      <c r="E1434" s="0" t="str">
        <f aca="false">VLOOKUP($D1434,metadata!$B$2:$S$451,2,0)</f>
        <v>Noriyuki, S; Akiyama, K; Nishida, T</v>
      </c>
      <c r="F1434" s="0" t="str">
        <f aca="false">VLOOKUP($D1434,metadata!$B$2:$S$451,3,0)</f>
        <v>Life-history traits related to diapause in univoltine and bivoltine populations of Ypthima multistriata (Lepidoptera: Satyridae) inhabiting similar latitudes</v>
      </c>
      <c r="G1434" s="0" t="str">
        <f aca="false">VLOOKUP($D1434,metadata!$B$2:$S$451,4,0)</f>
        <v>10.1111/j.1479-8298.2011.00447.x</v>
      </c>
      <c r="H1434" s="0" t="str">
        <f aca="false">VLOOKUP($D1434,metadata!$B$2:$S$451,5,0)</f>
        <v>y</v>
      </c>
      <c r="I1434" s="0" t="str">
        <f aca="false">VLOOKUP($D1434,metadata!$B$2:$S$451,6,0)</f>
        <v>a</v>
      </c>
      <c r="J1434" s="0" t="str">
        <f aca="false">VLOOKUP($D1434,metadata!$B$2:$S$451,7,0)</f>
        <v>i</v>
      </c>
      <c r="K1434" s="0" t="n">
        <f aca="false">VLOOKUP($D1434,metadata!$B$2:$S$451,8,0)</f>
        <v>4</v>
      </c>
      <c r="L1434" s="0" t="n">
        <f aca="false">VLOOKUP($D1434,metadata!$B$2:$S$451,9,0)</f>
        <v>3</v>
      </c>
      <c r="M1434" s="0" t="str">
        <f aca="false">VLOOKUP($D1434,metadata!$B$2:$S$451,10,0)</f>
        <v/>
      </c>
      <c r="N1434" s="0" t="str">
        <f aca="false">VLOOKUP($D1434,metadata!$B$2:$S$451,11,0)</f>
        <v>Ypthima multistriata</v>
      </c>
      <c r="O1434" s="0" t="str">
        <f aca="false">VLOOKUP($D1434,metadata!$B$2:$S$451,12,0)</f>
        <v>lepidoptera</v>
      </c>
      <c r="P1434" s="0" t="str">
        <f aca="false">VLOOKUP($D1434,metadata!$B$2:$S$451,13,0)</f>
        <v>Kyoto</v>
      </c>
      <c r="Q1434" s="0" t="n">
        <f aca="false">VLOOKUP($D1434,metadata!$B$2:$S$451,14,0)</f>
        <v>34.75</v>
      </c>
      <c r="R1434" s="0" t="n">
        <f aca="false">VLOOKUP($D1434,metadata!$B$2:$S$451,15,0)</f>
        <v>135.819</v>
      </c>
      <c r="S1434" s="0" t="str">
        <f aca="false">VLOOKUP($D1434,metadata!$B$2:$S$451,16,0)</f>
        <v/>
      </c>
      <c r="T1434" s="0" t="str">
        <f aca="false">VLOOKUP($D1434,metadata!$B$2:$S$451,17,0)</f>
        <v/>
      </c>
      <c r="U1434" s="0" t="str">
        <f aca="false">VLOOKUP($D1434,metadata!$B$2:$S$451,18,0)</f>
        <v/>
      </c>
      <c r="V1434" s="0" t="n">
        <f aca="false">VLOOKUP($D1434,metadata!$B$2:$Z$451,19,0)</f>
        <v>66</v>
      </c>
      <c r="W1434" s="0" t="str">
        <f aca="false">VLOOKUP($D1434,metadata!$B$2:$Z$451,20,0)</f>
        <v>acc</v>
      </c>
      <c r="X1434" s="0" t="str">
        <f aca="false">VLOOKUP($D1434,metadata!$B$2:$Z$451,21,0)</f>
        <v/>
      </c>
      <c r="Y1434" s="0" t="n">
        <f aca="false">VLOOKUP($D1434,metadata!$B$2:$Z$451,22,0)</f>
        <v>36</v>
      </c>
      <c r="Z1434" s="0" t="str">
        <f aca="false">VLOOKUP($D1434,metadata!$B$2:$Z$451,23,0)</f>
        <v/>
      </c>
      <c r="AA1434" s="0" t="str">
        <f aca="false">VLOOKUP($D1434,metadata!$B$2:$Z$451,24,0)</f>
        <v>larval</v>
      </c>
      <c r="AB1434" s="0" t="str">
        <f aca="false">VLOOKUP($D1434,metadata!$B$2:$Z$451,25,0)</f>
        <v/>
      </c>
      <c r="AC1434" s="0" t="n">
        <v>14.5254883277751</v>
      </c>
      <c r="AD1434" s="0" t="n">
        <v>1.05605844052723</v>
      </c>
      <c r="AF1434" s="0" t="n">
        <f aca="false">IF(AE1434="",V1434,AE1434)</f>
        <v>66</v>
      </c>
      <c r="AG1434" s="0" t="n">
        <f aca="false">ROUND(AC1434,1)</f>
        <v>14.5</v>
      </c>
      <c r="AH1434" s="0" t="n">
        <v>2011</v>
      </c>
      <c r="AI1434" s="0" t="s">
        <v>37</v>
      </c>
      <c r="AJ1434" s="0" t="s">
        <v>38</v>
      </c>
    </row>
    <row r="1435" customFormat="false" ht="13.8" hidden="false" customHeight="false" outlineLevel="0" collapsed="false">
      <c r="C1435" s="0" t="n">
        <v>1443</v>
      </c>
      <c r="D1435" s="3" t="str">
        <f aca="false">VLOOKUP(C1435,$A$1:$B$451,2)</f>
        <v>36-Kyoto</v>
      </c>
      <c r="E1435" s="0" t="str">
        <f aca="false">VLOOKUP($D1435,metadata!$B$2:$S$451,2,0)</f>
        <v>Noriyuki, S; Akiyama, K; Nishida, T</v>
      </c>
      <c r="F1435" s="0" t="str">
        <f aca="false">VLOOKUP($D1435,metadata!$B$2:$S$451,3,0)</f>
        <v>Life-history traits related to diapause in univoltine and bivoltine populations of Ypthima multistriata (Lepidoptera: Satyridae) inhabiting similar latitudes</v>
      </c>
      <c r="G1435" s="0" t="str">
        <f aca="false">VLOOKUP($D1435,metadata!$B$2:$S$451,4,0)</f>
        <v>10.1111/j.1479-8298.2011.00447.x</v>
      </c>
      <c r="H1435" s="0" t="str">
        <f aca="false">VLOOKUP($D1435,metadata!$B$2:$S$451,5,0)</f>
        <v>y</v>
      </c>
      <c r="I1435" s="0" t="str">
        <f aca="false">VLOOKUP($D1435,metadata!$B$2:$S$451,6,0)</f>
        <v>a</v>
      </c>
      <c r="J1435" s="0" t="str">
        <f aca="false">VLOOKUP($D1435,metadata!$B$2:$S$451,7,0)</f>
        <v>i</v>
      </c>
      <c r="K1435" s="0" t="n">
        <f aca="false">VLOOKUP($D1435,metadata!$B$2:$S$451,8,0)</f>
        <v>4</v>
      </c>
      <c r="L1435" s="0" t="n">
        <f aca="false">VLOOKUP($D1435,metadata!$B$2:$S$451,9,0)</f>
        <v>3</v>
      </c>
      <c r="M1435" s="0" t="str">
        <f aca="false">VLOOKUP($D1435,metadata!$B$2:$S$451,10,0)</f>
        <v/>
      </c>
      <c r="N1435" s="0" t="str">
        <f aca="false">VLOOKUP($D1435,metadata!$B$2:$S$451,11,0)</f>
        <v>Ypthima multistriata</v>
      </c>
      <c r="O1435" s="0" t="str">
        <f aca="false">VLOOKUP($D1435,metadata!$B$2:$S$451,12,0)</f>
        <v>lepidoptera</v>
      </c>
      <c r="P1435" s="0" t="str">
        <f aca="false">VLOOKUP($D1435,metadata!$B$2:$S$451,13,0)</f>
        <v>Kyoto</v>
      </c>
      <c r="Q1435" s="0" t="n">
        <f aca="false">VLOOKUP($D1435,metadata!$B$2:$S$451,14,0)</f>
        <v>34.75</v>
      </c>
      <c r="R1435" s="0" t="n">
        <f aca="false">VLOOKUP($D1435,metadata!$B$2:$S$451,15,0)</f>
        <v>135.819</v>
      </c>
      <c r="S1435" s="0" t="str">
        <f aca="false">VLOOKUP($D1435,metadata!$B$2:$S$451,16,0)</f>
        <v/>
      </c>
      <c r="T1435" s="0" t="str">
        <f aca="false">VLOOKUP($D1435,metadata!$B$2:$S$451,17,0)</f>
        <v/>
      </c>
      <c r="U1435" s="0" t="str">
        <f aca="false">VLOOKUP($D1435,metadata!$B$2:$S$451,18,0)</f>
        <v/>
      </c>
      <c r="V1435" s="0" t="n">
        <f aca="false">VLOOKUP($D1435,metadata!$B$2:$Z$451,19,0)</f>
        <v>66</v>
      </c>
      <c r="W1435" s="0" t="str">
        <f aca="false">VLOOKUP($D1435,metadata!$B$2:$Z$451,20,0)</f>
        <v>acc</v>
      </c>
      <c r="X1435" s="0" t="str">
        <f aca="false">VLOOKUP($D1435,metadata!$B$2:$Z$451,21,0)</f>
        <v/>
      </c>
      <c r="Y1435" s="0" t="n">
        <f aca="false">VLOOKUP($D1435,metadata!$B$2:$Z$451,22,0)</f>
        <v>36</v>
      </c>
      <c r="Z1435" s="0" t="str">
        <f aca="false">VLOOKUP($D1435,metadata!$B$2:$Z$451,23,0)</f>
        <v/>
      </c>
      <c r="AA1435" s="0" t="str">
        <f aca="false">VLOOKUP($D1435,metadata!$B$2:$Z$451,24,0)</f>
        <v>larval</v>
      </c>
      <c r="AB1435" s="0" t="str">
        <f aca="false">VLOOKUP($D1435,metadata!$B$2:$Z$451,25,0)</f>
        <v/>
      </c>
      <c r="AC1435" s="0" t="n">
        <v>16.0076226774654</v>
      </c>
      <c r="AD1435" s="0" t="n">
        <v>-0.385104017786233</v>
      </c>
      <c r="AF1435" s="0" t="n">
        <f aca="false">IF(AE1435="",V1435,AE1435)</f>
        <v>66</v>
      </c>
      <c r="AG1435" s="0" t="n">
        <f aca="false">ROUND(AC1435,1)</f>
        <v>16</v>
      </c>
      <c r="AH1435" s="0" t="n">
        <v>2011</v>
      </c>
      <c r="AI1435" s="0" t="s">
        <v>37</v>
      </c>
      <c r="AJ1435" s="0" t="s">
        <v>38</v>
      </c>
    </row>
    <row r="1436" customFormat="false" ht="13.8" hidden="false" customHeight="false" outlineLevel="0" collapsed="false">
      <c r="C1436" s="0" t="n">
        <v>1444</v>
      </c>
      <c r="D1436" s="3" t="str">
        <f aca="false">VLOOKUP(C1436,$A$1:$B$451,2)</f>
        <v>36-Ieshima Is.</v>
      </c>
      <c r="E1436" s="0" t="str">
        <f aca="false">VLOOKUP($D1436,metadata!$B$2:$S$451,2,0)</f>
        <v>Noriyuki, S; Akiyama, K; Nishida, T</v>
      </c>
      <c r="F1436" s="0" t="str">
        <f aca="false">VLOOKUP($D1436,metadata!$B$2:$S$451,3,0)</f>
        <v>Life-history traits related to diapause in univoltine and bivoltine populations of Ypthima multistriata (Lepidoptera: Satyridae) inhabiting similar latitudes</v>
      </c>
      <c r="G1436" s="0" t="str">
        <f aca="false">VLOOKUP($D1436,metadata!$B$2:$S$451,4,0)</f>
        <v>10.1111/j.1479-8298.2011.00447.x</v>
      </c>
      <c r="H1436" s="0" t="str">
        <f aca="false">VLOOKUP($D1436,metadata!$B$2:$S$451,5,0)</f>
        <v>y</v>
      </c>
      <c r="I1436" s="0" t="str">
        <f aca="false">VLOOKUP($D1436,metadata!$B$2:$S$451,6,0)</f>
        <v>a</v>
      </c>
      <c r="J1436" s="0" t="str">
        <f aca="false">VLOOKUP($D1436,metadata!$B$2:$S$451,7,0)</f>
        <v>i</v>
      </c>
      <c r="K1436" s="0" t="n">
        <f aca="false">VLOOKUP($D1436,metadata!$B$2:$S$451,8,0)</f>
        <v>4</v>
      </c>
      <c r="L1436" s="0" t="n">
        <f aca="false">VLOOKUP($D1436,metadata!$B$2:$S$451,9,0)</f>
        <v>3</v>
      </c>
      <c r="M1436" s="0" t="str">
        <f aca="false">VLOOKUP($D1436,metadata!$B$2:$S$451,10,0)</f>
        <v/>
      </c>
      <c r="N1436" s="0" t="str">
        <f aca="false">VLOOKUP($D1436,metadata!$B$2:$S$451,11,0)</f>
        <v>Ypthima multistriata</v>
      </c>
      <c r="O1436" s="0" t="str">
        <f aca="false">VLOOKUP($D1436,metadata!$B$2:$S$451,12,0)</f>
        <v>lepidoptera</v>
      </c>
      <c r="P1436" s="0" t="str">
        <f aca="false">VLOOKUP($D1436,metadata!$B$2:$S$451,13,0)</f>
        <v>Ieshima Is.</v>
      </c>
      <c r="Q1436" s="0" t="n">
        <f aca="false">VLOOKUP($D1436,metadata!$B$2:$S$451,14,0)</f>
        <v>34.667</v>
      </c>
      <c r="R1436" s="0" t="n">
        <f aca="false">VLOOKUP($D1436,metadata!$B$2:$S$451,15,0)</f>
        <v>134.526</v>
      </c>
      <c r="S1436" s="0" t="str">
        <f aca="false">VLOOKUP($D1436,metadata!$B$2:$S$451,16,0)</f>
        <v/>
      </c>
      <c r="T1436" s="0" t="str">
        <f aca="false">VLOOKUP($D1436,metadata!$B$2:$S$451,17,0)</f>
        <v/>
      </c>
      <c r="U1436" s="0" t="str">
        <f aca="false">VLOOKUP($D1436,metadata!$B$2:$S$451,18,0)</f>
        <v/>
      </c>
      <c r="V1436" s="0" t="n">
        <f aca="false">VLOOKUP($D1436,metadata!$B$2:$Z$451,19,0)</f>
        <v>13</v>
      </c>
      <c r="W1436" s="0" t="str">
        <f aca="false">VLOOKUP($D1436,metadata!$B$2:$Z$451,20,0)</f>
        <v>acc</v>
      </c>
      <c r="X1436" s="0" t="str">
        <f aca="false">VLOOKUP($D1436,metadata!$B$2:$Z$451,21,0)</f>
        <v/>
      </c>
      <c r="Y1436" s="0" t="n">
        <f aca="false">VLOOKUP($D1436,metadata!$B$2:$Z$451,22,0)</f>
        <v>36</v>
      </c>
      <c r="Z1436" s="0" t="str">
        <f aca="false">VLOOKUP($D1436,metadata!$B$2:$Z$451,23,0)</f>
        <v/>
      </c>
      <c r="AA1436" s="0" t="str">
        <f aca="false">VLOOKUP($D1436,metadata!$B$2:$Z$451,24,0)</f>
        <v>larval</v>
      </c>
      <c r="AB1436" s="0" t="str">
        <f aca="false">VLOOKUP($D1436,metadata!$B$2:$Z$451,25,0)</f>
        <v/>
      </c>
      <c r="AC1436" s="0" t="n">
        <v>12.9529708024229</v>
      </c>
      <c r="AD1436" s="0" t="n">
        <v>96.3491685383062</v>
      </c>
      <c r="AF1436" s="0" t="n">
        <f aca="false">IF(AE1436="",V1436,AE1436)</f>
        <v>13</v>
      </c>
      <c r="AG1436" s="0" t="n">
        <f aca="false">ROUND(AC1436,1)</f>
        <v>13</v>
      </c>
      <c r="AH1436" s="0" t="n">
        <v>2011</v>
      </c>
      <c r="AI1436" s="0" t="s">
        <v>37</v>
      </c>
      <c r="AJ1436" s="0" t="s">
        <v>38</v>
      </c>
    </row>
    <row r="1437" customFormat="false" ht="13.8" hidden="false" customHeight="false" outlineLevel="0" collapsed="false">
      <c r="C1437" s="0" t="n">
        <v>1445</v>
      </c>
      <c r="D1437" s="3" t="str">
        <f aca="false">VLOOKUP(C1437,$A$1:$B$451,2)</f>
        <v>36-Ieshima Is.</v>
      </c>
      <c r="E1437" s="0" t="str">
        <f aca="false">VLOOKUP($D1437,metadata!$B$2:$S$451,2,0)</f>
        <v>Noriyuki, S; Akiyama, K; Nishida, T</v>
      </c>
      <c r="F1437" s="0" t="str">
        <f aca="false">VLOOKUP($D1437,metadata!$B$2:$S$451,3,0)</f>
        <v>Life-history traits related to diapause in univoltine and bivoltine populations of Ypthima multistriata (Lepidoptera: Satyridae) inhabiting similar latitudes</v>
      </c>
      <c r="G1437" s="0" t="str">
        <f aca="false">VLOOKUP($D1437,metadata!$B$2:$S$451,4,0)</f>
        <v>10.1111/j.1479-8298.2011.00447.x</v>
      </c>
      <c r="H1437" s="0" t="str">
        <f aca="false">VLOOKUP($D1437,metadata!$B$2:$S$451,5,0)</f>
        <v>y</v>
      </c>
      <c r="I1437" s="0" t="str">
        <f aca="false">VLOOKUP($D1437,metadata!$B$2:$S$451,6,0)</f>
        <v>a</v>
      </c>
      <c r="J1437" s="0" t="str">
        <f aca="false">VLOOKUP($D1437,metadata!$B$2:$S$451,7,0)</f>
        <v>i</v>
      </c>
      <c r="K1437" s="0" t="n">
        <f aca="false">VLOOKUP($D1437,metadata!$B$2:$S$451,8,0)</f>
        <v>4</v>
      </c>
      <c r="L1437" s="0" t="n">
        <f aca="false">VLOOKUP($D1437,metadata!$B$2:$S$451,9,0)</f>
        <v>3</v>
      </c>
      <c r="M1437" s="0" t="str">
        <f aca="false">VLOOKUP($D1437,metadata!$B$2:$S$451,10,0)</f>
        <v/>
      </c>
      <c r="N1437" s="0" t="str">
        <f aca="false">VLOOKUP($D1437,metadata!$B$2:$S$451,11,0)</f>
        <v>Ypthima multistriata</v>
      </c>
      <c r="O1437" s="0" t="str">
        <f aca="false">VLOOKUP($D1437,metadata!$B$2:$S$451,12,0)</f>
        <v>lepidoptera</v>
      </c>
      <c r="P1437" s="0" t="str">
        <f aca="false">VLOOKUP($D1437,metadata!$B$2:$S$451,13,0)</f>
        <v>Ieshima Is.</v>
      </c>
      <c r="Q1437" s="0" t="n">
        <f aca="false">VLOOKUP($D1437,metadata!$B$2:$S$451,14,0)</f>
        <v>34.667</v>
      </c>
      <c r="R1437" s="0" t="n">
        <f aca="false">VLOOKUP($D1437,metadata!$B$2:$S$451,15,0)</f>
        <v>134.526</v>
      </c>
      <c r="S1437" s="0" t="str">
        <f aca="false">VLOOKUP($D1437,metadata!$B$2:$S$451,16,0)</f>
        <v/>
      </c>
      <c r="T1437" s="0" t="str">
        <f aca="false">VLOOKUP($D1437,metadata!$B$2:$S$451,17,0)</f>
        <v/>
      </c>
      <c r="U1437" s="0" t="str">
        <f aca="false">VLOOKUP($D1437,metadata!$B$2:$S$451,18,0)</f>
        <v/>
      </c>
      <c r="V1437" s="0" t="n">
        <f aca="false">VLOOKUP($D1437,metadata!$B$2:$Z$451,19,0)</f>
        <v>13</v>
      </c>
      <c r="W1437" s="0" t="str">
        <f aca="false">VLOOKUP($D1437,metadata!$B$2:$Z$451,20,0)</f>
        <v>acc</v>
      </c>
      <c r="X1437" s="0" t="str">
        <f aca="false">VLOOKUP($D1437,metadata!$B$2:$Z$451,21,0)</f>
        <v/>
      </c>
      <c r="Y1437" s="0" t="n">
        <f aca="false">VLOOKUP($D1437,metadata!$B$2:$Z$451,22,0)</f>
        <v>36</v>
      </c>
      <c r="Z1437" s="0" t="str">
        <f aca="false">VLOOKUP($D1437,metadata!$B$2:$Z$451,23,0)</f>
        <v/>
      </c>
      <c r="AA1437" s="0" t="str">
        <f aca="false">VLOOKUP($D1437,metadata!$B$2:$Z$451,24,0)</f>
        <v>larval</v>
      </c>
      <c r="AB1437" s="0" t="str">
        <f aca="false">VLOOKUP($D1437,metadata!$B$2:$Z$451,25,0)</f>
        <v/>
      </c>
      <c r="AC1437" s="0" t="n">
        <v>14.7484516436398</v>
      </c>
      <c r="AD1437" s="0" t="n">
        <v>71.0417659202795</v>
      </c>
      <c r="AF1437" s="0" t="n">
        <f aca="false">IF(AE1437="",V1437,AE1437)</f>
        <v>13</v>
      </c>
      <c r="AG1437" s="0" t="n">
        <v>14</v>
      </c>
      <c r="AH1437" s="0" t="n">
        <v>2011</v>
      </c>
      <c r="AI1437" s="0" t="s">
        <v>37</v>
      </c>
      <c r="AJ1437" s="0" t="s">
        <v>38</v>
      </c>
    </row>
    <row r="1438" customFormat="false" ht="13.8" hidden="false" customHeight="false" outlineLevel="0" collapsed="false">
      <c r="C1438" s="0" t="n">
        <v>1446</v>
      </c>
      <c r="D1438" s="3" t="str">
        <f aca="false">VLOOKUP(C1438,$A$1:$B$451,2)</f>
        <v>36-Ieshima Is.</v>
      </c>
      <c r="E1438" s="0" t="str">
        <f aca="false">VLOOKUP($D1438,metadata!$B$2:$S$451,2,0)</f>
        <v>Noriyuki, S; Akiyama, K; Nishida, T</v>
      </c>
      <c r="F1438" s="0" t="str">
        <f aca="false">VLOOKUP($D1438,metadata!$B$2:$S$451,3,0)</f>
        <v>Life-history traits related to diapause in univoltine and bivoltine populations of Ypthima multistriata (Lepidoptera: Satyridae) inhabiting similar latitudes</v>
      </c>
      <c r="G1438" s="0" t="str">
        <f aca="false">VLOOKUP($D1438,metadata!$B$2:$S$451,4,0)</f>
        <v>10.1111/j.1479-8298.2011.00447.x</v>
      </c>
      <c r="H1438" s="0" t="str">
        <f aca="false">VLOOKUP($D1438,metadata!$B$2:$S$451,5,0)</f>
        <v>y</v>
      </c>
      <c r="I1438" s="0" t="str">
        <f aca="false">VLOOKUP($D1438,metadata!$B$2:$S$451,6,0)</f>
        <v>a</v>
      </c>
      <c r="J1438" s="0" t="str">
        <f aca="false">VLOOKUP($D1438,metadata!$B$2:$S$451,7,0)</f>
        <v>i</v>
      </c>
      <c r="K1438" s="0" t="n">
        <f aca="false">VLOOKUP($D1438,metadata!$B$2:$S$451,8,0)</f>
        <v>4</v>
      </c>
      <c r="L1438" s="0" t="n">
        <f aca="false">VLOOKUP($D1438,metadata!$B$2:$S$451,9,0)</f>
        <v>3</v>
      </c>
      <c r="M1438" s="0" t="str">
        <f aca="false">VLOOKUP($D1438,metadata!$B$2:$S$451,10,0)</f>
        <v/>
      </c>
      <c r="N1438" s="0" t="str">
        <f aca="false">VLOOKUP($D1438,metadata!$B$2:$S$451,11,0)</f>
        <v>Ypthima multistriata</v>
      </c>
      <c r="O1438" s="0" t="str">
        <f aca="false">VLOOKUP($D1438,metadata!$B$2:$S$451,12,0)</f>
        <v>lepidoptera</v>
      </c>
      <c r="P1438" s="0" t="str">
        <f aca="false">VLOOKUP($D1438,metadata!$B$2:$S$451,13,0)</f>
        <v>Ieshima Is.</v>
      </c>
      <c r="Q1438" s="0" t="n">
        <f aca="false">VLOOKUP($D1438,metadata!$B$2:$S$451,14,0)</f>
        <v>34.667</v>
      </c>
      <c r="R1438" s="0" t="n">
        <f aca="false">VLOOKUP($D1438,metadata!$B$2:$S$451,15,0)</f>
        <v>134.526</v>
      </c>
      <c r="S1438" s="0" t="str">
        <f aca="false">VLOOKUP($D1438,metadata!$B$2:$S$451,16,0)</f>
        <v/>
      </c>
      <c r="T1438" s="0" t="str">
        <f aca="false">VLOOKUP($D1438,metadata!$B$2:$S$451,17,0)</f>
        <v/>
      </c>
      <c r="U1438" s="0" t="str">
        <f aca="false">VLOOKUP($D1438,metadata!$B$2:$S$451,18,0)</f>
        <v/>
      </c>
      <c r="V1438" s="0" t="n">
        <f aca="false">VLOOKUP($D1438,metadata!$B$2:$Z$451,19,0)</f>
        <v>13</v>
      </c>
      <c r="W1438" s="0" t="str">
        <f aca="false">VLOOKUP($D1438,metadata!$B$2:$Z$451,20,0)</f>
        <v>acc</v>
      </c>
      <c r="X1438" s="0" t="str">
        <f aca="false">VLOOKUP($D1438,metadata!$B$2:$Z$451,21,0)</f>
        <v/>
      </c>
      <c r="Y1438" s="0" t="n">
        <f aca="false">VLOOKUP($D1438,metadata!$B$2:$Z$451,22,0)</f>
        <v>36</v>
      </c>
      <c r="Z1438" s="0" t="str">
        <f aca="false">VLOOKUP($D1438,metadata!$B$2:$Z$451,23,0)</f>
        <v/>
      </c>
      <c r="AA1438" s="0" t="str">
        <f aca="false">VLOOKUP($D1438,metadata!$B$2:$Z$451,24,0)</f>
        <v>larval</v>
      </c>
      <c r="AB1438" s="0" t="str">
        <f aca="false">VLOOKUP($D1438,metadata!$B$2:$Z$451,25,0)</f>
        <v/>
      </c>
      <c r="AC1438" s="0" t="n">
        <v>16.0186483359422</v>
      </c>
      <c r="AD1438" s="0" t="n">
        <v>3.07572767077294</v>
      </c>
      <c r="AF1438" s="0" t="n">
        <f aca="false">IF(AE1438="",V1438,AE1438)</f>
        <v>13</v>
      </c>
      <c r="AG1438" s="0" t="n">
        <f aca="false">ROUND(AC1438,1)</f>
        <v>16</v>
      </c>
      <c r="AH1438" s="0" t="n">
        <v>2011</v>
      </c>
      <c r="AI1438" s="0" t="s">
        <v>37</v>
      </c>
      <c r="AJ1438" s="0" t="s">
        <v>38</v>
      </c>
    </row>
    <row r="1439" customFormat="false" ht="13.8" hidden="false" customHeight="false" outlineLevel="0" collapsed="false">
      <c r="C1439" s="0" t="n">
        <v>1447</v>
      </c>
      <c r="D1439" s="3" t="str">
        <f aca="false">VLOOKUP(C1439,$A$1:$B$451,2)</f>
        <v>36-Tangashima Is.</v>
      </c>
      <c r="E1439" s="0" t="str">
        <f aca="false">VLOOKUP($D1439,metadata!$B$2:$S$451,2,0)</f>
        <v>Noriyuki, S; Akiyama, K; Nishida, T</v>
      </c>
      <c r="F1439" s="0" t="str">
        <f aca="false">VLOOKUP($D1439,metadata!$B$2:$S$451,3,0)</f>
        <v>Life-history traits related to diapause in univoltine and bivoltine populations of Ypthima multistriata (Lepidoptera: Satyridae) inhabiting similar latitudes</v>
      </c>
      <c r="G1439" s="0" t="str">
        <f aca="false">VLOOKUP($D1439,metadata!$B$2:$S$451,4,0)</f>
        <v>10.1111/j.1479-8298.2011.00447.x</v>
      </c>
      <c r="H1439" s="0" t="str">
        <f aca="false">VLOOKUP($D1439,metadata!$B$2:$S$451,5,0)</f>
        <v>y</v>
      </c>
      <c r="I1439" s="0" t="str">
        <f aca="false">VLOOKUP($D1439,metadata!$B$2:$S$451,6,0)</f>
        <v>a</v>
      </c>
      <c r="J1439" s="0" t="str">
        <f aca="false">VLOOKUP($D1439,metadata!$B$2:$S$451,7,0)</f>
        <v>i</v>
      </c>
      <c r="K1439" s="0" t="n">
        <f aca="false">VLOOKUP($D1439,metadata!$B$2:$S$451,8,0)</f>
        <v>4</v>
      </c>
      <c r="L1439" s="0" t="n">
        <f aca="false">VLOOKUP($D1439,metadata!$B$2:$S$451,9,0)</f>
        <v>3</v>
      </c>
      <c r="M1439" s="0" t="str">
        <f aca="false">VLOOKUP($D1439,metadata!$B$2:$S$451,10,0)</f>
        <v/>
      </c>
      <c r="N1439" s="0" t="str">
        <f aca="false">VLOOKUP($D1439,metadata!$B$2:$S$451,11,0)</f>
        <v>Ypthima multistriata</v>
      </c>
      <c r="O1439" s="0" t="str">
        <f aca="false">VLOOKUP($D1439,metadata!$B$2:$S$451,12,0)</f>
        <v>lepidoptera</v>
      </c>
      <c r="P1439" s="0" t="str">
        <f aca="false">VLOOKUP($D1439,metadata!$B$2:$S$451,13,0)</f>
        <v>Tangashima Is.</v>
      </c>
      <c r="Q1439" s="0" t="n">
        <f aca="false">VLOOKUP($D1439,metadata!$B$2:$S$451,14,0)</f>
        <v>34.657</v>
      </c>
      <c r="R1439" s="0" t="n">
        <f aca="false">VLOOKUP($D1439,metadata!$B$2:$S$451,15,0)</f>
        <v>134.576</v>
      </c>
      <c r="S1439" s="0" t="str">
        <f aca="false">VLOOKUP($D1439,metadata!$B$2:$S$451,16,0)</f>
        <v/>
      </c>
      <c r="T1439" s="0" t="str">
        <f aca="false">VLOOKUP($D1439,metadata!$B$2:$S$451,17,0)</f>
        <v/>
      </c>
      <c r="U1439" s="0" t="str">
        <f aca="false">VLOOKUP($D1439,metadata!$B$2:$S$451,18,0)</f>
        <v/>
      </c>
      <c r="V1439" s="0" t="n">
        <f aca="false">VLOOKUP($D1439,metadata!$B$2:$Z$451,19,0)</f>
        <v>34.6</v>
      </c>
      <c r="W1439" s="0" t="str">
        <f aca="false">VLOOKUP($D1439,metadata!$B$2:$Z$451,20,0)</f>
        <v>acc</v>
      </c>
      <c r="X1439" s="0" t="str">
        <f aca="false">VLOOKUP($D1439,metadata!$B$2:$Z$451,21,0)</f>
        <v/>
      </c>
      <c r="Y1439" s="0" t="n">
        <f aca="false">VLOOKUP($D1439,metadata!$B$2:$Z$451,22,0)</f>
        <v>36</v>
      </c>
      <c r="Z1439" s="0" t="str">
        <f aca="false">VLOOKUP($D1439,metadata!$B$2:$Z$451,23,0)</f>
        <v/>
      </c>
      <c r="AA1439" s="0" t="str">
        <f aca="false">VLOOKUP($D1439,metadata!$B$2:$Z$451,24,0)</f>
        <v>larval</v>
      </c>
      <c r="AB1439" s="0" t="str">
        <f aca="false">VLOOKUP($D1439,metadata!$B$2:$Z$451,25,0)</f>
        <v/>
      </c>
      <c r="AC1439" s="0" t="n">
        <v>12.8508133124617</v>
      </c>
      <c r="AD1439" s="0" t="n">
        <v>100.394178633816</v>
      </c>
      <c r="AF1439" s="0" t="n">
        <f aca="false">IF(AE1439="",V1439,AE1439)</f>
        <v>34.6</v>
      </c>
      <c r="AG1439" s="0" t="n">
        <v>13</v>
      </c>
      <c r="AH1439" s="0" t="n">
        <v>2011</v>
      </c>
      <c r="AI1439" s="0" t="s">
        <v>37</v>
      </c>
      <c r="AJ1439" s="0" t="s">
        <v>38</v>
      </c>
    </row>
    <row r="1440" customFormat="false" ht="13.8" hidden="false" customHeight="false" outlineLevel="0" collapsed="false">
      <c r="C1440" s="0" t="n">
        <v>1448</v>
      </c>
      <c r="D1440" s="3" t="str">
        <f aca="false">VLOOKUP(C1440,$A$1:$B$451,2)</f>
        <v>36-Tangashima Is.</v>
      </c>
      <c r="E1440" s="0" t="str">
        <f aca="false">VLOOKUP($D1440,metadata!$B$2:$S$451,2,0)</f>
        <v>Noriyuki, S; Akiyama, K; Nishida, T</v>
      </c>
      <c r="F1440" s="0" t="str">
        <f aca="false">VLOOKUP($D1440,metadata!$B$2:$S$451,3,0)</f>
        <v>Life-history traits related to diapause in univoltine and bivoltine populations of Ypthima multistriata (Lepidoptera: Satyridae) inhabiting similar latitudes</v>
      </c>
      <c r="G1440" s="0" t="str">
        <f aca="false">VLOOKUP($D1440,metadata!$B$2:$S$451,4,0)</f>
        <v>10.1111/j.1479-8298.2011.00447.x</v>
      </c>
      <c r="H1440" s="0" t="str">
        <f aca="false">VLOOKUP($D1440,metadata!$B$2:$S$451,5,0)</f>
        <v>y</v>
      </c>
      <c r="I1440" s="0" t="str">
        <f aca="false">VLOOKUP($D1440,metadata!$B$2:$S$451,6,0)</f>
        <v>a</v>
      </c>
      <c r="J1440" s="0" t="str">
        <f aca="false">VLOOKUP($D1440,metadata!$B$2:$S$451,7,0)</f>
        <v>i</v>
      </c>
      <c r="K1440" s="0" t="n">
        <f aca="false">VLOOKUP($D1440,metadata!$B$2:$S$451,8,0)</f>
        <v>4</v>
      </c>
      <c r="L1440" s="0" t="n">
        <f aca="false">VLOOKUP($D1440,metadata!$B$2:$S$451,9,0)</f>
        <v>3</v>
      </c>
      <c r="M1440" s="0" t="str">
        <f aca="false">VLOOKUP($D1440,metadata!$B$2:$S$451,10,0)</f>
        <v/>
      </c>
      <c r="N1440" s="0" t="str">
        <f aca="false">VLOOKUP($D1440,metadata!$B$2:$S$451,11,0)</f>
        <v>Ypthima multistriata</v>
      </c>
      <c r="O1440" s="0" t="str">
        <f aca="false">VLOOKUP($D1440,metadata!$B$2:$S$451,12,0)</f>
        <v>lepidoptera</v>
      </c>
      <c r="P1440" s="0" t="str">
        <f aca="false">VLOOKUP($D1440,metadata!$B$2:$S$451,13,0)</f>
        <v>Tangashima Is.</v>
      </c>
      <c r="Q1440" s="0" t="n">
        <f aca="false">VLOOKUP($D1440,metadata!$B$2:$S$451,14,0)</f>
        <v>34.657</v>
      </c>
      <c r="R1440" s="0" t="n">
        <f aca="false">VLOOKUP($D1440,metadata!$B$2:$S$451,15,0)</f>
        <v>134.576</v>
      </c>
      <c r="S1440" s="0" t="str">
        <f aca="false">VLOOKUP($D1440,metadata!$B$2:$S$451,16,0)</f>
        <v/>
      </c>
      <c r="T1440" s="0" t="str">
        <f aca="false">VLOOKUP($D1440,metadata!$B$2:$S$451,17,0)</f>
        <v/>
      </c>
      <c r="U1440" s="0" t="str">
        <f aca="false">VLOOKUP($D1440,metadata!$B$2:$S$451,18,0)</f>
        <v/>
      </c>
      <c r="V1440" s="0" t="n">
        <f aca="false">VLOOKUP($D1440,metadata!$B$2:$Z$451,19,0)</f>
        <v>34.6</v>
      </c>
      <c r="W1440" s="0" t="str">
        <f aca="false">VLOOKUP($D1440,metadata!$B$2:$Z$451,20,0)</f>
        <v>acc</v>
      </c>
      <c r="X1440" s="0" t="str">
        <f aca="false">VLOOKUP($D1440,metadata!$B$2:$Z$451,21,0)</f>
        <v/>
      </c>
      <c r="Y1440" s="0" t="n">
        <f aca="false">VLOOKUP($D1440,metadata!$B$2:$Z$451,22,0)</f>
        <v>36</v>
      </c>
      <c r="Z1440" s="0" t="str">
        <f aca="false">VLOOKUP($D1440,metadata!$B$2:$Z$451,23,0)</f>
        <v/>
      </c>
      <c r="AA1440" s="0" t="str">
        <f aca="false">VLOOKUP($D1440,metadata!$B$2:$Z$451,24,0)</f>
        <v>larval</v>
      </c>
      <c r="AB1440" s="0" t="str">
        <f aca="false">VLOOKUP($D1440,metadata!$B$2:$Z$451,25,0)</f>
        <v/>
      </c>
      <c r="AC1440" s="0" t="n">
        <v>14.7442319471857</v>
      </c>
      <c r="AD1440" s="0" t="n">
        <v>100.272805644411</v>
      </c>
      <c r="AF1440" s="0" t="n">
        <f aca="false">IF(AE1440="",V1440,AE1440)</f>
        <v>34.6</v>
      </c>
      <c r="AG1440" s="0" t="n">
        <v>14</v>
      </c>
      <c r="AH1440" s="0" t="n">
        <v>2011</v>
      </c>
      <c r="AI1440" s="0" t="s">
        <v>37</v>
      </c>
      <c r="AJ1440" s="0" t="s">
        <v>38</v>
      </c>
    </row>
    <row r="1441" customFormat="false" ht="13.8" hidden="false" customHeight="false" outlineLevel="0" collapsed="false">
      <c r="C1441" s="0" t="n">
        <v>1449</v>
      </c>
      <c r="D1441" s="3" t="str">
        <f aca="false">VLOOKUP(C1441,$A$1:$B$451,2)</f>
        <v>36-Tangashima Is.</v>
      </c>
      <c r="E1441" s="0" t="str">
        <f aca="false">VLOOKUP($D1441,metadata!$B$2:$S$451,2,0)</f>
        <v>Noriyuki, S; Akiyama, K; Nishida, T</v>
      </c>
      <c r="F1441" s="0" t="str">
        <f aca="false">VLOOKUP($D1441,metadata!$B$2:$S$451,3,0)</f>
        <v>Life-history traits related to diapause in univoltine and bivoltine populations of Ypthima multistriata (Lepidoptera: Satyridae) inhabiting similar latitudes</v>
      </c>
      <c r="G1441" s="0" t="str">
        <f aca="false">VLOOKUP($D1441,metadata!$B$2:$S$451,4,0)</f>
        <v>10.1111/j.1479-8298.2011.00447.x</v>
      </c>
      <c r="H1441" s="0" t="str">
        <f aca="false">VLOOKUP($D1441,metadata!$B$2:$S$451,5,0)</f>
        <v>y</v>
      </c>
      <c r="I1441" s="0" t="str">
        <f aca="false">VLOOKUP($D1441,metadata!$B$2:$S$451,6,0)</f>
        <v>a</v>
      </c>
      <c r="J1441" s="0" t="str">
        <f aca="false">VLOOKUP($D1441,metadata!$B$2:$S$451,7,0)</f>
        <v>i</v>
      </c>
      <c r="K1441" s="0" t="n">
        <f aca="false">VLOOKUP($D1441,metadata!$B$2:$S$451,8,0)</f>
        <v>4</v>
      </c>
      <c r="L1441" s="0" t="n">
        <f aca="false">VLOOKUP($D1441,metadata!$B$2:$S$451,9,0)</f>
        <v>3</v>
      </c>
      <c r="M1441" s="0" t="str">
        <f aca="false">VLOOKUP($D1441,metadata!$B$2:$S$451,10,0)</f>
        <v/>
      </c>
      <c r="N1441" s="0" t="str">
        <f aca="false">VLOOKUP($D1441,metadata!$B$2:$S$451,11,0)</f>
        <v>Ypthima multistriata</v>
      </c>
      <c r="O1441" s="0" t="str">
        <f aca="false">VLOOKUP($D1441,metadata!$B$2:$S$451,12,0)</f>
        <v>lepidoptera</v>
      </c>
      <c r="P1441" s="0" t="str">
        <f aca="false">VLOOKUP($D1441,metadata!$B$2:$S$451,13,0)</f>
        <v>Tangashima Is.</v>
      </c>
      <c r="Q1441" s="0" t="n">
        <f aca="false">VLOOKUP($D1441,metadata!$B$2:$S$451,14,0)</f>
        <v>34.657</v>
      </c>
      <c r="R1441" s="0" t="n">
        <f aca="false">VLOOKUP($D1441,metadata!$B$2:$S$451,15,0)</f>
        <v>134.576</v>
      </c>
      <c r="S1441" s="0" t="str">
        <f aca="false">VLOOKUP($D1441,metadata!$B$2:$S$451,16,0)</f>
        <v/>
      </c>
      <c r="T1441" s="0" t="str">
        <f aca="false">VLOOKUP($D1441,metadata!$B$2:$S$451,17,0)</f>
        <v/>
      </c>
      <c r="U1441" s="0" t="str">
        <f aca="false">VLOOKUP($D1441,metadata!$B$2:$S$451,18,0)</f>
        <v/>
      </c>
      <c r="V1441" s="0" t="n">
        <f aca="false">VLOOKUP($D1441,metadata!$B$2:$Z$451,19,0)</f>
        <v>34.6</v>
      </c>
      <c r="W1441" s="0" t="str">
        <f aca="false">VLOOKUP($D1441,metadata!$B$2:$Z$451,20,0)</f>
        <v>acc</v>
      </c>
      <c r="X1441" s="0" t="str">
        <f aca="false">VLOOKUP($D1441,metadata!$B$2:$Z$451,21,0)</f>
        <v/>
      </c>
      <c r="Y1441" s="0" t="n">
        <f aca="false">VLOOKUP($D1441,metadata!$B$2:$Z$451,22,0)</f>
        <v>36</v>
      </c>
      <c r="Z1441" s="0" t="str">
        <f aca="false">VLOOKUP($D1441,metadata!$B$2:$Z$451,23,0)</f>
        <v/>
      </c>
      <c r="AA1441" s="0" t="str">
        <f aca="false">VLOOKUP($D1441,metadata!$B$2:$Z$451,24,0)</f>
        <v>larval</v>
      </c>
      <c r="AB1441" s="0" t="str">
        <f aca="false">VLOOKUP($D1441,metadata!$B$2:$Z$451,25,0)</f>
        <v/>
      </c>
      <c r="AC1441" s="0" t="n">
        <v>16.0226638535356</v>
      </c>
      <c r="AD1441" s="0" t="n">
        <v>7.11393180426054</v>
      </c>
      <c r="AF1441" s="0" t="n">
        <f aca="false">IF(AE1441="",V1441,AE1441)</f>
        <v>34.6</v>
      </c>
      <c r="AG1441" s="0" t="n">
        <f aca="false">ROUND(AC1441,1)</f>
        <v>16</v>
      </c>
      <c r="AH1441" s="0" t="n">
        <v>2011</v>
      </c>
      <c r="AI1441" s="0" t="s">
        <v>37</v>
      </c>
      <c r="AJ1441" s="0" t="s">
        <v>38</v>
      </c>
    </row>
    <row r="1442" customFormat="false" ht="13.8" hidden="false" customHeight="false" outlineLevel="0" collapsed="false">
      <c r="C1442" s="0" t="n">
        <v>1450</v>
      </c>
      <c r="D1442" s="3" t="str">
        <f aca="false">VLOOKUP(C1442,$A$1:$B$451,2)</f>
        <v>36-Bouzeshima Is.</v>
      </c>
      <c r="E1442" s="0" t="str">
        <f aca="false">VLOOKUP($D1442,metadata!$B$2:$S$451,2,0)</f>
        <v>Noriyuki, S; Akiyama, K; Nishida, T</v>
      </c>
      <c r="F1442" s="0" t="str">
        <f aca="false">VLOOKUP($D1442,metadata!$B$2:$S$451,3,0)</f>
        <v>Life-history traits related to diapause in univoltine and bivoltine populations of Ypthima multistriata (Lepidoptera: Satyridae) inhabiting similar latitudes</v>
      </c>
      <c r="G1442" s="0" t="str">
        <f aca="false">VLOOKUP($D1442,metadata!$B$2:$S$451,4,0)</f>
        <v>10.1111/j.1479-8298.2011.00447.x</v>
      </c>
      <c r="H1442" s="0" t="str">
        <f aca="false">VLOOKUP($D1442,metadata!$B$2:$S$451,5,0)</f>
        <v>y</v>
      </c>
      <c r="I1442" s="0" t="str">
        <f aca="false">VLOOKUP($D1442,metadata!$B$2:$S$451,6,0)</f>
        <v>a</v>
      </c>
      <c r="J1442" s="0" t="str">
        <f aca="false">VLOOKUP($D1442,metadata!$B$2:$S$451,7,0)</f>
        <v>i</v>
      </c>
      <c r="K1442" s="0" t="n">
        <f aca="false">VLOOKUP($D1442,metadata!$B$2:$S$451,8,0)</f>
        <v>4</v>
      </c>
      <c r="L1442" s="0" t="n">
        <f aca="false">VLOOKUP($D1442,metadata!$B$2:$S$451,9,0)</f>
        <v>3</v>
      </c>
      <c r="M1442" s="0" t="str">
        <f aca="false">VLOOKUP($D1442,metadata!$B$2:$S$451,10,0)</f>
        <v/>
      </c>
      <c r="N1442" s="0" t="str">
        <f aca="false">VLOOKUP($D1442,metadata!$B$2:$S$451,11,0)</f>
        <v>Ypthima multistriata</v>
      </c>
      <c r="O1442" s="0" t="str">
        <f aca="false">VLOOKUP($D1442,metadata!$B$2:$S$451,12,0)</f>
        <v>lepidoptera</v>
      </c>
      <c r="P1442" s="0" t="str">
        <f aca="false">VLOOKUP($D1442,metadata!$B$2:$S$451,13,0)</f>
        <v>Bouzeshima Is.</v>
      </c>
      <c r="Q1442" s="0" t="n">
        <f aca="false">VLOOKUP($D1442,metadata!$B$2:$S$451,14,0)</f>
        <v>34.652</v>
      </c>
      <c r="R1442" s="0" t="n">
        <f aca="false">VLOOKUP($D1442,metadata!$B$2:$S$451,15,0)</f>
        <v>134.512</v>
      </c>
      <c r="S1442" s="0" t="str">
        <f aca="false">VLOOKUP($D1442,metadata!$B$2:$S$451,16,0)</f>
        <v/>
      </c>
      <c r="T1442" s="0" t="str">
        <f aca="false">VLOOKUP($D1442,metadata!$B$2:$S$451,17,0)</f>
        <v/>
      </c>
      <c r="U1442" s="0" t="str">
        <f aca="false">VLOOKUP($D1442,metadata!$B$2:$S$451,18,0)</f>
        <v/>
      </c>
      <c r="V1442" s="0" t="n">
        <f aca="false">VLOOKUP($D1442,metadata!$B$2:$Z$451,19,0)</f>
        <v>37.6</v>
      </c>
      <c r="W1442" s="0" t="str">
        <f aca="false">VLOOKUP($D1442,metadata!$B$2:$Z$451,20,0)</f>
        <v>acc</v>
      </c>
      <c r="X1442" s="0" t="str">
        <f aca="false">VLOOKUP($D1442,metadata!$B$2:$Z$451,21,0)</f>
        <v/>
      </c>
      <c r="Y1442" s="0" t="n">
        <f aca="false">VLOOKUP($D1442,metadata!$B$2:$Z$451,22,0)</f>
        <v>36</v>
      </c>
      <c r="Z1442" s="0" t="str">
        <f aca="false">VLOOKUP($D1442,metadata!$B$2:$Z$451,23,0)</f>
        <v/>
      </c>
      <c r="AA1442" s="0" t="str">
        <f aca="false">VLOOKUP($D1442,metadata!$B$2:$Z$451,24,0)</f>
        <v>larval</v>
      </c>
      <c r="AB1442" s="0" t="str">
        <f aca="false">VLOOKUP($D1442,metadata!$B$2:$Z$451,25,0)</f>
        <v/>
      </c>
      <c r="AC1442" s="0" t="n">
        <v>13.0814673654121</v>
      </c>
      <c r="AD1442" s="0" t="n">
        <v>100.571700809909</v>
      </c>
      <c r="AF1442" s="0" t="n">
        <f aca="false">IF(AE1442="",V1442,AE1442)</f>
        <v>37.6</v>
      </c>
      <c r="AG1442" s="0" t="n">
        <v>13</v>
      </c>
      <c r="AH1442" s="0" t="n">
        <v>2011</v>
      </c>
      <c r="AI1442" s="0" t="s">
        <v>37</v>
      </c>
      <c r="AJ1442" s="0" t="s">
        <v>38</v>
      </c>
    </row>
    <row r="1443" customFormat="false" ht="13.8" hidden="false" customHeight="false" outlineLevel="0" collapsed="false">
      <c r="C1443" s="0" t="n">
        <v>1451</v>
      </c>
      <c r="D1443" s="3" t="str">
        <f aca="false">VLOOKUP(C1443,$A$1:$B$451,2)</f>
        <v>36-Bouzeshima Is.</v>
      </c>
      <c r="E1443" s="0" t="str">
        <f aca="false">VLOOKUP($D1443,metadata!$B$2:$S$451,2,0)</f>
        <v>Noriyuki, S; Akiyama, K; Nishida, T</v>
      </c>
      <c r="F1443" s="0" t="str">
        <f aca="false">VLOOKUP($D1443,metadata!$B$2:$S$451,3,0)</f>
        <v>Life-history traits related to diapause in univoltine and bivoltine populations of Ypthima multistriata (Lepidoptera: Satyridae) inhabiting similar latitudes</v>
      </c>
      <c r="G1443" s="0" t="str">
        <f aca="false">VLOOKUP($D1443,metadata!$B$2:$S$451,4,0)</f>
        <v>10.1111/j.1479-8298.2011.00447.x</v>
      </c>
      <c r="H1443" s="0" t="str">
        <f aca="false">VLOOKUP($D1443,metadata!$B$2:$S$451,5,0)</f>
        <v>y</v>
      </c>
      <c r="I1443" s="0" t="str">
        <f aca="false">VLOOKUP($D1443,metadata!$B$2:$S$451,6,0)</f>
        <v>a</v>
      </c>
      <c r="J1443" s="0" t="str">
        <f aca="false">VLOOKUP($D1443,metadata!$B$2:$S$451,7,0)</f>
        <v>i</v>
      </c>
      <c r="K1443" s="0" t="n">
        <f aca="false">VLOOKUP($D1443,metadata!$B$2:$S$451,8,0)</f>
        <v>4</v>
      </c>
      <c r="L1443" s="0" t="n">
        <f aca="false">VLOOKUP($D1443,metadata!$B$2:$S$451,9,0)</f>
        <v>3</v>
      </c>
      <c r="M1443" s="0" t="str">
        <f aca="false">VLOOKUP($D1443,metadata!$B$2:$S$451,10,0)</f>
        <v/>
      </c>
      <c r="N1443" s="0" t="str">
        <f aca="false">VLOOKUP($D1443,metadata!$B$2:$S$451,11,0)</f>
        <v>Ypthima multistriata</v>
      </c>
      <c r="O1443" s="0" t="str">
        <f aca="false">VLOOKUP($D1443,metadata!$B$2:$S$451,12,0)</f>
        <v>lepidoptera</v>
      </c>
      <c r="P1443" s="0" t="str">
        <f aca="false">VLOOKUP($D1443,metadata!$B$2:$S$451,13,0)</f>
        <v>Bouzeshima Is.</v>
      </c>
      <c r="Q1443" s="0" t="n">
        <f aca="false">VLOOKUP($D1443,metadata!$B$2:$S$451,14,0)</f>
        <v>34.652</v>
      </c>
      <c r="R1443" s="0" t="n">
        <f aca="false">VLOOKUP($D1443,metadata!$B$2:$S$451,15,0)</f>
        <v>134.512</v>
      </c>
      <c r="S1443" s="0" t="str">
        <f aca="false">VLOOKUP($D1443,metadata!$B$2:$S$451,16,0)</f>
        <v/>
      </c>
      <c r="T1443" s="0" t="str">
        <f aca="false">VLOOKUP($D1443,metadata!$B$2:$S$451,17,0)</f>
        <v/>
      </c>
      <c r="U1443" s="0" t="str">
        <f aca="false">VLOOKUP($D1443,metadata!$B$2:$S$451,18,0)</f>
        <v/>
      </c>
      <c r="V1443" s="0" t="n">
        <f aca="false">VLOOKUP($D1443,metadata!$B$2:$Z$451,19,0)</f>
        <v>37.6</v>
      </c>
      <c r="W1443" s="0" t="str">
        <f aca="false">VLOOKUP($D1443,metadata!$B$2:$Z$451,20,0)</f>
        <v>acc</v>
      </c>
      <c r="X1443" s="0" t="str">
        <f aca="false">VLOOKUP($D1443,metadata!$B$2:$Z$451,21,0)</f>
        <v/>
      </c>
      <c r="Y1443" s="0" t="n">
        <f aca="false">VLOOKUP($D1443,metadata!$B$2:$Z$451,22,0)</f>
        <v>36</v>
      </c>
      <c r="Z1443" s="0" t="str">
        <f aca="false">VLOOKUP($D1443,metadata!$B$2:$Z$451,23,0)</f>
        <v/>
      </c>
      <c r="AA1443" s="0" t="str">
        <f aca="false">VLOOKUP($D1443,metadata!$B$2:$Z$451,24,0)</f>
        <v>larval</v>
      </c>
      <c r="AB1443" s="0" t="str">
        <f aca="false">VLOOKUP($D1443,metadata!$B$2:$Z$451,25,0)</f>
        <v/>
      </c>
      <c r="AC1443" s="0" t="n">
        <v>14.9831212141836</v>
      </c>
      <c r="AD1443" s="0" t="n">
        <v>100.25749222986</v>
      </c>
      <c r="AF1443" s="0" t="n">
        <f aca="false">IF(AE1443="",V1443,AE1443)</f>
        <v>37.6</v>
      </c>
      <c r="AG1443" s="0" t="n">
        <f aca="false">ROUND(AC1443,1)</f>
        <v>15</v>
      </c>
      <c r="AH1443" s="0" t="n">
        <v>2011</v>
      </c>
      <c r="AI1443" s="0" t="s">
        <v>37</v>
      </c>
      <c r="AJ1443" s="0" t="s">
        <v>38</v>
      </c>
    </row>
    <row r="1444" customFormat="false" ht="13.8" hidden="false" customHeight="false" outlineLevel="0" collapsed="false">
      <c r="C1444" s="0" t="n">
        <v>1452</v>
      </c>
      <c r="D1444" s="3" t="str">
        <f aca="false">VLOOKUP(C1444,$A$1:$B$451,2)</f>
        <v>36-Bouzeshima Is.</v>
      </c>
      <c r="E1444" s="0" t="str">
        <f aca="false">VLOOKUP($D1444,metadata!$B$2:$S$451,2,0)</f>
        <v>Noriyuki, S; Akiyama, K; Nishida, T</v>
      </c>
      <c r="F1444" s="0" t="str">
        <f aca="false">VLOOKUP($D1444,metadata!$B$2:$S$451,3,0)</f>
        <v>Life-history traits related to diapause in univoltine and bivoltine populations of Ypthima multistriata (Lepidoptera: Satyridae) inhabiting similar latitudes</v>
      </c>
      <c r="G1444" s="0" t="str">
        <f aca="false">VLOOKUP($D1444,metadata!$B$2:$S$451,4,0)</f>
        <v>10.1111/j.1479-8298.2011.00447.x</v>
      </c>
      <c r="H1444" s="0" t="str">
        <f aca="false">VLOOKUP($D1444,metadata!$B$2:$S$451,5,0)</f>
        <v>y</v>
      </c>
      <c r="I1444" s="0" t="str">
        <f aca="false">VLOOKUP($D1444,metadata!$B$2:$S$451,6,0)</f>
        <v>a</v>
      </c>
      <c r="J1444" s="0" t="str">
        <f aca="false">VLOOKUP($D1444,metadata!$B$2:$S$451,7,0)</f>
        <v>i</v>
      </c>
      <c r="K1444" s="0" t="n">
        <f aca="false">VLOOKUP($D1444,metadata!$B$2:$S$451,8,0)</f>
        <v>4</v>
      </c>
      <c r="L1444" s="0" t="n">
        <f aca="false">VLOOKUP($D1444,metadata!$B$2:$S$451,9,0)</f>
        <v>3</v>
      </c>
      <c r="M1444" s="0" t="str">
        <f aca="false">VLOOKUP($D1444,metadata!$B$2:$S$451,10,0)</f>
        <v/>
      </c>
      <c r="N1444" s="0" t="str">
        <f aca="false">VLOOKUP($D1444,metadata!$B$2:$S$451,11,0)</f>
        <v>Ypthima multistriata</v>
      </c>
      <c r="O1444" s="0" t="str">
        <f aca="false">VLOOKUP($D1444,metadata!$B$2:$S$451,12,0)</f>
        <v>lepidoptera</v>
      </c>
      <c r="P1444" s="0" t="str">
        <f aca="false">VLOOKUP($D1444,metadata!$B$2:$S$451,13,0)</f>
        <v>Bouzeshima Is.</v>
      </c>
      <c r="Q1444" s="0" t="n">
        <f aca="false">VLOOKUP($D1444,metadata!$B$2:$S$451,14,0)</f>
        <v>34.652</v>
      </c>
      <c r="R1444" s="0" t="n">
        <f aca="false">VLOOKUP($D1444,metadata!$B$2:$S$451,15,0)</f>
        <v>134.512</v>
      </c>
      <c r="S1444" s="0" t="str">
        <f aca="false">VLOOKUP($D1444,metadata!$B$2:$S$451,16,0)</f>
        <v/>
      </c>
      <c r="T1444" s="0" t="str">
        <f aca="false">VLOOKUP($D1444,metadata!$B$2:$S$451,17,0)</f>
        <v/>
      </c>
      <c r="U1444" s="0" t="str">
        <f aca="false">VLOOKUP($D1444,metadata!$B$2:$S$451,18,0)</f>
        <v/>
      </c>
      <c r="V1444" s="0" t="n">
        <f aca="false">VLOOKUP($D1444,metadata!$B$2:$Z$451,19,0)</f>
        <v>37.6</v>
      </c>
      <c r="W1444" s="0" t="str">
        <f aca="false">VLOOKUP($D1444,metadata!$B$2:$Z$451,20,0)</f>
        <v>acc</v>
      </c>
      <c r="X1444" s="0" t="str">
        <f aca="false">VLOOKUP($D1444,metadata!$B$2:$Z$451,21,0)</f>
        <v/>
      </c>
      <c r="Y1444" s="0" t="n">
        <f aca="false">VLOOKUP($D1444,metadata!$B$2:$Z$451,22,0)</f>
        <v>36</v>
      </c>
      <c r="Z1444" s="0" t="str">
        <f aca="false">VLOOKUP($D1444,metadata!$B$2:$Z$451,23,0)</f>
        <v/>
      </c>
      <c r="AA1444" s="0" t="str">
        <f aca="false">VLOOKUP($D1444,metadata!$B$2:$Z$451,24,0)</f>
        <v>larval</v>
      </c>
      <c r="AB1444" s="0" t="str">
        <f aca="false">VLOOKUP($D1444,metadata!$B$2:$Z$451,25,0)</f>
        <v/>
      </c>
      <c r="AC1444" s="0" t="n">
        <v>16.0315116041652</v>
      </c>
      <c r="AD1444" s="0" t="n">
        <v>7.11336464075864</v>
      </c>
      <c r="AF1444" s="0" t="n">
        <f aca="false">IF(AE1444="",V1444,AE1444)</f>
        <v>37.6</v>
      </c>
      <c r="AG1444" s="0" t="n">
        <f aca="false">ROUND(AC1444,1)</f>
        <v>16</v>
      </c>
      <c r="AH1444" s="0" t="n">
        <v>2011</v>
      </c>
      <c r="AI1444" s="0" t="s">
        <v>37</v>
      </c>
      <c r="AJ1444" s="0" t="s">
        <v>38</v>
      </c>
    </row>
    <row r="1445" customFormat="false" ht="13.8" hidden="false" customHeight="false" outlineLevel="0" collapsed="false">
      <c r="C1445" s="0" t="n">
        <v>1453</v>
      </c>
      <c r="D1445" s="3" t="str">
        <f aca="false">VLOOKUP(C1445,$A$1:$B$451,2)</f>
        <v>37- OUL</v>
      </c>
      <c r="E1445" s="0" t="str">
        <f aca="false">VLOOKUP($D1445,metadata!$B$2:$S$451,2,0)</f>
        <v>Paolucci, S; van de Zande, L; Beukeboom, LW</v>
      </c>
      <c r="F1445" s="0" t="str">
        <f aca="false">VLOOKUP($D1445,metadata!$B$2:$S$451,3,0)</f>
        <v>Adaptive latitudinal cline of photoperiodic diapause induction in the parasitoid Nasonia vitripennis in Europe</v>
      </c>
      <c r="G1445" s="0" t="str">
        <f aca="false">VLOOKUP($D1445,metadata!$B$2:$S$451,4,0)</f>
        <v>10.1111/jeb.12113</v>
      </c>
      <c r="H1445" s="0" t="str">
        <f aca="false">VLOOKUP($D1445,metadata!$B$2:$S$451,5,0)</f>
        <v>y-ask</v>
      </c>
      <c r="I1445" s="0" t="str">
        <f aca="false">VLOOKUP($D1445,metadata!$B$2:$S$451,6,0)</f>
        <v>a</v>
      </c>
      <c r="J1445" s="0" t="str">
        <f aca="false">VLOOKUP($D1445,metadata!$B$2:$S$451,7,0)</f>
        <v>i</v>
      </c>
      <c r="K1445" s="0" t="n">
        <f aca="false">VLOOKUP($D1445,metadata!$B$2:$S$451,8,0)</f>
        <v>7</v>
      </c>
      <c r="L1445" s="0" t="n">
        <f aca="false">VLOOKUP($D1445,metadata!$B$2:$S$451,9,0)</f>
        <v>8</v>
      </c>
      <c r="M1445" s="0" t="str">
        <f aca="false">VLOOKUP($D1445,metadata!$B$2:$S$451,10,0)</f>
        <v/>
      </c>
      <c r="N1445" s="0" t="str">
        <f aca="false">VLOOKUP($D1445,metadata!$B$2:$S$451,11,0)</f>
        <v>Nasonia vitripennis</v>
      </c>
      <c r="O1445" s="0" t="str">
        <f aca="false">VLOOKUP($D1445,metadata!$B$2:$S$451,12,0)</f>
        <v>hymenoptera</v>
      </c>
      <c r="P1445" s="0" t="str">
        <f aca="false">VLOOKUP($D1445,metadata!$B$2:$S$451,13,0)</f>
        <v>OUL</v>
      </c>
      <c r="Q1445" s="0" t="n">
        <f aca="false">VLOOKUP($D1445,metadata!$B$2:$S$451,14,0)</f>
        <v>65.0611555555556</v>
      </c>
      <c r="R1445" s="0" t="n">
        <f aca="false">VLOOKUP($D1445,metadata!$B$2:$S$451,15,0)</f>
        <v>25.528</v>
      </c>
      <c r="S1445" s="0" t="str">
        <f aca="false">VLOOKUP($D1445,metadata!$B$2:$S$451,16,0)</f>
        <v/>
      </c>
      <c r="T1445" s="0" t="str">
        <f aca="false">VLOOKUP($D1445,metadata!$B$2:$S$451,17,0)</f>
        <v/>
      </c>
      <c r="U1445" s="0" t="str">
        <f aca="false">VLOOKUP($D1445,metadata!$B$2:$S$451,18,0)</f>
        <v/>
      </c>
      <c r="V1445" s="0" t="n">
        <f aca="false">VLOOKUP($D1445,metadata!$B$2:$Z$451,19,0)</f>
        <v>26</v>
      </c>
      <c r="W1445" s="0" t="str">
        <f aca="false">VLOOKUP($D1445,metadata!$B$2:$Z$451,20,0)</f>
        <v>pop level/ask</v>
      </c>
      <c r="X1445" s="0" t="str">
        <f aca="false">VLOOKUP($D1445,metadata!$B$2:$Z$451,21,0)</f>
        <v/>
      </c>
      <c r="Y1445" s="0" t="n">
        <f aca="false">VLOOKUP($D1445,metadata!$B$2:$Z$451,22,0)</f>
        <v>37</v>
      </c>
      <c r="Z1445" s="0" t="str">
        <f aca="false">VLOOKUP($D1445,metadata!$B$2:$Z$451,23,0)</f>
        <v/>
      </c>
      <c r="AA1445" s="0" t="str">
        <f aca="false">VLOOKUP($D1445,metadata!$B$2:$Z$451,24,0)</f>
        <v>larval</v>
      </c>
      <c r="AB1445" s="0" t="str">
        <f aca="false">VLOOKUP($D1445,metadata!$B$2:$Z$451,25,0)</f>
        <v>26 lines with 15 replicates each</v>
      </c>
      <c r="AC1445" s="0" t="n">
        <v>7.98543296466145</v>
      </c>
      <c r="AD1445" s="0" t="n">
        <v>100</v>
      </c>
      <c r="AF1445" s="0" t="n">
        <f aca="false">IF(AE1445="",V1445,AE1445)</f>
        <v>26</v>
      </c>
      <c r="AG1445" s="0" t="n">
        <f aca="false">ROUND(AC1445,1)</f>
        <v>8</v>
      </c>
      <c r="AH1445" s="0" t="n">
        <v>2013</v>
      </c>
      <c r="AI1445" s="0" t="s">
        <v>37</v>
      </c>
      <c r="AJ1445" s="0" t="s">
        <v>38</v>
      </c>
    </row>
    <row r="1446" customFormat="false" ht="13.8" hidden="false" customHeight="false" outlineLevel="0" collapsed="false">
      <c r="C1446" s="0" t="n">
        <v>1454</v>
      </c>
      <c r="D1446" s="3" t="str">
        <f aca="false">VLOOKUP(C1446,$A$1:$B$451,2)</f>
        <v>37- OUL</v>
      </c>
      <c r="E1446" s="0" t="str">
        <f aca="false">VLOOKUP($D1446,metadata!$B$2:$S$451,2,0)</f>
        <v>Paolucci, S; van de Zande, L; Beukeboom, LW</v>
      </c>
      <c r="F1446" s="0" t="str">
        <f aca="false">VLOOKUP($D1446,metadata!$B$2:$S$451,3,0)</f>
        <v>Adaptive latitudinal cline of photoperiodic diapause induction in the parasitoid Nasonia vitripennis in Europe</v>
      </c>
      <c r="G1446" s="0" t="str">
        <f aca="false">VLOOKUP($D1446,metadata!$B$2:$S$451,4,0)</f>
        <v>10.1111/jeb.12113</v>
      </c>
      <c r="H1446" s="0" t="str">
        <f aca="false">VLOOKUP($D1446,metadata!$B$2:$S$451,5,0)</f>
        <v>y-ask</v>
      </c>
      <c r="I1446" s="0" t="str">
        <f aca="false">VLOOKUP($D1446,metadata!$B$2:$S$451,6,0)</f>
        <v>a</v>
      </c>
      <c r="J1446" s="0" t="str">
        <f aca="false">VLOOKUP($D1446,metadata!$B$2:$S$451,7,0)</f>
        <v>i</v>
      </c>
      <c r="K1446" s="0" t="n">
        <f aca="false">VLOOKUP($D1446,metadata!$B$2:$S$451,8,0)</f>
        <v>7</v>
      </c>
      <c r="L1446" s="0" t="n">
        <f aca="false">VLOOKUP($D1446,metadata!$B$2:$S$451,9,0)</f>
        <v>8</v>
      </c>
      <c r="M1446" s="0" t="str">
        <f aca="false">VLOOKUP($D1446,metadata!$B$2:$S$451,10,0)</f>
        <v/>
      </c>
      <c r="N1446" s="0" t="str">
        <f aca="false">VLOOKUP($D1446,metadata!$B$2:$S$451,11,0)</f>
        <v>Nasonia vitripennis</v>
      </c>
      <c r="O1446" s="0" t="str">
        <f aca="false">VLOOKUP($D1446,metadata!$B$2:$S$451,12,0)</f>
        <v>hymenoptera</v>
      </c>
      <c r="P1446" s="0" t="str">
        <f aca="false">VLOOKUP($D1446,metadata!$B$2:$S$451,13,0)</f>
        <v>OUL</v>
      </c>
      <c r="Q1446" s="0" t="n">
        <f aca="false">VLOOKUP($D1446,metadata!$B$2:$S$451,14,0)</f>
        <v>65.0611555555556</v>
      </c>
      <c r="R1446" s="0" t="n">
        <f aca="false">VLOOKUP($D1446,metadata!$B$2:$S$451,15,0)</f>
        <v>25.528</v>
      </c>
      <c r="S1446" s="0" t="str">
        <f aca="false">VLOOKUP($D1446,metadata!$B$2:$S$451,16,0)</f>
        <v/>
      </c>
      <c r="T1446" s="0" t="str">
        <f aca="false">VLOOKUP($D1446,metadata!$B$2:$S$451,17,0)</f>
        <v/>
      </c>
      <c r="U1446" s="0" t="str">
        <f aca="false">VLOOKUP($D1446,metadata!$B$2:$S$451,18,0)</f>
        <v/>
      </c>
      <c r="V1446" s="0" t="n">
        <f aca="false">VLOOKUP($D1446,metadata!$B$2:$Z$451,19,0)</f>
        <v>26</v>
      </c>
      <c r="W1446" s="0" t="str">
        <f aca="false">VLOOKUP($D1446,metadata!$B$2:$Z$451,20,0)</f>
        <v>pop level/ask</v>
      </c>
      <c r="X1446" s="0" t="str">
        <f aca="false">VLOOKUP($D1446,metadata!$B$2:$Z$451,21,0)</f>
        <v/>
      </c>
      <c r="Y1446" s="0" t="n">
        <f aca="false">VLOOKUP($D1446,metadata!$B$2:$Z$451,22,0)</f>
        <v>37</v>
      </c>
      <c r="Z1446" s="0" t="str">
        <f aca="false">VLOOKUP($D1446,metadata!$B$2:$Z$451,23,0)</f>
        <v/>
      </c>
      <c r="AA1446" s="0" t="str">
        <f aca="false">VLOOKUP($D1446,metadata!$B$2:$Z$451,24,0)</f>
        <v>larval</v>
      </c>
      <c r="AB1446" s="0" t="str">
        <f aca="false">VLOOKUP($D1446,metadata!$B$2:$Z$451,25,0)</f>
        <v>26 lines with 15 replicates each</v>
      </c>
      <c r="AC1446" s="0" t="n">
        <v>9.40666806542177</v>
      </c>
      <c r="AD1446" s="0" t="n">
        <v>95.6696540079329</v>
      </c>
      <c r="AF1446" s="0" t="n">
        <f aca="false">IF(AE1446="",V1446,AE1446)</f>
        <v>26</v>
      </c>
      <c r="AG1446" s="0" t="n">
        <v>10</v>
      </c>
      <c r="AH1446" s="0" t="n">
        <v>2013</v>
      </c>
      <c r="AI1446" s="0" t="s">
        <v>37</v>
      </c>
      <c r="AJ1446" s="0" t="s">
        <v>38</v>
      </c>
    </row>
    <row r="1447" customFormat="false" ht="13.8" hidden="false" customHeight="false" outlineLevel="0" collapsed="false">
      <c r="C1447" s="0" t="n">
        <v>1455</v>
      </c>
      <c r="D1447" s="3" t="str">
        <f aca="false">VLOOKUP(C1447,$A$1:$B$451,2)</f>
        <v>37- OUL</v>
      </c>
      <c r="E1447" s="0" t="str">
        <f aca="false">VLOOKUP($D1447,metadata!$B$2:$S$451,2,0)</f>
        <v>Paolucci, S; van de Zande, L; Beukeboom, LW</v>
      </c>
      <c r="F1447" s="0" t="str">
        <f aca="false">VLOOKUP($D1447,metadata!$B$2:$S$451,3,0)</f>
        <v>Adaptive latitudinal cline of photoperiodic diapause induction in the parasitoid Nasonia vitripennis in Europe</v>
      </c>
      <c r="G1447" s="0" t="str">
        <f aca="false">VLOOKUP($D1447,metadata!$B$2:$S$451,4,0)</f>
        <v>10.1111/jeb.12113</v>
      </c>
      <c r="H1447" s="0" t="str">
        <f aca="false">VLOOKUP($D1447,metadata!$B$2:$S$451,5,0)</f>
        <v>y-ask</v>
      </c>
      <c r="I1447" s="0" t="str">
        <f aca="false">VLOOKUP($D1447,metadata!$B$2:$S$451,6,0)</f>
        <v>a</v>
      </c>
      <c r="J1447" s="0" t="str">
        <f aca="false">VLOOKUP($D1447,metadata!$B$2:$S$451,7,0)</f>
        <v>i</v>
      </c>
      <c r="K1447" s="0" t="n">
        <f aca="false">VLOOKUP($D1447,metadata!$B$2:$S$451,8,0)</f>
        <v>7</v>
      </c>
      <c r="L1447" s="0" t="n">
        <f aca="false">VLOOKUP($D1447,metadata!$B$2:$S$451,9,0)</f>
        <v>8</v>
      </c>
      <c r="M1447" s="0" t="str">
        <f aca="false">VLOOKUP($D1447,metadata!$B$2:$S$451,10,0)</f>
        <v/>
      </c>
      <c r="N1447" s="0" t="str">
        <f aca="false">VLOOKUP($D1447,metadata!$B$2:$S$451,11,0)</f>
        <v>Nasonia vitripennis</v>
      </c>
      <c r="O1447" s="0" t="str">
        <f aca="false">VLOOKUP($D1447,metadata!$B$2:$S$451,12,0)</f>
        <v>hymenoptera</v>
      </c>
      <c r="P1447" s="0" t="str">
        <f aca="false">VLOOKUP($D1447,metadata!$B$2:$S$451,13,0)</f>
        <v>OUL</v>
      </c>
      <c r="Q1447" s="0" t="n">
        <f aca="false">VLOOKUP($D1447,metadata!$B$2:$S$451,14,0)</f>
        <v>65.0611555555556</v>
      </c>
      <c r="R1447" s="0" t="n">
        <f aca="false">VLOOKUP($D1447,metadata!$B$2:$S$451,15,0)</f>
        <v>25.528</v>
      </c>
      <c r="S1447" s="0" t="str">
        <f aca="false">VLOOKUP($D1447,metadata!$B$2:$S$451,16,0)</f>
        <v/>
      </c>
      <c r="T1447" s="0" t="str">
        <f aca="false">VLOOKUP($D1447,metadata!$B$2:$S$451,17,0)</f>
        <v/>
      </c>
      <c r="U1447" s="0" t="str">
        <f aca="false">VLOOKUP($D1447,metadata!$B$2:$S$451,18,0)</f>
        <v/>
      </c>
      <c r="V1447" s="0" t="n">
        <f aca="false">VLOOKUP($D1447,metadata!$B$2:$Z$451,19,0)</f>
        <v>26</v>
      </c>
      <c r="W1447" s="0" t="str">
        <f aca="false">VLOOKUP($D1447,metadata!$B$2:$Z$451,20,0)</f>
        <v>pop level/ask</v>
      </c>
      <c r="X1447" s="0" t="str">
        <f aca="false">VLOOKUP($D1447,metadata!$B$2:$Z$451,21,0)</f>
        <v/>
      </c>
      <c r="Y1447" s="0" t="n">
        <f aca="false">VLOOKUP($D1447,metadata!$B$2:$Z$451,22,0)</f>
        <v>37</v>
      </c>
      <c r="Z1447" s="0" t="str">
        <f aca="false">VLOOKUP($D1447,metadata!$B$2:$Z$451,23,0)</f>
        <v/>
      </c>
      <c r="AA1447" s="0" t="str">
        <f aca="false">VLOOKUP($D1447,metadata!$B$2:$Z$451,24,0)</f>
        <v>larval</v>
      </c>
      <c r="AB1447" s="0" t="str">
        <f aca="false">VLOOKUP($D1447,metadata!$B$2:$Z$451,25,0)</f>
        <v>26 lines with 15 replicates each</v>
      </c>
      <c r="AC1447" s="0" t="n">
        <v>10.8418907172616</v>
      </c>
      <c r="AD1447" s="0" t="n">
        <v>90.77101379772</v>
      </c>
      <c r="AF1447" s="0" t="n">
        <f aca="false">IF(AE1447="",V1447,AE1447)</f>
        <v>26</v>
      </c>
      <c r="AG1447" s="0" t="n">
        <v>12</v>
      </c>
      <c r="AH1447" s="0" t="n">
        <v>2013</v>
      </c>
      <c r="AI1447" s="0" t="s">
        <v>37</v>
      </c>
      <c r="AJ1447" s="0" t="s">
        <v>38</v>
      </c>
    </row>
    <row r="1448" customFormat="false" ht="13.8" hidden="false" customHeight="false" outlineLevel="0" collapsed="false">
      <c r="C1448" s="0" t="n">
        <v>1456</v>
      </c>
      <c r="D1448" s="3" t="str">
        <f aca="false">VLOOKUP(C1448,$A$1:$B$451,2)</f>
        <v>37- OUL</v>
      </c>
      <c r="E1448" s="0" t="str">
        <f aca="false">VLOOKUP($D1448,metadata!$B$2:$S$451,2,0)</f>
        <v>Paolucci, S; van de Zande, L; Beukeboom, LW</v>
      </c>
      <c r="F1448" s="0" t="str">
        <f aca="false">VLOOKUP($D1448,metadata!$B$2:$S$451,3,0)</f>
        <v>Adaptive latitudinal cline of photoperiodic diapause induction in the parasitoid Nasonia vitripennis in Europe</v>
      </c>
      <c r="G1448" s="0" t="str">
        <f aca="false">VLOOKUP($D1448,metadata!$B$2:$S$451,4,0)</f>
        <v>10.1111/jeb.12113</v>
      </c>
      <c r="H1448" s="0" t="str">
        <f aca="false">VLOOKUP($D1448,metadata!$B$2:$S$451,5,0)</f>
        <v>y-ask</v>
      </c>
      <c r="I1448" s="0" t="str">
        <f aca="false">VLOOKUP($D1448,metadata!$B$2:$S$451,6,0)</f>
        <v>a</v>
      </c>
      <c r="J1448" s="0" t="str">
        <f aca="false">VLOOKUP($D1448,metadata!$B$2:$S$451,7,0)</f>
        <v>i</v>
      </c>
      <c r="K1448" s="0" t="n">
        <f aca="false">VLOOKUP($D1448,metadata!$B$2:$S$451,8,0)</f>
        <v>7</v>
      </c>
      <c r="L1448" s="0" t="n">
        <f aca="false">VLOOKUP($D1448,metadata!$B$2:$S$451,9,0)</f>
        <v>8</v>
      </c>
      <c r="M1448" s="0" t="str">
        <f aca="false">VLOOKUP($D1448,metadata!$B$2:$S$451,10,0)</f>
        <v/>
      </c>
      <c r="N1448" s="0" t="str">
        <f aca="false">VLOOKUP($D1448,metadata!$B$2:$S$451,11,0)</f>
        <v>Nasonia vitripennis</v>
      </c>
      <c r="O1448" s="0" t="str">
        <f aca="false">VLOOKUP($D1448,metadata!$B$2:$S$451,12,0)</f>
        <v>hymenoptera</v>
      </c>
      <c r="P1448" s="0" t="str">
        <f aca="false">VLOOKUP($D1448,metadata!$B$2:$S$451,13,0)</f>
        <v>OUL</v>
      </c>
      <c r="Q1448" s="0" t="n">
        <f aca="false">VLOOKUP($D1448,metadata!$B$2:$S$451,14,0)</f>
        <v>65.0611555555556</v>
      </c>
      <c r="R1448" s="0" t="n">
        <f aca="false">VLOOKUP($D1448,metadata!$B$2:$S$451,15,0)</f>
        <v>25.528</v>
      </c>
      <c r="S1448" s="0" t="str">
        <f aca="false">VLOOKUP($D1448,metadata!$B$2:$S$451,16,0)</f>
        <v/>
      </c>
      <c r="T1448" s="0" t="str">
        <f aca="false">VLOOKUP($D1448,metadata!$B$2:$S$451,17,0)</f>
        <v/>
      </c>
      <c r="U1448" s="0" t="str">
        <f aca="false">VLOOKUP($D1448,metadata!$B$2:$S$451,18,0)</f>
        <v/>
      </c>
      <c r="V1448" s="0" t="n">
        <f aca="false">VLOOKUP($D1448,metadata!$B$2:$Z$451,19,0)</f>
        <v>26</v>
      </c>
      <c r="W1448" s="0" t="str">
        <f aca="false">VLOOKUP($D1448,metadata!$B$2:$Z$451,20,0)</f>
        <v>pop level/ask</v>
      </c>
      <c r="X1448" s="0" t="str">
        <f aca="false">VLOOKUP($D1448,metadata!$B$2:$Z$451,21,0)</f>
        <v/>
      </c>
      <c r="Y1448" s="0" t="n">
        <f aca="false">VLOOKUP($D1448,metadata!$B$2:$Z$451,22,0)</f>
        <v>37</v>
      </c>
      <c r="Z1448" s="0" t="str">
        <f aca="false">VLOOKUP($D1448,metadata!$B$2:$Z$451,23,0)</f>
        <v/>
      </c>
      <c r="AA1448" s="0" t="str">
        <f aca="false">VLOOKUP($D1448,metadata!$B$2:$Z$451,24,0)</f>
        <v>larval</v>
      </c>
      <c r="AB1448" s="0" t="str">
        <f aca="false">VLOOKUP($D1448,metadata!$B$2:$Z$451,25,0)</f>
        <v>26 lines with 15 replicates each</v>
      </c>
      <c r="AC1448" s="0" t="n">
        <v>12.2751551119503</v>
      </c>
      <c r="AD1448" s="0" t="n">
        <v>100</v>
      </c>
      <c r="AF1448" s="0" t="n">
        <f aca="false">IF(AE1448="",V1448,AE1448)</f>
        <v>26</v>
      </c>
      <c r="AG1448" s="0" t="n">
        <v>13</v>
      </c>
      <c r="AH1448" s="0" t="n">
        <v>2013</v>
      </c>
      <c r="AI1448" s="0" t="s">
        <v>37</v>
      </c>
      <c r="AJ1448" s="0" t="s">
        <v>38</v>
      </c>
    </row>
    <row r="1449" customFormat="false" ht="13.8" hidden="false" customHeight="false" outlineLevel="0" collapsed="false">
      <c r="C1449" s="0" t="n">
        <v>1457</v>
      </c>
      <c r="D1449" s="3" t="str">
        <f aca="false">VLOOKUP(C1449,$A$1:$B$451,2)</f>
        <v>37- OUL</v>
      </c>
      <c r="E1449" s="0" t="str">
        <f aca="false">VLOOKUP($D1449,metadata!$B$2:$S$451,2,0)</f>
        <v>Paolucci, S; van de Zande, L; Beukeboom, LW</v>
      </c>
      <c r="F1449" s="0" t="str">
        <f aca="false">VLOOKUP($D1449,metadata!$B$2:$S$451,3,0)</f>
        <v>Adaptive latitudinal cline of photoperiodic diapause induction in the parasitoid Nasonia vitripennis in Europe</v>
      </c>
      <c r="G1449" s="0" t="str">
        <f aca="false">VLOOKUP($D1449,metadata!$B$2:$S$451,4,0)</f>
        <v>10.1111/jeb.12113</v>
      </c>
      <c r="H1449" s="0" t="str">
        <f aca="false">VLOOKUP($D1449,metadata!$B$2:$S$451,5,0)</f>
        <v>y-ask</v>
      </c>
      <c r="I1449" s="0" t="str">
        <f aca="false">VLOOKUP($D1449,metadata!$B$2:$S$451,6,0)</f>
        <v>a</v>
      </c>
      <c r="J1449" s="0" t="str">
        <f aca="false">VLOOKUP($D1449,metadata!$B$2:$S$451,7,0)</f>
        <v>i</v>
      </c>
      <c r="K1449" s="0" t="n">
        <f aca="false">VLOOKUP($D1449,metadata!$B$2:$S$451,8,0)</f>
        <v>7</v>
      </c>
      <c r="L1449" s="0" t="n">
        <f aca="false">VLOOKUP($D1449,metadata!$B$2:$S$451,9,0)</f>
        <v>8</v>
      </c>
      <c r="M1449" s="0" t="str">
        <f aca="false">VLOOKUP($D1449,metadata!$B$2:$S$451,10,0)</f>
        <v/>
      </c>
      <c r="N1449" s="0" t="str">
        <f aca="false">VLOOKUP($D1449,metadata!$B$2:$S$451,11,0)</f>
        <v>Nasonia vitripennis</v>
      </c>
      <c r="O1449" s="0" t="str">
        <f aca="false">VLOOKUP($D1449,metadata!$B$2:$S$451,12,0)</f>
        <v>hymenoptera</v>
      </c>
      <c r="P1449" s="0" t="str">
        <f aca="false">VLOOKUP($D1449,metadata!$B$2:$S$451,13,0)</f>
        <v>OUL</v>
      </c>
      <c r="Q1449" s="0" t="n">
        <f aca="false">VLOOKUP($D1449,metadata!$B$2:$S$451,14,0)</f>
        <v>65.0611555555556</v>
      </c>
      <c r="R1449" s="0" t="n">
        <f aca="false">VLOOKUP($D1449,metadata!$B$2:$S$451,15,0)</f>
        <v>25.528</v>
      </c>
      <c r="S1449" s="0" t="str">
        <f aca="false">VLOOKUP($D1449,metadata!$B$2:$S$451,16,0)</f>
        <v/>
      </c>
      <c r="T1449" s="0" t="str">
        <f aca="false">VLOOKUP($D1449,metadata!$B$2:$S$451,17,0)</f>
        <v/>
      </c>
      <c r="U1449" s="0" t="str">
        <f aca="false">VLOOKUP($D1449,metadata!$B$2:$S$451,18,0)</f>
        <v/>
      </c>
      <c r="V1449" s="0" t="n">
        <f aca="false">VLOOKUP($D1449,metadata!$B$2:$Z$451,19,0)</f>
        <v>26</v>
      </c>
      <c r="W1449" s="0" t="str">
        <f aca="false">VLOOKUP($D1449,metadata!$B$2:$Z$451,20,0)</f>
        <v>pop level/ask</v>
      </c>
      <c r="X1449" s="0" t="str">
        <f aca="false">VLOOKUP($D1449,metadata!$B$2:$Z$451,21,0)</f>
        <v/>
      </c>
      <c r="Y1449" s="0" t="n">
        <f aca="false">VLOOKUP($D1449,metadata!$B$2:$Z$451,22,0)</f>
        <v>37</v>
      </c>
      <c r="Z1449" s="0" t="str">
        <f aca="false">VLOOKUP($D1449,metadata!$B$2:$Z$451,23,0)</f>
        <v/>
      </c>
      <c r="AA1449" s="0" t="str">
        <f aca="false">VLOOKUP($D1449,metadata!$B$2:$Z$451,24,0)</f>
        <v>larval</v>
      </c>
      <c r="AB1449" s="0" t="str">
        <f aca="false">VLOOKUP($D1449,metadata!$B$2:$Z$451,25,0)</f>
        <v>26 lines with 15 replicates each</v>
      </c>
      <c r="AC1449" s="0" t="n">
        <v>13.6964301771423</v>
      </c>
      <c r="AD1449" s="0" t="n">
        <v>95.1776918542497</v>
      </c>
      <c r="AF1449" s="0" t="n">
        <f aca="false">IF(AE1449="",V1449,AE1449)</f>
        <v>26</v>
      </c>
      <c r="AG1449" s="0" t="n">
        <v>14</v>
      </c>
      <c r="AH1449" s="0" t="n">
        <v>2013</v>
      </c>
      <c r="AI1449" s="0" t="s">
        <v>37</v>
      </c>
      <c r="AJ1449" s="0" t="s">
        <v>38</v>
      </c>
    </row>
    <row r="1450" customFormat="false" ht="13.8" hidden="false" customHeight="false" outlineLevel="0" collapsed="false">
      <c r="C1450" s="0" t="n">
        <v>1458</v>
      </c>
      <c r="D1450" s="3" t="str">
        <f aca="false">VLOOKUP(C1450,$A$1:$B$451,2)</f>
        <v>37- OUL</v>
      </c>
      <c r="E1450" s="0" t="str">
        <f aca="false">VLOOKUP($D1450,metadata!$B$2:$S$451,2,0)</f>
        <v>Paolucci, S; van de Zande, L; Beukeboom, LW</v>
      </c>
      <c r="F1450" s="0" t="str">
        <f aca="false">VLOOKUP($D1450,metadata!$B$2:$S$451,3,0)</f>
        <v>Adaptive latitudinal cline of photoperiodic diapause induction in the parasitoid Nasonia vitripennis in Europe</v>
      </c>
      <c r="G1450" s="0" t="str">
        <f aca="false">VLOOKUP($D1450,metadata!$B$2:$S$451,4,0)</f>
        <v>10.1111/jeb.12113</v>
      </c>
      <c r="H1450" s="0" t="str">
        <f aca="false">VLOOKUP($D1450,metadata!$B$2:$S$451,5,0)</f>
        <v>y-ask</v>
      </c>
      <c r="I1450" s="0" t="str">
        <f aca="false">VLOOKUP($D1450,metadata!$B$2:$S$451,6,0)</f>
        <v>a</v>
      </c>
      <c r="J1450" s="0" t="str">
        <f aca="false">VLOOKUP($D1450,metadata!$B$2:$S$451,7,0)</f>
        <v>i</v>
      </c>
      <c r="K1450" s="0" t="n">
        <f aca="false">VLOOKUP($D1450,metadata!$B$2:$S$451,8,0)</f>
        <v>7</v>
      </c>
      <c r="L1450" s="0" t="n">
        <f aca="false">VLOOKUP($D1450,metadata!$B$2:$S$451,9,0)</f>
        <v>8</v>
      </c>
      <c r="M1450" s="0" t="str">
        <f aca="false">VLOOKUP($D1450,metadata!$B$2:$S$451,10,0)</f>
        <v/>
      </c>
      <c r="N1450" s="0" t="str">
        <f aca="false">VLOOKUP($D1450,metadata!$B$2:$S$451,11,0)</f>
        <v>Nasonia vitripennis</v>
      </c>
      <c r="O1450" s="0" t="str">
        <f aca="false">VLOOKUP($D1450,metadata!$B$2:$S$451,12,0)</f>
        <v>hymenoptera</v>
      </c>
      <c r="P1450" s="0" t="str">
        <f aca="false">VLOOKUP($D1450,metadata!$B$2:$S$451,13,0)</f>
        <v>OUL</v>
      </c>
      <c r="Q1450" s="0" t="n">
        <f aca="false">VLOOKUP($D1450,metadata!$B$2:$S$451,14,0)</f>
        <v>65.0611555555556</v>
      </c>
      <c r="R1450" s="0" t="n">
        <f aca="false">VLOOKUP($D1450,metadata!$B$2:$S$451,15,0)</f>
        <v>25.528</v>
      </c>
      <c r="S1450" s="0" t="str">
        <f aca="false">VLOOKUP($D1450,metadata!$B$2:$S$451,16,0)</f>
        <v/>
      </c>
      <c r="T1450" s="0" t="str">
        <f aca="false">VLOOKUP($D1450,metadata!$B$2:$S$451,17,0)</f>
        <v/>
      </c>
      <c r="U1450" s="0" t="str">
        <f aca="false">VLOOKUP($D1450,metadata!$B$2:$S$451,18,0)</f>
        <v/>
      </c>
      <c r="V1450" s="0" t="n">
        <f aca="false">VLOOKUP($D1450,metadata!$B$2:$Z$451,19,0)</f>
        <v>26</v>
      </c>
      <c r="W1450" s="0" t="str">
        <f aca="false">VLOOKUP($D1450,metadata!$B$2:$Z$451,20,0)</f>
        <v>pop level/ask</v>
      </c>
      <c r="X1450" s="0" t="str">
        <f aca="false">VLOOKUP($D1450,metadata!$B$2:$Z$451,21,0)</f>
        <v/>
      </c>
      <c r="Y1450" s="0" t="n">
        <f aca="false">VLOOKUP($D1450,metadata!$B$2:$Z$451,22,0)</f>
        <v>37</v>
      </c>
      <c r="Z1450" s="0" t="str">
        <f aca="false">VLOOKUP($D1450,metadata!$B$2:$Z$451,23,0)</f>
        <v/>
      </c>
      <c r="AA1450" s="0" t="str">
        <f aca="false">VLOOKUP($D1450,metadata!$B$2:$Z$451,24,0)</f>
        <v>larval</v>
      </c>
      <c r="AB1450" s="0" t="str">
        <f aca="false">VLOOKUP($D1450,metadata!$B$2:$Z$451,25,0)</f>
        <v>26 lines with 15 replicates each</v>
      </c>
      <c r="AC1450" s="0" t="n">
        <v>15.1471590284646</v>
      </c>
      <c r="AD1450" s="0" t="n">
        <v>78.9445393599696</v>
      </c>
      <c r="AF1450" s="0" t="n">
        <f aca="false">IF(AE1450="",V1450,AE1450)</f>
        <v>26</v>
      </c>
      <c r="AG1450" s="0" t="n">
        <v>15</v>
      </c>
      <c r="AH1450" s="0" t="n">
        <v>2013</v>
      </c>
      <c r="AI1450" s="0" t="s">
        <v>37</v>
      </c>
      <c r="AJ1450" s="0" t="s">
        <v>38</v>
      </c>
    </row>
    <row r="1451" customFormat="false" ht="13.8" hidden="false" customHeight="false" outlineLevel="0" collapsed="false">
      <c r="C1451" s="0" t="n">
        <v>1459</v>
      </c>
      <c r="D1451" s="3" t="str">
        <f aca="false">VLOOKUP(C1451,$A$1:$B$451,2)</f>
        <v>37- OUL</v>
      </c>
      <c r="E1451" s="0" t="str">
        <f aca="false">VLOOKUP($D1451,metadata!$B$2:$S$451,2,0)</f>
        <v>Paolucci, S; van de Zande, L; Beukeboom, LW</v>
      </c>
      <c r="F1451" s="0" t="str">
        <f aca="false">VLOOKUP($D1451,metadata!$B$2:$S$451,3,0)</f>
        <v>Adaptive latitudinal cline of photoperiodic diapause induction in the parasitoid Nasonia vitripennis in Europe</v>
      </c>
      <c r="G1451" s="0" t="str">
        <f aca="false">VLOOKUP($D1451,metadata!$B$2:$S$451,4,0)</f>
        <v>10.1111/jeb.12113</v>
      </c>
      <c r="H1451" s="0" t="str">
        <f aca="false">VLOOKUP($D1451,metadata!$B$2:$S$451,5,0)</f>
        <v>y-ask</v>
      </c>
      <c r="I1451" s="0" t="str">
        <f aca="false">VLOOKUP($D1451,metadata!$B$2:$S$451,6,0)</f>
        <v>a</v>
      </c>
      <c r="J1451" s="0" t="str">
        <f aca="false">VLOOKUP($D1451,metadata!$B$2:$S$451,7,0)</f>
        <v>i</v>
      </c>
      <c r="K1451" s="0" t="n">
        <f aca="false">VLOOKUP($D1451,metadata!$B$2:$S$451,8,0)</f>
        <v>7</v>
      </c>
      <c r="L1451" s="0" t="n">
        <f aca="false">VLOOKUP($D1451,metadata!$B$2:$S$451,9,0)</f>
        <v>8</v>
      </c>
      <c r="M1451" s="0" t="str">
        <f aca="false">VLOOKUP($D1451,metadata!$B$2:$S$451,10,0)</f>
        <v/>
      </c>
      <c r="N1451" s="0" t="str">
        <f aca="false">VLOOKUP($D1451,metadata!$B$2:$S$451,11,0)</f>
        <v>Nasonia vitripennis</v>
      </c>
      <c r="O1451" s="0" t="str">
        <f aca="false">VLOOKUP($D1451,metadata!$B$2:$S$451,12,0)</f>
        <v>hymenoptera</v>
      </c>
      <c r="P1451" s="0" t="str">
        <f aca="false">VLOOKUP($D1451,metadata!$B$2:$S$451,13,0)</f>
        <v>OUL</v>
      </c>
      <c r="Q1451" s="0" t="n">
        <f aca="false">VLOOKUP($D1451,metadata!$B$2:$S$451,14,0)</f>
        <v>65.0611555555556</v>
      </c>
      <c r="R1451" s="0" t="n">
        <f aca="false">VLOOKUP($D1451,metadata!$B$2:$S$451,15,0)</f>
        <v>25.528</v>
      </c>
      <c r="S1451" s="0" t="str">
        <f aca="false">VLOOKUP($D1451,metadata!$B$2:$S$451,16,0)</f>
        <v/>
      </c>
      <c r="T1451" s="0" t="str">
        <f aca="false">VLOOKUP($D1451,metadata!$B$2:$S$451,17,0)</f>
        <v/>
      </c>
      <c r="U1451" s="0" t="str">
        <f aca="false">VLOOKUP($D1451,metadata!$B$2:$S$451,18,0)</f>
        <v/>
      </c>
      <c r="V1451" s="0" t="n">
        <f aca="false">VLOOKUP($D1451,metadata!$B$2:$Z$451,19,0)</f>
        <v>26</v>
      </c>
      <c r="W1451" s="0" t="str">
        <f aca="false">VLOOKUP($D1451,metadata!$B$2:$Z$451,20,0)</f>
        <v>pop level/ask</v>
      </c>
      <c r="X1451" s="0" t="str">
        <f aca="false">VLOOKUP($D1451,metadata!$B$2:$Z$451,21,0)</f>
        <v/>
      </c>
      <c r="Y1451" s="0" t="n">
        <f aca="false">VLOOKUP($D1451,metadata!$B$2:$Z$451,22,0)</f>
        <v>37</v>
      </c>
      <c r="Z1451" s="0" t="str">
        <f aca="false">VLOOKUP($D1451,metadata!$B$2:$Z$451,23,0)</f>
        <v/>
      </c>
      <c r="AA1451" s="0" t="str">
        <f aca="false">VLOOKUP($D1451,metadata!$B$2:$Z$451,24,0)</f>
        <v>larval</v>
      </c>
      <c r="AB1451" s="0" t="str">
        <f aca="false">VLOOKUP($D1451,metadata!$B$2:$Z$451,25,0)</f>
        <v>26 lines with 15 replicates each</v>
      </c>
      <c r="AC1451" s="0" t="n">
        <v>16.5749482960165</v>
      </c>
      <c r="AD1451" s="0" t="n">
        <v>27.4175983374796</v>
      </c>
      <c r="AF1451" s="0" t="n">
        <f aca="false">IF(AE1451="",V1451,AE1451)</f>
        <v>26</v>
      </c>
      <c r="AG1451" s="0" t="n">
        <v>16</v>
      </c>
      <c r="AH1451" s="0" t="n">
        <v>2013</v>
      </c>
      <c r="AI1451" s="0" t="s">
        <v>37</v>
      </c>
      <c r="AJ1451" s="0" t="s">
        <v>38</v>
      </c>
    </row>
    <row r="1452" customFormat="false" ht="13.8" hidden="false" customHeight="false" outlineLevel="0" collapsed="false">
      <c r="C1452" s="0" t="n">
        <v>1460</v>
      </c>
      <c r="D1452" s="3" t="str">
        <f aca="false">VLOOKUP(C1452,$A$1:$B$451,2)</f>
        <v>37- OUL</v>
      </c>
      <c r="E1452" s="0" t="str">
        <f aca="false">VLOOKUP($D1452,metadata!$B$2:$S$451,2,0)</f>
        <v>Paolucci, S; van de Zande, L; Beukeboom, LW</v>
      </c>
      <c r="F1452" s="0" t="str">
        <f aca="false">VLOOKUP($D1452,metadata!$B$2:$S$451,3,0)</f>
        <v>Adaptive latitudinal cline of photoperiodic diapause induction in the parasitoid Nasonia vitripennis in Europe</v>
      </c>
      <c r="G1452" s="0" t="str">
        <f aca="false">VLOOKUP($D1452,metadata!$B$2:$S$451,4,0)</f>
        <v>10.1111/jeb.12113</v>
      </c>
      <c r="H1452" s="0" t="str">
        <f aca="false">VLOOKUP($D1452,metadata!$B$2:$S$451,5,0)</f>
        <v>y-ask</v>
      </c>
      <c r="I1452" s="0" t="str">
        <f aca="false">VLOOKUP($D1452,metadata!$B$2:$S$451,6,0)</f>
        <v>a</v>
      </c>
      <c r="J1452" s="0" t="str">
        <f aca="false">VLOOKUP($D1452,metadata!$B$2:$S$451,7,0)</f>
        <v>i</v>
      </c>
      <c r="K1452" s="0" t="n">
        <f aca="false">VLOOKUP($D1452,metadata!$B$2:$S$451,8,0)</f>
        <v>7</v>
      </c>
      <c r="L1452" s="0" t="n">
        <f aca="false">VLOOKUP($D1452,metadata!$B$2:$S$451,9,0)</f>
        <v>8</v>
      </c>
      <c r="M1452" s="0" t="str">
        <f aca="false">VLOOKUP($D1452,metadata!$B$2:$S$451,10,0)</f>
        <v/>
      </c>
      <c r="N1452" s="0" t="str">
        <f aca="false">VLOOKUP($D1452,metadata!$B$2:$S$451,11,0)</f>
        <v>Nasonia vitripennis</v>
      </c>
      <c r="O1452" s="0" t="str">
        <f aca="false">VLOOKUP($D1452,metadata!$B$2:$S$451,12,0)</f>
        <v>hymenoptera</v>
      </c>
      <c r="P1452" s="0" t="str">
        <f aca="false">VLOOKUP($D1452,metadata!$B$2:$S$451,13,0)</f>
        <v>OUL</v>
      </c>
      <c r="Q1452" s="0" t="n">
        <f aca="false">VLOOKUP($D1452,metadata!$B$2:$S$451,14,0)</f>
        <v>65.0611555555556</v>
      </c>
      <c r="R1452" s="0" t="n">
        <f aca="false">VLOOKUP($D1452,metadata!$B$2:$S$451,15,0)</f>
        <v>25.528</v>
      </c>
      <c r="S1452" s="0" t="str">
        <f aca="false">VLOOKUP($D1452,metadata!$B$2:$S$451,16,0)</f>
        <v/>
      </c>
      <c r="T1452" s="0" t="str">
        <f aca="false">VLOOKUP($D1452,metadata!$B$2:$S$451,17,0)</f>
        <v/>
      </c>
      <c r="U1452" s="0" t="str">
        <f aca="false">VLOOKUP($D1452,metadata!$B$2:$S$451,18,0)</f>
        <v/>
      </c>
      <c r="V1452" s="0" t="n">
        <f aca="false">VLOOKUP($D1452,metadata!$B$2:$Z$451,19,0)</f>
        <v>26</v>
      </c>
      <c r="W1452" s="0" t="str">
        <f aca="false">VLOOKUP($D1452,metadata!$B$2:$Z$451,20,0)</f>
        <v>pop level/ask</v>
      </c>
      <c r="X1452" s="0" t="str">
        <f aca="false">VLOOKUP($D1452,metadata!$B$2:$Z$451,21,0)</f>
        <v/>
      </c>
      <c r="Y1452" s="0" t="n">
        <f aca="false">VLOOKUP($D1452,metadata!$B$2:$Z$451,22,0)</f>
        <v>37</v>
      </c>
      <c r="Z1452" s="0" t="str">
        <f aca="false">VLOOKUP($D1452,metadata!$B$2:$Z$451,23,0)</f>
        <v/>
      </c>
      <c r="AA1452" s="0" t="str">
        <f aca="false">VLOOKUP($D1452,metadata!$B$2:$Z$451,24,0)</f>
        <v>larval</v>
      </c>
      <c r="AB1452" s="0" t="str">
        <f aca="false">VLOOKUP($D1452,metadata!$B$2:$Z$451,25,0)</f>
        <v>26 lines with 15 replicates each</v>
      </c>
      <c r="AC1452" s="0" t="n">
        <v>18.0108103787629</v>
      </c>
      <c r="AD1452" s="0" t="n">
        <v>17.9278442186454</v>
      </c>
      <c r="AF1452" s="0" t="n">
        <f aca="false">IF(AE1452="",V1452,AE1452)</f>
        <v>26</v>
      </c>
      <c r="AG1452" s="0" t="n">
        <f aca="false">ROUND(AC1452,1)</f>
        <v>18</v>
      </c>
      <c r="AH1452" s="0" t="n">
        <v>2013</v>
      </c>
      <c r="AI1452" s="0" t="s">
        <v>37</v>
      </c>
      <c r="AJ1452" s="0" t="s">
        <v>38</v>
      </c>
    </row>
    <row r="1453" customFormat="false" ht="13.8" hidden="false" customHeight="false" outlineLevel="0" collapsed="false">
      <c r="C1453" s="0" t="n">
        <v>1461</v>
      </c>
      <c r="D1453" s="3" t="str">
        <f aca="false">VLOOKUP(C1453,$A$1:$B$451,2)</f>
        <v>37- TUR</v>
      </c>
      <c r="E1453" s="0" t="str">
        <f aca="false">VLOOKUP($D1453,metadata!$B$2:$S$451,2,0)</f>
        <v>Paolucci, S; van de Zande, L; Beukeboom, LW</v>
      </c>
      <c r="F1453" s="0" t="str">
        <f aca="false">VLOOKUP($D1453,metadata!$B$2:$S$451,3,0)</f>
        <v>Adaptive latitudinal cline of photoperiodic diapause induction in the parasitoid Nasonia vitripennis in Europe</v>
      </c>
      <c r="G1453" s="0" t="str">
        <f aca="false">VLOOKUP($D1453,metadata!$B$2:$S$451,4,0)</f>
        <v>10.1111/jeb.12113</v>
      </c>
      <c r="H1453" s="0" t="str">
        <f aca="false">VLOOKUP($D1453,metadata!$B$2:$S$451,5,0)</f>
        <v>y-ask</v>
      </c>
      <c r="I1453" s="0" t="str">
        <f aca="false">VLOOKUP($D1453,metadata!$B$2:$S$451,6,0)</f>
        <v>a</v>
      </c>
      <c r="J1453" s="0" t="str">
        <f aca="false">VLOOKUP($D1453,metadata!$B$2:$S$451,7,0)</f>
        <v>i</v>
      </c>
      <c r="K1453" s="0" t="n">
        <f aca="false">VLOOKUP($D1453,metadata!$B$2:$S$451,8,0)</f>
        <v>7</v>
      </c>
      <c r="L1453" s="0" t="n">
        <f aca="false">VLOOKUP($D1453,metadata!$B$2:$S$451,9,0)</f>
        <v>8</v>
      </c>
      <c r="M1453" s="0" t="str">
        <f aca="false">VLOOKUP($D1453,metadata!$B$2:$S$451,10,0)</f>
        <v/>
      </c>
      <c r="N1453" s="0" t="str">
        <f aca="false">VLOOKUP($D1453,metadata!$B$2:$S$451,11,0)</f>
        <v>Nasonia vitripennis</v>
      </c>
      <c r="O1453" s="0" t="str">
        <f aca="false">VLOOKUP($D1453,metadata!$B$2:$S$451,12,0)</f>
        <v>hymenoptera</v>
      </c>
      <c r="P1453" s="0" t="str">
        <f aca="false">VLOOKUP($D1453,metadata!$B$2:$S$451,13,0)</f>
        <v>TUR</v>
      </c>
      <c r="Q1453" s="0" t="n">
        <f aca="false">VLOOKUP($D1453,metadata!$B$2:$S$451,14,0)</f>
        <v>61.2612583333333</v>
      </c>
      <c r="R1453" s="0" t="n">
        <f aca="false">VLOOKUP($D1453,metadata!$B$2:$S$451,15,0)</f>
        <v>22.2233222222222</v>
      </c>
      <c r="S1453" s="0" t="str">
        <f aca="false">VLOOKUP($D1453,metadata!$B$2:$S$451,16,0)</f>
        <v/>
      </c>
      <c r="T1453" s="0" t="str">
        <f aca="false">VLOOKUP($D1453,metadata!$B$2:$S$451,17,0)</f>
        <v/>
      </c>
      <c r="U1453" s="0" t="str">
        <f aca="false">VLOOKUP($D1453,metadata!$B$2:$S$451,18,0)</f>
        <v/>
      </c>
      <c r="V1453" s="0" t="n">
        <f aca="false">VLOOKUP($D1453,metadata!$B$2:$Z$451,19,0)</f>
        <v>21</v>
      </c>
      <c r="W1453" s="0" t="str">
        <f aca="false">VLOOKUP($D1453,metadata!$B$2:$Z$451,20,0)</f>
        <v>pop level/ask</v>
      </c>
      <c r="X1453" s="0" t="str">
        <f aca="false">VLOOKUP($D1453,metadata!$B$2:$Z$451,21,0)</f>
        <v/>
      </c>
      <c r="Y1453" s="0" t="n">
        <f aca="false">VLOOKUP($D1453,metadata!$B$2:$Z$451,22,0)</f>
        <v>37</v>
      </c>
      <c r="Z1453" s="0" t="str">
        <f aca="false">VLOOKUP($D1453,metadata!$B$2:$Z$451,23,0)</f>
        <v/>
      </c>
      <c r="AA1453" s="0" t="str">
        <f aca="false">VLOOKUP($D1453,metadata!$B$2:$Z$451,24,0)</f>
        <v>larval</v>
      </c>
      <c r="AB1453" s="0" t="str">
        <f aca="false">VLOOKUP($D1453,metadata!$B$2:$Z$451,25,0)</f>
        <v/>
      </c>
      <c r="AC1453" s="0" t="n">
        <v>7.98545294687727</v>
      </c>
      <c r="AD1453" s="0" t="n">
        <v>100</v>
      </c>
      <c r="AF1453" s="0" t="n">
        <f aca="false">IF(AE1453="",V1453,AE1453)</f>
        <v>21</v>
      </c>
      <c r="AG1453" s="0" t="n">
        <v>8</v>
      </c>
      <c r="AH1453" s="0" t="n">
        <v>2013</v>
      </c>
      <c r="AI1453" s="0" t="s">
        <v>37</v>
      </c>
      <c r="AJ1453" s="0" t="s">
        <v>38</v>
      </c>
    </row>
    <row r="1454" customFormat="false" ht="13.8" hidden="false" customHeight="false" outlineLevel="0" collapsed="false">
      <c r="C1454" s="0" t="n">
        <v>1462</v>
      </c>
      <c r="D1454" s="3" t="str">
        <f aca="false">VLOOKUP(C1454,$A$1:$B$451,2)</f>
        <v>37- TUR</v>
      </c>
      <c r="E1454" s="0" t="str">
        <f aca="false">VLOOKUP($D1454,metadata!$B$2:$S$451,2,0)</f>
        <v>Paolucci, S; van de Zande, L; Beukeboom, LW</v>
      </c>
      <c r="F1454" s="0" t="str">
        <f aca="false">VLOOKUP($D1454,metadata!$B$2:$S$451,3,0)</f>
        <v>Adaptive latitudinal cline of photoperiodic diapause induction in the parasitoid Nasonia vitripennis in Europe</v>
      </c>
      <c r="G1454" s="0" t="str">
        <f aca="false">VLOOKUP($D1454,metadata!$B$2:$S$451,4,0)</f>
        <v>10.1111/jeb.12113</v>
      </c>
      <c r="H1454" s="0" t="str">
        <f aca="false">VLOOKUP($D1454,metadata!$B$2:$S$451,5,0)</f>
        <v>y-ask</v>
      </c>
      <c r="I1454" s="0" t="str">
        <f aca="false">VLOOKUP($D1454,metadata!$B$2:$S$451,6,0)</f>
        <v>a</v>
      </c>
      <c r="J1454" s="0" t="str">
        <f aca="false">VLOOKUP($D1454,metadata!$B$2:$S$451,7,0)</f>
        <v>i</v>
      </c>
      <c r="K1454" s="0" t="n">
        <f aca="false">VLOOKUP($D1454,metadata!$B$2:$S$451,8,0)</f>
        <v>7</v>
      </c>
      <c r="L1454" s="0" t="n">
        <f aca="false">VLOOKUP($D1454,metadata!$B$2:$S$451,9,0)</f>
        <v>8</v>
      </c>
      <c r="M1454" s="0" t="str">
        <f aca="false">VLOOKUP($D1454,metadata!$B$2:$S$451,10,0)</f>
        <v/>
      </c>
      <c r="N1454" s="0" t="str">
        <f aca="false">VLOOKUP($D1454,metadata!$B$2:$S$451,11,0)</f>
        <v>Nasonia vitripennis</v>
      </c>
      <c r="O1454" s="0" t="str">
        <f aca="false">VLOOKUP($D1454,metadata!$B$2:$S$451,12,0)</f>
        <v>hymenoptera</v>
      </c>
      <c r="P1454" s="0" t="str">
        <f aca="false">VLOOKUP($D1454,metadata!$B$2:$S$451,13,0)</f>
        <v>TUR</v>
      </c>
      <c r="Q1454" s="0" t="n">
        <f aca="false">VLOOKUP($D1454,metadata!$B$2:$S$451,14,0)</f>
        <v>61.2612583333333</v>
      </c>
      <c r="R1454" s="0" t="n">
        <f aca="false">VLOOKUP($D1454,metadata!$B$2:$S$451,15,0)</f>
        <v>22.2233222222222</v>
      </c>
      <c r="S1454" s="0" t="str">
        <f aca="false">VLOOKUP($D1454,metadata!$B$2:$S$451,16,0)</f>
        <v/>
      </c>
      <c r="T1454" s="0" t="str">
        <f aca="false">VLOOKUP($D1454,metadata!$B$2:$S$451,17,0)</f>
        <v/>
      </c>
      <c r="U1454" s="0" t="str">
        <f aca="false">VLOOKUP($D1454,metadata!$B$2:$S$451,18,0)</f>
        <v/>
      </c>
      <c r="V1454" s="0" t="n">
        <f aca="false">VLOOKUP($D1454,metadata!$B$2:$Z$451,19,0)</f>
        <v>21</v>
      </c>
      <c r="W1454" s="0" t="str">
        <f aca="false">VLOOKUP($D1454,metadata!$B$2:$Z$451,20,0)</f>
        <v>pop level/ask</v>
      </c>
      <c r="X1454" s="0" t="str">
        <f aca="false">VLOOKUP($D1454,metadata!$B$2:$Z$451,21,0)</f>
        <v/>
      </c>
      <c r="Y1454" s="0" t="n">
        <f aca="false">VLOOKUP($D1454,metadata!$B$2:$Z$451,22,0)</f>
        <v>37</v>
      </c>
      <c r="Z1454" s="0" t="str">
        <f aca="false">VLOOKUP($D1454,metadata!$B$2:$Z$451,23,0)</f>
        <v/>
      </c>
      <c r="AA1454" s="0" t="str">
        <f aca="false">VLOOKUP($D1454,metadata!$B$2:$Z$451,24,0)</f>
        <v>larval</v>
      </c>
      <c r="AB1454" s="0" t="str">
        <f aca="false">VLOOKUP($D1454,metadata!$B$2:$Z$451,25,0)</f>
        <v/>
      </c>
      <c r="AC1454" s="0" t="n">
        <v>9.39212101229905</v>
      </c>
      <c r="AD1454" s="0" t="n">
        <v>100</v>
      </c>
      <c r="AF1454" s="0" t="n">
        <f aca="false">IF(AE1454="",V1454,AE1454)</f>
        <v>21</v>
      </c>
      <c r="AG1454" s="0" t="n">
        <v>10</v>
      </c>
      <c r="AH1454" s="0" t="n">
        <v>2013</v>
      </c>
      <c r="AI1454" s="0" t="s">
        <v>37</v>
      </c>
      <c r="AJ1454" s="0" t="s">
        <v>38</v>
      </c>
    </row>
    <row r="1455" customFormat="false" ht="13.8" hidden="false" customHeight="false" outlineLevel="0" collapsed="false">
      <c r="C1455" s="0" t="n">
        <v>1463</v>
      </c>
      <c r="D1455" s="3" t="str">
        <f aca="false">VLOOKUP(C1455,$A$1:$B$451,2)</f>
        <v>37- TUR</v>
      </c>
      <c r="E1455" s="0" t="str">
        <f aca="false">VLOOKUP($D1455,metadata!$B$2:$S$451,2,0)</f>
        <v>Paolucci, S; van de Zande, L; Beukeboom, LW</v>
      </c>
      <c r="F1455" s="0" t="str">
        <f aca="false">VLOOKUP($D1455,metadata!$B$2:$S$451,3,0)</f>
        <v>Adaptive latitudinal cline of photoperiodic diapause induction in the parasitoid Nasonia vitripennis in Europe</v>
      </c>
      <c r="G1455" s="0" t="str">
        <f aca="false">VLOOKUP($D1455,metadata!$B$2:$S$451,4,0)</f>
        <v>10.1111/jeb.12113</v>
      </c>
      <c r="H1455" s="0" t="str">
        <f aca="false">VLOOKUP($D1455,metadata!$B$2:$S$451,5,0)</f>
        <v>y-ask</v>
      </c>
      <c r="I1455" s="0" t="str">
        <f aca="false">VLOOKUP($D1455,metadata!$B$2:$S$451,6,0)</f>
        <v>a</v>
      </c>
      <c r="J1455" s="0" t="str">
        <f aca="false">VLOOKUP($D1455,metadata!$B$2:$S$451,7,0)</f>
        <v>i</v>
      </c>
      <c r="K1455" s="0" t="n">
        <f aca="false">VLOOKUP($D1455,metadata!$B$2:$S$451,8,0)</f>
        <v>7</v>
      </c>
      <c r="L1455" s="0" t="n">
        <f aca="false">VLOOKUP($D1455,metadata!$B$2:$S$451,9,0)</f>
        <v>8</v>
      </c>
      <c r="M1455" s="0" t="str">
        <f aca="false">VLOOKUP($D1455,metadata!$B$2:$S$451,10,0)</f>
        <v/>
      </c>
      <c r="N1455" s="0" t="str">
        <f aca="false">VLOOKUP($D1455,metadata!$B$2:$S$451,11,0)</f>
        <v>Nasonia vitripennis</v>
      </c>
      <c r="O1455" s="0" t="str">
        <f aca="false">VLOOKUP($D1455,metadata!$B$2:$S$451,12,0)</f>
        <v>hymenoptera</v>
      </c>
      <c r="P1455" s="0" t="str">
        <f aca="false">VLOOKUP($D1455,metadata!$B$2:$S$451,13,0)</f>
        <v>TUR</v>
      </c>
      <c r="Q1455" s="0" t="n">
        <f aca="false">VLOOKUP($D1455,metadata!$B$2:$S$451,14,0)</f>
        <v>61.2612583333333</v>
      </c>
      <c r="R1455" s="0" t="n">
        <f aca="false">VLOOKUP($D1455,metadata!$B$2:$S$451,15,0)</f>
        <v>22.2233222222222</v>
      </c>
      <c r="S1455" s="0" t="str">
        <f aca="false">VLOOKUP($D1455,metadata!$B$2:$S$451,16,0)</f>
        <v/>
      </c>
      <c r="T1455" s="0" t="str">
        <f aca="false">VLOOKUP($D1455,metadata!$B$2:$S$451,17,0)</f>
        <v/>
      </c>
      <c r="U1455" s="0" t="str">
        <f aca="false">VLOOKUP($D1455,metadata!$B$2:$S$451,18,0)</f>
        <v/>
      </c>
      <c r="V1455" s="0" t="n">
        <f aca="false">VLOOKUP($D1455,metadata!$B$2:$Z$451,19,0)</f>
        <v>21</v>
      </c>
      <c r="W1455" s="0" t="str">
        <f aca="false">VLOOKUP($D1455,metadata!$B$2:$Z$451,20,0)</f>
        <v>pop level/ask</v>
      </c>
      <c r="X1455" s="0" t="str">
        <f aca="false">VLOOKUP($D1455,metadata!$B$2:$Z$451,21,0)</f>
        <v/>
      </c>
      <c r="Y1455" s="0" t="n">
        <f aca="false">VLOOKUP($D1455,metadata!$B$2:$Z$451,22,0)</f>
        <v>37</v>
      </c>
      <c r="Z1455" s="0" t="str">
        <f aca="false">VLOOKUP($D1455,metadata!$B$2:$Z$451,23,0)</f>
        <v/>
      </c>
      <c r="AA1455" s="0" t="str">
        <f aca="false">VLOOKUP($D1455,metadata!$B$2:$Z$451,24,0)</f>
        <v>larval</v>
      </c>
      <c r="AB1455" s="0" t="str">
        <f aca="false">VLOOKUP($D1455,metadata!$B$2:$Z$451,25,0)</f>
        <v/>
      </c>
      <c r="AC1455" s="0" t="n">
        <v>10.8545394598807</v>
      </c>
      <c r="AD1455" s="0" t="n">
        <v>100</v>
      </c>
      <c r="AF1455" s="0" t="n">
        <f aca="false">IF(AE1455="",V1455,AE1455)</f>
        <v>21</v>
      </c>
      <c r="AG1455" s="0" t="n">
        <v>12</v>
      </c>
      <c r="AH1455" s="0" t="n">
        <v>2013</v>
      </c>
      <c r="AI1455" s="0" t="s">
        <v>37</v>
      </c>
      <c r="AJ1455" s="0" t="s">
        <v>38</v>
      </c>
    </row>
    <row r="1456" customFormat="false" ht="13.8" hidden="false" customHeight="false" outlineLevel="0" collapsed="false">
      <c r="C1456" s="0" t="n">
        <v>1464</v>
      </c>
      <c r="D1456" s="3" t="str">
        <f aca="false">VLOOKUP(C1456,$A$1:$B$451,2)</f>
        <v>37- TUR</v>
      </c>
      <c r="E1456" s="0" t="str">
        <f aca="false">VLOOKUP($D1456,metadata!$B$2:$S$451,2,0)</f>
        <v>Paolucci, S; van de Zande, L; Beukeboom, LW</v>
      </c>
      <c r="F1456" s="0" t="str">
        <f aca="false">VLOOKUP($D1456,metadata!$B$2:$S$451,3,0)</f>
        <v>Adaptive latitudinal cline of photoperiodic diapause induction in the parasitoid Nasonia vitripennis in Europe</v>
      </c>
      <c r="G1456" s="0" t="str">
        <f aca="false">VLOOKUP($D1456,metadata!$B$2:$S$451,4,0)</f>
        <v>10.1111/jeb.12113</v>
      </c>
      <c r="H1456" s="0" t="str">
        <f aca="false">VLOOKUP($D1456,metadata!$B$2:$S$451,5,0)</f>
        <v>y-ask</v>
      </c>
      <c r="I1456" s="0" t="str">
        <f aca="false">VLOOKUP($D1456,metadata!$B$2:$S$451,6,0)</f>
        <v>a</v>
      </c>
      <c r="J1456" s="0" t="str">
        <f aca="false">VLOOKUP($D1456,metadata!$B$2:$S$451,7,0)</f>
        <v>i</v>
      </c>
      <c r="K1456" s="0" t="n">
        <f aca="false">VLOOKUP($D1456,metadata!$B$2:$S$451,8,0)</f>
        <v>7</v>
      </c>
      <c r="L1456" s="0" t="n">
        <f aca="false">VLOOKUP($D1456,metadata!$B$2:$S$451,9,0)</f>
        <v>8</v>
      </c>
      <c r="M1456" s="0" t="str">
        <f aca="false">VLOOKUP($D1456,metadata!$B$2:$S$451,10,0)</f>
        <v/>
      </c>
      <c r="N1456" s="0" t="str">
        <f aca="false">VLOOKUP($D1456,metadata!$B$2:$S$451,11,0)</f>
        <v>Nasonia vitripennis</v>
      </c>
      <c r="O1456" s="0" t="str">
        <f aca="false">VLOOKUP($D1456,metadata!$B$2:$S$451,12,0)</f>
        <v>hymenoptera</v>
      </c>
      <c r="P1456" s="0" t="str">
        <f aca="false">VLOOKUP($D1456,metadata!$B$2:$S$451,13,0)</f>
        <v>TUR</v>
      </c>
      <c r="Q1456" s="0" t="n">
        <f aca="false">VLOOKUP($D1456,metadata!$B$2:$S$451,14,0)</f>
        <v>61.2612583333333</v>
      </c>
      <c r="R1456" s="0" t="n">
        <f aca="false">VLOOKUP($D1456,metadata!$B$2:$S$451,15,0)</f>
        <v>22.2233222222222</v>
      </c>
      <c r="S1456" s="0" t="str">
        <f aca="false">VLOOKUP($D1456,metadata!$B$2:$S$451,16,0)</f>
        <v/>
      </c>
      <c r="T1456" s="0" t="str">
        <f aca="false">VLOOKUP($D1456,metadata!$B$2:$S$451,17,0)</f>
        <v/>
      </c>
      <c r="U1456" s="0" t="str">
        <f aca="false">VLOOKUP($D1456,metadata!$B$2:$S$451,18,0)</f>
        <v/>
      </c>
      <c r="V1456" s="0" t="n">
        <f aca="false">VLOOKUP($D1456,metadata!$B$2:$Z$451,19,0)</f>
        <v>21</v>
      </c>
      <c r="W1456" s="0" t="str">
        <f aca="false">VLOOKUP($D1456,metadata!$B$2:$Z$451,20,0)</f>
        <v>pop level/ask</v>
      </c>
      <c r="X1456" s="0" t="str">
        <f aca="false">VLOOKUP($D1456,metadata!$B$2:$Z$451,21,0)</f>
        <v/>
      </c>
      <c r="Y1456" s="0" t="n">
        <f aca="false">VLOOKUP($D1456,metadata!$B$2:$Z$451,22,0)</f>
        <v>37</v>
      </c>
      <c r="Z1456" s="0" t="str">
        <f aca="false">VLOOKUP($D1456,metadata!$B$2:$Z$451,23,0)</f>
        <v/>
      </c>
      <c r="AA1456" s="0" t="str">
        <f aca="false">VLOOKUP($D1456,metadata!$B$2:$Z$451,24,0)</f>
        <v>larval</v>
      </c>
      <c r="AB1456" s="0" t="str">
        <f aca="false">VLOOKUP($D1456,metadata!$B$2:$Z$451,25,0)</f>
        <v/>
      </c>
      <c r="AC1456" s="0" t="n">
        <v>12.2612275075183</v>
      </c>
      <c r="AD1456" s="0" t="n">
        <v>100</v>
      </c>
      <c r="AF1456" s="0" t="n">
        <f aca="false">IF(AE1456="",V1456,AE1456)</f>
        <v>21</v>
      </c>
      <c r="AG1456" s="0" t="n">
        <v>13</v>
      </c>
      <c r="AH1456" s="0" t="n">
        <v>2013</v>
      </c>
      <c r="AI1456" s="0" t="s">
        <v>37</v>
      </c>
      <c r="AJ1456" s="0" t="s">
        <v>38</v>
      </c>
    </row>
    <row r="1457" customFormat="false" ht="13.8" hidden="false" customHeight="false" outlineLevel="0" collapsed="false">
      <c r="C1457" s="0" t="n">
        <v>1465</v>
      </c>
      <c r="D1457" s="3" t="str">
        <f aca="false">VLOOKUP(C1457,$A$1:$B$451,2)</f>
        <v>37- TUR</v>
      </c>
      <c r="E1457" s="0" t="str">
        <f aca="false">VLOOKUP($D1457,metadata!$B$2:$S$451,2,0)</f>
        <v>Paolucci, S; van de Zande, L; Beukeboom, LW</v>
      </c>
      <c r="F1457" s="0" t="str">
        <f aca="false">VLOOKUP($D1457,metadata!$B$2:$S$451,3,0)</f>
        <v>Adaptive latitudinal cline of photoperiodic diapause induction in the parasitoid Nasonia vitripennis in Europe</v>
      </c>
      <c r="G1457" s="0" t="str">
        <f aca="false">VLOOKUP($D1457,metadata!$B$2:$S$451,4,0)</f>
        <v>10.1111/jeb.12113</v>
      </c>
      <c r="H1457" s="0" t="str">
        <f aca="false">VLOOKUP($D1457,metadata!$B$2:$S$451,5,0)</f>
        <v>y-ask</v>
      </c>
      <c r="I1457" s="0" t="str">
        <f aca="false">VLOOKUP($D1457,metadata!$B$2:$S$451,6,0)</f>
        <v>a</v>
      </c>
      <c r="J1457" s="0" t="str">
        <f aca="false">VLOOKUP($D1457,metadata!$B$2:$S$451,7,0)</f>
        <v>i</v>
      </c>
      <c r="K1457" s="0" t="n">
        <f aca="false">VLOOKUP($D1457,metadata!$B$2:$S$451,8,0)</f>
        <v>7</v>
      </c>
      <c r="L1457" s="0" t="n">
        <f aca="false">VLOOKUP($D1457,metadata!$B$2:$S$451,9,0)</f>
        <v>8</v>
      </c>
      <c r="M1457" s="0" t="str">
        <f aca="false">VLOOKUP($D1457,metadata!$B$2:$S$451,10,0)</f>
        <v/>
      </c>
      <c r="N1457" s="0" t="str">
        <f aca="false">VLOOKUP($D1457,metadata!$B$2:$S$451,11,0)</f>
        <v>Nasonia vitripennis</v>
      </c>
      <c r="O1457" s="0" t="str">
        <f aca="false">VLOOKUP($D1457,metadata!$B$2:$S$451,12,0)</f>
        <v>hymenoptera</v>
      </c>
      <c r="P1457" s="0" t="str">
        <f aca="false">VLOOKUP($D1457,metadata!$B$2:$S$451,13,0)</f>
        <v>TUR</v>
      </c>
      <c r="Q1457" s="0" t="n">
        <f aca="false">VLOOKUP($D1457,metadata!$B$2:$S$451,14,0)</f>
        <v>61.2612583333333</v>
      </c>
      <c r="R1457" s="0" t="n">
        <f aca="false">VLOOKUP($D1457,metadata!$B$2:$S$451,15,0)</f>
        <v>22.2233222222222</v>
      </c>
      <c r="S1457" s="0" t="str">
        <f aca="false">VLOOKUP($D1457,metadata!$B$2:$S$451,16,0)</f>
        <v/>
      </c>
      <c r="T1457" s="0" t="str">
        <f aca="false">VLOOKUP($D1457,metadata!$B$2:$S$451,17,0)</f>
        <v/>
      </c>
      <c r="U1457" s="0" t="str">
        <f aca="false">VLOOKUP($D1457,metadata!$B$2:$S$451,18,0)</f>
        <v/>
      </c>
      <c r="V1457" s="0" t="n">
        <f aca="false">VLOOKUP($D1457,metadata!$B$2:$Z$451,19,0)</f>
        <v>21</v>
      </c>
      <c r="W1457" s="0" t="str">
        <f aca="false">VLOOKUP($D1457,metadata!$B$2:$Z$451,20,0)</f>
        <v>pop level/ask</v>
      </c>
      <c r="X1457" s="0" t="str">
        <f aca="false">VLOOKUP($D1457,metadata!$B$2:$Z$451,21,0)</f>
        <v/>
      </c>
      <c r="Y1457" s="0" t="n">
        <f aca="false">VLOOKUP($D1457,metadata!$B$2:$Z$451,22,0)</f>
        <v>37</v>
      </c>
      <c r="Z1457" s="0" t="str">
        <f aca="false">VLOOKUP($D1457,metadata!$B$2:$Z$451,23,0)</f>
        <v/>
      </c>
      <c r="AA1457" s="0" t="str">
        <f aca="false">VLOOKUP($D1457,metadata!$B$2:$Z$451,24,0)</f>
        <v>larval</v>
      </c>
      <c r="AB1457" s="0" t="str">
        <f aca="false">VLOOKUP($D1457,metadata!$B$2:$Z$451,25,0)</f>
        <v/>
      </c>
      <c r="AC1457" s="0" t="n">
        <v>13.69577076402</v>
      </c>
      <c r="AD1457" s="0" t="n">
        <v>100</v>
      </c>
      <c r="AF1457" s="0" t="n">
        <f aca="false">IF(AE1457="",V1457,AE1457)</f>
        <v>21</v>
      </c>
      <c r="AG1457" s="0" t="n">
        <v>14</v>
      </c>
      <c r="AH1457" s="0" t="n">
        <v>2013</v>
      </c>
      <c r="AI1457" s="0" t="s">
        <v>37</v>
      </c>
      <c r="AJ1457" s="0" t="s">
        <v>38</v>
      </c>
    </row>
    <row r="1458" customFormat="false" ht="13.8" hidden="false" customHeight="false" outlineLevel="0" collapsed="false">
      <c r="C1458" s="0" t="n">
        <v>1466</v>
      </c>
      <c r="D1458" s="3" t="str">
        <f aca="false">VLOOKUP(C1458,$A$1:$B$451,2)</f>
        <v>37- TUR</v>
      </c>
      <c r="E1458" s="0" t="str">
        <f aca="false">VLOOKUP($D1458,metadata!$B$2:$S$451,2,0)</f>
        <v>Paolucci, S; van de Zande, L; Beukeboom, LW</v>
      </c>
      <c r="F1458" s="0" t="str">
        <f aca="false">VLOOKUP($D1458,metadata!$B$2:$S$451,3,0)</f>
        <v>Adaptive latitudinal cline of photoperiodic diapause induction in the parasitoid Nasonia vitripennis in Europe</v>
      </c>
      <c r="G1458" s="0" t="str">
        <f aca="false">VLOOKUP($D1458,metadata!$B$2:$S$451,4,0)</f>
        <v>10.1111/jeb.12113</v>
      </c>
      <c r="H1458" s="0" t="str">
        <f aca="false">VLOOKUP($D1458,metadata!$B$2:$S$451,5,0)</f>
        <v>y-ask</v>
      </c>
      <c r="I1458" s="0" t="str">
        <f aca="false">VLOOKUP($D1458,metadata!$B$2:$S$451,6,0)</f>
        <v>a</v>
      </c>
      <c r="J1458" s="0" t="str">
        <f aca="false">VLOOKUP($D1458,metadata!$B$2:$S$451,7,0)</f>
        <v>i</v>
      </c>
      <c r="K1458" s="0" t="n">
        <f aca="false">VLOOKUP($D1458,metadata!$B$2:$S$451,8,0)</f>
        <v>7</v>
      </c>
      <c r="L1458" s="0" t="n">
        <f aca="false">VLOOKUP($D1458,metadata!$B$2:$S$451,9,0)</f>
        <v>8</v>
      </c>
      <c r="M1458" s="0" t="str">
        <f aca="false">VLOOKUP($D1458,metadata!$B$2:$S$451,10,0)</f>
        <v/>
      </c>
      <c r="N1458" s="0" t="str">
        <f aca="false">VLOOKUP($D1458,metadata!$B$2:$S$451,11,0)</f>
        <v>Nasonia vitripennis</v>
      </c>
      <c r="O1458" s="0" t="str">
        <f aca="false">VLOOKUP($D1458,metadata!$B$2:$S$451,12,0)</f>
        <v>hymenoptera</v>
      </c>
      <c r="P1458" s="0" t="str">
        <f aca="false">VLOOKUP($D1458,metadata!$B$2:$S$451,13,0)</f>
        <v>TUR</v>
      </c>
      <c r="Q1458" s="0" t="n">
        <f aca="false">VLOOKUP($D1458,metadata!$B$2:$S$451,14,0)</f>
        <v>61.2612583333333</v>
      </c>
      <c r="R1458" s="0" t="n">
        <f aca="false">VLOOKUP($D1458,metadata!$B$2:$S$451,15,0)</f>
        <v>22.2233222222222</v>
      </c>
      <c r="S1458" s="0" t="str">
        <f aca="false">VLOOKUP($D1458,metadata!$B$2:$S$451,16,0)</f>
        <v/>
      </c>
      <c r="T1458" s="0" t="str">
        <f aca="false">VLOOKUP($D1458,metadata!$B$2:$S$451,17,0)</f>
        <v/>
      </c>
      <c r="U1458" s="0" t="str">
        <f aca="false">VLOOKUP($D1458,metadata!$B$2:$S$451,18,0)</f>
        <v/>
      </c>
      <c r="V1458" s="0" t="n">
        <f aca="false">VLOOKUP($D1458,metadata!$B$2:$Z$451,19,0)</f>
        <v>21</v>
      </c>
      <c r="W1458" s="0" t="str">
        <f aca="false">VLOOKUP($D1458,metadata!$B$2:$Z$451,20,0)</f>
        <v>pop level/ask</v>
      </c>
      <c r="X1458" s="0" t="str">
        <f aca="false">VLOOKUP($D1458,metadata!$B$2:$Z$451,21,0)</f>
        <v/>
      </c>
      <c r="Y1458" s="0" t="n">
        <f aca="false">VLOOKUP($D1458,metadata!$B$2:$Z$451,22,0)</f>
        <v>37</v>
      </c>
      <c r="Z1458" s="0" t="str">
        <f aca="false">VLOOKUP($D1458,metadata!$B$2:$Z$451,23,0)</f>
        <v/>
      </c>
      <c r="AA1458" s="0" t="str">
        <f aca="false">VLOOKUP($D1458,metadata!$B$2:$Z$451,24,0)</f>
        <v>larval</v>
      </c>
      <c r="AB1458" s="0" t="str">
        <f aca="false">VLOOKUP($D1458,metadata!$B$2:$Z$451,25,0)</f>
        <v/>
      </c>
      <c r="AC1458" s="0" t="n">
        <v>15.1442216427379</v>
      </c>
      <c r="AD1458" s="0" t="n">
        <v>100</v>
      </c>
      <c r="AF1458" s="0" t="n">
        <f aca="false">IF(AE1458="",V1458,AE1458)</f>
        <v>21</v>
      </c>
      <c r="AG1458" s="0" t="n">
        <v>15</v>
      </c>
      <c r="AH1458" s="0" t="n">
        <v>2013</v>
      </c>
      <c r="AI1458" s="0" t="s">
        <v>37</v>
      </c>
      <c r="AJ1458" s="0" t="s">
        <v>38</v>
      </c>
    </row>
    <row r="1459" customFormat="false" ht="13.8" hidden="false" customHeight="false" outlineLevel="0" collapsed="false">
      <c r="C1459" s="0" t="n">
        <v>1467</v>
      </c>
      <c r="D1459" s="3" t="str">
        <f aca="false">VLOOKUP(C1459,$A$1:$B$451,2)</f>
        <v>37- TUR</v>
      </c>
      <c r="E1459" s="0" t="str">
        <f aca="false">VLOOKUP($D1459,metadata!$B$2:$S$451,2,0)</f>
        <v>Paolucci, S; van de Zande, L; Beukeboom, LW</v>
      </c>
      <c r="F1459" s="0" t="str">
        <f aca="false">VLOOKUP($D1459,metadata!$B$2:$S$451,3,0)</f>
        <v>Adaptive latitudinal cline of photoperiodic diapause induction in the parasitoid Nasonia vitripennis in Europe</v>
      </c>
      <c r="G1459" s="0" t="str">
        <f aca="false">VLOOKUP($D1459,metadata!$B$2:$S$451,4,0)</f>
        <v>10.1111/jeb.12113</v>
      </c>
      <c r="H1459" s="0" t="str">
        <f aca="false">VLOOKUP($D1459,metadata!$B$2:$S$451,5,0)</f>
        <v>y-ask</v>
      </c>
      <c r="I1459" s="0" t="str">
        <f aca="false">VLOOKUP($D1459,metadata!$B$2:$S$451,6,0)</f>
        <v>a</v>
      </c>
      <c r="J1459" s="0" t="str">
        <f aca="false">VLOOKUP($D1459,metadata!$B$2:$S$451,7,0)</f>
        <v>i</v>
      </c>
      <c r="K1459" s="0" t="n">
        <f aca="false">VLOOKUP($D1459,metadata!$B$2:$S$451,8,0)</f>
        <v>7</v>
      </c>
      <c r="L1459" s="0" t="n">
        <f aca="false">VLOOKUP($D1459,metadata!$B$2:$S$451,9,0)</f>
        <v>8</v>
      </c>
      <c r="M1459" s="0" t="str">
        <f aca="false">VLOOKUP($D1459,metadata!$B$2:$S$451,10,0)</f>
        <v/>
      </c>
      <c r="N1459" s="0" t="str">
        <f aca="false">VLOOKUP($D1459,metadata!$B$2:$S$451,11,0)</f>
        <v>Nasonia vitripennis</v>
      </c>
      <c r="O1459" s="0" t="str">
        <f aca="false">VLOOKUP($D1459,metadata!$B$2:$S$451,12,0)</f>
        <v>hymenoptera</v>
      </c>
      <c r="P1459" s="0" t="str">
        <f aca="false">VLOOKUP($D1459,metadata!$B$2:$S$451,13,0)</f>
        <v>TUR</v>
      </c>
      <c r="Q1459" s="0" t="n">
        <f aca="false">VLOOKUP($D1459,metadata!$B$2:$S$451,14,0)</f>
        <v>61.2612583333333</v>
      </c>
      <c r="R1459" s="0" t="n">
        <f aca="false">VLOOKUP($D1459,metadata!$B$2:$S$451,15,0)</f>
        <v>22.2233222222222</v>
      </c>
      <c r="S1459" s="0" t="str">
        <f aca="false">VLOOKUP($D1459,metadata!$B$2:$S$451,16,0)</f>
        <v/>
      </c>
      <c r="T1459" s="0" t="str">
        <f aca="false">VLOOKUP($D1459,metadata!$B$2:$S$451,17,0)</f>
        <v/>
      </c>
      <c r="U1459" s="0" t="str">
        <f aca="false">VLOOKUP($D1459,metadata!$B$2:$S$451,18,0)</f>
        <v/>
      </c>
      <c r="V1459" s="0" t="n">
        <f aca="false">VLOOKUP($D1459,metadata!$B$2:$Z$451,19,0)</f>
        <v>21</v>
      </c>
      <c r="W1459" s="0" t="str">
        <f aca="false">VLOOKUP($D1459,metadata!$B$2:$Z$451,20,0)</f>
        <v>pop level/ask</v>
      </c>
      <c r="X1459" s="0" t="str">
        <f aca="false">VLOOKUP($D1459,metadata!$B$2:$Z$451,21,0)</f>
        <v/>
      </c>
      <c r="Y1459" s="0" t="n">
        <f aca="false">VLOOKUP($D1459,metadata!$B$2:$Z$451,22,0)</f>
        <v>37</v>
      </c>
      <c r="Z1459" s="0" t="str">
        <f aca="false">VLOOKUP($D1459,metadata!$B$2:$Z$451,23,0)</f>
        <v/>
      </c>
      <c r="AA1459" s="0" t="str">
        <f aca="false">VLOOKUP($D1459,metadata!$B$2:$Z$451,24,0)</f>
        <v>larval</v>
      </c>
      <c r="AB1459" s="0" t="str">
        <f aca="false">VLOOKUP($D1459,metadata!$B$2:$Z$451,25,0)</f>
        <v/>
      </c>
      <c r="AC1459" s="0" t="n">
        <v>16.5868377144341</v>
      </c>
      <c r="AD1459" s="0" t="n">
        <v>42.0515740990518</v>
      </c>
      <c r="AF1459" s="0" t="n">
        <f aca="false">IF(AE1459="",V1459,AE1459)</f>
        <v>21</v>
      </c>
      <c r="AG1459" s="0" t="n">
        <v>16</v>
      </c>
      <c r="AH1459" s="0" t="n">
        <v>2013</v>
      </c>
      <c r="AI1459" s="0" t="s">
        <v>37</v>
      </c>
      <c r="AJ1459" s="0" t="s">
        <v>38</v>
      </c>
    </row>
    <row r="1460" customFormat="false" ht="13.8" hidden="false" customHeight="false" outlineLevel="0" collapsed="false">
      <c r="C1460" s="0" t="n">
        <v>1468</v>
      </c>
      <c r="D1460" s="3" t="str">
        <f aca="false">VLOOKUP(C1460,$A$1:$B$451,2)</f>
        <v>37- TUR</v>
      </c>
      <c r="E1460" s="0" t="str">
        <f aca="false">VLOOKUP($D1460,metadata!$B$2:$S$451,2,0)</f>
        <v>Paolucci, S; van de Zande, L; Beukeboom, LW</v>
      </c>
      <c r="F1460" s="0" t="str">
        <f aca="false">VLOOKUP($D1460,metadata!$B$2:$S$451,3,0)</f>
        <v>Adaptive latitudinal cline of photoperiodic diapause induction in the parasitoid Nasonia vitripennis in Europe</v>
      </c>
      <c r="G1460" s="0" t="str">
        <f aca="false">VLOOKUP($D1460,metadata!$B$2:$S$451,4,0)</f>
        <v>10.1111/jeb.12113</v>
      </c>
      <c r="H1460" s="0" t="str">
        <f aca="false">VLOOKUP($D1460,metadata!$B$2:$S$451,5,0)</f>
        <v>y-ask</v>
      </c>
      <c r="I1460" s="0" t="str">
        <f aca="false">VLOOKUP($D1460,metadata!$B$2:$S$451,6,0)</f>
        <v>a</v>
      </c>
      <c r="J1460" s="0" t="str">
        <f aca="false">VLOOKUP($D1460,metadata!$B$2:$S$451,7,0)</f>
        <v>i</v>
      </c>
      <c r="K1460" s="0" t="n">
        <f aca="false">VLOOKUP($D1460,metadata!$B$2:$S$451,8,0)</f>
        <v>7</v>
      </c>
      <c r="L1460" s="0" t="n">
        <f aca="false">VLOOKUP($D1460,metadata!$B$2:$S$451,9,0)</f>
        <v>8</v>
      </c>
      <c r="M1460" s="0" t="str">
        <f aca="false">VLOOKUP($D1460,metadata!$B$2:$S$451,10,0)</f>
        <v/>
      </c>
      <c r="N1460" s="0" t="str">
        <f aca="false">VLOOKUP($D1460,metadata!$B$2:$S$451,11,0)</f>
        <v>Nasonia vitripennis</v>
      </c>
      <c r="O1460" s="0" t="str">
        <f aca="false">VLOOKUP($D1460,metadata!$B$2:$S$451,12,0)</f>
        <v>hymenoptera</v>
      </c>
      <c r="P1460" s="0" t="str">
        <f aca="false">VLOOKUP($D1460,metadata!$B$2:$S$451,13,0)</f>
        <v>TUR</v>
      </c>
      <c r="Q1460" s="0" t="n">
        <f aca="false">VLOOKUP($D1460,metadata!$B$2:$S$451,14,0)</f>
        <v>61.2612583333333</v>
      </c>
      <c r="R1460" s="0" t="n">
        <f aca="false">VLOOKUP($D1460,metadata!$B$2:$S$451,15,0)</f>
        <v>22.2233222222222</v>
      </c>
      <c r="S1460" s="0" t="str">
        <f aca="false">VLOOKUP($D1460,metadata!$B$2:$S$451,16,0)</f>
        <v/>
      </c>
      <c r="T1460" s="0" t="str">
        <f aca="false">VLOOKUP($D1460,metadata!$B$2:$S$451,17,0)</f>
        <v/>
      </c>
      <c r="U1460" s="0" t="str">
        <f aca="false">VLOOKUP($D1460,metadata!$B$2:$S$451,18,0)</f>
        <v/>
      </c>
      <c r="V1460" s="0" t="n">
        <f aca="false">VLOOKUP($D1460,metadata!$B$2:$Z$451,19,0)</f>
        <v>21</v>
      </c>
      <c r="W1460" s="0" t="str">
        <f aca="false">VLOOKUP($D1460,metadata!$B$2:$Z$451,20,0)</f>
        <v>pop level/ask</v>
      </c>
      <c r="X1460" s="0" t="str">
        <f aca="false">VLOOKUP($D1460,metadata!$B$2:$Z$451,21,0)</f>
        <v/>
      </c>
      <c r="Y1460" s="0" t="n">
        <f aca="false">VLOOKUP($D1460,metadata!$B$2:$Z$451,22,0)</f>
        <v>37</v>
      </c>
      <c r="Z1460" s="0" t="str">
        <f aca="false">VLOOKUP($D1460,metadata!$B$2:$Z$451,23,0)</f>
        <v/>
      </c>
      <c r="AA1460" s="0" t="str">
        <f aca="false">VLOOKUP($D1460,metadata!$B$2:$Z$451,24,0)</f>
        <v>larval</v>
      </c>
      <c r="AB1460" s="0" t="str">
        <f aca="false">VLOOKUP($D1460,metadata!$B$2:$Z$451,25,0)</f>
        <v/>
      </c>
      <c r="AC1460" s="0" t="n">
        <v>18.0034968877698</v>
      </c>
      <c r="AD1460" s="0" t="n">
        <v>70.4387095485018</v>
      </c>
      <c r="AF1460" s="0" t="n">
        <f aca="false">IF(AE1460="",V1460,AE1460)</f>
        <v>21</v>
      </c>
      <c r="AG1460" s="0" t="n">
        <v>18</v>
      </c>
      <c r="AH1460" s="0" t="n">
        <v>2013</v>
      </c>
      <c r="AI1460" s="0" t="s">
        <v>37</v>
      </c>
      <c r="AJ1460" s="0" t="s">
        <v>38</v>
      </c>
    </row>
    <row r="1461" customFormat="false" ht="13.8" hidden="false" customHeight="false" outlineLevel="0" collapsed="false">
      <c r="C1461" s="0" t="n">
        <v>1469</v>
      </c>
      <c r="D1461" s="3" t="str">
        <f aca="false">VLOOKUP(C1461,$A$1:$B$451,2)</f>
        <v>37- LAT</v>
      </c>
      <c r="E1461" s="0" t="str">
        <f aca="false">VLOOKUP($D1461,metadata!$B$2:$S$451,2,0)</f>
        <v>Paolucci, S; van de Zande, L; Beukeboom, LW</v>
      </c>
      <c r="F1461" s="0" t="str">
        <f aca="false">VLOOKUP($D1461,metadata!$B$2:$S$451,3,0)</f>
        <v>Adaptive latitudinal cline of photoperiodic diapause induction in the parasitoid Nasonia vitripennis in Europe</v>
      </c>
      <c r="G1461" s="0" t="str">
        <f aca="false">VLOOKUP($D1461,metadata!$B$2:$S$451,4,0)</f>
        <v>10.1111/jeb.12113</v>
      </c>
      <c r="H1461" s="0" t="str">
        <f aca="false">VLOOKUP($D1461,metadata!$B$2:$S$451,5,0)</f>
        <v>y-ask</v>
      </c>
      <c r="I1461" s="0" t="str">
        <f aca="false">VLOOKUP($D1461,metadata!$B$2:$S$451,6,0)</f>
        <v>a</v>
      </c>
      <c r="J1461" s="0" t="str">
        <f aca="false">VLOOKUP($D1461,metadata!$B$2:$S$451,7,0)</f>
        <v>i</v>
      </c>
      <c r="K1461" s="0" t="n">
        <f aca="false">VLOOKUP($D1461,metadata!$B$2:$S$451,8,0)</f>
        <v>7</v>
      </c>
      <c r="L1461" s="0" t="n">
        <f aca="false">VLOOKUP($D1461,metadata!$B$2:$S$451,9,0)</f>
        <v>8</v>
      </c>
      <c r="M1461" s="0" t="str">
        <f aca="false">VLOOKUP($D1461,metadata!$B$2:$S$451,10,0)</f>
        <v/>
      </c>
      <c r="N1461" s="0" t="str">
        <f aca="false">VLOOKUP($D1461,metadata!$B$2:$S$451,11,0)</f>
        <v>Nasonia vitripennis</v>
      </c>
      <c r="O1461" s="0" t="str">
        <f aca="false">VLOOKUP($D1461,metadata!$B$2:$S$451,12,0)</f>
        <v>hymenoptera</v>
      </c>
      <c r="P1461" s="0" t="str">
        <f aca="false">VLOOKUP($D1461,metadata!$B$2:$S$451,13,0)</f>
        <v>LAT</v>
      </c>
      <c r="Q1461" s="0" t="n">
        <f aca="false">VLOOKUP($D1461,metadata!$B$2:$S$451,14,0)</f>
        <v>56.8562666666667</v>
      </c>
      <c r="R1461" s="0" t="n">
        <f aca="false">VLOOKUP($D1461,metadata!$B$2:$S$451,15,0)</f>
        <v>25.2003833333333</v>
      </c>
      <c r="S1461" s="0" t="str">
        <f aca="false">VLOOKUP($D1461,metadata!$B$2:$S$451,16,0)</f>
        <v/>
      </c>
      <c r="T1461" s="0" t="str">
        <f aca="false">VLOOKUP($D1461,metadata!$B$2:$S$451,17,0)</f>
        <v/>
      </c>
      <c r="U1461" s="0" t="str">
        <f aca="false">VLOOKUP($D1461,metadata!$B$2:$S$451,18,0)</f>
        <v/>
      </c>
      <c r="V1461" s="0" t="n">
        <f aca="false">VLOOKUP($D1461,metadata!$B$2:$Z$451,19,0)</f>
        <v>26</v>
      </c>
      <c r="W1461" s="0" t="str">
        <f aca="false">VLOOKUP($D1461,metadata!$B$2:$Z$451,20,0)</f>
        <v>pop level/ask</v>
      </c>
      <c r="X1461" s="0" t="str">
        <f aca="false">VLOOKUP($D1461,metadata!$B$2:$Z$451,21,0)</f>
        <v/>
      </c>
      <c r="Y1461" s="0" t="n">
        <f aca="false">VLOOKUP($D1461,metadata!$B$2:$Z$451,22,0)</f>
        <v>37</v>
      </c>
      <c r="Z1461" s="0" t="str">
        <f aca="false">VLOOKUP($D1461,metadata!$B$2:$Z$451,23,0)</f>
        <v/>
      </c>
      <c r="AA1461" s="0" t="str">
        <f aca="false">VLOOKUP($D1461,metadata!$B$2:$Z$451,24,0)</f>
        <v>larval</v>
      </c>
      <c r="AB1461" s="0" t="str">
        <f aca="false">VLOOKUP($D1461,metadata!$B$2:$Z$451,25,0)</f>
        <v/>
      </c>
      <c r="AC1461" s="0" t="n">
        <v>7.98607239556794</v>
      </c>
      <c r="AD1461" s="0" t="n">
        <v>95.546563558433</v>
      </c>
      <c r="AF1461" s="0" t="n">
        <f aca="false">IF(AE1461="",V1461,AE1461)</f>
        <v>26</v>
      </c>
      <c r="AG1461" s="0" t="n">
        <v>8</v>
      </c>
      <c r="AH1461" s="0" t="n">
        <v>2013</v>
      </c>
      <c r="AI1461" s="0" t="s">
        <v>37</v>
      </c>
      <c r="AJ1461" s="0" t="s">
        <v>38</v>
      </c>
    </row>
    <row r="1462" customFormat="false" ht="13.8" hidden="false" customHeight="false" outlineLevel="0" collapsed="false">
      <c r="C1462" s="0" t="n">
        <v>1470</v>
      </c>
      <c r="D1462" s="3" t="str">
        <f aca="false">VLOOKUP(C1462,$A$1:$B$451,2)</f>
        <v>37- LAT</v>
      </c>
      <c r="E1462" s="0" t="str">
        <f aca="false">VLOOKUP($D1462,metadata!$B$2:$S$451,2,0)</f>
        <v>Paolucci, S; van de Zande, L; Beukeboom, LW</v>
      </c>
      <c r="F1462" s="0" t="str">
        <f aca="false">VLOOKUP($D1462,metadata!$B$2:$S$451,3,0)</f>
        <v>Adaptive latitudinal cline of photoperiodic diapause induction in the parasitoid Nasonia vitripennis in Europe</v>
      </c>
      <c r="G1462" s="0" t="str">
        <f aca="false">VLOOKUP($D1462,metadata!$B$2:$S$451,4,0)</f>
        <v>10.1111/jeb.12113</v>
      </c>
      <c r="H1462" s="0" t="str">
        <f aca="false">VLOOKUP($D1462,metadata!$B$2:$S$451,5,0)</f>
        <v>y-ask</v>
      </c>
      <c r="I1462" s="0" t="str">
        <f aca="false">VLOOKUP($D1462,metadata!$B$2:$S$451,6,0)</f>
        <v>a</v>
      </c>
      <c r="J1462" s="0" t="str">
        <f aca="false">VLOOKUP($D1462,metadata!$B$2:$S$451,7,0)</f>
        <v>i</v>
      </c>
      <c r="K1462" s="0" t="n">
        <f aca="false">VLOOKUP($D1462,metadata!$B$2:$S$451,8,0)</f>
        <v>7</v>
      </c>
      <c r="L1462" s="0" t="n">
        <f aca="false">VLOOKUP($D1462,metadata!$B$2:$S$451,9,0)</f>
        <v>8</v>
      </c>
      <c r="M1462" s="0" t="str">
        <f aca="false">VLOOKUP($D1462,metadata!$B$2:$S$451,10,0)</f>
        <v/>
      </c>
      <c r="N1462" s="0" t="str">
        <f aca="false">VLOOKUP($D1462,metadata!$B$2:$S$451,11,0)</f>
        <v>Nasonia vitripennis</v>
      </c>
      <c r="O1462" s="0" t="str">
        <f aca="false">VLOOKUP($D1462,metadata!$B$2:$S$451,12,0)</f>
        <v>hymenoptera</v>
      </c>
      <c r="P1462" s="0" t="str">
        <f aca="false">VLOOKUP($D1462,metadata!$B$2:$S$451,13,0)</f>
        <v>LAT</v>
      </c>
      <c r="Q1462" s="0" t="n">
        <f aca="false">VLOOKUP($D1462,metadata!$B$2:$S$451,14,0)</f>
        <v>56.8562666666667</v>
      </c>
      <c r="R1462" s="0" t="n">
        <f aca="false">VLOOKUP($D1462,metadata!$B$2:$S$451,15,0)</f>
        <v>25.2003833333333</v>
      </c>
      <c r="S1462" s="0" t="str">
        <f aca="false">VLOOKUP($D1462,metadata!$B$2:$S$451,16,0)</f>
        <v/>
      </c>
      <c r="T1462" s="0" t="str">
        <f aca="false">VLOOKUP($D1462,metadata!$B$2:$S$451,17,0)</f>
        <v/>
      </c>
      <c r="U1462" s="0" t="str">
        <f aca="false">VLOOKUP($D1462,metadata!$B$2:$S$451,18,0)</f>
        <v/>
      </c>
      <c r="V1462" s="0" t="n">
        <f aca="false">VLOOKUP($D1462,metadata!$B$2:$Z$451,19,0)</f>
        <v>26</v>
      </c>
      <c r="W1462" s="0" t="str">
        <f aca="false">VLOOKUP($D1462,metadata!$B$2:$Z$451,20,0)</f>
        <v>pop level/ask</v>
      </c>
      <c r="X1462" s="0" t="str">
        <f aca="false">VLOOKUP($D1462,metadata!$B$2:$Z$451,21,0)</f>
        <v/>
      </c>
      <c r="Y1462" s="0" t="n">
        <f aca="false">VLOOKUP($D1462,metadata!$B$2:$Z$451,22,0)</f>
        <v>37</v>
      </c>
      <c r="Z1462" s="0" t="str">
        <f aca="false">VLOOKUP($D1462,metadata!$B$2:$Z$451,23,0)</f>
        <v/>
      </c>
      <c r="AA1462" s="0" t="str">
        <f aca="false">VLOOKUP($D1462,metadata!$B$2:$Z$451,24,0)</f>
        <v>larval</v>
      </c>
      <c r="AB1462" s="0" t="str">
        <f aca="false">VLOOKUP($D1462,metadata!$B$2:$Z$451,25,0)</f>
        <v/>
      </c>
      <c r="AC1462" s="0" t="n">
        <v>9.40766717621317</v>
      </c>
      <c r="AD1462" s="0" t="n">
        <v>88.4960385257121</v>
      </c>
      <c r="AF1462" s="0" t="n">
        <f aca="false">IF(AE1462="",V1462,AE1462)</f>
        <v>26</v>
      </c>
      <c r="AG1462" s="0" t="n">
        <v>10</v>
      </c>
      <c r="AH1462" s="0" t="n">
        <v>2013</v>
      </c>
      <c r="AI1462" s="0" t="s">
        <v>37</v>
      </c>
      <c r="AJ1462" s="0" t="s">
        <v>38</v>
      </c>
    </row>
    <row r="1463" customFormat="false" ht="13.8" hidden="false" customHeight="false" outlineLevel="0" collapsed="false">
      <c r="C1463" s="0" t="n">
        <v>1471</v>
      </c>
      <c r="D1463" s="3" t="str">
        <f aca="false">VLOOKUP(C1463,$A$1:$B$451,2)</f>
        <v>37- LAT</v>
      </c>
      <c r="E1463" s="0" t="str">
        <f aca="false">VLOOKUP($D1463,metadata!$B$2:$S$451,2,0)</f>
        <v>Paolucci, S; van de Zande, L; Beukeboom, LW</v>
      </c>
      <c r="F1463" s="0" t="str">
        <f aca="false">VLOOKUP($D1463,metadata!$B$2:$S$451,3,0)</f>
        <v>Adaptive latitudinal cline of photoperiodic diapause induction in the parasitoid Nasonia vitripennis in Europe</v>
      </c>
      <c r="G1463" s="0" t="str">
        <f aca="false">VLOOKUP($D1463,metadata!$B$2:$S$451,4,0)</f>
        <v>10.1111/jeb.12113</v>
      </c>
      <c r="H1463" s="0" t="str">
        <f aca="false">VLOOKUP($D1463,metadata!$B$2:$S$451,5,0)</f>
        <v>y-ask</v>
      </c>
      <c r="I1463" s="0" t="str">
        <f aca="false">VLOOKUP($D1463,metadata!$B$2:$S$451,6,0)</f>
        <v>a</v>
      </c>
      <c r="J1463" s="0" t="str">
        <f aca="false">VLOOKUP($D1463,metadata!$B$2:$S$451,7,0)</f>
        <v>i</v>
      </c>
      <c r="K1463" s="0" t="n">
        <f aca="false">VLOOKUP($D1463,metadata!$B$2:$S$451,8,0)</f>
        <v>7</v>
      </c>
      <c r="L1463" s="0" t="n">
        <f aca="false">VLOOKUP($D1463,metadata!$B$2:$S$451,9,0)</f>
        <v>8</v>
      </c>
      <c r="M1463" s="0" t="str">
        <f aca="false">VLOOKUP($D1463,metadata!$B$2:$S$451,10,0)</f>
        <v/>
      </c>
      <c r="N1463" s="0" t="str">
        <f aca="false">VLOOKUP($D1463,metadata!$B$2:$S$451,11,0)</f>
        <v>Nasonia vitripennis</v>
      </c>
      <c r="O1463" s="0" t="str">
        <f aca="false">VLOOKUP($D1463,metadata!$B$2:$S$451,12,0)</f>
        <v>hymenoptera</v>
      </c>
      <c r="P1463" s="0" t="str">
        <f aca="false">VLOOKUP($D1463,metadata!$B$2:$S$451,13,0)</f>
        <v>LAT</v>
      </c>
      <c r="Q1463" s="0" t="n">
        <f aca="false">VLOOKUP($D1463,metadata!$B$2:$S$451,14,0)</f>
        <v>56.8562666666667</v>
      </c>
      <c r="R1463" s="0" t="n">
        <f aca="false">VLOOKUP($D1463,metadata!$B$2:$S$451,15,0)</f>
        <v>25.2003833333333</v>
      </c>
      <c r="S1463" s="0" t="str">
        <f aca="false">VLOOKUP($D1463,metadata!$B$2:$S$451,16,0)</f>
        <v/>
      </c>
      <c r="T1463" s="0" t="str">
        <f aca="false">VLOOKUP($D1463,metadata!$B$2:$S$451,17,0)</f>
        <v/>
      </c>
      <c r="U1463" s="0" t="str">
        <f aca="false">VLOOKUP($D1463,metadata!$B$2:$S$451,18,0)</f>
        <v/>
      </c>
      <c r="V1463" s="0" t="n">
        <f aca="false">VLOOKUP($D1463,metadata!$B$2:$Z$451,19,0)</f>
        <v>26</v>
      </c>
      <c r="W1463" s="0" t="str">
        <f aca="false">VLOOKUP($D1463,metadata!$B$2:$Z$451,20,0)</f>
        <v>pop level/ask</v>
      </c>
      <c r="X1463" s="0" t="str">
        <f aca="false">VLOOKUP($D1463,metadata!$B$2:$Z$451,21,0)</f>
        <v/>
      </c>
      <c r="Y1463" s="0" t="n">
        <f aca="false">VLOOKUP($D1463,metadata!$B$2:$Z$451,22,0)</f>
        <v>37</v>
      </c>
      <c r="Z1463" s="0" t="str">
        <f aca="false">VLOOKUP($D1463,metadata!$B$2:$Z$451,23,0)</f>
        <v/>
      </c>
      <c r="AA1463" s="0" t="str">
        <f aca="false">VLOOKUP($D1463,metadata!$B$2:$Z$451,24,0)</f>
        <v>larval</v>
      </c>
      <c r="AB1463" s="0" t="str">
        <f aca="false">VLOOKUP($D1463,metadata!$B$2:$Z$451,25,0)</f>
        <v/>
      </c>
      <c r="AC1463" s="0" t="n">
        <v>10.8428298814055</v>
      </c>
      <c r="AD1463" s="0" t="n">
        <v>84.0278152444324</v>
      </c>
      <c r="AF1463" s="0" t="n">
        <f aca="false">IF(AE1463="",V1463,AE1463)</f>
        <v>26</v>
      </c>
      <c r="AG1463" s="0" t="n">
        <v>12</v>
      </c>
      <c r="AH1463" s="0" t="n">
        <v>2013</v>
      </c>
      <c r="AI1463" s="0" t="s">
        <v>37</v>
      </c>
      <c r="AJ1463" s="0" t="s">
        <v>38</v>
      </c>
    </row>
    <row r="1464" customFormat="false" ht="13.8" hidden="false" customHeight="false" outlineLevel="0" collapsed="false">
      <c r="C1464" s="0" t="n">
        <v>1472</v>
      </c>
      <c r="D1464" s="3" t="str">
        <f aca="false">VLOOKUP(C1464,$A$1:$B$451,2)</f>
        <v>37- LAT</v>
      </c>
      <c r="E1464" s="0" t="str">
        <f aca="false">VLOOKUP($D1464,metadata!$B$2:$S$451,2,0)</f>
        <v>Paolucci, S; van de Zande, L; Beukeboom, LW</v>
      </c>
      <c r="F1464" s="0" t="str">
        <f aca="false">VLOOKUP($D1464,metadata!$B$2:$S$451,3,0)</f>
        <v>Adaptive latitudinal cline of photoperiodic diapause induction in the parasitoid Nasonia vitripennis in Europe</v>
      </c>
      <c r="G1464" s="0" t="str">
        <f aca="false">VLOOKUP($D1464,metadata!$B$2:$S$451,4,0)</f>
        <v>10.1111/jeb.12113</v>
      </c>
      <c r="H1464" s="0" t="str">
        <f aca="false">VLOOKUP($D1464,metadata!$B$2:$S$451,5,0)</f>
        <v>y-ask</v>
      </c>
      <c r="I1464" s="0" t="str">
        <f aca="false">VLOOKUP($D1464,metadata!$B$2:$S$451,6,0)</f>
        <v>a</v>
      </c>
      <c r="J1464" s="0" t="str">
        <f aca="false">VLOOKUP($D1464,metadata!$B$2:$S$451,7,0)</f>
        <v>i</v>
      </c>
      <c r="K1464" s="0" t="n">
        <f aca="false">VLOOKUP($D1464,metadata!$B$2:$S$451,8,0)</f>
        <v>7</v>
      </c>
      <c r="L1464" s="0" t="n">
        <f aca="false">VLOOKUP($D1464,metadata!$B$2:$S$451,9,0)</f>
        <v>8</v>
      </c>
      <c r="M1464" s="0" t="str">
        <f aca="false">VLOOKUP($D1464,metadata!$B$2:$S$451,10,0)</f>
        <v/>
      </c>
      <c r="N1464" s="0" t="str">
        <f aca="false">VLOOKUP($D1464,metadata!$B$2:$S$451,11,0)</f>
        <v>Nasonia vitripennis</v>
      </c>
      <c r="O1464" s="0" t="str">
        <f aca="false">VLOOKUP($D1464,metadata!$B$2:$S$451,12,0)</f>
        <v>hymenoptera</v>
      </c>
      <c r="P1464" s="0" t="str">
        <f aca="false">VLOOKUP($D1464,metadata!$B$2:$S$451,13,0)</f>
        <v>LAT</v>
      </c>
      <c r="Q1464" s="0" t="n">
        <f aca="false">VLOOKUP($D1464,metadata!$B$2:$S$451,14,0)</f>
        <v>56.8562666666667</v>
      </c>
      <c r="R1464" s="0" t="n">
        <f aca="false">VLOOKUP($D1464,metadata!$B$2:$S$451,15,0)</f>
        <v>25.2003833333333</v>
      </c>
      <c r="S1464" s="0" t="str">
        <f aca="false">VLOOKUP($D1464,metadata!$B$2:$S$451,16,0)</f>
        <v/>
      </c>
      <c r="T1464" s="0" t="str">
        <f aca="false">VLOOKUP($D1464,metadata!$B$2:$S$451,17,0)</f>
        <v/>
      </c>
      <c r="U1464" s="0" t="str">
        <f aca="false">VLOOKUP($D1464,metadata!$B$2:$S$451,18,0)</f>
        <v/>
      </c>
      <c r="V1464" s="0" t="n">
        <f aca="false">VLOOKUP($D1464,metadata!$B$2:$Z$451,19,0)</f>
        <v>26</v>
      </c>
      <c r="W1464" s="0" t="str">
        <f aca="false">VLOOKUP($D1464,metadata!$B$2:$Z$451,20,0)</f>
        <v>pop level/ask</v>
      </c>
      <c r="X1464" s="0" t="str">
        <f aca="false">VLOOKUP($D1464,metadata!$B$2:$Z$451,21,0)</f>
        <v/>
      </c>
      <c r="Y1464" s="0" t="n">
        <f aca="false">VLOOKUP($D1464,metadata!$B$2:$Z$451,22,0)</f>
        <v>37</v>
      </c>
      <c r="Z1464" s="0" t="str">
        <f aca="false">VLOOKUP($D1464,metadata!$B$2:$Z$451,23,0)</f>
        <v/>
      </c>
      <c r="AA1464" s="0" t="str">
        <f aca="false">VLOOKUP($D1464,metadata!$B$2:$Z$451,24,0)</f>
        <v>larval</v>
      </c>
      <c r="AB1464" s="0" t="str">
        <f aca="false">VLOOKUP($D1464,metadata!$B$2:$Z$451,25,0)</f>
        <v/>
      </c>
      <c r="AC1464" s="0" t="n">
        <v>12.2768735825115</v>
      </c>
      <c r="AD1464" s="0" t="n">
        <v>87.5940413032401</v>
      </c>
      <c r="AF1464" s="0" t="n">
        <f aca="false">IF(AE1464="",V1464,AE1464)</f>
        <v>26</v>
      </c>
      <c r="AG1464" s="0" t="n">
        <v>13</v>
      </c>
      <c r="AH1464" s="0" t="n">
        <v>2013</v>
      </c>
      <c r="AI1464" s="0" t="s">
        <v>37</v>
      </c>
      <c r="AJ1464" s="0" t="s">
        <v>38</v>
      </c>
    </row>
    <row r="1465" customFormat="false" ht="13.8" hidden="false" customHeight="false" outlineLevel="0" collapsed="false">
      <c r="C1465" s="0" t="n">
        <v>1473</v>
      </c>
      <c r="D1465" s="3" t="str">
        <f aca="false">VLOOKUP(C1465,$A$1:$B$451,2)</f>
        <v>37- LAT</v>
      </c>
      <c r="E1465" s="0" t="str">
        <f aca="false">VLOOKUP($D1465,metadata!$B$2:$S$451,2,0)</f>
        <v>Paolucci, S; van de Zande, L; Beukeboom, LW</v>
      </c>
      <c r="F1465" s="0" t="str">
        <f aca="false">VLOOKUP($D1465,metadata!$B$2:$S$451,3,0)</f>
        <v>Adaptive latitudinal cline of photoperiodic diapause induction in the parasitoid Nasonia vitripennis in Europe</v>
      </c>
      <c r="G1465" s="0" t="str">
        <f aca="false">VLOOKUP($D1465,metadata!$B$2:$S$451,4,0)</f>
        <v>10.1111/jeb.12113</v>
      </c>
      <c r="H1465" s="0" t="str">
        <f aca="false">VLOOKUP($D1465,metadata!$B$2:$S$451,5,0)</f>
        <v>y-ask</v>
      </c>
      <c r="I1465" s="0" t="str">
        <f aca="false">VLOOKUP($D1465,metadata!$B$2:$S$451,6,0)</f>
        <v>a</v>
      </c>
      <c r="J1465" s="0" t="str">
        <f aca="false">VLOOKUP($D1465,metadata!$B$2:$S$451,7,0)</f>
        <v>i</v>
      </c>
      <c r="K1465" s="0" t="n">
        <f aca="false">VLOOKUP($D1465,metadata!$B$2:$S$451,8,0)</f>
        <v>7</v>
      </c>
      <c r="L1465" s="0" t="n">
        <f aca="false">VLOOKUP($D1465,metadata!$B$2:$S$451,9,0)</f>
        <v>8</v>
      </c>
      <c r="M1465" s="0" t="str">
        <f aca="false">VLOOKUP($D1465,metadata!$B$2:$S$451,10,0)</f>
        <v/>
      </c>
      <c r="N1465" s="0" t="str">
        <f aca="false">VLOOKUP($D1465,metadata!$B$2:$S$451,11,0)</f>
        <v>Nasonia vitripennis</v>
      </c>
      <c r="O1465" s="0" t="str">
        <f aca="false">VLOOKUP($D1465,metadata!$B$2:$S$451,12,0)</f>
        <v>hymenoptera</v>
      </c>
      <c r="P1465" s="0" t="str">
        <f aca="false">VLOOKUP($D1465,metadata!$B$2:$S$451,13,0)</f>
        <v>LAT</v>
      </c>
      <c r="Q1465" s="0" t="n">
        <f aca="false">VLOOKUP($D1465,metadata!$B$2:$S$451,14,0)</f>
        <v>56.8562666666667</v>
      </c>
      <c r="R1465" s="0" t="n">
        <f aca="false">VLOOKUP($D1465,metadata!$B$2:$S$451,15,0)</f>
        <v>25.2003833333333</v>
      </c>
      <c r="S1465" s="0" t="str">
        <f aca="false">VLOOKUP($D1465,metadata!$B$2:$S$451,16,0)</f>
        <v/>
      </c>
      <c r="T1465" s="0" t="str">
        <f aca="false">VLOOKUP($D1465,metadata!$B$2:$S$451,17,0)</f>
        <v/>
      </c>
      <c r="U1465" s="0" t="str">
        <f aca="false">VLOOKUP($D1465,metadata!$B$2:$S$451,18,0)</f>
        <v/>
      </c>
      <c r="V1465" s="0" t="n">
        <f aca="false">VLOOKUP($D1465,metadata!$B$2:$Z$451,19,0)</f>
        <v>26</v>
      </c>
      <c r="W1465" s="0" t="str">
        <f aca="false">VLOOKUP($D1465,metadata!$B$2:$Z$451,20,0)</f>
        <v>pop level/ask</v>
      </c>
      <c r="X1465" s="0" t="str">
        <f aca="false">VLOOKUP($D1465,metadata!$B$2:$Z$451,21,0)</f>
        <v/>
      </c>
      <c r="Y1465" s="0" t="n">
        <f aca="false">VLOOKUP($D1465,metadata!$B$2:$Z$451,22,0)</f>
        <v>37</v>
      </c>
      <c r="Z1465" s="0" t="str">
        <f aca="false">VLOOKUP($D1465,metadata!$B$2:$Z$451,23,0)</f>
        <v/>
      </c>
      <c r="AA1465" s="0" t="str">
        <f aca="false">VLOOKUP($D1465,metadata!$B$2:$Z$451,24,0)</f>
        <v>larval</v>
      </c>
      <c r="AB1465" s="0" t="str">
        <f aca="false">VLOOKUP($D1465,metadata!$B$2:$Z$451,25,0)</f>
        <v/>
      </c>
      <c r="AC1465" s="0" t="n">
        <v>13.7180509346681</v>
      </c>
      <c r="AD1465" s="0" t="n">
        <v>39.9406528189911</v>
      </c>
      <c r="AF1465" s="0" t="n">
        <f aca="false">IF(AE1465="",V1465,AE1465)</f>
        <v>26</v>
      </c>
      <c r="AG1465" s="0" t="n">
        <v>14</v>
      </c>
      <c r="AH1465" s="0" t="n">
        <v>2013</v>
      </c>
      <c r="AI1465" s="0" t="s">
        <v>37</v>
      </c>
      <c r="AJ1465" s="0" t="s">
        <v>38</v>
      </c>
    </row>
    <row r="1466" customFormat="false" ht="13.8" hidden="false" customHeight="false" outlineLevel="0" collapsed="false">
      <c r="C1466" s="0" t="n">
        <v>1474</v>
      </c>
      <c r="D1466" s="3" t="str">
        <f aca="false">VLOOKUP(C1466,$A$1:$B$451,2)</f>
        <v>37- LAT</v>
      </c>
      <c r="E1466" s="0" t="str">
        <f aca="false">VLOOKUP($D1466,metadata!$B$2:$S$451,2,0)</f>
        <v>Paolucci, S; van de Zande, L; Beukeboom, LW</v>
      </c>
      <c r="F1466" s="0" t="str">
        <f aca="false">VLOOKUP($D1466,metadata!$B$2:$S$451,3,0)</f>
        <v>Adaptive latitudinal cline of photoperiodic diapause induction in the parasitoid Nasonia vitripennis in Europe</v>
      </c>
      <c r="G1466" s="0" t="str">
        <f aca="false">VLOOKUP($D1466,metadata!$B$2:$S$451,4,0)</f>
        <v>10.1111/jeb.12113</v>
      </c>
      <c r="H1466" s="0" t="str">
        <f aca="false">VLOOKUP($D1466,metadata!$B$2:$S$451,5,0)</f>
        <v>y-ask</v>
      </c>
      <c r="I1466" s="0" t="str">
        <f aca="false">VLOOKUP($D1466,metadata!$B$2:$S$451,6,0)</f>
        <v>a</v>
      </c>
      <c r="J1466" s="0" t="str">
        <f aca="false">VLOOKUP($D1466,metadata!$B$2:$S$451,7,0)</f>
        <v>i</v>
      </c>
      <c r="K1466" s="0" t="n">
        <f aca="false">VLOOKUP($D1466,metadata!$B$2:$S$451,8,0)</f>
        <v>7</v>
      </c>
      <c r="L1466" s="0" t="n">
        <f aca="false">VLOOKUP($D1466,metadata!$B$2:$S$451,9,0)</f>
        <v>8</v>
      </c>
      <c r="M1466" s="0" t="str">
        <f aca="false">VLOOKUP($D1466,metadata!$B$2:$S$451,10,0)</f>
        <v/>
      </c>
      <c r="N1466" s="0" t="str">
        <f aca="false">VLOOKUP($D1466,metadata!$B$2:$S$451,11,0)</f>
        <v>Nasonia vitripennis</v>
      </c>
      <c r="O1466" s="0" t="str">
        <f aca="false">VLOOKUP($D1466,metadata!$B$2:$S$451,12,0)</f>
        <v>hymenoptera</v>
      </c>
      <c r="P1466" s="0" t="str">
        <f aca="false">VLOOKUP($D1466,metadata!$B$2:$S$451,13,0)</f>
        <v>LAT</v>
      </c>
      <c r="Q1466" s="0" t="n">
        <f aca="false">VLOOKUP($D1466,metadata!$B$2:$S$451,14,0)</f>
        <v>56.8562666666667</v>
      </c>
      <c r="R1466" s="0" t="n">
        <f aca="false">VLOOKUP($D1466,metadata!$B$2:$S$451,15,0)</f>
        <v>25.2003833333333</v>
      </c>
      <c r="S1466" s="0" t="str">
        <f aca="false">VLOOKUP($D1466,metadata!$B$2:$S$451,16,0)</f>
        <v/>
      </c>
      <c r="T1466" s="0" t="str">
        <f aca="false">VLOOKUP($D1466,metadata!$B$2:$S$451,17,0)</f>
        <v/>
      </c>
      <c r="U1466" s="0" t="str">
        <f aca="false">VLOOKUP($D1466,metadata!$B$2:$S$451,18,0)</f>
        <v/>
      </c>
      <c r="V1466" s="0" t="n">
        <f aca="false">VLOOKUP($D1466,metadata!$B$2:$Z$451,19,0)</f>
        <v>26</v>
      </c>
      <c r="W1466" s="0" t="str">
        <f aca="false">VLOOKUP($D1466,metadata!$B$2:$Z$451,20,0)</f>
        <v>pop level/ask</v>
      </c>
      <c r="X1466" s="0" t="str">
        <f aca="false">VLOOKUP($D1466,metadata!$B$2:$Z$451,21,0)</f>
        <v/>
      </c>
      <c r="Y1466" s="0" t="n">
        <f aca="false">VLOOKUP($D1466,metadata!$B$2:$Z$451,22,0)</f>
        <v>37</v>
      </c>
      <c r="Z1466" s="0" t="str">
        <f aca="false">VLOOKUP($D1466,metadata!$B$2:$Z$451,23,0)</f>
        <v/>
      </c>
      <c r="AA1466" s="0" t="str">
        <f aca="false">VLOOKUP($D1466,metadata!$B$2:$Z$451,24,0)</f>
        <v>larval</v>
      </c>
      <c r="AB1466" s="0" t="str">
        <f aca="false">VLOOKUP($D1466,metadata!$B$2:$Z$451,25,0)</f>
        <v/>
      </c>
      <c r="AC1466" s="0" t="n">
        <v>15.1542726972994</v>
      </c>
      <c r="AD1466" s="0" t="n">
        <v>27.8683971265573</v>
      </c>
      <c r="AF1466" s="0" t="n">
        <f aca="false">IF(AE1466="",V1466,AE1466)</f>
        <v>26</v>
      </c>
      <c r="AG1466" s="0" t="n">
        <v>15</v>
      </c>
      <c r="AH1466" s="0" t="n">
        <v>2013</v>
      </c>
      <c r="AI1466" s="0" t="s">
        <v>37</v>
      </c>
      <c r="AJ1466" s="0" t="s">
        <v>38</v>
      </c>
    </row>
    <row r="1467" customFormat="false" ht="13.8" hidden="false" customHeight="false" outlineLevel="0" collapsed="false">
      <c r="C1467" s="0" t="n">
        <v>1475</v>
      </c>
      <c r="D1467" s="3" t="str">
        <f aca="false">VLOOKUP(C1467,$A$1:$B$451,2)</f>
        <v>37- LAT</v>
      </c>
      <c r="E1467" s="0" t="str">
        <f aca="false">VLOOKUP($D1467,metadata!$B$2:$S$451,2,0)</f>
        <v>Paolucci, S; van de Zande, L; Beukeboom, LW</v>
      </c>
      <c r="F1467" s="0" t="str">
        <f aca="false">VLOOKUP($D1467,metadata!$B$2:$S$451,3,0)</f>
        <v>Adaptive latitudinal cline of photoperiodic diapause induction in the parasitoid Nasonia vitripennis in Europe</v>
      </c>
      <c r="G1467" s="0" t="str">
        <f aca="false">VLOOKUP($D1467,metadata!$B$2:$S$451,4,0)</f>
        <v>10.1111/jeb.12113</v>
      </c>
      <c r="H1467" s="0" t="str">
        <f aca="false">VLOOKUP($D1467,metadata!$B$2:$S$451,5,0)</f>
        <v>y-ask</v>
      </c>
      <c r="I1467" s="0" t="str">
        <f aca="false">VLOOKUP($D1467,metadata!$B$2:$S$451,6,0)</f>
        <v>a</v>
      </c>
      <c r="J1467" s="0" t="str">
        <f aca="false">VLOOKUP($D1467,metadata!$B$2:$S$451,7,0)</f>
        <v>i</v>
      </c>
      <c r="K1467" s="0" t="n">
        <f aca="false">VLOOKUP($D1467,metadata!$B$2:$S$451,8,0)</f>
        <v>7</v>
      </c>
      <c r="L1467" s="0" t="n">
        <f aca="false">VLOOKUP($D1467,metadata!$B$2:$S$451,9,0)</f>
        <v>8</v>
      </c>
      <c r="M1467" s="0" t="str">
        <f aca="false">VLOOKUP($D1467,metadata!$B$2:$S$451,10,0)</f>
        <v/>
      </c>
      <c r="N1467" s="0" t="str">
        <f aca="false">VLOOKUP($D1467,metadata!$B$2:$S$451,11,0)</f>
        <v>Nasonia vitripennis</v>
      </c>
      <c r="O1467" s="0" t="str">
        <f aca="false">VLOOKUP($D1467,metadata!$B$2:$S$451,12,0)</f>
        <v>hymenoptera</v>
      </c>
      <c r="P1467" s="0" t="str">
        <f aca="false">VLOOKUP($D1467,metadata!$B$2:$S$451,13,0)</f>
        <v>LAT</v>
      </c>
      <c r="Q1467" s="0" t="n">
        <f aca="false">VLOOKUP($D1467,metadata!$B$2:$S$451,14,0)</f>
        <v>56.8562666666667</v>
      </c>
      <c r="R1467" s="0" t="n">
        <f aca="false">VLOOKUP($D1467,metadata!$B$2:$S$451,15,0)</f>
        <v>25.2003833333333</v>
      </c>
      <c r="S1467" s="0" t="str">
        <f aca="false">VLOOKUP($D1467,metadata!$B$2:$S$451,16,0)</f>
        <v/>
      </c>
      <c r="T1467" s="0" t="str">
        <f aca="false">VLOOKUP($D1467,metadata!$B$2:$S$451,17,0)</f>
        <v/>
      </c>
      <c r="U1467" s="0" t="str">
        <f aca="false">VLOOKUP($D1467,metadata!$B$2:$S$451,18,0)</f>
        <v/>
      </c>
      <c r="V1467" s="0" t="n">
        <f aca="false">VLOOKUP($D1467,metadata!$B$2:$Z$451,19,0)</f>
        <v>26</v>
      </c>
      <c r="W1467" s="0" t="str">
        <f aca="false">VLOOKUP($D1467,metadata!$B$2:$Z$451,20,0)</f>
        <v>pop level/ask</v>
      </c>
      <c r="X1467" s="0" t="str">
        <f aca="false">VLOOKUP($D1467,metadata!$B$2:$Z$451,21,0)</f>
        <v/>
      </c>
      <c r="Y1467" s="0" t="n">
        <f aca="false">VLOOKUP($D1467,metadata!$B$2:$Z$451,22,0)</f>
        <v>37</v>
      </c>
      <c r="Z1467" s="0" t="str">
        <f aca="false">VLOOKUP($D1467,metadata!$B$2:$Z$451,23,0)</f>
        <v/>
      </c>
      <c r="AA1467" s="0" t="str">
        <f aca="false">VLOOKUP($D1467,metadata!$B$2:$Z$451,24,0)</f>
        <v>larval</v>
      </c>
      <c r="AB1467" s="0" t="str">
        <f aca="false">VLOOKUP($D1467,metadata!$B$2:$Z$451,25,0)</f>
        <v/>
      </c>
      <c r="AC1467" s="0" t="n">
        <v>16.5648572770234</v>
      </c>
      <c r="AD1467" s="0" t="n">
        <v>0</v>
      </c>
      <c r="AF1467" s="0" t="n">
        <f aca="false">IF(AE1467="",V1467,AE1467)</f>
        <v>26</v>
      </c>
      <c r="AG1467" s="0" t="n">
        <v>16</v>
      </c>
      <c r="AH1467" s="0" t="n">
        <v>2013</v>
      </c>
      <c r="AI1467" s="0" t="s">
        <v>37</v>
      </c>
      <c r="AJ1467" s="0" t="s">
        <v>38</v>
      </c>
    </row>
    <row r="1468" customFormat="false" ht="13.8" hidden="false" customHeight="false" outlineLevel="0" collapsed="false">
      <c r="C1468" s="0" t="n">
        <v>1476</v>
      </c>
      <c r="D1468" s="3" t="str">
        <f aca="false">VLOOKUP(C1468,$A$1:$B$451,2)</f>
        <v>37- LAT</v>
      </c>
      <c r="E1468" s="0" t="str">
        <f aca="false">VLOOKUP($D1468,metadata!$B$2:$S$451,2,0)</f>
        <v>Paolucci, S; van de Zande, L; Beukeboom, LW</v>
      </c>
      <c r="F1468" s="0" t="str">
        <f aca="false">VLOOKUP($D1468,metadata!$B$2:$S$451,3,0)</f>
        <v>Adaptive latitudinal cline of photoperiodic diapause induction in the parasitoid Nasonia vitripennis in Europe</v>
      </c>
      <c r="G1468" s="0" t="str">
        <f aca="false">VLOOKUP($D1468,metadata!$B$2:$S$451,4,0)</f>
        <v>10.1111/jeb.12113</v>
      </c>
      <c r="H1468" s="0" t="str">
        <f aca="false">VLOOKUP($D1468,metadata!$B$2:$S$451,5,0)</f>
        <v>y-ask</v>
      </c>
      <c r="I1468" s="0" t="str">
        <f aca="false">VLOOKUP($D1468,metadata!$B$2:$S$451,6,0)</f>
        <v>a</v>
      </c>
      <c r="J1468" s="0" t="str">
        <f aca="false">VLOOKUP($D1468,metadata!$B$2:$S$451,7,0)</f>
        <v>i</v>
      </c>
      <c r="K1468" s="0" t="n">
        <f aca="false">VLOOKUP($D1468,metadata!$B$2:$S$451,8,0)</f>
        <v>7</v>
      </c>
      <c r="L1468" s="0" t="n">
        <f aca="false">VLOOKUP($D1468,metadata!$B$2:$S$451,9,0)</f>
        <v>8</v>
      </c>
      <c r="M1468" s="0" t="str">
        <f aca="false">VLOOKUP($D1468,metadata!$B$2:$S$451,10,0)</f>
        <v/>
      </c>
      <c r="N1468" s="0" t="str">
        <f aca="false">VLOOKUP($D1468,metadata!$B$2:$S$451,11,0)</f>
        <v>Nasonia vitripennis</v>
      </c>
      <c r="O1468" s="0" t="str">
        <f aca="false">VLOOKUP($D1468,metadata!$B$2:$S$451,12,0)</f>
        <v>hymenoptera</v>
      </c>
      <c r="P1468" s="0" t="str">
        <f aca="false">VLOOKUP($D1468,metadata!$B$2:$S$451,13,0)</f>
        <v>LAT</v>
      </c>
      <c r="Q1468" s="0" t="n">
        <f aca="false">VLOOKUP($D1468,metadata!$B$2:$S$451,14,0)</f>
        <v>56.8562666666667</v>
      </c>
      <c r="R1468" s="0" t="n">
        <f aca="false">VLOOKUP($D1468,metadata!$B$2:$S$451,15,0)</f>
        <v>25.2003833333333</v>
      </c>
      <c r="S1468" s="0" t="str">
        <f aca="false">VLOOKUP($D1468,metadata!$B$2:$S$451,16,0)</f>
        <v/>
      </c>
      <c r="T1468" s="0" t="str">
        <f aca="false">VLOOKUP($D1468,metadata!$B$2:$S$451,17,0)</f>
        <v/>
      </c>
      <c r="U1468" s="0" t="str">
        <f aca="false">VLOOKUP($D1468,metadata!$B$2:$S$451,18,0)</f>
        <v/>
      </c>
      <c r="V1468" s="0" t="n">
        <f aca="false">VLOOKUP($D1468,metadata!$B$2:$Z$451,19,0)</f>
        <v>26</v>
      </c>
      <c r="W1468" s="0" t="str">
        <f aca="false">VLOOKUP($D1468,metadata!$B$2:$Z$451,20,0)</f>
        <v>pop level/ask</v>
      </c>
      <c r="X1468" s="0" t="str">
        <f aca="false">VLOOKUP($D1468,metadata!$B$2:$Z$451,21,0)</f>
        <v/>
      </c>
      <c r="Y1468" s="0" t="n">
        <f aca="false">VLOOKUP($D1468,metadata!$B$2:$Z$451,22,0)</f>
        <v>37</v>
      </c>
      <c r="Z1468" s="0" t="str">
        <f aca="false">VLOOKUP($D1468,metadata!$B$2:$Z$451,23,0)</f>
        <v/>
      </c>
      <c r="AA1468" s="0" t="str">
        <f aca="false">VLOOKUP($D1468,metadata!$B$2:$Z$451,24,0)</f>
        <v>larval</v>
      </c>
      <c r="AB1468" s="0" t="str">
        <f aca="false">VLOOKUP($D1468,metadata!$B$2:$Z$451,25,0)</f>
        <v/>
      </c>
      <c r="AC1468" s="0" t="n">
        <v>18</v>
      </c>
      <c r="AD1468" s="0" t="n">
        <v>0</v>
      </c>
      <c r="AF1468" s="0" t="n">
        <f aca="false">IF(AE1468="",V1468,AE1468)</f>
        <v>26</v>
      </c>
      <c r="AG1468" s="0" t="n">
        <v>18</v>
      </c>
      <c r="AH1468" s="0" t="n">
        <v>2013</v>
      </c>
      <c r="AI1468" s="0" t="s">
        <v>37</v>
      </c>
      <c r="AJ1468" s="0" t="s">
        <v>38</v>
      </c>
    </row>
    <row r="1469" customFormat="false" ht="13.8" hidden="false" customHeight="false" outlineLevel="0" collapsed="false">
      <c r="C1469" s="0" t="n">
        <v>1477</v>
      </c>
      <c r="D1469" s="3" t="str">
        <f aca="false">VLOOKUP(C1469,$A$1:$B$451,2)</f>
        <v>37- HAM</v>
      </c>
      <c r="E1469" s="0" t="str">
        <f aca="false">VLOOKUP($D1469,metadata!$B$2:$S$451,2,0)</f>
        <v>Paolucci, S; van de Zande, L; Beukeboom, LW</v>
      </c>
      <c r="F1469" s="0" t="str">
        <f aca="false">VLOOKUP($D1469,metadata!$B$2:$S$451,3,0)</f>
        <v>Adaptive latitudinal cline of photoperiodic diapause induction in the parasitoid Nasonia vitripennis in Europe</v>
      </c>
      <c r="G1469" s="0" t="str">
        <f aca="false">VLOOKUP($D1469,metadata!$B$2:$S$451,4,0)</f>
        <v>10.1111/jeb.12113</v>
      </c>
      <c r="H1469" s="0" t="str">
        <f aca="false">VLOOKUP($D1469,metadata!$B$2:$S$451,5,0)</f>
        <v>y-ask</v>
      </c>
      <c r="I1469" s="0" t="str">
        <f aca="false">VLOOKUP($D1469,metadata!$B$2:$S$451,6,0)</f>
        <v>a</v>
      </c>
      <c r="J1469" s="0" t="str">
        <f aca="false">VLOOKUP($D1469,metadata!$B$2:$S$451,7,0)</f>
        <v>i</v>
      </c>
      <c r="K1469" s="0" t="n">
        <f aca="false">VLOOKUP($D1469,metadata!$B$2:$S$451,8,0)</f>
        <v>7</v>
      </c>
      <c r="L1469" s="0" t="n">
        <f aca="false">VLOOKUP($D1469,metadata!$B$2:$S$451,9,0)</f>
        <v>8</v>
      </c>
      <c r="M1469" s="0" t="str">
        <f aca="false">VLOOKUP($D1469,metadata!$B$2:$S$451,10,0)</f>
        <v/>
      </c>
      <c r="N1469" s="0" t="str">
        <f aca="false">VLOOKUP($D1469,metadata!$B$2:$S$451,11,0)</f>
        <v>Nasonia vitripennis</v>
      </c>
      <c r="O1469" s="0" t="str">
        <f aca="false">VLOOKUP($D1469,metadata!$B$2:$S$451,12,0)</f>
        <v>hymenoptera</v>
      </c>
      <c r="P1469" s="0" t="str">
        <f aca="false">VLOOKUP($D1469,metadata!$B$2:$S$451,13,0)</f>
        <v>HAM</v>
      </c>
      <c r="Q1469" s="0" t="n">
        <f aca="false">VLOOKUP($D1469,metadata!$B$2:$S$451,14,0)</f>
        <v>53.6065611111111</v>
      </c>
      <c r="R1469" s="0" t="n">
        <f aca="false">VLOOKUP($D1469,metadata!$B$2:$S$451,15,0)</f>
        <v>10.1715944444444</v>
      </c>
      <c r="S1469" s="0" t="str">
        <f aca="false">VLOOKUP($D1469,metadata!$B$2:$S$451,16,0)</f>
        <v/>
      </c>
      <c r="T1469" s="0" t="str">
        <f aca="false">VLOOKUP($D1469,metadata!$B$2:$S$451,17,0)</f>
        <v/>
      </c>
      <c r="U1469" s="0" t="str">
        <f aca="false">VLOOKUP($D1469,metadata!$B$2:$S$451,18,0)</f>
        <v/>
      </c>
      <c r="V1469" s="0" t="n">
        <f aca="false">VLOOKUP($D1469,metadata!$B$2:$Z$451,19,0)</f>
        <v>26</v>
      </c>
      <c r="W1469" s="0" t="str">
        <f aca="false">VLOOKUP($D1469,metadata!$B$2:$Z$451,20,0)</f>
        <v>pop level/ask</v>
      </c>
      <c r="X1469" s="0" t="str">
        <f aca="false">VLOOKUP($D1469,metadata!$B$2:$Z$451,21,0)</f>
        <v/>
      </c>
      <c r="Y1469" s="0" t="n">
        <f aca="false">VLOOKUP($D1469,metadata!$B$2:$Z$451,22,0)</f>
        <v>37</v>
      </c>
      <c r="Z1469" s="0" t="str">
        <f aca="false">VLOOKUP($D1469,metadata!$B$2:$Z$451,23,0)</f>
        <v/>
      </c>
      <c r="AA1469" s="0" t="str">
        <f aca="false">VLOOKUP($D1469,metadata!$B$2:$Z$451,24,0)</f>
        <v>larval</v>
      </c>
      <c r="AB1469" s="0" t="str">
        <f aca="false">VLOOKUP($D1469,metadata!$B$2:$Z$451,25,0)</f>
        <v/>
      </c>
      <c r="AC1469" s="0" t="n">
        <v>7.98727132851762</v>
      </c>
      <c r="AD1469" s="0" t="n">
        <v>86.938224979768</v>
      </c>
      <c r="AF1469" s="0" t="n">
        <f aca="false">IF(AE1469="",V1469,AE1469)</f>
        <v>26</v>
      </c>
      <c r="AG1469" s="0" t="n">
        <v>8</v>
      </c>
      <c r="AH1469" s="0" t="n">
        <v>2013</v>
      </c>
      <c r="AI1469" s="0" t="s">
        <v>37</v>
      </c>
      <c r="AJ1469" s="0" t="s">
        <v>38</v>
      </c>
    </row>
    <row r="1470" customFormat="false" ht="13.8" hidden="false" customHeight="false" outlineLevel="0" collapsed="false">
      <c r="C1470" s="0" t="n">
        <v>1478</v>
      </c>
      <c r="D1470" s="3" t="str">
        <f aca="false">VLOOKUP(C1470,$A$1:$B$451,2)</f>
        <v>37- HAM</v>
      </c>
      <c r="E1470" s="0" t="str">
        <f aca="false">VLOOKUP($D1470,metadata!$B$2:$S$451,2,0)</f>
        <v>Paolucci, S; van de Zande, L; Beukeboom, LW</v>
      </c>
      <c r="F1470" s="0" t="str">
        <f aca="false">VLOOKUP($D1470,metadata!$B$2:$S$451,3,0)</f>
        <v>Adaptive latitudinal cline of photoperiodic diapause induction in the parasitoid Nasonia vitripennis in Europe</v>
      </c>
      <c r="G1470" s="0" t="str">
        <f aca="false">VLOOKUP($D1470,metadata!$B$2:$S$451,4,0)</f>
        <v>10.1111/jeb.12113</v>
      </c>
      <c r="H1470" s="0" t="str">
        <f aca="false">VLOOKUP($D1470,metadata!$B$2:$S$451,5,0)</f>
        <v>y-ask</v>
      </c>
      <c r="I1470" s="0" t="str">
        <f aca="false">VLOOKUP($D1470,metadata!$B$2:$S$451,6,0)</f>
        <v>a</v>
      </c>
      <c r="J1470" s="0" t="str">
        <f aca="false">VLOOKUP($D1470,metadata!$B$2:$S$451,7,0)</f>
        <v>i</v>
      </c>
      <c r="K1470" s="0" t="n">
        <f aca="false">VLOOKUP($D1470,metadata!$B$2:$S$451,8,0)</f>
        <v>7</v>
      </c>
      <c r="L1470" s="0" t="n">
        <f aca="false">VLOOKUP($D1470,metadata!$B$2:$S$451,9,0)</f>
        <v>8</v>
      </c>
      <c r="M1470" s="0" t="str">
        <f aca="false">VLOOKUP($D1470,metadata!$B$2:$S$451,10,0)</f>
        <v/>
      </c>
      <c r="N1470" s="0" t="str">
        <f aca="false">VLOOKUP($D1470,metadata!$B$2:$S$451,11,0)</f>
        <v>Nasonia vitripennis</v>
      </c>
      <c r="O1470" s="0" t="str">
        <f aca="false">VLOOKUP($D1470,metadata!$B$2:$S$451,12,0)</f>
        <v>hymenoptera</v>
      </c>
      <c r="P1470" s="0" t="str">
        <f aca="false">VLOOKUP($D1470,metadata!$B$2:$S$451,13,0)</f>
        <v>HAM</v>
      </c>
      <c r="Q1470" s="0" t="n">
        <f aca="false">VLOOKUP($D1470,metadata!$B$2:$S$451,14,0)</f>
        <v>53.6065611111111</v>
      </c>
      <c r="R1470" s="0" t="n">
        <f aca="false">VLOOKUP($D1470,metadata!$B$2:$S$451,15,0)</f>
        <v>10.1715944444444</v>
      </c>
      <c r="S1470" s="0" t="str">
        <f aca="false">VLOOKUP($D1470,metadata!$B$2:$S$451,16,0)</f>
        <v/>
      </c>
      <c r="T1470" s="0" t="str">
        <f aca="false">VLOOKUP($D1470,metadata!$B$2:$S$451,17,0)</f>
        <v/>
      </c>
      <c r="U1470" s="0" t="str">
        <f aca="false">VLOOKUP($D1470,metadata!$B$2:$S$451,18,0)</f>
        <v/>
      </c>
      <c r="V1470" s="0" t="n">
        <f aca="false">VLOOKUP($D1470,metadata!$B$2:$Z$451,19,0)</f>
        <v>26</v>
      </c>
      <c r="W1470" s="0" t="str">
        <f aca="false">VLOOKUP($D1470,metadata!$B$2:$Z$451,20,0)</f>
        <v>pop level/ask</v>
      </c>
      <c r="X1470" s="0" t="str">
        <f aca="false">VLOOKUP($D1470,metadata!$B$2:$Z$451,21,0)</f>
        <v/>
      </c>
      <c r="Y1470" s="0" t="n">
        <f aca="false">VLOOKUP($D1470,metadata!$B$2:$Z$451,22,0)</f>
        <v>37</v>
      </c>
      <c r="Z1470" s="0" t="str">
        <f aca="false">VLOOKUP($D1470,metadata!$B$2:$Z$451,23,0)</f>
        <v/>
      </c>
      <c r="AA1470" s="0" t="str">
        <f aca="false">VLOOKUP($D1470,metadata!$B$2:$Z$451,24,0)</f>
        <v>larval</v>
      </c>
      <c r="AB1470" s="0" t="str">
        <f aca="false">VLOOKUP($D1470,metadata!$B$2:$Z$451,25,0)</f>
        <v/>
      </c>
      <c r="AC1470" s="0" t="n">
        <v>9.42127506519198</v>
      </c>
      <c r="AD1470" s="0" t="n">
        <v>90.7913956578645</v>
      </c>
      <c r="AF1470" s="0" t="n">
        <f aca="false">IF(AE1470="",V1470,AE1470)</f>
        <v>26</v>
      </c>
      <c r="AG1470" s="0" t="n">
        <v>10</v>
      </c>
      <c r="AH1470" s="0" t="n">
        <v>2013</v>
      </c>
      <c r="AI1470" s="0" t="s">
        <v>37</v>
      </c>
      <c r="AJ1470" s="0" t="s">
        <v>38</v>
      </c>
    </row>
    <row r="1471" customFormat="false" ht="13.8" hidden="false" customHeight="false" outlineLevel="0" collapsed="false">
      <c r="C1471" s="0" t="n">
        <v>1479</v>
      </c>
      <c r="D1471" s="3" t="str">
        <f aca="false">VLOOKUP(C1471,$A$1:$B$451,2)</f>
        <v>37- HAM</v>
      </c>
      <c r="E1471" s="0" t="str">
        <f aca="false">VLOOKUP($D1471,metadata!$B$2:$S$451,2,0)</f>
        <v>Paolucci, S; van de Zande, L; Beukeboom, LW</v>
      </c>
      <c r="F1471" s="0" t="str">
        <f aca="false">VLOOKUP($D1471,metadata!$B$2:$S$451,3,0)</f>
        <v>Adaptive latitudinal cline of photoperiodic diapause induction in the parasitoid Nasonia vitripennis in Europe</v>
      </c>
      <c r="G1471" s="0" t="str">
        <f aca="false">VLOOKUP($D1471,metadata!$B$2:$S$451,4,0)</f>
        <v>10.1111/jeb.12113</v>
      </c>
      <c r="H1471" s="0" t="str">
        <f aca="false">VLOOKUP($D1471,metadata!$B$2:$S$451,5,0)</f>
        <v>y-ask</v>
      </c>
      <c r="I1471" s="0" t="str">
        <f aca="false">VLOOKUP($D1471,metadata!$B$2:$S$451,6,0)</f>
        <v>a</v>
      </c>
      <c r="J1471" s="0" t="str">
        <f aca="false">VLOOKUP($D1471,metadata!$B$2:$S$451,7,0)</f>
        <v>i</v>
      </c>
      <c r="K1471" s="0" t="n">
        <f aca="false">VLOOKUP($D1471,metadata!$B$2:$S$451,8,0)</f>
        <v>7</v>
      </c>
      <c r="L1471" s="0" t="n">
        <f aca="false">VLOOKUP($D1471,metadata!$B$2:$S$451,9,0)</f>
        <v>8</v>
      </c>
      <c r="M1471" s="0" t="str">
        <f aca="false">VLOOKUP($D1471,metadata!$B$2:$S$451,10,0)</f>
        <v/>
      </c>
      <c r="N1471" s="0" t="str">
        <f aca="false">VLOOKUP($D1471,metadata!$B$2:$S$451,11,0)</f>
        <v>Nasonia vitripennis</v>
      </c>
      <c r="O1471" s="0" t="str">
        <f aca="false">VLOOKUP($D1471,metadata!$B$2:$S$451,12,0)</f>
        <v>hymenoptera</v>
      </c>
      <c r="P1471" s="0" t="str">
        <f aca="false">VLOOKUP($D1471,metadata!$B$2:$S$451,13,0)</f>
        <v>HAM</v>
      </c>
      <c r="Q1471" s="0" t="n">
        <f aca="false">VLOOKUP($D1471,metadata!$B$2:$S$451,14,0)</f>
        <v>53.6065611111111</v>
      </c>
      <c r="R1471" s="0" t="n">
        <f aca="false">VLOOKUP($D1471,metadata!$B$2:$S$451,15,0)</f>
        <v>10.1715944444444</v>
      </c>
      <c r="S1471" s="0" t="str">
        <f aca="false">VLOOKUP($D1471,metadata!$B$2:$S$451,16,0)</f>
        <v/>
      </c>
      <c r="T1471" s="0" t="str">
        <f aca="false">VLOOKUP($D1471,metadata!$B$2:$S$451,17,0)</f>
        <v/>
      </c>
      <c r="U1471" s="0" t="str">
        <f aca="false">VLOOKUP($D1471,metadata!$B$2:$S$451,18,0)</f>
        <v/>
      </c>
      <c r="V1471" s="0" t="n">
        <f aca="false">VLOOKUP($D1471,metadata!$B$2:$Z$451,19,0)</f>
        <v>26</v>
      </c>
      <c r="W1471" s="0" t="str">
        <f aca="false">VLOOKUP($D1471,metadata!$B$2:$Z$451,20,0)</f>
        <v>pop level/ask</v>
      </c>
      <c r="X1471" s="0" t="str">
        <f aca="false">VLOOKUP($D1471,metadata!$B$2:$Z$451,21,0)</f>
        <v/>
      </c>
      <c r="Y1471" s="0" t="n">
        <f aca="false">VLOOKUP($D1471,metadata!$B$2:$Z$451,22,0)</f>
        <v>37</v>
      </c>
      <c r="Z1471" s="0" t="str">
        <f aca="false">VLOOKUP($D1471,metadata!$B$2:$Z$451,23,0)</f>
        <v/>
      </c>
      <c r="AA1471" s="0" t="str">
        <f aca="false">VLOOKUP($D1471,metadata!$B$2:$Z$451,24,0)</f>
        <v>larval</v>
      </c>
      <c r="AB1471" s="0" t="str">
        <f aca="false">VLOOKUP($D1471,metadata!$B$2:$Z$451,25,0)</f>
        <v/>
      </c>
      <c r="AC1471" s="0" t="n">
        <v>10.8563378593052</v>
      </c>
      <c r="AD1471" s="0" t="n">
        <v>87.0405339248069</v>
      </c>
      <c r="AF1471" s="0" t="n">
        <f aca="false">IF(AE1471="",V1471,AE1471)</f>
        <v>26</v>
      </c>
      <c r="AG1471" s="0" t="n">
        <v>12</v>
      </c>
      <c r="AH1471" s="0" t="n">
        <v>2013</v>
      </c>
      <c r="AI1471" s="0" t="s">
        <v>37</v>
      </c>
      <c r="AJ1471" s="0" t="s">
        <v>38</v>
      </c>
    </row>
    <row r="1472" customFormat="false" ht="13.8" hidden="false" customHeight="false" outlineLevel="0" collapsed="false">
      <c r="C1472" s="0" t="n">
        <v>1480</v>
      </c>
      <c r="D1472" s="3" t="str">
        <f aca="false">VLOOKUP(C1472,$A$1:$B$451,2)</f>
        <v>37- HAM</v>
      </c>
      <c r="E1472" s="0" t="str">
        <f aca="false">VLOOKUP($D1472,metadata!$B$2:$S$451,2,0)</f>
        <v>Paolucci, S; van de Zande, L; Beukeboom, LW</v>
      </c>
      <c r="F1472" s="0" t="str">
        <f aca="false">VLOOKUP($D1472,metadata!$B$2:$S$451,3,0)</f>
        <v>Adaptive latitudinal cline of photoperiodic diapause induction in the parasitoid Nasonia vitripennis in Europe</v>
      </c>
      <c r="G1472" s="0" t="str">
        <f aca="false">VLOOKUP($D1472,metadata!$B$2:$S$451,4,0)</f>
        <v>10.1111/jeb.12113</v>
      </c>
      <c r="H1472" s="0" t="str">
        <f aca="false">VLOOKUP($D1472,metadata!$B$2:$S$451,5,0)</f>
        <v>y-ask</v>
      </c>
      <c r="I1472" s="0" t="str">
        <f aca="false">VLOOKUP($D1472,metadata!$B$2:$S$451,6,0)</f>
        <v>a</v>
      </c>
      <c r="J1472" s="0" t="str">
        <f aca="false">VLOOKUP($D1472,metadata!$B$2:$S$451,7,0)</f>
        <v>i</v>
      </c>
      <c r="K1472" s="0" t="n">
        <f aca="false">VLOOKUP($D1472,metadata!$B$2:$S$451,8,0)</f>
        <v>7</v>
      </c>
      <c r="L1472" s="0" t="n">
        <f aca="false">VLOOKUP($D1472,metadata!$B$2:$S$451,9,0)</f>
        <v>8</v>
      </c>
      <c r="M1472" s="0" t="str">
        <f aca="false">VLOOKUP($D1472,metadata!$B$2:$S$451,10,0)</f>
        <v/>
      </c>
      <c r="N1472" s="0" t="str">
        <f aca="false">VLOOKUP($D1472,metadata!$B$2:$S$451,11,0)</f>
        <v>Nasonia vitripennis</v>
      </c>
      <c r="O1472" s="0" t="str">
        <f aca="false">VLOOKUP($D1472,metadata!$B$2:$S$451,12,0)</f>
        <v>hymenoptera</v>
      </c>
      <c r="P1472" s="0" t="str">
        <f aca="false">VLOOKUP($D1472,metadata!$B$2:$S$451,13,0)</f>
        <v>HAM</v>
      </c>
      <c r="Q1472" s="0" t="n">
        <f aca="false">VLOOKUP($D1472,metadata!$B$2:$S$451,14,0)</f>
        <v>53.6065611111111</v>
      </c>
      <c r="R1472" s="0" t="n">
        <f aca="false">VLOOKUP($D1472,metadata!$B$2:$S$451,15,0)</f>
        <v>10.1715944444444</v>
      </c>
      <c r="S1472" s="0" t="str">
        <f aca="false">VLOOKUP($D1472,metadata!$B$2:$S$451,16,0)</f>
        <v/>
      </c>
      <c r="T1472" s="0" t="str">
        <f aca="false">VLOOKUP($D1472,metadata!$B$2:$S$451,17,0)</f>
        <v/>
      </c>
      <c r="U1472" s="0" t="str">
        <f aca="false">VLOOKUP($D1472,metadata!$B$2:$S$451,18,0)</f>
        <v/>
      </c>
      <c r="V1472" s="0" t="n">
        <f aca="false">VLOOKUP($D1472,metadata!$B$2:$Z$451,19,0)</f>
        <v>26</v>
      </c>
      <c r="W1472" s="0" t="str">
        <f aca="false">VLOOKUP($D1472,metadata!$B$2:$Z$451,20,0)</f>
        <v>pop level/ask</v>
      </c>
      <c r="X1472" s="0" t="str">
        <f aca="false">VLOOKUP($D1472,metadata!$B$2:$Z$451,21,0)</f>
        <v/>
      </c>
      <c r="Y1472" s="0" t="n">
        <f aca="false">VLOOKUP($D1472,metadata!$B$2:$Z$451,22,0)</f>
        <v>37</v>
      </c>
      <c r="Z1472" s="0" t="str">
        <f aca="false">VLOOKUP($D1472,metadata!$B$2:$Z$451,23,0)</f>
        <v/>
      </c>
      <c r="AA1472" s="0" t="str">
        <f aca="false">VLOOKUP($D1472,metadata!$B$2:$Z$451,24,0)</f>
        <v>larval</v>
      </c>
      <c r="AB1472" s="0" t="str">
        <f aca="false">VLOOKUP($D1472,metadata!$B$2:$Z$451,25,0)</f>
        <v/>
      </c>
      <c r="AC1472" s="0" t="n">
        <v>12.2758744717201</v>
      </c>
      <c r="AD1472" s="0" t="n">
        <v>94.7676567854609</v>
      </c>
      <c r="AF1472" s="0" t="n">
        <f aca="false">IF(AE1472="",V1472,AE1472)</f>
        <v>26</v>
      </c>
      <c r="AG1472" s="0" t="n">
        <v>13</v>
      </c>
      <c r="AH1472" s="0" t="n">
        <v>2013</v>
      </c>
      <c r="AI1472" s="0" t="s">
        <v>37</v>
      </c>
      <c r="AJ1472" s="0" t="s">
        <v>38</v>
      </c>
    </row>
    <row r="1473" customFormat="false" ht="13.8" hidden="false" customHeight="false" outlineLevel="0" collapsed="false">
      <c r="C1473" s="0" t="n">
        <v>1481</v>
      </c>
      <c r="D1473" s="3" t="str">
        <f aca="false">VLOOKUP(C1473,$A$1:$B$451,2)</f>
        <v>37- HAM</v>
      </c>
      <c r="E1473" s="0" t="str">
        <f aca="false">VLOOKUP($D1473,metadata!$B$2:$S$451,2,0)</f>
        <v>Paolucci, S; van de Zande, L; Beukeboom, LW</v>
      </c>
      <c r="F1473" s="0" t="str">
        <f aca="false">VLOOKUP($D1473,metadata!$B$2:$S$451,3,0)</f>
        <v>Adaptive latitudinal cline of photoperiodic diapause induction in the parasitoid Nasonia vitripennis in Europe</v>
      </c>
      <c r="G1473" s="0" t="str">
        <f aca="false">VLOOKUP($D1473,metadata!$B$2:$S$451,4,0)</f>
        <v>10.1111/jeb.12113</v>
      </c>
      <c r="H1473" s="0" t="str">
        <f aca="false">VLOOKUP($D1473,metadata!$B$2:$S$451,5,0)</f>
        <v>y-ask</v>
      </c>
      <c r="I1473" s="0" t="str">
        <f aca="false">VLOOKUP($D1473,metadata!$B$2:$S$451,6,0)</f>
        <v>a</v>
      </c>
      <c r="J1473" s="0" t="str">
        <f aca="false">VLOOKUP($D1473,metadata!$B$2:$S$451,7,0)</f>
        <v>i</v>
      </c>
      <c r="K1473" s="0" t="n">
        <f aca="false">VLOOKUP($D1473,metadata!$B$2:$S$451,8,0)</f>
        <v>7</v>
      </c>
      <c r="L1473" s="0" t="n">
        <f aca="false">VLOOKUP($D1473,metadata!$B$2:$S$451,9,0)</f>
        <v>8</v>
      </c>
      <c r="M1473" s="0" t="str">
        <f aca="false">VLOOKUP($D1473,metadata!$B$2:$S$451,10,0)</f>
        <v/>
      </c>
      <c r="N1473" s="0" t="str">
        <f aca="false">VLOOKUP($D1473,metadata!$B$2:$S$451,11,0)</f>
        <v>Nasonia vitripennis</v>
      </c>
      <c r="O1473" s="0" t="str">
        <f aca="false">VLOOKUP($D1473,metadata!$B$2:$S$451,12,0)</f>
        <v>hymenoptera</v>
      </c>
      <c r="P1473" s="0" t="str">
        <f aca="false">VLOOKUP($D1473,metadata!$B$2:$S$451,13,0)</f>
        <v>HAM</v>
      </c>
      <c r="Q1473" s="0" t="n">
        <f aca="false">VLOOKUP($D1473,metadata!$B$2:$S$451,14,0)</f>
        <v>53.6065611111111</v>
      </c>
      <c r="R1473" s="0" t="n">
        <f aca="false">VLOOKUP($D1473,metadata!$B$2:$S$451,15,0)</f>
        <v>10.1715944444444</v>
      </c>
      <c r="S1473" s="0" t="str">
        <f aca="false">VLOOKUP($D1473,metadata!$B$2:$S$451,16,0)</f>
        <v/>
      </c>
      <c r="T1473" s="0" t="str">
        <f aca="false">VLOOKUP($D1473,metadata!$B$2:$S$451,17,0)</f>
        <v/>
      </c>
      <c r="U1473" s="0" t="str">
        <f aca="false">VLOOKUP($D1473,metadata!$B$2:$S$451,18,0)</f>
        <v/>
      </c>
      <c r="V1473" s="0" t="n">
        <f aca="false">VLOOKUP($D1473,metadata!$B$2:$Z$451,19,0)</f>
        <v>26</v>
      </c>
      <c r="W1473" s="0" t="str">
        <f aca="false">VLOOKUP($D1473,metadata!$B$2:$Z$451,20,0)</f>
        <v>pop level/ask</v>
      </c>
      <c r="X1473" s="0" t="str">
        <f aca="false">VLOOKUP($D1473,metadata!$B$2:$Z$451,21,0)</f>
        <v/>
      </c>
      <c r="Y1473" s="0" t="n">
        <f aca="false">VLOOKUP($D1473,metadata!$B$2:$Z$451,22,0)</f>
        <v>37</v>
      </c>
      <c r="Z1473" s="0" t="str">
        <f aca="false">VLOOKUP($D1473,metadata!$B$2:$Z$451,23,0)</f>
        <v/>
      </c>
      <c r="AA1473" s="0" t="str">
        <f aca="false">VLOOKUP($D1473,metadata!$B$2:$Z$451,24,0)</f>
        <v>larval</v>
      </c>
      <c r="AB1473" s="0" t="str">
        <f aca="false">VLOOKUP($D1473,metadata!$B$2:$Z$451,25,0)</f>
        <v/>
      </c>
      <c r="AC1473" s="0" t="n">
        <v>13.7139146159917</v>
      </c>
      <c r="AD1473" s="0" t="n">
        <v>69.6394209153853</v>
      </c>
      <c r="AF1473" s="0" t="n">
        <f aca="false">IF(AE1473="",V1473,AE1473)</f>
        <v>26</v>
      </c>
      <c r="AG1473" s="0" t="n">
        <v>14</v>
      </c>
      <c r="AH1473" s="0" t="n">
        <v>2013</v>
      </c>
      <c r="AI1473" s="0" t="s">
        <v>37</v>
      </c>
      <c r="AJ1473" s="0" t="s">
        <v>38</v>
      </c>
    </row>
    <row r="1474" customFormat="false" ht="13.8" hidden="false" customHeight="false" outlineLevel="0" collapsed="false">
      <c r="C1474" s="0" t="n">
        <v>1482</v>
      </c>
      <c r="D1474" s="3" t="str">
        <f aca="false">VLOOKUP(C1474,$A$1:$B$451,2)</f>
        <v>37- HAM</v>
      </c>
      <c r="E1474" s="0" t="str">
        <f aca="false">VLOOKUP($D1474,metadata!$B$2:$S$451,2,0)</f>
        <v>Paolucci, S; van de Zande, L; Beukeboom, LW</v>
      </c>
      <c r="F1474" s="0" t="str">
        <f aca="false">VLOOKUP($D1474,metadata!$B$2:$S$451,3,0)</f>
        <v>Adaptive latitudinal cline of photoperiodic diapause induction in the parasitoid Nasonia vitripennis in Europe</v>
      </c>
      <c r="G1474" s="0" t="str">
        <f aca="false">VLOOKUP($D1474,metadata!$B$2:$S$451,4,0)</f>
        <v>10.1111/jeb.12113</v>
      </c>
      <c r="H1474" s="0" t="str">
        <f aca="false">VLOOKUP($D1474,metadata!$B$2:$S$451,5,0)</f>
        <v>y-ask</v>
      </c>
      <c r="I1474" s="0" t="str">
        <f aca="false">VLOOKUP($D1474,metadata!$B$2:$S$451,6,0)</f>
        <v>a</v>
      </c>
      <c r="J1474" s="0" t="str">
        <f aca="false">VLOOKUP($D1474,metadata!$B$2:$S$451,7,0)</f>
        <v>i</v>
      </c>
      <c r="K1474" s="0" t="n">
        <f aca="false">VLOOKUP($D1474,metadata!$B$2:$S$451,8,0)</f>
        <v>7</v>
      </c>
      <c r="L1474" s="0" t="n">
        <f aca="false">VLOOKUP($D1474,metadata!$B$2:$S$451,9,0)</f>
        <v>8</v>
      </c>
      <c r="M1474" s="0" t="str">
        <f aca="false">VLOOKUP($D1474,metadata!$B$2:$S$451,10,0)</f>
        <v/>
      </c>
      <c r="N1474" s="0" t="str">
        <f aca="false">VLOOKUP($D1474,metadata!$B$2:$S$451,11,0)</f>
        <v>Nasonia vitripennis</v>
      </c>
      <c r="O1474" s="0" t="str">
        <f aca="false">VLOOKUP($D1474,metadata!$B$2:$S$451,12,0)</f>
        <v>hymenoptera</v>
      </c>
      <c r="P1474" s="0" t="str">
        <f aca="false">VLOOKUP($D1474,metadata!$B$2:$S$451,13,0)</f>
        <v>HAM</v>
      </c>
      <c r="Q1474" s="0" t="n">
        <f aca="false">VLOOKUP($D1474,metadata!$B$2:$S$451,14,0)</f>
        <v>53.6065611111111</v>
      </c>
      <c r="R1474" s="0" t="n">
        <f aca="false">VLOOKUP($D1474,metadata!$B$2:$S$451,15,0)</f>
        <v>10.1715944444444</v>
      </c>
      <c r="S1474" s="0" t="str">
        <f aca="false">VLOOKUP($D1474,metadata!$B$2:$S$451,16,0)</f>
        <v/>
      </c>
      <c r="T1474" s="0" t="str">
        <f aca="false">VLOOKUP($D1474,metadata!$B$2:$S$451,17,0)</f>
        <v/>
      </c>
      <c r="U1474" s="0" t="str">
        <f aca="false">VLOOKUP($D1474,metadata!$B$2:$S$451,18,0)</f>
        <v/>
      </c>
      <c r="V1474" s="0" t="n">
        <f aca="false">VLOOKUP($D1474,metadata!$B$2:$Z$451,19,0)</f>
        <v>26</v>
      </c>
      <c r="W1474" s="0" t="str">
        <f aca="false">VLOOKUP($D1474,metadata!$B$2:$Z$451,20,0)</f>
        <v>pop level/ask</v>
      </c>
      <c r="X1474" s="0" t="str">
        <f aca="false">VLOOKUP($D1474,metadata!$B$2:$Z$451,21,0)</f>
        <v/>
      </c>
      <c r="Y1474" s="0" t="n">
        <f aca="false">VLOOKUP($D1474,metadata!$B$2:$Z$451,22,0)</f>
        <v>37</v>
      </c>
      <c r="Z1474" s="0" t="str">
        <f aca="false">VLOOKUP($D1474,metadata!$B$2:$Z$451,23,0)</f>
        <v/>
      </c>
      <c r="AA1474" s="0" t="str">
        <f aca="false">VLOOKUP($D1474,metadata!$B$2:$Z$451,24,0)</f>
        <v>larval</v>
      </c>
      <c r="AB1474" s="0" t="str">
        <f aca="false">VLOOKUP($D1474,metadata!$B$2:$Z$451,25,0)</f>
        <v/>
      </c>
      <c r="AC1474" s="0" t="n">
        <v>15.1278961724065</v>
      </c>
      <c r="AD1474" s="0" t="n">
        <v>17.2518458571871</v>
      </c>
      <c r="AF1474" s="0" t="n">
        <f aca="false">IF(AE1474="",V1474,AE1474)</f>
        <v>26</v>
      </c>
      <c r="AG1474" s="0" t="n">
        <v>15</v>
      </c>
      <c r="AH1474" s="0" t="n">
        <v>2013</v>
      </c>
      <c r="AI1474" s="0" t="s">
        <v>37</v>
      </c>
      <c r="AJ1474" s="0" t="s">
        <v>38</v>
      </c>
    </row>
    <row r="1475" customFormat="false" ht="13.8" hidden="false" customHeight="false" outlineLevel="0" collapsed="false">
      <c r="C1475" s="0" t="n">
        <v>1483</v>
      </c>
      <c r="D1475" s="3" t="str">
        <f aca="false">VLOOKUP(C1475,$A$1:$B$451,2)</f>
        <v>37- HAM</v>
      </c>
      <c r="E1475" s="0" t="str">
        <f aca="false">VLOOKUP($D1475,metadata!$B$2:$S$451,2,0)</f>
        <v>Paolucci, S; van de Zande, L; Beukeboom, LW</v>
      </c>
      <c r="F1475" s="0" t="str">
        <f aca="false">VLOOKUP($D1475,metadata!$B$2:$S$451,3,0)</f>
        <v>Adaptive latitudinal cline of photoperiodic diapause induction in the parasitoid Nasonia vitripennis in Europe</v>
      </c>
      <c r="G1475" s="0" t="str">
        <f aca="false">VLOOKUP($D1475,metadata!$B$2:$S$451,4,0)</f>
        <v>10.1111/jeb.12113</v>
      </c>
      <c r="H1475" s="0" t="str">
        <f aca="false">VLOOKUP($D1475,metadata!$B$2:$S$451,5,0)</f>
        <v>y-ask</v>
      </c>
      <c r="I1475" s="0" t="str">
        <f aca="false">VLOOKUP($D1475,metadata!$B$2:$S$451,6,0)</f>
        <v>a</v>
      </c>
      <c r="J1475" s="0" t="str">
        <f aca="false">VLOOKUP($D1475,metadata!$B$2:$S$451,7,0)</f>
        <v>i</v>
      </c>
      <c r="K1475" s="0" t="n">
        <f aca="false">VLOOKUP($D1475,metadata!$B$2:$S$451,8,0)</f>
        <v>7</v>
      </c>
      <c r="L1475" s="0" t="n">
        <f aca="false">VLOOKUP($D1475,metadata!$B$2:$S$451,9,0)</f>
        <v>8</v>
      </c>
      <c r="M1475" s="0" t="str">
        <f aca="false">VLOOKUP($D1475,metadata!$B$2:$S$451,10,0)</f>
        <v/>
      </c>
      <c r="N1475" s="0" t="str">
        <f aca="false">VLOOKUP($D1475,metadata!$B$2:$S$451,11,0)</f>
        <v>Nasonia vitripennis</v>
      </c>
      <c r="O1475" s="0" t="str">
        <f aca="false">VLOOKUP($D1475,metadata!$B$2:$S$451,12,0)</f>
        <v>hymenoptera</v>
      </c>
      <c r="P1475" s="0" t="str">
        <f aca="false">VLOOKUP($D1475,metadata!$B$2:$S$451,13,0)</f>
        <v>HAM</v>
      </c>
      <c r="Q1475" s="0" t="n">
        <f aca="false">VLOOKUP($D1475,metadata!$B$2:$S$451,14,0)</f>
        <v>53.6065611111111</v>
      </c>
      <c r="R1475" s="0" t="n">
        <f aca="false">VLOOKUP($D1475,metadata!$B$2:$S$451,15,0)</f>
        <v>10.1715944444444</v>
      </c>
      <c r="S1475" s="0" t="str">
        <f aca="false">VLOOKUP($D1475,metadata!$B$2:$S$451,16,0)</f>
        <v/>
      </c>
      <c r="T1475" s="0" t="str">
        <f aca="false">VLOOKUP($D1475,metadata!$B$2:$S$451,17,0)</f>
        <v/>
      </c>
      <c r="U1475" s="0" t="str">
        <f aca="false">VLOOKUP($D1475,metadata!$B$2:$S$451,18,0)</f>
        <v/>
      </c>
      <c r="V1475" s="0" t="n">
        <f aca="false">VLOOKUP($D1475,metadata!$B$2:$Z$451,19,0)</f>
        <v>26</v>
      </c>
      <c r="W1475" s="0" t="str">
        <f aca="false">VLOOKUP($D1475,metadata!$B$2:$Z$451,20,0)</f>
        <v>pop level/ask</v>
      </c>
      <c r="X1475" s="0" t="str">
        <f aca="false">VLOOKUP($D1475,metadata!$B$2:$Z$451,21,0)</f>
        <v/>
      </c>
      <c r="Y1475" s="0" t="n">
        <f aca="false">VLOOKUP($D1475,metadata!$B$2:$Z$451,22,0)</f>
        <v>37</v>
      </c>
      <c r="Z1475" s="0" t="str">
        <f aca="false">VLOOKUP($D1475,metadata!$B$2:$Z$451,23,0)</f>
        <v/>
      </c>
      <c r="AA1475" s="0" t="str">
        <f aca="false">VLOOKUP($D1475,metadata!$B$2:$Z$451,24,0)</f>
        <v>larval</v>
      </c>
      <c r="AB1475" s="0" t="str">
        <f aca="false">VLOOKUP($D1475,metadata!$B$2:$Z$451,25,0)</f>
        <v/>
      </c>
      <c r="AC1475" s="0" t="n">
        <v>16.5776259129374</v>
      </c>
      <c r="AD1475" s="0" t="n">
        <v>8.19230884512784</v>
      </c>
      <c r="AF1475" s="0" t="n">
        <f aca="false">IF(AE1475="",V1475,AE1475)</f>
        <v>26</v>
      </c>
      <c r="AG1475" s="0" t="n">
        <v>16</v>
      </c>
      <c r="AH1475" s="0" t="n">
        <v>2013</v>
      </c>
      <c r="AI1475" s="0" t="s">
        <v>37</v>
      </c>
      <c r="AJ1475" s="0" t="s">
        <v>38</v>
      </c>
    </row>
    <row r="1476" customFormat="false" ht="13.8" hidden="false" customHeight="false" outlineLevel="0" collapsed="false">
      <c r="C1476" s="0" t="n">
        <v>1484</v>
      </c>
      <c r="D1476" s="3" t="str">
        <f aca="false">VLOOKUP(C1476,$A$1:$B$451,2)</f>
        <v>37- HAM</v>
      </c>
      <c r="E1476" s="0" t="str">
        <f aca="false">VLOOKUP($D1476,metadata!$B$2:$S$451,2,0)</f>
        <v>Paolucci, S; van de Zande, L; Beukeboom, LW</v>
      </c>
      <c r="F1476" s="0" t="str">
        <f aca="false">VLOOKUP($D1476,metadata!$B$2:$S$451,3,0)</f>
        <v>Adaptive latitudinal cline of photoperiodic diapause induction in the parasitoid Nasonia vitripennis in Europe</v>
      </c>
      <c r="G1476" s="0" t="str">
        <f aca="false">VLOOKUP($D1476,metadata!$B$2:$S$451,4,0)</f>
        <v>10.1111/jeb.12113</v>
      </c>
      <c r="H1476" s="0" t="str">
        <f aca="false">VLOOKUP($D1476,metadata!$B$2:$S$451,5,0)</f>
        <v>y-ask</v>
      </c>
      <c r="I1476" s="0" t="str">
        <f aca="false">VLOOKUP($D1476,metadata!$B$2:$S$451,6,0)</f>
        <v>a</v>
      </c>
      <c r="J1476" s="0" t="str">
        <f aca="false">VLOOKUP($D1476,metadata!$B$2:$S$451,7,0)</f>
        <v>i</v>
      </c>
      <c r="K1476" s="0" t="n">
        <f aca="false">VLOOKUP($D1476,metadata!$B$2:$S$451,8,0)</f>
        <v>7</v>
      </c>
      <c r="L1476" s="0" t="n">
        <f aca="false">VLOOKUP($D1476,metadata!$B$2:$S$451,9,0)</f>
        <v>8</v>
      </c>
      <c r="M1476" s="0" t="str">
        <f aca="false">VLOOKUP($D1476,metadata!$B$2:$S$451,10,0)</f>
        <v/>
      </c>
      <c r="N1476" s="0" t="str">
        <f aca="false">VLOOKUP($D1476,metadata!$B$2:$S$451,11,0)</f>
        <v>Nasonia vitripennis</v>
      </c>
      <c r="O1476" s="0" t="str">
        <f aca="false">VLOOKUP($D1476,metadata!$B$2:$S$451,12,0)</f>
        <v>hymenoptera</v>
      </c>
      <c r="P1476" s="0" t="str">
        <f aca="false">VLOOKUP($D1476,metadata!$B$2:$S$451,13,0)</f>
        <v>HAM</v>
      </c>
      <c r="Q1476" s="0" t="n">
        <f aca="false">VLOOKUP($D1476,metadata!$B$2:$S$451,14,0)</f>
        <v>53.6065611111111</v>
      </c>
      <c r="R1476" s="0" t="n">
        <f aca="false">VLOOKUP($D1476,metadata!$B$2:$S$451,15,0)</f>
        <v>10.1715944444444</v>
      </c>
      <c r="S1476" s="0" t="str">
        <f aca="false">VLOOKUP($D1476,metadata!$B$2:$S$451,16,0)</f>
        <v/>
      </c>
      <c r="T1476" s="0" t="str">
        <f aca="false">VLOOKUP($D1476,metadata!$B$2:$S$451,17,0)</f>
        <v/>
      </c>
      <c r="U1476" s="0" t="str">
        <f aca="false">VLOOKUP($D1476,metadata!$B$2:$S$451,18,0)</f>
        <v/>
      </c>
      <c r="V1476" s="0" t="n">
        <f aca="false">VLOOKUP($D1476,metadata!$B$2:$Z$451,19,0)</f>
        <v>26</v>
      </c>
      <c r="W1476" s="0" t="str">
        <f aca="false">VLOOKUP($D1476,metadata!$B$2:$Z$451,20,0)</f>
        <v>pop level/ask</v>
      </c>
      <c r="X1476" s="0" t="str">
        <f aca="false">VLOOKUP($D1476,metadata!$B$2:$Z$451,21,0)</f>
        <v/>
      </c>
      <c r="Y1476" s="0" t="n">
        <f aca="false">VLOOKUP($D1476,metadata!$B$2:$Z$451,22,0)</f>
        <v>37</v>
      </c>
      <c r="Z1476" s="0" t="str">
        <f aca="false">VLOOKUP($D1476,metadata!$B$2:$Z$451,23,0)</f>
        <v/>
      </c>
      <c r="AA1476" s="0" t="str">
        <f aca="false">VLOOKUP($D1476,metadata!$B$2:$Z$451,24,0)</f>
        <v>larval</v>
      </c>
      <c r="AB1476" s="0" t="str">
        <f aca="false">VLOOKUP($D1476,metadata!$B$2:$Z$451,25,0)</f>
        <v/>
      </c>
      <c r="AC1476" s="0" t="n">
        <v>17.9994005335251</v>
      </c>
      <c r="AD1476" s="0" t="n">
        <v>0</v>
      </c>
      <c r="AF1476" s="0" t="n">
        <f aca="false">IF(AE1476="",V1476,AE1476)</f>
        <v>26</v>
      </c>
      <c r="AG1476" s="0" t="n">
        <v>18</v>
      </c>
      <c r="AH1476" s="0" t="n">
        <v>2013</v>
      </c>
      <c r="AI1476" s="0" t="s">
        <v>37</v>
      </c>
      <c r="AJ1476" s="0" t="s">
        <v>38</v>
      </c>
    </row>
    <row r="1477" customFormat="false" ht="13.8" hidden="false" customHeight="false" outlineLevel="0" collapsed="false">
      <c r="C1477" s="0" t="n">
        <v>1485</v>
      </c>
      <c r="D1477" s="3" t="str">
        <f aca="false">VLOOKUP(C1477,$A$1:$B$451,2)</f>
        <v>37- SCH</v>
      </c>
      <c r="E1477" s="0" t="str">
        <f aca="false">VLOOKUP($D1477,metadata!$B$2:$S$451,2,0)</f>
        <v>Paolucci, S; van de Zande, L; Beukeboom, LW</v>
      </c>
      <c r="F1477" s="0" t="str">
        <f aca="false">VLOOKUP($D1477,metadata!$B$2:$S$451,3,0)</f>
        <v>Adaptive latitudinal cline of photoperiodic diapause induction in the parasitoid Nasonia vitripennis in Europe</v>
      </c>
      <c r="G1477" s="0" t="str">
        <f aca="false">VLOOKUP($D1477,metadata!$B$2:$S$451,4,0)</f>
        <v>10.1111/jeb.12113</v>
      </c>
      <c r="H1477" s="0" t="str">
        <f aca="false">VLOOKUP($D1477,metadata!$B$2:$S$451,5,0)</f>
        <v>y-ask</v>
      </c>
      <c r="I1477" s="0" t="str">
        <f aca="false">VLOOKUP($D1477,metadata!$B$2:$S$451,6,0)</f>
        <v>a</v>
      </c>
      <c r="J1477" s="0" t="str">
        <f aca="false">VLOOKUP($D1477,metadata!$B$2:$S$451,7,0)</f>
        <v>i</v>
      </c>
      <c r="K1477" s="0" t="n">
        <f aca="false">VLOOKUP($D1477,metadata!$B$2:$S$451,8,0)</f>
        <v>7</v>
      </c>
      <c r="L1477" s="0" t="n">
        <f aca="false">VLOOKUP($D1477,metadata!$B$2:$S$451,9,0)</f>
        <v>8</v>
      </c>
      <c r="M1477" s="0" t="str">
        <f aca="false">VLOOKUP($D1477,metadata!$B$2:$S$451,10,0)</f>
        <v/>
      </c>
      <c r="N1477" s="0" t="str">
        <f aca="false">VLOOKUP($D1477,metadata!$B$2:$S$451,11,0)</f>
        <v>Nasonia vitripennis</v>
      </c>
      <c r="O1477" s="0" t="str">
        <f aca="false">VLOOKUP($D1477,metadata!$B$2:$S$451,12,0)</f>
        <v>hymenoptera</v>
      </c>
      <c r="P1477" s="0" t="str">
        <f aca="false">VLOOKUP($D1477,metadata!$B$2:$S$451,13,0)</f>
        <v>SCH</v>
      </c>
      <c r="Q1477" s="0" t="n">
        <f aca="false">VLOOKUP($D1477,metadata!$B$2:$S$451,14,0)</f>
        <v>50.33225</v>
      </c>
      <c r="R1477" s="0" t="n">
        <f aca="false">VLOOKUP($D1477,metadata!$B$2:$S$451,15,0)</f>
        <v>9.51305555555556</v>
      </c>
      <c r="S1477" s="0" t="str">
        <f aca="false">VLOOKUP($D1477,metadata!$B$2:$S$451,16,0)</f>
        <v/>
      </c>
      <c r="T1477" s="0" t="str">
        <f aca="false">VLOOKUP($D1477,metadata!$B$2:$S$451,17,0)</f>
        <v/>
      </c>
      <c r="U1477" s="0" t="str">
        <f aca="false">VLOOKUP($D1477,metadata!$B$2:$S$451,18,0)</f>
        <v/>
      </c>
      <c r="V1477" s="0" t="n">
        <f aca="false">VLOOKUP($D1477,metadata!$B$2:$Z$451,19,0)</f>
        <v>22</v>
      </c>
      <c r="W1477" s="0" t="str">
        <f aca="false">VLOOKUP($D1477,metadata!$B$2:$Z$451,20,0)</f>
        <v>pop level/ask</v>
      </c>
      <c r="X1477" s="0" t="str">
        <f aca="false">VLOOKUP($D1477,metadata!$B$2:$Z$451,21,0)</f>
        <v/>
      </c>
      <c r="Y1477" s="0" t="n">
        <f aca="false">VLOOKUP($D1477,metadata!$B$2:$Z$451,22,0)</f>
        <v>37</v>
      </c>
      <c r="Z1477" s="0" t="str">
        <f aca="false">VLOOKUP($D1477,metadata!$B$2:$Z$451,23,0)</f>
        <v/>
      </c>
      <c r="AA1477" s="0" t="str">
        <f aca="false">VLOOKUP($D1477,metadata!$B$2:$Z$451,24,0)</f>
        <v>larval</v>
      </c>
      <c r="AB1477" s="0" t="str">
        <f aca="false">VLOOKUP($D1477,metadata!$B$2:$Z$451,25,0)</f>
        <v/>
      </c>
      <c r="AC1477" s="0" t="n">
        <v>7.99010880316518</v>
      </c>
      <c r="AD1477" s="0" t="n">
        <v>66.5651570102608</v>
      </c>
      <c r="AF1477" s="0" t="n">
        <f aca="false">IF(AE1477="",V1477,AE1477)</f>
        <v>22</v>
      </c>
      <c r="AG1477" s="0" t="n">
        <v>8</v>
      </c>
      <c r="AH1477" s="0" t="n">
        <v>2013</v>
      </c>
      <c r="AI1477" s="0" t="s">
        <v>37</v>
      </c>
      <c r="AJ1477" s="0" t="s">
        <v>38</v>
      </c>
    </row>
    <row r="1478" customFormat="false" ht="13.8" hidden="false" customHeight="false" outlineLevel="0" collapsed="false">
      <c r="C1478" s="0" t="n">
        <v>1486</v>
      </c>
      <c r="D1478" s="3" t="str">
        <f aca="false">VLOOKUP(C1478,$A$1:$B$451,2)</f>
        <v>37- SCH</v>
      </c>
      <c r="E1478" s="0" t="str">
        <f aca="false">VLOOKUP($D1478,metadata!$B$2:$S$451,2,0)</f>
        <v>Paolucci, S; van de Zande, L; Beukeboom, LW</v>
      </c>
      <c r="F1478" s="0" t="str">
        <f aca="false">VLOOKUP($D1478,metadata!$B$2:$S$451,3,0)</f>
        <v>Adaptive latitudinal cline of photoperiodic diapause induction in the parasitoid Nasonia vitripennis in Europe</v>
      </c>
      <c r="G1478" s="0" t="str">
        <f aca="false">VLOOKUP($D1478,metadata!$B$2:$S$451,4,0)</f>
        <v>10.1111/jeb.12113</v>
      </c>
      <c r="H1478" s="0" t="str">
        <f aca="false">VLOOKUP($D1478,metadata!$B$2:$S$451,5,0)</f>
        <v>y-ask</v>
      </c>
      <c r="I1478" s="0" t="str">
        <f aca="false">VLOOKUP($D1478,metadata!$B$2:$S$451,6,0)</f>
        <v>a</v>
      </c>
      <c r="J1478" s="0" t="str">
        <f aca="false">VLOOKUP($D1478,metadata!$B$2:$S$451,7,0)</f>
        <v>i</v>
      </c>
      <c r="K1478" s="0" t="n">
        <f aca="false">VLOOKUP($D1478,metadata!$B$2:$S$451,8,0)</f>
        <v>7</v>
      </c>
      <c r="L1478" s="0" t="n">
        <f aca="false">VLOOKUP($D1478,metadata!$B$2:$S$451,9,0)</f>
        <v>8</v>
      </c>
      <c r="M1478" s="0" t="str">
        <f aca="false">VLOOKUP($D1478,metadata!$B$2:$S$451,10,0)</f>
        <v/>
      </c>
      <c r="N1478" s="0" t="str">
        <f aca="false">VLOOKUP($D1478,metadata!$B$2:$S$451,11,0)</f>
        <v>Nasonia vitripennis</v>
      </c>
      <c r="O1478" s="0" t="str">
        <f aca="false">VLOOKUP($D1478,metadata!$B$2:$S$451,12,0)</f>
        <v>hymenoptera</v>
      </c>
      <c r="P1478" s="0" t="str">
        <f aca="false">VLOOKUP($D1478,metadata!$B$2:$S$451,13,0)</f>
        <v>SCH</v>
      </c>
      <c r="Q1478" s="0" t="n">
        <f aca="false">VLOOKUP($D1478,metadata!$B$2:$S$451,14,0)</f>
        <v>50.33225</v>
      </c>
      <c r="R1478" s="0" t="n">
        <f aca="false">VLOOKUP($D1478,metadata!$B$2:$S$451,15,0)</f>
        <v>9.51305555555556</v>
      </c>
      <c r="S1478" s="0" t="str">
        <f aca="false">VLOOKUP($D1478,metadata!$B$2:$S$451,16,0)</f>
        <v/>
      </c>
      <c r="T1478" s="0" t="str">
        <f aca="false">VLOOKUP($D1478,metadata!$B$2:$S$451,17,0)</f>
        <v/>
      </c>
      <c r="U1478" s="0" t="str">
        <f aca="false">VLOOKUP($D1478,metadata!$B$2:$S$451,18,0)</f>
        <v/>
      </c>
      <c r="V1478" s="0" t="n">
        <f aca="false">VLOOKUP($D1478,metadata!$B$2:$Z$451,19,0)</f>
        <v>22</v>
      </c>
      <c r="W1478" s="0" t="str">
        <f aca="false">VLOOKUP($D1478,metadata!$B$2:$Z$451,20,0)</f>
        <v>pop level/ask</v>
      </c>
      <c r="X1478" s="0" t="str">
        <f aca="false">VLOOKUP($D1478,metadata!$B$2:$Z$451,21,0)</f>
        <v/>
      </c>
      <c r="Y1478" s="0" t="n">
        <f aca="false">VLOOKUP($D1478,metadata!$B$2:$Z$451,22,0)</f>
        <v>37</v>
      </c>
      <c r="Z1478" s="0" t="str">
        <f aca="false">VLOOKUP($D1478,metadata!$B$2:$Z$451,23,0)</f>
        <v/>
      </c>
      <c r="AA1478" s="0" t="str">
        <f aca="false">VLOOKUP($D1478,metadata!$B$2:$Z$451,24,0)</f>
        <v>larval</v>
      </c>
      <c r="AB1478" s="0" t="str">
        <f aca="false">VLOOKUP($D1478,metadata!$B$2:$Z$451,25,0)</f>
        <v/>
      </c>
      <c r="AC1478" s="0" t="n">
        <v>9.41412143192558</v>
      </c>
      <c r="AD1478" s="0" t="n">
        <v>42.1544825105656</v>
      </c>
      <c r="AF1478" s="0" t="n">
        <f aca="false">IF(AE1478="",V1478,AE1478)</f>
        <v>22</v>
      </c>
      <c r="AG1478" s="0" t="n">
        <v>10</v>
      </c>
      <c r="AH1478" s="0" t="n">
        <v>2013</v>
      </c>
      <c r="AI1478" s="0" t="s">
        <v>37</v>
      </c>
      <c r="AJ1478" s="0" t="s">
        <v>38</v>
      </c>
    </row>
    <row r="1479" customFormat="false" ht="13.8" hidden="false" customHeight="false" outlineLevel="0" collapsed="false">
      <c r="C1479" s="0" t="n">
        <v>1487</v>
      </c>
      <c r="D1479" s="3" t="str">
        <f aca="false">VLOOKUP(C1479,$A$1:$B$451,2)</f>
        <v>37- SCH</v>
      </c>
      <c r="E1479" s="0" t="str">
        <f aca="false">VLOOKUP($D1479,metadata!$B$2:$S$451,2,0)</f>
        <v>Paolucci, S; van de Zande, L; Beukeboom, LW</v>
      </c>
      <c r="F1479" s="0" t="str">
        <f aca="false">VLOOKUP($D1479,metadata!$B$2:$S$451,3,0)</f>
        <v>Adaptive latitudinal cline of photoperiodic diapause induction in the parasitoid Nasonia vitripennis in Europe</v>
      </c>
      <c r="G1479" s="0" t="str">
        <f aca="false">VLOOKUP($D1479,metadata!$B$2:$S$451,4,0)</f>
        <v>10.1111/jeb.12113</v>
      </c>
      <c r="H1479" s="0" t="str">
        <f aca="false">VLOOKUP($D1479,metadata!$B$2:$S$451,5,0)</f>
        <v>y-ask</v>
      </c>
      <c r="I1479" s="0" t="str">
        <f aca="false">VLOOKUP($D1479,metadata!$B$2:$S$451,6,0)</f>
        <v>a</v>
      </c>
      <c r="J1479" s="0" t="str">
        <f aca="false">VLOOKUP($D1479,metadata!$B$2:$S$451,7,0)</f>
        <v>i</v>
      </c>
      <c r="K1479" s="0" t="n">
        <f aca="false">VLOOKUP($D1479,metadata!$B$2:$S$451,8,0)</f>
        <v>7</v>
      </c>
      <c r="L1479" s="0" t="n">
        <f aca="false">VLOOKUP($D1479,metadata!$B$2:$S$451,9,0)</f>
        <v>8</v>
      </c>
      <c r="M1479" s="0" t="str">
        <f aca="false">VLOOKUP($D1479,metadata!$B$2:$S$451,10,0)</f>
        <v/>
      </c>
      <c r="N1479" s="0" t="str">
        <f aca="false">VLOOKUP($D1479,metadata!$B$2:$S$451,11,0)</f>
        <v>Nasonia vitripennis</v>
      </c>
      <c r="O1479" s="0" t="str">
        <f aca="false">VLOOKUP($D1479,metadata!$B$2:$S$451,12,0)</f>
        <v>hymenoptera</v>
      </c>
      <c r="P1479" s="0" t="str">
        <f aca="false">VLOOKUP($D1479,metadata!$B$2:$S$451,13,0)</f>
        <v>SCH</v>
      </c>
      <c r="Q1479" s="0" t="n">
        <f aca="false">VLOOKUP($D1479,metadata!$B$2:$S$451,14,0)</f>
        <v>50.33225</v>
      </c>
      <c r="R1479" s="0" t="n">
        <f aca="false">VLOOKUP($D1479,metadata!$B$2:$S$451,15,0)</f>
        <v>9.51305555555556</v>
      </c>
      <c r="S1479" s="0" t="str">
        <f aca="false">VLOOKUP($D1479,metadata!$B$2:$S$451,16,0)</f>
        <v/>
      </c>
      <c r="T1479" s="0" t="str">
        <f aca="false">VLOOKUP($D1479,metadata!$B$2:$S$451,17,0)</f>
        <v/>
      </c>
      <c r="U1479" s="0" t="str">
        <f aca="false">VLOOKUP($D1479,metadata!$B$2:$S$451,18,0)</f>
        <v/>
      </c>
      <c r="V1479" s="0" t="n">
        <f aca="false">VLOOKUP($D1479,metadata!$B$2:$Z$451,19,0)</f>
        <v>22</v>
      </c>
      <c r="W1479" s="0" t="str">
        <f aca="false">VLOOKUP($D1479,metadata!$B$2:$Z$451,20,0)</f>
        <v>pop level/ask</v>
      </c>
      <c r="X1479" s="0" t="str">
        <f aca="false">VLOOKUP($D1479,metadata!$B$2:$Z$451,21,0)</f>
        <v/>
      </c>
      <c r="Y1479" s="0" t="n">
        <f aca="false">VLOOKUP($D1479,metadata!$B$2:$Z$451,22,0)</f>
        <v>37</v>
      </c>
      <c r="Z1479" s="0" t="str">
        <f aca="false">VLOOKUP($D1479,metadata!$B$2:$Z$451,23,0)</f>
        <v/>
      </c>
      <c r="AA1479" s="0" t="str">
        <f aca="false">VLOOKUP($D1479,metadata!$B$2:$Z$451,24,0)</f>
        <v>larval</v>
      </c>
      <c r="AB1479" s="0" t="str">
        <f aca="false">VLOOKUP($D1479,metadata!$B$2:$Z$451,25,0)</f>
        <v/>
      </c>
      <c r="AC1479" s="0" t="n">
        <v>10.8618529508737</v>
      </c>
      <c r="AD1479" s="0" t="n">
        <v>47.4421764629479</v>
      </c>
      <c r="AF1479" s="0" t="n">
        <f aca="false">IF(AE1479="",V1479,AE1479)</f>
        <v>22</v>
      </c>
      <c r="AG1479" s="0" t="n">
        <v>12</v>
      </c>
      <c r="AH1479" s="0" t="n">
        <v>2013</v>
      </c>
      <c r="AI1479" s="0" t="s">
        <v>37</v>
      </c>
      <c r="AJ1479" s="0" t="s">
        <v>38</v>
      </c>
    </row>
    <row r="1480" customFormat="false" ht="13.8" hidden="false" customHeight="false" outlineLevel="0" collapsed="false">
      <c r="C1480" s="0" t="n">
        <v>1488</v>
      </c>
      <c r="D1480" s="3" t="str">
        <f aca="false">VLOOKUP(C1480,$A$1:$B$451,2)</f>
        <v>37- SCH</v>
      </c>
      <c r="E1480" s="0" t="str">
        <f aca="false">VLOOKUP($D1480,metadata!$B$2:$S$451,2,0)</f>
        <v>Paolucci, S; van de Zande, L; Beukeboom, LW</v>
      </c>
      <c r="F1480" s="0" t="str">
        <f aca="false">VLOOKUP($D1480,metadata!$B$2:$S$451,3,0)</f>
        <v>Adaptive latitudinal cline of photoperiodic diapause induction in the parasitoid Nasonia vitripennis in Europe</v>
      </c>
      <c r="G1480" s="0" t="str">
        <f aca="false">VLOOKUP($D1480,metadata!$B$2:$S$451,4,0)</f>
        <v>10.1111/jeb.12113</v>
      </c>
      <c r="H1480" s="0" t="str">
        <f aca="false">VLOOKUP($D1480,metadata!$B$2:$S$451,5,0)</f>
        <v>y-ask</v>
      </c>
      <c r="I1480" s="0" t="str">
        <f aca="false">VLOOKUP($D1480,metadata!$B$2:$S$451,6,0)</f>
        <v>a</v>
      </c>
      <c r="J1480" s="0" t="str">
        <f aca="false">VLOOKUP($D1480,metadata!$B$2:$S$451,7,0)</f>
        <v>i</v>
      </c>
      <c r="K1480" s="0" t="n">
        <f aca="false">VLOOKUP($D1480,metadata!$B$2:$S$451,8,0)</f>
        <v>7</v>
      </c>
      <c r="L1480" s="0" t="n">
        <f aca="false">VLOOKUP($D1480,metadata!$B$2:$S$451,9,0)</f>
        <v>8</v>
      </c>
      <c r="M1480" s="0" t="str">
        <f aca="false">VLOOKUP($D1480,metadata!$B$2:$S$451,10,0)</f>
        <v/>
      </c>
      <c r="N1480" s="0" t="str">
        <f aca="false">VLOOKUP($D1480,metadata!$B$2:$S$451,11,0)</f>
        <v>Nasonia vitripennis</v>
      </c>
      <c r="O1480" s="0" t="str">
        <f aca="false">VLOOKUP($D1480,metadata!$B$2:$S$451,12,0)</f>
        <v>hymenoptera</v>
      </c>
      <c r="P1480" s="0" t="str">
        <f aca="false">VLOOKUP($D1480,metadata!$B$2:$S$451,13,0)</f>
        <v>SCH</v>
      </c>
      <c r="Q1480" s="0" t="n">
        <f aca="false">VLOOKUP($D1480,metadata!$B$2:$S$451,14,0)</f>
        <v>50.33225</v>
      </c>
      <c r="R1480" s="0" t="n">
        <f aca="false">VLOOKUP($D1480,metadata!$B$2:$S$451,15,0)</f>
        <v>9.51305555555556</v>
      </c>
      <c r="S1480" s="0" t="str">
        <f aca="false">VLOOKUP($D1480,metadata!$B$2:$S$451,16,0)</f>
        <v/>
      </c>
      <c r="T1480" s="0" t="str">
        <f aca="false">VLOOKUP($D1480,metadata!$B$2:$S$451,17,0)</f>
        <v/>
      </c>
      <c r="U1480" s="0" t="str">
        <f aca="false">VLOOKUP($D1480,metadata!$B$2:$S$451,18,0)</f>
        <v/>
      </c>
      <c r="V1480" s="0" t="n">
        <f aca="false">VLOOKUP($D1480,metadata!$B$2:$Z$451,19,0)</f>
        <v>22</v>
      </c>
      <c r="W1480" s="0" t="str">
        <f aca="false">VLOOKUP($D1480,metadata!$B$2:$Z$451,20,0)</f>
        <v>pop level/ask</v>
      </c>
      <c r="X1480" s="0" t="str">
        <f aca="false">VLOOKUP($D1480,metadata!$B$2:$Z$451,21,0)</f>
        <v/>
      </c>
      <c r="Y1480" s="0" t="n">
        <f aca="false">VLOOKUP($D1480,metadata!$B$2:$Z$451,22,0)</f>
        <v>37</v>
      </c>
      <c r="Z1480" s="0" t="str">
        <f aca="false">VLOOKUP($D1480,metadata!$B$2:$Z$451,23,0)</f>
        <v/>
      </c>
      <c r="AA1480" s="0" t="str">
        <f aca="false">VLOOKUP($D1480,metadata!$B$2:$Z$451,24,0)</f>
        <v>larval</v>
      </c>
      <c r="AB1480" s="0" t="str">
        <f aca="false">VLOOKUP($D1480,metadata!$B$2:$Z$451,25,0)</f>
        <v/>
      </c>
      <c r="AC1480" s="0" t="n">
        <v>12.2685609807271</v>
      </c>
      <c r="AD1480" s="0" t="n">
        <v>47.2785221153173</v>
      </c>
      <c r="AF1480" s="0" t="n">
        <f aca="false">IF(AE1480="",V1480,AE1480)</f>
        <v>22</v>
      </c>
      <c r="AG1480" s="0" t="n">
        <v>13</v>
      </c>
      <c r="AH1480" s="0" t="n">
        <v>2013</v>
      </c>
      <c r="AI1480" s="0" t="s">
        <v>37</v>
      </c>
      <c r="AJ1480" s="0" t="s">
        <v>38</v>
      </c>
    </row>
    <row r="1481" customFormat="false" ht="13.8" hidden="false" customHeight="false" outlineLevel="0" collapsed="false">
      <c r="C1481" s="0" t="n">
        <v>1489</v>
      </c>
      <c r="D1481" s="3" t="str">
        <f aca="false">VLOOKUP(C1481,$A$1:$B$451,2)</f>
        <v>37- SCH</v>
      </c>
      <c r="E1481" s="0" t="str">
        <f aca="false">VLOOKUP($D1481,metadata!$B$2:$S$451,2,0)</f>
        <v>Paolucci, S; van de Zande, L; Beukeboom, LW</v>
      </c>
      <c r="F1481" s="0" t="str">
        <f aca="false">VLOOKUP($D1481,metadata!$B$2:$S$451,3,0)</f>
        <v>Adaptive latitudinal cline of photoperiodic diapause induction in the parasitoid Nasonia vitripennis in Europe</v>
      </c>
      <c r="G1481" s="0" t="str">
        <f aca="false">VLOOKUP($D1481,metadata!$B$2:$S$451,4,0)</f>
        <v>10.1111/jeb.12113</v>
      </c>
      <c r="H1481" s="0" t="str">
        <f aca="false">VLOOKUP($D1481,metadata!$B$2:$S$451,5,0)</f>
        <v>y-ask</v>
      </c>
      <c r="I1481" s="0" t="str">
        <f aca="false">VLOOKUP($D1481,metadata!$B$2:$S$451,6,0)</f>
        <v>a</v>
      </c>
      <c r="J1481" s="0" t="str">
        <f aca="false">VLOOKUP($D1481,metadata!$B$2:$S$451,7,0)</f>
        <v>i</v>
      </c>
      <c r="K1481" s="0" t="n">
        <f aca="false">VLOOKUP($D1481,metadata!$B$2:$S$451,8,0)</f>
        <v>7</v>
      </c>
      <c r="L1481" s="0" t="n">
        <f aca="false">VLOOKUP($D1481,metadata!$B$2:$S$451,9,0)</f>
        <v>8</v>
      </c>
      <c r="M1481" s="0" t="str">
        <f aca="false">VLOOKUP($D1481,metadata!$B$2:$S$451,10,0)</f>
        <v/>
      </c>
      <c r="N1481" s="0" t="str">
        <f aca="false">VLOOKUP($D1481,metadata!$B$2:$S$451,11,0)</f>
        <v>Nasonia vitripennis</v>
      </c>
      <c r="O1481" s="0" t="str">
        <f aca="false">VLOOKUP($D1481,metadata!$B$2:$S$451,12,0)</f>
        <v>hymenoptera</v>
      </c>
      <c r="P1481" s="0" t="str">
        <f aca="false">VLOOKUP($D1481,metadata!$B$2:$S$451,13,0)</f>
        <v>SCH</v>
      </c>
      <c r="Q1481" s="0" t="n">
        <f aca="false">VLOOKUP($D1481,metadata!$B$2:$S$451,14,0)</f>
        <v>50.33225</v>
      </c>
      <c r="R1481" s="0" t="n">
        <f aca="false">VLOOKUP($D1481,metadata!$B$2:$S$451,15,0)</f>
        <v>9.51305555555556</v>
      </c>
      <c r="S1481" s="0" t="str">
        <f aca="false">VLOOKUP($D1481,metadata!$B$2:$S$451,16,0)</f>
        <v/>
      </c>
      <c r="T1481" s="0" t="str">
        <f aca="false">VLOOKUP($D1481,metadata!$B$2:$S$451,17,0)</f>
        <v/>
      </c>
      <c r="U1481" s="0" t="str">
        <f aca="false">VLOOKUP($D1481,metadata!$B$2:$S$451,18,0)</f>
        <v/>
      </c>
      <c r="V1481" s="0" t="n">
        <f aca="false">VLOOKUP($D1481,metadata!$B$2:$Z$451,19,0)</f>
        <v>22</v>
      </c>
      <c r="W1481" s="0" t="str">
        <f aca="false">VLOOKUP($D1481,metadata!$B$2:$Z$451,20,0)</f>
        <v>pop level/ask</v>
      </c>
      <c r="X1481" s="0" t="str">
        <f aca="false">VLOOKUP($D1481,metadata!$B$2:$Z$451,21,0)</f>
        <v/>
      </c>
      <c r="Y1481" s="0" t="n">
        <f aca="false">VLOOKUP($D1481,metadata!$B$2:$Z$451,22,0)</f>
        <v>37</v>
      </c>
      <c r="Z1481" s="0" t="str">
        <f aca="false">VLOOKUP($D1481,metadata!$B$2:$Z$451,23,0)</f>
        <v/>
      </c>
      <c r="AA1481" s="0" t="str">
        <f aca="false">VLOOKUP($D1481,metadata!$B$2:$Z$451,24,0)</f>
        <v>larval</v>
      </c>
      <c r="AB1481" s="0" t="str">
        <f aca="false">VLOOKUP($D1481,metadata!$B$2:$Z$451,25,0)</f>
        <v/>
      </c>
      <c r="AC1481" s="0" t="n">
        <v>13.6935727202789</v>
      </c>
      <c r="AD1481" s="0" t="n">
        <v>15.6942321334012</v>
      </c>
      <c r="AF1481" s="0" t="n">
        <f aca="false">IF(AE1481="",V1481,AE1481)</f>
        <v>22</v>
      </c>
      <c r="AG1481" s="0" t="n">
        <v>14</v>
      </c>
      <c r="AH1481" s="0" t="n">
        <v>2013</v>
      </c>
      <c r="AI1481" s="0" t="s">
        <v>37</v>
      </c>
      <c r="AJ1481" s="0" t="s">
        <v>38</v>
      </c>
    </row>
    <row r="1482" customFormat="false" ht="13.8" hidden="false" customHeight="false" outlineLevel="0" collapsed="false">
      <c r="C1482" s="0" t="n">
        <v>1490</v>
      </c>
      <c r="D1482" s="3" t="str">
        <f aca="false">VLOOKUP(C1482,$A$1:$B$451,2)</f>
        <v>37- SCH</v>
      </c>
      <c r="E1482" s="0" t="str">
        <f aca="false">VLOOKUP($D1482,metadata!$B$2:$S$451,2,0)</f>
        <v>Paolucci, S; van de Zande, L; Beukeboom, LW</v>
      </c>
      <c r="F1482" s="0" t="str">
        <f aca="false">VLOOKUP($D1482,metadata!$B$2:$S$451,3,0)</f>
        <v>Adaptive latitudinal cline of photoperiodic diapause induction in the parasitoid Nasonia vitripennis in Europe</v>
      </c>
      <c r="G1482" s="0" t="str">
        <f aca="false">VLOOKUP($D1482,metadata!$B$2:$S$451,4,0)</f>
        <v>10.1111/jeb.12113</v>
      </c>
      <c r="H1482" s="0" t="str">
        <f aca="false">VLOOKUP($D1482,metadata!$B$2:$S$451,5,0)</f>
        <v>y-ask</v>
      </c>
      <c r="I1482" s="0" t="str">
        <f aca="false">VLOOKUP($D1482,metadata!$B$2:$S$451,6,0)</f>
        <v>a</v>
      </c>
      <c r="J1482" s="0" t="str">
        <f aca="false">VLOOKUP($D1482,metadata!$B$2:$S$451,7,0)</f>
        <v>i</v>
      </c>
      <c r="K1482" s="0" t="n">
        <f aca="false">VLOOKUP($D1482,metadata!$B$2:$S$451,8,0)</f>
        <v>7</v>
      </c>
      <c r="L1482" s="0" t="n">
        <f aca="false">VLOOKUP($D1482,metadata!$B$2:$S$451,9,0)</f>
        <v>8</v>
      </c>
      <c r="M1482" s="0" t="str">
        <f aca="false">VLOOKUP($D1482,metadata!$B$2:$S$451,10,0)</f>
        <v/>
      </c>
      <c r="N1482" s="0" t="str">
        <f aca="false">VLOOKUP($D1482,metadata!$B$2:$S$451,11,0)</f>
        <v>Nasonia vitripennis</v>
      </c>
      <c r="O1482" s="0" t="str">
        <f aca="false">VLOOKUP($D1482,metadata!$B$2:$S$451,12,0)</f>
        <v>hymenoptera</v>
      </c>
      <c r="P1482" s="0" t="str">
        <f aca="false">VLOOKUP($D1482,metadata!$B$2:$S$451,13,0)</f>
        <v>SCH</v>
      </c>
      <c r="Q1482" s="0" t="n">
        <f aca="false">VLOOKUP($D1482,metadata!$B$2:$S$451,14,0)</f>
        <v>50.33225</v>
      </c>
      <c r="R1482" s="0" t="n">
        <f aca="false">VLOOKUP($D1482,metadata!$B$2:$S$451,15,0)</f>
        <v>9.51305555555556</v>
      </c>
      <c r="S1482" s="0" t="str">
        <f aca="false">VLOOKUP($D1482,metadata!$B$2:$S$451,16,0)</f>
        <v/>
      </c>
      <c r="T1482" s="0" t="str">
        <f aca="false">VLOOKUP($D1482,metadata!$B$2:$S$451,17,0)</f>
        <v/>
      </c>
      <c r="U1482" s="0" t="str">
        <f aca="false">VLOOKUP($D1482,metadata!$B$2:$S$451,18,0)</f>
        <v/>
      </c>
      <c r="V1482" s="0" t="n">
        <f aca="false">VLOOKUP($D1482,metadata!$B$2:$Z$451,19,0)</f>
        <v>22</v>
      </c>
      <c r="W1482" s="0" t="str">
        <f aca="false">VLOOKUP($D1482,metadata!$B$2:$Z$451,20,0)</f>
        <v>pop level/ask</v>
      </c>
      <c r="X1482" s="0" t="str">
        <f aca="false">VLOOKUP($D1482,metadata!$B$2:$Z$451,21,0)</f>
        <v/>
      </c>
      <c r="Y1482" s="0" t="n">
        <f aca="false">VLOOKUP($D1482,metadata!$B$2:$Z$451,22,0)</f>
        <v>37</v>
      </c>
      <c r="Z1482" s="0" t="str">
        <f aca="false">VLOOKUP($D1482,metadata!$B$2:$Z$451,23,0)</f>
        <v/>
      </c>
      <c r="AA1482" s="0" t="str">
        <f aca="false">VLOOKUP($D1482,metadata!$B$2:$Z$451,24,0)</f>
        <v>larval</v>
      </c>
      <c r="AB1482" s="0" t="str">
        <f aca="false">VLOOKUP($D1482,metadata!$B$2:$Z$451,25,0)</f>
        <v/>
      </c>
      <c r="AC1482" s="0" t="n">
        <v>15.1303140205217</v>
      </c>
      <c r="AD1482" s="0" t="n">
        <v>0</v>
      </c>
      <c r="AF1482" s="0" t="n">
        <f aca="false">IF(AE1482="",V1482,AE1482)</f>
        <v>22</v>
      </c>
      <c r="AG1482" s="0" t="n">
        <v>15</v>
      </c>
      <c r="AH1482" s="0" t="n">
        <v>2013</v>
      </c>
      <c r="AI1482" s="0" t="s">
        <v>37</v>
      </c>
      <c r="AJ1482" s="0" t="s">
        <v>38</v>
      </c>
    </row>
    <row r="1483" customFormat="false" ht="13.8" hidden="false" customHeight="false" outlineLevel="0" collapsed="false">
      <c r="C1483" s="0" t="n">
        <v>1491</v>
      </c>
      <c r="D1483" s="3" t="str">
        <f aca="false">VLOOKUP(C1483,$A$1:$B$451,2)</f>
        <v>37- SCH</v>
      </c>
      <c r="E1483" s="0" t="str">
        <f aca="false">VLOOKUP($D1483,metadata!$B$2:$S$451,2,0)</f>
        <v>Paolucci, S; van de Zande, L; Beukeboom, LW</v>
      </c>
      <c r="F1483" s="0" t="str">
        <f aca="false">VLOOKUP($D1483,metadata!$B$2:$S$451,3,0)</f>
        <v>Adaptive latitudinal cline of photoperiodic diapause induction in the parasitoid Nasonia vitripennis in Europe</v>
      </c>
      <c r="G1483" s="0" t="str">
        <f aca="false">VLOOKUP($D1483,metadata!$B$2:$S$451,4,0)</f>
        <v>10.1111/jeb.12113</v>
      </c>
      <c r="H1483" s="0" t="str">
        <f aca="false">VLOOKUP($D1483,metadata!$B$2:$S$451,5,0)</f>
        <v>y-ask</v>
      </c>
      <c r="I1483" s="0" t="str">
        <f aca="false">VLOOKUP($D1483,metadata!$B$2:$S$451,6,0)</f>
        <v>a</v>
      </c>
      <c r="J1483" s="0" t="str">
        <f aca="false">VLOOKUP($D1483,metadata!$B$2:$S$451,7,0)</f>
        <v>i</v>
      </c>
      <c r="K1483" s="0" t="n">
        <f aca="false">VLOOKUP($D1483,metadata!$B$2:$S$451,8,0)</f>
        <v>7</v>
      </c>
      <c r="L1483" s="0" t="n">
        <f aca="false">VLOOKUP($D1483,metadata!$B$2:$S$451,9,0)</f>
        <v>8</v>
      </c>
      <c r="M1483" s="0" t="str">
        <f aca="false">VLOOKUP($D1483,metadata!$B$2:$S$451,10,0)</f>
        <v/>
      </c>
      <c r="N1483" s="0" t="str">
        <f aca="false">VLOOKUP($D1483,metadata!$B$2:$S$451,11,0)</f>
        <v>Nasonia vitripennis</v>
      </c>
      <c r="O1483" s="0" t="str">
        <f aca="false">VLOOKUP($D1483,metadata!$B$2:$S$451,12,0)</f>
        <v>hymenoptera</v>
      </c>
      <c r="P1483" s="0" t="str">
        <f aca="false">VLOOKUP($D1483,metadata!$B$2:$S$451,13,0)</f>
        <v>SCH</v>
      </c>
      <c r="Q1483" s="0" t="n">
        <f aca="false">VLOOKUP($D1483,metadata!$B$2:$S$451,14,0)</f>
        <v>50.33225</v>
      </c>
      <c r="R1483" s="0" t="n">
        <f aca="false">VLOOKUP($D1483,metadata!$B$2:$S$451,15,0)</f>
        <v>9.51305555555556</v>
      </c>
      <c r="S1483" s="0" t="str">
        <f aca="false">VLOOKUP($D1483,metadata!$B$2:$S$451,16,0)</f>
        <v/>
      </c>
      <c r="T1483" s="0" t="str">
        <f aca="false">VLOOKUP($D1483,metadata!$B$2:$S$451,17,0)</f>
        <v/>
      </c>
      <c r="U1483" s="0" t="str">
        <f aca="false">VLOOKUP($D1483,metadata!$B$2:$S$451,18,0)</f>
        <v/>
      </c>
      <c r="V1483" s="0" t="n">
        <f aca="false">VLOOKUP($D1483,metadata!$B$2:$Z$451,19,0)</f>
        <v>22</v>
      </c>
      <c r="W1483" s="0" t="str">
        <f aca="false">VLOOKUP($D1483,metadata!$B$2:$Z$451,20,0)</f>
        <v>pop level/ask</v>
      </c>
      <c r="X1483" s="0" t="str">
        <f aca="false">VLOOKUP($D1483,metadata!$B$2:$Z$451,21,0)</f>
        <v/>
      </c>
      <c r="Y1483" s="0" t="n">
        <f aca="false">VLOOKUP($D1483,metadata!$B$2:$Z$451,22,0)</f>
        <v>37</v>
      </c>
      <c r="Z1483" s="0" t="str">
        <f aca="false">VLOOKUP($D1483,metadata!$B$2:$Z$451,23,0)</f>
        <v/>
      </c>
      <c r="AA1483" s="0" t="str">
        <f aca="false">VLOOKUP($D1483,metadata!$B$2:$Z$451,24,0)</f>
        <v>larval</v>
      </c>
      <c r="AB1483" s="0" t="str">
        <f aca="false">VLOOKUP($D1483,metadata!$B$2:$Z$451,25,0)</f>
        <v/>
      </c>
      <c r="AC1483" s="0" t="n">
        <v>16.5927124858875</v>
      </c>
      <c r="AD1483" s="0" t="n">
        <v>0</v>
      </c>
      <c r="AF1483" s="0" t="n">
        <f aca="false">IF(AE1483="",V1483,AE1483)</f>
        <v>22</v>
      </c>
      <c r="AG1483" s="0" t="n">
        <v>16</v>
      </c>
      <c r="AH1483" s="0" t="n">
        <v>2013</v>
      </c>
      <c r="AI1483" s="0" t="s">
        <v>37</v>
      </c>
      <c r="AJ1483" s="0" t="s">
        <v>38</v>
      </c>
    </row>
    <row r="1484" customFormat="false" ht="13.8" hidden="false" customHeight="false" outlineLevel="0" collapsed="false">
      <c r="C1484" s="0" t="n">
        <v>1492</v>
      </c>
      <c r="D1484" s="3" t="str">
        <f aca="false">VLOOKUP(C1484,$A$1:$B$451,2)</f>
        <v>37- SCH</v>
      </c>
      <c r="E1484" s="0" t="str">
        <f aca="false">VLOOKUP($D1484,metadata!$B$2:$S$451,2,0)</f>
        <v>Paolucci, S; van de Zande, L; Beukeboom, LW</v>
      </c>
      <c r="F1484" s="0" t="str">
        <f aca="false">VLOOKUP($D1484,metadata!$B$2:$S$451,3,0)</f>
        <v>Adaptive latitudinal cline of photoperiodic diapause induction in the parasitoid Nasonia vitripennis in Europe</v>
      </c>
      <c r="G1484" s="0" t="str">
        <f aca="false">VLOOKUP($D1484,metadata!$B$2:$S$451,4,0)</f>
        <v>10.1111/jeb.12113</v>
      </c>
      <c r="H1484" s="0" t="str">
        <f aca="false">VLOOKUP($D1484,metadata!$B$2:$S$451,5,0)</f>
        <v>y-ask</v>
      </c>
      <c r="I1484" s="0" t="str">
        <f aca="false">VLOOKUP($D1484,metadata!$B$2:$S$451,6,0)</f>
        <v>a</v>
      </c>
      <c r="J1484" s="0" t="str">
        <f aca="false">VLOOKUP($D1484,metadata!$B$2:$S$451,7,0)</f>
        <v>i</v>
      </c>
      <c r="K1484" s="0" t="n">
        <f aca="false">VLOOKUP($D1484,metadata!$B$2:$S$451,8,0)</f>
        <v>7</v>
      </c>
      <c r="L1484" s="0" t="n">
        <f aca="false">VLOOKUP($D1484,metadata!$B$2:$S$451,9,0)</f>
        <v>8</v>
      </c>
      <c r="M1484" s="0" t="str">
        <f aca="false">VLOOKUP($D1484,metadata!$B$2:$S$451,10,0)</f>
        <v/>
      </c>
      <c r="N1484" s="0" t="str">
        <f aca="false">VLOOKUP($D1484,metadata!$B$2:$S$451,11,0)</f>
        <v>Nasonia vitripennis</v>
      </c>
      <c r="O1484" s="0" t="str">
        <f aca="false">VLOOKUP($D1484,metadata!$B$2:$S$451,12,0)</f>
        <v>hymenoptera</v>
      </c>
      <c r="P1484" s="0" t="str">
        <f aca="false">VLOOKUP($D1484,metadata!$B$2:$S$451,13,0)</f>
        <v>SCH</v>
      </c>
      <c r="Q1484" s="0" t="n">
        <f aca="false">VLOOKUP($D1484,metadata!$B$2:$S$451,14,0)</f>
        <v>50.33225</v>
      </c>
      <c r="R1484" s="0" t="n">
        <f aca="false">VLOOKUP($D1484,metadata!$B$2:$S$451,15,0)</f>
        <v>9.51305555555556</v>
      </c>
      <c r="S1484" s="0" t="str">
        <f aca="false">VLOOKUP($D1484,metadata!$B$2:$S$451,16,0)</f>
        <v/>
      </c>
      <c r="T1484" s="0" t="str">
        <f aca="false">VLOOKUP($D1484,metadata!$B$2:$S$451,17,0)</f>
        <v/>
      </c>
      <c r="U1484" s="0" t="str">
        <f aca="false">VLOOKUP($D1484,metadata!$B$2:$S$451,18,0)</f>
        <v/>
      </c>
      <c r="V1484" s="0" t="n">
        <f aca="false">VLOOKUP($D1484,metadata!$B$2:$Z$451,19,0)</f>
        <v>22</v>
      </c>
      <c r="W1484" s="0" t="str">
        <f aca="false">VLOOKUP($D1484,metadata!$B$2:$Z$451,20,0)</f>
        <v>pop level/ask</v>
      </c>
      <c r="X1484" s="0" t="str">
        <f aca="false">VLOOKUP($D1484,metadata!$B$2:$Z$451,21,0)</f>
        <v/>
      </c>
      <c r="Y1484" s="0" t="n">
        <f aca="false">VLOOKUP($D1484,metadata!$B$2:$Z$451,22,0)</f>
        <v>37</v>
      </c>
      <c r="Z1484" s="0" t="str">
        <f aca="false">VLOOKUP($D1484,metadata!$B$2:$Z$451,23,0)</f>
        <v/>
      </c>
      <c r="AA1484" s="0" t="str">
        <f aca="false">VLOOKUP($D1484,metadata!$B$2:$Z$451,24,0)</f>
        <v>larval</v>
      </c>
      <c r="AB1484" s="0" t="str">
        <f aca="false">VLOOKUP($D1484,metadata!$B$2:$Z$451,25,0)</f>
        <v/>
      </c>
      <c r="AC1484" s="0" t="n">
        <v>18.0133281379572</v>
      </c>
      <c r="AD1484" s="0" t="n">
        <v>0</v>
      </c>
      <c r="AF1484" s="0" t="n">
        <f aca="false">IF(AE1484="",V1484,AE1484)</f>
        <v>22</v>
      </c>
      <c r="AG1484" s="0" t="n">
        <v>18</v>
      </c>
      <c r="AH1484" s="0" t="n">
        <v>2013</v>
      </c>
      <c r="AI1484" s="0" t="s">
        <v>37</v>
      </c>
      <c r="AJ1484" s="0" t="s">
        <v>38</v>
      </c>
    </row>
    <row r="1485" customFormat="false" ht="13.8" hidden="false" customHeight="false" outlineLevel="0" collapsed="false">
      <c r="C1485" s="0" t="n">
        <v>1493</v>
      </c>
      <c r="D1485" s="3" t="str">
        <f aca="false">VLOOKUP(C1485,$A$1:$B$451,2)</f>
        <v>37- SWI</v>
      </c>
      <c r="E1485" s="0" t="str">
        <f aca="false">VLOOKUP($D1485,metadata!$B$2:$S$451,2,0)</f>
        <v>Paolucci, S; van de Zande, L; Beukeboom, LW</v>
      </c>
      <c r="F1485" s="0" t="str">
        <f aca="false">VLOOKUP($D1485,metadata!$B$2:$S$451,3,0)</f>
        <v>Adaptive latitudinal cline of photoperiodic diapause induction in the parasitoid Nasonia vitripennis in Europe</v>
      </c>
      <c r="G1485" s="0" t="str">
        <f aca="false">VLOOKUP($D1485,metadata!$B$2:$S$451,4,0)</f>
        <v>10.1111/jeb.12113</v>
      </c>
      <c r="H1485" s="0" t="str">
        <f aca="false">VLOOKUP($D1485,metadata!$B$2:$S$451,5,0)</f>
        <v>y-ask</v>
      </c>
      <c r="I1485" s="0" t="str">
        <f aca="false">VLOOKUP($D1485,metadata!$B$2:$S$451,6,0)</f>
        <v>a</v>
      </c>
      <c r="J1485" s="0" t="str">
        <f aca="false">VLOOKUP($D1485,metadata!$B$2:$S$451,7,0)</f>
        <v>i</v>
      </c>
      <c r="K1485" s="0" t="n">
        <f aca="false">VLOOKUP($D1485,metadata!$B$2:$S$451,8,0)</f>
        <v>7</v>
      </c>
      <c r="L1485" s="0" t="n">
        <f aca="false">VLOOKUP($D1485,metadata!$B$2:$S$451,9,0)</f>
        <v>8</v>
      </c>
      <c r="M1485" s="0" t="str">
        <f aca="false">VLOOKUP($D1485,metadata!$B$2:$S$451,10,0)</f>
        <v/>
      </c>
      <c r="N1485" s="0" t="str">
        <f aca="false">VLOOKUP($D1485,metadata!$B$2:$S$451,11,0)</f>
        <v>Nasonia vitripennis</v>
      </c>
      <c r="O1485" s="0" t="str">
        <f aca="false">VLOOKUP($D1485,metadata!$B$2:$S$451,12,0)</f>
        <v>hymenoptera</v>
      </c>
      <c r="P1485" s="0" t="str">
        <f aca="false">VLOOKUP($D1485,metadata!$B$2:$S$451,13,0)</f>
        <v>SWI</v>
      </c>
      <c r="Q1485" s="0" t="n">
        <f aca="false">VLOOKUP($D1485,metadata!$B$2:$S$451,14,0)</f>
        <v>46.7358722222222</v>
      </c>
      <c r="R1485" s="0" t="n">
        <f aca="false">VLOOKUP($D1485,metadata!$B$2:$S$451,15,0)</f>
        <v>7.11592777777778</v>
      </c>
      <c r="S1485" s="0" t="str">
        <f aca="false">VLOOKUP($D1485,metadata!$B$2:$S$451,16,0)</f>
        <v/>
      </c>
      <c r="T1485" s="0" t="str">
        <f aca="false">VLOOKUP($D1485,metadata!$B$2:$S$451,17,0)</f>
        <v/>
      </c>
      <c r="U1485" s="0" t="str">
        <f aca="false">VLOOKUP($D1485,metadata!$B$2:$S$451,18,0)</f>
        <v/>
      </c>
      <c r="V1485" s="0" t="n">
        <f aca="false">VLOOKUP($D1485,metadata!$B$2:$Z$451,19,0)</f>
        <v>26</v>
      </c>
      <c r="W1485" s="0" t="str">
        <f aca="false">VLOOKUP($D1485,metadata!$B$2:$Z$451,20,0)</f>
        <v>pop level/ask</v>
      </c>
      <c r="X1485" s="0" t="str">
        <f aca="false">VLOOKUP($D1485,metadata!$B$2:$Z$451,21,0)</f>
        <v/>
      </c>
      <c r="Y1485" s="0" t="n">
        <f aca="false">VLOOKUP($D1485,metadata!$B$2:$Z$451,22,0)</f>
        <v>37</v>
      </c>
      <c r="Z1485" s="0" t="str">
        <f aca="false">VLOOKUP($D1485,metadata!$B$2:$Z$451,23,0)</f>
        <v/>
      </c>
      <c r="AA1485" s="0" t="str">
        <f aca="false">VLOOKUP($D1485,metadata!$B$2:$Z$451,24,0)</f>
        <v>larval</v>
      </c>
      <c r="AB1485" s="0" t="str">
        <f aca="false">VLOOKUP($D1485,metadata!$B$2:$Z$451,25,0)</f>
        <v/>
      </c>
      <c r="AC1485" s="0" t="n">
        <v>8.00485567844618</v>
      </c>
      <c r="AD1485" s="0" t="n">
        <v>60.6825924926815</v>
      </c>
      <c r="AF1485" s="0" t="n">
        <f aca="false">IF(AE1485="",V1485,AE1485)</f>
        <v>26</v>
      </c>
      <c r="AG1485" s="0" t="n">
        <v>8</v>
      </c>
      <c r="AH1485" s="0" t="n">
        <v>2013</v>
      </c>
      <c r="AI1485" s="0" t="s">
        <v>37</v>
      </c>
      <c r="AJ1485" s="0" t="s">
        <v>38</v>
      </c>
    </row>
    <row r="1486" customFormat="false" ht="13.8" hidden="false" customHeight="false" outlineLevel="0" collapsed="false">
      <c r="C1486" s="0" t="n">
        <v>1494</v>
      </c>
      <c r="D1486" s="3" t="str">
        <f aca="false">VLOOKUP(C1486,$A$1:$B$451,2)</f>
        <v>37- SWI</v>
      </c>
      <c r="E1486" s="0" t="str">
        <f aca="false">VLOOKUP($D1486,metadata!$B$2:$S$451,2,0)</f>
        <v>Paolucci, S; van de Zande, L; Beukeboom, LW</v>
      </c>
      <c r="F1486" s="0" t="str">
        <f aca="false">VLOOKUP($D1486,metadata!$B$2:$S$451,3,0)</f>
        <v>Adaptive latitudinal cline of photoperiodic diapause induction in the parasitoid Nasonia vitripennis in Europe</v>
      </c>
      <c r="G1486" s="0" t="str">
        <f aca="false">VLOOKUP($D1486,metadata!$B$2:$S$451,4,0)</f>
        <v>10.1111/jeb.12113</v>
      </c>
      <c r="H1486" s="0" t="str">
        <f aca="false">VLOOKUP($D1486,metadata!$B$2:$S$451,5,0)</f>
        <v>y-ask</v>
      </c>
      <c r="I1486" s="0" t="str">
        <f aca="false">VLOOKUP($D1486,metadata!$B$2:$S$451,6,0)</f>
        <v>a</v>
      </c>
      <c r="J1486" s="0" t="str">
        <f aca="false">VLOOKUP($D1486,metadata!$B$2:$S$451,7,0)</f>
        <v>i</v>
      </c>
      <c r="K1486" s="0" t="n">
        <f aca="false">VLOOKUP($D1486,metadata!$B$2:$S$451,8,0)</f>
        <v>7</v>
      </c>
      <c r="L1486" s="0" t="n">
        <f aca="false">VLOOKUP($D1486,metadata!$B$2:$S$451,9,0)</f>
        <v>8</v>
      </c>
      <c r="M1486" s="0" t="str">
        <f aca="false">VLOOKUP($D1486,metadata!$B$2:$S$451,10,0)</f>
        <v/>
      </c>
      <c r="N1486" s="0" t="str">
        <f aca="false">VLOOKUP($D1486,metadata!$B$2:$S$451,11,0)</f>
        <v>Nasonia vitripennis</v>
      </c>
      <c r="O1486" s="0" t="str">
        <f aca="false">VLOOKUP($D1486,metadata!$B$2:$S$451,12,0)</f>
        <v>hymenoptera</v>
      </c>
      <c r="P1486" s="0" t="str">
        <f aca="false">VLOOKUP($D1486,metadata!$B$2:$S$451,13,0)</f>
        <v>SWI</v>
      </c>
      <c r="Q1486" s="0" t="n">
        <f aca="false">VLOOKUP($D1486,metadata!$B$2:$S$451,14,0)</f>
        <v>46.7358722222222</v>
      </c>
      <c r="R1486" s="0" t="n">
        <f aca="false">VLOOKUP($D1486,metadata!$B$2:$S$451,15,0)</f>
        <v>7.11592777777778</v>
      </c>
      <c r="S1486" s="0" t="str">
        <f aca="false">VLOOKUP($D1486,metadata!$B$2:$S$451,16,0)</f>
        <v/>
      </c>
      <c r="T1486" s="0" t="str">
        <f aca="false">VLOOKUP($D1486,metadata!$B$2:$S$451,17,0)</f>
        <v/>
      </c>
      <c r="U1486" s="0" t="str">
        <f aca="false">VLOOKUP($D1486,metadata!$B$2:$S$451,18,0)</f>
        <v/>
      </c>
      <c r="V1486" s="0" t="n">
        <f aca="false">VLOOKUP($D1486,metadata!$B$2:$Z$451,19,0)</f>
        <v>26</v>
      </c>
      <c r="W1486" s="0" t="str">
        <f aca="false">VLOOKUP($D1486,metadata!$B$2:$Z$451,20,0)</f>
        <v>pop level/ask</v>
      </c>
      <c r="X1486" s="0" t="str">
        <f aca="false">VLOOKUP($D1486,metadata!$B$2:$Z$451,21,0)</f>
        <v/>
      </c>
      <c r="Y1486" s="0" t="n">
        <f aca="false">VLOOKUP($D1486,metadata!$B$2:$Z$451,22,0)</f>
        <v>37</v>
      </c>
      <c r="Z1486" s="0" t="str">
        <f aca="false">VLOOKUP($D1486,metadata!$B$2:$Z$451,23,0)</f>
        <v/>
      </c>
      <c r="AA1486" s="0" t="str">
        <f aca="false">VLOOKUP($D1486,metadata!$B$2:$Z$451,24,0)</f>
        <v>larval</v>
      </c>
      <c r="AB1486" s="0" t="str">
        <f aca="false">VLOOKUP($D1486,metadata!$B$2:$Z$451,25,0)</f>
        <v/>
      </c>
      <c r="AC1486" s="0" t="n">
        <v>9.42766937425691</v>
      </c>
      <c r="AD1486" s="0" t="n">
        <v>44.8802565716512</v>
      </c>
      <c r="AF1486" s="0" t="n">
        <f aca="false">IF(AE1486="",V1486,AE1486)</f>
        <v>26</v>
      </c>
      <c r="AG1486" s="0" t="n">
        <v>10</v>
      </c>
      <c r="AH1486" s="0" t="n">
        <v>2013</v>
      </c>
      <c r="AI1486" s="0" t="s">
        <v>37</v>
      </c>
      <c r="AJ1486" s="0" t="s">
        <v>38</v>
      </c>
    </row>
    <row r="1487" customFormat="false" ht="13.8" hidden="false" customHeight="false" outlineLevel="0" collapsed="false">
      <c r="C1487" s="0" t="n">
        <v>1495</v>
      </c>
      <c r="D1487" s="3" t="str">
        <f aca="false">VLOOKUP(C1487,$A$1:$B$451,2)</f>
        <v>37- SWI</v>
      </c>
      <c r="E1487" s="0" t="str">
        <f aca="false">VLOOKUP($D1487,metadata!$B$2:$S$451,2,0)</f>
        <v>Paolucci, S; van de Zande, L; Beukeboom, LW</v>
      </c>
      <c r="F1487" s="0" t="str">
        <f aca="false">VLOOKUP($D1487,metadata!$B$2:$S$451,3,0)</f>
        <v>Adaptive latitudinal cline of photoperiodic diapause induction in the parasitoid Nasonia vitripennis in Europe</v>
      </c>
      <c r="G1487" s="0" t="str">
        <f aca="false">VLOOKUP($D1487,metadata!$B$2:$S$451,4,0)</f>
        <v>10.1111/jeb.12113</v>
      </c>
      <c r="H1487" s="0" t="str">
        <f aca="false">VLOOKUP($D1487,metadata!$B$2:$S$451,5,0)</f>
        <v>y-ask</v>
      </c>
      <c r="I1487" s="0" t="str">
        <f aca="false">VLOOKUP($D1487,metadata!$B$2:$S$451,6,0)</f>
        <v>a</v>
      </c>
      <c r="J1487" s="0" t="str">
        <f aca="false">VLOOKUP($D1487,metadata!$B$2:$S$451,7,0)</f>
        <v>i</v>
      </c>
      <c r="K1487" s="0" t="n">
        <f aca="false">VLOOKUP($D1487,metadata!$B$2:$S$451,8,0)</f>
        <v>7</v>
      </c>
      <c r="L1487" s="0" t="n">
        <f aca="false">VLOOKUP($D1487,metadata!$B$2:$S$451,9,0)</f>
        <v>8</v>
      </c>
      <c r="M1487" s="0" t="str">
        <f aca="false">VLOOKUP($D1487,metadata!$B$2:$S$451,10,0)</f>
        <v/>
      </c>
      <c r="N1487" s="0" t="str">
        <f aca="false">VLOOKUP($D1487,metadata!$B$2:$S$451,11,0)</f>
        <v>Nasonia vitripennis</v>
      </c>
      <c r="O1487" s="0" t="str">
        <f aca="false">VLOOKUP($D1487,metadata!$B$2:$S$451,12,0)</f>
        <v>hymenoptera</v>
      </c>
      <c r="P1487" s="0" t="str">
        <f aca="false">VLOOKUP($D1487,metadata!$B$2:$S$451,13,0)</f>
        <v>SWI</v>
      </c>
      <c r="Q1487" s="0" t="n">
        <f aca="false">VLOOKUP($D1487,metadata!$B$2:$S$451,14,0)</f>
        <v>46.7358722222222</v>
      </c>
      <c r="R1487" s="0" t="n">
        <f aca="false">VLOOKUP($D1487,metadata!$B$2:$S$451,15,0)</f>
        <v>7.11592777777778</v>
      </c>
      <c r="S1487" s="0" t="str">
        <f aca="false">VLOOKUP($D1487,metadata!$B$2:$S$451,16,0)</f>
        <v/>
      </c>
      <c r="T1487" s="0" t="str">
        <f aca="false">VLOOKUP($D1487,metadata!$B$2:$S$451,17,0)</f>
        <v/>
      </c>
      <c r="U1487" s="0" t="str">
        <f aca="false">VLOOKUP($D1487,metadata!$B$2:$S$451,18,0)</f>
        <v/>
      </c>
      <c r="V1487" s="0" t="n">
        <f aca="false">VLOOKUP($D1487,metadata!$B$2:$Z$451,19,0)</f>
        <v>26</v>
      </c>
      <c r="W1487" s="0" t="str">
        <f aca="false">VLOOKUP($D1487,metadata!$B$2:$Z$451,20,0)</f>
        <v>pop level/ask</v>
      </c>
      <c r="X1487" s="0" t="str">
        <f aca="false">VLOOKUP($D1487,metadata!$B$2:$Z$451,21,0)</f>
        <v/>
      </c>
      <c r="Y1487" s="0" t="n">
        <f aca="false">VLOOKUP($D1487,metadata!$B$2:$Z$451,22,0)</f>
        <v>37</v>
      </c>
      <c r="Z1487" s="0" t="str">
        <f aca="false">VLOOKUP($D1487,metadata!$B$2:$Z$451,23,0)</f>
        <v/>
      </c>
      <c r="AA1487" s="0" t="str">
        <f aca="false">VLOOKUP($D1487,metadata!$B$2:$Z$451,24,0)</f>
        <v>larval</v>
      </c>
      <c r="AB1487" s="0" t="str">
        <f aca="false">VLOOKUP($D1487,metadata!$B$2:$Z$451,25,0)</f>
        <v/>
      </c>
      <c r="AC1487" s="0" t="n">
        <v>10.8450678895782</v>
      </c>
      <c r="AD1487" s="0" t="n">
        <v>67.9589165642578</v>
      </c>
      <c r="AF1487" s="0" t="n">
        <f aca="false">IF(AE1487="",V1487,AE1487)</f>
        <v>26</v>
      </c>
      <c r="AG1487" s="0" t="n">
        <v>12</v>
      </c>
      <c r="AH1487" s="0" t="n">
        <v>2013</v>
      </c>
      <c r="AI1487" s="0" t="s">
        <v>37</v>
      </c>
      <c r="AJ1487" s="0" t="s">
        <v>38</v>
      </c>
    </row>
    <row r="1488" customFormat="false" ht="13.8" hidden="false" customHeight="false" outlineLevel="0" collapsed="false">
      <c r="C1488" s="0" t="n">
        <v>1496</v>
      </c>
      <c r="D1488" s="3" t="str">
        <f aca="false">VLOOKUP(C1488,$A$1:$B$451,2)</f>
        <v>37- SWI</v>
      </c>
      <c r="E1488" s="0" t="str">
        <f aca="false">VLOOKUP($D1488,metadata!$B$2:$S$451,2,0)</f>
        <v>Paolucci, S; van de Zande, L; Beukeboom, LW</v>
      </c>
      <c r="F1488" s="0" t="str">
        <f aca="false">VLOOKUP($D1488,metadata!$B$2:$S$451,3,0)</f>
        <v>Adaptive latitudinal cline of photoperiodic diapause induction in the parasitoid Nasonia vitripennis in Europe</v>
      </c>
      <c r="G1488" s="0" t="str">
        <f aca="false">VLOOKUP($D1488,metadata!$B$2:$S$451,4,0)</f>
        <v>10.1111/jeb.12113</v>
      </c>
      <c r="H1488" s="0" t="str">
        <f aca="false">VLOOKUP($D1488,metadata!$B$2:$S$451,5,0)</f>
        <v>y-ask</v>
      </c>
      <c r="I1488" s="0" t="str">
        <f aca="false">VLOOKUP($D1488,metadata!$B$2:$S$451,6,0)</f>
        <v>a</v>
      </c>
      <c r="J1488" s="0" t="str">
        <f aca="false">VLOOKUP($D1488,metadata!$B$2:$S$451,7,0)</f>
        <v>i</v>
      </c>
      <c r="K1488" s="0" t="n">
        <f aca="false">VLOOKUP($D1488,metadata!$B$2:$S$451,8,0)</f>
        <v>7</v>
      </c>
      <c r="L1488" s="0" t="n">
        <f aca="false">VLOOKUP($D1488,metadata!$B$2:$S$451,9,0)</f>
        <v>8</v>
      </c>
      <c r="M1488" s="0" t="str">
        <f aca="false">VLOOKUP($D1488,metadata!$B$2:$S$451,10,0)</f>
        <v/>
      </c>
      <c r="N1488" s="0" t="str">
        <f aca="false">VLOOKUP($D1488,metadata!$B$2:$S$451,11,0)</f>
        <v>Nasonia vitripennis</v>
      </c>
      <c r="O1488" s="0" t="str">
        <f aca="false">VLOOKUP($D1488,metadata!$B$2:$S$451,12,0)</f>
        <v>hymenoptera</v>
      </c>
      <c r="P1488" s="0" t="str">
        <f aca="false">VLOOKUP($D1488,metadata!$B$2:$S$451,13,0)</f>
        <v>SWI</v>
      </c>
      <c r="Q1488" s="0" t="n">
        <f aca="false">VLOOKUP($D1488,metadata!$B$2:$S$451,14,0)</f>
        <v>46.7358722222222</v>
      </c>
      <c r="R1488" s="0" t="n">
        <f aca="false">VLOOKUP($D1488,metadata!$B$2:$S$451,15,0)</f>
        <v>7.11592777777778</v>
      </c>
      <c r="S1488" s="0" t="str">
        <f aca="false">VLOOKUP($D1488,metadata!$B$2:$S$451,16,0)</f>
        <v/>
      </c>
      <c r="T1488" s="0" t="str">
        <f aca="false">VLOOKUP($D1488,metadata!$B$2:$S$451,17,0)</f>
        <v/>
      </c>
      <c r="U1488" s="0" t="str">
        <f aca="false">VLOOKUP($D1488,metadata!$B$2:$S$451,18,0)</f>
        <v/>
      </c>
      <c r="V1488" s="0" t="n">
        <f aca="false">VLOOKUP($D1488,metadata!$B$2:$Z$451,19,0)</f>
        <v>26</v>
      </c>
      <c r="W1488" s="0" t="str">
        <f aca="false">VLOOKUP($D1488,metadata!$B$2:$Z$451,20,0)</f>
        <v>pop level/ask</v>
      </c>
      <c r="X1488" s="0" t="str">
        <f aca="false">VLOOKUP($D1488,metadata!$B$2:$Z$451,21,0)</f>
        <v/>
      </c>
      <c r="Y1488" s="0" t="n">
        <f aca="false">VLOOKUP($D1488,metadata!$B$2:$Z$451,22,0)</f>
        <v>37</v>
      </c>
      <c r="Z1488" s="0" t="str">
        <f aca="false">VLOOKUP($D1488,metadata!$B$2:$Z$451,23,0)</f>
        <v/>
      </c>
      <c r="AA1488" s="0" t="str">
        <f aca="false">VLOOKUP($D1488,metadata!$B$2:$Z$451,24,0)</f>
        <v>larval</v>
      </c>
      <c r="AB1488" s="0" t="str">
        <f aca="false">VLOOKUP($D1488,metadata!$B$2:$Z$451,25,0)</f>
        <v/>
      </c>
      <c r="AC1488" s="0" t="n">
        <v>12.2943979857926</v>
      </c>
      <c r="AD1488" s="0" t="n">
        <v>61.7688257450868</v>
      </c>
      <c r="AF1488" s="0" t="n">
        <f aca="false">IF(AE1488="",V1488,AE1488)</f>
        <v>26</v>
      </c>
      <c r="AG1488" s="0" t="n">
        <v>13</v>
      </c>
      <c r="AH1488" s="0" t="n">
        <v>2013</v>
      </c>
      <c r="AI1488" s="0" t="s">
        <v>37</v>
      </c>
      <c r="AJ1488" s="0" t="s">
        <v>38</v>
      </c>
    </row>
    <row r="1489" customFormat="false" ht="13.8" hidden="false" customHeight="false" outlineLevel="0" collapsed="false">
      <c r="C1489" s="0" t="n">
        <v>1497</v>
      </c>
      <c r="D1489" s="3" t="str">
        <f aca="false">VLOOKUP(C1489,$A$1:$B$451,2)</f>
        <v>37- SWI</v>
      </c>
      <c r="E1489" s="0" t="str">
        <f aca="false">VLOOKUP($D1489,metadata!$B$2:$S$451,2,0)</f>
        <v>Paolucci, S; van de Zande, L; Beukeboom, LW</v>
      </c>
      <c r="F1489" s="0" t="str">
        <f aca="false">VLOOKUP($D1489,metadata!$B$2:$S$451,3,0)</f>
        <v>Adaptive latitudinal cline of photoperiodic diapause induction in the parasitoid Nasonia vitripennis in Europe</v>
      </c>
      <c r="G1489" s="0" t="str">
        <f aca="false">VLOOKUP($D1489,metadata!$B$2:$S$451,4,0)</f>
        <v>10.1111/jeb.12113</v>
      </c>
      <c r="H1489" s="0" t="str">
        <f aca="false">VLOOKUP($D1489,metadata!$B$2:$S$451,5,0)</f>
        <v>y-ask</v>
      </c>
      <c r="I1489" s="0" t="str">
        <f aca="false">VLOOKUP($D1489,metadata!$B$2:$S$451,6,0)</f>
        <v>a</v>
      </c>
      <c r="J1489" s="0" t="str">
        <f aca="false">VLOOKUP($D1489,metadata!$B$2:$S$451,7,0)</f>
        <v>i</v>
      </c>
      <c r="K1489" s="0" t="n">
        <f aca="false">VLOOKUP($D1489,metadata!$B$2:$S$451,8,0)</f>
        <v>7</v>
      </c>
      <c r="L1489" s="0" t="n">
        <f aca="false">VLOOKUP($D1489,metadata!$B$2:$S$451,9,0)</f>
        <v>8</v>
      </c>
      <c r="M1489" s="0" t="str">
        <f aca="false">VLOOKUP($D1489,metadata!$B$2:$S$451,10,0)</f>
        <v/>
      </c>
      <c r="N1489" s="0" t="str">
        <f aca="false">VLOOKUP($D1489,metadata!$B$2:$S$451,11,0)</f>
        <v>Nasonia vitripennis</v>
      </c>
      <c r="O1489" s="0" t="str">
        <f aca="false">VLOOKUP($D1489,metadata!$B$2:$S$451,12,0)</f>
        <v>hymenoptera</v>
      </c>
      <c r="P1489" s="0" t="str">
        <f aca="false">VLOOKUP($D1489,metadata!$B$2:$S$451,13,0)</f>
        <v>SWI</v>
      </c>
      <c r="Q1489" s="0" t="n">
        <f aca="false">VLOOKUP($D1489,metadata!$B$2:$S$451,14,0)</f>
        <v>46.7358722222222</v>
      </c>
      <c r="R1489" s="0" t="n">
        <f aca="false">VLOOKUP($D1489,metadata!$B$2:$S$451,15,0)</f>
        <v>7.11592777777778</v>
      </c>
      <c r="S1489" s="0" t="str">
        <f aca="false">VLOOKUP($D1489,metadata!$B$2:$S$451,16,0)</f>
        <v/>
      </c>
      <c r="T1489" s="0" t="str">
        <f aca="false">VLOOKUP($D1489,metadata!$B$2:$S$451,17,0)</f>
        <v/>
      </c>
      <c r="U1489" s="0" t="str">
        <f aca="false">VLOOKUP($D1489,metadata!$B$2:$S$451,18,0)</f>
        <v/>
      </c>
      <c r="V1489" s="0" t="n">
        <f aca="false">VLOOKUP($D1489,metadata!$B$2:$Z$451,19,0)</f>
        <v>26</v>
      </c>
      <c r="W1489" s="0" t="str">
        <f aca="false">VLOOKUP($D1489,metadata!$B$2:$Z$451,20,0)</f>
        <v>pop level/ask</v>
      </c>
      <c r="X1489" s="0" t="str">
        <f aca="false">VLOOKUP($D1489,metadata!$B$2:$Z$451,21,0)</f>
        <v/>
      </c>
      <c r="Y1489" s="0" t="n">
        <f aca="false">VLOOKUP($D1489,metadata!$B$2:$Z$451,22,0)</f>
        <v>37</v>
      </c>
      <c r="Z1489" s="0" t="str">
        <f aca="false">VLOOKUP($D1489,metadata!$B$2:$Z$451,23,0)</f>
        <v/>
      </c>
      <c r="AA1489" s="0" t="str">
        <f aca="false">VLOOKUP($D1489,metadata!$B$2:$Z$451,24,0)</f>
        <v>larval</v>
      </c>
      <c r="AB1489" s="0" t="str">
        <f aca="false">VLOOKUP($D1489,metadata!$B$2:$Z$451,25,0)</f>
        <v/>
      </c>
      <c r="AC1489" s="0" t="n">
        <v>13.7042632057468</v>
      </c>
      <c r="AD1489" s="0" t="n">
        <v>38.9365464736384</v>
      </c>
      <c r="AF1489" s="0" t="n">
        <f aca="false">IF(AE1489="",V1489,AE1489)</f>
        <v>26</v>
      </c>
      <c r="AG1489" s="0" t="n">
        <v>14</v>
      </c>
      <c r="AH1489" s="0" t="n">
        <v>2013</v>
      </c>
      <c r="AI1489" s="0" t="s">
        <v>37</v>
      </c>
      <c r="AJ1489" s="0" t="s">
        <v>38</v>
      </c>
    </row>
    <row r="1490" customFormat="false" ht="13.8" hidden="false" customHeight="false" outlineLevel="0" collapsed="false">
      <c r="C1490" s="0" t="n">
        <v>1498</v>
      </c>
      <c r="D1490" s="3" t="str">
        <f aca="false">VLOOKUP(C1490,$A$1:$B$451,2)</f>
        <v>37- SWI</v>
      </c>
      <c r="E1490" s="0" t="str">
        <f aca="false">VLOOKUP($D1490,metadata!$B$2:$S$451,2,0)</f>
        <v>Paolucci, S; van de Zande, L; Beukeboom, LW</v>
      </c>
      <c r="F1490" s="0" t="str">
        <f aca="false">VLOOKUP($D1490,metadata!$B$2:$S$451,3,0)</f>
        <v>Adaptive latitudinal cline of photoperiodic diapause induction in the parasitoid Nasonia vitripennis in Europe</v>
      </c>
      <c r="G1490" s="0" t="str">
        <f aca="false">VLOOKUP($D1490,metadata!$B$2:$S$451,4,0)</f>
        <v>10.1111/jeb.12113</v>
      </c>
      <c r="H1490" s="0" t="str">
        <f aca="false">VLOOKUP($D1490,metadata!$B$2:$S$451,5,0)</f>
        <v>y-ask</v>
      </c>
      <c r="I1490" s="0" t="str">
        <f aca="false">VLOOKUP($D1490,metadata!$B$2:$S$451,6,0)</f>
        <v>a</v>
      </c>
      <c r="J1490" s="0" t="str">
        <f aca="false">VLOOKUP($D1490,metadata!$B$2:$S$451,7,0)</f>
        <v>i</v>
      </c>
      <c r="K1490" s="0" t="n">
        <f aca="false">VLOOKUP($D1490,metadata!$B$2:$S$451,8,0)</f>
        <v>7</v>
      </c>
      <c r="L1490" s="0" t="n">
        <f aca="false">VLOOKUP($D1490,metadata!$B$2:$S$451,9,0)</f>
        <v>8</v>
      </c>
      <c r="M1490" s="0" t="str">
        <f aca="false">VLOOKUP($D1490,metadata!$B$2:$S$451,10,0)</f>
        <v/>
      </c>
      <c r="N1490" s="0" t="str">
        <f aca="false">VLOOKUP($D1490,metadata!$B$2:$S$451,11,0)</f>
        <v>Nasonia vitripennis</v>
      </c>
      <c r="O1490" s="0" t="str">
        <f aca="false">VLOOKUP($D1490,metadata!$B$2:$S$451,12,0)</f>
        <v>hymenoptera</v>
      </c>
      <c r="P1490" s="0" t="str">
        <f aca="false">VLOOKUP($D1490,metadata!$B$2:$S$451,13,0)</f>
        <v>SWI</v>
      </c>
      <c r="Q1490" s="0" t="n">
        <f aca="false">VLOOKUP($D1490,metadata!$B$2:$S$451,14,0)</f>
        <v>46.7358722222222</v>
      </c>
      <c r="R1490" s="0" t="n">
        <f aca="false">VLOOKUP($D1490,metadata!$B$2:$S$451,15,0)</f>
        <v>7.11592777777778</v>
      </c>
      <c r="S1490" s="0" t="str">
        <f aca="false">VLOOKUP($D1490,metadata!$B$2:$S$451,16,0)</f>
        <v/>
      </c>
      <c r="T1490" s="0" t="str">
        <f aca="false">VLOOKUP($D1490,metadata!$B$2:$S$451,17,0)</f>
        <v/>
      </c>
      <c r="U1490" s="0" t="str">
        <f aca="false">VLOOKUP($D1490,metadata!$B$2:$S$451,18,0)</f>
        <v/>
      </c>
      <c r="V1490" s="0" t="n">
        <f aca="false">VLOOKUP($D1490,metadata!$B$2:$Z$451,19,0)</f>
        <v>26</v>
      </c>
      <c r="W1490" s="0" t="str">
        <f aca="false">VLOOKUP($D1490,metadata!$B$2:$Z$451,20,0)</f>
        <v>pop level/ask</v>
      </c>
      <c r="X1490" s="0" t="str">
        <f aca="false">VLOOKUP($D1490,metadata!$B$2:$Z$451,21,0)</f>
        <v/>
      </c>
      <c r="Y1490" s="0" t="n">
        <f aca="false">VLOOKUP($D1490,metadata!$B$2:$Z$451,22,0)</f>
        <v>37</v>
      </c>
      <c r="Z1490" s="0" t="str">
        <f aca="false">VLOOKUP($D1490,metadata!$B$2:$Z$451,23,0)</f>
        <v/>
      </c>
      <c r="AA1490" s="0" t="str">
        <f aca="false">VLOOKUP($D1490,metadata!$B$2:$Z$451,24,0)</f>
        <v>larval</v>
      </c>
      <c r="AB1490" s="0" t="str">
        <f aca="false">VLOOKUP($D1490,metadata!$B$2:$Z$451,25,0)</f>
        <v/>
      </c>
      <c r="AC1490" s="0" t="n">
        <v>15.129234980867</v>
      </c>
      <c r="AD1490" s="0" t="n">
        <v>7.63920111101121</v>
      </c>
      <c r="AF1490" s="0" t="n">
        <f aca="false">IF(AE1490="",V1490,AE1490)</f>
        <v>26</v>
      </c>
      <c r="AG1490" s="0" t="n">
        <v>15</v>
      </c>
      <c r="AH1490" s="0" t="n">
        <v>2013</v>
      </c>
      <c r="AI1490" s="0" t="s">
        <v>37</v>
      </c>
      <c r="AJ1490" s="0" t="s">
        <v>38</v>
      </c>
    </row>
    <row r="1491" customFormat="false" ht="13.8" hidden="false" customHeight="false" outlineLevel="0" collapsed="false">
      <c r="C1491" s="0" t="n">
        <v>1499</v>
      </c>
      <c r="D1491" s="3" t="str">
        <f aca="false">VLOOKUP(C1491,$A$1:$B$451,2)</f>
        <v>37- SWI</v>
      </c>
      <c r="E1491" s="0" t="str">
        <f aca="false">VLOOKUP($D1491,metadata!$B$2:$S$451,2,0)</f>
        <v>Paolucci, S; van de Zande, L; Beukeboom, LW</v>
      </c>
      <c r="F1491" s="0" t="str">
        <f aca="false">VLOOKUP($D1491,metadata!$B$2:$S$451,3,0)</f>
        <v>Adaptive latitudinal cline of photoperiodic diapause induction in the parasitoid Nasonia vitripennis in Europe</v>
      </c>
      <c r="G1491" s="0" t="str">
        <f aca="false">VLOOKUP($D1491,metadata!$B$2:$S$451,4,0)</f>
        <v>10.1111/jeb.12113</v>
      </c>
      <c r="H1491" s="0" t="str">
        <f aca="false">VLOOKUP($D1491,metadata!$B$2:$S$451,5,0)</f>
        <v>y-ask</v>
      </c>
      <c r="I1491" s="0" t="str">
        <f aca="false">VLOOKUP($D1491,metadata!$B$2:$S$451,6,0)</f>
        <v>a</v>
      </c>
      <c r="J1491" s="0" t="str">
        <f aca="false">VLOOKUP($D1491,metadata!$B$2:$S$451,7,0)</f>
        <v>i</v>
      </c>
      <c r="K1491" s="0" t="n">
        <f aca="false">VLOOKUP($D1491,metadata!$B$2:$S$451,8,0)</f>
        <v>7</v>
      </c>
      <c r="L1491" s="0" t="n">
        <f aca="false">VLOOKUP($D1491,metadata!$B$2:$S$451,9,0)</f>
        <v>8</v>
      </c>
      <c r="M1491" s="0" t="str">
        <f aca="false">VLOOKUP($D1491,metadata!$B$2:$S$451,10,0)</f>
        <v/>
      </c>
      <c r="N1491" s="0" t="str">
        <f aca="false">VLOOKUP($D1491,metadata!$B$2:$S$451,11,0)</f>
        <v>Nasonia vitripennis</v>
      </c>
      <c r="O1491" s="0" t="str">
        <f aca="false">VLOOKUP($D1491,metadata!$B$2:$S$451,12,0)</f>
        <v>hymenoptera</v>
      </c>
      <c r="P1491" s="0" t="str">
        <f aca="false">VLOOKUP($D1491,metadata!$B$2:$S$451,13,0)</f>
        <v>SWI</v>
      </c>
      <c r="Q1491" s="0" t="n">
        <f aca="false">VLOOKUP($D1491,metadata!$B$2:$S$451,14,0)</f>
        <v>46.7358722222222</v>
      </c>
      <c r="R1491" s="0" t="n">
        <f aca="false">VLOOKUP($D1491,metadata!$B$2:$S$451,15,0)</f>
        <v>7.11592777777778</v>
      </c>
      <c r="S1491" s="0" t="str">
        <f aca="false">VLOOKUP($D1491,metadata!$B$2:$S$451,16,0)</f>
        <v/>
      </c>
      <c r="T1491" s="0" t="str">
        <f aca="false">VLOOKUP($D1491,metadata!$B$2:$S$451,17,0)</f>
        <v/>
      </c>
      <c r="U1491" s="0" t="str">
        <f aca="false">VLOOKUP($D1491,metadata!$B$2:$S$451,18,0)</f>
        <v/>
      </c>
      <c r="V1491" s="0" t="n">
        <f aca="false">VLOOKUP($D1491,metadata!$B$2:$Z$451,19,0)</f>
        <v>26</v>
      </c>
      <c r="W1491" s="0" t="str">
        <f aca="false">VLOOKUP($D1491,metadata!$B$2:$Z$451,20,0)</f>
        <v>pop level/ask</v>
      </c>
      <c r="X1491" s="0" t="str">
        <f aca="false">VLOOKUP($D1491,metadata!$B$2:$Z$451,21,0)</f>
        <v/>
      </c>
      <c r="Y1491" s="0" t="n">
        <f aca="false">VLOOKUP($D1491,metadata!$B$2:$Z$451,22,0)</f>
        <v>37</v>
      </c>
      <c r="Z1491" s="0" t="str">
        <f aca="false">VLOOKUP($D1491,metadata!$B$2:$Z$451,23,0)</f>
        <v/>
      </c>
      <c r="AA1491" s="0" t="str">
        <f aca="false">VLOOKUP($D1491,metadata!$B$2:$Z$451,24,0)</f>
        <v>larval</v>
      </c>
      <c r="AB1491" s="0" t="str">
        <f aca="false">VLOOKUP($D1491,metadata!$B$2:$Z$451,25,0)</f>
        <v/>
      </c>
      <c r="AC1491" s="0" t="n">
        <v>16.5648772592392</v>
      </c>
      <c r="AD1491" s="0" t="n">
        <v>0</v>
      </c>
      <c r="AF1491" s="0" t="n">
        <f aca="false">IF(AE1491="",V1491,AE1491)</f>
        <v>26</v>
      </c>
      <c r="AG1491" s="0" t="n">
        <v>16</v>
      </c>
      <c r="AH1491" s="0" t="n">
        <v>2013</v>
      </c>
      <c r="AI1491" s="0" t="s">
        <v>37</v>
      </c>
      <c r="AJ1491" s="0" t="s">
        <v>38</v>
      </c>
    </row>
    <row r="1492" customFormat="false" ht="13.8" hidden="false" customHeight="false" outlineLevel="0" collapsed="false">
      <c r="C1492" s="0" t="n">
        <v>1500</v>
      </c>
      <c r="D1492" s="3" t="str">
        <f aca="false">VLOOKUP(C1492,$A$1:$B$451,2)</f>
        <v>37- SWI</v>
      </c>
      <c r="E1492" s="0" t="str">
        <f aca="false">VLOOKUP($D1492,metadata!$B$2:$S$451,2,0)</f>
        <v>Paolucci, S; van de Zande, L; Beukeboom, LW</v>
      </c>
      <c r="F1492" s="0" t="str">
        <f aca="false">VLOOKUP($D1492,metadata!$B$2:$S$451,3,0)</f>
        <v>Adaptive latitudinal cline of photoperiodic diapause induction in the parasitoid Nasonia vitripennis in Europe</v>
      </c>
      <c r="G1492" s="0" t="str">
        <f aca="false">VLOOKUP($D1492,metadata!$B$2:$S$451,4,0)</f>
        <v>10.1111/jeb.12113</v>
      </c>
      <c r="H1492" s="0" t="str">
        <f aca="false">VLOOKUP($D1492,metadata!$B$2:$S$451,5,0)</f>
        <v>y-ask</v>
      </c>
      <c r="I1492" s="0" t="str">
        <f aca="false">VLOOKUP($D1492,metadata!$B$2:$S$451,6,0)</f>
        <v>a</v>
      </c>
      <c r="J1492" s="0" t="str">
        <f aca="false">VLOOKUP($D1492,metadata!$B$2:$S$451,7,0)</f>
        <v>i</v>
      </c>
      <c r="K1492" s="0" t="n">
        <f aca="false">VLOOKUP($D1492,metadata!$B$2:$S$451,8,0)</f>
        <v>7</v>
      </c>
      <c r="L1492" s="0" t="n">
        <f aca="false">VLOOKUP($D1492,metadata!$B$2:$S$451,9,0)</f>
        <v>8</v>
      </c>
      <c r="M1492" s="0" t="str">
        <f aca="false">VLOOKUP($D1492,metadata!$B$2:$S$451,10,0)</f>
        <v/>
      </c>
      <c r="N1492" s="0" t="str">
        <f aca="false">VLOOKUP($D1492,metadata!$B$2:$S$451,11,0)</f>
        <v>Nasonia vitripennis</v>
      </c>
      <c r="O1492" s="0" t="str">
        <f aca="false">VLOOKUP($D1492,metadata!$B$2:$S$451,12,0)</f>
        <v>hymenoptera</v>
      </c>
      <c r="P1492" s="0" t="str">
        <f aca="false">VLOOKUP($D1492,metadata!$B$2:$S$451,13,0)</f>
        <v>SWI</v>
      </c>
      <c r="Q1492" s="0" t="n">
        <f aca="false">VLOOKUP($D1492,metadata!$B$2:$S$451,14,0)</f>
        <v>46.7358722222222</v>
      </c>
      <c r="R1492" s="0" t="n">
        <f aca="false">VLOOKUP($D1492,metadata!$B$2:$S$451,15,0)</f>
        <v>7.11592777777778</v>
      </c>
      <c r="S1492" s="0" t="str">
        <f aca="false">VLOOKUP($D1492,metadata!$B$2:$S$451,16,0)</f>
        <v/>
      </c>
      <c r="T1492" s="0" t="str">
        <f aca="false">VLOOKUP($D1492,metadata!$B$2:$S$451,17,0)</f>
        <v/>
      </c>
      <c r="U1492" s="0" t="str">
        <f aca="false">VLOOKUP($D1492,metadata!$B$2:$S$451,18,0)</f>
        <v/>
      </c>
      <c r="V1492" s="0" t="n">
        <f aca="false">VLOOKUP($D1492,metadata!$B$2:$Z$451,19,0)</f>
        <v>26</v>
      </c>
      <c r="W1492" s="0" t="str">
        <f aca="false">VLOOKUP($D1492,metadata!$B$2:$Z$451,20,0)</f>
        <v>pop level/ask</v>
      </c>
      <c r="X1492" s="0" t="str">
        <f aca="false">VLOOKUP($D1492,metadata!$B$2:$Z$451,21,0)</f>
        <v/>
      </c>
      <c r="Y1492" s="0" t="n">
        <f aca="false">VLOOKUP($D1492,metadata!$B$2:$Z$451,22,0)</f>
        <v>37</v>
      </c>
      <c r="Z1492" s="0" t="str">
        <f aca="false">VLOOKUP($D1492,metadata!$B$2:$Z$451,23,0)</f>
        <v/>
      </c>
      <c r="AA1492" s="0" t="str">
        <f aca="false">VLOOKUP($D1492,metadata!$B$2:$Z$451,24,0)</f>
        <v>larval</v>
      </c>
      <c r="AB1492" s="0" t="str">
        <f aca="false">VLOOKUP($D1492,metadata!$B$2:$Z$451,25,0)</f>
        <v/>
      </c>
      <c r="AC1492" s="0" t="n">
        <v>18.0412033290371</v>
      </c>
      <c r="AD1492" s="0" t="n">
        <v>0</v>
      </c>
      <c r="AF1492" s="0" t="n">
        <f aca="false">IF(AE1492="",V1492,AE1492)</f>
        <v>26</v>
      </c>
      <c r="AG1492" s="0" t="n">
        <v>18</v>
      </c>
      <c r="AH1492" s="0" t="n">
        <v>2013</v>
      </c>
      <c r="AI1492" s="0" t="s">
        <v>37</v>
      </c>
      <c r="AJ1492" s="0" t="s">
        <v>38</v>
      </c>
    </row>
    <row r="1493" customFormat="false" ht="13.8" hidden="false" customHeight="false" outlineLevel="0" collapsed="false">
      <c r="C1493" s="0" t="n">
        <v>1501</v>
      </c>
      <c r="D1493" s="3" t="str">
        <f aca="false">VLOOKUP(C1493,$A$1:$B$451,2)</f>
        <v>37- COR</v>
      </c>
      <c r="E1493" s="0" t="str">
        <f aca="false">VLOOKUP($D1493,metadata!$B$2:$S$451,2,0)</f>
        <v>Paolucci, S; van de Zande, L; Beukeboom, LW</v>
      </c>
      <c r="F1493" s="0" t="str">
        <f aca="false">VLOOKUP($D1493,metadata!$B$2:$S$451,3,0)</f>
        <v>Adaptive latitudinal cline of photoperiodic diapause induction in the parasitoid Nasonia vitripennis in Europe</v>
      </c>
      <c r="G1493" s="0" t="str">
        <f aca="false">VLOOKUP($D1493,metadata!$B$2:$S$451,4,0)</f>
        <v>10.1111/jeb.12113</v>
      </c>
      <c r="H1493" s="0" t="str">
        <f aca="false">VLOOKUP($D1493,metadata!$B$2:$S$451,5,0)</f>
        <v>y-ask</v>
      </c>
      <c r="I1493" s="0" t="str">
        <f aca="false">VLOOKUP($D1493,metadata!$B$2:$S$451,6,0)</f>
        <v>a</v>
      </c>
      <c r="J1493" s="0" t="str">
        <f aca="false">VLOOKUP($D1493,metadata!$B$2:$S$451,7,0)</f>
        <v>i</v>
      </c>
      <c r="K1493" s="0" t="n">
        <f aca="false">VLOOKUP($D1493,metadata!$B$2:$S$451,8,0)</f>
        <v>7</v>
      </c>
      <c r="L1493" s="0" t="n">
        <f aca="false">VLOOKUP($D1493,metadata!$B$2:$S$451,9,0)</f>
        <v>8</v>
      </c>
      <c r="M1493" s="0" t="str">
        <f aca="false">VLOOKUP($D1493,metadata!$B$2:$S$451,10,0)</f>
        <v/>
      </c>
      <c r="N1493" s="0" t="str">
        <f aca="false">VLOOKUP($D1493,metadata!$B$2:$S$451,11,0)</f>
        <v>Nasonia vitripennis</v>
      </c>
      <c r="O1493" s="0" t="str">
        <f aca="false">VLOOKUP($D1493,metadata!$B$2:$S$451,12,0)</f>
        <v>hymenoptera</v>
      </c>
      <c r="P1493" s="0" t="str">
        <f aca="false">VLOOKUP($D1493,metadata!$B$2:$S$451,13,0)</f>
        <v>COR</v>
      </c>
      <c r="Q1493" s="0" t="n">
        <f aca="false">VLOOKUP($D1493,metadata!$B$2:$S$451,14,0)</f>
        <v>42.3752222222222</v>
      </c>
      <c r="R1493" s="0" t="n">
        <f aca="false">VLOOKUP($D1493,metadata!$B$2:$S$451,15,0)</f>
        <v>8.748</v>
      </c>
      <c r="S1493" s="0" t="str">
        <f aca="false">VLOOKUP($D1493,metadata!$B$2:$S$451,16,0)</f>
        <v/>
      </c>
      <c r="T1493" s="0" t="str">
        <f aca="false">VLOOKUP($D1493,metadata!$B$2:$S$451,17,0)</f>
        <v/>
      </c>
      <c r="U1493" s="0" t="str">
        <f aca="false">VLOOKUP($D1493,metadata!$B$2:$S$451,18,0)</f>
        <v/>
      </c>
      <c r="V1493" s="0" t="n">
        <f aca="false">VLOOKUP($D1493,metadata!$B$2:$Z$451,19,0)</f>
        <v>25</v>
      </c>
      <c r="W1493" s="0" t="str">
        <f aca="false">VLOOKUP($D1493,metadata!$B$2:$Z$451,20,0)</f>
        <v>pop level/ask</v>
      </c>
      <c r="X1493" s="0" t="str">
        <f aca="false">VLOOKUP($D1493,metadata!$B$2:$Z$451,21,0)</f>
        <v/>
      </c>
      <c r="Y1493" s="0" t="n">
        <f aca="false">VLOOKUP($D1493,metadata!$B$2:$Z$451,22,0)</f>
        <v>37</v>
      </c>
      <c r="Z1493" s="0" t="str">
        <f aca="false">VLOOKUP($D1493,metadata!$B$2:$Z$451,23,0)</f>
        <v/>
      </c>
      <c r="AA1493" s="0" t="str">
        <f aca="false">VLOOKUP($D1493,metadata!$B$2:$Z$451,24,0)</f>
        <v>larval</v>
      </c>
      <c r="AB1493" s="0" t="str">
        <f aca="false">VLOOKUP($D1493,metadata!$B$2:$Z$451,25,0)</f>
        <v/>
      </c>
      <c r="AC1493" s="0" t="n">
        <v>7.99500444604302</v>
      </c>
      <c r="AD1493" s="0" t="n">
        <v>31.4144411473788</v>
      </c>
      <c r="AF1493" s="0" t="n">
        <f aca="false">IF(AE1493="",V1493,AE1493)</f>
        <v>25</v>
      </c>
      <c r="AG1493" s="0" t="n">
        <v>8</v>
      </c>
      <c r="AH1493" s="0" t="n">
        <v>2013</v>
      </c>
      <c r="AI1493" s="0" t="s">
        <v>37</v>
      </c>
      <c r="AJ1493" s="0" t="s">
        <v>38</v>
      </c>
    </row>
    <row r="1494" customFormat="false" ht="13.8" hidden="false" customHeight="false" outlineLevel="0" collapsed="false">
      <c r="C1494" s="0" t="n">
        <v>1502</v>
      </c>
      <c r="D1494" s="3" t="str">
        <f aca="false">VLOOKUP(C1494,$A$1:$B$451,2)</f>
        <v>37- COR</v>
      </c>
      <c r="E1494" s="0" t="str">
        <f aca="false">VLOOKUP($D1494,metadata!$B$2:$S$451,2,0)</f>
        <v>Paolucci, S; van de Zande, L; Beukeboom, LW</v>
      </c>
      <c r="F1494" s="0" t="str">
        <f aca="false">VLOOKUP($D1494,metadata!$B$2:$S$451,3,0)</f>
        <v>Adaptive latitudinal cline of photoperiodic diapause induction in the parasitoid Nasonia vitripennis in Europe</v>
      </c>
      <c r="G1494" s="0" t="str">
        <f aca="false">VLOOKUP($D1494,metadata!$B$2:$S$451,4,0)</f>
        <v>10.1111/jeb.12113</v>
      </c>
      <c r="H1494" s="0" t="str">
        <f aca="false">VLOOKUP($D1494,metadata!$B$2:$S$451,5,0)</f>
        <v>y-ask</v>
      </c>
      <c r="I1494" s="0" t="str">
        <f aca="false">VLOOKUP($D1494,metadata!$B$2:$S$451,6,0)</f>
        <v>a</v>
      </c>
      <c r="J1494" s="0" t="str">
        <f aca="false">VLOOKUP($D1494,metadata!$B$2:$S$451,7,0)</f>
        <v>i</v>
      </c>
      <c r="K1494" s="0" t="n">
        <f aca="false">VLOOKUP($D1494,metadata!$B$2:$S$451,8,0)</f>
        <v>7</v>
      </c>
      <c r="L1494" s="0" t="n">
        <f aca="false">VLOOKUP($D1494,metadata!$B$2:$S$451,9,0)</f>
        <v>8</v>
      </c>
      <c r="M1494" s="0" t="str">
        <f aca="false">VLOOKUP($D1494,metadata!$B$2:$S$451,10,0)</f>
        <v/>
      </c>
      <c r="N1494" s="0" t="str">
        <f aca="false">VLOOKUP($D1494,metadata!$B$2:$S$451,11,0)</f>
        <v>Nasonia vitripennis</v>
      </c>
      <c r="O1494" s="0" t="str">
        <f aca="false">VLOOKUP($D1494,metadata!$B$2:$S$451,12,0)</f>
        <v>hymenoptera</v>
      </c>
      <c r="P1494" s="0" t="str">
        <f aca="false">VLOOKUP($D1494,metadata!$B$2:$S$451,13,0)</f>
        <v>COR</v>
      </c>
      <c r="Q1494" s="0" t="n">
        <f aca="false">VLOOKUP($D1494,metadata!$B$2:$S$451,14,0)</f>
        <v>42.3752222222222</v>
      </c>
      <c r="R1494" s="0" t="n">
        <f aca="false">VLOOKUP($D1494,metadata!$B$2:$S$451,15,0)</f>
        <v>8.748</v>
      </c>
      <c r="S1494" s="0" t="str">
        <f aca="false">VLOOKUP($D1494,metadata!$B$2:$S$451,16,0)</f>
        <v/>
      </c>
      <c r="T1494" s="0" t="str">
        <f aca="false">VLOOKUP($D1494,metadata!$B$2:$S$451,17,0)</f>
        <v/>
      </c>
      <c r="U1494" s="0" t="str">
        <f aca="false">VLOOKUP($D1494,metadata!$B$2:$S$451,18,0)</f>
        <v/>
      </c>
      <c r="V1494" s="0" t="n">
        <f aca="false">VLOOKUP($D1494,metadata!$B$2:$Z$451,19,0)</f>
        <v>25</v>
      </c>
      <c r="W1494" s="0" t="str">
        <f aca="false">VLOOKUP($D1494,metadata!$B$2:$Z$451,20,0)</f>
        <v>pop level/ask</v>
      </c>
      <c r="X1494" s="0" t="str">
        <f aca="false">VLOOKUP($D1494,metadata!$B$2:$Z$451,21,0)</f>
        <v/>
      </c>
      <c r="Y1494" s="0" t="n">
        <f aca="false">VLOOKUP($D1494,metadata!$B$2:$Z$451,22,0)</f>
        <v>37</v>
      </c>
      <c r="Z1494" s="0" t="str">
        <f aca="false">VLOOKUP($D1494,metadata!$B$2:$Z$451,23,0)</f>
        <v/>
      </c>
      <c r="AA1494" s="0" t="str">
        <f aca="false">VLOOKUP($D1494,metadata!$B$2:$Z$451,24,0)</f>
        <v>larval</v>
      </c>
      <c r="AB1494" s="0" t="str">
        <f aca="false">VLOOKUP($D1494,metadata!$B$2:$Z$451,25,0)</f>
        <v/>
      </c>
      <c r="AC1494" s="0" t="n">
        <v>9.43394379002687</v>
      </c>
      <c r="AD1494" s="0" t="n">
        <v>0</v>
      </c>
      <c r="AF1494" s="0" t="n">
        <f aca="false">IF(AE1494="",V1494,AE1494)</f>
        <v>25</v>
      </c>
      <c r="AG1494" s="0" t="n">
        <v>10</v>
      </c>
      <c r="AH1494" s="0" t="n">
        <v>2013</v>
      </c>
      <c r="AI1494" s="0" t="s">
        <v>37</v>
      </c>
      <c r="AJ1494" s="0" t="s">
        <v>38</v>
      </c>
    </row>
    <row r="1495" customFormat="false" ht="13.8" hidden="false" customHeight="false" outlineLevel="0" collapsed="false">
      <c r="C1495" s="0" t="n">
        <v>1503</v>
      </c>
      <c r="D1495" s="3" t="str">
        <f aca="false">VLOOKUP(C1495,$A$1:$B$451,2)</f>
        <v>37- COR</v>
      </c>
      <c r="E1495" s="0" t="str">
        <f aca="false">VLOOKUP($D1495,metadata!$B$2:$S$451,2,0)</f>
        <v>Paolucci, S; van de Zande, L; Beukeboom, LW</v>
      </c>
      <c r="F1495" s="0" t="str">
        <f aca="false">VLOOKUP($D1495,metadata!$B$2:$S$451,3,0)</f>
        <v>Adaptive latitudinal cline of photoperiodic diapause induction in the parasitoid Nasonia vitripennis in Europe</v>
      </c>
      <c r="G1495" s="0" t="str">
        <f aca="false">VLOOKUP($D1495,metadata!$B$2:$S$451,4,0)</f>
        <v>10.1111/jeb.12113</v>
      </c>
      <c r="H1495" s="0" t="str">
        <f aca="false">VLOOKUP($D1495,metadata!$B$2:$S$451,5,0)</f>
        <v>y-ask</v>
      </c>
      <c r="I1495" s="0" t="str">
        <f aca="false">VLOOKUP($D1495,metadata!$B$2:$S$451,6,0)</f>
        <v>a</v>
      </c>
      <c r="J1495" s="0" t="str">
        <f aca="false">VLOOKUP($D1495,metadata!$B$2:$S$451,7,0)</f>
        <v>i</v>
      </c>
      <c r="K1495" s="0" t="n">
        <f aca="false">VLOOKUP($D1495,metadata!$B$2:$S$451,8,0)</f>
        <v>7</v>
      </c>
      <c r="L1495" s="0" t="n">
        <f aca="false">VLOOKUP($D1495,metadata!$B$2:$S$451,9,0)</f>
        <v>8</v>
      </c>
      <c r="M1495" s="0" t="str">
        <f aca="false">VLOOKUP($D1495,metadata!$B$2:$S$451,10,0)</f>
        <v/>
      </c>
      <c r="N1495" s="0" t="str">
        <f aca="false">VLOOKUP($D1495,metadata!$B$2:$S$451,11,0)</f>
        <v>Nasonia vitripennis</v>
      </c>
      <c r="O1495" s="0" t="str">
        <f aca="false">VLOOKUP($D1495,metadata!$B$2:$S$451,12,0)</f>
        <v>hymenoptera</v>
      </c>
      <c r="P1495" s="0" t="str">
        <f aca="false">VLOOKUP($D1495,metadata!$B$2:$S$451,13,0)</f>
        <v>COR</v>
      </c>
      <c r="Q1495" s="0" t="n">
        <f aca="false">VLOOKUP($D1495,metadata!$B$2:$S$451,14,0)</f>
        <v>42.3752222222222</v>
      </c>
      <c r="R1495" s="0" t="n">
        <f aca="false">VLOOKUP($D1495,metadata!$B$2:$S$451,15,0)</f>
        <v>8.748</v>
      </c>
      <c r="S1495" s="0" t="str">
        <f aca="false">VLOOKUP($D1495,metadata!$B$2:$S$451,16,0)</f>
        <v/>
      </c>
      <c r="T1495" s="0" t="str">
        <f aca="false">VLOOKUP($D1495,metadata!$B$2:$S$451,17,0)</f>
        <v/>
      </c>
      <c r="U1495" s="0" t="str">
        <f aca="false">VLOOKUP($D1495,metadata!$B$2:$S$451,18,0)</f>
        <v/>
      </c>
      <c r="V1495" s="0" t="n">
        <f aca="false">VLOOKUP($D1495,metadata!$B$2:$Z$451,19,0)</f>
        <v>25</v>
      </c>
      <c r="W1495" s="0" t="str">
        <f aca="false">VLOOKUP($D1495,metadata!$B$2:$Z$451,20,0)</f>
        <v>pop level/ask</v>
      </c>
      <c r="X1495" s="0" t="str">
        <f aca="false">VLOOKUP($D1495,metadata!$B$2:$Z$451,21,0)</f>
        <v/>
      </c>
      <c r="Y1495" s="0" t="n">
        <f aca="false">VLOOKUP($D1495,metadata!$B$2:$Z$451,22,0)</f>
        <v>37</v>
      </c>
      <c r="Z1495" s="0" t="str">
        <f aca="false">VLOOKUP($D1495,metadata!$B$2:$Z$451,23,0)</f>
        <v/>
      </c>
      <c r="AA1495" s="0" t="str">
        <f aca="false">VLOOKUP($D1495,metadata!$B$2:$Z$451,24,0)</f>
        <v>larval</v>
      </c>
      <c r="AB1495" s="0" t="str">
        <f aca="false">VLOOKUP($D1495,metadata!$B$2:$Z$451,25,0)</f>
        <v/>
      </c>
      <c r="AC1495" s="0" t="n">
        <v>10.8510625543266</v>
      </c>
      <c r="AD1495" s="0" t="n">
        <v>24.9172236709328</v>
      </c>
      <c r="AF1495" s="0" t="n">
        <f aca="false">IF(AE1495="",V1495,AE1495)</f>
        <v>25</v>
      </c>
      <c r="AG1495" s="0" t="n">
        <v>12</v>
      </c>
      <c r="AH1495" s="0" t="n">
        <v>2013</v>
      </c>
      <c r="AI1495" s="0" t="s">
        <v>37</v>
      </c>
      <c r="AJ1495" s="0" t="s">
        <v>38</v>
      </c>
    </row>
    <row r="1496" customFormat="false" ht="13.8" hidden="false" customHeight="false" outlineLevel="0" collapsed="false">
      <c r="C1496" s="0" t="n">
        <v>1504</v>
      </c>
      <c r="D1496" s="3" t="str">
        <f aca="false">VLOOKUP(C1496,$A$1:$B$451,2)</f>
        <v>37- COR</v>
      </c>
      <c r="E1496" s="0" t="str">
        <f aca="false">VLOOKUP($D1496,metadata!$B$2:$S$451,2,0)</f>
        <v>Paolucci, S; van de Zande, L; Beukeboom, LW</v>
      </c>
      <c r="F1496" s="0" t="str">
        <f aca="false">VLOOKUP($D1496,metadata!$B$2:$S$451,3,0)</f>
        <v>Adaptive latitudinal cline of photoperiodic diapause induction in the parasitoid Nasonia vitripennis in Europe</v>
      </c>
      <c r="G1496" s="0" t="str">
        <f aca="false">VLOOKUP($D1496,metadata!$B$2:$S$451,4,0)</f>
        <v>10.1111/jeb.12113</v>
      </c>
      <c r="H1496" s="0" t="str">
        <f aca="false">VLOOKUP($D1496,metadata!$B$2:$S$451,5,0)</f>
        <v>y-ask</v>
      </c>
      <c r="I1496" s="0" t="str">
        <f aca="false">VLOOKUP($D1496,metadata!$B$2:$S$451,6,0)</f>
        <v>a</v>
      </c>
      <c r="J1496" s="0" t="str">
        <f aca="false">VLOOKUP($D1496,metadata!$B$2:$S$451,7,0)</f>
        <v>i</v>
      </c>
      <c r="K1496" s="0" t="n">
        <f aca="false">VLOOKUP($D1496,metadata!$B$2:$S$451,8,0)</f>
        <v>7</v>
      </c>
      <c r="L1496" s="0" t="n">
        <f aca="false">VLOOKUP($D1496,metadata!$B$2:$S$451,9,0)</f>
        <v>8</v>
      </c>
      <c r="M1496" s="0" t="str">
        <f aca="false">VLOOKUP($D1496,metadata!$B$2:$S$451,10,0)</f>
        <v/>
      </c>
      <c r="N1496" s="0" t="str">
        <f aca="false">VLOOKUP($D1496,metadata!$B$2:$S$451,11,0)</f>
        <v>Nasonia vitripennis</v>
      </c>
      <c r="O1496" s="0" t="str">
        <f aca="false">VLOOKUP($D1496,metadata!$B$2:$S$451,12,0)</f>
        <v>hymenoptera</v>
      </c>
      <c r="P1496" s="0" t="str">
        <f aca="false">VLOOKUP($D1496,metadata!$B$2:$S$451,13,0)</f>
        <v>COR</v>
      </c>
      <c r="Q1496" s="0" t="n">
        <f aca="false">VLOOKUP($D1496,metadata!$B$2:$S$451,14,0)</f>
        <v>42.3752222222222</v>
      </c>
      <c r="R1496" s="0" t="n">
        <f aca="false">VLOOKUP($D1496,metadata!$B$2:$S$451,15,0)</f>
        <v>8.748</v>
      </c>
      <c r="S1496" s="0" t="str">
        <f aca="false">VLOOKUP($D1496,metadata!$B$2:$S$451,16,0)</f>
        <v/>
      </c>
      <c r="T1496" s="0" t="str">
        <f aca="false">VLOOKUP($D1496,metadata!$B$2:$S$451,17,0)</f>
        <v/>
      </c>
      <c r="U1496" s="0" t="str">
        <f aca="false">VLOOKUP($D1496,metadata!$B$2:$S$451,18,0)</f>
        <v/>
      </c>
      <c r="V1496" s="0" t="n">
        <f aca="false">VLOOKUP($D1496,metadata!$B$2:$Z$451,19,0)</f>
        <v>25</v>
      </c>
      <c r="W1496" s="0" t="str">
        <f aca="false">VLOOKUP($D1496,metadata!$B$2:$Z$451,20,0)</f>
        <v>pop level/ask</v>
      </c>
      <c r="X1496" s="0" t="str">
        <f aca="false">VLOOKUP($D1496,metadata!$B$2:$Z$451,21,0)</f>
        <v/>
      </c>
      <c r="Y1496" s="0" t="n">
        <f aca="false">VLOOKUP($D1496,metadata!$B$2:$Z$451,22,0)</f>
        <v>37</v>
      </c>
      <c r="Z1496" s="0" t="str">
        <f aca="false">VLOOKUP($D1496,metadata!$B$2:$Z$451,23,0)</f>
        <v/>
      </c>
      <c r="AA1496" s="0" t="str">
        <f aca="false">VLOOKUP($D1496,metadata!$B$2:$Z$451,24,0)</f>
        <v>larval</v>
      </c>
      <c r="AB1496" s="0" t="str">
        <f aca="false">VLOOKUP($D1496,metadata!$B$2:$Z$451,25,0)</f>
        <v/>
      </c>
      <c r="AC1496" s="0" t="n">
        <v>12.2723576017344</v>
      </c>
      <c r="AD1496" s="0" t="n">
        <v>20.0187832828782</v>
      </c>
      <c r="AF1496" s="0" t="n">
        <f aca="false">IF(AE1496="",V1496,AE1496)</f>
        <v>25</v>
      </c>
      <c r="AG1496" s="0" t="n">
        <v>13</v>
      </c>
      <c r="AH1496" s="0" t="n">
        <v>2013</v>
      </c>
      <c r="AI1496" s="0" t="s">
        <v>37</v>
      </c>
      <c r="AJ1496" s="0" t="s">
        <v>38</v>
      </c>
    </row>
    <row r="1497" customFormat="false" ht="13.8" hidden="false" customHeight="false" outlineLevel="0" collapsed="false">
      <c r="C1497" s="0" t="n">
        <v>1505</v>
      </c>
      <c r="D1497" s="3" t="str">
        <f aca="false">VLOOKUP(C1497,$A$1:$B$451,2)</f>
        <v>37- COR</v>
      </c>
      <c r="E1497" s="0" t="str">
        <f aca="false">VLOOKUP($D1497,metadata!$B$2:$S$451,2,0)</f>
        <v>Paolucci, S; van de Zande, L; Beukeboom, LW</v>
      </c>
      <c r="F1497" s="0" t="str">
        <f aca="false">VLOOKUP($D1497,metadata!$B$2:$S$451,3,0)</f>
        <v>Adaptive latitudinal cline of photoperiodic diapause induction in the parasitoid Nasonia vitripennis in Europe</v>
      </c>
      <c r="G1497" s="0" t="str">
        <f aca="false">VLOOKUP($D1497,metadata!$B$2:$S$451,4,0)</f>
        <v>10.1111/jeb.12113</v>
      </c>
      <c r="H1497" s="0" t="str">
        <f aca="false">VLOOKUP($D1497,metadata!$B$2:$S$451,5,0)</f>
        <v>y-ask</v>
      </c>
      <c r="I1497" s="0" t="str">
        <f aca="false">VLOOKUP($D1497,metadata!$B$2:$S$451,6,0)</f>
        <v>a</v>
      </c>
      <c r="J1497" s="0" t="str">
        <f aca="false">VLOOKUP($D1497,metadata!$B$2:$S$451,7,0)</f>
        <v>i</v>
      </c>
      <c r="K1497" s="0" t="n">
        <f aca="false">VLOOKUP($D1497,metadata!$B$2:$S$451,8,0)</f>
        <v>7</v>
      </c>
      <c r="L1497" s="0" t="n">
        <f aca="false">VLOOKUP($D1497,metadata!$B$2:$S$451,9,0)</f>
        <v>8</v>
      </c>
      <c r="M1497" s="0" t="str">
        <f aca="false">VLOOKUP($D1497,metadata!$B$2:$S$451,10,0)</f>
        <v/>
      </c>
      <c r="N1497" s="0" t="str">
        <f aca="false">VLOOKUP($D1497,metadata!$B$2:$S$451,11,0)</f>
        <v>Nasonia vitripennis</v>
      </c>
      <c r="O1497" s="0" t="str">
        <f aca="false">VLOOKUP($D1497,metadata!$B$2:$S$451,12,0)</f>
        <v>hymenoptera</v>
      </c>
      <c r="P1497" s="0" t="str">
        <f aca="false">VLOOKUP($D1497,metadata!$B$2:$S$451,13,0)</f>
        <v>COR</v>
      </c>
      <c r="Q1497" s="0" t="n">
        <f aca="false">VLOOKUP($D1497,metadata!$B$2:$S$451,14,0)</f>
        <v>42.3752222222222</v>
      </c>
      <c r="R1497" s="0" t="n">
        <f aca="false">VLOOKUP($D1497,metadata!$B$2:$S$451,15,0)</f>
        <v>8.748</v>
      </c>
      <c r="S1497" s="0" t="str">
        <f aca="false">VLOOKUP($D1497,metadata!$B$2:$S$451,16,0)</f>
        <v/>
      </c>
      <c r="T1497" s="0" t="str">
        <f aca="false">VLOOKUP($D1497,metadata!$B$2:$S$451,17,0)</f>
        <v/>
      </c>
      <c r="U1497" s="0" t="str">
        <f aca="false">VLOOKUP($D1497,metadata!$B$2:$S$451,18,0)</f>
        <v/>
      </c>
      <c r="V1497" s="0" t="n">
        <f aca="false">VLOOKUP($D1497,metadata!$B$2:$Z$451,19,0)</f>
        <v>25</v>
      </c>
      <c r="W1497" s="0" t="str">
        <f aca="false">VLOOKUP($D1497,metadata!$B$2:$Z$451,20,0)</f>
        <v>pop level/ask</v>
      </c>
      <c r="X1497" s="0" t="str">
        <f aca="false">VLOOKUP($D1497,metadata!$B$2:$Z$451,21,0)</f>
        <v/>
      </c>
      <c r="Y1497" s="0" t="n">
        <f aca="false">VLOOKUP($D1497,metadata!$B$2:$Z$451,22,0)</f>
        <v>37</v>
      </c>
      <c r="Z1497" s="0" t="str">
        <f aca="false">VLOOKUP($D1497,metadata!$B$2:$Z$451,23,0)</f>
        <v/>
      </c>
      <c r="AA1497" s="0" t="str">
        <f aca="false">VLOOKUP($D1497,metadata!$B$2:$Z$451,24,0)</f>
        <v>larval</v>
      </c>
      <c r="AB1497" s="0" t="str">
        <f aca="false">VLOOKUP($D1497,metadata!$B$2:$Z$451,25,0)</f>
        <v/>
      </c>
      <c r="AC1497" s="0" t="n">
        <v>13.7236259728841</v>
      </c>
      <c r="AD1497" s="0" t="n">
        <v>0</v>
      </c>
      <c r="AF1497" s="0" t="n">
        <f aca="false">IF(AE1497="",V1497,AE1497)</f>
        <v>25</v>
      </c>
      <c r="AG1497" s="0" t="n">
        <v>14</v>
      </c>
      <c r="AH1497" s="0" t="n">
        <v>2013</v>
      </c>
      <c r="AI1497" s="0" t="s">
        <v>37</v>
      </c>
      <c r="AJ1497" s="0" t="s">
        <v>38</v>
      </c>
    </row>
    <row r="1498" customFormat="false" ht="13.8" hidden="false" customHeight="false" outlineLevel="0" collapsed="false">
      <c r="C1498" s="0" t="n">
        <v>1506</v>
      </c>
      <c r="D1498" s="3" t="str">
        <f aca="false">VLOOKUP(C1498,$A$1:$B$451,2)</f>
        <v>37- COR</v>
      </c>
      <c r="E1498" s="0" t="str">
        <f aca="false">VLOOKUP($D1498,metadata!$B$2:$S$451,2,0)</f>
        <v>Paolucci, S; van de Zande, L; Beukeboom, LW</v>
      </c>
      <c r="F1498" s="0" t="str">
        <f aca="false">VLOOKUP($D1498,metadata!$B$2:$S$451,3,0)</f>
        <v>Adaptive latitudinal cline of photoperiodic diapause induction in the parasitoid Nasonia vitripennis in Europe</v>
      </c>
      <c r="G1498" s="0" t="str">
        <f aca="false">VLOOKUP($D1498,metadata!$B$2:$S$451,4,0)</f>
        <v>10.1111/jeb.12113</v>
      </c>
      <c r="H1498" s="0" t="str">
        <f aca="false">VLOOKUP($D1498,metadata!$B$2:$S$451,5,0)</f>
        <v>y-ask</v>
      </c>
      <c r="I1498" s="0" t="str">
        <f aca="false">VLOOKUP($D1498,metadata!$B$2:$S$451,6,0)</f>
        <v>a</v>
      </c>
      <c r="J1498" s="0" t="str">
        <f aca="false">VLOOKUP($D1498,metadata!$B$2:$S$451,7,0)</f>
        <v>i</v>
      </c>
      <c r="K1498" s="0" t="n">
        <f aca="false">VLOOKUP($D1498,metadata!$B$2:$S$451,8,0)</f>
        <v>7</v>
      </c>
      <c r="L1498" s="0" t="n">
        <f aca="false">VLOOKUP($D1498,metadata!$B$2:$S$451,9,0)</f>
        <v>8</v>
      </c>
      <c r="M1498" s="0" t="str">
        <f aca="false">VLOOKUP($D1498,metadata!$B$2:$S$451,10,0)</f>
        <v/>
      </c>
      <c r="N1498" s="0" t="str">
        <f aca="false">VLOOKUP($D1498,metadata!$B$2:$S$451,11,0)</f>
        <v>Nasonia vitripennis</v>
      </c>
      <c r="O1498" s="0" t="str">
        <f aca="false">VLOOKUP($D1498,metadata!$B$2:$S$451,12,0)</f>
        <v>hymenoptera</v>
      </c>
      <c r="P1498" s="0" t="str">
        <f aca="false">VLOOKUP($D1498,metadata!$B$2:$S$451,13,0)</f>
        <v>COR</v>
      </c>
      <c r="Q1498" s="0" t="n">
        <f aca="false">VLOOKUP($D1498,metadata!$B$2:$S$451,14,0)</f>
        <v>42.3752222222222</v>
      </c>
      <c r="R1498" s="0" t="n">
        <f aca="false">VLOOKUP($D1498,metadata!$B$2:$S$451,15,0)</f>
        <v>8.748</v>
      </c>
      <c r="S1498" s="0" t="str">
        <f aca="false">VLOOKUP($D1498,metadata!$B$2:$S$451,16,0)</f>
        <v/>
      </c>
      <c r="T1498" s="0" t="str">
        <f aca="false">VLOOKUP($D1498,metadata!$B$2:$S$451,17,0)</f>
        <v/>
      </c>
      <c r="U1498" s="0" t="str">
        <f aca="false">VLOOKUP($D1498,metadata!$B$2:$S$451,18,0)</f>
        <v/>
      </c>
      <c r="V1498" s="0" t="n">
        <f aca="false">VLOOKUP($D1498,metadata!$B$2:$Z$451,19,0)</f>
        <v>25</v>
      </c>
      <c r="W1498" s="0" t="str">
        <f aca="false">VLOOKUP($D1498,metadata!$B$2:$Z$451,20,0)</f>
        <v>pop level/ask</v>
      </c>
      <c r="X1498" s="0" t="str">
        <f aca="false">VLOOKUP($D1498,metadata!$B$2:$Z$451,21,0)</f>
        <v/>
      </c>
      <c r="Y1498" s="0" t="n">
        <f aca="false">VLOOKUP($D1498,metadata!$B$2:$Z$451,22,0)</f>
        <v>37</v>
      </c>
      <c r="Z1498" s="0" t="str">
        <f aca="false">VLOOKUP($D1498,metadata!$B$2:$Z$451,23,0)</f>
        <v/>
      </c>
      <c r="AA1498" s="0" t="str">
        <f aca="false">VLOOKUP($D1498,metadata!$B$2:$Z$451,24,0)</f>
        <v>larval</v>
      </c>
      <c r="AB1498" s="0" t="str">
        <f aca="false">VLOOKUP($D1498,metadata!$B$2:$Z$451,25,0)</f>
        <v/>
      </c>
      <c r="AC1498" s="0" t="n">
        <v>15.1163864160896</v>
      </c>
      <c r="AD1498" s="0" t="n">
        <v>0</v>
      </c>
      <c r="AF1498" s="0" t="n">
        <f aca="false">IF(AE1498="",V1498,AE1498)</f>
        <v>25</v>
      </c>
      <c r="AG1498" s="0" t="n">
        <v>15</v>
      </c>
      <c r="AH1498" s="0" t="n">
        <v>2013</v>
      </c>
      <c r="AI1498" s="0" t="s">
        <v>37</v>
      </c>
      <c r="AJ1498" s="0" t="s">
        <v>38</v>
      </c>
    </row>
    <row r="1499" customFormat="false" ht="13.8" hidden="false" customHeight="false" outlineLevel="0" collapsed="false">
      <c r="C1499" s="0" t="n">
        <v>1507</v>
      </c>
      <c r="D1499" s="3" t="str">
        <f aca="false">VLOOKUP(C1499,$A$1:$B$451,2)</f>
        <v>37- COR</v>
      </c>
      <c r="E1499" s="0" t="str">
        <f aca="false">VLOOKUP($D1499,metadata!$B$2:$S$451,2,0)</f>
        <v>Paolucci, S; van de Zande, L; Beukeboom, LW</v>
      </c>
      <c r="F1499" s="0" t="str">
        <f aca="false">VLOOKUP($D1499,metadata!$B$2:$S$451,3,0)</f>
        <v>Adaptive latitudinal cline of photoperiodic diapause induction in the parasitoid Nasonia vitripennis in Europe</v>
      </c>
      <c r="G1499" s="0" t="str">
        <f aca="false">VLOOKUP($D1499,metadata!$B$2:$S$451,4,0)</f>
        <v>10.1111/jeb.12113</v>
      </c>
      <c r="H1499" s="0" t="str">
        <f aca="false">VLOOKUP($D1499,metadata!$B$2:$S$451,5,0)</f>
        <v>y-ask</v>
      </c>
      <c r="I1499" s="0" t="str">
        <f aca="false">VLOOKUP($D1499,metadata!$B$2:$S$451,6,0)</f>
        <v>a</v>
      </c>
      <c r="J1499" s="0" t="str">
        <f aca="false">VLOOKUP($D1499,metadata!$B$2:$S$451,7,0)</f>
        <v>i</v>
      </c>
      <c r="K1499" s="0" t="n">
        <f aca="false">VLOOKUP($D1499,metadata!$B$2:$S$451,8,0)</f>
        <v>7</v>
      </c>
      <c r="L1499" s="0" t="n">
        <f aca="false">VLOOKUP($D1499,metadata!$B$2:$S$451,9,0)</f>
        <v>8</v>
      </c>
      <c r="M1499" s="0" t="str">
        <f aca="false">VLOOKUP($D1499,metadata!$B$2:$S$451,10,0)</f>
        <v/>
      </c>
      <c r="N1499" s="0" t="str">
        <f aca="false">VLOOKUP($D1499,metadata!$B$2:$S$451,11,0)</f>
        <v>Nasonia vitripennis</v>
      </c>
      <c r="O1499" s="0" t="str">
        <f aca="false">VLOOKUP($D1499,metadata!$B$2:$S$451,12,0)</f>
        <v>hymenoptera</v>
      </c>
      <c r="P1499" s="0" t="str">
        <f aca="false">VLOOKUP($D1499,metadata!$B$2:$S$451,13,0)</f>
        <v>COR</v>
      </c>
      <c r="Q1499" s="0" t="n">
        <f aca="false">VLOOKUP($D1499,metadata!$B$2:$S$451,14,0)</f>
        <v>42.3752222222222</v>
      </c>
      <c r="R1499" s="0" t="n">
        <f aca="false">VLOOKUP($D1499,metadata!$B$2:$S$451,15,0)</f>
        <v>8.748</v>
      </c>
      <c r="S1499" s="0" t="str">
        <f aca="false">VLOOKUP($D1499,metadata!$B$2:$S$451,16,0)</f>
        <v/>
      </c>
      <c r="T1499" s="0" t="str">
        <f aca="false">VLOOKUP($D1499,metadata!$B$2:$S$451,17,0)</f>
        <v/>
      </c>
      <c r="U1499" s="0" t="str">
        <f aca="false">VLOOKUP($D1499,metadata!$B$2:$S$451,18,0)</f>
        <v/>
      </c>
      <c r="V1499" s="0" t="n">
        <f aca="false">VLOOKUP($D1499,metadata!$B$2:$Z$451,19,0)</f>
        <v>25</v>
      </c>
      <c r="W1499" s="0" t="str">
        <f aca="false">VLOOKUP($D1499,metadata!$B$2:$Z$451,20,0)</f>
        <v>pop level/ask</v>
      </c>
      <c r="X1499" s="0" t="str">
        <f aca="false">VLOOKUP($D1499,metadata!$B$2:$Z$451,21,0)</f>
        <v/>
      </c>
      <c r="Y1499" s="0" t="n">
        <f aca="false">VLOOKUP($D1499,metadata!$B$2:$Z$451,22,0)</f>
        <v>37</v>
      </c>
      <c r="Z1499" s="0" t="str">
        <f aca="false">VLOOKUP($D1499,metadata!$B$2:$Z$451,23,0)</f>
        <v/>
      </c>
      <c r="AA1499" s="0" t="str">
        <f aca="false">VLOOKUP($D1499,metadata!$B$2:$Z$451,24,0)</f>
        <v>larval</v>
      </c>
      <c r="AB1499" s="0" t="str">
        <f aca="false">VLOOKUP($D1499,metadata!$B$2:$Z$451,25,0)</f>
        <v/>
      </c>
      <c r="AC1499" s="0" t="n">
        <v>16.5787648992396</v>
      </c>
      <c r="AD1499" s="0" t="n">
        <v>0</v>
      </c>
      <c r="AF1499" s="0" t="n">
        <f aca="false">IF(AE1499="",V1499,AE1499)</f>
        <v>25</v>
      </c>
      <c r="AG1499" s="0" t="n">
        <v>16</v>
      </c>
      <c r="AH1499" s="0" t="n">
        <v>2013</v>
      </c>
      <c r="AI1499" s="0" t="s">
        <v>37</v>
      </c>
      <c r="AJ1499" s="0" t="s">
        <v>38</v>
      </c>
    </row>
    <row r="1500" customFormat="false" ht="13.8" hidden="false" customHeight="false" outlineLevel="0" collapsed="false">
      <c r="C1500" s="0" t="n">
        <v>1508</v>
      </c>
      <c r="D1500" s="3" t="str">
        <f aca="false">VLOOKUP(C1500,$A$1:$B$451,2)</f>
        <v>37- COR</v>
      </c>
      <c r="E1500" s="0" t="str">
        <f aca="false">VLOOKUP($D1500,metadata!$B$2:$S$451,2,0)</f>
        <v>Paolucci, S; van de Zande, L; Beukeboom, LW</v>
      </c>
      <c r="F1500" s="0" t="str">
        <f aca="false">VLOOKUP($D1500,metadata!$B$2:$S$451,3,0)</f>
        <v>Adaptive latitudinal cline of photoperiodic diapause induction in the parasitoid Nasonia vitripennis in Europe</v>
      </c>
      <c r="G1500" s="0" t="str">
        <f aca="false">VLOOKUP($D1500,metadata!$B$2:$S$451,4,0)</f>
        <v>10.1111/jeb.12113</v>
      </c>
      <c r="H1500" s="0" t="str">
        <f aca="false">VLOOKUP($D1500,metadata!$B$2:$S$451,5,0)</f>
        <v>y-ask</v>
      </c>
      <c r="I1500" s="0" t="str">
        <f aca="false">VLOOKUP($D1500,metadata!$B$2:$S$451,6,0)</f>
        <v>a</v>
      </c>
      <c r="J1500" s="0" t="str">
        <f aca="false">VLOOKUP($D1500,metadata!$B$2:$S$451,7,0)</f>
        <v>i</v>
      </c>
      <c r="K1500" s="0" t="n">
        <f aca="false">VLOOKUP($D1500,metadata!$B$2:$S$451,8,0)</f>
        <v>7</v>
      </c>
      <c r="L1500" s="0" t="n">
        <f aca="false">VLOOKUP($D1500,metadata!$B$2:$S$451,9,0)</f>
        <v>8</v>
      </c>
      <c r="M1500" s="0" t="str">
        <f aca="false">VLOOKUP($D1500,metadata!$B$2:$S$451,10,0)</f>
        <v/>
      </c>
      <c r="N1500" s="0" t="str">
        <f aca="false">VLOOKUP($D1500,metadata!$B$2:$S$451,11,0)</f>
        <v>Nasonia vitripennis</v>
      </c>
      <c r="O1500" s="0" t="str">
        <f aca="false">VLOOKUP($D1500,metadata!$B$2:$S$451,12,0)</f>
        <v>hymenoptera</v>
      </c>
      <c r="P1500" s="0" t="str">
        <f aca="false">VLOOKUP($D1500,metadata!$B$2:$S$451,13,0)</f>
        <v>COR</v>
      </c>
      <c r="Q1500" s="0" t="n">
        <f aca="false">VLOOKUP($D1500,metadata!$B$2:$S$451,14,0)</f>
        <v>42.3752222222222</v>
      </c>
      <c r="R1500" s="0" t="n">
        <f aca="false">VLOOKUP($D1500,metadata!$B$2:$S$451,15,0)</f>
        <v>8.748</v>
      </c>
      <c r="S1500" s="0" t="str">
        <f aca="false">VLOOKUP($D1500,metadata!$B$2:$S$451,16,0)</f>
        <v/>
      </c>
      <c r="T1500" s="0" t="str">
        <f aca="false">VLOOKUP($D1500,metadata!$B$2:$S$451,17,0)</f>
        <v/>
      </c>
      <c r="U1500" s="0" t="str">
        <f aca="false">VLOOKUP($D1500,metadata!$B$2:$S$451,18,0)</f>
        <v/>
      </c>
      <c r="V1500" s="0" t="n">
        <f aca="false">VLOOKUP($D1500,metadata!$B$2:$Z$451,19,0)</f>
        <v>25</v>
      </c>
      <c r="W1500" s="0" t="str">
        <f aca="false">VLOOKUP($D1500,metadata!$B$2:$Z$451,20,0)</f>
        <v>pop level/ask</v>
      </c>
      <c r="X1500" s="0" t="str">
        <f aca="false">VLOOKUP($D1500,metadata!$B$2:$Z$451,21,0)</f>
        <v/>
      </c>
      <c r="Y1500" s="0" t="n">
        <f aca="false">VLOOKUP($D1500,metadata!$B$2:$Z$451,22,0)</f>
        <v>37</v>
      </c>
      <c r="Z1500" s="0" t="str">
        <f aca="false">VLOOKUP($D1500,metadata!$B$2:$Z$451,23,0)</f>
        <v/>
      </c>
      <c r="AA1500" s="0" t="str">
        <f aca="false">VLOOKUP($D1500,metadata!$B$2:$Z$451,24,0)</f>
        <v>larval</v>
      </c>
      <c r="AB1500" s="0" t="str">
        <f aca="false">VLOOKUP($D1500,metadata!$B$2:$Z$451,25,0)</f>
        <v/>
      </c>
      <c r="AC1500" s="0" t="n">
        <v>18.0411833468213</v>
      </c>
      <c r="AD1500" s="0" t="n">
        <v>0</v>
      </c>
      <c r="AF1500" s="0" t="n">
        <f aca="false">IF(AE1500="",V1500,AE1500)</f>
        <v>25</v>
      </c>
      <c r="AG1500" s="0" t="n">
        <v>18</v>
      </c>
      <c r="AH1500" s="0" t="n">
        <v>2013</v>
      </c>
      <c r="AI1500" s="0" t="s">
        <v>37</v>
      </c>
      <c r="AJ1500" s="0" t="s">
        <v>38</v>
      </c>
    </row>
    <row r="1501" customFormat="false" ht="13.8" hidden="false" customHeight="false" outlineLevel="0" collapsed="false">
      <c r="C1501" s="0" t="n">
        <v>1509</v>
      </c>
      <c r="D1501" s="3" t="str">
        <f aca="false">VLOOKUP(C1501,$A$1:$B$451,2)</f>
        <v>38-Sp22</v>
      </c>
      <c r="E1501" s="0" t="str">
        <f aca="false">VLOOKUP($D1501,metadata!$B$2:$S$451,2,0)</f>
        <v>Pegoraro, M; Zonato, V; Tyler, ER; Fedele, G; Kyriacou, CP; Tauber, E</v>
      </c>
      <c r="F1501" s="0" t="str">
        <f aca="false">VLOOKUP($D1501,metadata!$B$2:$S$451,3,0)</f>
        <v>Geographical analysis of diapause inducibility in European Drosophila melanogaster populations</v>
      </c>
      <c r="G1501" s="0" t="str">
        <f aca="false">VLOOKUP($D1501,metadata!$B$2:$S$451,4,0)</f>
        <v>10.1016/j.jinsphys.2017.01.015</v>
      </c>
      <c r="H1501" s="0" t="str">
        <f aca="false">VLOOKUP($D1501,metadata!$B$2:$S$451,5,0)</f>
        <v>y</v>
      </c>
      <c r="I1501" s="0" t="str">
        <f aca="false">VLOOKUP($D1501,metadata!$B$2:$S$451,6,0)</f>
        <v>a</v>
      </c>
      <c r="J1501" s="0" t="str">
        <f aca="false">VLOOKUP($D1501,metadata!$B$2:$S$451,7,0)</f>
        <v>i</v>
      </c>
      <c r="K1501" s="0" t="n">
        <f aca="false">VLOOKUP($D1501,metadata!$B$2:$S$451,8,0)</f>
        <v>6</v>
      </c>
      <c r="L1501" s="0" t="n">
        <f aca="false">VLOOKUP($D1501,metadata!$B$2:$S$451,9,0)</f>
        <v>6</v>
      </c>
      <c r="M1501" s="0" t="str">
        <f aca="false">VLOOKUP($D1501,metadata!$B$2:$S$451,10,0)</f>
        <v/>
      </c>
      <c r="N1501" s="0" t="str">
        <f aca="false">VLOOKUP($D1501,metadata!$B$2:$S$451,11,0)</f>
        <v>Drosophila melanogaster</v>
      </c>
      <c r="O1501" s="0" t="str">
        <f aca="false">VLOOKUP($D1501,metadata!$B$2:$S$451,12,0)</f>
        <v>diptera</v>
      </c>
      <c r="P1501" s="0" t="str">
        <f aca="false">VLOOKUP($D1501,metadata!$B$2:$S$451,13,0)</f>
        <v>Sp22</v>
      </c>
      <c r="Q1501" s="0" t="n">
        <f aca="false">VLOOKUP($D1501,metadata!$B$2:$S$451,14,0)</f>
        <v>36.97</v>
      </c>
      <c r="R1501" s="0" t="n">
        <f aca="false">VLOOKUP($D1501,metadata!$B$2:$S$451,15,0)</f>
        <v>-2.12</v>
      </c>
      <c r="S1501" s="0" t="n">
        <f aca="false">VLOOKUP($D1501,metadata!$B$2:$S$451,16,0)</f>
        <v>0.01</v>
      </c>
      <c r="T1501" s="0" t="n">
        <f aca="false">VLOOKUP($D1501,metadata!$B$2:$S$451,17,0)</f>
        <v>345</v>
      </c>
      <c r="U1501" s="0" t="str">
        <f aca="false">VLOOKUP($D1501,metadata!$B$2:$S$451,18,0)</f>
        <v/>
      </c>
      <c r="V1501" s="0" t="n">
        <f aca="false">VLOOKUP($D1501,metadata!$B$2:$Z$451,19,0)</f>
        <v>6</v>
      </c>
      <c r="W1501" s="0" t="str">
        <f aca="false">VLOOKUP($D1501,metadata!$B$2:$Z$451,20,0)</f>
        <v>acc</v>
      </c>
      <c r="X1501" s="0" t="str">
        <f aca="false">VLOOKUP($D1501,metadata!$B$2:$Z$451,21,0)</f>
        <v/>
      </c>
      <c r="Y1501" s="0" t="n">
        <f aca="false">VLOOKUP($D1501,metadata!$B$2:$Z$451,22,0)</f>
        <v>38</v>
      </c>
      <c r="Z1501" s="0" t="str">
        <f aca="false">VLOOKUP($D1501,metadata!$B$2:$Z$451,23,0)</f>
        <v/>
      </c>
      <c r="AA1501" s="0" t="str">
        <f aca="false">VLOOKUP($D1501,metadata!$B$2:$Z$451,24,0)</f>
        <v>adult</v>
      </c>
      <c r="AB1501" s="0" t="str">
        <f aca="false">VLOOKUP($D1501,metadata!$B$2:$Z$451,25,0)</f>
        <v/>
      </c>
      <c r="AC1501" s="0" t="n">
        <v>7.14678796588873</v>
      </c>
      <c r="AD1501" s="0" t="n">
        <v>84.0969934031134</v>
      </c>
      <c r="AF1501" s="0" t="n">
        <f aca="false">IF(AE1501="",V1501,AE1501)</f>
        <v>6</v>
      </c>
      <c r="AG1501" s="0" t="n">
        <v>8</v>
      </c>
      <c r="AH1501" s="0" t="n">
        <v>2017</v>
      </c>
      <c r="AI1501" s="0" t="s">
        <v>37</v>
      </c>
      <c r="AJ1501" s="0" t="s">
        <v>38</v>
      </c>
    </row>
    <row r="1502" customFormat="false" ht="13.8" hidden="false" customHeight="false" outlineLevel="0" collapsed="false">
      <c r="C1502" s="0" t="n">
        <v>1510</v>
      </c>
      <c r="D1502" s="3" t="str">
        <f aca="false">VLOOKUP(C1502,$A$1:$B$451,2)</f>
        <v>38-Sp22</v>
      </c>
      <c r="E1502" s="0" t="str">
        <f aca="false">VLOOKUP($D1502,metadata!$B$2:$S$451,2,0)</f>
        <v>Pegoraro, M; Zonato, V; Tyler, ER; Fedele, G; Kyriacou, CP; Tauber, E</v>
      </c>
      <c r="F1502" s="0" t="str">
        <f aca="false">VLOOKUP($D1502,metadata!$B$2:$S$451,3,0)</f>
        <v>Geographical analysis of diapause inducibility in European Drosophila melanogaster populations</v>
      </c>
      <c r="G1502" s="0" t="str">
        <f aca="false">VLOOKUP($D1502,metadata!$B$2:$S$451,4,0)</f>
        <v>10.1016/j.jinsphys.2017.01.015</v>
      </c>
      <c r="H1502" s="0" t="str">
        <f aca="false">VLOOKUP($D1502,metadata!$B$2:$S$451,5,0)</f>
        <v>y</v>
      </c>
      <c r="I1502" s="0" t="str">
        <f aca="false">VLOOKUP($D1502,metadata!$B$2:$S$451,6,0)</f>
        <v>a</v>
      </c>
      <c r="J1502" s="0" t="str">
        <f aca="false">VLOOKUP($D1502,metadata!$B$2:$S$451,7,0)</f>
        <v>i</v>
      </c>
      <c r="K1502" s="0" t="n">
        <f aca="false">VLOOKUP($D1502,metadata!$B$2:$S$451,8,0)</f>
        <v>6</v>
      </c>
      <c r="L1502" s="0" t="n">
        <f aca="false">VLOOKUP($D1502,metadata!$B$2:$S$451,9,0)</f>
        <v>6</v>
      </c>
      <c r="M1502" s="0" t="str">
        <f aca="false">VLOOKUP($D1502,metadata!$B$2:$S$451,10,0)</f>
        <v/>
      </c>
      <c r="N1502" s="0" t="str">
        <f aca="false">VLOOKUP($D1502,metadata!$B$2:$S$451,11,0)</f>
        <v>Drosophila melanogaster</v>
      </c>
      <c r="O1502" s="0" t="str">
        <f aca="false">VLOOKUP($D1502,metadata!$B$2:$S$451,12,0)</f>
        <v>diptera</v>
      </c>
      <c r="P1502" s="0" t="str">
        <f aca="false">VLOOKUP($D1502,metadata!$B$2:$S$451,13,0)</f>
        <v>Sp22</v>
      </c>
      <c r="Q1502" s="0" t="n">
        <f aca="false">VLOOKUP($D1502,metadata!$B$2:$S$451,14,0)</f>
        <v>36.97</v>
      </c>
      <c r="R1502" s="0" t="n">
        <f aca="false">VLOOKUP($D1502,metadata!$B$2:$S$451,15,0)</f>
        <v>-2.12</v>
      </c>
      <c r="S1502" s="0" t="n">
        <f aca="false">VLOOKUP($D1502,metadata!$B$2:$S$451,16,0)</f>
        <v>0.01</v>
      </c>
      <c r="T1502" s="0" t="n">
        <f aca="false">VLOOKUP($D1502,metadata!$B$2:$S$451,17,0)</f>
        <v>345</v>
      </c>
      <c r="U1502" s="0" t="str">
        <f aca="false">VLOOKUP($D1502,metadata!$B$2:$S$451,18,0)</f>
        <v/>
      </c>
      <c r="V1502" s="0" t="n">
        <f aca="false">VLOOKUP($D1502,metadata!$B$2:$Z$451,19,0)</f>
        <v>6</v>
      </c>
      <c r="W1502" s="0" t="str">
        <f aca="false">VLOOKUP($D1502,metadata!$B$2:$Z$451,20,0)</f>
        <v>acc</v>
      </c>
      <c r="X1502" s="0" t="str">
        <f aca="false">VLOOKUP($D1502,metadata!$B$2:$Z$451,21,0)</f>
        <v/>
      </c>
      <c r="Y1502" s="0" t="n">
        <f aca="false">VLOOKUP($D1502,metadata!$B$2:$Z$451,22,0)</f>
        <v>38</v>
      </c>
      <c r="Z1502" s="0" t="str">
        <f aca="false">VLOOKUP($D1502,metadata!$B$2:$Z$451,23,0)</f>
        <v/>
      </c>
      <c r="AA1502" s="0" t="str">
        <f aca="false">VLOOKUP($D1502,metadata!$B$2:$Z$451,24,0)</f>
        <v>adult</v>
      </c>
      <c r="AB1502" s="0" t="str">
        <f aca="false">VLOOKUP($D1502,metadata!$B$2:$Z$451,25,0)</f>
        <v/>
      </c>
      <c r="AC1502" s="0" t="n">
        <v>9.309237158277</v>
      </c>
      <c r="AD1502" s="0" t="n">
        <v>49.4831312522498</v>
      </c>
      <c r="AF1502" s="0" t="n">
        <f aca="false">IF(AE1502="",V1502,AE1502)</f>
        <v>6</v>
      </c>
      <c r="AG1502" s="0" t="n">
        <v>10</v>
      </c>
      <c r="AH1502" s="0" t="n">
        <v>2017</v>
      </c>
      <c r="AI1502" s="0" t="s">
        <v>37</v>
      </c>
      <c r="AJ1502" s="0" t="s">
        <v>38</v>
      </c>
    </row>
    <row r="1503" customFormat="false" ht="13.8" hidden="false" customHeight="false" outlineLevel="0" collapsed="false">
      <c r="C1503" s="0" t="n">
        <v>1511</v>
      </c>
      <c r="D1503" s="3" t="str">
        <f aca="false">VLOOKUP(C1503,$A$1:$B$451,2)</f>
        <v>38-Sp22</v>
      </c>
      <c r="E1503" s="0" t="str">
        <f aca="false">VLOOKUP($D1503,metadata!$B$2:$S$451,2,0)</f>
        <v>Pegoraro, M; Zonato, V; Tyler, ER; Fedele, G; Kyriacou, CP; Tauber, E</v>
      </c>
      <c r="F1503" s="0" t="str">
        <f aca="false">VLOOKUP($D1503,metadata!$B$2:$S$451,3,0)</f>
        <v>Geographical analysis of diapause inducibility in European Drosophila melanogaster populations</v>
      </c>
      <c r="G1503" s="0" t="str">
        <f aca="false">VLOOKUP($D1503,metadata!$B$2:$S$451,4,0)</f>
        <v>10.1016/j.jinsphys.2017.01.015</v>
      </c>
      <c r="H1503" s="0" t="str">
        <f aca="false">VLOOKUP($D1503,metadata!$B$2:$S$451,5,0)</f>
        <v>y</v>
      </c>
      <c r="I1503" s="0" t="str">
        <f aca="false">VLOOKUP($D1503,metadata!$B$2:$S$451,6,0)</f>
        <v>a</v>
      </c>
      <c r="J1503" s="0" t="str">
        <f aca="false">VLOOKUP($D1503,metadata!$B$2:$S$451,7,0)</f>
        <v>i</v>
      </c>
      <c r="K1503" s="0" t="n">
        <f aca="false">VLOOKUP($D1503,metadata!$B$2:$S$451,8,0)</f>
        <v>6</v>
      </c>
      <c r="L1503" s="0" t="n">
        <f aca="false">VLOOKUP($D1503,metadata!$B$2:$S$451,9,0)</f>
        <v>6</v>
      </c>
      <c r="M1503" s="0" t="str">
        <f aca="false">VLOOKUP($D1503,metadata!$B$2:$S$451,10,0)</f>
        <v/>
      </c>
      <c r="N1503" s="0" t="str">
        <f aca="false">VLOOKUP($D1503,metadata!$B$2:$S$451,11,0)</f>
        <v>Drosophila melanogaster</v>
      </c>
      <c r="O1503" s="0" t="str">
        <f aca="false">VLOOKUP($D1503,metadata!$B$2:$S$451,12,0)</f>
        <v>diptera</v>
      </c>
      <c r="P1503" s="0" t="str">
        <f aca="false">VLOOKUP($D1503,metadata!$B$2:$S$451,13,0)</f>
        <v>Sp22</v>
      </c>
      <c r="Q1503" s="0" t="n">
        <f aca="false">VLOOKUP($D1503,metadata!$B$2:$S$451,14,0)</f>
        <v>36.97</v>
      </c>
      <c r="R1503" s="0" t="n">
        <f aca="false">VLOOKUP($D1503,metadata!$B$2:$S$451,15,0)</f>
        <v>-2.12</v>
      </c>
      <c r="S1503" s="0" t="n">
        <f aca="false">VLOOKUP($D1503,metadata!$B$2:$S$451,16,0)</f>
        <v>0.01</v>
      </c>
      <c r="T1503" s="0" t="n">
        <f aca="false">VLOOKUP($D1503,metadata!$B$2:$S$451,17,0)</f>
        <v>345</v>
      </c>
      <c r="U1503" s="0" t="str">
        <f aca="false">VLOOKUP($D1503,metadata!$B$2:$S$451,18,0)</f>
        <v/>
      </c>
      <c r="V1503" s="0" t="n">
        <f aca="false">VLOOKUP($D1503,metadata!$B$2:$Z$451,19,0)</f>
        <v>6</v>
      </c>
      <c r="W1503" s="0" t="str">
        <f aca="false">VLOOKUP($D1503,metadata!$B$2:$Z$451,20,0)</f>
        <v>acc</v>
      </c>
      <c r="X1503" s="0" t="str">
        <f aca="false">VLOOKUP($D1503,metadata!$B$2:$Z$451,21,0)</f>
        <v/>
      </c>
      <c r="Y1503" s="0" t="n">
        <f aca="false">VLOOKUP($D1503,metadata!$B$2:$Z$451,22,0)</f>
        <v>38</v>
      </c>
      <c r="Z1503" s="0" t="str">
        <f aca="false">VLOOKUP($D1503,metadata!$B$2:$Z$451,23,0)</f>
        <v/>
      </c>
      <c r="AA1503" s="0" t="str">
        <f aca="false">VLOOKUP($D1503,metadata!$B$2:$Z$451,24,0)</f>
        <v>adult</v>
      </c>
      <c r="AB1503" s="0" t="str">
        <f aca="false">VLOOKUP($D1503,metadata!$B$2:$Z$451,25,0)</f>
        <v/>
      </c>
      <c r="AC1503" s="0" t="n">
        <v>11.4253853930616</v>
      </c>
      <c r="AD1503" s="0" t="n">
        <v>66.7565468892018</v>
      </c>
      <c r="AF1503" s="0" t="n">
        <f aca="false">IF(AE1503="",V1503,AE1503)</f>
        <v>6</v>
      </c>
      <c r="AG1503" s="0" t="n">
        <v>12</v>
      </c>
      <c r="AH1503" s="0" t="n">
        <v>2017</v>
      </c>
      <c r="AI1503" s="0" t="s">
        <v>37</v>
      </c>
      <c r="AJ1503" s="0" t="s">
        <v>38</v>
      </c>
    </row>
    <row r="1504" customFormat="false" ht="13.8" hidden="false" customHeight="false" outlineLevel="0" collapsed="false">
      <c r="C1504" s="0" t="n">
        <v>1512</v>
      </c>
      <c r="D1504" s="3" t="str">
        <f aca="false">VLOOKUP(C1504,$A$1:$B$451,2)</f>
        <v>38-Sp22</v>
      </c>
      <c r="E1504" s="0" t="str">
        <f aca="false">VLOOKUP($D1504,metadata!$B$2:$S$451,2,0)</f>
        <v>Pegoraro, M; Zonato, V; Tyler, ER; Fedele, G; Kyriacou, CP; Tauber, E</v>
      </c>
      <c r="F1504" s="0" t="str">
        <f aca="false">VLOOKUP($D1504,metadata!$B$2:$S$451,3,0)</f>
        <v>Geographical analysis of diapause inducibility in European Drosophila melanogaster populations</v>
      </c>
      <c r="G1504" s="0" t="str">
        <f aca="false">VLOOKUP($D1504,metadata!$B$2:$S$451,4,0)</f>
        <v>10.1016/j.jinsphys.2017.01.015</v>
      </c>
      <c r="H1504" s="0" t="str">
        <f aca="false">VLOOKUP($D1504,metadata!$B$2:$S$451,5,0)</f>
        <v>y</v>
      </c>
      <c r="I1504" s="0" t="str">
        <f aca="false">VLOOKUP($D1504,metadata!$B$2:$S$451,6,0)</f>
        <v>a</v>
      </c>
      <c r="J1504" s="0" t="str">
        <f aca="false">VLOOKUP($D1504,metadata!$B$2:$S$451,7,0)</f>
        <v>i</v>
      </c>
      <c r="K1504" s="0" t="n">
        <f aca="false">VLOOKUP($D1504,metadata!$B$2:$S$451,8,0)</f>
        <v>6</v>
      </c>
      <c r="L1504" s="0" t="n">
        <f aca="false">VLOOKUP($D1504,metadata!$B$2:$S$451,9,0)</f>
        <v>6</v>
      </c>
      <c r="M1504" s="0" t="str">
        <f aca="false">VLOOKUP($D1504,metadata!$B$2:$S$451,10,0)</f>
        <v/>
      </c>
      <c r="N1504" s="0" t="str">
        <f aca="false">VLOOKUP($D1504,metadata!$B$2:$S$451,11,0)</f>
        <v>Drosophila melanogaster</v>
      </c>
      <c r="O1504" s="0" t="str">
        <f aca="false">VLOOKUP($D1504,metadata!$B$2:$S$451,12,0)</f>
        <v>diptera</v>
      </c>
      <c r="P1504" s="0" t="str">
        <f aca="false">VLOOKUP($D1504,metadata!$B$2:$S$451,13,0)</f>
        <v>Sp22</v>
      </c>
      <c r="Q1504" s="0" t="n">
        <f aca="false">VLOOKUP($D1504,metadata!$B$2:$S$451,14,0)</f>
        <v>36.97</v>
      </c>
      <c r="R1504" s="0" t="n">
        <f aca="false">VLOOKUP($D1504,metadata!$B$2:$S$451,15,0)</f>
        <v>-2.12</v>
      </c>
      <c r="S1504" s="0" t="n">
        <f aca="false">VLOOKUP($D1504,metadata!$B$2:$S$451,16,0)</f>
        <v>0.01</v>
      </c>
      <c r="T1504" s="0" t="n">
        <f aca="false">VLOOKUP($D1504,metadata!$B$2:$S$451,17,0)</f>
        <v>345</v>
      </c>
      <c r="U1504" s="0" t="str">
        <f aca="false">VLOOKUP($D1504,metadata!$B$2:$S$451,18,0)</f>
        <v/>
      </c>
      <c r="V1504" s="0" t="n">
        <f aca="false">VLOOKUP($D1504,metadata!$B$2:$Z$451,19,0)</f>
        <v>6</v>
      </c>
      <c r="W1504" s="0" t="str">
        <f aca="false">VLOOKUP($D1504,metadata!$B$2:$Z$451,20,0)</f>
        <v>acc</v>
      </c>
      <c r="X1504" s="0" t="str">
        <f aca="false">VLOOKUP($D1504,metadata!$B$2:$Z$451,21,0)</f>
        <v/>
      </c>
      <c r="Y1504" s="0" t="n">
        <f aca="false">VLOOKUP($D1504,metadata!$B$2:$Z$451,22,0)</f>
        <v>38</v>
      </c>
      <c r="Z1504" s="0" t="str">
        <f aca="false">VLOOKUP($D1504,metadata!$B$2:$Z$451,23,0)</f>
        <v/>
      </c>
      <c r="AA1504" s="0" t="str">
        <f aca="false">VLOOKUP($D1504,metadata!$B$2:$Z$451,24,0)</f>
        <v>adult</v>
      </c>
      <c r="AB1504" s="0" t="str">
        <f aca="false">VLOOKUP($D1504,metadata!$B$2:$Z$451,25,0)</f>
        <v/>
      </c>
      <c r="AC1504" s="0" t="n">
        <v>13.6511208362584</v>
      </c>
      <c r="AD1504" s="0" t="n">
        <v>51.1671785931515</v>
      </c>
      <c r="AF1504" s="0" t="n">
        <f aca="false">IF(AE1504="",V1504,AE1504)</f>
        <v>6</v>
      </c>
      <c r="AG1504" s="0" t="n">
        <v>14</v>
      </c>
      <c r="AH1504" s="0" t="n">
        <v>2017</v>
      </c>
      <c r="AI1504" s="0" t="s">
        <v>37</v>
      </c>
      <c r="AJ1504" s="0" t="s">
        <v>38</v>
      </c>
    </row>
    <row r="1505" customFormat="false" ht="13.8" hidden="false" customHeight="false" outlineLevel="0" collapsed="false">
      <c r="C1505" s="0" t="n">
        <v>1513</v>
      </c>
      <c r="D1505" s="3" t="str">
        <f aca="false">VLOOKUP(C1505,$A$1:$B$451,2)</f>
        <v>38-Sp22</v>
      </c>
      <c r="E1505" s="0" t="str">
        <f aca="false">VLOOKUP($D1505,metadata!$B$2:$S$451,2,0)</f>
        <v>Pegoraro, M; Zonato, V; Tyler, ER; Fedele, G; Kyriacou, CP; Tauber, E</v>
      </c>
      <c r="F1505" s="0" t="str">
        <f aca="false">VLOOKUP($D1505,metadata!$B$2:$S$451,3,0)</f>
        <v>Geographical analysis of diapause inducibility in European Drosophila melanogaster populations</v>
      </c>
      <c r="G1505" s="0" t="str">
        <f aca="false">VLOOKUP($D1505,metadata!$B$2:$S$451,4,0)</f>
        <v>10.1016/j.jinsphys.2017.01.015</v>
      </c>
      <c r="H1505" s="0" t="str">
        <f aca="false">VLOOKUP($D1505,metadata!$B$2:$S$451,5,0)</f>
        <v>y</v>
      </c>
      <c r="I1505" s="0" t="str">
        <f aca="false">VLOOKUP($D1505,metadata!$B$2:$S$451,6,0)</f>
        <v>a</v>
      </c>
      <c r="J1505" s="0" t="str">
        <f aca="false">VLOOKUP($D1505,metadata!$B$2:$S$451,7,0)</f>
        <v>i</v>
      </c>
      <c r="K1505" s="0" t="n">
        <f aca="false">VLOOKUP($D1505,metadata!$B$2:$S$451,8,0)</f>
        <v>6</v>
      </c>
      <c r="L1505" s="0" t="n">
        <f aca="false">VLOOKUP($D1505,metadata!$B$2:$S$451,9,0)</f>
        <v>6</v>
      </c>
      <c r="M1505" s="0" t="str">
        <f aca="false">VLOOKUP($D1505,metadata!$B$2:$S$451,10,0)</f>
        <v/>
      </c>
      <c r="N1505" s="0" t="str">
        <f aca="false">VLOOKUP($D1505,metadata!$B$2:$S$451,11,0)</f>
        <v>Drosophila melanogaster</v>
      </c>
      <c r="O1505" s="0" t="str">
        <f aca="false">VLOOKUP($D1505,metadata!$B$2:$S$451,12,0)</f>
        <v>diptera</v>
      </c>
      <c r="P1505" s="0" t="str">
        <f aca="false">VLOOKUP($D1505,metadata!$B$2:$S$451,13,0)</f>
        <v>Sp22</v>
      </c>
      <c r="Q1505" s="0" t="n">
        <f aca="false">VLOOKUP($D1505,metadata!$B$2:$S$451,14,0)</f>
        <v>36.97</v>
      </c>
      <c r="R1505" s="0" t="n">
        <f aca="false">VLOOKUP($D1505,metadata!$B$2:$S$451,15,0)</f>
        <v>-2.12</v>
      </c>
      <c r="S1505" s="0" t="n">
        <f aca="false">VLOOKUP($D1505,metadata!$B$2:$S$451,16,0)</f>
        <v>0.01</v>
      </c>
      <c r="T1505" s="0" t="n">
        <f aca="false">VLOOKUP($D1505,metadata!$B$2:$S$451,17,0)</f>
        <v>345</v>
      </c>
      <c r="U1505" s="0" t="str">
        <f aca="false">VLOOKUP($D1505,metadata!$B$2:$S$451,18,0)</f>
        <v/>
      </c>
      <c r="V1505" s="0" t="n">
        <f aca="false">VLOOKUP($D1505,metadata!$B$2:$Z$451,19,0)</f>
        <v>6</v>
      </c>
      <c r="W1505" s="0" t="str">
        <f aca="false">VLOOKUP($D1505,metadata!$B$2:$Z$451,20,0)</f>
        <v>acc</v>
      </c>
      <c r="X1505" s="0" t="str">
        <f aca="false">VLOOKUP($D1505,metadata!$B$2:$Z$451,21,0)</f>
        <v/>
      </c>
      <c r="Y1505" s="0" t="n">
        <f aca="false">VLOOKUP($D1505,metadata!$B$2:$Z$451,22,0)</f>
        <v>38</v>
      </c>
      <c r="Z1505" s="0" t="str">
        <f aca="false">VLOOKUP($D1505,metadata!$B$2:$Z$451,23,0)</f>
        <v/>
      </c>
      <c r="AA1505" s="0" t="str">
        <f aca="false">VLOOKUP($D1505,metadata!$B$2:$Z$451,24,0)</f>
        <v>adult</v>
      </c>
      <c r="AB1505" s="0" t="str">
        <f aca="false">VLOOKUP($D1505,metadata!$B$2:$Z$451,25,0)</f>
        <v/>
      </c>
      <c r="AC1505" s="0" t="n">
        <v>15.7176993237605</v>
      </c>
      <c r="AD1505" s="0" t="n">
        <v>45.1706735775592</v>
      </c>
      <c r="AF1505" s="0" t="n">
        <f aca="false">IF(AE1505="",V1505,AE1505)</f>
        <v>6</v>
      </c>
      <c r="AG1505" s="0" t="n">
        <v>16</v>
      </c>
      <c r="AH1505" s="0" t="n">
        <v>2017</v>
      </c>
      <c r="AI1505" s="0" t="s">
        <v>37</v>
      </c>
      <c r="AJ1505" s="0" t="s">
        <v>38</v>
      </c>
    </row>
    <row r="1506" customFormat="false" ht="13.8" hidden="false" customHeight="false" outlineLevel="0" collapsed="false">
      <c r="C1506" s="0" t="n">
        <v>1514</v>
      </c>
      <c r="D1506" s="3" t="str">
        <f aca="false">VLOOKUP(C1506,$A$1:$B$451,2)</f>
        <v>38-Sp22</v>
      </c>
      <c r="E1506" s="0" t="str">
        <f aca="false">VLOOKUP($D1506,metadata!$B$2:$S$451,2,0)</f>
        <v>Pegoraro, M; Zonato, V; Tyler, ER; Fedele, G; Kyriacou, CP; Tauber, E</v>
      </c>
      <c r="F1506" s="0" t="str">
        <f aca="false">VLOOKUP($D1506,metadata!$B$2:$S$451,3,0)</f>
        <v>Geographical analysis of diapause inducibility in European Drosophila melanogaster populations</v>
      </c>
      <c r="G1506" s="0" t="str">
        <f aca="false">VLOOKUP($D1506,metadata!$B$2:$S$451,4,0)</f>
        <v>10.1016/j.jinsphys.2017.01.015</v>
      </c>
      <c r="H1506" s="0" t="str">
        <f aca="false">VLOOKUP($D1506,metadata!$B$2:$S$451,5,0)</f>
        <v>y</v>
      </c>
      <c r="I1506" s="0" t="str">
        <f aca="false">VLOOKUP($D1506,metadata!$B$2:$S$451,6,0)</f>
        <v>a</v>
      </c>
      <c r="J1506" s="0" t="str">
        <f aca="false">VLOOKUP($D1506,metadata!$B$2:$S$451,7,0)</f>
        <v>i</v>
      </c>
      <c r="K1506" s="0" t="n">
        <f aca="false">VLOOKUP($D1506,metadata!$B$2:$S$451,8,0)</f>
        <v>6</v>
      </c>
      <c r="L1506" s="0" t="n">
        <f aca="false">VLOOKUP($D1506,metadata!$B$2:$S$451,9,0)</f>
        <v>6</v>
      </c>
      <c r="M1506" s="0" t="str">
        <f aca="false">VLOOKUP($D1506,metadata!$B$2:$S$451,10,0)</f>
        <v/>
      </c>
      <c r="N1506" s="0" t="str">
        <f aca="false">VLOOKUP($D1506,metadata!$B$2:$S$451,11,0)</f>
        <v>Drosophila melanogaster</v>
      </c>
      <c r="O1506" s="0" t="str">
        <f aca="false">VLOOKUP($D1506,metadata!$B$2:$S$451,12,0)</f>
        <v>diptera</v>
      </c>
      <c r="P1506" s="0" t="str">
        <f aca="false">VLOOKUP($D1506,metadata!$B$2:$S$451,13,0)</f>
        <v>Sp22</v>
      </c>
      <c r="Q1506" s="0" t="n">
        <f aca="false">VLOOKUP($D1506,metadata!$B$2:$S$451,14,0)</f>
        <v>36.97</v>
      </c>
      <c r="R1506" s="0" t="n">
        <f aca="false">VLOOKUP($D1506,metadata!$B$2:$S$451,15,0)</f>
        <v>-2.12</v>
      </c>
      <c r="S1506" s="0" t="n">
        <f aca="false">VLOOKUP($D1506,metadata!$B$2:$S$451,16,0)</f>
        <v>0.01</v>
      </c>
      <c r="T1506" s="0" t="n">
        <f aca="false">VLOOKUP($D1506,metadata!$B$2:$S$451,17,0)</f>
        <v>345</v>
      </c>
      <c r="U1506" s="0" t="str">
        <f aca="false">VLOOKUP($D1506,metadata!$B$2:$S$451,18,0)</f>
        <v/>
      </c>
      <c r="V1506" s="0" t="n">
        <f aca="false">VLOOKUP($D1506,metadata!$B$2:$Z$451,19,0)</f>
        <v>6</v>
      </c>
      <c r="W1506" s="0" t="str">
        <f aca="false">VLOOKUP($D1506,metadata!$B$2:$Z$451,20,0)</f>
        <v>acc</v>
      </c>
      <c r="X1506" s="0" t="str">
        <f aca="false">VLOOKUP($D1506,metadata!$B$2:$Z$451,21,0)</f>
        <v/>
      </c>
      <c r="Y1506" s="0" t="n">
        <f aca="false">VLOOKUP($D1506,metadata!$B$2:$Z$451,22,0)</f>
        <v>38</v>
      </c>
      <c r="Z1506" s="0" t="str">
        <f aca="false">VLOOKUP($D1506,metadata!$B$2:$Z$451,23,0)</f>
        <v/>
      </c>
      <c r="AA1506" s="0" t="str">
        <f aca="false">VLOOKUP($D1506,metadata!$B$2:$Z$451,24,0)</f>
        <v>adult</v>
      </c>
      <c r="AB1506" s="0" t="str">
        <f aca="false">VLOOKUP($D1506,metadata!$B$2:$Z$451,25,0)</f>
        <v/>
      </c>
      <c r="AC1506" s="0" t="n">
        <v>17.8598944332649</v>
      </c>
      <c r="AD1506" s="0" t="n">
        <v>64.487841343707</v>
      </c>
      <c r="AF1506" s="0" t="n">
        <f aca="false">IF(AE1506="",V1506,AE1506)</f>
        <v>6</v>
      </c>
      <c r="AG1506" s="0" t="n">
        <v>18</v>
      </c>
      <c r="AH1506" s="0" t="n">
        <v>2017</v>
      </c>
      <c r="AI1506" s="0" t="s">
        <v>37</v>
      </c>
      <c r="AJ1506" s="0" t="s">
        <v>38</v>
      </c>
    </row>
    <row r="1507" customFormat="false" ht="13.8" hidden="false" customHeight="false" outlineLevel="0" collapsed="false">
      <c r="C1507" s="0" t="n">
        <v>1515</v>
      </c>
      <c r="D1507" s="3" t="str">
        <f aca="false">VLOOKUP(C1507,$A$1:$B$451,2)</f>
        <v>38-MREN</v>
      </c>
      <c r="E1507" s="0" t="str">
        <f aca="false">VLOOKUP($D1507,metadata!$B$2:$S$451,2,0)</f>
        <v>Pegoraro, M; Zonato, V; Tyler, ER; Fedele, G; Kyriacou, CP; Tauber, E</v>
      </c>
      <c r="F1507" s="0" t="str">
        <f aca="false">VLOOKUP($D1507,metadata!$B$2:$S$451,3,0)</f>
        <v>Geographical analysis of diapause inducibility in European Drosophila melanogaster populations</v>
      </c>
      <c r="G1507" s="0" t="str">
        <f aca="false">VLOOKUP($D1507,metadata!$B$2:$S$451,4,0)</f>
        <v>10.1016/j.jinsphys.2017.01.015</v>
      </c>
      <c r="H1507" s="0" t="str">
        <f aca="false">VLOOKUP($D1507,metadata!$B$2:$S$451,5,0)</f>
        <v>y</v>
      </c>
      <c r="I1507" s="0" t="str">
        <f aca="false">VLOOKUP($D1507,metadata!$B$2:$S$451,6,0)</f>
        <v>a</v>
      </c>
      <c r="J1507" s="0" t="str">
        <f aca="false">VLOOKUP($D1507,metadata!$B$2:$S$451,7,0)</f>
        <v>i</v>
      </c>
      <c r="K1507" s="0" t="n">
        <f aca="false">VLOOKUP($D1507,metadata!$B$2:$S$451,8,0)</f>
        <v>6</v>
      </c>
      <c r="L1507" s="0" t="n">
        <f aca="false">VLOOKUP($D1507,metadata!$B$2:$S$451,9,0)</f>
        <v>6</v>
      </c>
      <c r="M1507" s="0" t="str">
        <f aca="false">VLOOKUP($D1507,metadata!$B$2:$S$451,10,0)</f>
        <v/>
      </c>
      <c r="N1507" s="0" t="str">
        <f aca="false">VLOOKUP($D1507,metadata!$B$2:$S$451,11,0)</f>
        <v>Drosophila melanogaster</v>
      </c>
      <c r="O1507" s="0" t="str">
        <f aca="false">VLOOKUP($D1507,metadata!$B$2:$S$451,12,0)</f>
        <v>diptera</v>
      </c>
      <c r="P1507" s="0" t="str">
        <f aca="false">VLOOKUP($D1507,metadata!$B$2:$S$451,13,0)</f>
        <v>MREN</v>
      </c>
      <c r="Q1507" s="0" t="n">
        <f aca="false">VLOOKUP($D1507,metadata!$B$2:$S$451,14,0)</f>
        <v>39.2</v>
      </c>
      <c r="R1507" s="0" t="n">
        <f aca="false">VLOOKUP($D1507,metadata!$B$2:$S$451,15,0)</f>
        <v>16.11</v>
      </c>
      <c r="S1507" s="0" t="n">
        <f aca="false">VLOOKUP($D1507,metadata!$B$2:$S$451,16,0)</f>
        <v>0.01</v>
      </c>
      <c r="T1507" s="0" t="n">
        <f aca="false">VLOOKUP($D1507,metadata!$B$2:$S$451,17,0)</f>
        <v>480</v>
      </c>
      <c r="U1507" s="0" t="str">
        <f aca="false">VLOOKUP($D1507,metadata!$B$2:$S$451,18,0)</f>
        <v/>
      </c>
      <c r="V1507" s="0" t="n">
        <f aca="false">VLOOKUP($D1507,metadata!$B$2:$Z$451,19,0)</f>
        <v>6</v>
      </c>
      <c r="W1507" s="0" t="str">
        <f aca="false">VLOOKUP($D1507,metadata!$B$2:$Z$451,20,0)</f>
        <v>acc</v>
      </c>
      <c r="X1507" s="0" t="str">
        <f aca="false">VLOOKUP($D1507,metadata!$B$2:$Z$451,21,0)</f>
        <v/>
      </c>
      <c r="Y1507" s="0" t="n">
        <f aca="false">VLOOKUP($D1507,metadata!$B$2:$Z$451,22,0)</f>
        <v>38</v>
      </c>
      <c r="Z1507" s="0" t="str">
        <f aca="false">VLOOKUP($D1507,metadata!$B$2:$Z$451,23,0)</f>
        <v/>
      </c>
      <c r="AA1507" s="0" t="str">
        <f aca="false">VLOOKUP($D1507,metadata!$B$2:$Z$451,24,0)</f>
        <v>adult</v>
      </c>
      <c r="AB1507" s="0" t="str">
        <f aca="false">VLOOKUP($D1507,metadata!$B$2:$Z$451,25,0)</f>
        <v/>
      </c>
      <c r="AC1507" s="0" t="n">
        <v>7.17808973034554</v>
      </c>
      <c r="AD1507" s="0" t="n">
        <v>46.2035835313686</v>
      </c>
      <c r="AF1507" s="0" t="n">
        <f aca="false">IF(AE1507="",V1507,AE1507)</f>
        <v>6</v>
      </c>
      <c r="AG1507" s="0" t="n">
        <v>8</v>
      </c>
      <c r="AH1507" s="0" t="n">
        <v>2017</v>
      </c>
      <c r="AI1507" s="0" t="s">
        <v>37</v>
      </c>
      <c r="AJ1507" s="0" t="s">
        <v>38</v>
      </c>
    </row>
    <row r="1508" customFormat="false" ht="13.8" hidden="false" customHeight="false" outlineLevel="0" collapsed="false">
      <c r="C1508" s="0" t="n">
        <v>1516</v>
      </c>
      <c r="D1508" s="3" t="str">
        <f aca="false">VLOOKUP(C1508,$A$1:$B$451,2)</f>
        <v>38-MREN</v>
      </c>
      <c r="E1508" s="0" t="str">
        <f aca="false">VLOOKUP($D1508,metadata!$B$2:$S$451,2,0)</f>
        <v>Pegoraro, M; Zonato, V; Tyler, ER; Fedele, G; Kyriacou, CP; Tauber, E</v>
      </c>
      <c r="F1508" s="0" t="str">
        <f aca="false">VLOOKUP($D1508,metadata!$B$2:$S$451,3,0)</f>
        <v>Geographical analysis of diapause inducibility in European Drosophila melanogaster populations</v>
      </c>
      <c r="G1508" s="0" t="str">
        <f aca="false">VLOOKUP($D1508,metadata!$B$2:$S$451,4,0)</f>
        <v>10.1016/j.jinsphys.2017.01.015</v>
      </c>
      <c r="H1508" s="0" t="str">
        <f aca="false">VLOOKUP($D1508,metadata!$B$2:$S$451,5,0)</f>
        <v>y</v>
      </c>
      <c r="I1508" s="0" t="str">
        <f aca="false">VLOOKUP($D1508,metadata!$B$2:$S$451,6,0)</f>
        <v>a</v>
      </c>
      <c r="J1508" s="0" t="str">
        <f aca="false">VLOOKUP($D1508,metadata!$B$2:$S$451,7,0)</f>
        <v>i</v>
      </c>
      <c r="K1508" s="0" t="n">
        <f aca="false">VLOOKUP($D1508,metadata!$B$2:$S$451,8,0)</f>
        <v>6</v>
      </c>
      <c r="L1508" s="0" t="n">
        <f aca="false">VLOOKUP($D1508,metadata!$B$2:$S$451,9,0)</f>
        <v>6</v>
      </c>
      <c r="M1508" s="0" t="str">
        <f aca="false">VLOOKUP($D1508,metadata!$B$2:$S$451,10,0)</f>
        <v/>
      </c>
      <c r="N1508" s="0" t="str">
        <f aca="false">VLOOKUP($D1508,metadata!$B$2:$S$451,11,0)</f>
        <v>Drosophila melanogaster</v>
      </c>
      <c r="O1508" s="0" t="str">
        <f aca="false">VLOOKUP($D1508,metadata!$B$2:$S$451,12,0)</f>
        <v>diptera</v>
      </c>
      <c r="P1508" s="0" t="str">
        <f aca="false">VLOOKUP($D1508,metadata!$B$2:$S$451,13,0)</f>
        <v>MREN</v>
      </c>
      <c r="Q1508" s="0" t="n">
        <f aca="false">VLOOKUP($D1508,metadata!$B$2:$S$451,14,0)</f>
        <v>39.2</v>
      </c>
      <c r="R1508" s="0" t="n">
        <f aca="false">VLOOKUP($D1508,metadata!$B$2:$S$451,15,0)</f>
        <v>16.11</v>
      </c>
      <c r="S1508" s="0" t="n">
        <f aca="false">VLOOKUP($D1508,metadata!$B$2:$S$451,16,0)</f>
        <v>0.01</v>
      </c>
      <c r="T1508" s="0" t="n">
        <f aca="false">VLOOKUP($D1508,metadata!$B$2:$S$451,17,0)</f>
        <v>480</v>
      </c>
      <c r="U1508" s="0" t="str">
        <f aca="false">VLOOKUP($D1508,metadata!$B$2:$S$451,18,0)</f>
        <v/>
      </c>
      <c r="V1508" s="0" t="n">
        <f aca="false">VLOOKUP($D1508,metadata!$B$2:$Z$451,19,0)</f>
        <v>6</v>
      </c>
      <c r="W1508" s="0" t="str">
        <f aca="false">VLOOKUP($D1508,metadata!$B$2:$Z$451,20,0)</f>
        <v>acc</v>
      </c>
      <c r="X1508" s="0" t="str">
        <f aca="false">VLOOKUP($D1508,metadata!$B$2:$Z$451,21,0)</f>
        <v/>
      </c>
      <c r="Y1508" s="0" t="n">
        <f aca="false">VLOOKUP($D1508,metadata!$B$2:$Z$451,22,0)</f>
        <v>38</v>
      </c>
      <c r="Z1508" s="0" t="str">
        <f aca="false">VLOOKUP($D1508,metadata!$B$2:$Z$451,23,0)</f>
        <v/>
      </c>
      <c r="AA1508" s="0" t="str">
        <f aca="false">VLOOKUP($D1508,metadata!$B$2:$Z$451,24,0)</f>
        <v>adult</v>
      </c>
      <c r="AB1508" s="0" t="str">
        <f aca="false">VLOOKUP($D1508,metadata!$B$2:$Z$451,25,0)</f>
        <v/>
      </c>
      <c r="AC1508" s="0" t="n">
        <v>9.25513662023698</v>
      </c>
      <c r="AD1508" s="0" t="n">
        <v>60.6472203564222</v>
      </c>
      <c r="AF1508" s="0" t="n">
        <f aca="false">IF(AE1508="",V1508,AE1508)</f>
        <v>6</v>
      </c>
      <c r="AG1508" s="0" t="n">
        <v>10</v>
      </c>
      <c r="AH1508" s="0" t="n">
        <v>2017</v>
      </c>
      <c r="AI1508" s="0" t="s">
        <v>37</v>
      </c>
      <c r="AJ1508" s="0" t="s">
        <v>38</v>
      </c>
    </row>
    <row r="1509" customFormat="false" ht="13.8" hidden="false" customHeight="false" outlineLevel="0" collapsed="false">
      <c r="C1509" s="0" t="n">
        <v>1517</v>
      </c>
      <c r="D1509" s="3" t="str">
        <f aca="false">VLOOKUP(C1509,$A$1:$B$451,2)</f>
        <v>38-MREN</v>
      </c>
      <c r="E1509" s="0" t="str">
        <f aca="false">VLOOKUP($D1509,metadata!$B$2:$S$451,2,0)</f>
        <v>Pegoraro, M; Zonato, V; Tyler, ER; Fedele, G; Kyriacou, CP; Tauber, E</v>
      </c>
      <c r="F1509" s="0" t="str">
        <f aca="false">VLOOKUP($D1509,metadata!$B$2:$S$451,3,0)</f>
        <v>Geographical analysis of diapause inducibility in European Drosophila melanogaster populations</v>
      </c>
      <c r="G1509" s="0" t="str">
        <f aca="false">VLOOKUP($D1509,metadata!$B$2:$S$451,4,0)</f>
        <v>10.1016/j.jinsphys.2017.01.015</v>
      </c>
      <c r="H1509" s="0" t="str">
        <f aca="false">VLOOKUP($D1509,metadata!$B$2:$S$451,5,0)</f>
        <v>y</v>
      </c>
      <c r="I1509" s="0" t="str">
        <f aca="false">VLOOKUP($D1509,metadata!$B$2:$S$451,6,0)</f>
        <v>a</v>
      </c>
      <c r="J1509" s="0" t="str">
        <f aca="false">VLOOKUP($D1509,metadata!$B$2:$S$451,7,0)</f>
        <v>i</v>
      </c>
      <c r="K1509" s="0" t="n">
        <f aca="false">VLOOKUP($D1509,metadata!$B$2:$S$451,8,0)</f>
        <v>6</v>
      </c>
      <c r="L1509" s="0" t="n">
        <f aca="false">VLOOKUP($D1509,metadata!$B$2:$S$451,9,0)</f>
        <v>6</v>
      </c>
      <c r="M1509" s="0" t="str">
        <f aca="false">VLOOKUP($D1509,metadata!$B$2:$S$451,10,0)</f>
        <v/>
      </c>
      <c r="N1509" s="0" t="str">
        <f aca="false">VLOOKUP($D1509,metadata!$B$2:$S$451,11,0)</f>
        <v>Drosophila melanogaster</v>
      </c>
      <c r="O1509" s="0" t="str">
        <f aca="false">VLOOKUP($D1509,metadata!$B$2:$S$451,12,0)</f>
        <v>diptera</v>
      </c>
      <c r="P1509" s="0" t="str">
        <f aca="false">VLOOKUP($D1509,metadata!$B$2:$S$451,13,0)</f>
        <v>MREN</v>
      </c>
      <c r="Q1509" s="0" t="n">
        <f aca="false">VLOOKUP($D1509,metadata!$B$2:$S$451,14,0)</f>
        <v>39.2</v>
      </c>
      <c r="R1509" s="0" t="n">
        <f aca="false">VLOOKUP($D1509,metadata!$B$2:$S$451,15,0)</f>
        <v>16.11</v>
      </c>
      <c r="S1509" s="0" t="n">
        <f aca="false">VLOOKUP($D1509,metadata!$B$2:$S$451,16,0)</f>
        <v>0.01</v>
      </c>
      <c r="T1509" s="0" t="n">
        <f aca="false">VLOOKUP($D1509,metadata!$B$2:$S$451,17,0)</f>
        <v>480</v>
      </c>
      <c r="U1509" s="0" t="str">
        <f aca="false">VLOOKUP($D1509,metadata!$B$2:$S$451,18,0)</f>
        <v/>
      </c>
      <c r="V1509" s="0" t="n">
        <f aca="false">VLOOKUP($D1509,metadata!$B$2:$Z$451,19,0)</f>
        <v>6</v>
      </c>
      <c r="W1509" s="0" t="str">
        <f aca="false">VLOOKUP($D1509,metadata!$B$2:$Z$451,20,0)</f>
        <v>acc</v>
      </c>
      <c r="X1509" s="0" t="str">
        <f aca="false">VLOOKUP($D1509,metadata!$B$2:$Z$451,21,0)</f>
        <v/>
      </c>
      <c r="Y1509" s="0" t="n">
        <f aca="false">VLOOKUP($D1509,metadata!$B$2:$Z$451,22,0)</f>
        <v>38</v>
      </c>
      <c r="Z1509" s="0" t="str">
        <f aca="false">VLOOKUP($D1509,metadata!$B$2:$Z$451,23,0)</f>
        <v/>
      </c>
      <c r="AA1509" s="0" t="str">
        <f aca="false">VLOOKUP($D1509,metadata!$B$2:$Z$451,24,0)</f>
        <v>adult</v>
      </c>
      <c r="AB1509" s="0" t="str">
        <f aca="false">VLOOKUP($D1509,metadata!$B$2:$Z$451,25,0)</f>
        <v/>
      </c>
      <c r="AC1509" s="0" t="n">
        <v>11.4573491908711</v>
      </c>
      <c r="AD1509" s="0" t="n">
        <v>23.8316835370235</v>
      </c>
      <c r="AF1509" s="0" t="n">
        <f aca="false">IF(AE1509="",V1509,AE1509)</f>
        <v>6</v>
      </c>
      <c r="AG1509" s="0" t="n">
        <v>12</v>
      </c>
      <c r="AH1509" s="0" t="n">
        <v>2017</v>
      </c>
      <c r="AI1509" s="0" t="s">
        <v>37</v>
      </c>
      <c r="AJ1509" s="0" t="s">
        <v>38</v>
      </c>
    </row>
    <row r="1510" customFormat="false" ht="13.8" hidden="false" customHeight="false" outlineLevel="0" collapsed="false">
      <c r="C1510" s="0" t="n">
        <v>1518</v>
      </c>
      <c r="D1510" s="3" t="str">
        <f aca="false">VLOOKUP(C1510,$A$1:$B$451,2)</f>
        <v>38-MREN</v>
      </c>
      <c r="E1510" s="0" t="str">
        <f aca="false">VLOOKUP($D1510,metadata!$B$2:$S$451,2,0)</f>
        <v>Pegoraro, M; Zonato, V; Tyler, ER; Fedele, G; Kyriacou, CP; Tauber, E</v>
      </c>
      <c r="F1510" s="0" t="str">
        <f aca="false">VLOOKUP($D1510,metadata!$B$2:$S$451,3,0)</f>
        <v>Geographical analysis of diapause inducibility in European Drosophila melanogaster populations</v>
      </c>
      <c r="G1510" s="0" t="str">
        <f aca="false">VLOOKUP($D1510,metadata!$B$2:$S$451,4,0)</f>
        <v>10.1016/j.jinsphys.2017.01.015</v>
      </c>
      <c r="H1510" s="0" t="str">
        <f aca="false">VLOOKUP($D1510,metadata!$B$2:$S$451,5,0)</f>
        <v>y</v>
      </c>
      <c r="I1510" s="0" t="str">
        <f aca="false">VLOOKUP($D1510,metadata!$B$2:$S$451,6,0)</f>
        <v>a</v>
      </c>
      <c r="J1510" s="0" t="str">
        <f aca="false">VLOOKUP($D1510,metadata!$B$2:$S$451,7,0)</f>
        <v>i</v>
      </c>
      <c r="K1510" s="0" t="n">
        <f aca="false">VLOOKUP($D1510,metadata!$B$2:$S$451,8,0)</f>
        <v>6</v>
      </c>
      <c r="L1510" s="0" t="n">
        <f aca="false">VLOOKUP($D1510,metadata!$B$2:$S$451,9,0)</f>
        <v>6</v>
      </c>
      <c r="M1510" s="0" t="str">
        <f aca="false">VLOOKUP($D1510,metadata!$B$2:$S$451,10,0)</f>
        <v/>
      </c>
      <c r="N1510" s="0" t="str">
        <f aca="false">VLOOKUP($D1510,metadata!$B$2:$S$451,11,0)</f>
        <v>Drosophila melanogaster</v>
      </c>
      <c r="O1510" s="0" t="str">
        <f aca="false">VLOOKUP($D1510,metadata!$B$2:$S$451,12,0)</f>
        <v>diptera</v>
      </c>
      <c r="P1510" s="0" t="str">
        <f aca="false">VLOOKUP($D1510,metadata!$B$2:$S$451,13,0)</f>
        <v>MREN</v>
      </c>
      <c r="Q1510" s="0" t="n">
        <f aca="false">VLOOKUP($D1510,metadata!$B$2:$S$451,14,0)</f>
        <v>39.2</v>
      </c>
      <c r="R1510" s="0" t="n">
        <f aca="false">VLOOKUP($D1510,metadata!$B$2:$S$451,15,0)</f>
        <v>16.11</v>
      </c>
      <c r="S1510" s="0" t="n">
        <f aca="false">VLOOKUP($D1510,metadata!$B$2:$S$451,16,0)</f>
        <v>0.01</v>
      </c>
      <c r="T1510" s="0" t="n">
        <f aca="false">VLOOKUP($D1510,metadata!$B$2:$S$451,17,0)</f>
        <v>480</v>
      </c>
      <c r="U1510" s="0" t="str">
        <f aca="false">VLOOKUP($D1510,metadata!$B$2:$S$451,18,0)</f>
        <v/>
      </c>
      <c r="V1510" s="0" t="n">
        <f aca="false">VLOOKUP($D1510,metadata!$B$2:$Z$451,19,0)</f>
        <v>6</v>
      </c>
      <c r="W1510" s="0" t="str">
        <f aca="false">VLOOKUP($D1510,metadata!$B$2:$Z$451,20,0)</f>
        <v>acc</v>
      </c>
      <c r="X1510" s="0" t="str">
        <f aca="false">VLOOKUP($D1510,metadata!$B$2:$Z$451,21,0)</f>
        <v/>
      </c>
      <c r="Y1510" s="0" t="n">
        <f aca="false">VLOOKUP($D1510,metadata!$B$2:$Z$451,22,0)</f>
        <v>38</v>
      </c>
      <c r="Z1510" s="0" t="str">
        <f aca="false">VLOOKUP($D1510,metadata!$B$2:$Z$451,23,0)</f>
        <v/>
      </c>
      <c r="AA1510" s="0" t="str">
        <f aca="false">VLOOKUP($D1510,metadata!$B$2:$Z$451,24,0)</f>
        <v>adult</v>
      </c>
      <c r="AB1510" s="0" t="str">
        <f aca="false">VLOOKUP($D1510,metadata!$B$2:$Z$451,25,0)</f>
        <v/>
      </c>
      <c r="AC1510" s="0" t="n">
        <v>13.5746766725652</v>
      </c>
      <c r="AD1510" s="0" t="n">
        <v>32.1428226619533</v>
      </c>
      <c r="AF1510" s="0" t="n">
        <f aca="false">IF(AE1510="",V1510,AE1510)</f>
        <v>6</v>
      </c>
      <c r="AG1510" s="0" t="n">
        <v>14</v>
      </c>
      <c r="AH1510" s="0" t="n">
        <v>2017</v>
      </c>
      <c r="AI1510" s="0" t="s">
        <v>37</v>
      </c>
      <c r="AJ1510" s="0" t="s">
        <v>38</v>
      </c>
    </row>
    <row r="1511" customFormat="false" ht="13.8" hidden="false" customHeight="false" outlineLevel="0" collapsed="false">
      <c r="C1511" s="0" t="n">
        <v>1519</v>
      </c>
      <c r="D1511" s="3" t="str">
        <f aca="false">VLOOKUP(C1511,$A$1:$B$451,2)</f>
        <v>38-MREN</v>
      </c>
      <c r="E1511" s="0" t="str">
        <f aca="false">VLOOKUP($D1511,metadata!$B$2:$S$451,2,0)</f>
        <v>Pegoraro, M; Zonato, V; Tyler, ER; Fedele, G; Kyriacou, CP; Tauber, E</v>
      </c>
      <c r="F1511" s="0" t="str">
        <f aca="false">VLOOKUP($D1511,metadata!$B$2:$S$451,3,0)</f>
        <v>Geographical analysis of diapause inducibility in European Drosophila melanogaster populations</v>
      </c>
      <c r="G1511" s="0" t="str">
        <f aca="false">VLOOKUP($D1511,metadata!$B$2:$S$451,4,0)</f>
        <v>10.1016/j.jinsphys.2017.01.015</v>
      </c>
      <c r="H1511" s="0" t="str">
        <f aca="false">VLOOKUP($D1511,metadata!$B$2:$S$451,5,0)</f>
        <v>y</v>
      </c>
      <c r="I1511" s="0" t="str">
        <f aca="false">VLOOKUP($D1511,metadata!$B$2:$S$451,6,0)</f>
        <v>a</v>
      </c>
      <c r="J1511" s="0" t="str">
        <f aca="false">VLOOKUP($D1511,metadata!$B$2:$S$451,7,0)</f>
        <v>i</v>
      </c>
      <c r="K1511" s="0" t="n">
        <f aca="false">VLOOKUP($D1511,metadata!$B$2:$S$451,8,0)</f>
        <v>6</v>
      </c>
      <c r="L1511" s="0" t="n">
        <f aca="false">VLOOKUP($D1511,metadata!$B$2:$S$451,9,0)</f>
        <v>6</v>
      </c>
      <c r="M1511" s="0" t="str">
        <f aca="false">VLOOKUP($D1511,metadata!$B$2:$S$451,10,0)</f>
        <v/>
      </c>
      <c r="N1511" s="0" t="str">
        <f aca="false">VLOOKUP($D1511,metadata!$B$2:$S$451,11,0)</f>
        <v>Drosophila melanogaster</v>
      </c>
      <c r="O1511" s="0" t="str">
        <f aca="false">VLOOKUP($D1511,metadata!$B$2:$S$451,12,0)</f>
        <v>diptera</v>
      </c>
      <c r="P1511" s="0" t="str">
        <f aca="false">VLOOKUP($D1511,metadata!$B$2:$S$451,13,0)</f>
        <v>MREN</v>
      </c>
      <c r="Q1511" s="0" t="n">
        <f aca="false">VLOOKUP($D1511,metadata!$B$2:$S$451,14,0)</f>
        <v>39.2</v>
      </c>
      <c r="R1511" s="0" t="n">
        <f aca="false">VLOOKUP($D1511,metadata!$B$2:$S$451,15,0)</f>
        <v>16.11</v>
      </c>
      <c r="S1511" s="0" t="n">
        <f aca="false">VLOOKUP($D1511,metadata!$B$2:$S$451,16,0)</f>
        <v>0.01</v>
      </c>
      <c r="T1511" s="0" t="n">
        <f aca="false">VLOOKUP($D1511,metadata!$B$2:$S$451,17,0)</f>
        <v>480</v>
      </c>
      <c r="U1511" s="0" t="str">
        <f aca="false">VLOOKUP($D1511,metadata!$B$2:$S$451,18,0)</f>
        <v/>
      </c>
      <c r="V1511" s="0" t="n">
        <f aca="false">VLOOKUP($D1511,metadata!$B$2:$Z$451,19,0)</f>
        <v>6</v>
      </c>
      <c r="W1511" s="0" t="str">
        <f aca="false">VLOOKUP($D1511,metadata!$B$2:$Z$451,20,0)</f>
        <v>acc</v>
      </c>
      <c r="X1511" s="0" t="str">
        <f aca="false">VLOOKUP($D1511,metadata!$B$2:$Z$451,21,0)</f>
        <v/>
      </c>
      <c r="Y1511" s="0" t="n">
        <f aca="false">VLOOKUP($D1511,metadata!$B$2:$Z$451,22,0)</f>
        <v>38</v>
      </c>
      <c r="Z1511" s="0" t="str">
        <f aca="false">VLOOKUP($D1511,metadata!$B$2:$Z$451,23,0)</f>
        <v/>
      </c>
      <c r="AA1511" s="0" t="str">
        <f aca="false">VLOOKUP($D1511,metadata!$B$2:$Z$451,24,0)</f>
        <v>adult</v>
      </c>
      <c r="AB1511" s="0" t="str">
        <f aca="false">VLOOKUP($D1511,metadata!$B$2:$Z$451,25,0)</f>
        <v/>
      </c>
      <c r="AC1511" s="0" t="n">
        <v>15.7067550848988</v>
      </c>
      <c r="AD1511" s="0" t="n">
        <v>28.346888925975</v>
      </c>
      <c r="AF1511" s="0" t="n">
        <f aca="false">IF(AE1511="",V1511,AE1511)</f>
        <v>6</v>
      </c>
      <c r="AG1511" s="0" t="n">
        <v>16</v>
      </c>
      <c r="AH1511" s="0" t="n">
        <v>2017</v>
      </c>
      <c r="AI1511" s="0" t="s">
        <v>37</v>
      </c>
      <c r="AJ1511" s="0" t="s">
        <v>38</v>
      </c>
    </row>
    <row r="1512" customFormat="false" ht="13.8" hidden="false" customHeight="false" outlineLevel="0" collapsed="false">
      <c r="C1512" s="0" t="n">
        <v>1520</v>
      </c>
      <c r="D1512" s="3" t="str">
        <f aca="false">VLOOKUP(C1512,$A$1:$B$451,2)</f>
        <v>38-MREN</v>
      </c>
      <c r="E1512" s="0" t="str">
        <f aca="false">VLOOKUP($D1512,metadata!$B$2:$S$451,2,0)</f>
        <v>Pegoraro, M; Zonato, V; Tyler, ER; Fedele, G; Kyriacou, CP; Tauber, E</v>
      </c>
      <c r="F1512" s="0" t="str">
        <f aca="false">VLOOKUP($D1512,metadata!$B$2:$S$451,3,0)</f>
        <v>Geographical analysis of diapause inducibility in European Drosophila melanogaster populations</v>
      </c>
      <c r="G1512" s="0" t="str">
        <f aca="false">VLOOKUP($D1512,metadata!$B$2:$S$451,4,0)</f>
        <v>10.1016/j.jinsphys.2017.01.015</v>
      </c>
      <c r="H1512" s="0" t="str">
        <f aca="false">VLOOKUP($D1512,metadata!$B$2:$S$451,5,0)</f>
        <v>y</v>
      </c>
      <c r="I1512" s="0" t="str">
        <f aca="false">VLOOKUP($D1512,metadata!$B$2:$S$451,6,0)</f>
        <v>a</v>
      </c>
      <c r="J1512" s="0" t="str">
        <f aca="false">VLOOKUP($D1512,metadata!$B$2:$S$451,7,0)</f>
        <v>i</v>
      </c>
      <c r="K1512" s="0" t="n">
        <f aca="false">VLOOKUP($D1512,metadata!$B$2:$S$451,8,0)</f>
        <v>6</v>
      </c>
      <c r="L1512" s="0" t="n">
        <f aca="false">VLOOKUP($D1512,metadata!$B$2:$S$451,9,0)</f>
        <v>6</v>
      </c>
      <c r="M1512" s="0" t="str">
        <f aca="false">VLOOKUP($D1512,metadata!$B$2:$S$451,10,0)</f>
        <v/>
      </c>
      <c r="N1512" s="0" t="str">
        <f aca="false">VLOOKUP($D1512,metadata!$B$2:$S$451,11,0)</f>
        <v>Drosophila melanogaster</v>
      </c>
      <c r="O1512" s="0" t="str">
        <f aca="false">VLOOKUP($D1512,metadata!$B$2:$S$451,12,0)</f>
        <v>diptera</v>
      </c>
      <c r="P1512" s="0" t="str">
        <f aca="false">VLOOKUP($D1512,metadata!$B$2:$S$451,13,0)</f>
        <v>MREN</v>
      </c>
      <c r="Q1512" s="0" t="n">
        <f aca="false">VLOOKUP($D1512,metadata!$B$2:$S$451,14,0)</f>
        <v>39.2</v>
      </c>
      <c r="R1512" s="0" t="n">
        <f aca="false">VLOOKUP($D1512,metadata!$B$2:$S$451,15,0)</f>
        <v>16.11</v>
      </c>
      <c r="S1512" s="0" t="n">
        <f aca="false">VLOOKUP($D1512,metadata!$B$2:$S$451,16,0)</f>
        <v>0.01</v>
      </c>
      <c r="T1512" s="0" t="n">
        <f aca="false">VLOOKUP($D1512,metadata!$B$2:$S$451,17,0)</f>
        <v>480</v>
      </c>
      <c r="U1512" s="0" t="str">
        <f aca="false">VLOOKUP($D1512,metadata!$B$2:$S$451,18,0)</f>
        <v/>
      </c>
      <c r="V1512" s="0" t="n">
        <f aca="false">VLOOKUP($D1512,metadata!$B$2:$Z$451,19,0)</f>
        <v>6</v>
      </c>
      <c r="W1512" s="0" t="str">
        <f aca="false">VLOOKUP($D1512,metadata!$B$2:$Z$451,20,0)</f>
        <v>acc</v>
      </c>
      <c r="X1512" s="0" t="str">
        <f aca="false">VLOOKUP($D1512,metadata!$B$2:$Z$451,21,0)</f>
        <v/>
      </c>
      <c r="Y1512" s="0" t="n">
        <f aca="false">VLOOKUP($D1512,metadata!$B$2:$Z$451,22,0)</f>
        <v>38</v>
      </c>
      <c r="Z1512" s="0" t="str">
        <f aca="false">VLOOKUP($D1512,metadata!$B$2:$Z$451,23,0)</f>
        <v/>
      </c>
      <c r="AA1512" s="0" t="str">
        <f aca="false">VLOOKUP($D1512,metadata!$B$2:$Z$451,24,0)</f>
        <v>adult</v>
      </c>
      <c r="AB1512" s="0" t="str">
        <f aca="false">VLOOKUP($D1512,metadata!$B$2:$Z$451,25,0)</f>
        <v/>
      </c>
      <c r="AC1512" s="0" t="n">
        <v>17.8792589088311</v>
      </c>
      <c r="AD1512" s="0" t="n">
        <v>17.3178270410281</v>
      </c>
      <c r="AF1512" s="0" t="n">
        <f aca="false">IF(AE1512="",V1512,AE1512)</f>
        <v>6</v>
      </c>
      <c r="AG1512" s="0" t="n">
        <v>18</v>
      </c>
      <c r="AH1512" s="0" t="n">
        <v>2017</v>
      </c>
      <c r="AI1512" s="0" t="s">
        <v>37</v>
      </c>
      <c r="AJ1512" s="0" t="s">
        <v>38</v>
      </c>
    </row>
    <row r="1513" customFormat="false" ht="13.8" hidden="false" customHeight="false" outlineLevel="0" collapsed="false">
      <c r="C1513" s="0" t="n">
        <v>1521</v>
      </c>
      <c r="D1513" s="3" t="str">
        <f aca="false">VLOOKUP(C1513,$A$1:$B$451,2)</f>
        <v>38-SAL</v>
      </c>
      <c r="E1513" s="0" t="str">
        <f aca="false">VLOOKUP($D1513,metadata!$B$2:$S$451,2,0)</f>
        <v>Pegoraro, M; Zonato, V; Tyler, ER; Fedele, G; Kyriacou, CP; Tauber, E</v>
      </c>
      <c r="F1513" s="0" t="str">
        <f aca="false">VLOOKUP($D1513,metadata!$B$2:$S$451,3,0)</f>
        <v>Geographical analysis of diapause inducibility in European Drosophila melanogaster populations</v>
      </c>
      <c r="G1513" s="0" t="str">
        <f aca="false">VLOOKUP($D1513,metadata!$B$2:$S$451,4,0)</f>
        <v>10.1016/j.jinsphys.2017.01.015</v>
      </c>
      <c r="H1513" s="0" t="str">
        <f aca="false">VLOOKUP($D1513,metadata!$B$2:$S$451,5,0)</f>
        <v>y</v>
      </c>
      <c r="I1513" s="0" t="str">
        <f aca="false">VLOOKUP($D1513,metadata!$B$2:$S$451,6,0)</f>
        <v>a</v>
      </c>
      <c r="J1513" s="0" t="str">
        <f aca="false">VLOOKUP($D1513,metadata!$B$2:$S$451,7,0)</f>
        <v>i</v>
      </c>
      <c r="K1513" s="0" t="n">
        <f aca="false">VLOOKUP($D1513,metadata!$B$2:$S$451,8,0)</f>
        <v>6</v>
      </c>
      <c r="L1513" s="0" t="n">
        <f aca="false">VLOOKUP($D1513,metadata!$B$2:$S$451,9,0)</f>
        <v>6</v>
      </c>
      <c r="M1513" s="0" t="str">
        <f aca="false">VLOOKUP($D1513,metadata!$B$2:$S$451,10,0)</f>
        <v/>
      </c>
      <c r="N1513" s="0" t="str">
        <f aca="false">VLOOKUP($D1513,metadata!$B$2:$S$451,11,0)</f>
        <v>Drosophila melanogaster</v>
      </c>
      <c r="O1513" s="0" t="str">
        <f aca="false">VLOOKUP($D1513,metadata!$B$2:$S$451,12,0)</f>
        <v>diptera</v>
      </c>
      <c r="P1513" s="0" t="str">
        <f aca="false">VLOOKUP($D1513,metadata!$B$2:$S$451,13,0)</f>
        <v>SAL</v>
      </c>
      <c r="Q1513" s="0" t="n">
        <f aca="false">VLOOKUP($D1513,metadata!$B$2:$S$451,14,0)</f>
        <v>40.38</v>
      </c>
      <c r="R1513" s="0" t="n">
        <f aca="false">VLOOKUP($D1513,metadata!$B$2:$S$451,15,0)</f>
        <v>17.97</v>
      </c>
      <c r="S1513" s="0" t="n">
        <f aca="false">VLOOKUP($D1513,metadata!$B$2:$S$451,16,0)</f>
        <v>0.01</v>
      </c>
      <c r="T1513" s="0" t="n">
        <f aca="false">VLOOKUP($D1513,metadata!$B$2:$S$451,17,0)</f>
        <v>79</v>
      </c>
      <c r="U1513" s="0" t="str">
        <f aca="false">VLOOKUP($D1513,metadata!$B$2:$S$451,18,0)</f>
        <v/>
      </c>
      <c r="V1513" s="0" t="n">
        <f aca="false">VLOOKUP($D1513,metadata!$B$2:$Z$451,19,0)</f>
        <v>6</v>
      </c>
      <c r="W1513" s="0" t="str">
        <f aca="false">VLOOKUP($D1513,metadata!$B$2:$Z$451,20,0)</f>
        <v>acc</v>
      </c>
      <c r="X1513" s="0" t="str">
        <f aca="false">VLOOKUP($D1513,metadata!$B$2:$Z$451,21,0)</f>
        <v/>
      </c>
      <c r="Y1513" s="0" t="n">
        <f aca="false">VLOOKUP($D1513,metadata!$B$2:$Z$451,22,0)</f>
        <v>38</v>
      </c>
      <c r="Z1513" s="0" t="str">
        <f aca="false">VLOOKUP($D1513,metadata!$B$2:$Z$451,23,0)</f>
        <v/>
      </c>
      <c r="AA1513" s="0" t="str">
        <f aca="false">VLOOKUP($D1513,metadata!$B$2:$Z$451,24,0)</f>
        <v>adult</v>
      </c>
      <c r="AB1513" s="0" t="str">
        <f aca="false">VLOOKUP($D1513,metadata!$B$2:$Z$451,25,0)</f>
        <v/>
      </c>
      <c r="AC1513" s="0" t="n">
        <v>7.17840005847961</v>
      </c>
      <c r="AD1513" s="0" t="n">
        <v>43.8450897124154</v>
      </c>
      <c r="AF1513" s="0" t="n">
        <f aca="false">IF(AE1513="",V1513,AE1513)</f>
        <v>6</v>
      </c>
      <c r="AG1513" s="0" t="n">
        <v>8</v>
      </c>
      <c r="AH1513" s="0" t="n">
        <v>2017</v>
      </c>
      <c r="AI1513" s="0" t="s">
        <v>37</v>
      </c>
      <c r="AJ1513" s="0" t="s">
        <v>38</v>
      </c>
    </row>
    <row r="1514" customFormat="false" ht="13.8" hidden="false" customHeight="false" outlineLevel="0" collapsed="false">
      <c r="C1514" s="0" t="n">
        <v>1522</v>
      </c>
      <c r="D1514" s="3" t="str">
        <f aca="false">VLOOKUP(C1514,$A$1:$B$451,2)</f>
        <v>38-SAL</v>
      </c>
      <c r="E1514" s="0" t="str">
        <f aca="false">VLOOKUP($D1514,metadata!$B$2:$S$451,2,0)</f>
        <v>Pegoraro, M; Zonato, V; Tyler, ER; Fedele, G; Kyriacou, CP; Tauber, E</v>
      </c>
      <c r="F1514" s="0" t="str">
        <f aca="false">VLOOKUP($D1514,metadata!$B$2:$S$451,3,0)</f>
        <v>Geographical analysis of diapause inducibility in European Drosophila melanogaster populations</v>
      </c>
      <c r="G1514" s="0" t="str">
        <f aca="false">VLOOKUP($D1514,metadata!$B$2:$S$451,4,0)</f>
        <v>10.1016/j.jinsphys.2017.01.015</v>
      </c>
      <c r="H1514" s="0" t="str">
        <f aca="false">VLOOKUP($D1514,metadata!$B$2:$S$451,5,0)</f>
        <v>y</v>
      </c>
      <c r="I1514" s="0" t="str">
        <f aca="false">VLOOKUP($D1514,metadata!$B$2:$S$451,6,0)</f>
        <v>a</v>
      </c>
      <c r="J1514" s="0" t="str">
        <f aca="false">VLOOKUP($D1514,metadata!$B$2:$S$451,7,0)</f>
        <v>i</v>
      </c>
      <c r="K1514" s="0" t="n">
        <f aca="false">VLOOKUP($D1514,metadata!$B$2:$S$451,8,0)</f>
        <v>6</v>
      </c>
      <c r="L1514" s="0" t="n">
        <f aca="false">VLOOKUP($D1514,metadata!$B$2:$S$451,9,0)</f>
        <v>6</v>
      </c>
      <c r="M1514" s="0" t="str">
        <f aca="false">VLOOKUP($D1514,metadata!$B$2:$S$451,10,0)</f>
        <v/>
      </c>
      <c r="N1514" s="0" t="str">
        <f aca="false">VLOOKUP($D1514,metadata!$B$2:$S$451,11,0)</f>
        <v>Drosophila melanogaster</v>
      </c>
      <c r="O1514" s="0" t="str">
        <f aca="false">VLOOKUP($D1514,metadata!$B$2:$S$451,12,0)</f>
        <v>diptera</v>
      </c>
      <c r="P1514" s="0" t="str">
        <f aca="false">VLOOKUP($D1514,metadata!$B$2:$S$451,13,0)</f>
        <v>SAL</v>
      </c>
      <c r="Q1514" s="0" t="n">
        <f aca="false">VLOOKUP($D1514,metadata!$B$2:$S$451,14,0)</f>
        <v>40.38</v>
      </c>
      <c r="R1514" s="0" t="n">
        <f aca="false">VLOOKUP($D1514,metadata!$B$2:$S$451,15,0)</f>
        <v>17.97</v>
      </c>
      <c r="S1514" s="0" t="n">
        <f aca="false">VLOOKUP($D1514,metadata!$B$2:$S$451,16,0)</f>
        <v>0.01</v>
      </c>
      <c r="T1514" s="0" t="n">
        <f aca="false">VLOOKUP($D1514,metadata!$B$2:$S$451,17,0)</f>
        <v>79</v>
      </c>
      <c r="U1514" s="0" t="str">
        <f aca="false">VLOOKUP($D1514,metadata!$B$2:$S$451,18,0)</f>
        <v/>
      </c>
      <c r="V1514" s="0" t="n">
        <f aca="false">VLOOKUP($D1514,metadata!$B$2:$Z$451,19,0)</f>
        <v>6</v>
      </c>
      <c r="W1514" s="0" t="str">
        <f aca="false">VLOOKUP($D1514,metadata!$B$2:$Z$451,20,0)</f>
        <v>acc</v>
      </c>
      <c r="X1514" s="0" t="str">
        <f aca="false">VLOOKUP($D1514,metadata!$B$2:$Z$451,21,0)</f>
        <v/>
      </c>
      <c r="Y1514" s="0" t="n">
        <f aca="false">VLOOKUP($D1514,metadata!$B$2:$Z$451,22,0)</f>
        <v>38</v>
      </c>
      <c r="Z1514" s="0" t="str">
        <f aca="false">VLOOKUP($D1514,metadata!$B$2:$Z$451,23,0)</f>
        <v/>
      </c>
      <c r="AA1514" s="0" t="str">
        <f aca="false">VLOOKUP($D1514,metadata!$B$2:$Z$451,24,0)</f>
        <v>adult</v>
      </c>
      <c r="AB1514" s="0" t="str">
        <f aca="false">VLOOKUP($D1514,metadata!$B$2:$Z$451,25,0)</f>
        <v/>
      </c>
      <c r="AC1514" s="0" t="n">
        <v>9.3089475186852</v>
      </c>
      <c r="AD1514" s="0" t="n">
        <v>51.6843921499395</v>
      </c>
      <c r="AF1514" s="0" t="n">
        <f aca="false">IF(AE1514="",V1514,AE1514)</f>
        <v>6</v>
      </c>
      <c r="AG1514" s="0" t="n">
        <v>10</v>
      </c>
      <c r="AH1514" s="0" t="n">
        <v>2017</v>
      </c>
      <c r="AI1514" s="0" t="s">
        <v>37</v>
      </c>
      <c r="AJ1514" s="0" t="s">
        <v>38</v>
      </c>
    </row>
    <row r="1515" customFormat="false" ht="13.8" hidden="false" customHeight="false" outlineLevel="0" collapsed="false">
      <c r="C1515" s="0" t="n">
        <v>1523</v>
      </c>
      <c r="D1515" s="3" t="str">
        <f aca="false">VLOOKUP(C1515,$A$1:$B$451,2)</f>
        <v>38-SAL</v>
      </c>
      <c r="E1515" s="0" t="str">
        <f aca="false">VLOOKUP($D1515,metadata!$B$2:$S$451,2,0)</f>
        <v>Pegoraro, M; Zonato, V; Tyler, ER; Fedele, G; Kyriacou, CP; Tauber, E</v>
      </c>
      <c r="F1515" s="0" t="str">
        <f aca="false">VLOOKUP($D1515,metadata!$B$2:$S$451,3,0)</f>
        <v>Geographical analysis of diapause inducibility in European Drosophila melanogaster populations</v>
      </c>
      <c r="G1515" s="0" t="str">
        <f aca="false">VLOOKUP($D1515,metadata!$B$2:$S$451,4,0)</f>
        <v>10.1016/j.jinsphys.2017.01.015</v>
      </c>
      <c r="H1515" s="0" t="str">
        <f aca="false">VLOOKUP($D1515,metadata!$B$2:$S$451,5,0)</f>
        <v>y</v>
      </c>
      <c r="I1515" s="0" t="str">
        <f aca="false">VLOOKUP($D1515,metadata!$B$2:$S$451,6,0)</f>
        <v>a</v>
      </c>
      <c r="J1515" s="0" t="str">
        <f aca="false">VLOOKUP($D1515,metadata!$B$2:$S$451,7,0)</f>
        <v>i</v>
      </c>
      <c r="K1515" s="0" t="n">
        <f aca="false">VLOOKUP($D1515,metadata!$B$2:$S$451,8,0)</f>
        <v>6</v>
      </c>
      <c r="L1515" s="0" t="n">
        <f aca="false">VLOOKUP($D1515,metadata!$B$2:$S$451,9,0)</f>
        <v>6</v>
      </c>
      <c r="M1515" s="0" t="str">
        <f aca="false">VLOOKUP($D1515,metadata!$B$2:$S$451,10,0)</f>
        <v/>
      </c>
      <c r="N1515" s="0" t="str">
        <f aca="false">VLOOKUP($D1515,metadata!$B$2:$S$451,11,0)</f>
        <v>Drosophila melanogaster</v>
      </c>
      <c r="O1515" s="0" t="str">
        <f aca="false">VLOOKUP($D1515,metadata!$B$2:$S$451,12,0)</f>
        <v>diptera</v>
      </c>
      <c r="P1515" s="0" t="str">
        <f aca="false">VLOOKUP($D1515,metadata!$B$2:$S$451,13,0)</f>
        <v>SAL</v>
      </c>
      <c r="Q1515" s="0" t="n">
        <f aca="false">VLOOKUP($D1515,metadata!$B$2:$S$451,14,0)</f>
        <v>40.38</v>
      </c>
      <c r="R1515" s="0" t="n">
        <f aca="false">VLOOKUP($D1515,metadata!$B$2:$S$451,15,0)</f>
        <v>17.97</v>
      </c>
      <c r="S1515" s="0" t="n">
        <f aca="false">VLOOKUP($D1515,metadata!$B$2:$S$451,16,0)</f>
        <v>0.01</v>
      </c>
      <c r="T1515" s="0" t="n">
        <f aca="false">VLOOKUP($D1515,metadata!$B$2:$S$451,17,0)</f>
        <v>79</v>
      </c>
      <c r="U1515" s="0" t="str">
        <f aca="false">VLOOKUP($D1515,metadata!$B$2:$S$451,18,0)</f>
        <v/>
      </c>
      <c r="V1515" s="0" t="n">
        <f aca="false">VLOOKUP($D1515,metadata!$B$2:$Z$451,19,0)</f>
        <v>6</v>
      </c>
      <c r="W1515" s="0" t="str">
        <f aca="false">VLOOKUP($D1515,metadata!$B$2:$Z$451,20,0)</f>
        <v>acc</v>
      </c>
      <c r="X1515" s="0" t="str">
        <f aca="false">VLOOKUP($D1515,metadata!$B$2:$Z$451,21,0)</f>
        <v/>
      </c>
      <c r="Y1515" s="0" t="n">
        <f aca="false">VLOOKUP($D1515,metadata!$B$2:$Z$451,22,0)</f>
        <v>38</v>
      </c>
      <c r="Z1515" s="0" t="str">
        <f aca="false">VLOOKUP($D1515,metadata!$B$2:$Z$451,23,0)</f>
        <v/>
      </c>
      <c r="AA1515" s="0" t="str">
        <f aca="false">VLOOKUP($D1515,metadata!$B$2:$Z$451,24,0)</f>
        <v>adult</v>
      </c>
      <c r="AB1515" s="0" t="str">
        <f aca="false">VLOOKUP($D1515,metadata!$B$2:$Z$451,25,0)</f>
        <v/>
      </c>
      <c r="AC1515" s="0" t="n">
        <v>11.4300403150727</v>
      </c>
      <c r="AD1515" s="0" t="n">
        <v>31.379139604904</v>
      </c>
      <c r="AF1515" s="0" t="n">
        <f aca="false">IF(AE1515="",V1515,AE1515)</f>
        <v>6</v>
      </c>
      <c r="AG1515" s="0" t="n">
        <v>12</v>
      </c>
      <c r="AH1515" s="0" t="n">
        <v>2017</v>
      </c>
      <c r="AI1515" s="0" t="s">
        <v>37</v>
      </c>
      <c r="AJ1515" s="0" t="s">
        <v>38</v>
      </c>
    </row>
    <row r="1516" customFormat="false" ht="13.8" hidden="false" customHeight="false" outlineLevel="0" collapsed="false">
      <c r="C1516" s="0" t="n">
        <v>1524</v>
      </c>
      <c r="D1516" s="3" t="str">
        <f aca="false">VLOOKUP(C1516,$A$1:$B$451,2)</f>
        <v>38-SAL</v>
      </c>
      <c r="E1516" s="0" t="str">
        <f aca="false">VLOOKUP($D1516,metadata!$B$2:$S$451,2,0)</f>
        <v>Pegoraro, M; Zonato, V; Tyler, ER; Fedele, G; Kyriacou, CP; Tauber, E</v>
      </c>
      <c r="F1516" s="0" t="str">
        <f aca="false">VLOOKUP($D1516,metadata!$B$2:$S$451,3,0)</f>
        <v>Geographical analysis of diapause inducibility in European Drosophila melanogaster populations</v>
      </c>
      <c r="G1516" s="0" t="str">
        <f aca="false">VLOOKUP($D1516,metadata!$B$2:$S$451,4,0)</f>
        <v>10.1016/j.jinsphys.2017.01.015</v>
      </c>
      <c r="H1516" s="0" t="str">
        <f aca="false">VLOOKUP($D1516,metadata!$B$2:$S$451,5,0)</f>
        <v>y</v>
      </c>
      <c r="I1516" s="0" t="str">
        <f aca="false">VLOOKUP($D1516,metadata!$B$2:$S$451,6,0)</f>
        <v>a</v>
      </c>
      <c r="J1516" s="0" t="str">
        <f aca="false">VLOOKUP($D1516,metadata!$B$2:$S$451,7,0)</f>
        <v>i</v>
      </c>
      <c r="K1516" s="0" t="n">
        <f aca="false">VLOOKUP($D1516,metadata!$B$2:$S$451,8,0)</f>
        <v>6</v>
      </c>
      <c r="L1516" s="0" t="n">
        <f aca="false">VLOOKUP($D1516,metadata!$B$2:$S$451,9,0)</f>
        <v>6</v>
      </c>
      <c r="M1516" s="0" t="str">
        <f aca="false">VLOOKUP($D1516,metadata!$B$2:$S$451,10,0)</f>
        <v/>
      </c>
      <c r="N1516" s="0" t="str">
        <f aca="false">VLOOKUP($D1516,metadata!$B$2:$S$451,11,0)</f>
        <v>Drosophila melanogaster</v>
      </c>
      <c r="O1516" s="0" t="str">
        <f aca="false">VLOOKUP($D1516,metadata!$B$2:$S$451,12,0)</f>
        <v>diptera</v>
      </c>
      <c r="P1516" s="0" t="str">
        <f aca="false">VLOOKUP($D1516,metadata!$B$2:$S$451,13,0)</f>
        <v>SAL</v>
      </c>
      <c r="Q1516" s="0" t="n">
        <f aca="false">VLOOKUP($D1516,metadata!$B$2:$S$451,14,0)</f>
        <v>40.38</v>
      </c>
      <c r="R1516" s="0" t="n">
        <f aca="false">VLOOKUP($D1516,metadata!$B$2:$S$451,15,0)</f>
        <v>17.97</v>
      </c>
      <c r="S1516" s="0" t="n">
        <f aca="false">VLOOKUP($D1516,metadata!$B$2:$S$451,16,0)</f>
        <v>0.01</v>
      </c>
      <c r="T1516" s="0" t="n">
        <f aca="false">VLOOKUP($D1516,metadata!$B$2:$S$451,17,0)</f>
        <v>79</v>
      </c>
      <c r="U1516" s="0" t="str">
        <f aca="false">VLOOKUP($D1516,metadata!$B$2:$S$451,18,0)</f>
        <v/>
      </c>
      <c r="V1516" s="0" t="n">
        <f aca="false">VLOOKUP($D1516,metadata!$B$2:$Z$451,19,0)</f>
        <v>6</v>
      </c>
      <c r="W1516" s="0" t="str">
        <f aca="false">VLOOKUP($D1516,metadata!$B$2:$Z$451,20,0)</f>
        <v>acc</v>
      </c>
      <c r="X1516" s="0" t="str">
        <f aca="false">VLOOKUP($D1516,metadata!$B$2:$Z$451,21,0)</f>
        <v/>
      </c>
      <c r="Y1516" s="0" t="n">
        <f aca="false">VLOOKUP($D1516,metadata!$B$2:$Z$451,22,0)</f>
        <v>38</v>
      </c>
      <c r="Z1516" s="0" t="str">
        <f aca="false">VLOOKUP($D1516,metadata!$B$2:$Z$451,23,0)</f>
        <v/>
      </c>
      <c r="AA1516" s="0" t="str">
        <f aca="false">VLOOKUP($D1516,metadata!$B$2:$Z$451,24,0)</f>
        <v>adult</v>
      </c>
      <c r="AB1516" s="0" t="str">
        <f aca="false">VLOOKUP($D1516,metadata!$B$2:$Z$451,25,0)</f>
        <v/>
      </c>
      <c r="AC1516" s="0" t="n">
        <v>13.5624083669981</v>
      </c>
      <c r="AD1516" s="0" t="n">
        <v>25.381944971236</v>
      </c>
      <c r="AF1516" s="0" t="n">
        <f aca="false">IF(AE1516="",V1516,AE1516)</f>
        <v>6</v>
      </c>
      <c r="AG1516" s="0" t="n">
        <v>14</v>
      </c>
      <c r="AH1516" s="0" t="n">
        <v>2017</v>
      </c>
      <c r="AI1516" s="0" t="s">
        <v>37</v>
      </c>
      <c r="AJ1516" s="0" t="s">
        <v>38</v>
      </c>
    </row>
    <row r="1517" customFormat="false" ht="13.8" hidden="false" customHeight="false" outlineLevel="0" collapsed="false">
      <c r="C1517" s="0" t="n">
        <v>1525</v>
      </c>
      <c r="D1517" s="3" t="str">
        <f aca="false">VLOOKUP(C1517,$A$1:$B$451,2)</f>
        <v>38-SAL</v>
      </c>
      <c r="E1517" s="0" t="str">
        <f aca="false">VLOOKUP($D1517,metadata!$B$2:$S$451,2,0)</f>
        <v>Pegoraro, M; Zonato, V; Tyler, ER; Fedele, G; Kyriacou, CP; Tauber, E</v>
      </c>
      <c r="F1517" s="0" t="str">
        <f aca="false">VLOOKUP($D1517,metadata!$B$2:$S$451,3,0)</f>
        <v>Geographical analysis of diapause inducibility in European Drosophila melanogaster populations</v>
      </c>
      <c r="G1517" s="0" t="str">
        <f aca="false">VLOOKUP($D1517,metadata!$B$2:$S$451,4,0)</f>
        <v>10.1016/j.jinsphys.2017.01.015</v>
      </c>
      <c r="H1517" s="0" t="str">
        <f aca="false">VLOOKUP($D1517,metadata!$B$2:$S$451,5,0)</f>
        <v>y</v>
      </c>
      <c r="I1517" s="0" t="str">
        <f aca="false">VLOOKUP($D1517,metadata!$B$2:$S$451,6,0)</f>
        <v>a</v>
      </c>
      <c r="J1517" s="0" t="str">
        <f aca="false">VLOOKUP($D1517,metadata!$B$2:$S$451,7,0)</f>
        <v>i</v>
      </c>
      <c r="K1517" s="0" t="n">
        <f aca="false">VLOOKUP($D1517,metadata!$B$2:$S$451,8,0)</f>
        <v>6</v>
      </c>
      <c r="L1517" s="0" t="n">
        <f aca="false">VLOOKUP($D1517,metadata!$B$2:$S$451,9,0)</f>
        <v>6</v>
      </c>
      <c r="M1517" s="0" t="str">
        <f aca="false">VLOOKUP($D1517,metadata!$B$2:$S$451,10,0)</f>
        <v/>
      </c>
      <c r="N1517" s="0" t="str">
        <f aca="false">VLOOKUP($D1517,metadata!$B$2:$S$451,11,0)</f>
        <v>Drosophila melanogaster</v>
      </c>
      <c r="O1517" s="0" t="str">
        <f aca="false">VLOOKUP($D1517,metadata!$B$2:$S$451,12,0)</f>
        <v>diptera</v>
      </c>
      <c r="P1517" s="0" t="str">
        <f aca="false">VLOOKUP($D1517,metadata!$B$2:$S$451,13,0)</f>
        <v>SAL</v>
      </c>
      <c r="Q1517" s="0" t="n">
        <f aca="false">VLOOKUP($D1517,metadata!$B$2:$S$451,14,0)</f>
        <v>40.38</v>
      </c>
      <c r="R1517" s="0" t="n">
        <f aca="false">VLOOKUP($D1517,metadata!$B$2:$S$451,15,0)</f>
        <v>17.97</v>
      </c>
      <c r="S1517" s="0" t="n">
        <f aca="false">VLOOKUP($D1517,metadata!$B$2:$S$451,16,0)</f>
        <v>0.01</v>
      </c>
      <c r="T1517" s="0" t="n">
        <f aca="false">VLOOKUP($D1517,metadata!$B$2:$S$451,17,0)</f>
        <v>79</v>
      </c>
      <c r="U1517" s="0" t="str">
        <f aca="false">VLOOKUP($D1517,metadata!$B$2:$S$451,18,0)</f>
        <v/>
      </c>
      <c r="V1517" s="0" t="n">
        <f aca="false">VLOOKUP($D1517,metadata!$B$2:$Z$451,19,0)</f>
        <v>6</v>
      </c>
      <c r="W1517" s="0" t="str">
        <f aca="false">VLOOKUP($D1517,metadata!$B$2:$Z$451,20,0)</f>
        <v>acc</v>
      </c>
      <c r="X1517" s="0" t="str">
        <f aca="false">VLOOKUP($D1517,metadata!$B$2:$Z$451,21,0)</f>
        <v/>
      </c>
      <c r="Y1517" s="0" t="n">
        <f aca="false">VLOOKUP($D1517,metadata!$B$2:$Z$451,22,0)</f>
        <v>38</v>
      </c>
      <c r="Z1517" s="0" t="str">
        <f aca="false">VLOOKUP($D1517,metadata!$B$2:$Z$451,23,0)</f>
        <v/>
      </c>
      <c r="AA1517" s="0" t="str">
        <f aca="false">VLOOKUP($D1517,metadata!$B$2:$Z$451,24,0)</f>
        <v>adult</v>
      </c>
      <c r="AB1517" s="0" t="str">
        <f aca="false">VLOOKUP($D1517,metadata!$B$2:$Z$451,25,0)</f>
        <v/>
      </c>
      <c r="AC1517" s="0" t="n">
        <v>15.7223542457716</v>
      </c>
      <c r="AD1517" s="0" t="n">
        <v>9.79326629326146</v>
      </c>
      <c r="AF1517" s="0" t="n">
        <f aca="false">IF(AE1517="",V1517,AE1517)</f>
        <v>6</v>
      </c>
      <c r="AG1517" s="0" t="n">
        <v>16</v>
      </c>
      <c r="AH1517" s="0" t="n">
        <v>2017</v>
      </c>
      <c r="AI1517" s="0" t="s">
        <v>37</v>
      </c>
      <c r="AJ1517" s="0" t="s">
        <v>38</v>
      </c>
    </row>
    <row r="1518" customFormat="false" ht="13.8" hidden="false" customHeight="false" outlineLevel="0" collapsed="false">
      <c r="C1518" s="0" t="n">
        <v>1526</v>
      </c>
      <c r="D1518" s="3" t="str">
        <f aca="false">VLOOKUP(C1518,$A$1:$B$451,2)</f>
        <v>38-SAL</v>
      </c>
      <c r="E1518" s="0" t="str">
        <f aca="false">VLOOKUP($D1518,metadata!$B$2:$S$451,2,0)</f>
        <v>Pegoraro, M; Zonato, V; Tyler, ER; Fedele, G; Kyriacou, CP; Tauber, E</v>
      </c>
      <c r="F1518" s="0" t="str">
        <f aca="false">VLOOKUP($D1518,metadata!$B$2:$S$451,3,0)</f>
        <v>Geographical analysis of diapause inducibility in European Drosophila melanogaster populations</v>
      </c>
      <c r="G1518" s="0" t="str">
        <f aca="false">VLOOKUP($D1518,metadata!$B$2:$S$451,4,0)</f>
        <v>10.1016/j.jinsphys.2017.01.015</v>
      </c>
      <c r="H1518" s="0" t="str">
        <f aca="false">VLOOKUP($D1518,metadata!$B$2:$S$451,5,0)</f>
        <v>y</v>
      </c>
      <c r="I1518" s="0" t="str">
        <f aca="false">VLOOKUP($D1518,metadata!$B$2:$S$451,6,0)</f>
        <v>a</v>
      </c>
      <c r="J1518" s="0" t="str">
        <f aca="false">VLOOKUP($D1518,metadata!$B$2:$S$451,7,0)</f>
        <v>i</v>
      </c>
      <c r="K1518" s="0" t="n">
        <f aca="false">VLOOKUP($D1518,metadata!$B$2:$S$451,8,0)</f>
        <v>6</v>
      </c>
      <c r="L1518" s="0" t="n">
        <f aca="false">VLOOKUP($D1518,metadata!$B$2:$S$451,9,0)</f>
        <v>6</v>
      </c>
      <c r="M1518" s="0" t="str">
        <f aca="false">VLOOKUP($D1518,metadata!$B$2:$S$451,10,0)</f>
        <v/>
      </c>
      <c r="N1518" s="0" t="str">
        <f aca="false">VLOOKUP($D1518,metadata!$B$2:$S$451,11,0)</f>
        <v>Drosophila melanogaster</v>
      </c>
      <c r="O1518" s="0" t="str">
        <f aca="false">VLOOKUP($D1518,metadata!$B$2:$S$451,12,0)</f>
        <v>diptera</v>
      </c>
      <c r="P1518" s="0" t="str">
        <f aca="false">VLOOKUP($D1518,metadata!$B$2:$S$451,13,0)</f>
        <v>SAL</v>
      </c>
      <c r="Q1518" s="0" t="n">
        <f aca="false">VLOOKUP($D1518,metadata!$B$2:$S$451,14,0)</f>
        <v>40.38</v>
      </c>
      <c r="R1518" s="0" t="n">
        <f aca="false">VLOOKUP($D1518,metadata!$B$2:$S$451,15,0)</f>
        <v>17.97</v>
      </c>
      <c r="S1518" s="0" t="n">
        <f aca="false">VLOOKUP($D1518,metadata!$B$2:$S$451,16,0)</f>
        <v>0.01</v>
      </c>
      <c r="T1518" s="0" t="n">
        <f aca="false">VLOOKUP($D1518,metadata!$B$2:$S$451,17,0)</f>
        <v>79</v>
      </c>
      <c r="U1518" s="0" t="str">
        <f aca="false">VLOOKUP($D1518,metadata!$B$2:$S$451,18,0)</f>
        <v/>
      </c>
      <c r="V1518" s="0" t="n">
        <f aca="false">VLOOKUP($D1518,metadata!$B$2:$Z$451,19,0)</f>
        <v>6</v>
      </c>
      <c r="W1518" s="0" t="str">
        <f aca="false">VLOOKUP($D1518,metadata!$B$2:$Z$451,20,0)</f>
        <v>acc</v>
      </c>
      <c r="X1518" s="0" t="str">
        <f aca="false">VLOOKUP($D1518,metadata!$B$2:$Z$451,21,0)</f>
        <v/>
      </c>
      <c r="Y1518" s="0" t="n">
        <f aca="false">VLOOKUP($D1518,metadata!$B$2:$Z$451,22,0)</f>
        <v>38</v>
      </c>
      <c r="Z1518" s="0" t="str">
        <f aca="false">VLOOKUP($D1518,metadata!$B$2:$Z$451,23,0)</f>
        <v/>
      </c>
      <c r="AA1518" s="0" t="str">
        <f aca="false">VLOOKUP($D1518,metadata!$B$2:$Z$451,24,0)</f>
        <v>adult</v>
      </c>
      <c r="AB1518" s="0" t="str">
        <f aca="false">VLOOKUP($D1518,metadata!$B$2:$Z$451,25,0)</f>
        <v/>
      </c>
      <c r="AC1518" s="0" t="n">
        <v>17.8660803074041</v>
      </c>
      <c r="AD1518" s="0" t="n">
        <v>17.4751978859068</v>
      </c>
      <c r="AF1518" s="0" t="n">
        <f aca="false">IF(AE1518="",V1518,AE1518)</f>
        <v>6</v>
      </c>
      <c r="AG1518" s="0" t="n">
        <v>18</v>
      </c>
      <c r="AH1518" s="0" t="n">
        <v>2017</v>
      </c>
      <c r="AI1518" s="0" t="s">
        <v>37</v>
      </c>
      <c r="AJ1518" s="0" t="s">
        <v>38</v>
      </c>
    </row>
    <row r="1519" customFormat="false" ht="13.8" hidden="false" customHeight="false" outlineLevel="0" collapsed="false">
      <c r="C1519" s="0" t="n">
        <v>1527</v>
      </c>
      <c r="D1519" s="3" t="str">
        <f aca="false">VLOOKUP(C1519,$A$1:$B$451,2)</f>
        <v>38-BOL</v>
      </c>
      <c r="E1519" s="0" t="str">
        <f aca="false">VLOOKUP($D1519,metadata!$B$2:$S$451,2,0)</f>
        <v>Pegoraro, M; Zonato, V; Tyler, ER; Fedele, G; Kyriacou, CP; Tauber, E</v>
      </c>
      <c r="F1519" s="0" t="str">
        <f aca="false">VLOOKUP($D1519,metadata!$B$2:$S$451,3,0)</f>
        <v>Geographical analysis of diapause inducibility in European Drosophila melanogaster populations</v>
      </c>
      <c r="G1519" s="0" t="str">
        <f aca="false">VLOOKUP($D1519,metadata!$B$2:$S$451,4,0)</f>
        <v>10.1016/j.jinsphys.2017.01.015</v>
      </c>
      <c r="H1519" s="0" t="str">
        <f aca="false">VLOOKUP($D1519,metadata!$B$2:$S$451,5,0)</f>
        <v>y</v>
      </c>
      <c r="I1519" s="0" t="str">
        <f aca="false">VLOOKUP($D1519,metadata!$B$2:$S$451,6,0)</f>
        <v>a</v>
      </c>
      <c r="J1519" s="0" t="str">
        <f aca="false">VLOOKUP($D1519,metadata!$B$2:$S$451,7,0)</f>
        <v>i</v>
      </c>
      <c r="K1519" s="0" t="n">
        <f aca="false">VLOOKUP($D1519,metadata!$B$2:$S$451,8,0)</f>
        <v>6</v>
      </c>
      <c r="L1519" s="0" t="n">
        <f aca="false">VLOOKUP($D1519,metadata!$B$2:$S$451,9,0)</f>
        <v>6</v>
      </c>
      <c r="M1519" s="0" t="str">
        <f aca="false">VLOOKUP($D1519,metadata!$B$2:$S$451,10,0)</f>
        <v/>
      </c>
      <c r="N1519" s="0" t="str">
        <f aca="false">VLOOKUP($D1519,metadata!$B$2:$S$451,11,0)</f>
        <v>Drosophila melanogaster</v>
      </c>
      <c r="O1519" s="0" t="str">
        <f aca="false">VLOOKUP($D1519,metadata!$B$2:$S$451,12,0)</f>
        <v>diptera</v>
      </c>
      <c r="P1519" s="0" t="str">
        <f aca="false">VLOOKUP($D1519,metadata!$B$2:$S$451,13,0)</f>
        <v>BOL</v>
      </c>
      <c r="Q1519" s="0" t="n">
        <f aca="false">VLOOKUP($D1519,metadata!$B$2:$S$451,14,0)</f>
        <v>46.3</v>
      </c>
      <c r="R1519" s="0" t="n">
        <f aca="false">VLOOKUP($D1519,metadata!$B$2:$S$451,15,0)</f>
        <v>11.22</v>
      </c>
      <c r="S1519" s="0" t="n">
        <f aca="false">VLOOKUP($D1519,metadata!$B$2:$S$451,16,0)</f>
        <v>0.01</v>
      </c>
      <c r="T1519" s="0" t="n">
        <f aca="false">VLOOKUP($D1519,metadata!$B$2:$S$451,17,0)</f>
        <v>262</v>
      </c>
      <c r="U1519" s="0" t="str">
        <f aca="false">VLOOKUP($D1519,metadata!$B$2:$S$451,18,0)</f>
        <v/>
      </c>
      <c r="V1519" s="0" t="n">
        <f aca="false">VLOOKUP($D1519,metadata!$B$2:$Z$451,19,0)</f>
        <v>6</v>
      </c>
      <c r="W1519" s="0" t="str">
        <f aca="false">VLOOKUP($D1519,metadata!$B$2:$Z$451,20,0)</f>
        <v>acc</v>
      </c>
      <c r="X1519" s="0" t="str">
        <f aca="false">VLOOKUP($D1519,metadata!$B$2:$Z$451,21,0)</f>
        <v/>
      </c>
      <c r="Y1519" s="0" t="n">
        <f aca="false">VLOOKUP($D1519,metadata!$B$2:$Z$451,22,0)</f>
        <v>38</v>
      </c>
      <c r="Z1519" s="0" t="str">
        <f aca="false">VLOOKUP($D1519,metadata!$B$2:$Z$451,23,0)</f>
        <v/>
      </c>
      <c r="AA1519" s="0" t="str">
        <f aca="false">VLOOKUP($D1519,metadata!$B$2:$Z$451,24,0)</f>
        <v>adult</v>
      </c>
      <c r="AB1519" s="0" t="str">
        <f aca="false">VLOOKUP($D1519,metadata!$B$2:$Z$451,25,0)</f>
        <v/>
      </c>
      <c r="AC1519" s="0" t="n">
        <v>7.16505594871448</v>
      </c>
      <c r="AD1519" s="0" t="n">
        <v>45.2603239274025</v>
      </c>
      <c r="AF1519" s="0" t="n">
        <f aca="false">IF(AE1519="",V1519,AE1519)</f>
        <v>6</v>
      </c>
      <c r="AG1519" s="0" t="n">
        <v>8</v>
      </c>
      <c r="AH1519" s="0" t="n">
        <v>2017</v>
      </c>
      <c r="AI1519" s="0" t="s">
        <v>37</v>
      </c>
      <c r="AJ1519" s="0" t="s">
        <v>38</v>
      </c>
    </row>
    <row r="1520" customFormat="false" ht="13.8" hidden="false" customHeight="false" outlineLevel="0" collapsed="false">
      <c r="C1520" s="0" t="n">
        <v>1528</v>
      </c>
      <c r="D1520" s="3" t="str">
        <f aca="false">VLOOKUP(C1520,$A$1:$B$451,2)</f>
        <v>38-BOL</v>
      </c>
      <c r="E1520" s="0" t="str">
        <f aca="false">VLOOKUP($D1520,metadata!$B$2:$S$451,2,0)</f>
        <v>Pegoraro, M; Zonato, V; Tyler, ER; Fedele, G; Kyriacou, CP; Tauber, E</v>
      </c>
      <c r="F1520" s="0" t="str">
        <f aca="false">VLOOKUP($D1520,metadata!$B$2:$S$451,3,0)</f>
        <v>Geographical analysis of diapause inducibility in European Drosophila melanogaster populations</v>
      </c>
      <c r="G1520" s="0" t="str">
        <f aca="false">VLOOKUP($D1520,metadata!$B$2:$S$451,4,0)</f>
        <v>10.1016/j.jinsphys.2017.01.015</v>
      </c>
      <c r="H1520" s="0" t="str">
        <f aca="false">VLOOKUP($D1520,metadata!$B$2:$S$451,5,0)</f>
        <v>y</v>
      </c>
      <c r="I1520" s="0" t="str">
        <f aca="false">VLOOKUP($D1520,metadata!$B$2:$S$451,6,0)</f>
        <v>a</v>
      </c>
      <c r="J1520" s="0" t="str">
        <f aca="false">VLOOKUP($D1520,metadata!$B$2:$S$451,7,0)</f>
        <v>i</v>
      </c>
      <c r="K1520" s="0" t="n">
        <f aca="false">VLOOKUP($D1520,metadata!$B$2:$S$451,8,0)</f>
        <v>6</v>
      </c>
      <c r="L1520" s="0" t="n">
        <f aca="false">VLOOKUP($D1520,metadata!$B$2:$S$451,9,0)</f>
        <v>6</v>
      </c>
      <c r="M1520" s="0" t="str">
        <f aca="false">VLOOKUP($D1520,metadata!$B$2:$S$451,10,0)</f>
        <v/>
      </c>
      <c r="N1520" s="0" t="str">
        <f aca="false">VLOOKUP($D1520,metadata!$B$2:$S$451,11,0)</f>
        <v>Drosophila melanogaster</v>
      </c>
      <c r="O1520" s="0" t="str">
        <f aca="false">VLOOKUP($D1520,metadata!$B$2:$S$451,12,0)</f>
        <v>diptera</v>
      </c>
      <c r="P1520" s="0" t="str">
        <f aca="false">VLOOKUP($D1520,metadata!$B$2:$S$451,13,0)</f>
        <v>BOL</v>
      </c>
      <c r="Q1520" s="0" t="n">
        <f aca="false">VLOOKUP($D1520,metadata!$B$2:$S$451,14,0)</f>
        <v>46.3</v>
      </c>
      <c r="R1520" s="0" t="n">
        <f aca="false">VLOOKUP($D1520,metadata!$B$2:$S$451,15,0)</f>
        <v>11.22</v>
      </c>
      <c r="S1520" s="0" t="n">
        <f aca="false">VLOOKUP($D1520,metadata!$B$2:$S$451,16,0)</f>
        <v>0.01</v>
      </c>
      <c r="T1520" s="0" t="n">
        <f aca="false">VLOOKUP($D1520,metadata!$B$2:$S$451,17,0)</f>
        <v>262</v>
      </c>
      <c r="U1520" s="0" t="str">
        <f aca="false">VLOOKUP($D1520,metadata!$B$2:$S$451,18,0)</f>
        <v/>
      </c>
      <c r="V1520" s="0" t="n">
        <f aca="false">VLOOKUP($D1520,metadata!$B$2:$Z$451,19,0)</f>
        <v>6</v>
      </c>
      <c r="W1520" s="0" t="str">
        <f aca="false">VLOOKUP($D1520,metadata!$B$2:$Z$451,20,0)</f>
        <v>acc</v>
      </c>
      <c r="X1520" s="0" t="str">
        <f aca="false">VLOOKUP($D1520,metadata!$B$2:$Z$451,21,0)</f>
        <v/>
      </c>
      <c r="Y1520" s="0" t="n">
        <f aca="false">VLOOKUP($D1520,metadata!$B$2:$Z$451,22,0)</f>
        <v>38</v>
      </c>
      <c r="Z1520" s="0" t="str">
        <f aca="false">VLOOKUP($D1520,metadata!$B$2:$Z$451,23,0)</f>
        <v/>
      </c>
      <c r="AA1520" s="0" t="str">
        <f aca="false">VLOOKUP($D1520,metadata!$B$2:$Z$451,24,0)</f>
        <v>adult</v>
      </c>
      <c r="AB1520" s="0" t="str">
        <f aca="false">VLOOKUP($D1520,metadata!$B$2:$Z$451,25,0)</f>
        <v/>
      </c>
      <c r="AC1520" s="0" t="n">
        <v>9.29492068702511</v>
      </c>
      <c r="AD1520" s="0" t="n">
        <v>58.2883127666236</v>
      </c>
      <c r="AF1520" s="0" t="n">
        <f aca="false">IF(AE1520="",V1520,AE1520)</f>
        <v>6</v>
      </c>
      <c r="AG1520" s="0" t="n">
        <v>10</v>
      </c>
      <c r="AH1520" s="0" t="n">
        <v>2017</v>
      </c>
      <c r="AI1520" s="0" t="s">
        <v>37</v>
      </c>
      <c r="AJ1520" s="0" t="s">
        <v>38</v>
      </c>
    </row>
    <row r="1521" customFormat="false" ht="13.8" hidden="false" customHeight="false" outlineLevel="0" collapsed="false">
      <c r="C1521" s="0" t="n">
        <v>1529</v>
      </c>
      <c r="D1521" s="3" t="str">
        <f aca="false">VLOOKUP(C1521,$A$1:$B$451,2)</f>
        <v>38-BOL</v>
      </c>
      <c r="E1521" s="0" t="str">
        <f aca="false">VLOOKUP($D1521,metadata!$B$2:$S$451,2,0)</f>
        <v>Pegoraro, M; Zonato, V; Tyler, ER; Fedele, G; Kyriacou, CP; Tauber, E</v>
      </c>
      <c r="F1521" s="0" t="str">
        <f aca="false">VLOOKUP($D1521,metadata!$B$2:$S$451,3,0)</f>
        <v>Geographical analysis of diapause inducibility in European Drosophila melanogaster populations</v>
      </c>
      <c r="G1521" s="0" t="str">
        <f aca="false">VLOOKUP($D1521,metadata!$B$2:$S$451,4,0)</f>
        <v>10.1016/j.jinsphys.2017.01.015</v>
      </c>
      <c r="H1521" s="0" t="str">
        <f aca="false">VLOOKUP($D1521,metadata!$B$2:$S$451,5,0)</f>
        <v>y</v>
      </c>
      <c r="I1521" s="0" t="str">
        <f aca="false">VLOOKUP($D1521,metadata!$B$2:$S$451,6,0)</f>
        <v>a</v>
      </c>
      <c r="J1521" s="0" t="str">
        <f aca="false">VLOOKUP($D1521,metadata!$B$2:$S$451,7,0)</f>
        <v>i</v>
      </c>
      <c r="K1521" s="0" t="n">
        <f aca="false">VLOOKUP($D1521,metadata!$B$2:$S$451,8,0)</f>
        <v>6</v>
      </c>
      <c r="L1521" s="0" t="n">
        <f aca="false">VLOOKUP($D1521,metadata!$B$2:$S$451,9,0)</f>
        <v>6</v>
      </c>
      <c r="M1521" s="0" t="str">
        <f aca="false">VLOOKUP($D1521,metadata!$B$2:$S$451,10,0)</f>
        <v/>
      </c>
      <c r="N1521" s="0" t="str">
        <f aca="false">VLOOKUP($D1521,metadata!$B$2:$S$451,11,0)</f>
        <v>Drosophila melanogaster</v>
      </c>
      <c r="O1521" s="0" t="str">
        <f aca="false">VLOOKUP($D1521,metadata!$B$2:$S$451,12,0)</f>
        <v>diptera</v>
      </c>
      <c r="P1521" s="0" t="str">
        <f aca="false">VLOOKUP($D1521,metadata!$B$2:$S$451,13,0)</f>
        <v>BOL</v>
      </c>
      <c r="Q1521" s="0" t="n">
        <f aca="false">VLOOKUP($D1521,metadata!$B$2:$S$451,14,0)</f>
        <v>46.3</v>
      </c>
      <c r="R1521" s="0" t="n">
        <f aca="false">VLOOKUP($D1521,metadata!$B$2:$S$451,15,0)</f>
        <v>11.22</v>
      </c>
      <c r="S1521" s="0" t="n">
        <f aca="false">VLOOKUP($D1521,metadata!$B$2:$S$451,16,0)</f>
        <v>0.01</v>
      </c>
      <c r="T1521" s="0" t="n">
        <f aca="false">VLOOKUP($D1521,metadata!$B$2:$S$451,17,0)</f>
        <v>262</v>
      </c>
      <c r="U1521" s="0" t="str">
        <f aca="false">VLOOKUP($D1521,metadata!$B$2:$S$451,18,0)</f>
        <v/>
      </c>
      <c r="V1521" s="0" t="n">
        <f aca="false">VLOOKUP($D1521,metadata!$B$2:$Z$451,19,0)</f>
        <v>6</v>
      </c>
      <c r="W1521" s="0" t="str">
        <f aca="false">VLOOKUP($D1521,metadata!$B$2:$Z$451,20,0)</f>
        <v>acc</v>
      </c>
      <c r="X1521" s="0" t="str">
        <f aca="false">VLOOKUP($D1521,metadata!$B$2:$Z$451,21,0)</f>
        <v/>
      </c>
      <c r="Y1521" s="0" t="n">
        <f aca="false">VLOOKUP($D1521,metadata!$B$2:$Z$451,22,0)</f>
        <v>38</v>
      </c>
      <c r="Z1521" s="0" t="str">
        <f aca="false">VLOOKUP($D1521,metadata!$B$2:$Z$451,23,0)</f>
        <v/>
      </c>
      <c r="AA1521" s="0" t="str">
        <f aca="false">VLOOKUP($D1521,metadata!$B$2:$Z$451,24,0)</f>
        <v>adult</v>
      </c>
      <c r="AB1521" s="0" t="str">
        <f aca="false">VLOOKUP($D1521,metadata!$B$2:$Z$451,25,0)</f>
        <v/>
      </c>
      <c r="AC1521" s="0" t="n">
        <v>11.4415224560334</v>
      </c>
      <c r="AD1521" s="0" t="n">
        <v>44.114868303636</v>
      </c>
      <c r="AF1521" s="0" t="n">
        <f aca="false">IF(AE1521="",V1521,AE1521)</f>
        <v>6</v>
      </c>
      <c r="AG1521" s="0" t="n">
        <v>12</v>
      </c>
      <c r="AH1521" s="0" t="n">
        <v>2017</v>
      </c>
      <c r="AI1521" s="0" t="s">
        <v>37</v>
      </c>
      <c r="AJ1521" s="0" t="s">
        <v>38</v>
      </c>
    </row>
    <row r="1522" customFormat="false" ht="13.8" hidden="false" customHeight="false" outlineLevel="0" collapsed="false">
      <c r="C1522" s="0" t="n">
        <v>1530</v>
      </c>
      <c r="D1522" s="3" t="str">
        <f aca="false">VLOOKUP(C1522,$A$1:$B$451,2)</f>
        <v>38-BOL</v>
      </c>
      <c r="E1522" s="0" t="str">
        <f aca="false">VLOOKUP($D1522,metadata!$B$2:$S$451,2,0)</f>
        <v>Pegoraro, M; Zonato, V; Tyler, ER; Fedele, G; Kyriacou, CP; Tauber, E</v>
      </c>
      <c r="F1522" s="0" t="str">
        <f aca="false">VLOOKUP($D1522,metadata!$B$2:$S$451,3,0)</f>
        <v>Geographical analysis of diapause inducibility in European Drosophila melanogaster populations</v>
      </c>
      <c r="G1522" s="0" t="str">
        <f aca="false">VLOOKUP($D1522,metadata!$B$2:$S$451,4,0)</f>
        <v>10.1016/j.jinsphys.2017.01.015</v>
      </c>
      <c r="H1522" s="0" t="str">
        <f aca="false">VLOOKUP($D1522,metadata!$B$2:$S$451,5,0)</f>
        <v>y</v>
      </c>
      <c r="I1522" s="0" t="str">
        <f aca="false">VLOOKUP($D1522,metadata!$B$2:$S$451,6,0)</f>
        <v>a</v>
      </c>
      <c r="J1522" s="0" t="str">
        <f aca="false">VLOOKUP($D1522,metadata!$B$2:$S$451,7,0)</f>
        <v>i</v>
      </c>
      <c r="K1522" s="0" t="n">
        <f aca="false">VLOOKUP($D1522,metadata!$B$2:$S$451,8,0)</f>
        <v>6</v>
      </c>
      <c r="L1522" s="0" t="n">
        <f aca="false">VLOOKUP($D1522,metadata!$B$2:$S$451,9,0)</f>
        <v>6</v>
      </c>
      <c r="M1522" s="0" t="str">
        <f aca="false">VLOOKUP($D1522,metadata!$B$2:$S$451,10,0)</f>
        <v/>
      </c>
      <c r="N1522" s="0" t="str">
        <f aca="false">VLOOKUP($D1522,metadata!$B$2:$S$451,11,0)</f>
        <v>Drosophila melanogaster</v>
      </c>
      <c r="O1522" s="0" t="str">
        <f aca="false">VLOOKUP($D1522,metadata!$B$2:$S$451,12,0)</f>
        <v>diptera</v>
      </c>
      <c r="P1522" s="0" t="str">
        <f aca="false">VLOOKUP($D1522,metadata!$B$2:$S$451,13,0)</f>
        <v>BOL</v>
      </c>
      <c r="Q1522" s="0" t="n">
        <f aca="false">VLOOKUP($D1522,metadata!$B$2:$S$451,14,0)</f>
        <v>46.3</v>
      </c>
      <c r="R1522" s="0" t="n">
        <f aca="false">VLOOKUP($D1522,metadata!$B$2:$S$451,15,0)</f>
        <v>11.22</v>
      </c>
      <c r="S1522" s="0" t="n">
        <f aca="false">VLOOKUP($D1522,metadata!$B$2:$S$451,16,0)</f>
        <v>0.01</v>
      </c>
      <c r="T1522" s="0" t="n">
        <f aca="false">VLOOKUP($D1522,metadata!$B$2:$S$451,17,0)</f>
        <v>262</v>
      </c>
      <c r="U1522" s="0" t="str">
        <f aca="false">VLOOKUP($D1522,metadata!$B$2:$S$451,18,0)</f>
        <v/>
      </c>
      <c r="V1522" s="0" t="n">
        <f aca="false">VLOOKUP($D1522,metadata!$B$2:$Z$451,19,0)</f>
        <v>6</v>
      </c>
      <c r="W1522" s="0" t="str">
        <f aca="false">VLOOKUP($D1522,metadata!$B$2:$Z$451,20,0)</f>
        <v>acc</v>
      </c>
      <c r="X1522" s="0" t="str">
        <f aca="false">VLOOKUP($D1522,metadata!$B$2:$Z$451,21,0)</f>
        <v/>
      </c>
      <c r="Y1522" s="0" t="n">
        <f aca="false">VLOOKUP($D1522,metadata!$B$2:$Z$451,22,0)</f>
        <v>38</v>
      </c>
      <c r="Z1522" s="0" t="str">
        <f aca="false">VLOOKUP($D1522,metadata!$B$2:$Z$451,23,0)</f>
        <v/>
      </c>
      <c r="AA1522" s="0" t="str">
        <f aca="false">VLOOKUP($D1522,metadata!$B$2:$Z$451,24,0)</f>
        <v>adult</v>
      </c>
      <c r="AB1522" s="0" t="str">
        <f aca="false">VLOOKUP($D1522,metadata!$B$2:$Z$451,25,0)</f>
        <v/>
      </c>
      <c r="AC1522" s="0" t="n">
        <v>13.5715733912244</v>
      </c>
      <c r="AD1522" s="0" t="n">
        <v>55.7277608514852</v>
      </c>
      <c r="AF1522" s="0" t="n">
        <f aca="false">IF(AE1522="",V1522,AE1522)</f>
        <v>6</v>
      </c>
      <c r="AG1522" s="0" t="n">
        <v>14</v>
      </c>
      <c r="AH1522" s="0" t="n">
        <v>2017</v>
      </c>
      <c r="AI1522" s="0" t="s">
        <v>37</v>
      </c>
      <c r="AJ1522" s="0" t="s">
        <v>38</v>
      </c>
    </row>
    <row r="1523" customFormat="false" ht="13.8" hidden="false" customHeight="false" outlineLevel="0" collapsed="false">
      <c r="C1523" s="0" t="n">
        <v>1531</v>
      </c>
      <c r="D1523" s="3" t="str">
        <f aca="false">VLOOKUP(C1523,$A$1:$B$451,2)</f>
        <v>38-BOL</v>
      </c>
      <c r="E1523" s="0" t="str">
        <f aca="false">VLOOKUP($D1523,metadata!$B$2:$S$451,2,0)</f>
        <v>Pegoraro, M; Zonato, V; Tyler, ER; Fedele, G; Kyriacou, CP; Tauber, E</v>
      </c>
      <c r="F1523" s="0" t="str">
        <f aca="false">VLOOKUP($D1523,metadata!$B$2:$S$451,3,0)</f>
        <v>Geographical analysis of diapause inducibility in European Drosophila melanogaster populations</v>
      </c>
      <c r="G1523" s="0" t="str">
        <f aca="false">VLOOKUP($D1523,metadata!$B$2:$S$451,4,0)</f>
        <v>10.1016/j.jinsphys.2017.01.015</v>
      </c>
      <c r="H1523" s="0" t="str">
        <f aca="false">VLOOKUP($D1523,metadata!$B$2:$S$451,5,0)</f>
        <v>y</v>
      </c>
      <c r="I1523" s="0" t="str">
        <f aca="false">VLOOKUP($D1523,metadata!$B$2:$S$451,6,0)</f>
        <v>a</v>
      </c>
      <c r="J1523" s="0" t="str">
        <f aca="false">VLOOKUP($D1523,metadata!$B$2:$S$451,7,0)</f>
        <v>i</v>
      </c>
      <c r="K1523" s="0" t="n">
        <f aca="false">VLOOKUP($D1523,metadata!$B$2:$S$451,8,0)</f>
        <v>6</v>
      </c>
      <c r="L1523" s="0" t="n">
        <f aca="false">VLOOKUP($D1523,metadata!$B$2:$S$451,9,0)</f>
        <v>6</v>
      </c>
      <c r="M1523" s="0" t="str">
        <f aca="false">VLOOKUP($D1523,metadata!$B$2:$S$451,10,0)</f>
        <v/>
      </c>
      <c r="N1523" s="0" t="str">
        <f aca="false">VLOOKUP($D1523,metadata!$B$2:$S$451,11,0)</f>
        <v>Drosophila melanogaster</v>
      </c>
      <c r="O1523" s="0" t="str">
        <f aca="false">VLOOKUP($D1523,metadata!$B$2:$S$451,12,0)</f>
        <v>diptera</v>
      </c>
      <c r="P1523" s="0" t="str">
        <f aca="false">VLOOKUP($D1523,metadata!$B$2:$S$451,13,0)</f>
        <v>BOL</v>
      </c>
      <c r="Q1523" s="0" t="n">
        <f aca="false">VLOOKUP($D1523,metadata!$B$2:$S$451,14,0)</f>
        <v>46.3</v>
      </c>
      <c r="R1523" s="0" t="n">
        <f aca="false">VLOOKUP($D1523,metadata!$B$2:$S$451,15,0)</f>
        <v>11.22</v>
      </c>
      <c r="S1523" s="0" t="n">
        <f aca="false">VLOOKUP($D1523,metadata!$B$2:$S$451,16,0)</f>
        <v>0.01</v>
      </c>
      <c r="T1523" s="0" t="n">
        <f aca="false">VLOOKUP($D1523,metadata!$B$2:$S$451,17,0)</f>
        <v>262</v>
      </c>
      <c r="U1523" s="0" t="str">
        <f aca="false">VLOOKUP($D1523,metadata!$B$2:$S$451,18,0)</f>
        <v/>
      </c>
      <c r="V1523" s="0" t="n">
        <f aca="false">VLOOKUP($D1523,metadata!$B$2:$Z$451,19,0)</f>
        <v>6</v>
      </c>
      <c r="W1523" s="0" t="str">
        <f aca="false">VLOOKUP($D1523,metadata!$B$2:$Z$451,20,0)</f>
        <v>acc</v>
      </c>
      <c r="X1523" s="0" t="str">
        <f aca="false">VLOOKUP($D1523,metadata!$B$2:$Z$451,21,0)</f>
        <v/>
      </c>
      <c r="Y1523" s="0" t="n">
        <f aca="false">VLOOKUP($D1523,metadata!$B$2:$Z$451,22,0)</f>
        <v>38</v>
      </c>
      <c r="Z1523" s="0" t="str">
        <f aca="false">VLOOKUP($D1523,metadata!$B$2:$Z$451,23,0)</f>
        <v/>
      </c>
      <c r="AA1523" s="0" t="str">
        <f aca="false">VLOOKUP($D1523,metadata!$B$2:$Z$451,24,0)</f>
        <v>adult</v>
      </c>
      <c r="AB1523" s="0" t="str">
        <f aca="false">VLOOKUP($D1523,metadata!$B$2:$Z$451,25,0)</f>
        <v/>
      </c>
      <c r="AC1523" s="0" t="n">
        <v>15.7469736110747</v>
      </c>
      <c r="AD1523" s="0" t="n">
        <v>22.6860899896419</v>
      </c>
      <c r="AF1523" s="0" t="n">
        <f aca="false">IF(AE1523="",V1523,AE1523)</f>
        <v>6</v>
      </c>
      <c r="AG1523" s="0" t="n">
        <v>16</v>
      </c>
      <c r="AH1523" s="0" t="n">
        <v>2017</v>
      </c>
      <c r="AI1523" s="0" t="s">
        <v>37</v>
      </c>
      <c r="AJ1523" s="0" t="s">
        <v>38</v>
      </c>
    </row>
    <row r="1524" customFormat="false" ht="13.8" hidden="false" customHeight="false" outlineLevel="0" collapsed="false">
      <c r="C1524" s="0" t="n">
        <v>1532</v>
      </c>
      <c r="D1524" s="3" t="str">
        <f aca="false">VLOOKUP(C1524,$A$1:$B$451,2)</f>
        <v>38-BOL</v>
      </c>
      <c r="E1524" s="0" t="str">
        <f aca="false">VLOOKUP($D1524,metadata!$B$2:$S$451,2,0)</f>
        <v>Pegoraro, M; Zonato, V; Tyler, ER; Fedele, G; Kyriacou, CP; Tauber, E</v>
      </c>
      <c r="F1524" s="0" t="str">
        <f aca="false">VLOOKUP($D1524,metadata!$B$2:$S$451,3,0)</f>
        <v>Geographical analysis of diapause inducibility in European Drosophila melanogaster populations</v>
      </c>
      <c r="G1524" s="0" t="str">
        <f aca="false">VLOOKUP($D1524,metadata!$B$2:$S$451,4,0)</f>
        <v>10.1016/j.jinsphys.2017.01.015</v>
      </c>
      <c r="H1524" s="0" t="str">
        <f aca="false">VLOOKUP($D1524,metadata!$B$2:$S$451,5,0)</f>
        <v>y</v>
      </c>
      <c r="I1524" s="0" t="str">
        <f aca="false">VLOOKUP($D1524,metadata!$B$2:$S$451,6,0)</f>
        <v>a</v>
      </c>
      <c r="J1524" s="0" t="str">
        <f aca="false">VLOOKUP($D1524,metadata!$B$2:$S$451,7,0)</f>
        <v>i</v>
      </c>
      <c r="K1524" s="0" t="n">
        <f aca="false">VLOOKUP($D1524,metadata!$B$2:$S$451,8,0)</f>
        <v>6</v>
      </c>
      <c r="L1524" s="0" t="n">
        <f aca="false">VLOOKUP($D1524,metadata!$B$2:$S$451,9,0)</f>
        <v>6</v>
      </c>
      <c r="M1524" s="0" t="str">
        <f aca="false">VLOOKUP($D1524,metadata!$B$2:$S$451,10,0)</f>
        <v/>
      </c>
      <c r="N1524" s="0" t="str">
        <f aca="false">VLOOKUP($D1524,metadata!$B$2:$S$451,11,0)</f>
        <v>Drosophila melanogaster</v>
      </c>
      <c r="O1524" s="0" t="str">
        <f aca="false">VLOOKUP($D1524,metadata!$B$2:$S$451,12,0)</f>
        <v>diptera</v>
      </c>
      <c r="P1524" s="0" t="str">
        <f aca="false">VLOOKUP($D1524,metadata!$B$2:$S$451,13,0)</f>
        <v>BOL</v>
      </c>
      <c r="Q1524" s="0" t="n">
        <f aca="false">VLOOKUP($D1524,metadata!$B$2:$S$451,14,0)</f>
        <v>46.3</v>
      </c>
      <c r="R1524" s="0" t="n">
        <f aca="false">VLOOKUP($D1524,metadata!$B$2:$S$451,15,0)</f>
        <v>11.22</v>
      </c>
      <c r="S1524" s="0" t="n">
        <f aca="false">VLOOKUP($D1524,metadata!$B$2:$S$451,16,0)</f>
        <v>0.01</v>
      </c>
      <c r="T1524" s="0" t="n">
        <f aca="false">VLOOKUP($D1524,metadata!$B$2:$S$451,17,0)</f>
        <v>262</v>
      </c>
      <c r="U1524" s="0" t="str">
        <f aca="false">VLOOKUP($D1524,metadata!$B$2:$S$451,18,0)</f>
        <v/>
      </c>
      <c r="V1524" s="0" t="n">
        <f aca="false">VLOOKUP($D1524,metadata!$B$2:$Z$451,19,0)</f>
        <v>6</v>
      </c>
      <c r="W1524" s="0" t="str">
        <f aca="false">VLOOKUP($D1524,metadata!$B$2:$Z$451,20,0)</f>
        <v>acc</v>
      </c>
      <c r="X1524" s="0" t="str">
        <f aca="false">VLOOKUP($D1524,metadata!$B$2:$Z$451,21,0)</f>
        <v/>
      </c>
      <c r="Y1524" s="0" t="n">
        <f aca="false">VLOOKUP($D1524,metadata!$B$2:$Z$451,22,0)</f>
        <v>38</v>
      </c>
      <c r="Z1524" s="0" t="str">
        <f aca="false">VLOOKUP($D1524,metadata!$B$2:$Z$451,23,0)</f>
        <v/>
      </c>
      <c r="AA1524" s="0" t="str">
        <f aca="false">VLOOKUP($D1524,metadata!$B$2:$Z$451,24,0)</f>
        <v>adult</v>
      </c>
      <c r="AB1524" s="0" t="str">
        <f aca="false">VLOOKUP($D1524,metadata!$B$2:$Z$451,25,0)</f>
        <v/>
      </c>
      <c r="AC1524" s="0" t="n">
        <v>17.85037770382</v>
      </c>
      <c r="AD1524" s="0" t="n">
        <v>36.8149851249381</v>
      </c>
      <c r="AF1524" s="0" t="n">
        <f aca="false">IF(AE1524="",V1524,AE1524)</f>
        <v>6</v>
      </c>
      <c r="AG1524" s="0" t="n">
        <v>18</v>
      </c>
      <c r="AH1524" s="0" t="n">
        <v>2017</v>
      </c>
      <c r="AI1524" s="0" t="s">
        <v>37</v>
      </c>
      <c r="AJ1524" s="0" t="s">
        <v>38</v>
      </c>
    </row>
    <row r="1525" customFormat="false" ht="13.8" hidden="false" customHeight="false" outlineLevel="0" collapsed="false">
      <c r="C1525" s="0" t="n">
        <v>1533</v>
      </c>
      <c r="D1525" s="3" t="str">
        <f aca="false">VLOOKUP(C1525,$A$1:$B$451,2)</f>
        <v>38-HU</v>
      </c>
      <c r="E1525" s="0" t="str">
        <f aca="false">VLOOKUP($D1525,metadata!$B$2:$S$451,2,0)</f>
        <v>Pegoraro, M; Zonato, V; Tyler, ER; Fedele, G; Kyriacou, CP; Tauber, E</v>
      </c>
      <c r="F1525" s="0" t="str">
        <f aca="false">VLOOKUP($D1525,metadata!$B$2:$S$451,3,0)</f>
        <v>Geographical analysis of diapause inducibility in European Drosophila melanogaster populations</v>
      </c>
      <c r="G1525" s="0" t="str">
        <f aca="false">VLOOKUP($D1525,metadata!$B$2:$S$451,4,0)</f>
        <v>10.1016/j.jinsphys.2017.01.015</v>
      </c>
      <c r="H1525" s="0" t="str">
        <f aca="false">VLOOKUP($D1525,metadata!$B$2:$S$451,5,0)</f>
        <v>y</v>
      </c>
      <c r="I1525" s="0" t="str">
        <f aca="false">VLOOKUP($D1525,metadata!$B$2:$S$451,6,0)</f>
        <v>a</v>
      </c>
      <c r="J1525" s="0" t="str">
        <f aca="false">VLOOKUP($D1525,metadata!$B$2:$S$451,7,0)</f>
        <v>i</v>
      </c>
      <c r="K1525" s="0" t="n">
        <f aca="false">VLOOKUP($D1525,metadata!$B$2:$S$451,8,0)</f>
        <v>6</v>
      </c>
      <c r="L1525" s="0" t="n">
        <f aca="false">VLOOKUP($D1525,metadata!$B$2:$S$451,9,0)</f>
        <v>6</v>
      </c>
      <c r="M1525" s="0" t="str">
        <f aca="false">VLOOKUP($D1525,metadata!$B$2:$S$451,10,0)</f>
        <v/>
      </c>
      <c r="N1525" s="0" t="str">
        <f aca="false">VLOOKUP($D1525,metadata!$B$2:$S$451,11,0)</f>
        <v>Drosophila melanogaster</v>
      </c>
      <c r="O1525" s="0" t="str">
        <f aca="false">VLOOKUP($D1525,metadata!$B$2:$S$451,12,0)</f>
        <v>diptera</v>
      </c>
      <c r="P1525" s="0" t="str">
        <f aca="false">VLOOKUP($D1525,metadata!$B$2:$S$451,13,0)</f>
        <v>HU</v>
      </c>
      <c r="Q1525" s="0" t="n">
        <f aca="false">VLOOKUP($D1525,metadata!$B$2:$S$451,14,0)</f>
        <v>52.03</v>
      </c>
      <c r="R1525" s="0" t="n">
        <f aca="false">VLOOKUP($D1525,metadata!$B$2:$S$451,15,0)</f>
        <v>5.17</v>
      </c>
      <c r="S1525" s="0" t="n">
        <f aca="false">VLOOKUP($D1525,metadata!$B$2:$S$451,16,0)</f>
        <v>0.01</v>
      </c>
      <c r="T1525" s="0" t="n">
        <f aca="false">VLOOKUP($D1525,metadata!$B$2:$S$451,17,0)</f>
        <v>2</v>
      </c>
      <c r="U1525" s="0" t="str">
        <f aca="false">VLOOKUP($D1525,metadata!$B$2:$S$451,18,0)</f>
        <v/>
      </c>
      <c r="V1525" s="0" t="n">
        <f aca="false">VLOOKUP($D1525,metadata!$B$2:$Z$451,19,0)</f>
        <v>6</v>
      </c>
      <c r="W1525" s="0" t="str">
        <f aca="false">VLOOKUP($D1525,metadata!$B$2:$Z$451,20,0)</f>
        <v>acc</v>
      </c>
      <c r="X1525" s="0" t="str">
        <f aca="false">VLOOKUP($D1525,metadata!$B$2:$Z$451,21,0)</f>
        <v/>
      </c>
      <c r="Y1525" s="0" t="n">
        <f aca="false">VLOOKUP($D1525,metadata!$B$2:$Z$451,22,0)</f>
        <v>38</v>
      </c>
      <c r="Z1525" s="0" t="str">
        <f aca="false">VLOOKUP($D1525,metadata!$B$2:$Z$451,23,0)</f>
        <v/>
      </c>
      <c r="AA1525" s="0" t="str">
        <f aca="false">VLOOKUP($D1525,metadata!$B$2:$Z$451,24,0)</f>
        <v>adult</v>
      </c>
      <c r="AB1525" s="0" t="str">
        <f aca="false">VLOOKUP($D1525,metadata!$B$2:$Z$451,25,0)</f>
        <v/>
      </c>
      <c r="AC1525" s="0" t="n">
        <v>7.1632974226214</v>
      </c>
      <c r="AD1525" s="0" t="n">
        <v>58.6251222348039</v>
      </c>
      <c r="AF1525" s="0" t="n">
        <f aca="false">IF(AE1525="",V1525,AE1525)</f>
        <v>6</v>
      </c>
      <c r="AG1525" s="0" t="n">
        <v>8</v>
      </c>
      <c r="AH1525" s="0" t="n">
        <v>2017</v>
      </c>
      <c r="AI1525" s="0" t="s">
        <v>37</v>
      </c>
      <c r="AJ1525" s="0" t="s">
        <v>38</v>
      </c>
    </row>
    <row r="1526" customFormat="false" ht="13.8" hidden="false" customHeight="false" outlineLevel="0" collapsed="false">
      <c r="C1526" s="0" t="n">
        <v>1534</v>
      </c>
      <c r="D1526" s="3" t="str">
        <f aca="false">VLOOKUP(C1526,$A$1:$B$451,2)</f>
        <v>38-HU</v>
      </c>
      <c r="E1526" s="0" t="str">
        <f aca="false">VLOOKUP($D1526,metadata!$B$2:$S$451,2,0)</f>
        <v>Pegoraro, M; Zonato, V; Tyler, ER; Fedele, G; Kyriacou, CP; Tauber, E</v>
      </c>
      <c r="F1526" s="0" t="str">
        <f aca="false">VLOOKUP($D1526,metadata!$B$2:$S$451,3,0)</f>
        <v>Geographical analysis of diapause inducibility in European Drosophila melanogaster populations</v>
      </c>
      <c r="G1526" s="0" t="str">
        <f aca="false">VLOOKUP($D1526,metadata!$B$2:$S$451,4,0)</f>
        <v>10.1016/j.jinsphys.2017.01.015</v>
      </c>
      <c r="H1526" s="0" t="str">
        <f aca="false">VLOOKUP($D1526,metadata!$B$2:$S$451,5,0)</f>
        <v>y</v>
      </c>
      <c r="I1526" s="0" t="str">
        <f aca="false">VLOOKUP($D1526,metadata!$B$2:$S$451,6,0)</f>
        <v>a</v>
      </c>
      <c r="J1526" s="0" t="str">
        <f aca="false">VLOOKUP($D1526,metadata!$B$2:$S$451,7,0)</f>
        <v>i</v>
      </c>
      <c r="K1526" s="0" t="n">
        <f aca="false">VLOOKUP($D1526,metadata!$B$2:$S$451,8,0)</f>
        <v>6</v>
      </c>
      <c r="L1526" s="0" t="n">
        <f aca="false">VLOOKUP($D1526,metadata!$B$2:$S$451,9,0)</f>
        <v>6</v>
      </c>
      <c r="M1526" s="0" t="str">
        <f aca="false">VLOOKUP($D1526,metadata!$B$2:$S$451,10,0)</f>
        <v/>
      </c>
      <c r="N1526" s="0" t="str">
        <f aca="false">VLOOKUP($D1526,metadata!$B$2:$S$451,11,0)</f>
        <v>Drosophila melanogaster</v>
      </c>
      <c r="O1526" s="0" t="str">
        <f aca="false">VLOOKUP($D1526,metadata!$B$2:$S$451,12,0)</f>
        <v>diptera</v>
      </c>
      <c r="P1526" s="0" t="str">
        <f aca="false">VLOOKUP($D1526,metadata!$B$2:$S$451,13,0)</f>
        <v>HU</v>
      </c>
      <c r="Q1526" s="0" t="n">
        <f aca="false">VLOOKUP($D1526,metadata!$B$2:$S$451,14,0)</f>
        <v>52.03</v>
      </c>
      <c r="R1526" s="0" t="n">
        <f aca="false">VLOOKUP($D1526,metadata!$B$2:$S$451,15,0)</f>
        <v>5.17</v>
      </c>
      <c r="S1526" s="0" t="n">
        <f aca="false">VLOOKUP($D1526,metadata!$B$2:$S$451,16,0)</f>
        <v>0.01</v>
      </c>
      <c r="T1526" s="0" t="n">
        <f aca="false">VLOOKUP($D1526,metadata!$B$2:$S$451,17,0)</f>
        <v>2</v>
      </c>
      <c r="U1526" s="0" t="str">
        <f aca="false">VLOOKUP($D1526,metadata!$B$2:$S$451,18,0)</f>
        <v/>
      </c>
      <c r="V1526" s="0" t="n">
        <f aca="false">VLOOKUP($D1526,metadata!$B$2:$Z$451,19,0)</f>
        <v>6</v>
      </c>
      <c r="W1526" s="0" t="str">
        <f aca="false">VLOOKUP($D1526,metadata!$B$2:$Z$451,20,0)</f>
        <v>acc</v>
      </c>
      <c r="X1526" s="0" t="str">
        <f aca="false">VLOOKUP($D1526,metadata!$B$2:$Z$451,21,0)</f>
        <v/>
      </c>
      <c r="Y1526" s="0" t="n">
        <f aca="false">VLOOKUP($D1526,metadata!$B$2:$Z$451,22,0)</f>
        <v>38</v>
      </c>
      <c r="Z1526" s="0" t="str">
        <f aca="false">VLOOKUP($D1526,metadata!$B$2:$Z$451,23,0)</f>
        <v/>
      </c>
      <c r="AA1526" s="0" t="str">
        <f aca="false">VLOOKUP($D1526,metadata!$B$2:$Z$451,24,0)</f>
        <v>adult</v>
      </c>
      <c r="AB1526" s="0" t="str">
        <f aca="false">VLOOKUP($D1526,metadata!$B$2:$Z$451,25,0)</f>
        <v/>
      </c>
      <c r="AC1526" s="0" t="n">
        <v>9.30768551760664</v>
      </c>
      <c r="AD1526" s="0" t="n">
        <v>61.2756003470158</v>
      </c>
      <c r="AF1526" s="0" t="n">
        <f aca="false">IF(AE1526="",V1526,AE1526)</f>
        <v>6</v>
      </c>
      <c r="AG1526" s="0" t="n">
        <v>10</v>
      </c>
      <c r="AH1526" s="0" t="n">
        <v>2017</v>
      </c>
      <c r="AI1526" s="0" t="s">
        <v>37</v>
      </c>
      <c r="AJ1526" s="0" t="s">
        <v>38</v>
      </c>
    </row>
    <row r="1527" customFormat="false" ht="13.8" hidden="false" customHeight="false" outlineLevel="0" collapsed="false">
      <c r="C1527" s="0" t="n">
        <v>1535</v>
      </c>
      <c r="D1527" s="3" t="str">
        <f aca="false">VLOOKUP(C1527,$A$1:$B$451,2)</f>
        <v>38-HU</v>
      </c>
      <c r="E1527" s="0" t="str">
        <f aca="false">VLOOKUP($D1527,metadata!$B$2:$S$451,2,0)</f>
        <v>Pegoraro, M; Zonato, V; Tyler, ER; Fedele, G; Kyriacou, CP; Tauber, E</v>
      </c>
      <c r="F1527" s="0" t="str">
        <f aca="false">VLOOKUP($D1527,metadata!$B$2:$S$451,3,0)</f>
        <v>Geographical analysis of diapause inducibility in European Drosophila melanogaster populations</v>
      </c>
      <c r="G1527" s="0" t="str">
        <f aca="false">VLOOKUP($D1527,metadata!$B$2:$S$451,4,0)</f>
        <v>10.1016/j.jinsphys.2017.01.015</v>
      </c>
      <c r="H1527" s="0" t="str">
        <f aca="false">VLOOKUP($D1527,metadata!$B$2:$S$451,5,0)</f>
        <v>y</v>
      </c>
      <c r="I1527" s="0" t="str">
        <f aca="false">VLOOKUP($D1527,metadata!$B$2:$S$451,6,0)</f>
        <v>a</v>
      </c>
      <c r="J1527" s="0" t="str">
        <f aca="false">VLOOKUP($D1527,metadata!$B$2:$S$451,7,0)</f>
        <v>i</v>
      </c>
      <c r="K1527" s="0" t="n">
        <f aca="false">VLOOKUP($D1527,metadata!$B$2:$S$451,8,0)</f>
        <v>6</v>
      </c>
      <c r="L1527" s="0" t="n">
        <f aca="false">VLOOKUP($D1527,metadata!$B$2:$S$451,9,0)</f>
        <v>6</v>
      </c>
      <c r="M1527" s="0" t="str">
        <f aca="false">VLOOKUP($D1527,metadata!$B$2:$S$451,10,0)</f>
        <v/>
      </c>
      <c r="N1527" s="0" t="str">
        <f aca="false">VLOOKUP($D1527,metadata!$B$2:$S$451,11,0)</f>
        <v>Drosophila melanogaster</v>
      </c>
      <c r="O1527" s="0" t="str">
        <f aca="false">VLOOKUP($D1527,metadata!$B$2:$S$451,12,0)</f>
        <v>diptera</v>
      </c>
      <c r="P1527" s="0" t="str">
        <f aca="false">VLOOKUP($D1527,metadata!$B$2:$S$451,13,0)</f>
        <v>HU</v>
      </c>
      <c r="Q1527" s="0" t="n">
        <f aca="false">VLOOKUP($D1527,metadata!$B$2:$S$451,14,0)</f>
        <v>52.03</v>
      </c>
      <c r="R1527" s="0" t="n">
        <f aca="false">VLOOKUP($D1527,metadata!$B$2:$S$451,15,0)</f>
        <v>5.17</v>
      </c>
      <c r="S1527" s="0" t="n">
        <f aca="false">VLOOKUP($D1527,metadata!$B$2:$S$451,16,0)</f>
        <v>0.01</v>
      </c>
      <c r="T1527" s="0" t="n">
        <f aca="false">VLOOKUP($D1527,metadata!$B$2:$S$451,17,0)</f>
        <v>2</v>
      </c>
      <c r="U1527" s="0" t="str">
        <f aca="false">VLOOKUP($D1527,metadata!$B$2:$S$451,18,0)</f>
        <v/>
      </c>
      <c r="V1527" s="0" t="n">
        <f aca="false">VLOOKUP($D1527,metadata!$B$2:$Z$451,19,0)</f>
        <v>6</v>
      </c>
      <c r="W1527" s="0" t="str">
        <f aca="false">VLOOKUP($D1527,metadata!$B$2:$Z$451,20,0)</f>
        <v>acc</v>
      </c>
      <c r="X1527" s="0" t="str">
        <f aca="false">VLOOKUP($D1527,metadata!$B$2:$Z$451,21,0)</f>
        <v/>
      </c>
      <c r="Y1527" s="0" t="n">
        <f aca="false">VLOOKUP($D1527,metadata!$B$2:$Z$451,22,0)</f>
        <v>38</v>
      </c>
      <c r="Z1527" s="0" t="str">
        <f aca="false">VLOOKUP($D1527,metadata!$B$2:$Z$451,23,0)</f>
        <v/>
      </c>
      <c r="AA1527" s="0" t="str">
        <f aca="false">VLOOKUP($D1527,metadata!$B$2:$Z$451,24,0)</f>
        <v>adult</v>
      </c>
      <c r="AB1527" s="0" t="str">
        <f aca="false">VLOOKUP($D1527,metadata!$B$2:$Z$451,25,0)</f>
        <v/>
      </c>
      <c r="AC1527" s="0" t="n">
        <v>11.4414810789488</v>
      </c>
      <c r="AD1527" s="0" t="n">
        <v>44.4293341461631</v>
      </c>
      <c r="AF1527" s="0" t="n">
        <f aca="false">IF(AE1527="",V1527,AE1527)</f>
        <v>6</v>
      </c>
      <c r="AG1527" s="0" t="n">
        <v>12</v>
      </c>
      <c r="AH1527" s="0" t="n">
        <v>2017</v>
      </c>
      <c r="AI1527" s="0" t="s">
        <v>37</v>
      </c>
      <c r="AJ1527" s="0" t="s">
        <v>38</v>
      </c>
    </row>
    <row r="1528" customFormat="false" ht="13.8" hidden="false" customHeight="false" outlineLevel="0" collapsed="false">
      <c r="C1528" s="0" t="n">
        <v>1536</v>
      </c>
      <c r="D1528" s="3" t="str">
        <f aca="false">VLOOKUP(C1528,$A$1:$B$451,2)</f>
        <v>38-HU</v>
      </c>
      <c r="E1528" s="0" t="str">
        <f aca="false">VLOOKUP($D1528,metadata!$B$2:$S$451,2,0)</f>
        <v>Pegoraro, M; Zonato, V; Tyler, ER; Fedele, G; Kyriacou, CP; Tauber, E</v>
      </c>
      <c r="F1528" s="0" t="str">
        <f aca="false">VLOOKUP($D1528,metadata!$B$2:$S$451,3,0)</f>
        <v>Geographical analysis of diapause inducibility in European Drosophila melanogaster populations</v>
      </c>
      <c r="G1528" s="0" t="str">
        <f aca="false">VLOOKUP($D1528,metadata!$B$2:$S$451,4,0)</f>
        <v>10.1016/j.jinsphys.2017.01.015</v>
      </c>
      <c r="H1528" s="0" t="str">
        <f aca="false">VLOOKUP($D1528,metadata!$B$2:$S$451,5,0)</f>
        <v>y</v>
      </c>
      <c r="I1528" s="0" t="str">
        <f aca="false">VLOOKUP($D1528,metadata!$B$2:$S$451,6,0)</f>
        <v>a</v>
      </c>
      <c r="J1528" s="0" t="str">
        <f aca="false">VLOOKUP($D1528,metadata!$B$2:$S$451,7,0)</f>
        <v>i</v>
      </c>
      <c r="K1528" s="0" t="n">
        <f aca="false">VLOOKUP($D1528,metadata!$B$2:$S$451,8,0)</f>
        <v>6</v>
      </c>
      <c r="L1528" s="0" t="n">
        <f aca="false">VLOOKUP($D1528,metadata!$B$2:$S$451,9,0)</f>
        <v>6</v>
      </c>
      <c r="M1528" s="0" t="str">
        <f aca="false">VLOOKUP($D1528,metadata!$B$2:$S$451,10,0)</f>
        <v/>
      </c>
      <c r="N1528" s="0" t="str">
        <f aca="false">VLOOKUP($D1528,metadata!$B$2:$S$451,11,0)</f>
        <v>Drosophila melanogaster</v>
      </c>
      <c r="O1528" s="0" t="str">
        <f aca="false">VLOOKUP($D1528,metadata!$B$2:$S$451,12,0)</f>
        <v>diptera</v>
      </c>
      <c r="P1528" s="0" t="str">
        <f aca="false">VLOOKUP($D1528,metadata!$B$2:$S$451,13,0)</f>
        <v>HU</v>
      </c>
      <c r="Q1528" s="0" t="n">
        <f aca="false">VLOOKUP($D1528,metadata!$B$2:$S$451,14,0)</f>
        <v>52.03</v>
      </c>
      <c r="R1528" s="0" t="n">
        <f aca="false">VLOOKUP($D1528,metadata!$B$2:$S$451,15,0)</f>
        <v>5.17</v>
      </c>
      <c r="S1528" s="0" t="n">
        <f aca="false">VLOOKUP($D1528,metadata!$B$2:$S$451,16,0)</f>
        <v>0.01</v>
      </c>
      <c r="T1528" s="0" t="n">
        <f aca="false">VLOOKUP($D1528,metadata!$B$2:$S$451,17,0)</f>
        <v>2</v>
      </c>
      <c r="U1528" s="0" t="str">
        <f aca="false">VLOOKUP($D1528,metadata!$B$2:$S$451,18,0)</f>
        <v/>
      </c>
      <c r="V1528" s="0" t="n">
        <f aca="false">VLOOKUP($D1528,metadata!$B$2:$Z$451,19,0)</f>
        <v>6</v>
      </c>
      <c r="W1528" s="0" t="str">
        <f aca="false">VLOOKUP($D1528,metadata!$B$2:$Z$451,20,0)</f>
        <v>acc</v>
      </c>
      <c r="X1528" s="0" t="str">
        <f aca="false">VLOOKUP($D1528,metadata!$B$2:$Z$451,21,0)</f>
        <v/>
      </c>
      <c r="Y1528" s="0" t="n">
        <f aca="false">VLOOKUP($D1528,metadata!$B$2:$Z$451,22,0)</f>
        <v>38</v>
      </c>
      <c r="Z1528" s="0" t="str">
        <f aca="false">VLOOKUP($D1528,metadata!$B$2:$Z$451,23,0)</f>
        <v/>
      </c>
      <c r="AA1528" s="0" t="str">
        <f aca="false">VLOOKUP($D1528,metadata!$B$2:$Z$451,24,0)</f>
        <v>adult</v>
      </c>
      <c r="AB1528" s="0" t="str">
        <f aca="false">VLOOKUP($D1528,metadata!$B$2:$Z$451,25,0)</f>
        <v/>
      </c>
      <c r="AC1528" s="0" t="n">
        <v>13.5688425036446</v>
      </c>
      <c r="AD1528" s="0" t="n">
        <v>76.4825064582732</v>
      </c>
      <c r="AF1528" s="0" t="n">
        <f aca="false">IF(AE1528="",V1528,AE1528)</f>
        <v>6</v>
      </c>
      <c r="AG1528" s="0" t="n">
        <v>14</v>
      </c>
      <c r="AH1528" s="0" t="n">
        <v>2017</v>
      </c>
      <c r="AI1528" s="0" t="s">
        <v>37</v>
      </c>
      <c r="AJ1528" s="0" t="s">
        <v>38</v>
      </c>
    </row>
    <row r="1529" customFormat="false" ht="13.8" hidden="false" customHeight="false" outlineLevel="0" collapsed="false">
      <c r="C1529" s="0" t="n">
        <v>1537</v>
      </c>
      <c r="D1529" s="3" t="str">
        <f aca="false">VLOOKUP(C1529,$A$1:$B$451,2)</f>
        <v>38-HU</v>
      </c>
      <c r="E1529" s="0" t="str">
        <f aca="false">VLOOKUP($D1529,metadata!$B$2:$S$451,2,0)</f>
        <v>Pegoraro, M; Zonato, V; Tyler, ER; Fedele, G; Kyriacou, CP; Tauber, E</v>
      </c>
      <c r="F1529" s="0" t="str">
        <f aca="false">VLOOKUP($D1529,metadata!$B$2:$S$451,3,0)</f>
        <v>Geographical analysis of diapause inducibility in European Drosophila melanogaster populations</v>
      </c>
      <c r="G1529" s="0" t="str">
        <f aca="false">VLOOKUP($D1529,metadata!$B$2:$S$451,4,0)</f>
        <v>10.1016/j.jinsphys.2017.01.015</v>
      </c>
      <c r="H1529" s="0" t="str">
        <f aca="false">VLOOKUP($D1529,metadata!$B$2:$S$451,5,0)</f>
        <v>y</v>
      </c>
      <c r="I1529" s="0" t="str">
        <f aca="false">VLOOKUP($D1529,metadata!$B$2:$S$451,6,0)</f>
        <v>a</v>
      </c>
      <c r="J1529" s="0" t="str">
        <f aca="false">VLOOKUP($D1529,metadata!$B$2:$S$451,7,0)</f>
        <v>i</v>
      </c>
      <c r="K1529" s="0" t="n">
        <f aca="false">VLOOKUP($D1529,metadata!$B$2:$S$451,8,0)</f>
        <v>6</v>
      </c>
      <c r="L1529" s="0" t="n">
        <f aca="false">VLOOKUP($D1529,metadata!$B$2:$S$451,9,0)</f>
        <v>6</v>
      </c>
      <c r="M1529" s="0" t="str">
        <f aca="false">VLOOKUP($D1529,metadata!$B$2:$S$451,10,0)</f>
        <v/>
      </c>
      <c r="N1529" s="0" t="str">
        <f aca="false">VLOOKUP($D1529,metadata!$B$2:$S$451,11,0)</f>
        <v>Drosophila melanogaster</v>
      </c>
      <c r="O1529" s="0" t="str">
        <f aca="false">VLOOKUP($D1529,metadata!$B$2:$S$451,12,0)</f>
        <v>diptera</v>
      </c>
      <c r="P1529" s="0" t="str">
        <f aca="false">VLOOKUP($D1529,metadata!$B$2:$S$451,13,0)</f>
        <v>HU</v>
      </c>
      <c r="Q1529" s="0" t="n">
        <f aca="false">VLOOKUP($D1529,metadata!$B$2:$S$451,14,0)</f>
        <v>52.03</v>
      </c>
      <c r="R1529" s="0" t="n">
        <f aca="false">VLOOKUP($D1529,metadata!$B$2:$S$451,15,0)</f>
        <v>5.17</v>
      </c>
      <c r="S1529" s="0" t="n">
        <f aca="false">VLOOKUP($D1529,metadata!$B$2:$S$451,16,0)</f>
        <v>0.01</v>
      </c>
      <c r="T1529" s="0" t="n">
        <f aca="false">VLOOKUP($D1529,metadata!$B$2:$S$451,17,0)</f>
        <v>2</v>
      </c>
      <c r="U1529" s="0" t="str">
        <f aca="false">VLOOKUP($D1529,metadata!$B$2:$S$451,18,0)</f>
        <v/>
      </c>
      <c r="V1529" s="0" t="n">
        <f aca="false">VLOOKUP($D1529,metadata!$B$2:$Z$451,19,0)</f>
        <v>6</v>
      </c>
      <c r="W1529" s="0" t="str">
        <f aca="false">VLOOKUP($D1529,metadata!$B$2:$Z$451,20,0)</f>
        <v>acc</v>
      </c>
      <c r="X1529" s="0" t="str">
        <f aca="false">VLOOKUP($D1529,metadata!$B$2:$Z$451,21,0)</f>
        <v/>
      </c>
      <c r="Y1529" s="0" t="n">
        <f aca="false">VLOOKUP($D1529,metadata!$B$2:$Z$451,22,0)</f>
        <v>38</v>
      </c>
      <c r="Z1529" s="0" t="str">
        <f aca="false">VLOOKUP($D1529,metadata!$B$2:$Z$451,23,0)</f>
        <v/>
      </c>
      <c r="AA1529" s="0" t="str">
        <f aca="false">VLOOKUP($D1529,metadata!$B$2:$Z$451,24,0)</f>
        <v>adult</v>
      </c>
      <c r="AB1529" s="0" t="str">
        <f aca="false">VLOOKUP($D1529,metadata!$B$2:$Z$451,25,0)</f>
        <v/>
      </c>
      <c r="AC1529" s="0" t="n">
        <v>15.6938247459791</v>
      </c>
      <c r="AD1529" s="0" t="n">
        <v>26.6174647156911</v>
      </c>
      <c r="AF1529" s="0" t="n">
        <f aca="false">IF(AE1529="",V1529,AE1529)</f>
        <v>6</v>
      </c>
      <c r="AG1529" s="0" t="n">
        <v>16</v>
      </c>
      <c r="AH1529" s="0" t="n">
        <v>2017</v>
      </c>
      <c r="AI1529" s="0" t="s">
        <v>37</v>
      </c>
      <c r="AJ1529" s="0" t="s">
        <v>38</v>
      </c>
    </row>
    <row r="1530" customFormat="false" ht="13.8" hidden="false" customHeight="false" outlineLevel="0" collapsed="false">
      <c r="C1530" s="0" t="n">
        <v>1538</v>
      </c>
      <c r="D1530" s="3" t="str">
        <f aca="false">VLOOKUP(C1530,$A$1:$B$451,2)</f>
        <v>38-HU</v>
      </c>
      <c r="E1530" s="0" t="str">
        <f aca="false">VLOOKUP($D1530,metadata!$B$2:$S$451,2,0)</f>
        <v>Pegoraro, M; Zonato, V; Tyler, ER; Fedele, G; Kyriacou, CP; Tauber, E</v>
      </c>
      <c r="F1530" s="0" t="str">
        <f aca="false">VLOOKUP($D1530,metadata!$B$2:$S$451,3,0)</f>
        <v>Geographical analysis of diapause inducibility in European Drosophila melanogaster populations</v>
      </c>
      <c r="G1530" s="0" t="str">
        <f aca="false">VLOOKUP($D1530,metadata!$B$2:$S$451,4,0)</f>
        <v>10.1016/j.jinsphys.2017.01.015</v>
      </c>
      <c r="H1530" s="0" t="str">
        <f aca="false">VLOOKUP($D1530,metadata!$B$2:$S$451,5,0)</f>
        <v>y</v>
      </c>
      <c r="I1530" s="0" t="str">
        <f aca="false">VLOOKUP($D1530,metadata!$B$2:$S$451,6,0)</f>
        <v>a</v>
      </c>
      <c r="J1530" s="0" t="str">
        <f aca="false">VLOOKUP($D1530,metadata!$B$2:$S$451,7,0)</f>
        <v>i</v>
      </c>
      <c r="K1530" s="0" t="n">
        <f aca="false">VLOOKUP($D1530,metadata!$B$2:$S$451,8,0)</f>
        <v>6</v>
      </c>
      <c r="L1530" s="0" t="n">
        <f aca="false">VLOOKUP($D1530,metadata!$B$2:$S$451,9,0)</f>
        <v>6</v>
      </c>
      <c r="M1530" s="0" t="str">
        <f aca="false">VLOOKUP($D1530,metadata!$B$2:$S$451,10,0)</f>
        <v/>
      </c>
      <c r="N1530" s="0" t="str">
        <f aca="false">VLOOKUP($D1530,metadata!$B$2:$S$451,11,0)</f>
        <v>Drosophila melanogaster</v>
      </c>
      <c r="O1530" s="0" t="str">
        <f aca="false">VLOOKUP($D1530,metadata!$B$2:$S$451,12,0)</f>
        <v>diptera</v>
      </c>
      <c r="P1530" s="0" t="str">
        <f aca="false">VLOOKUP($D1530,metadata!$B$2:$S$451,13,0)</f>
        <v>HU</v>
      </c>
      <c r="Q1530" s="0" t="n">
        <f aca="false">VLOOKUP($D1530,metadata!$B$2:$S$451,14,0)</f>
        <v>52.03</v>
      </c>
      <c r="R1530" s="0" t="n">
        <f aca="false">VLOOKUP($D1530,metadata!$B$2:$S$451,15,0)</f>
        <v>5.17</v>
      </c>
      <c r="S1530" s="0" t="n">
        <f aca="false">VLOOKUP($D1530,metadata!$B$2:$S$451,16,0)</f>
        <v>0.01</v>
      </c>
      <c r="T1530" s="0" t="n">
        <f aca="false">VLOOKUP($D1530,metadata!$B$2:$S$451,17,0)</f>
        <v>2</v>
      </c>
      <c r="U1530" s="0" t="str">
        <f aca="false">VLOOKUP($D1530,metadata!$B$2:$S$451,18,0)</f>
        <v/>
      </c>
      <c r="V1530" s="0" t="n">
        <f aca="false">VLOOKUP($D1530,metadata!$B$2:$Z$451,19,0)</f>
        <v>6</v>
      </c>
      <c r="W1530" s="0" t="str">
        <f aca="false">VLOOKUP($D1530,metadata!$B$2:$Z$451,20,0)</f>
        <v>acc</v>
      </c>
      <c r="X1530" s="0" t="str">
        <f aca="false">VLOOKUP($D1530,metadata!$B$2:$Z$451,21,0)</f>
        <v/>
      </c>
      <c r="Y1530" s="0" t="n">
        <f aca="false">VLOOKUP($D1530,metadata!$B$2:$Z$451,22,0)</f>
        <v>38</v>
      </c>
      <c r="Z1530" s="0" t="str">
        <f aca="false">VLOOKUP($D1530,metadata!$B$2:$Z$451,23,0)</f>
        <v/>
      </c>
      <c r="AA1530" s="0" t="str">
        <f aca="false">VLOOKUP($D1530,metadata!$B$2:$Z$451,24,0)</f>
        <v>adult</v>
      </c>
      <c r="AB1530" s="0" t="str">
        <f aca="false">VLOOKUP($D1530,metadata!$B$2:$Z$451,25,0)</f>
        <v/>
      </c>
      <c r="AC1530" s="0" t="n">
        <v>17.8536464934989</v>
      </c>
      <c r="AD1530" s="0" t="n">
        <v>11.9721835652978</v>
      </c>
      <c r="AF1530" s="0" t="n">
        <f aca="false">IF(AE1530="",V1530,AE1530)</f>
        <v>6</v>
      </c>
      <c r="AG1530" s="0" t="n">
        <v>18</v>
      </c>
      <c r="AH1530" s="0" t="n">
        <v>2017</v>
      </c>
      <c r="AI1530" s="0" t="s">
        <v>37</v>
      </c>
      <c r="AJ1530" s="0" t="s">
        <v>38</v>
      </c>
    </row>
    <row r="1531" customFormat="false" ht="13.8" hidden="false" customHeight="false" outlineLevel="0" collapsed="false">
      <c r="C1531" s="0" t="n">
        <v>1539</v>
      </c>
      <c r="D1531" s="3" t="str">
        <f aca="false">VLOOKUP(C1531,$A$1:$B$451,2)</f>
        <v>38-KOR</v>
      </c>
      <c r="E1531" s="0" t="str">
        <f aca="false">VLOOKUP($D1531,metadata!$B$2:$S$451,2,0)</f>
        <v>Pegoraro, M; Zonato, V; Tyler, ER; Fedele, G; Kyriacou, CP; Tauber, E</v>
      </c>
      <c r="F1531" s="0" t="str">
        <f aca="false">VLOOKUP($D1531,metadata!$B$2:$S$451,3,0)</f>
        <v>Geographical analysis of diapause inducibility in European Drosophila melanogaster populations</v>
      </c>
      <c r="G1531" s="0" t="str">
        <f aca="false">VLOOKUP($D1531,metadata!$B$2:$S$451,4,0)</f>
        <v>10.1016/j.jinsphys.2017.01.015</v>
      </c>
      <c r="H1531" s="0" t="str">
        <f aca="false">VLOOKUP($D1531,metadata!$B$2:$S$451,5,0)</f>
        <v>y</v>
      </c>
      <c r="I1531" s="0" t="str">
        <f aca="false">VLOOKUP($D1531,metadata!$B$2:$S$451,6,0)</f>
        <v>a</v>
      </c>
      <c r="J1531" s="0" t="str">
        <f aca="false">VLOOKUP($D1531,metadata!$B$2:$S$451,7,0)</f>
        <v>i</v>
      </c>
      <c r="K1531" s="0" t="n">
        <f aca="false">VLOOKUP($D1531,metadata!$B$2:$S$451,8,0)</f>
        <v>6</v>
      </c>
      <c r="L1531" s="0" t="n">
        <f aca="false">VLOOKUP($D1531,metadata!$B$2:$S$451,9,0)</f>
        <v>6</v>
      </c>
      <c r="M1531" s="0" t="str">
        <f aca="false">VLOOKUP($D1531,metadata!$B$2:$S$451,10,0)</f>
        <v/>
      </c>
      <c r="N1531" s="0" t="str">
        <f aca="false">VLOOKUP($D1531,metadata!$B$2:$S$451,11,0)</f>
        <v>Drosophila melanogaster</v>
      </c>
      <c r="O1531" s="0" t="str">
        <f aca="false">VLOOKUP($D1531,metadata!$B$2:$S$451,12,0)</f>
        <v>diptera</v>
      </c>
      <c r="P1531" s="0" t="str">
        <f aca="false">VLOOKUP($D1531,metadata!$B$2:$S$451,13,0)</f>
        <v>KOR</v>
      </c>
      <c r="Q1531" s="0" t="n">
        <f aca="false">VLOOKUP($D1531,metadata!$B$2:$S$451,14,0)</f>
        <v>62.01</v>
      </c>
      <c r="R1531" s="0" t="n">
        <f aca="false">VLOOKUP($D1531,metadata!$B$2:$S$451,15,0)</f>
        <v>25.33</v>
      </c>
      <c r="S1531" s="0" t="n">
        <f aca="false">VLOOKUP($D1531,metadata!$B$2:$S$451,16,0)</f>
        <v>0.01</v>
      </c>
      <c r="T1531" s="0" t="n">
        <f aca="false">VLOOKUP($D1531,metadata!$B$2:$S$451,17,0)</f>
        <v>120</v>
      </c>
      <c r="U1531" s="0" t="str">
        <f aca="false">VLOOKUP($D1531,metadata!$B$2:$S$451,18,0)</f>
        <v/>
      </c>
      <c r="V1531" s="0" t="n">
        <f aca="false">VLOOKUP($D1531,metadata!$B$2:$Z$451,19,0)</f>
        <v>6</v>
      </c>
      <c r="W1531" s="0" t="str">
        <f aca="false">VLOOKUP($D1531,metadata!$B$2:$Z$451,20,0)</f>
        <v>acc</v>
      </c>
      <c r="X1531" s="0" t="str">
        <f aca="false">VLOOKUP($D1531,metadata!$B$2:$Z$451,21,0)</f>
        <v/>
      </c>
      <c r="Y1531" s="0" t="n">
        <f aca="false">VLOOKUP($D1531,metadata!$B$2:$Z$451,22,0)</f>
        <v>38</v>
      </c>
      <c r="Z1531" s="0" t="str">
        <f aca="false">VLOOKUP($D1531,metadata!$B$2:$Z$451,23,0)</f>
        <v/>
      </c>
      <c r="AA1531" s="0" t="str">
        <f aca="false">VLOOKUP($D1531,metadata!$B$2:$Z$451,24,0)</f>
        <v>adult</v>
      </c>
      <c r="AB1531" s="0" t="str">
        <f aca="false">VLOOKUP($D1531,metadata!$B$2:$Z$451,25,0)</f>
        <v/>
      </c>
      <c r="AC1531" s="0" t="n">
        <v>7.15212560979478</v>
      </c>
      <c r="AD1531" s="0" t="n">
        <v>43.5308997171186</v>
      </c>
      <c r="AF1531" s="0" t="n">
        <f aca="false">IF(AE1531="",V1531,AE1531)</f>
        <v>6</v>
      </c>
      <c r="AG1531" s="0" t="n">
        <v>8</v>
      </c>
      <c r="AH1531" s="0" t="n">
        <v>2017</v>
      </c>
      <c r="AI1531" s="0" t="s">
        <v>37</v>
      </c>
      <c r="AJ1531" s="0" t="s">
        <v>38</v>
      </c>
    </row>
    <row r="1532" customFormat="false" ht="13.8" hidden="false" customHeight="false" outlineLevel="0" collapsed="false">
      <c r="C1532" s="0" t="n">
        <v>1540</v>
      </c>
      <c r="D1532" s="3" t="str">
        <f aca="false">VLOOKUP(C1532,$A$1:$B$451,2)</f>
        <v>38-KOR</v>
      </c>
      <c r="E1532" s="0" t="str">
        <f aca="false">VLOOKUP($D1532,metadata!$B$2:$S$451,2,0)</f>
        <v>Pegoraro, M; Zonato, V; Tyler, ER; Fedele, G; Kyriacou, CP; Tauber, E</v>
      </c>
      <c r="F1532" s="0" t="str">
        <f aca="false">VLOOKUP($D1532,metadata!$B$2:$S$451,3,0)</f>
        <v>Geographical analysis of diapause inducibility in European Drosophila melanogaster populations</v>
      </c>
      <c r="G1532" s="0" t="str">
        <f aca="false">VLOOKUP($D1532,metadata!$B$2:$S$451,4,0)</f>
        <v>10.1016/j.jinsphys.2017.01.015</v>
      </c>
      <c r="H1532" s="0" t="str">
        <f aca="false">VLOOKUP($D1532,metadata!$B$2:$S$451,5,0)</f>
        <v>y</v>
      </c>
      <c r="I1532" s="0" t="str">
        <f aca="false">VLOOKUP($D1532,metadata!$B$2:$S$451,6,0)</f>
        <v>a</v>
      </c>
      <c r="J1532" s="0" t="str">
        <f aca="false">VLOOKUP($D1532,metadata!$B$2:$S$451,7,0)</f>
        <v>i</v>
      </c>
      <c r="K1532" s="0" t="n">
        <f aca="false">VLOOKUP($D1532,metadata!$B$2:$S$451,8,0)</f>
        <v>6</v>
      </c>
      <c r="L1532" s="0" t="n">
        <f aca="false">VLOOKUP($D1532,metadata!$B$2:$S$451,9,0)</f>
        <v>6</v>
      </c>
      <c r="M1532" s="0" t="str">
        <f aca="false">VLOOKUP($D1532,metadata!$B$2:$S$451,10,0)</f>
        <v/>
      </c>
      <c r="N1532" s="0" t="str">
        <f aca="false">VLOOKUP($D1532,metadata!$B$2:$S$451,11,0)</f>
        <v>Drosophila melanogaster</v>
      </c>
      <c r="O1532" s="0" t="str">
        <f aca="false">VLOOKUP($D1532,metadata!$B$2:$S$451,12,0)</f>
        <v>diptera</v>
      </c>
      <c r="P1532" s="0" t="str">
        <f aca="false">VLOOKUP($D1532,metadata!$B$2:$S$451,13,0)</f>
        <v>KOR</v>
      </c>
      <c r="Q1532" s="0" t="n">
        <f aca="false">VLOOKUP($D1532,metadata!$B$2:$S$451,14,0)</f>
        <v>62.01</v>
      </c>
      <c r="R1532" s="0" t="n">
        <f aca="false">VLOOKUP($D1532,metadata!$B$2:$S$451,15,0)</f>
        <v>25.33</v>
      </c>
      <c r="S1532" s="0" t="n">
        <f aca="false">VLOOKUP($D1532,metadata!$B$2:$S$451,16,0)</f>
        <v>0.01</v>
      </c>
      <c r="T1532" s="0" t="n">
        <f aca="false">VLOOKUP($D1532,metadata!$B$2:$S$451,17,0)</f>
        <v>120</v>
      </c>
      <c r="U1532" s="0" t="str">
        <f aca="false">VLOOKUP($D1532,metadata!$B$2:$S$451,18,0)</f>
        <v/>
      </c>
      <c r="V1532" s="0" t="n">
        <f aca="false">VLOOKUP($D1532,metadata!$B$2:$Z$451,19,0)</f>
        <v>6</v>
      </c>
      <c r="W1532" s="0" t="str">
        <f aca="false">VLOOKUP($D1532,metadata!$B$2:$Z$451,20,0)</f>
        <v>acc</v>
      </c>
      <c r="X1532" s="0" t="str">
        <f aca="false">VLOOKUP($D1532,metadata!$B$2:$Z$451,21,0)</f>
        <v/>
      </c>
      <c r="Y1532" s="0" t="n">
        <f aca="false">VLOOKUP($D1532,metadata!$B$2:$Z$451,22,0)</f>
        <v>38</v>
      </c>
      <c r="Z1532" s="0" t="str">
        <f aca="false">VLOOKUP($D1532,metadata!$B$2:$Z$451,23,0)</f>
        <v/>
      </c>
      <c r="AA1532" s="0" t="str">
        <f aca="false">VLOOKUP($D1532,metadata!$B$2:$Z$451,24,0)</f>
        <v>adult</v>
      </c>
      <c r="AB1532" s="0" t="str">
        <f aca="false">VLOOKUP($D1532,metadata!$B$2:$Z$451,25,0)</f>
        <v/>
      </c>
      <c r="AC1532" s="0" t="n">
        <v>9.30514082690724</v>
      </c>
      <c r="AD1532" s="0" t="n">
        <v>80.6152496624319</v>
      </c>
      <c r="AF1532" s="0" t="n">
        <f aca="false">IF(AE1532="",V1532,AE1532)</f>
        <v>6</v>
      </c>
      <c r="AG1532" s="0" t="n">
        <v>10</v>
      </c>
      <c r="AH1532" s="0" t="n">
        <v>2017</v>
      </c>
      <c r="AI1532" s="0" t="s">
        <v>37</v>
      </c>
      <c r="AJ1532" s="0" t="s">
        <v>38</v>
      </c>
    </row>
    <row r="1533" customFormat="false" ht="13.8" hidden="false" customHeight="false" outlineLevel="0" collapsed="false">
      <c r="C1533" s="0" t="n">
        <v>1541</v>
      </c>
      <c r="D1533" s="3" t="str">
        <f aca="false">VLOOKUP(C1533,$A$1:$B$451,2)</f>
        <v>38-KOR</v>
      </c>
      <c r="E1533" s="0" t="str">
        <f aca="false">VLOOKUP($D1533,metadata!$B$2:$S$451,2,0)</f>
        <v>Pegoraro, M; Zonato, V; Tyler, ER; Fedele, G; Kyriacou, CP; Tauber, E</v>
      </c>
      <c r="F1533" s="0" t="str">
        <f aca="false">VLOOKUP($D1533,metadata!$B$2:$S$451,3,0)</f>
        <v>Geographical analysis of diapause inducibility in European Drosophila melanogaster populations</v>
      </c>
      <c r="G1533" s="0" t="str">
        <f aca="false">VLOOKUP($D1533,metadata!$B$2:$S$451,4,0)</f>
        <v>10.1016/j.jinsphys.2017.01.015</v>
      </c>
      <c r="H1533" s="0" t="str">
        <f aca="false">VLOOKUP($D1533,metadata!$B$2:$S$451,5,0)</f>
        <v>y</v>
      </c>
      <c r="I1533" s="0" t="str">
        <f aca="false">VLOOKUP($D1533,metadata!$B$2:$S$451,6,0)</f>
        <v>a</v>
      </c>
      <c r="J1533" s="0" t="str">
        <f aca="false">VLOOKUP($D1533,metadata!$B$2:$S$451,7,0)</f>
        <v>i</v>
      </c>
      <c r="K1533" s="0" t="n">
        <f aca="false">VLOOKUP($D1533,metadata!$B$2:$S$451,8,0)</f>
        <v>6</v>
      </c>
      <c r="L1533" s="0" t="n">
        <f aca="false">VLOOKUP($D1533,metadata!$B$2:$S$451,9,0)</f>
        <v>6</v>
      </c>
      <c r="M1533" s="0" t="str">
        <f aca="false">VLOOKUP($D1533,metadata!$B$2:$S$451,10,0)</f>
        <v/>
      </c>
      <c r="N1533" s="0" t="str">
        <f aca="false">VLOOKUP($D1533,metadata!$B$2:$S$451,11,0)</f>
        <v>Drosophila melanogaster</v>
      </c>
      <c r="O1533" s="0" t="str">
        <f aca="false">VLOOKUP($D1533,metadata!$B$2:$S$451,12,0)</f>
        <v>diptera</v>
      </c>
      <c r="P1533" s="0" t="str">
        <f aca="false">VLOOKUP($D1533,metadata!$B$2:$S$451,13,0)</f>
        <v>KOR</v>
      </c>
      <c r="Q1533" s="0" t="n">
        <f aca="false">VLOOKUP($D1533,metadata!$B$2:$S$451,14,0)</f>
        <v>62.01</v>
      </c>
      <c r="R1533" s="0" t="n">
        <f aca="false">VLOOKUP($D1533,metadata!$B$2:$S$451,15,0)</f>
        <v>25.33</v>
      </c>
      <c r="S1533" s="0" t="n">
        <f aca="false">VLOOKUP($D1533,metadata!$B$2:$S$451,16,0)</f>
        <v>0.01</v>
      </c>
      <c r="T1533" s="0" t="n">
        <f aca="false">VLOOKUP($D1533,metadata!$B$2:$S$451,17,0)</f>
        <v>120</v>
      </c>
      <c r="U1533" s="0" t="str">
        <f aca="false">VLOOKUP($D1533,metadata!$B$2:$S$451,18,0)</f>
        <v/>
      </c>
      <c r="V1533" s="0" t="n">
        <f aca="false">VLOOKUP($D1533,metadata!$B$2:$Z$451,19,0)</f>
        <v>6</v>
      </c>
      <c r="W1533" s="0" t="str">
        <f aca="false">VLOOKUP($D1533,metadata!$B$2:$Z$451,20,0)</f>
        <v>acc</v>
      </c>
      <c r="X1533" s="0" t="str">
        <f aca="false">VLOOKUP($D1533,metadata!$B$2:$Z$451,21,0)</f>
        <v/>
      </c>
      <c r="Y1533" s="0" t="n">
        <f aca="false">VLOOKUP($D1533,metadata!$B$2:$Z$451,22,0)</f>
        <v>38</v>
      </c>
      <c r="Z1533" s="0" t="str">
        <f aca="false">VLOOKUP($D1533,metadata!$B$2:$Z$451,23,0)</f>
        <v/>
      </c>
      <c r="AA1533" s="0" t="str">
        <f aca="false">VLOOKUP($D1533,metadata!$B$2:$Z$451,24,0)</f>
        <v>adult</v>
      </c>
      <c r="AB1533" s="0" t="str">
        <f aca="false">VLOOKUP($D1533,metadata!$B$2:$Z$451,25,0)</f>
        <v/>
      </c>
      <c r="AC1533" s="0" t="n">
        <v>11.4522598094723</v>
      </c>
      <c r="AD1533" s="0" t="n">
        <v>62.5109821678558</v>
      </c>
      <c r="AF1533" s="0" t="n">
        <f aca="false">IF(AE1533="",V1533,AE1533)</f>
        <v>6</v>
      </c>
      <c r="AG1533" s="0" t="n">
        <v>12</v>
      </c>
      <c r="AH1533" s="0" t="n">
        <v>2017</v>
      </c>
      <c r="AI1533" s="0" t="s">
        <v>37</v>
      </c>
      <c r="AJ1533" s="0" t="s">
        <v>38</v>
      </c>
    </row>
    <row r="1534" customFormat="false" ht="13.8" hidden="false" customHeight="false" outlineLevel="0" collapsed="false">
      <c r="C1534" s="0" t="n">
        <v>1542</v>
      </c>
      <c r="D1534" s="3" t="str">
        <f aca="false">VLOOKUP(C1534,$A$1:$B$451,2)</f>
        <v>38-KOR</v>
      </c>
      <c r="E1534" s="0" t="str">
        <f aca="false">VLOOKUP($D1534,metadata!$B$2:$S$451,2,0)</f>
        <v>Pegoraro, M; Zonato, V; Tyler, ER; Fedele, G; Kyriacou, CP; Tauber, E</v>
      </c>
      <c r="F1534" s="0" t="str">
        <f aca="false">VLOOKUP($D1534,metadata!$B$2:$S$451,3,0)</f>
        <v>Geographical analysis of diapause inducibility in European Drosophila melanogaster populations</v>
      </c>
      <c r="G1534" s="0" t="str">
        <f aca="false">VLOOKUP($D1534,metadata!$B$2:$S$451,4,0)</f>
        <v>10.1016/j.jinsphys.2017.01.015</v>
      </c>
      <c r="H1534" s="0" t="str">
        <f aca="false">VLOOKUP($D1534,metadata!$B$2:$S$451,5,0)</f>
        <v>y</v>
      </c>
      <c r="I1534" s="0" t="str">
        <f aca="false">VLOOKUP($D1534,metadata!$B$2:$S$451,6,0)</f>
        <v>a</v>
      </c>
      <c r="J1534" s="0" t="str">
        <f aca="false">VLOOKUP($D1534,metadata!$B$2:$S$451,7,0)</f>
        <v>i</v>
      </c>
      <c r="K1534" s="0" t="n">
        <f aca="false">VLOOKUP($D1534,metadata!$B$2:$S$451,8,0)</f>
        <v>6</v>
      </c>
      <c r="L1534" s="0" t="n">
        <f aca="false">VLOOKUP($D1534,metadata!$B$2:$S$451,9,0)</f>
        <v>6</v>
      </c>
      <c r="M1534" s="0" t="str">
        <f aca="false">VLOOKUP($D1534,metadata!$B$2:$S$451,10,0)</f>
        <v/>
      </c>
      <c r="N1534" s="0" t="str">
        <f aca="false">VLOOKUP($D1534,metadata!$B$2:$S$451,11,0)</f>
        <v>Drosophila melanogaster</v>
      </c>
      <c r="O1534" s="0" t="str">
        <f aca="false">VLOOKUP($D1534,metadata!$B$2:$S$451,12,0)</f>
        <v>diptera</v>
      </c>
      <c r="P1534" s="0" t="str">
        <f aca="false">VLOOKUP($D1534,metadata!$B$2:$S$451,13,0)</f>
        <v>KOR</v>
      </c>
      <c r="Q1534" s="0" t="n">
        <f aca="false">VLOOKUP($D1534,metadata!$B$2:$S$451,14,0)</f>
        <v>62.01</v>
      </c>
      <c r="R1534" s="0" t="n">
        <f aca="false">VLOOKUP($D1534,metadata!$B$2:$S$451,15,0)</f>
        <v>25.33</v>
      </c>
      <c r="S1534" s="0" t="n">
        <f aca="false">VLOOKUP($D1534,metadata!$B$2:$S$451,16,0)</f>
        <v>0.01</v>
      </c>
      <c r="T1534" s="0" t="n">
        <f aca="false">VLOOKUP($D1534,metadata!$B$2:$S$451,17,0)</f>
        <v>120</v>
      </c>
      <c r="U1534" s="0" t="str">
        <f aca="false">VLOOKUP($D1534,metadata!$B$2:$S$451,18,0)</f>
        <v/>
      </c>
      <c r="V1534" s="0" t="n">
        <f aca="false">VLOOKUP($D1534,metadata!$B$2:$Z$451,19,0)</f>
        <v>6</v>
      </c>
      <c r="W1534" s="0" t="str">
        <f aca="false">VLOOKUP($D1534,metadata!$B$2:$Z$451,20,0)</f>
        <v>acc</v>
      </c>
      <c r="X1534" s="0" t="str">
        <f aca="false">VLOOKUP($D1534,metadata!$B$2:$Z$451,21,0)</f>
        <v/>
      </c>
      <c r="Y1534" s="0" t="n">
        <f aca="false">VLOOKUP($D1534,metadata!$B$2:$Z$451,22,0)</f>
        <v>38</v>
      </c>
      <c r="Z1534" s="0" t="str">
        <f aca="false">VLOOKUP($D1534,metadata!$B$2:$Z$451,23,0)</f>
        <v/>
      </c>
      <c r="AA1534" s="0" t="str">
        <f aca="false">VLOOKUP($D1534,metadata!$B$2:$Z$451,24,0)</f>
        <v>adult</v>
      </c>
      <c r="AB1534" s="0" t="str">
        <f aca="false">VLOOKUP($D1534,metadata!$B$2:$Z$451,25,0)</f>
        <v/>
      </c>
      <c r="AC1534" s="0" t="n">
        <v>13.5609187919546</v>
      </c>
      <c r="AD1534" s="0" t="n">
        <v>36.7027153022113</v>
      </c>
      <c r="AF1534" s="0" t="n">
        <f aca="false">IF(AE1534="",V1534,AE1534)</f>
        <v>6</v>
      </c>
      <c r="AG1534" s="0" t="n">
        <v>14</v>
      </c>
      <c r="AH1534" s="0" t="n">
        <v>2017</v>
      </c>
      <c r="AI1534" s="0" t="s">
        <v>37</v>
      </c>
      <c r="AJ1534" s="0" t="s">
        <v>38</v>
      </c>
    </row>
    <row r="1535" customFormat="false" ht="13.8" hidden="false" customHeight="false" outlineLevel="0" collapsed="false">
      <c r="C1535" s="0" t="n">
        <v>1543</v>
      </c>
      <c r="D1535" s="3" t="str">
        <f aca="false">VLOOKUP(C1535,$A$1:$B$451,2)</f>
        <v>38-KOR</v>
      </c>
      <c r="E1535" s="0" t="str">
        <f aca="false">VLOOKUP($D1535,metadata!$B$2:$S$451,2,0)</f>
        <v>Pegoraro, M; Zonato, V; Tyler, ER; Fedele, G; Kyriacou, CP; Tauber, E</v>
      </c>
      <c r="F1535" s="0" t="str">
        <f aca="false">VLOOKUP($D1535,metadata!$B$2:$S$451,3,0)</f>
        <v>Geographical analysis of diapause inducibility in European Drosophila melanogaster populations</v>
      </c>
      <c r="G1535" s="0" t="str">
        <f aca="false">VLOOKUP($D1535,metadata!$B$2:$S$451,4,0)</f>
        <v>10.1016/j.jinsphys.2017.01.015</v>
      </c>
      <c r="H1535" s="0" t="str">
        <f aca="false">VLOOKUP($D1535,metadata!$B$2:$S$451,5,0)</f>
        <v>y</v>
      </c>
      <c r="I1535" s="0" t="str">
        <f aca="false">VLOOKUP($D1535,metadata!$B$2:$S$451,6,0)</f>
        <v>a</v>
      </c>
      <c r="J1535" s="0" t="str">
        <f aca="false">VLOOKUP($D1535,metadata!$B$2:$S$451,7,0)</f>
        <v>i</v>
      </c>
      <c r="K1535" s="0" t="n">
        <f aca="false">VLOOKUP($D1535,metadata!$B$2:$S$451,8,0)</f>
        <v>6</v>
      </c>
      <c r="L1535" s="0" t="n">
        <f aca="false">VLOOKUP($D1535,metadata!$B$2:$S$451,9,0)</f>
        <v>6</v>
      </c>
      <c r="M1535" s="0" t="str">
        <f aca="false">VLOOKUP($D1535,metadata!$B$2:$S$451,10,0)</f>
        <v/>
      </c>
      <c r="N1535" s="0" t="str">
        <f aca="false">VLOOKUP($D1535,metadata!$B$2:$S$451,11,0)</f>
        <v>Drosophila melanogaster</v>
      </c>
      <c r="O1535" s="0" t="str">
        <f aca="false">VLOOKUP($D1535,metadata!$B$2:$S$451,12,0)</f>
        <v>diptera</v>
      </c>
      <c r="P1535" s="0" t="str">
        <f aca="false">VLOOKUP($D1535,metadata!$B$2:$S$451,13,0)</f>
        <v>KOR</v>
      </c>
      <c r="Q1535" s="0" t="n">
        <f aca="false">VLOOKUP($D1535,metadata!$B$2:$S$451,14,0)</f>
        <v>62.01</v>
      </c>
      <c r="R1535" s="0" t="n">
        <f aca="false">VLOOKUP($D1535,metadata!$B$2:$S$451,15,0)</f>
        <v>25.33</v>
      </c>
      <c r="S1535" s="0" t="n">
        <f aca="false">VLOOKUP($D1535,metadata!$B$2:$S$451,16,0)</f>
        <v>0.01</v>
      </c>
      <c r="T1535" s="0" t="n">
        <f aca="false">VLOOKUP($D1535,metadata!$B$2:$S$451,17,0)</f>
        <v>120</v>
      </c>
      <c r="U1535" s="0" t="str">
        <f aca="false">VLOOKUP($D1535,metadata!$B$2:$S$451,18,0)</f>
        <v/>
      </c>
      <c r="V1535" s="0" t="n">
        <f aca="false">VLOOKUP($D1535,metadata!$B$2:$Z$451,19,0)</f>
        <v>6</v>
      </c>
      <c r="W1535" s="0" t="str">
        <f aca="false">VLOOKUP($D1535,metadata!$B$2:$Z$451,20,0)</f>
        <v>acc</v>
      </c>
      <c r="X1535" s="0" t="str">
        <f aca="false">VLOOKUP($D1535,metadata!$B$2:$Z$451,21,0)</f>
        <v/>
      </c>
      <c r="Y1535" s="0" t="n">
        <f aca="false">VLOOKUP($D1535,metadata!$B$2:$Z$451,22,0)</f>
        <v>38</v>
      </c>
      <c r="Z1535" s="0" t="str">
        <f aca="false">VLOOKUP($D1535,metadata!$B$2:$Z$451,23,0)</f>
        <v/>
      </c>
      <c r="AA1535" s="0" t="str">
        <f aca="false">VLOOKUP($D1535,metadata!$B$2:$Z$451,24,0)</f>
        <v>adult</v>
      </c>
      <c r="AB1535" s="0" t="str">
        <f aca="false">VLOOKUP($D1535,metadata!$B$2:$Z$451,25,0)</f>
        <v/>
      </c>
      <c r="AC1535" s="0" t="n">
        <v>15.7050586244326</v>
      </c>
      <c r="AD1535" s="0" t="n">
        <v>41.2399884695857</v>
      </c>
      <c r="AF1535" s="0" t="n">
        <f aca="false">IF(AE1535="",V1535,AE1535)</f>
        <v>6</v>
      </c>
      <c r="AG1535" s="0" t="n">
        <v>16</v>
      </c>
      <c r="AH1535" s="0" t="n">
        <v>2017</v>
      </c>
      <c r="AI1535" s="0" t="s">
        <v>37</v>
      </c>
      <c r="AJ1535" s="0" t="s">
        <v>38</v>
      </c>
    </row>
    <row r="1536" customFormat="false" ht="13.8" hidden="false" customHeight="false" outlineLevel="0" collapsed="false">
      <c r="C1536" s="0" t="n">
        <v>1544</v>
      </c>
      <c r="D1536" s="3" t="str">
        <f aca="false">VLOOKUP(C1536,$A$1:$B$451,2)</f>
        <v>38-KOR</v>
      </c>
      <c r="E1536" s="0" t="str">
        <f aca="false">VLOOKUP($D1536,metadata!$B$2:$S$451,2,0)</f>
        <v>Pegoraro, M; Zonato, V; Tyler, ER; Fedele, G; Kyriacou, CP; Tauber, E</v>
      </c>
      <c r="F1536" s="0" t="str">
        <f aca="false">VLOOKUP($D1536,metadata!$B$2:$S$451,3,0)</f>
        <v>Geographical analysis of diapause inducibility in European Drosophila melanogaster populations</v>
      </c>
      <c r="G1536" s="0" t="str">
        <f aca="false">VLOOKUP($D1536,metadata!$B$2:$S$451,4,0)</f>
        <v>10.1016/j.jinsphys.2017.01.015</v>
      </c>
      <c r="H1536" s="0" t="str">
        <f aca="false">VLOOKUP($D1536,metadata!$B$2:$S$451,5,0)</f>
        <v>y</v>
      </c>
      <c r="I1536" s="0" t="str">
        <f aca="false">VLOOKUP($D1536,metadata!$B$2:$S$451,6,0)</f>
        <v>a</v>
      </c>
      <c r="J1536" s="0" t="str">
        <f aca="false">VLOOKUP($D1536,metadata!$B$2:$S$451,7,0)</f>
        <v>i</v>
      </c>
      <c r="K1536" s="0" t="n">
        <f aca="false">VLOOKUP($D1536,metadata!$B$2:$S$451,8,0)</f>
        <v>6</v>
      </c>
      <c r="L1536" s="0" t="n">
        <f aca="false">VLOOKUP($D1536,metadata!$B$2:$S$451,9,0)</f>
        <v>6</v>
      </c>
      <c r="M1536" s="0" t="str">
        <f aca="false">VLOOKUP($D1536,metadata!$B$2:$S$451,10,0)</f>
        <v/>
      </c>
      <c r="N1536" s="0" t="str">
        <f aca="false">VLOOKUP($D1536,metadata!$B$2:$S$451,11,0)</f>
        <v>Drosophila melanogaster</v>
      </c>
      <c r="O1536" s="0" t="str">
        <f aca="false">VLOOKUP($D1536,metadata!$B$2:$S$451,12,0)</f>
        <v>diptera</v>
      </c>
      <c r="P1536" s="0" t="str">
        <f aca="false">VLOOKUP($D1536,metadata!$B$2:$S$451,13,0)</f>
        <v>KOR</v>
      </c>
      <c r="Q1536" s="0" t="n">
        <f aca="false">VLOOKUP($D1536,metadata!$B$2:$S$451,14,0)</f>
        <v>62.01</v>
      </c>
      <c r="R1536" s="0" t="n">
        <f aca="false">VLOOKUP($D1536,metadata!$B$2:$S$451,15,0)</f>
        <v>25.33</v>
      </c>
      <c r="S1536" s="0" t="n">
        <f aca="false">VLOOKUP($D1536,metadata!$B$2:$S$451,16,0)</f>
        <v>0.01</v>
      </c>
      <c r="T1536" s="0" t="n">
        <f aca="false">VLOOKUP($D1536,metadata!$B$2:$S$451,17,0)</f>
        <v>120</v>
      </c>
      <c r="U1536" s="0" t="str">
        <f aca="false">VLOOKUP($D1536,metadata!$B$2:$S$451,18,0)</f>
        <v/>
      </c>
      <c r="V1536" s="0" t="n">
        <f aca="false">VLOOKUP($D1536,metadata!$B$2:$Z$451,19,0)</f>
        <v>6</v>
      </c>
      <c r="W1536" s="0" t="str">
        <f aca="false">VLOOKUP($D1536,metadata!$B$2:$Z$451,20,0)</f>
        <v>acc</v>
      </c>
      <c r="X1536" s="0" t="str">
        <f aca="false">VLOOKUP($D1536,metadata!$B$2:$Z$451,21,0)</f>
        <v/>
      </c>
      <c r="Y1536" s="0" t="n">
        <f aca="false">VLOOKUP($D1536,metadata!$B$2:$Z$451,22,0)</f>
        <v>38</v>
      </c>
      <c r="Z1536" s="0" t="str">
        <f aca="false">VLOOKUP($D1536,metadata!$B$2:$Z$451,23,0)</f>
        <v/>
      </c>
      <c r="AA1536" s="0" t="str">
        <f aca="false">VLOOKUP($D1536,metadata!$B$2:$Z$451,24,0)</f>
        <v>adult</v>
      </c>
      <c r="AB1536" s="0" t="str">
        <f aca="false">VLOOKUP($D1536,metadata!$B$2:$Z$451,25,0)</f>
        <v/>
      </c>
      <c r="AC1536" s="0" t="n">
        <v>17.8502949496509</v>
      </c>
      <c r="AD1536" s="0" t="n">
        <v>37.4439168099922</v>
      </c>
      <c r="AF1536" s="0" t="n">
        <f aca="false">IF(AE1536="",V1536,AE1536)</f>
        <v>6</v>
      </c>
      <c r="AG1536" s="0" t="n">
        <v>18</v>
      </c>
      <c r="AH1536" s="0" t="n">
        <v>2017</v>
      </c>
      <c r="AI1536" s="0" t="s">
        <v>37</v>
      </c>
      <c r="AJ1536" s="0" t="s">
        <v>38</v>
      </c>
    </row>
    <row r="1537" customFormat="false" ht="13.8" hidden="false" customHeight="false" outlineLevel="0" collapsed="false">
      <c r="C1537" s="0" t="n">
        <v>1545</v>
      </c>
      <c r="D1537" s="3" t="str">
        <f aca="false">VLOOKUP(C1537,$A$1:$B$451,2)</f>
        <v>40- Ishigaki</v>
      </c>
      <c r="E1537" s="0" t="str">
        <f aca="false">VLOOKUP($D1537,metadata!$B$2:$S$451,2,0)</f>
        <v>Qureshi, MF; Murai, T; Yoshida, H; Tsumuki, H</v>
      </c>
      <c r="F1537" s="0" t="str">
        <f aca="false">VLOOKUP($D1537,metadata!$B$2:$S$451,3,0)</f>
        <v>Populational variation in diapause-induction and -termination of Helicoverpa armigera (Lepidoptera : Noctuidae)</v>
      </c>
      <c r="G1537" s="0" t="str">
        <f aca="false">VLOOKUP($D1537,metadata!$B$2:$S$451,4,0)</f>
        <v>10.1303/aez.2000.357</v>
      </c>
      <c r="H1537" s="0" t="str">
        <f aca="false">VLOOKUP($D1537,metadata!$B$2:$S$451,5,0)</f>
        <v>y</v>
      </c>
      <c r="I1537" s="0" t="str">
        <f aca="false">VLOOKUP($D1537,metadata!$B$2:$S$451,6,0)</f>
        <v>a</v>
      </c>
      <c r="J1537" s="0" t="str">
        <f aca="false">VLOOKUP($D1537,metadata!$B$2:$S$451,7,0)</f>
        <v>i</v>
      </c>
      <c r="K1537" s="0" t="n">
        <f aca="false">VLOOKUP($D1537,metadata!$B$2:$S$451,8,0)</f>
        <v>3</v>
      </c>
      <c r="L1537" s="0" t="n">
        <f aca="false">VLOOKUP($D1537,metadata!$B$2:$S$451,9,0)</f>
        <v>6</v>
      </c>
      <c r="M1537" s="0" t="str">
        <f aca="false">VLOOKUP($D1537,metadata!$B$2:$S$451,10,0)</f>
        <v/>
      </c>
      <c r="N1537" s="0" t="str">
        <f aca="false">VLOOKUP($D1537,metadata!$B$2:$S$451,11,0)</f>
        <v>helicoverpa armigera</v>
      </c>
      <c r="O1537" s="0" t="str">
        <f aca="false">VLOOKUP($D1537,metadata!$B$2:$S$451,12,0)</f>
        <v>lepidoptera</v>
      </c>
      <c r="P1537" s="0" t="str">
        <f aca="false">VLOOKUP($D1537,metadata!$B$2:$S$451,13,0)</f>
        <v>Ishigaki</v>
      </c>
      <c r="Q1537" s="0" t="n">
        <f aca="false">VLOOKUP($D1537,metadata!$B$2:$S$451,14,0)</f>
        <v>24.3</v>
      </c>
      <c r="R1537" s="0" t="n">
        <f aca="false">VLOOKUP($D1537,metadata!$B$2:$S$451,15,0)</f>
        <v>124.2</v>
      </c>
      <c r="S1537" s="0" t="str">
        <f aca="false">VLOOKUP($D1537,metadata!$B$2:$S$451,16,0)</f>
        <v/>
      </c>
      <c r="T1537" s="0" t="str">
        <f aca="false">VLOOKUP($D1537,metadata!$B$2:$S$451,17,0)</f>
        <v/>
      </c>
      <c r="U1537" s="0" t="str">
        <f aca="false">VLOOKUP($D1537,metadata!$B$2:$S$451,18,0)</f>
        <v/>
      </c>
      <c r="V1537" s="0" t="n">
        <f aca="false">VLOOKUP($D1537,metadata!$B$2:$Z$451,19,0)</f>
        <v>65</v>
      </c>
      <c r="W1537" s="0" t="str">
        <f aca="false">VLOOKUP($D1537,metadata!$B$2:$Z$451,20,0)</f>
        <v>global average</v>
      </c>
      <c r="X1537" s="0" t="str">
        <f aca="false">VLOOKUP($D1537,metadata!$B$2:$Z$451,21,0)</f>
        <v/>
      </c>
      <c r="Y1537" s="0" t="n">
        <f aca="false">VLOOKUP($D1537,metadata!$B$2:$Z$451,22,0)</f>
        <v>40</v>
      </c>
      <c r="Z1537" s="0" t="str">
        <f aca="false">VLOOKUP($D1537,metadata!$B$2:$Z$451,23,0)</f>
        <v/>
      </c>
      <c r="AA1537" s="0" t="str">
        <f aca="false">VLOOKUP($D1537,metadata!$B$2:$Z$451,24,0)</f>
        <v/>
      </c>
      <c r="AB1537" s="0" t="str">
        <f aca="false">VLOOKUP($D1537,metadata!$B$2:$Z$451,25,0)</f>
        <v/>
      </c>
      <c r="AC1537" s="0" t="n">
        <v>7.96253850728714</v>
      </c>
      <c r="AD1537" s="0" t="n">
        <v>92.5371039847106</v>
      </c>
      <c r="AF1537" s="0" t="n">
        <f aca="false">IF(AE1537="",V1537,AE1537)</f>
        <v>65</v>
      </c>
      <c r="AG1537" s="0" t="n">
        <f aca="false">ROUND(AC1537,1)</f>
        <v>8</v>
      </c>
      <c r="AH1537" s="0" t="n">
        <v>2000</v>
      </c>
      <c r="AI1537" s="0" t="s">
        <v>37</v>
      </c>
      <c r="AJ1537" s="0" t="s">
        <v>38</v>
      </c>
    </row>
    <row r="1538" customFormat="false" ht="13.8" hidden="false" customHeight="false" outlineLevel="0" collapsed="false">
      <c r="C1538" s="0" t="n">
        <v>1546</v>
      </c>
      <c r="D1538" s="3" t="str">
        <f aca="false">VLOOKUP(C1538,$A$1:$B$451,2)</f>
        <v>40- Ishigaki</v>
      </c>
      <c r="E1538" s="0" t="str">
        <f aca="false">VLOOKUP($D1538,metadata!$B$2:$S$451,2,0)</f>
        <v>Qureshi, MF; Murai, T; Yoshida, H; Tsumuki, H</v>
      </c>
      <c r="F1538" s="0" t="str">
        <f aca="false">VLOOKUP($D1538,metadata!$B$2:$S$451,3,0)</f>
        <v>Populational variation in diapause-induction and -termination of Helicoverpa armigera (Lepidoptera : Noctuidae)</v>
      </c>
      <c r="G1538" s="0" t="str">
        <f aca="false">VLOOKUP($D1538,metadata!$B$2:$S$451,4,0)</f>
        <v>10.1303/aez.2000.357</v>
      </c>
      <c r="H1538" s="0" t="str">
        <f aca="false">VLOOKUP($D1538,metadata!$B$2:$S$451,5,0)</f>
        <v>y</v>
      </c>
      <c r="I1538" s="0" t="str">
        <f aca="false">VLOOKUP($D1538,metadata!$B$2:$S$451,6,0)</f>
        <v>a</v>
      </c>
      <c r="J1538" s="0" t="str">
        <f aca="false">VLOOKUP($D1538,metadata!$B$2:$S$451,7,0)</f>
        <v>i</v>
      </c>
      <c r="K1538" s="0" t="n">
        <f aca="false">VLOOKUP($D1538,metadata!$B$2:$S$451,8,0)</f>
        <v>3</v>
      </c>
      <c r="L1538" s="0" t="n">
        <f aca="false">VLOOKUP($D1538,metadata!$B$2:$S$451,9,0)</f>
        <v>6</v>
      </c>
      <c r="M1538" s="0" t="str">
        <f aca="false">VLOOKUP($D1538,metadata!$B$2:$S$451,10,0)</f>
        <v/>
      </c>
      <c r="N1538" s="0" t="str">
        <f aca="false">VLOOKUP($D1538,metadata!$B$2:$S$451,11,0)</f>
        <v>helicoverpa armigera</v>
      </c>
      <c r="O1538" s="0" t="str">
        <f aca="false">VLOOKUP($D1538,metadata!$B$2:$S$451,12,0)</f>
        <v>lepidoptera</v>
      </c>
      <c r="P1538" s="0" t="str">
        <f aca="false">VLOOKUP($D1538,metadata!$B$2:$S$451,13,0)</f>
        <v>Ishigaki</v>
      </c>
      <c r="Q1538" s="0" t="n">
        <f aca="false">VLOOKUP($D1538,metadata!$B$2:$S$451,14,0)</f>
        <v>24.3</v>
      </c>
      <c r="R1538" s="0" t="n">
        <f aca="false">VLOOKUP($D1538,metadata!$B$2:$S$451,15,0)</f>
        <v>124.2</v>
      </c>
      <c r="S1538" s="0" t="str">
        <f aca="false">VLOOKUP($D1538,metadata!$B$2:$S$451,16,0)</f>
        <v/>
      </c>
      <c r="T1538" s="0" t="str">
        <f aca="false">VLOOKUP($D1538,metadata!$B$2:$S$451,17,0)</f>
        <v/>
      </c>
      <c r="U1538" s="0" t="str">
        <f aca="false">VLOOKUP($D1538,metadata!$B$2:$S$451,18,0)</f>
        <v/>
      </c>
      <c r="V1538" s="0" t="n">
        <f aca="false">VLOOKUP($D1538,metadata!$B$2:$Z$451,19,0)</f>
        <v>65</v>
      </c>
      <c r="W1538" s="0" t="str">
        <f aca="false">VLOOKUP($D1538,metadata!$B$2:$Z$451,20,0)</f>
        <v>global average</v>
      </c>
      <c r="X1538" s="0" t="str">
        <f aca="false">VLOOKUP($D1538,metadata!$B$2:$Z$451,21,0)</f>
        <v/>
      </c>
      <c r="Y1538" s="0" t="n">
        <f aca="false">VLOOKUP($D1538,metadata!$B$2:$Z$451,22,0)</f>
        <v>40</v>
      </c>
      <c r="Z1538" s="0" t="str">
        <f aca="false">VLOOKUP($D1538,metadata!$B$2:$Z$451,23,0)</f>
        <v/>
      </c>
      <c r="AA1538" s="0" t="str">
        <f aca="false">VLOOKUP($D1538,metadata!$B$2:$Z$451,24,0)</f>
        <v/>
      </c>
      <c r="AB1538" s="0" t="str">
        <f aca="false">VLOOKUP($D1538,metadata!$B$2:$Z$451,25,0)</f>
        <v/>
      </c>
      <c r="AC1538" s="0" t="n">
        <v>9.95843551825295</v>
      </c>
      <c r="AD1538" s="0" t="n">
        <v>93.5077215046075</v>
      </c>
      <c r="AF1538" s="0" t="n">
        <f aca="false">IF(AE1538="",V1538,AE1538)</f>
        <v>65</v>
      </c>
      <c r="AG1538" s="0" t="n">
        <f aca="false">ROUND(AC1538,1)</f>
        <v>10</v>
      </c>
      <c r="AH1538" s="0" t="n">
        <v>2000</v>
      </c>
      <c r="AI1538" s="0" t="s">
        <v>37</v>
      </c>
      <c r="AJ1538" s="0" t="s">
        <v>38</v>
      </c>
    </row>
    <row r="1539" customFormat="false" ht="13.8" hidden="false" customHeight="false" outlineLevel="0" collapsed="false">
      <c r="C1539" s="0" t="n">
        <v>1547</v>
      </c>
      <c r="D1539" s="3" t="str">
        <f aca="false">VLOOKUP(C1539,$A$1:$B$451,2)</f>
        <v>40- Ishigaki</v>
      </c>
      <c r="E1539" s="0" t="str">
        <f aca="false">VLOOKUP($D1539,metadata!$B$2:$S$451,2,0)</f>
        <v>Qureshi, MF; Murai, T; Yoshida, H; Tsumuki, H</v>
      </c>
      <c r="F1539" s="0" t="str">
        <f aca="false">VLOOKUP($D1539,metadata!$B$2:$S$451,3,0)</f>
        <v>Populational variation in diapause-induction and -termination of Helicoverpa armigera (Lepidoptera : Noctuidae)</v>
      </c>
      <c r="G1539" s="0" t="str">
        <f aca="false">VLOOKUP($D1539,metadata!$B$2:$S$451,4,0)</f>
        <v>10.1303/aez.2000.357</v>
      </c>
      <c r="H1539" s="0" t="str">
        <f aca="false">VLOOKUP($D1539,metadata!$B$2:$S$451,5,0)</f>
        <v>y</v>
      </c>
      <c r="I1539" s="0" t="str">
        <f aca="false">VLOOKUP($D1539,metadata!$B$2:$S$451,6,0)</f>
        <v>a</v>
      </c>
      <c r="J1539" s="0" t="str">
        <f aca="false">VLOOKUP($D1539,metadata!$B$2:$S$451,7,0)</f>
        <v>i</v>
      </c>
      <c r="K1539" s="0" t="n">
        <f aca="false">VLOOKUP($D1539,metadata!$B$2:$S$451,8,0)</f>
        <v>3</v>
      </c>
      <c r="L1539" s="0" t="n">
        <f aca="false">VLOOKUP($D1539,metadata!$B$2:$S$451,9,0)</f>
        <v>6</v>
      </c>
      <c r="M1539" s="0" t="str">
        <f aca="false">VLOOKUP($D1539,metadata!$B$2:$S$451,10,0)</f>
        <v/>
      </c>
      <c r="N1539" s="0" t="str">
        <f aca="false">VLOOKUP($D1539,metadata!$B$2:$S$451,11,0)</f>
        <v>helicoverpa armigera</v>
      </c>
      <c r="O1539" s="0" t="str">
        <f aca="false">VLOOKUP($D1539,metadata!$B$2:$S$451,12,0)</f>
        <v>lepidoptera</v>
      </c>
      <c r="P1539" s="0" t="str">
        <f aca="false">VLOOKUP($D1539,metadata!$B$2:$S$451,13,0)</f>
        <v>Ishigaki</v>
      </c>
      <c r="Q1539" s="0" t="n">
        <f aca="false">VLOOKUP($D1539,metadata!$B$2:$S$451,14,0)</f>
        <v>24.3</v>
      </c>
      <c r="R1539" s="0" t="n">
        <f aca="false">VLOOKUP($D1539,metadata!$B$2:$S$451,15,0)</f>
        <v>124.2</v>
      </c>
      <c r="S1539" s="0" t="str">
        <f aca="false">VLOOKUP($D1539,metadata!$B$2:$S$451,16,0)</f>
        <v/>
      </c>
      <c r="T1539" s="0" t="str">
        <f aca="false">VLOOKUP($D1539,metadata!$B$2:$S$451,17,0)</f>
        <v/>
      </c>
      <c r="U1539" s="0" t="str">
        <f aca="false">VLOOKUP($D1539,metadata!$B$2:$S$451,18,0)</f>
        <v/>
      </c>
      <c r="V1539" s="0" t="n">
        <f aca="false">VLOOKUP($D1539,metadata!$B$2:$Z$451,19,0)</f>
        <v>65</v>
      </c>
      <c r="W1539" s="0" t="str">
        <f aca="false">VLOOKUP($D1539,metadata!$B$2:$Z$451,20,0)</f>
        <v>global average</v>
      </c>
      <c r="X1539" s="0" t="str">
        <f aca="false">VLOOKUP($D1539,metadata!$B$2:$Z$451,21,0)</f>
        <v/>
      </c>
      <c r="Y1539" s="0" t="n">
        <f aca="false">VLOOKUP($D1539,metadata!$B$2:$Z$451,22,0)</f>
        <v>40</v>
      </c>
      <c r="Z1539" s="0" t="str">
        <f aca="false">VLOOKUP($D1539,metadata!$B$2:$Z$451,23,0)</f>
        <v/>
      </c>
      <c r="AA1539" s="0" t="str">
        <f aca="false">VLOOKUP($D1539,metadata!$B$2:$Z$451,24,0)</f>
        <v/>
      </c>
      <c r="AB1539" s="0" t="str">
        <f aca="false">VLOOKUP($D1539,metadata!$B$2:$Z$451,25,0)</f>
        <v/>
      </c>
      <c r="AC1539" s="0" t="n">
        <v>11.9524080001603</v>
      </c>
      <c r="AD1539" s="0" t="n">
        <v>96.8880097830227</v>
      </c>
      <c r="AF1539" s="0" t="n">
        <f aca="false">IF(AE1539="",V1539,AE1539)</f>
        <v>65</v>
      </c>
      <c r="AG1539" s="0" t="n">
        <f aca="false">ROUND(AC1539,1)</f>
        <v>12</v>
      </c>
      <c r="AH1539" s="0" t="n">
        <v>2000</v>
      </c>
      <c r="AI1539" s="0" t="s">
        <v>37</v>
      </c>
      <c r="AJ1539" s="0" t="s">
        <v>38</v>
      </c>
    </row>
    <row r="1540" customFormat="false" ht="13.8" hidden="false" customHeight="false" outlineLevel="0" collapsed="false">
      <c r="C1540" s="0" t="n">
        <v>1548</v>
      </c>
      <c r="D1540" s="3" t="str">
        <f aca="false">VLOOKUP(C1540,$A$1:$B$451,2)</f>
        <v>40- Ishigaki</v>
      </c>
      <c r="E1540" s="0" t="str">
        <f aca="false">VLOOKUP($D1540,metadata!$B$2:$S$451,2,0)</f>
        <v>Qureshi, MF; Murai, T; Yoshida, H; Tsumuki, H</v>
      </c>
      <c r="F1540" s="0" t="str">
        <f aca="false">VLOOKUP($D1540,metadata!$B$2:$S$451,3,0)</f>
        <v>Populational variation in diapause-induction and -termination of Helicoverpa armigera (Lepidoptera : Noctuidae)</v>
      </c>
      <c r="G1540" s="0" t="str">
        <f aca="false">VLOOKUP($D1540,metadata!$B$2:$S$451,4,0)</f>
        <v>10.1303/aez.2000.357</v>
      </c>
      <c r="H1540" s="0" t="str">
        <f aca="false">VLOOKUP($D1540,metadata!$B$2:$S$451,5,0)</f>
        <v>y</v>
      </c>
      <c r="I1540" s="0" t="str">
        <f aca="false">VLOOKUP($D1540,metadata!$B$2:$S$451,6,0)</f>
        <v>a</v>
      </c>
      <c r="J1540" s="0" t="str">
        <f aca="false">VLOOKUP($D1540,metadata!$B$2:$S$451,7,0)</f>
        <v>i</v>
      </c>
      <c r="K1540" s="0" t="n">
        <f aca="false">VLOOKUP($D1540,metadata!$B$2:$S$451,8,0)</f>
        <v>3</v>
      </c>
      <c r="L1540" s="0" t="n">
        <f aca="false">VLOOKUP($D1540,metadata!$B$2:$S$451,9,0)</f>
        <v>6</v>
      </c>
      <c r="M1540" s="0" t="str">
        <f aca="false">VLOOKUP($D1540,metadata!$B$2:$S$451,10,0)</f>
        <v/>
      </c>
      <c r="N1540" s="0" t="str">
        <f aca="false">VLOOKUP($D1540,metadata!$B$2:$S$451,11,0)</f>
        <v>helicoverpa armigera</v>
      </c>
      <c r="O1540" s="0" t="str">
        <f aca="false">VLOOKUP($D1540,metadata!$B$2:$S$451,12,0)</f>
        <v>lepidoptera</v>
      </c>
      <c r="P1540" s="0" t="str">
        <f aca="false">VLOOKUP($D1540,metadata!$B$2:$S$451,13,0)</f>
        <v>Ishigaki</v>
      </c>
      <c r="Q1540" s="0" t="n">
        <f aca="false">VLOOKUP($D1540,metadata!$B$2:$S$451,14,0)</f>
        <v>24.3</v>
      </c>
      <c r="R1540" s="0" t="n">
        <f aca="false">VLOOKUP($D1540,metadata!$B$2:$S$451,15,0)</f>
        <v>124.2</v>
      </c>
      <c r="S1540" s="0" t="str">
        <f aca="false">VLOOKUP($D1540,metadata!$B$2:$S$451,16,0)</f>
        <v/>
      </c>
      <c r="T1540" s="0" t="str">
        <f aca="false">VLOOKUP($D1540,metadata!$B$2:$S$451,17,0)</f>
        <v/>
      </c>
      <c r="U1540" s="0" t="str">
        <f aca="false">VLOOKUP($D1540,metadata!$B$2:$S$451,18,0)</f>
        <v/>
      </c>
      <c r="V1540" s="0" t="n">
        <f aca="false">VLOOKUP($D1540,metadata!$B$2:$Z$451,19,0)</f>
        <v>65</v>
      </c>
      <c r="W1540" s="0" t="str">
        <f aca="false">VLOOKUP($D1540,metadata!$B$2:$Z$451,20,0)</f>
        <v>global average</v>
      </c>
      <c r="X1540" s="0" t="str">
        <f aca="false">VLOOKUP($D1540,metadata!$B$2:$Z$451,21,0)</f>
        <v/>
      </c>
      <c r="Y1540" s="0" t="n">
        <f aca="false">VLOOKUP($D1540,metadata!$B$2:$Z$451,22,0)</f>
        <v>40</v>
      </c>
      <c r="Z1540" s="0" t="str">
        <f aca="false">VLOOKUP($D1540,metadata!$B$2:$Z$451,23,0)</f>
        <v/>
      </c>
      <c r="AA1540" s="0" t="str">
        <f aca="false">VLOOKUP($D1540,metadata!$B$2:$Z$451,24,0)</f>
        <v/>
      </c>
      <c r="AB1540" s="0" t="str">
        <f aca="false">VLOOKUP($D1540,metadata!$B$2:$Z$451,25,0)</f>
        <v/>
      </c>
      <c r="AC1540" s="0" t="n">
        <v>12.9685593429871</v>
      </c>
      <c r="AD1540" s="0" t="n">
        <v>74.5818492853181</v>
      </c>
      <c r="AF1540" s="0" t="n">
        <f aca="false">IF(AE1540="",V1540,AE1540)</f>
        <v>65</v>
      </c>
      <c r="AG1540" s="0" t="n">
        <f aca="false">ROUND(AC1540,1)</f>
        <v>13</v>
      </c>
      <c r="AH1540" s="0" t="n">
        <v>2000</v>
      </c>
      <c r="AI1540" s="0" t="s">
        <v>37</v>
      </c>
      <c r="AJ1540" s="0" t="s">
        <v>38</v>
      </c>
    </row>
    <row r="1541" customFormat="false" ht="13.8" hidden="false" customHeight="false" outlineLevel="0" collapsed="false">
      <c r="C1541" s="0" t="n">
        <v>1549</v>
      </c>
      <c r="D1541" s="3" t="str">
        <f aca="false">VLOOKUP(C1541,$A$1:$B$451,2)</f>
        <v>40- Ishigaki</v>
      </c>
      <c r="E1541" s="0" t="str">
        <f aca="false">VLOOKUP($D1541,metadata!$B$2:$S$451,2,0)</f>
        <v>Qureshi, MF; Murai, T; Yoshida, H; Tsumuki, H</v>
      </c>
      <c r="F1541" s="0" t="str">
        <f aca="false">VLOOKUP($D1541,metadata!$B$2:$S$451,3,0)</f>
        <v>Populational variation in diapause-induction and -termination of Helicoverpa armigera (Lepidoptera : Noctuidae)</v>
      </c>
      <c r="G1541" s="0" t="str">
        <f aca="false">VLOOKUP($D1541,metadata!$B$2:$S$451,4,0)</f>
        <v>10.1303/aez.2000.357</v>
      </c>
      <c r="H1541" s="0" t="str">
        <f aca="false">VLOOKUP($D1541,metadata!$B$2:$S$451,5,0)</f>
        <v>y</v>
      </c>
      <c r="I1541" s="0" t="str">
        <f aca="false">VLOOKUP($D1541,metadata!$B$2:$S$451,6,0)</f>
        <v>a</v>
      </c>
      <c r="J1541" s="0" t="str">
        <f aca="false">VLOOKUP($D1541,metadata!$B$2:$S$451,7,0)</f>
        <v>i</v>
      </c>
      <c r="K1541" s="0" t="n">
        <f aca="false">VLOOKUP($D1541,metadata!$B$2:$S$451,8,0)</f>
        <v>3</v>
      </c>
      <c r="L1541" s="0" t="n">
        <f aca="false">VLOOKUP($D1541,metadata!$B$2:$S$451,9,0)</f>
        <v>6</v>
      </c>
      <c r="M1541" s="0" t="str">
        <f aca="false">VLOOKUP($D1541,metadata!$B$2:$S$451,10,0)</f>
        <v/>
      </c>
      <c r="N1541" s="0" t="str">
        <f aca="false">VLOOKUP($D1541,metadata!$B$2:$S$451,11,0)</f>
        <v>helicoverpa armigera</v>
      </c>
      <c r="O1541" s="0" t="str">
        <f aca="false">VLOOKUP($D1541,metadata!$B$2:$S$451,12,0)</f>
        <v>lepidoptera</v>
      </c>
      <c r="P1541" s="0" t="str">
        <f aca="false">VLOOKUP($D1541,metadata!$B$2:$S$451,13,0)</f>
        <v>Ishigaki</v>
      </c>
      <c r="Q1541" s="0" t="n">
        <f aca="false">VLOOKUP($D1541,metadata!$B$2:$S$451,14,0)</f>
        <v>24.3</v>
      </c>
      <c r="R1541" s="0" t="n">
        <f aca="false">VLOOKUP($D1541,metadata!$B$2:$S$451,15,0)</f>
        <v>124.2</v>
      </c>
      <c r="S1541" s="0" t="str">
        <f aca="false">VLOOKUP($D1541,metadata!$B$2:$S$451,16,0)</f>
        <v/>
      </c>
      <c r="T1541" s="0" t="str">
        <f aca="false">VLOOKUP($D1541,metadata!$B$2:$S$451,17,0)</f>
        <v/>
      </c>
      <c r="U1541" s="0" t="str">
        <f aca="false">VLOOKUP($D1541,metadata!$B$2:$S$451,18,0)</f>
        <v/>
      </c>
      <c r="V1541" s="0" t="n">
        <f aca="false">VLOOKUP($D1541,metadata!$B$2:$Z$451,19,0)</f>
        <v>65</v>
      </c>
      <c r="W1541" s="0" t="str">
        <f aca="false">VLOOKUP($D1541,metadata!$B$2:$Z$451,20,0)</f>
        <v>global average</v>
      </c>
      <c r="X1541" s="0" t="str">
        <f aca="false">VLOOKUP($D1541,metadata!$B$2:$Z$451,21,0)</f>
        <v/>
      </c>
      <c r="Y1541" s="0" t="n">
        <f aca="false">VLOOKUP($D1541,metadata!$B$2:$Z$451,22,0)</f>
        <v>40</v>
      </c>
      <c r="Z1541" s="0" t="str">
        <f aca="false">VLOOKUP($D1541,metadata!$B$2:$Z$451,23,0)</f>
        <v/>
      </c>
      <c r="AA1541" s="0" t="str">
        <f aca="false">VLOOKUP($D1541,metadata!$B$2:$Z$451,24,0)</f>
        <v/>
      </c>
      <c r="AB1541" s="0" t="str">
        <f aca="false">VLOOKUP($D1541,metadata!$B$2:$Z$451,25,0)</f>
        <v/>
      </c>
      <c r="AC1541" s="0" t="n">
        <v>13.9867955922938</v>
      </c>
      <c r="AD1541" s="0" t="n">
        <v>-0.334787867448056</v>
      </c>
      <c r="AF1541" s="0" t="n">
        <f aca="false">IF(AE1541="",V1541,AE1541)</f>
        <v>65</v>
      </c>
      <c r="AG1541" s="0" t="n">
        <f aca="false">ROUND(AC1541,1)</f>
        <v>14</v>
      </c>
      <c r="AH1541" s="0" t="n">
        <v>2000</v>
      </c>
      <c r="AI1541" s="0" t="s">
        <v>37</v>
      </c>
      <c r="AJ1541" s="0" t="s">
        <v>38</v>
      </c>
    </row>
    <row r="1542" customFormat="false" ht="13.8" hidden="false" customHeight="false" outlineLevel="0" collapsed="false">
      <c r="C1542" s="0" t="n">
        <v>1550</v>
      </c>
      <c r="D1542" s="3" t="str">
        <f aca="false">VLOOKUP(C1542,$A$1:$B$451,2)</f>
        <v>40- Ishigaki</v>
      </c>
      <c r="E1542" s="0" t="str">
        <f aca="false">VLOOKUP($D1542,metadata!$B$2:$S$451,2,0)</f>
        <v>Qureshi, MF; Murai, T; Yoshida, H; Tsumuki, H</v>
      </c>
      <c r="F1542" s="0" t="str">
        <f aca="false">VLOOKUP($D1542,metadata!$B$2:$S$451,3,0)</f>
        <v>Populational variation in diapause-induction and -termination of Helicoverpa armigera (Lepidoptera : Noctuidae)</v>
      </c>
      <c r="G1542" s="0" t="str">
        <f aca="false">VLOOKUP($D1542,metadata!$B$2:$S$451,4,0)</f>
        <v>10.1303/aez.2000.357</v>
      </c>
      <c r="H1542" s="0" t="str">
        <f aca="false">VLOOKUP($D1542,metadata!$B$2:$S$451,5,0)</f>
        <v>y</v>
      </c>
      <c r="I1542" s="0" t="str">
        <f aca="false">VLOOKUP($D1542,metadata!$B$2:$S$451,6,0)</f>
        <v>a</v>
      </c>
      <c r="J1542" s="0" t="str">
        <f aca="false">VLOOKUP($D1542,metadata!$B$2:$S$451,7,0)</f>
        <v>i</v>
      </c>
      <c r="K1542" s="0" t="n">
        <f aca="false">VLOOKUP($D1542,metadata!$B$2:$S$451,8,0)</f>
        <v>3</v>
      </c>
      <c r="L1542" s="0" t="n">
        <f aca="false">VLOOKUP($D1542,metadata!$B$2:$S$451,9,0)</f>
        <v>6</v>
      </c>
      <c r="M1542" s="0" t="str">
        <f aca="false">VLOOKUP($D1542,metadata!$B$2:$S$451,10,0)</f>
        <v/>
      </c>
      <c r="N1542" s="0" t="str">
        <f aca="false">VLOOKUP($D1542,metadata!$B$2:$S$451,11,0)</f>
        <v>helicoverpa armigera</v>
      </c>
      <c r="O1542" s="0" t="str">
        <f aca="false">VLOOKUP($D1542,metadata!$B$2:$S$451,12,0)</f>
        <v>lepidoptera</v>
      </c>
      <c r="P1542" s="0" t="str">
        <f aca="false">VLOOKUP($D1542,metadata!$B$2:$S$451,13,0)</f>
        <v>Ishigaki</v>
      </c>
      <c r="Q1542" s="0" t="n">
        <f aca="false">VLOOKUP($D1542,metadata!$B$2:$S$451,14,0)</f>
        <v>24.3</v>
      </c>
      <c r="R1542" s="0" t="n">
        <f aca="false">VLOOKUP($D1542,metadata!$B$2:$S$451,15,0)</f>
        <v>124.2</v>
      </c>
      <c r="S1542" s="0" t="str">
        <f aca="false">VLOOKUP($D1542,metadata!$B$2:$S$451,16,0)</f>
        <v/>
      </c>
      <c r="T1542" s="0" t="str">
        <f aca="false">VLOOKUP($D1542,metadata!$B$2:$S$451,17,0)</f>
        <v/>
      </c>
      <c r="U1542" s="0" t="str">
        <f aca="false">VLOOKUP($D1542,metadata!$B$2:$S$451,18,0)</f>
        <v/>
      </c>
      <c r="V1542" s="0" t="n">
        <f aca="false">VLOOKUP($D1542,metadata!$B$2:$Z$451,19,0)</f>
        <v>65</v>
      </c>
      <c r="W1542" s="0" t="str">
        <f aca="false">VLOOKUP($D1542,metadata!$B$2:$Z$451,20,0)</f>
        <v>global average</v>
      </c>
      <c r="X1542" s="0" t="str">
        <f aca="false">VLOOKUP($D1542,metadata!$B$2:$Z$451,21,0)</f>
        <v/>
      </c>
      <c r="Y1542" s="0" t="n">
        <f aca="false">VLOOKUP($D1542,metadata!$B$2:$Z$451,22,0)</f>
        <v>40</v>
      </c>
      <c r="Z1542" s="0" t="str">
        <f aca="false">VLOOKUP($D1542,metadata!$B$2:$Z$451,23,0)</f>
        <v/>
      </c>
      <c r="AA1542" s="0" t="str">
        <f aca="false">VLOOKUP($D1542,metadata!$B$2:$Z$451,24,0)</f>
        <v/>
      </c>
      <c r="AB1542" s="0" t="str">
        <f aca="false">VLOOKUP($D1542,metadata!$B$2:$Z$451,25,0)</f>
        <v/>
      </c>
      <c r="AC1542" s="0" t="n">
        <v>15.9964048728006</v>
      </c>
      <c r="AD1542" s="0" t="n">
        <v>8.46692549800531</v>
      </c>
      <c r="AF1542" s="0" t="n">
        <f aca="false">IF(AE1542="",V1542,AE1542)</f>
        <v>65</v>
      </c>
      <c r="AG1542" s="0" t="n">
        <f aca="false">ROUND(AC1542,1)</f>
        <v>16</v>
      </c>
      <c r="AH1542" s="0" t="n">
        <v>2000</v>
      </c>
      <c r="AI1542" s="0" t="s">
        <v>37</v>
      </c>
      <c r="AJ1542" s="0" t="s">
        <v>38</v>
      </c>
    </row>
    <row r="1543" customFormat="false" ht="13.8" hidden="false" customHeight="false" outlineLevel="0" collapsed="false">
      <c r="C1543" s="0" t="n">
        <v>1551</v>
      </c>
      <c r="D1543" s="3" t="str">
        <f aca="false">VLOOKUP(C1543,$A$1:$B$451,2)</f>
        <v>40- Okayama</v>
      </c>
      <c r="E1543" s="0" t="str">
        <f aca="false">VLOOKUP($D1543,metadata!$B$2:$S$451,2,0)</f>
        <v>Qureshi, MF; Murai, T; Yoshida, H; Tsumuki, H</v>
      </c>
      <c r="F1543" s="0" t="str">
        <f aca="false">VLOOKUP($D1543,metadata!$B$2:$S$451,3,0)</f>
        <v>Populational variation in diapause-induction and -termination of Helicoverpa armigera (Lepidoptera : Noctuidae)</v>
      </c>
      <c r="G1543" s="0" t="str">
        <f aca="false">VLOOKUP($D1543,metadata!$B$2:$S$451,4,0)</f>
        <v>10.1303/aez.2000.357</v>
      </c>
      <c r="H1543" s="0" t="str">
        <f aca="false">VLOOKUP($D1543,metadata!$B$2:$S$451,5,0)</f>
        <v>y</v>
      </c>
      <c r="I1543" s="0" t="str">
        <f aca="false">VLOOKUP($D1543,metadata!$B$2:$S$451,6,0)</f>
        <v>a</v>
      </c>
      <c r="J1543" s="0" t="str">
        <f aca="false">VLOOKUP($D1543,metadata!$B$2:$S$451,7,0)</f>
        <v>i</v>
      </c>
      <c r="K1543" s="0" t="n">
        <f aca="false">VLOOKUP($D1543,metadata!$B$2:$S$451,8,0)</f>
        <v>3</v>
      </c>
      <c r="L1543" s="0" t="n">
        <f aca="false">VLOOKUP($D1543,metadata!$B$2:$S$451,9,0)</f>
        <v>6</v>
      </c>
      <c r="M1543" s="0" t="str">
        <f aca="false">VLOOKUP($D1543,metadata!$B$2:$S$451,10,0)</f>
        <v/>
      </c>
      <c r="N1543" s="0" t="str">
        <f aca="false">VLOOKUP($D1543,metadata!$B$2:$S$451,11,0)</f>
        <v>helicoverpa armigera</v>
      </c>
      <c r="O1543" s="0" t="str">
        <f aca="false">VLOOKUP($D1543,metadata!$B$2:$S$451,12,0)</f>
        <v>lepidoptera</v>
      </c>
      <c r="P1543" s="0" t="str">
        <f aca="false">VLOOKUP($D1543,metadata!$B$2:$S$451,13,0)</f>
        <v>Okayama</v>
      </c>
      <c r="Q1543" s="0" t="n">
        <f aca="false">VLOOKUP($D1543,metadata!$B$2:$S$451,14,0)</f>
        <v>34.6</v>
      </c>
      <c r="R1543" s="0" t="n">
        <f aca="false">VLOOKUP($D1543,metadata!$B$2:$S$451,15,0)</f>
        <v>134.1</v>
      </c>
      <c r="S1543" s="0" t="str">
        <f aca="false">VLOOKUP($D1543,metadata!$B$2:$S$451,16,0)</f>
        <v/>
      </c>
      <c r="T1543" s="0" t="str">
        <f aca="false">VLOOKUP($D1543,metadata!$B$2:$S$451,17,0)</f>
        <v/>
      </c>
      <c r="U1543" s="0" t="str">
        <f aca="false">VLOOKUP($D1543,metadata!$B$2:$S$451,18,0)</f>
        <v/>
      </c>
      <c r="V1543" s="0" t="n">
        <f aca="false">VLOOKUP($D1543,metadata!$B$2:$Z$451,19,0)</f>
        <v>65</v>
      </c>
      <c r="W1543" s="0" t="str">
        <f aca="false">VLOOKUP($D1543,metadata!$B$2:$Z$451,20,0)</f>
        <v>global average</v>
      </c>
      <c r="X1543" s="0" t="str">
        <f aca="false">VLOOKUP($D1543,metadata!$B$2:$Z$451,21,0)</f>
        <v/>
      </c>
      <c r="Y1543" s="0" t="n">
        <f aca="false">VLOOKUP($D1543,metadata!$B$2:$Z$451,22,0)</f>
        <v>40</v>
      </c>
      <c r="Z1543" s="0" t="str">
        <f aca="false">VLOOKUP($D1543,metadata!$B$2:$Z$451,23,0)</f>
        <v/>
      </c>
      <c r="AA1543" s="0" t="str">
        <f aca="false">VLOOKUP($D1543,metadata!$B$2:$Z$451,24,0)</f>
        <v/>
      </c>
      <c r="AB1543" s="0" t="str">
        <f aca="false">VLOOKUP($D1543,metadata!$B$2:$Z$451,25,0)</f>
        <v/>
      </c>
      <c r="AC1543" s="0" t="n">
        <v>7.9555620894505</v>
      </c>
      <c r="AD1543" s="0" t="n">
        <v>76.2721604843398</v>
      </c>
      <c r="AF1543" s="0" t="n">
        <f aca="false">IF(AE1543="",V1543,AE1543)</f>
        <v>65</v>
      </c>
      <c r="AG1543" s="0" t="n">
        <f aca="false">ROUND(AC1543,1)</f>
        <v>8</v>
      </c>
      <c r="AH1543" s="0" t="n">
        <v>2000</v>
      </c>
      <c r="AI1543" s="0" t="s">
        <v>37</v>
      </c>
      <c r="AJ1543" s="0" t="s">
        <v>38</v>
      </c>
    </row>
    <row r="1544" customFormat="false" ht="13.8" hidden="false" customHeight="false" outlineLevel="0" collapsed="false">
      <c r="C1544" s="0" t="n">
        <v>1552</v>
      </c>
      <c r="D1544" s="3" t="str">
        <f aca="false">VLOOKUP(C1544,$A$1:$B$451,2)</f>
        <v>40- Okayama</v>
      </c>
      <c r="E1544" s="0" t="str">
        <f aca="false">VLOOKUP($D1544,metadata!$B$2:$S$451,2,0)</f>
        <v>Qureshi, MF; Murai, T; Yoshida, H; Tsumuki, H</v>
      </c>
      <c r="F1544" s="0" t="str">
        <f aca="false">VLOOKUP($D1544,metadata!$B$2:$S$451,3,0)</f>
        <v>Populational variation in diapause-induction and -termination of Helicoverpa armigera (Lepidoptera : Noctuidae)</v>
      </c>
      <c r="G1544" s="0" t="str">
        <f aca="false">VLOOKUP($D1544,metadata!$B$2:$S$451,4,0)</f>
        <v>10.1303/aez.2000.357</v>
      </c>
      <c r="H1544" s="0" t="str">
        <f aca="false">VLOOKUP($D1544,metadata!$B$2:$S$451,5,0)</f>
        <v>y</v>
      </c>
      <c r="I1544" s="0" t="str">
        <f aca="false">VLOOKUP($D1544,metadata!$B$2:$S$451,6,0)</f>
        <v>a</v>
      </c>
      <c r="J1544" s="0" t="str">
        <f aca="false">VLOOKUP($D1544,metadata!$B$2:$S$451,7,0)</f>
        <v>i</v>
      </c>
      <c r="K1544" s="0" t="n">
        <f aca="false">VLOOKUP($D1544,metadata!$B$2:$S$451,8,0)</f>
        <v>3</v>
      </c>
      <c r="L1544" s="0" t="n">
        <f aca="false">VLOOKUP($D1544,metadata!$B$2:$S$451,9,0)</f>
        <v>6</v>
      </c>
      <c r="M1544" s="0" t="str">
        <f aca="false">VLOOKUP($D1544,metadata!$B$2:$S$451,10,0)</f>
        <v/>
      </c>
      <c r="N1544" s="0" t="str">
        <f aca="false">VLOOKUP($D1544,metadata!$B$2:$S$451,11,0)</f>
        <v>helicoverpa armigera</v>
      </c>
      <c r="O1544" s="0" t="str">
        <f aca="false">VLOOKUP($D1544,metadata!$B$2:$S$451,12,0)</f>
        <v>lepidoptera</v>
      </c>
      <c r="P1544" s="0" t="str">
        <f aca="false">VLOOKUP($D1544,metadata!$B$2:$S$451,13,0)</f>
        <v>Okayama</v>
      </c>
      <c r="Q1544" s="0" t="n">
        <f aca="false">VLOOKUP($D1544,metadata!$B$2:$S$451,14,0)</f>
        <v>34.6</v>
      </c>
      <c r="R1544" s="0" t="n">
        <f aca="false">VLOOKUP($D1544,metadata!$B$2:$S$451,15,0)</f>
        <v>134.1</v>
      </c>
      <c r="S1544" s="0" t="str">
        <f aca="false">VLOOKUP($D1544,metadata!$B$2:$S$451,16,0)</f>
        <v/>
      </c>
      <c r="T1544" s="0" t="str">
        <f aca="false">VLOOKUP($D1544,metadata!$B$2:$S$451,17,0)</f>
        <v/>
      </c>
      <c r="U1544" s="0" t="str">
        <f aca="false">VLOOKUP($D1544,metadata!$B$2:$S$451,18,0)</f>
        <v/>
      </c>
      <c r="V1544" s="0" t="n">
        <f aca="false">VLOOKUP($D1544,metadata!$B$2:$Z$451,19,0)</f>
        <v>65</v>
      </c>
      <c r="W1544" s="0" t="str">
        <f aca="false">VLOOKUP($D1544,metadata!$B$2:$Z$451,20,0)</f>
        <v>global average</v>
      </c>
      <c r="X1544" s="0" t="str">
        <f aca="false">VLOOKUP($D1544,metadata!$B$2:$Z$451,21,0)</f>
        <v/>
      </c>
      <c r="Y1544" s="0" t="n">
        <f aca="false">VLOOKUP($D1544,metadata!$B$2:$Z$451,22,0)</f>
        <v>40</v>
      </c>
      <c r="Z1544" s="0" t="str">
        <f aca="false">VLOOKUP($D1544,metadata!$B$2:$Z$451,23,0)</f>
        <v/>
      </c>
      <c r="AA1544" s="0" t="str">
        <f aca="false">VLOOKUP($D1544,metadata!$B$2:$Z$451,24,0)</f>
        <v/>
      </c>
      <c r="AB1544" s="0" t="str">
        <f aca="false">VLOOKUP($D1544,metadata!$B$2:$Z$451,25,0)</f>
        <v/>
      </c>
      <c r="AC1544" s="0" t="n">
        <v>9.96276570863431</v>
      </c>
      <c r="AD1544" s="0" t="n">
        <v>88.0859622979411</v>
      </c>
      <c r="AF1544" s="0" t="n">
        <f aca="false">IF(AE1544="",V1544,AE1544)</f>
        <v>65</v>
      </c>
      <c r="AG1544" s="0" t="n">
        <f aca="false">ROUND(AC1544,1)</f>
        <v>10</v>
      </c>
      <c r="AH1544" s="0" t="n">
        <v>2000</v>
      </c>
      <c r="AI1544" s="0" t="s">
        <v>37</v>
      </c>
      <c r="AJ1544" s="0" t="s">
        <v>38</v>
      </c>
    </row>
    <row r="1545" customFormat="false" ht="13.8" hidden="false" customHeight="false" outlineLevel="0" collapsed="false">
      <c r="C1545" s="0" t="n">
        <v>1553</v>
      </c>
      <c r="D1545" s="3" t="str">
        <f aca="false">VLOOKUP(C1545,$A$1:$B$451,2)</f>
        <v>40- Okayama</v>
      </c>
      <c r="E1545" s="0" t="str">
        <f aca="false">VLOOKUP($D1545,metadata!$B$2:$S$451,2,0)</f>
        <v>Qureshi, MF; Murai, T; Yoshida, H; Tsumuki, H</v>
      </c>
      <c r="F1545" s="0" t="str">
        <f aca="false">VLOOKUP($D1545,metadata!$B$2:$S$451,3,0)</f>
        <v>Populational variation in diapause-induction and -termination of Helicoverpa armigera (Lepidoptera : Noctuidae)</v>
      </c>
      <c r="G1545" s="0" t="str">
        <f aca="false">VLOOKUP($D1545,metadata!$B$2:$S$451,4,0)</f>
        <v>10.1303/aez.2000.357</v>
      </c>
      <c r="H1545" s="0" t="str">
        <f aca="false">VLOOKUP($D1545,metadata!$B$2:$S$451,5,0)</f>
        <v>y</v>
      </c>
      <c r="I1545" s="0" t="str">
        <f aca="false">VLOOKUP($D1545,metadata!$B$2:$S$451,6,0)</f>
        <v>a</v>
      </c>
      <c r="J1545" s="0" t="str">
        <f aca="false">VLOOKUP($D1545,metadata!$B$2:$S$451,7,0)</f>
        <v>i</v>
      </c>
      <c r="K1545" s="0" t="n">
        <f aca="false">VLOOKUP($D1545,metadata!$B$2:$S$451,8,0)</f>
        <v>3</v>
      </c>
      <c r="L1545" s="0" t="n">
        <f aca="false">VLOOKUP($D1545,metadata!$B$2:$S$451,9,0)</f>
        <v>6</v>
      </c>
      <c r="M1545" s="0" t="str">
        <f aca="false">VLOOKUP($D1545,metadata!$B$2:$S$451,10,0)</f>
        <v/>
      </c>
      <c r="N1545" s="0" t="str">
        <f aca="false">VLOOKUP($D1545,metadata!$B$2:$S$451,11,0)</f>
        <v>helicoverpa armigera</v>
      </c>
      <c r="O1545" s="0" t="str">
        <f aca="false">VLOOKUP($D1545,metadata!$B$2:$S$451,12,0)</f>
        <v>lepidoptera</v>
      </c>
      <c r="P1545" s="0" t="str">
        <f aca="false">VLOOKUP($D1545,metadata!$B$2:$S$451,13,0)</f>
        <v>Okayama</v>
      </c>
      <c r="Q1545" s="0" t="n">
        <f aca="false">VLOOKUP($D1545,metadata!$B$2:$S$451,14,0)</f>
        <v>34.6</v>
      </c>
      <c r="R1545" s="0" t="n">
        <f aca="false">VLOOKUP($D1545,metadata!$B$2:$S$451,15,0)</f>
        <v>134.1</v>
      </c>
      <c r="S1545" s="0" t="str">
        <f aca="false">VLOOKUP($D1545,metadata!$B$2:$S$451,16,0)</f>
        <v/>
      </c>
      <c r="T1545" s="0" t="str">
        <f aca="false">VLOOKUP($D1545,metadata!$B$2:$S$451,17,0)</f>
        <v/>
      </c>
      <c r="U1545" s="0" t="str">
        <f aca="false">VLOOKUP($D1545,metadata!$B$2:$S$451,18,0)</f>
        <v/>
      </c>
      <c r="V1545" s="0" t="n">
        <f aca="false">VLOOKUP($D1545,metadata!$B$2:$Z$451,19,0)</f>
        <v>65</v>
      </c>
      <c r="W1545" s="0" t="str">
        <f aca="false">VLOOKUP($D1545,metadata!$B$2:$Z$451,20,0)</f>
        <v>global average</v>
      </c>
      <c r="X1545" s="0" t="str">
        <f aca="false">VLOOKUP($D1545,metadata!$B$2:$Z$451,21,0)</f>
        <v/>
      </c>
      <c r="Y1545" s="0" t="n">
        <f aca="false">VLOOKUP($D1545,metadata!$B$2:$Z$451,22,0)</f>
        <v>40</v>
      </c>
      <c r="Z1545" s="0" t="str">
        <f aca="false">VLOOKUP($D1545,metadata!$B$2:$Z$451,23,0)</f>
        <v/>
      </c>
      <c r="AA1545" s="0" t="str">
        <f aca="false">VLOOKUP($D1545,metadata!$B$2:$Z$451,24,0)</f>
        <v/>
      </c>
      <c r="AB1545" s="0" t="str">
        <f aca="false">VLOOKUP($D1545,metadata!$B$2:$Z$451,25,0)</f>
        <v/>
      </c>
      <c r="AC1545" s="0" t="n">
        <v>11.9613891357661</v>
      </c>
      <c r="AD1545" s="0" t="n">
        <v>85.6428795766036</v>
      </c>
      <c r="AF1545" s="0" t="n">
        <f aca="false">IF(AE1545="",V1545,AE1545)</f>
        <v>65</v>
      </c>
      <c r="AG1545" s="0" t="n">
        <f aca="false">ROUND(AC1545,1)</f>
        <v>12</v>
      </c>
      <c r="AH1545" s="0" t="n">
        <v>2000</v>
      </c>
      <c r="AI1545" s="0" t="s">
        <v>37</v>
      </c>
      <c r="AJ1545" s="0" t="s">
        <v>38</v>
      </c>
    </row>
    <row r="1546" customFormat="false" ht="13.8" hidden="false" customHeight="false" outlineLevel="0" collapsed="false">
      <c r="C1546" s="0" t="n">
        <v>1554</v>
      </c>
      <c r="D1546" s="3" t="str">
        <f aca="false">VLOOKUP(C1546,$A$1:$B$451,2)</f>
        <v>40- Okayama</v>
      </c>
      <c r="E1546" s="0" t="str">
        <f aca="false">VLOOKUP($D1546,metadata!$B$2:$S$451,2,0)</f>
        <v>Qureshi, MF; Murai, T; Yoshida, H; Tsumuki, H</v>
      </c>
      <c r="F1546" s="0" t="str">
        <f aca="false">VLOOKUP($D1546,metadata!$B$2:$S$451,3,0)</f>
        <v>Populational variation in diapause-induction and -termination of Helicoverpa armigera (Lepidoptera : Noctuidae)</v>
      </c>
      <c r="G1546" s="0" t="str">
        <f aca="false">VLOOKUP($D1546,metadata!$B$2:$S$451,4,0)</f>
        <v>10.1303/aez.2000.357</v>
      </c>
      <c r="H1546" s="0" t="str">
        <f aca="false">VLOOKUP($D1546,metadata!$B$2:$S$451,5,0)</f>
        <v>y</v>
      </c>
      <c r="I1546" s="0" t="str">
        <f aca="false">VLOOKUP($D1546,metadata!$B$2:$S$451,6,0)</f>
        <v>a</v>
      </c>
      <c r="J1546" s="0" t="str">
        <f aca="false">VLOOKUP($D1546,metadata!$B$2:$S$451,7,0)</f>
        <v>i</v>
      </c>
      <c r="K1546" s="0" t="n">
        <f aca="false">VLOOKUP($D1546,metadata!$B$2:$S$451,8,0)</f>
        <v>3</v>
      </c>
      <c r="L1546" s="0" t="n">
        <f aca="false">VLOOKUP($D1546,metadata!$B$2:$S$451,9,0)</f>
        <v>6</v>
      </c>
      <c r="M1546" s="0" t="str">
        <f aca="false">VLOOKUP($D1546,metadata!$B$2:$S$451,10,0)</f>
        <v/>
      </c>
      <c r="N1546" s="0" t="str">
        <f aca="false">VLOOKUP($D1546,metadata!$B$2:$S$451,11,0)</f>
        <v>helicoverpa armigera</v>
      </c>
      <c r="O1546" s="0" t="str">
        <f aca="false">VLOOKUP($D1546,metadata!$B$2:$S$451,12,0)</f>
        <v>lepidoptera</v>
      </c>
      <c r="P1546" s="0" t="str">
        <f aca="false">VLOOKUP($D1546,metadata!$B$2:$S$451,13,0)</f>
        <v>Okayama</v>
      </c>
      <c r="Q1546" s="0" t="n">
        <f aca="false">VLOOKUP($D1546,metadata!$B$2:$S$451,14,0)</f>
        <v>34.6</v>
      </c>
      <c r="R1546" s="0" t="n">
        <f aca="false">VLOOKUP($D1546,metadata!$B$2:$S$451,15,0)</f>
        <v>134.1</v>
      </c>
      <c r="S1546" s="0" t="str">
        <f aca="false">VLOOKUP($D1546,metadata!$B$2:$S$451,16,0)</f>
        <v/>
      </c>
      <c r="T1546" s="0" t="str">
        <f aca="false">VLOOKUP($D1546,metadata!$B$2:$S$451,17,0)</f>
        <v/>
      </c>
      <c r="U1546" s="0" t="str">
        <f aca="false">VLOOKUP($D1546,metadata!$B$2:$S$451,18,0)</f>
        <v/>
      </c>
      <c r="V1546" s="0" t="n">
        <f aca="false">VLOOKUP($D1546,metadata!$B$2:$Z$451,19,0)</f>
        <v>65</v>
      </c>
      <c r="W1546" s="0" t="str">
        <f aca="false">VLOOKUP($D1546,metadata!$B$2:$Z$451,20,0)</f>
        <v>global average</v>
      </c>
      <c r="X1546" s="0" t="str">
        <f aca="false">VLOOKUP($D1546,metadata!$B$2:$Z$451,21,0)</f>
        <v/>
      </c>
      <c r="Y1546" s="0" t="n">
        <f aca="false">VLOOKUP($D1546,metadata!$B$2:$Z$451,22,0)</f>
        <v>40</v>
      </c>
      <c r="Z1546" s="0" t="str">
        <f aca="false">VLOOKUP($D1546,metadata!$B$2:$Z$451,23,0)</f>
        <v/>
      </c>
      <c r="AA1546" s="0" t="str">
        <f aca="false">VLOOKUP($D1546,metadata!$B$2:$Z$451,24,0)</f>
        <v/>
      </c>
      <c r="AB1546" s="0" t="str">
        <f aca="false">VLOOKUP($D1546,metadata!$B$2:$Z$451,25,0)</f>
        <v/>
      </c>
      <c r="AC1546" s="0" t="n">
        <v>12.9766584027745</v>
      </c>
      <c r="AD1546" s="0" t="n">
        <v>39.4411515098866</v>
      </c>
      <c r="AF1546" s="0" t="n">
        <f aca="false">IF(AE1546="",V1546,AE1546)</f>
        <v>65</v>
      </c>
      <c r="AG1546" s="0" t="n">
        <f aca="false">ROUND(AC1546,1)</f>
        <v>13</v>
      </c>
      <c r="AH1546" s="0" t="n">
        <v>2000</v>
      </c>
      <c r="AI1546" s="0" t="s">
        <v>37</v>
      </c>
      <c r="AJ1546" s="0" t="s">
        <v>38</v>
      </c>
    </row>
    <row r="1547" customFormat="false" ht="13.8" hidden="false" customHeight="false" outlineLevel="0" collapsed="false">
      <c r="C1547" s="0" t="n">
        <v>1555</v>
      </c>
      <c r="D1547" s="3" t="str">
        <f aca="false">VLOOKUP(C1547,$A$1:$B$451,2)</f>
        <v>40- Okayama</v>
      </c>
      <c r="E1547" s="0" t="str">
        <f aca="false">VLOOKUP($D1547,metadata!$B$2:$S$451,2,0)</f>
        <v>Qureshi, MF; Murai, T; Yoshida, H; Tsumuki, H</v>
      </c>
      <c r="F1547" s="0" t="str">
        <f aca="false">VLOOKUP($D1547,metadata!$B$2:$S$451,3,0)</f>
        <v>Populational variation in diapause-induction and -termination of Helicoverpa armigera (Lepidoptera : Noctuidae)</v>
      </c>
      <c r="G1547" s="0" t="str">
        <f aca="false">VLOOKUP($D1547,metadata!$B$2:$S$451,4,0)</f>
        <v>10.1303/aez.2000.357</v>
      </c>
      <c r="H1547" s="0" t="str">
        <f aca="false">VLOOKUP($D1547,metadata!$B$2:$S$451,5,0)</f>
        <v>y</v>
      </c>
      <c r="I1547" s="0" t="str">
        <f aca="false">VLOOKUP($D1547,metadata!$B$2:$S$451,6,0)</f>
        <v>a</v>
      </c>
      <c r="J1547" s="0" t="str">
        <f aca="false">VLOOKUP($D1547,metadata!$B$2:$S$451,7,0)</f>
        <v>i</v>
      </c>
      <c r="K1547" s="0" t="n">
        <f aca="false">VLOOKUP($D1547,metadata!$B$2:$S$451,8,0)</f>
        <v>3</v>
      </c>
      <c r="L1547" s="0" t="n">
        <f aca="false">VLOOKUP($D1547,metadata!$B$2:$S$451,9,0)</f>
        <v>6</v>
      </c>
      <c r="M1547" s="0" t="str">
        <f aca="false">VLOOKUP($D1547,metadata!$B$2:$S$451,10,0)</f>
        <v/>
      </c>
      <c r="N1547" s="0" t="str">
        <f aca="false">VLOOKUP($D1547,metadata!$B$2:$S$451,11,0)</f>
        <v>helicoverpa armigera</v>
      </c>
      <c r="O1547" s="0" t="str">
        <f aca="false">VLOOKUP($D1547,metadata!$B$2:$S$451,12,0)</f>
        <v>lepidoptera</v>
      </c>
      <c r="P1547" s="0" t="str">
        <f aca="false">VLOOKUP($D1547,metadata!$B$2:$S$451,13,0)</f>
        <v>Okayama</v>
      </c>
      <c r="Q1547" s="0" t="n">
        <f aca="false">VLOOKUP($D1547,metadata!$B$2:$S$451,14,0)</f>
        <v>34.6</v>
      </c>
      <c r="R1547" s="0" t="n">
        <f aca="false">VLOOKUP($D1547,metadata!$B$2:$S$451,15,0)</f>
        <v>134.1</v>
      </c>
      <c r="S1547" s="0" t="str">
        <f aca="false">VLOOKUP($D1547,metadata!$B$2:$S$451,16,0)</f>
        <v/>
      </c>
      <c r="T1547" s="0" t="str">
        <f aca="false">VLOOKUP($D1547,metadata!$B$2:$S$451,17,0)</f>
        <v/>
      </c>
      <c r="U1547" s="0" t="str">
        <f aca="false">VLOOKUP($D1547,metadata!$B$2:$S$451,18,0)</f>
        <v/>
      </c>
      <c r="V1547" s="0" t="n">
        <f aca="false">VLOOKUP($D1547,metadata!$B$2:$Z$451,19,0)</f>
        <v>65</v>
      </c>
      <c r="W1547" s="0" t="str">
        <f aca="false">VLOOKUP($D1547,metadata!$B$2:$Z$451,20,0)</f>
        <v>global average</v>
      </c>
      <c r="X1547" s="0" t="str">
        <f aca="false">VLOOKUP($D1547,metadata!$B$2:$Z$451,21,0)</f>
        <v/>
      </c>
      <c r="Y1547" s="0" t="n">
        <f aca="false">VLOOKUP($D1547,metadata!$B$2:$Z$451,22,0)</f>
        <v>40</v>
      </c>
      <c r="Z1547" s="0" t="str">
        <f aca="false">VLOOKUP($D1547,metadata!$B$2:$Z$451,23,0)</f>
        <v/>
      </c>
      <c r="AA1547" s="0" t="str">
        <f aca="false">VLOOKUP($D1547,metadata!$B$2:$Z$451,24,0)</f>
        <v/>
      </c>
      <c r="AB1547" s="0" t="str">
        <f aca="false">VLOOKUP($D1547,metadata!$B$2:$Z$451,25,0)</f>
        <v/>
      </c>
      <c r="AC1547" s="0" t="n">
        <v>13.9944135198166</v>
      </c>
      <c r="AD1547" s="0" t="n">
        <v>15.12693204675</v>
      </c>
      <c r="AF1547" s="0" t="n">
        <f aca="false">IF(AE1547="",V1547,AE1547)</f>
        <v>65</v>
      </c>
      <c r="AG1547" s="0" t="n">
        <f aca="false">ROUND(AC1547,1)</f>
        <v>14</v>
      </c>
      <c r="AH1547" s="0" t="n">
        <v>2000</v>
      </c>
      <c r="AI1547" s="0" t="s">
        <v>37</v>
      </c>
      <c r="AJ1547" s="0" t="s">
        <v>38</v>
      </c>
    </row>
    <row r="1548" customFormat="false" ht="13.8" hidden="false" customHeight="false" outlineLevel="0" collapsed="false">
      <c r="C1548" s="0" t="n">
        <v>1556</v>
      </c>
      <c r="D1548" s="3" t="str">
        <f aca="false">VLOOKUP(C1548,$A$1:$B$451,2)</f>
        <v>40- Okayama</v>
      </c>
      <c r="E1548" s="0" t="str">
        <f aca="false">VLOOKUP($D1548,metadata!$B$2:$S$451,2,0)</f>
        <v>Qureshi, MF; Murai, T; Yoshida, H; Tsumuki, H</v>
      </c>
      <c r="F1548" s="0" t="str">
        <f aca="false">VLOOKUP($D1548,metadata!$B$2:$S$451,3,0)</f>
        <v>Populational variation in diapause-induction and -termination of Helicoverpa armigera (Lepidoptera : Noctuidae)</v>
      </c>
      <c r="G1548" s="0" t="str">
        <f aca="false">VLOOKUP($D1548,metadata!$B$2:$S$451,4,0)</f>
        <v>10.1303/aez.2000.357</v>
      </c>
      <c r="H1548" s="0" t="str">
        <f aca="false">VLOOKUP($D1548,metadata!$B$2:$S$451,5,0)</f>
        <v>y</v>
      </c>
      <c r="I1548" s="0" t="str">
        <f aca="false">VLOOKUP($D1548,metadata!$B$2:$S$451,6,0)</f>
        <v>a</v>
      </c>
      <c r="J1548" s="0" t="str">
        <f aca="false">VLOOKUP($D1548,metadata!$B$2:$S$451,7,0)</f>
        <v>i</v>
      </c>
      <c r="K1548" s="0" t="n">
        <f aca="false">VLOOKUP($D1548,metadata!$B$2:$S$451,8,0)</f>
        <v>3</v>
      </c>
      <c r="L1548" s="0" t="n">
        <f aca="false">VLOOKUP($D1548,metadata!$B$2:$S$451,9,0)</f>
        <v>6</v>
      </c>
      <c r="M1548" s="0" t="str">
        <f aca="false">VLOOKUP($D1548,metadata!$B$2:$S$451,10,0)</f>
        <v/>
      </c>
      <c r="N1548" s="0" t="str">
        <f aca="false">VLOOKUP($D1548,metadata!$B$2:$S$451,11,0)</f>
        <v>helicoverpa armigera</v>
      </c>
      <c r="O1548" s="0" t="str">
        <f aca="false">VLOOKUP($D1548,metadata!$B$2:$S$451,12,0)</f>
        <v>lepidoptera</v>
      </c>
      <c r="P1548" s="0" t="str">
        <f aca="false">VLOOKUP($D1548,metadata!$B$2:$S$451,13,0)</f>
        <v>Okayama</v>
      </c>
      <c r="Q1548" s="0" t="n">
        <f aca="false">VLOOKUP($D1548,metadata!$B$2:$S$451,14,0)</f>
        <v>34.6</v>
      </c>
      <c r="R1548" s="0" t="n">
        <f aca="false">VLOOKUP($D1548,metadata!$B$2:$S$451,15,0)</f>
        <v>134.1</v>
      </c>
      <c r="S1548" s="0" t="str">
        <f aca="false">VLOOKUP($D1548,metadata!$B$2:$S$451,16,0)</f>
        <v/>
      </c>
      <c r="T1548" s="0" t="str">
        <f aca="false">VLOOKUP($D1548,metadata!$B$2:$S$451,17,0)</f>
        <v/>
      </c>
      <c r="U1548" s="0" t="str">
        <f aca="false">VLOOKUP($D1548,metadata!$B$2:$S$451,18,0)</f>
        <v/>
      </c>
      <c r="V1548" s="0" t="n">
        <f aca="false">VLOOKUP($D1548,metadata!$B$2:$Z$451,19,0)</f>
        <v>65</v>
      </c>
      <c r="W1548" s="0" t="str">
        <f aca="false">VLOOKUP($D1548,metadata!$B$2:$Z$451,20,0)</f>
        <v>global average</v>
      </c>
      <c r="X1548" s="0" t="str">
        <f aca="false">VLOOKUP($D1548,metadata!$B$2:$Z$451,21,0)</f>
        <v/>
      </c>
      <c r="Y1548" s="0" t="n">
        <f aca="false">VLOOKUP($D1548,metadata!$B$2:$Z$451,22,0)</f>
        <v>40</v>
      </c>
      <c r="Z1548" s="0" t="str">
        <f aca="false">VLOOKUP($D1548,metadata!$B$2:$Z$451,23,0)</f>
        <v/>
      </c>
      <c r="AA1548" s="0" t="str">
        <f aca="false">VLOOKUP($D1548,metadata!$B$2:$Z$451,24,0)</f>
        <v/>
      </c>
      <c r="AB1548" s="0" t="str">
        <f aca="false">VLOOKUP($D1548,metadata!$B$2:$Z$451,25,0)</f>
        <v/>
      </c>
      <c r="AC1548" s="0" t="n">
        <v>16.0019378938435</v>
      </c>
      <c r="AD1548" s="0" t="n">
        <v>26.5391220672649</v>
      </c>
      <c r="AF1548" s="0" t="n">
        <f aca="false">IF(AE1548="",V1548,AE1548)</f>
        <v>65</v>
      </c>
      <c r="AG1548" s="0" t="n">
        <f aca="false">ROUND(AC1548,1)</f>
        <v>16</v>
      </c>
      <c r="AH1548" s="0" t="n">
        <v>2000</v>
      </c>
      <c r="AI1548" s="0" t="s">
        <v>37</v>
      </c>
      <c r="AJ1548" s="0" t="s">
        <v>38</v>
      </c>
    </row>
    <row r="1549" customFormat="false" ht="13.8" hidden="false" customHeight="false" outlineLevel="0" collapsed="false">
      <c r="C1549" s="0" t="n">
        <v>1557</v>
      </c>
      <c r="D1549" s="3" t="str">
        <f aca="false">VLOOKUP(C1549,$A$1:$B$451,2)</f>
        <v>40-  Kanazawa</v>
      </c>
      <c r="E1549" s="0" t="str">
        <f aca="false">VLOOKUP($D1549,metadata!$B$2:$S$451,2,0)</f>
        <v>Qureshi, MF; Murai, T; Yoshida, H; Tsumuki, H</v>
      </c>
      <c r="F1549" s="0" t="str">
        <f aca="false">VLOOKUP($D1549,metadata!$B$2:$S$451,3,0)</f>
        <v>Populational variation in diapause-induction and -termination of Helicoverpa armigera (Lepidoptera : Noctuidae)</v>
      </c>
      <c r="G1549" s="0" t="str">
        <f aca="false">VLOOKUP($D1549,metadata!$B$2:$S$451,4,0)</f>
        <v>10.1303/aez.2000.357</v>
      </c>
      <c r="H1549" s="0" t="str">
        <f aca="false">VLOOKUP($D1549,metadata!$B$2:$S$451,5,0)</f>
        <v>y</v>
      </c>
      <c r="I1549" s="0" t="str">
        <f aca="false">VLOOKUP($D1549,metadata!$B$2:$S$451,6,0)</f>
        <v>a</v>
      </c>
      <c r="J1549" s="0" t="str">
        <f aca="false">VLOOKUP($D1549,metadata!$B$2:$S$451,7,0)</f>
        <v>i</v>
      </c>
      <c r="K1549" s="0" t="n">
        <f aca="false">VLOOKUP($D1549,metadata!$B$2:$S$451,8,0)</f>
        <v>3</v>
      </c>
      <c r="L1549" s="0" t="n">
        <f aca="false">VLOOKUP($D1549,metadata!$B$2:$S$451,9,0)</f>
        <v>6</v>
      </c>
      <c r="M1549" s="0" t="str">
        <f aca="false">VLOOKUP($D1549,metadata!$B$2:$S$451,10,0)</f>
        <v/>
      </c>
      <c r="N1549" s="0" t="str">
        <f aca="false">VLOOKUP($D1549,metadata!$B$2:$S$451,11,0)</f>
        <v>helicoverpa armigera</v>
      </c>
      <c r="O1549" s="0" t="str">
        <f aca="false">VLOOKUP($D1549,metadata!$B$2:$S$451,12,0)</f>
        <v>lepidoptera</v>
      </c>
      <c r="P1549" s="0" t="str">
        <f aca="false">VLOOKUP($D1549,metadata!$B$2:$S$451,13,0)</f>
        <v>Kanazawa</v>
      </c>
      <c r="Q1549" s="0" t="n">
        <f aca="false">VLOOKUP($D1549,metadata!$B$2:$S$451,14,0)</f>
        <v>36.6</v>
      </c>
      <c r="R1549" s="0" t="n">
        <f aca="false">VLOOKUP($D1549,metadata!$B$2:$S$451,15,0)</f>
        <v>136.7</v>
      </c>
      <c r="S1549" s="0" t="str">
        <f aca="false">VLOOKUP($D1549,metadata!$B$2:$S$451,16,0)</f>
        <v/>
      </c>
      <c r="T1549" s="0" t="str">
        <f aca="false">VLOOKUP($D1549,metadata!$B$2:$S$451,17,0)</f>
        <v/>
      </c>
      <c r="U1549" s="0" t="str">
        <f aca="false">VLOOKUP($D1549,metadata!$B$2:$S$451,18,0)</f>
        <v/>
      </c>
      <c r="V1549" s="0" t="n">
        <f aca="false">VLOOKUP($D1549,metadata!$B$2:$Z$451,19,0)</f>
        <v>65</v>
      </c>
      <c r="W1549" s="0" t="str">
        <f aca="false">VLOOKUP($D1549,metadata!$B$2:$Z$451,20,0)</f>
        <v>global average</v>
      </c>
      <c r="X1549" s="0" t="str">
        <f aca="false">VLOOKUP($D1549,metadata!$B$2:$Z$451,21,0)</f>
        <v/>
      </c>
      <c r="Y1549" s="0" t="n">
        <f aca="false">VLOOKUP($D1549,metadata!$B$2:$Z$451,22,0)</f>
        <v>40</v>
      </c>
      <c r="Z1549" s="0" t="str">
        <f aca="false">VLOOKUP($D1549,metadata!$B$2:$Z$451,23,0)</f>
        <v/>
      </c>
      <c r="AA1549" s="0" t="str">
        <f aca="false">VLOOKUP($D1549,metadata!$B$2:$Z$451,24,0)</f>
        <v/>
      </c>
      <c r="AB1549" s="0" t="str">
        <f aca="false">VLOOKUP($D1549,metadata!$B$2:$Z$451,25,0)</f>
        <v/>
      </c>
      <c r="AC1549" s="0" t="n">
        <v>8.01818947255875</v>
      </c>
      <c r="AD1549" s="0" t="n">
        <v>72.8574578842208</v>
      </c>
      <c r="AF1549" s="0" t="n">
        <f aca="false">IF(AE1549="",V1549,AE1549)</f>
        <v>65</v>
      </c>
      <c r="AG1549" s="0" t="n">
        <f aca="false">ROUND(AC1549,1)</f>
        <v>8</v>
      </c>
      <c r="AH1549" s="0" t="n">
        <v>2000</v>
      </c>
      <c r="AI1549" s="0" t="s">
        <v>37</v>
      </c>
      <c r="AJ1549" s="0" t="s">
        <v>38</v>
      </c>
    </row>
    <row r="1550" customFormat="false" ht="13.8" hidden="false" customHeight="false" outlineLevel="0" collapsed="false">
      <c r="C1550" s="0" t="n">
        <v>1558</v>
      </c>
      <c r="D1550" s="3" t="str">
        <f aca="false">VLOOKUP(C1550,$A$1:$B$451,2)</f>
        <v>40-  Kanazawa</v>
      </c>
      <c r="E1550" s="0" t="str">
        <f aca="false">VLOOKUP($D1550,metadata!$B$2:$S$451,2,0)</f>
        <v>Qureshi, MF; Murai, T; Yoshida, H; Tsumuki, H</v>
      </c>
      <c r="F1550" s="0" t="str">
        <f aca="false">VLOOKUP($D1550,metadata!$B$2:$S$451,3,0)</f>
        <v>Populational variation in diapause-induction and -termination of Helicoverpa armigera (Lepidoptera : Noctuidae)</v>
      </c>
      <c r="G1550" s="0" t="str">
        <f aca="false">VLOOKUP($D1550,metadata!$B$2:$S$451,4,0)</f>
        <v>10.1303/aez.2000.357</v>
      </c>
      <c r="H1550" s="0" t="str">
        <f aca="false">VLOOKUP($D1550,metadata!$B$2:$S$451,5,0)</f>
        <v>y</v>
      </c>
      <c r="I1550" s="0" t="str">
        <f aca="false">VLOOKUP($D1550,metadata!$B$2:$S$451,6,0)</f>
        <v>a</v>
      </c>
      <c r="J1550" s="0" t="str">
        <f aca="false">VLOOKUP($D1550,metadata!$B$2:$S$451,7,0)</f>
        <v>i</v>
      </c>
      <c r="K1550" s="0" t="n">
        <f aca="false">VLOOKUP($D1550,metadata!$B$2:$S$451,8,0)</f>
        <v>3</v>
      </c>
      <c r="L1550" s="0" t="n">
        <f aca="false">VLOOKUP($D1550,metadata!$B$2:$S$451,9,0)</f>
        <v>6</v>
      </c>
      <c r="M1550" s="0" t="str">
        <f aca="false">VLOOKUP($D1550,metadata!$B$2:$S$451,10,0)</f>
        <v/>
      </c>
      <c r="N1550" s="0" t="str">
        <f aca="false">VLOOKUP($D1550,metadata!$B$2:$S$451,11,0)</f>
        <v>helicoverpa armigera</v>
      </c>
      <c r="O1550" s="0" t="str">
        <f aca="false">VLOOKUP($D1550,metadata!$B$2:$S$451,12,0)</f>
        <v>lepidoptera</v>
      </c>
      <c r="P1550" s="0" t="str">
        <f aca="false">VLOOKUP($D1550,metadata!$B$2:$S$451,13,0)</f>
        <v>Kanazawa</v>
      </c>
      <c r="Q1550" s="0" t="n">
        <f aca="false">VLOOKUP($D1550,metadata!$B$2:$S$451,14,0)</f>
        <v>36.6</v>
      </c>
      <c r="R1550" s="0" t="n">
        <f aca="false">VLOOKUP($D1550,metadata!$B$2:$S$451,15,0)</f>
        <v>136.7</v>
      </c>
      <c r="S1550" s="0" t="str">
        <f aca="false">VLOOKUP($D1550,metadata!$B$2:$S$451,16,0)</f>
        <v/>
      </c>
      <c r="T1550" s="0" t="str">
        <f aca="false">VLOOKUP($D1550,metadata!$B$2:$S$451,17,0)</f>
        <v/>
      </c>
      <c r="U1550" s="0" t="str">
        <f aca="false">VLOOKUP($D1550,metadata!$B$2:$S$451,18,0)</f>
        <v/>
      </c>
      <c r="V1550" s="0" t="n">
        <f aca="false">VLOOKUP($D1550,metadata!$B$2:$Z$451,19,0)</f>
        <v>65</v>
      </c>
      <c r="W1550" s="0" t="str">
        <f aca="false">VLOOKUP($D1550,metadata!$B$2:$Z$451,20,0)</f>
        <v>global average</v>
      </c>
      <c r="X1550" s="0" t="str">
        <f aca="false">VLOOKUP($D1550,metadata!$B$2:$Z$451,21,0)</f>
        <v/>
      </c>
      <c r="Y1550" s="0" t="n">
        <f aca="false">VLOOKUP($D1550,metadata!$B$2:$Z$451,22,0)</f>
        <v>40</v>
      </c>
      <c r="Z1550" s="0" t="str">
        <f aca="false">VLOOKUP($D1550,metadata!$B$2:$Z$451,23,0)</f>
        <v/>
      </c>
      <c r="AA1550" s="0" t="str">
        <f aca="false">VLOOKUP($D1550,metadata!$B$2:$Z$451,24,0)</f>
        <v/>
      </c>
      <c r="AB1550" s="0" t="str">
        <f aca="false">VLOOKUP($D1550,metadata!$B$2:$Z$451,25,0)</f>
        <v/>
      </c>
      <c r="AC1550" s="0" t="n">
        <v>9.99123270095624</v>
      </c>
      <c r="AD1550" s="0" t="n">
        <v>77.4429156615234</v>
      </c>
      <c r="AF1550" s="0" t="n">
        <f aca="false">IF(AE1550="",V1550,AE1550)</f>
        <v>65</v>
      </c>
      <c r="AG1550" s="0" t="n">
        <f aca="false">ROUND(AC1550,1)</f>
        <v>10</v>
      </c>
      <c r="AH1550" s="0" t="n">
        <v>2000</v>
      </c>
      <c r="AI1550" s="0" t="s">
        <v>37</v>
      </c>
      <c r="AJ1550" s="0" t="s">
        <v>38</v>
      </c>
    </row>
    <row r="1551" customFormat="false" ht="13.8" hidden="false" customHeight="false" outlineLevel="0" collapsed="false">
      <c r="C1551" s="0" t="n">
        <v>1559</v>
      </c>
      <c r="D1551" s="3" t="str">
        <f aca="false">VLOOKUP(C1551,$A$1:$B$451,2)</f>
        <v>40-  Kanazawa</v>
      </c>
      <c r="E1551" s="0" t="str">
        <f aca="false">VLOOKUP($D1551,metadata!$B$2:$S$451,2,0)</f>
        <v>Qureshi, MF; Murai, T; Yoshida, H; Tsumuki, H</v>
      </c>
      <c r="F1551" s="0" t="str">
        <f aca="false">VLOOKUP($D1551,metadata!$B$2:$S$451,3,0)</f>
        <v>Populational variation in diapause-induction and -termination of Helicoverpa armigera (Lepidoptera : Noctuidae)</v>
      </c>
      <c r="G1551" s="0" t="str">
        <f aca="false">VLOOKUP($D1551,metadata!$B$2:$S$451,4,0)</f>
        <v>10.1303/aez.2000.357</v>
      </c>
      <c r="H1551" s="0" t="str">
        <f aca="false">VLOOKUP($D1551,metadata!$B$2:$S$451,5,0)</f>
        <v>y</v>
      </c>
      <c r="I1551" s="0" t="str">
        <f aca="false">VLOOKUP($D1551,metadata!$B$2:$S$451,6,0)</f>
        <v>a</v>
      </c>
      <c r="J1551" s="0" t="str">
        <f aca="false">VLOOKUP($D1551,metadata!$B$2:$S$451,7,0)</f>
        <v>i</v>
      </c>
      <c r="K1551" s="0" t="n">
        <f aca="false">VLOOKUP($D1551,metadata!$B$2:$S$451,8,0)</f>
        <v>3</v>
      </c>
      <c r="L1551" s="0" t="n">
        <f aca="false">VLOOKUP($D1551,metadata!$B$2:$S$451,9,0)</f>
        <v>6</v>
      </c>
      <c r="M1551" s="0" t="str">
        <f aca="false">VLOOKUP($D1551,metadata!$B$2:$S$451,10,0)</f>
        <v/>
      </c>
      <c r="N1551" s="0" t="str">
        <f aca="false">VLOOKUP($D1551,metadata!$B$2:$S$451,11,0)</f>
        <v>helicoverpa armigera</v>
      </c>
      <c r="O1551" s="0" t="str">
        <f aca="false">VLOOKUP($D1551,metadata!$B$2:$S$451,12,0)</f>
        <v>lepidoptera</v>
      </c>
      <c r="P1551" s="0" t="str">
        <f aca="false">VLOOKUP($D1551,metadata!$B$2:$S$451,13,0)</f>
        <v>Kanazawa</v>
      </c>
      <c r="Q1551" s="0" t="n">
        <f aca="false">VLOOKUP($D1551,metadata!$B$2:$S$451,14,0)</f>
        <v>36.6</v>
      </c>
      <c r="R1551" s="0" t="n">
        <f aca="false">VLOOKUP($D1551,metadata!$B$2:$S$451,15,0)</f>
        <v>136.7</v>
      </c>
      <c r="S1551" s="0" t="str">
        <f aca="false">VLOOKUP($D1551,metadata!$B$2:$S$451,16,0)</f>
        <v/>
      </c>
      <c r="T1551" s="0" t="str">
        <f aca="false">VLOOKUP($D1551,metadata!$B$2:$S$451,17,0)</f>
        <v/>
      </c>
      <c r="U1551" s="0" t="str">
        <f aca="false">VLOOKUP($D1551,metadata!$B$2:$S$451,18,0)</f>
        <v/>
      </c>
      <c r="V1551" s="0" t="n">
        <f aca="false">VLOOKUP($D1551,metadata!$B$2:$Z$451,19,0)</f>
        <v>65</v>
      </c>
      <c r="W1551" s="0" t="str">
        <f aca="false">VLOOKUP($D1551,metadata!$B$2:$Z$451,20,0)</f>
        <v>global average</v>
      </c>
      <c r="X1551" s="0" t="str">
        <f aca="false">VLOOKUP($D1551,metadata!$B$2:$Z$451,21,0)</f>
        <v/>
      </c>
      <c r="Y1551" s="0" t="n">
        <f aca="false">VLOOKUP($D1551,metadata!$B$2:$Z$451,22,0)</f>
        <v>40</v>
      </c>
      <c r="Z1551" s="0" t="str">
        <f aca="false">VLOOKUP($D1551,metadata!$B$2:$Z$451,23,0)</f>
        <v/>
      </c>
      <c r="AA1551" s="0" t="str">
        <f aca="false">VLOOKUP($D1551,metadata!$B$2:$Z$451,24,0)</f>
        <v/>
      </c>
      <c r="AB1551" s="0" t="str">
        <f aca="false">VLOOKUP($D1551,metadata!$B$2:$Z$451,25,0)</f>
        <v/>
      </c>
      <c r="AC1551" s="0" t="n">
        <v>11.9926627329649</v>
      </c>
      <c r="AD1551" s="0" t="n">
        <v>96.4857297506799</v>
      </c>
      <c r="AF1551" s="0" t="n">
        <f aca="false">IF(AE1551="",V1551,AE1551)</f>
        <v>65</v>
      </c>
      <c r="AG1551" s="0" t="n">
        <f aca="false">ROUND(AC1551,1)</f>
        <v>12</v>
      </c>
      <c r="AH1551" s="0" t="n">
        <v>2000</v>
      </c>
      <c r="AI1551" s="0" t="s">
        <v>37</v>
      </c>
      <c r="AJ1551" s="0" t="s">
        <v>38</v>
      </c>
    </row>
    <row r="1552" customFormat="false" ht="13.8" hidden="false" customHeight="false" outlineLevel="0" collapsed="false">
      <c r="C1552" s="0" t="n">
        <v>1560</v>
      </c>
      <c r="D1552" s="3" t="str">
        <f aca="false">VLOOKUP(C1552,$A$1:$B$451,2)</f>
        <v>40-  Kanazawa</v>
      </c>
      <c r="E1552" s="0" t="str">
        <f aca="false">VLOOKUP($D1552,metadata!$B$2:$S$451,2,0)</f>
        <v>Qureshi, MF; Murai, T; Yoshida, H; Tsumuki, H</v>
      </c>
      <c r="F1552" s="0" t="str">
        <f aca="false">VLOOKUP($D1552,metadata!$B$2:$S$451,3,0)</f>
        <v>Populational variation in diapause-induction and -termination of Helicoverpa armigera (Lepidoptera : Noctuidae)</v>
      </c>
      <c r="G1552" s="0" t="str">
        <f aca="false">VLOOKUP($D1552,metadata!$B$2:$S$451,4,0)</f>
        <v>10.1303/aez.2000.357</v>
      </c>
      <c r="H1552" s="0" t="str">
        <f aca="false">VLOOKUP($D1552,metadata!$B$2:$S$451,5,0)</f>
        <v>y</v>
      </c>
      <c r="I1552" s="0" t="str">
        <f aca="false">VLOOKUP($D1552,metadata!$B$2:$S$451,6,0)</f>
        <v>a</v>
      </c>
      <c r="J1552" s="0" t="str">
        <f aca="false">VLOOKUP($D1552,metadata!$B$2:$S$451,7,0)</f>
        <v>i</v>
      </c>
      <c r="K1552" s="0" t="n">
        <f aca="false">VLOOKUP($D1552,metadata!$B$2:$S$451,8,0)</f>
        <v>3</v>
      </c>
      <c r="L1552" s="0" t="n">
        <f aca="false">VLOOKUP($D1552,metadata!$B$2:$S$451,9,0)</f>
        <v>6</v>
      </c>
      <c r="M1552" s="0" t="str">
        <f aca="false">VLOOKUP($D1552,metadata!$B$2:$S$451,10,0)</f>
        <v/>
      </c>
      <c r="N1552" s="0" t="str">
        <f aca="false">VLOOKUP($D1552,metadata!$B$2:$S$451,11,0)</f>
        <v>helicoverpa armigera</v>
      </c>
      <c r="O1552" s="0" t="str">
        <f aca="false">VLOOKUP($D1552,metadata!$B$2:$S$451,12,0)</f>
        <v>lepidoptera</v>
      </c>
      <c r="P1552" s="0" t="str">
        <f aca="false">VLOOKUP($D1552,metadata!$B$2:$S$451,13,0)</f>
        <v>Kanazawa</v>
      </c>
      <c r="Q1552" s="0" t="n">
        <f aca="false">VLOOKUP($D1552,metadata!$B$2:$S$451,14,0)</f>
        <v>36.6</v>
      </c>
      <c r="R1552" s="0" t="n">
        <f aca="false">VLOOKUP($D1552,metadata!$B$2:$S$451,15,0)</f>
        <v>136.7</v>
      </c>
      <c r="S1552" s="0" t="str">
        <f aca="false">VLOOKUP($D1552,metadata!$B$2:$S$451,16,0)</f>
        <v/>
      </c>
      <c r="T1552" s="0" t="str">
        <f aca="false">VLOOKUP($D1552,metadata!$B$2:$S$451,17,0)</f>
        <v/>
      </c>
      <c r="U1552" s="0" t="str">
        <f aca="false">VLOOKUP($D1552,metadata!$B$2:$S$451,18,0)</f>
        <v/>
      </c>
      <c r="V1552" s="0" t="n">
        <f aca="false">VLOOKUP($D1552,metadata!$B$2:$Z$451,19,0)</f>
        <v>65</v>
      </c>
      <c r="W1552" s="0" t="str">
        <f aca="false">VLOOKUP($D1552,metadata!$B$2:$Z$451,20,0)</f>
        <v>global average</v>
      </c>
      <c r="X1552" s="0" t="str">
        <f aca="false">VLOOKUP($D1552,metadata!$B$2:$Z$451,21,0)</f>
        <v/>
      </c>
      <c r="Y1552" s="0" t="n">
        <f aca="false">VLOOKUP($D1552,metadata!$B$2:$Z$451,22,0)</f>
        <v>40</v>
      </c>
      <c r="Z1552" s="0" t="str">
        <f aca="false">VLOOKUP($D1552,metadata!$B$2:$Z$451,23,0)</f>
        <v/>
      </c>
      <c r="AA1552" s="0" t="str">
        <f aca="false">VLOOKUP($D1552,metadata!$B$2:$Z$451,24,0)</f>
        <v/>
      </c>
      <c r="AB1552" s="0" t="str">
        <f aca="false">VLOOKUP($D1552,metadata!$B$2:$Z$451,25,0)</f>
        <v/>
      </c>
      <c r="AC1552" s="0" t="n">
        <v>13.0083329435271</v>
      </c>
      <c r="AD1552" s="0" t="n">
        <v>74.7819869426049</v>
      </c>
      <c r="AF1552" s="0" t="n">
        <f aca="false">IF(AE1552="",V1552,AE1552)</f>
        <v>65</v>
      </c>
      <c r="AG1552" s="0" t="n">
        <f aca="false">ROUND(AC1552,1)</f>
        <v>13</v>
      </c>
      <c r="AH1552" s="0" t="n">
        <v>2000</v>
      </c>
      <c r="AI1552" s="0" t="s">
        <v>37</v>
      </c>
      <c r="AJ1552" s="0" t="s">
        <v>38</v>
      </c>
    </row>
    <row r="1553" customFormat="false" ht="13.8" hidden="false" customHeight="false" outlineLevel="0" collapsed="false">
      <c r="C1553" s="0" t="n">
        <v>1561</v>
      </c>
      <c r="D1553" s="3" t="str">
        <f aca="false">VLOOKUP(C1553,$A$1:$B$451,2)</f>
        <v>40-  Kanazawa</v>
      </c>
      <c r="E1553" s="0" t="str">
        <f aca="false">VLOOKUP($D1553,metadata!$B$2:$S$451,2,0)</f>
        <v>Qureshi, MF; Murai, T; Yoshida, H; Tsumuki, H</v>
      </c>
      <c r="F1553" s="0" t="str">
        <f aca="false">VLOOKUP($D1553,metadata!$B$2:$S$451,3,0)</f>
        <v>Populational variation in diapause-induction and -termination of Helicoverpa armigera (Lepidoptera : Noctuidae)</v>
      </c>
      <c r="G1553" s="0" t="str">
        <f aca="false">VLOOKUP($D1553,metadata!$B$2:$S$451,4,0)</f>
        <v>10.1303/aez.2000.357</v>
      </c>
      <c r="H1553" s="0" t="str">
        <f aca="false">VLOOKUP($D1553,metadata!$B$2:$S$451,5,0)</f>
        <v>y</v>
      </c>
      <c r="I1553" s="0" t="str">
        <f aca="false">VLOOKUP($D1553,metadata!$B$2:$S$451,6,0)</f>
        <v>a</v>
      </c>
      <c r="J1553" s="0" t="str">
        <f aca="false">VLOOKUP($D1553,metadata!$B$2:$S$451,7,0)</f>
        <v>i</v>
      </c>
      <c r="K1553" s="0" t="n">
        <f aca="false">VLOOKUP($D1553,metadata!$B$2:$S$451,8,0)</f>
        <v>3</v>
      </c>
      <c r="L1553" s="0" t="n">
        <f aca="false">VLOOKUP($D1553,metadata!$B$2:$S$451,9,0)</f>
        <v>6</v>
      </c>
      <c r="M1553" s="0" t="str">
        <f aca="false">VLOOKUP($D1553,metadata!$B$2:$S$451,10,0)</f>
        <v/>
      </c>
      <c r="N1553" s="0" t="str">
        <f aca="false">VLOOKUP($D1553,metadata!$B$2:$S$451,11,0)</f>
        <v>helicoverpa armigera</v>
      </c>
      <c r="O1553" s="0" t="str">
        <f aca="false">VLOOKUP($D1553,metadata!$B$2:$S$451,12,0)</f>
        <v>lepidoptera</v>
      </c>
      <c r="P1553" s="0" t="str">
        <f aca="false">VLOOKUP($D1553,metadata!$B$2:$S$451,13,0)</f>
        <v>Kanazawa</v>
      </c>
      <c r="Q1553" s="0" t="n">
        <f aca="false">VLOOKUP($D1553,metadata!$B$2:$S$451,14,0)</f>
        <v>36.6</v>
      </c>
      <c r="R1553" s="0" t="n">
        <f aca="false">VLOOKUP($D1553,metadata!$B$2:$S$451,15,0)</f>
        <v>136.7</v>
      </c>
      <c r="S1553" s="0" t="str">
        <f aca="false">VLOOKUP($D1553,metadata!$B$2:$S$451,16,0)</f>
        <v/>
      </c>
      <c r="T1553" s="0" t="str">
        <f aca="false">VLOOKUP($D1553,metadata!$B$2:$S$451,17,0)</f>
        <v/>
      </c>
      <c r="U1553" s="0" t="str">
        <f aca="false">VLOOKUP($D1553,metadata!$B$2:$S$451,18,0)</f>
        <v/>
      </c>
      <c r="V1553" s="0" t="n">
        <f aca="false">VLOOKUP($D1553,metadata!$B$2:$Z$451,19,0)</f>
        <v>65</v>
      </c>
      <c r="W1553" s="0" t="str">
        <f aca="false">VLOOKUP($D1553,metadata!$B$2:$Z$451,20,0)</f>
        <v>global average</v>
      </c>
      <c r="X1553" s="0" t="str">
        <f aca="false">VLOOKUP($D1553,metadata!$B$2:$Z$451,21,0)</f>
        <v/>
      </c>
      <c r="Y1553" s="0" t="n">
        <f aca="false">VLOOKUP($D1553,metadata!$B$2:$Z$451,22,0)</f>
        <v>40</v>
      </c>
      <c r="Z1553" s="0" t="str">
        <f aca="false">VLOOKUP($D1553,metadata!$B$2:$Z$451,23,0)</f>
        <v/>
      </c>
      <c r="AA1553" s="0" t="str">
        <f aca="false">VLOOKUP($D1553,metadata!$B$2:$Z$451,24,0)</f>
        <v/>
      </c>
      <c r="AB1553" s="0" t="str">
        <f aca="false">VLOOKUP($D1553,metadata!$B$2:$Z$451,25,0)</f>
        <v/>
      </c>
      <c r="AC1553" s="0" t="n">
        <v>14.0268899476768</v>
      </c>
      <c r="AD1553" s="0" t="n">
        <v>-0.536262003247642</v>
      </c>
      <c r="AF1553" s="0" t="n">
        <f aca="false">IF(AE1553="",V1553,AE1553)</f>
        <v>65</v>
      </c>
      <c r="AG1553" s="0" t="n">
        <f aca="false">ROUND(AC1553,1)</f>
        <v>14</v>
      </c>
      <c r="AH1553" s="0" t="n">
        <v>2000</v>
      </c>
      <c r="AI1553" s="0" t="s">
        <v>37</v>
      </c>
      <c r="AJ1553" s="0" t="s">
        <v>38</v>
      </c>
    </row>
    <row r="1554" customFormat="false" ht="13.8" hidden="false" customHeight="false" outlineLevel="0" collapsed="false">
      <c r="C1554" s="0" t="n">
        <v>1562</v>
      </c>
      <c r="D1554" s="3" t="str">
        <f aca="false">VLOOKUP(C1554,$A$1:$B$451,2)</f>
        <v>40-  Kanazawa</v>
      </c>
      <c r="E1554" s="0" t="str">
        <f aca="false">VLOOKUP($D1554,metadata!$B$2:$S$451,2,0)</f>
        <v>Qureshi, MF; Murai, T; Yoshida, H; Tsumuki, H</v>
      </c>
      <c r="F1554" s="0" t="str">
        <f aca="false">VLOOKUP($D1554,metadata!$B$2:$S$451,3,0)</f>
        <v>Populational variation in diapause-induction and -termination of Helicoverpa armigera (Lepidoptera : Noctuidae)</v>
      </c>
      <c r="G1554" s="0" t="str">
        <f aca="false">VLOOKUP($D1554,metadata!$B$2:$S$451,4,0)</f>
        <v>10.1303/aez.2000.357</v>
      </c>
      <c r="H1554" s="0" t="str">
        <f aca="false">VLOOKUP($D1554,metadata!$B$2:$S$451,5,0)</f>
        <v>y</v>
      </c>
      <c r="I1554" s="0" t="str">
        <f aca="false">VLOOKUP($D1554,metadata!$B$2:$S$451,6,0)</f>
        <v>a</v>
      </c>
      <c r="J1554" s="0" t="str">
        <f aca="false">VLOOKUP($D1554,metadata!$B$2:$S$451,7,0)</f>
        <v>i</v>
      </c>
      <c r="K1554" s="0" t="n">
        <f aca="false">VLOOKUP($D1554,metadata!$B$2:$S$451,8,0)</f>
        <v>3</v>
      </c>
      <c r="L1554" s="0" t="n">
        <f aca="false">VLOOKUP($D1554,metadata!$B$2:$S$451,9,0)</f>
        <v>6</v>
      </c>
      <c r="M1554" s="0" t="str">
        <f aca="false">VLOOKUP($D1554,metadata!$B$2:$S$451,10,0)</f>
        <v/>
      </c>
      <c r="N1554" s="0" t="str">
        <f aca="false">VLOOKUP($D1554,metadata!$B$2:$S$451,11,0)</f>
        <v>helicoverpa armigera</v>
      </c>
      <c r="O1554" s="0" t="str">
        <f aca="false">VLOOKUP($D1554,metadata!$B$2:$S$451,12,0)</f>
        <v>lepidoptera</v>
      </c>
      <c r="P1554" s="0" t="str">
        <f aca="false">VLOOKUP($D1554,metadata!$B$2:$S$451,13,0)</f>
        <v>Kanazawa</v>
      </c>
      <c r="Q1554" s="0" t="n">
        <f aca="false">VLOOKUP($D1554,metadata!$B$2:$S$451,14,0)</f>
        <v>36.6</v>
      </c>
      <c r="R1554" s="0" t="n">
        <f aca="false">VLOOKUP($D1554,metadata!$B$2:$S$451,15,0)</f>
        <v>136.7</v>
      </c>
      <c r="S1554" s="0" t="str">
        <f aca="false">VLOOKUP($D1554,metadata!$B$2:$S$451,16,0)</f>
        <v/>
      </c>
      <c r="T1554" s="0" t="str">
        <f aca="false">VLOOKUP($D1554,metadata!$B$2:$S$451,17,0)</f>
        <v/>
      </c>
      <c r="U1554" s="0" t="str">
        <f aca="false">VLOOKUP($D1554,metadata!$B$2:$S$451,18,0)</f>
        <v/>
      </c>
      <c r="V1554" s="0" t="n">
        <f aca="false">VLOOKUP($D1554,metadata!$B$2:$Z$451,19,0)</f>
        <v>65</v>
      </c>
      <c r="W1554" s="0" t="str">
        <f aca="false">VLOOKUP($D1554,metadata!$B$2:$Z$451,20,0)</f>
        <v>global average</v>
      </c>
      <c r="X1554" s="0" t="str">
        <f aca="false">VLOOKUP($D1554,metadata!$B$2:$Z$451,21,0)</f>
        <v/>
      </c>
      <c r="Y1554" s="0" t="n">
        <f aca="false">VLOOKUP($D1554,metadata!$B$2:$Z$451,22,0)</f>
        <v>40</v>
      </c>
      <c r="Z1554" s="0" t="str">
        <f aca="false">VLOOKUP($D1554,metadata!$B$2:$Z$451,23,0)</f>
        <v/>
      </c>
      <c r="AA1554" s="0" t="str">
        <f aca="false">VLOOKUP($D1554,metadata!$B$2:$Z$451,24,0)</f>
        <v/>
      </c>
      <c r="AB1554" s="0" t="str">
        <f aca="false">VLOOKUP($D1554,metadata!$B$2:$Z$451,25,0)</f>
        <v/>
      </c>
      <c r="AC1554" s="0" t="n">
        <v>16.0239096005933</v>
      </c>
      <c r="AD1554" s="0" t="n">
        <v>-0.971285759153204</v>
      </c>
      <c r="AF1554" s="0" t="n">
        <f aca="false">IF(AE1554="",V1554,AE1554)</f>
        <v>65</v>
      </c>
      <c r="AG1554" s="0" t="n">
        <f aca="false">ROUND(AC1554,1)</f>
        <v>16</v>
      </c>
      <c r="AH1554" s="0" t="n">
        <v>2000</v>
      </c>
      <c r="AI1554" s="0" t="s">
        <v>37</v>
      </c>
      <c r="AJ1554" s="0" t="s">
        <v>38</v>
      </c>
    </row>
    <row r="1555" customFormat="false" ht="13.8" hidden="false" customHeight="false" outlineLevel="0" collapsed="false">
      <c r="C1555" s="0" t="n">
        <v>1563</v>
      </c>
      <c r="D1555" s="3" t="str">
        <f aca="false">VLOOKUP(C1555,$A$1:$B$451,2)</f>
        <v>41- PAR</v>
      </c>
      <c r="E1555" s="0" t="str">
        <f aca="false">VLOOKUP($D1555,metadata!$B$2:$S$451,2,0)</f>
        <v>Reznik, SY; Dolgovskaya, MY; Ovchinnikov, AN; Belyakova, NA</v>
      </c>
      <c r="F1555" s="0" t="str">
        <f aca="false">VLOOKUP($D1555,metadata!$B$2:$S$451,3,0)</f>
        <v>Weak photoperiodic response facilitates the biological invasion of the harlequin ladybird Harmonia axyridis (Pallas) (Coleoptera: Coccinellidae)</v>
      </c>
      <c r="G1555" s="0" t="str">
        <f aca="false">VLOOKUP($D1555,metadata!$B$2:$S$451,4,0)</f>
        <v>10.1111/jen.12158</v>
      </c>
      <c r="H1555" s="0" t="str">
        <f aca="false">VLOOKUP($D1555,metadata!$B$2:$S$451,5,0)</f>
        <v>y</v>
      </c>
      <c r="I1555" s="0" t="str">
        <f aca="false">VLOOKUP($D1555,metadata!$B$2:$S$451,6,0)</f>
        <v>a</v>
      </c>
      <c r="J1555" s="0" t="str">
        <f aca="false">VLOOKUP($D1555,metadata!$B$2:$S$451,7,0)</f>
        <v>i</v>
      </c>
      <c r="K1555" s="0" t="n">
        <f aca="false">VLOOKUP($D1555,metadata!$B$2:$S$451,8,0)</f>
        <v>4</v>
      </c>
      <c r="L1555" s="0" t="n">
        <f aca="false">VLOOKUP($D1555,metadata!$B$2:$S$451,9,0)</f>
        <v>5</v>
      </c>
      <c r="M1555" s="0" t="str">
        <f aca="false">VLOOKUP($D1555,metadata!$B$2:$S$451,10,0)</f>
        <v/>
      </c>
      <c r="N1555" s="0" t="str">
        <f aca="false">VLOOKUP($D1555,metadata!$B$2:$S$451,11,0)</f>
        <v>Harmonia axyridis</v>
      </c>
      <c r="O1555" s="0" t="str">
        <f aca="false">VLOOKUP($D1555,metadata!$B$2:$S$451,12,0)</f>
        <v>coleoptera</v>
      </c>
      <c r="P1555" s="0" t="str">
        <f aca="false">VLOOKUP($D1555,metadata!$B$2:$S$451,13,0)</f>
        <v>PAR</v>
      </c>
      <c r="Q1555" s="0" t="n">
        <f aca="false">VLOOKUP($D1555,metadata!$B$2:$S$451,14,0)</f>
        <v>50</v>
      </c>
      <c r="R1555" s="0" t="n">
        <f aca="false">VLOOKUP($D1555,metadata!$B$2:$S$451,15,0)</f>
        <v>15.8</v>
      </c>
      <c r="S1555" s="0" t="str">
        <f aca="false">VLOOKUP($D1555,metadata!$B$2:$S$451,16,0)</f>
        <v/>
      </c>
      <c r="T1555" s="0" t="str">
        <f aca="false">VLOOKUP($D1555,metadata!$B$2:$S$451,17,0)</f>
        <v/>
      </c>
      <c r="U1555" s="0" t="str">
        <f aca="false">VLOOKUP($D1555,metadata!$B$2:$S$451,18,0)</f>
        <v/>
      </c>
      <c r="V1555" s="0" t="n">
        <f aca="false">VLOOKUP($D1555,metadata!$B$2:$Z$451,19,0)</f>
        <v>6</v>
      </c>
      <c r="W1555" s="0" t="str">
        <f aca="false">VLOOKUP($D1555,metadata!$B$2:$Z$451,20,0)</f>
        <v>global average</v>
      </c>
      <c r="X1555" s="0" t="str">
        <f aca="false">VLOOKUP($D1555,metadata!$B$2:$Z$451,21,0)</f>
        <v/>
      </c>
      <c r="Y1555" s="0" t="str">
        <f aca="false">VLOOKUP($D1555,metadata!$B$2:$Z$451,22,0)</f>
        <v>41_3</v>
      </c>
      <c r="Z1555" s="0" t="str">
        <f aca="false">VLOOKUP($D1555,metadata!$B$2:$Z$451,23,0)</f>
        <v/>
      </c>
      <c r="AA1555" s="0" t="str">
        <f aca="false">VLOOKUP($D1555,metadata!$B$2:$Z$451,24,0)</f>
        <v/>
      </c>
      <c r="AB1555" s="0" t="str">
        <f aca="false">VLOOKUP($D1555,metadata!$B$2:$Z$451,25,0)</f>
        <v>6 cohorts with 10 individuals each</v>
      </c>
      <c r="AC1555" s="0" t="n">
        <v>9.88994307400379</v>
      </c>
      <c r="AD1555" s="0" t="n">
        <v>4.34782608695653</v>
      </c>
      <c r="AF1555" s="0" t="n">
        <f aca="false">IF(AE1555="",V1555,AE1555)</f>
        <v>6</v>
      </c>
      <c r="AG1555" s="0" t="n">
        <v>10</v>
      </c>
      <c r="AH1555" s="0" t="n">
        <v>2014</v>
      </c>
      <c r="AI1555" s="0" t="s">
        <v>37</v>
      </c>
      <c r="AJ1555" s="0" t="s">
        <v>38</v>
      </c>
    </row>
    <row r="1556" customFormat="false" ht="13.8" hidden="false" customHeight="false" outlineLevel="0" collapsed="false">
      <c r="C1556" s="0" t="n">
        <v>1564</v>
      </c>
      <c r="D1556" s="3" t="str">
        <f aca="false">VLOOKUP(C1556,$A$1:$B$451,2)</f>
        <v>41- PAR</v>
      </c>
      <c r="E1556" s="0" t="str">
        <f aca="false">VLOOKUP($D1556,metadata!$B$2:$S$451,2,0)</f>
        <v>Reznik, SY; Dolgovskaya, MY; Ovchinnikov, AN; Belyakova, NA</v>
      </c>
      <c r="F1556" s="0" t="str">
        <f aca="false">VLOOKUP($D1556,metadata!$B$2:$S$451,3,0)</f>
        <v>Weak photoperiodic response facilitates the biological invasion of the harlequin ladybird Harmonia axyridis (Pallas) (Coleoptera: Coccinellidae)</v>
      </c>
      <c r="G1556" s="0" t="str">
        <f aca="false">VLOOKUP($D1556,metadata!$B$2:$S$451,4,0)</f>
        <v>10.1111/jen.12158</v>
      </c>
      <c r="H1556" s="0" t="str">
        <f aca="false">VLOOKUP($D1556,metadata!$B$2:$S$451,5,0)</f>
        <v>y</v>
      </c>
      <c r="I1556" s="0" t="str">
        <f aca="false">VLOOKUP($D1556,metadata!$B$2:$S$451,6,0)</f>
        <v>a</v>
      </c>
      <c r="J1556" s="0" t="str">
        <f aca="false">VLOOKUP($D1556,metadata!$B$2:$S$451,7,0)</f>
        <v>i</v>
      </c>
      <c r="K1556" s="0" t="n">
        <f aca="false">VLOOKUP($D1556,metadata!$B$2:$S$451,8,0)</f>
        <v>4</v>
      </c>
      <c r="L1556" s="0" t="n">
        <f aca="false">VLOOKUP($D1556,metadata!$B$2:$S$451,9,0)</f>
        <v>5</v>
      </c>
      <c r="M1556" s="0" t="str">
        <f aca="false">VLOOKUP($D1556,metadata!$B$2:$S$451,10,0)</f>
        <v/>
      </c>
      <c r="N1556" s="0" t="str">
        <f aca="false">VLOOKUP($D1556,metadata!$B$2:$S$451,11,0)</f>
        <v>Harmonia axyridis</v>
      </c>
      <c r="O1556" s="0" t="str">
        <f aca="false">VLOOKUP($D1556,metadata!$B$2:$S$451,12,0)</f>
        <v>coleoptera</v>
      </c>
      <c r="P1556" s="0" t="str">
        <f aca="false">VLOOKUP($D1556,metadata!$B$2:$S$451,13,0)</f>
        <v>PAR</v>
      </c>
      <c r="Q1556" s="0" t="n">
        <f aca="false">VLOOKUP($D1556,metadata!$B$2:$S$451,14,0)</f>
        <v>50</v>
      </c>
      <c r="R1556" s="0" t="n">
        <f aca="false">VLOOKUP($D1556,metadata!$B$2:$S$451,15,0)</f>
        <v>15.8</v>
      </c>
      <c r="S1556" s="0" t="str">
        <f aca="false">VLOOKUP($D1556,metadata!$B$2:$S$451,16,0)</f>
        <v/>
      </c>
      <c r="T1556" s="0" t="str">
        <f aca="false">VLOOKUP($D1556,metadata!$B$2:$S$451,17,0)</f>
        <v/>
      </c>
      <c r="U1556" s="0" t="str">
        <f aca="false">VLOOKUP($D1556,metadata!$B$2:$S$451,18,0)</f>
        <v/>
      </c>
      <c r="V1556" s="0" t="n">
        <f aca="false">VLOOKUP($D1556,metadata!$B$2:$Z$451,19,0)</f>
        <v>6</v>
      </c>
      <c r="W1556" s="0" t="str">
        <f aca="false">VLOOKUP($D1556,metadata!$B$2:$Z$451,20,0)</f>
        <v>global average</v>
      </c>
      <c r="X1556" s="0" t="str">
        <f aca="false">VLOOKUP($D1556,metadata!$B$2:$Z$451,21,0)</f>
        <v/>
      </c>
      <c r="Y1556" s="0" t="str">
        <f aca="false">VLOOKUP($D1556,metadata!$B$2:$Z$451,22,0)</f>
        <v>41_3</v>
      </c>
      <c r="Z1556" s="0" t="str">
        <f aca="false">VLOOKUP($D1556,metadata!$B$2:$Z$451,23,0)</f>
        <v/>
      </c>
      <c r="AA1556" s="0" t="str">
        <f aca="false">VLOOKUP($D1556,metadata!$B$2:$Z$451,24,0)</f>
        <v/>
      </c>
      <c r="AB1556" s="0" t="str">
        <f aca="false">VLOOKUP($D1556,metadata!$B$2:$Z$451,25,0)</f>
        <v>6 cohorts with 10 individuals each</v>
      </c>
      <c r="AC1556" s="0" t="n">
        <v>11.9392789373814</v>
      </c>
      <c r="AD1556" s="0" t="n">
        <v>7.53623188405796</v>
      </c>
      <c r="AF1556" s="0" t="n">
        <f aca="false">IF(AE1556="",V1556,AE1556)</f>
        <v>6</v>
      </c>
      <c r="AG1556" s="0" t="n">
        <v>12</v>
      </c>
      <c r="AH1556" s="0" t="n">
        <v>2014</v>
      </c>
      <c r="AI1556" s="0" t="s">
        <v>37</v>
      </c>
      <c r="AJ1556" s="0" t="s">
        <v>38</v>
      </c>
    </row>
    <row r="1557" customFormat="false" ht="13.8" hidden="false" customHeight="false" outlineLevel="0" collapsed="false">
      <c r="C1557" s="0" t="n">
        <v>1565</v>
      </c>
      <c r="D1557" s="3" t="str">
        <f aca="false">VLOOKUP(C1557,$A$1:$B$451,2)</f>
        <v>41- PAR</v>
      </c>
      <c r="E1557" s="0" t="str">
        <f aca="false">VLOOKUP($D1557,metadata!$B$2:$S$451,2,0)</f>
        <v>Reznik, SY; Dolgovskaya, MY; Ovchinnikov, AN; Belyakova, NA</v>
      </c>
      <c r="F1557" s="0" t="str">
        <f aca="false">VLOOKUP($D1557,metadata!$B$2:$S$451,3,0)</f>
        <v>Weak photoperiodic response facilitates the biological invasion of the harlequin ladybird Harmonia axyridis (Pallas) (Coleoptera: Coccinellidae)</v>
      </c>
      <c r="G1557" s="0" t="str">
        <f aca="false">VLOOKUP($D1557,metadata!$B$2:$S$451,4,0)</f>
        <v>10.1111/jen.12158</v>
      </c>
      <c r="H1557" s="0" t="str">
        <f aca="false">VLOOKUP($D1557,metadata!$B$2:$S$451,5,0)</f>
        <v>y</v>
      </c>
      <c r="I1557" s="0" t="str">
        <f aca="false">VLOOKUP($D1557,metadata!$B$2:$S$451,6,0)</f>
        <v>a</v>
      </c>
      <c r="J1557" s="0" t="str">
        <f aca="false">VLOOKUP($D1557,metadata!$B$2:$S$451,7,0)</f>
        <v>i</v>
      </c>
      <c r="K1557" s="0" t="n">
        <f aca="false">VLOOKUP($D1557,metadata!$B$2:$S$451,8,0)</f>
        <v>4</v>
      </c>
      <c r="L1557" s="0" t="n">
        <f aca="false">VLOOKUP($D1557,metadata!$B$2:$S$451,9,0)</f>
        <v>5</v>
      </c>
      <c r="M1557" s="0" t="str">
        <f aca="false">VLOOKUP($D1557,metadata!$B$2:$S$451,10,0)</f>
        <v/>
      </c>
      <c r="N1557" s="0" t="str">
        <f aca="false">VLOOKUP($D1557,metadata!$B$2:$S$451,11,0)</f>
        <v>Harmonia axyridis</v>
      </c>
      <c r="O1557" s="0" t="str">
        <f aca="false">VLOOKUP($D1557,metadata!$B$2:$S$451,12,0)</f>
        <v>coleoptera</v>
      </c>
      <c r="P1557" s="0" t="str">
        <f aca="false">VLOOKUP($D1557,metadata!$B$2:$S$451,13,0)</f>
        <v>PAR</v>
      </c>
      <c r="Q1557" s="0" t="n">
        <f aca="false">VLOOKUP($D1557,metadata!$B$2:$S$451,14,0)</f>
        <v>50</v>
      </c>
      <c r="R1557" s="0" t="n">
        <f aca="false">VLOOKUP($D1557,metadata!$B$2:$S$451,15,0)</f>
        <v>15.8</v>
      </c>
      <c r="S1557" s="0" t="str">
        <f aca="false">VLOOKUP($D1557,metadata!$B$2:$S$451,16,0)</f>
        <v/>
      </c>
      <c r="T1557" s="0" t="str">
        <f aca="false">VLOOKUP($D1557,metadata!$B$2:$S$451,17,0)</f>
        <v/>
      </c>
      <c r="U1557" s="0" t="str">
        <f aca="false">VLOOKUP($D1557,metadata!$B$2:$S$451,18,0)</f>
        <v/>
      </c>
      <c r="V1557" s="0" t="n">
        <f aca="false">VLOOKUP($D1557,metadata!$B$2:$Z$451,19,0)</f>
        <v>6</v>
      </c>
      <c r="W1557" s="0" t="str">
        <f aca="false">VLOOKUP($D1557,metadata!$B$2:$Z$451,20,0)</f>
        <v>global average</v>
      </c>
      <c r="X1557" s="0" t="str">
        <f aca="false">VLOOKUP($D1557,metadata!$B$2:$Z$451,21,0)</f>
        <v/>
      </c>
      <c r="Y1557" s="0" t="str">
        <f aca="false">VLOOKUP($D1557,metadata!$B$2:$Z$451,22,0)</f>
        <v>41_3</v>
      </c>
      <c r="Z1557" s="0" t="str">
        <f aca="false">VLOOKUP($D1557,metadata!$B$2:$Z$451,23,0)</f>
        <v/>
      </c>
      <c r="AA1557" s="0" t="str">
        <f aca="false">VLOOKUP($D1557,metadata!$B$2:$Z$451,24,0)</f>
        <v/>
      </c>
      <c r="AB1557" s="0" t="str">
        <f aca="false">VLOOKUP($D1557,metadata!$B$2:$Z$451,25,0)</f>
        <v>6 cohorts with 10 individuals each</v>
      </c>
      <c r="AC1557" s="0" t="n">
        <v>13.8975332068311</v>
      </c>
      <c r="AD1557" s="0" t="n">
        <v>85.2173913043478</v>
      </c>
      <c r="AF1557" s="0" t="n">
        <f aca="false">IF(AE1557="",V1557,AE1557)</f>
        <v>6</v>
      </c>
      <c r="AG1557" s="0" t="n">
        <v>14</v>
      </c>
      <c r="AH1557" s="0" t="n">
        <v>2014</v>
      </c>
      <c r="AI1557" s="0" t="s">
        <v>37</v>
      </c>
      <c r="AJ1557" s="0" t="s">
        <v>38</v>
      </c>
    </row>
    <row r="1558" customFormat="false" ht="13.8" hidden="false" customHeight="false" outlineLevel="0" collapsed="false">
      <c r="C1558" s="0" t="n">
        <v>1566</v>
      </c>
      <c r="D1558" s="3" t="str">
        <f aca="false">VLOOKUP(C1558,$A$1:$B$451,2)</f>
        <v>41- PAR</v>
      </c>
      <c r="E1558" s="0" t="str">
        <f aca="false">VLOOKUP($D1558,metadata!$B$2:$S$451,2,0)</f>
        <v>Reznik, SY; Dolgovskaya, MY; Ovchinnikov, AN; Belyakova, NA</v>
      </c>
      <c r="F1558" s="0" t="str">
        <f aca="false">VLOOKUP($D1558,metadata!$B$2:$S$451,3,0)</f>
        <v>Weak photoperiodic response facilitates the biological invasion of the harlequin ladybird Harmonia axyridis (Pallas) (Coleoptera: Coccinellidae)</v>
      </c>
      <c r="G1558" s="0" t="str">
        <f aca="false">VLOOKUP($D1558,metadata!$B$2:$S$451,4,0)</f>
        <v>10.1111/jen.12158</v>
      </c>
      <c r="H1558" s="0" t="str">
        <f aca="false">VLOOKUP($D1558,metadata!$B$2:$S$451,5,0)</f>
        <v>y</v>
      </c>
      <c r="I1558" s="0" t="str">
        <f aca="false">VLOOKUP($D1558,metadata!$B$2:$S$451,6,0)</f>
        <v>a</v>
      </c>
      <c r="J1558" s="0" t="str">
        <f aca="false">VLOOKUP($D1558,metadata!$B$2:$S$451,7,0)</f>
        <v>i</v>
      </c>
      <c r="K1558" s="0" t="n">
        <f aca="false">VLOOKUP($D1558,metadata!$B$2:$S$451,8,0)</f>
        <v>4</v>
      </c>
      <c r="L1558" s="0" t="n">
        <f aca="false">VLOOKUP($D1558,metadata!$B$2:$S$451,9,0)</f>
        <v>5</v>
      </c>
      <c r="M1558" s="0" t="str">
        <f aca="false">VLOOKUP($D1558,metadata!$B$2:$S$451,10,0)</f>
        <v/>
      </c>
      <c r="N1558" s="0" t="str">
        <f aca="false">VLOOKUP($D1558,metadata!$B$2:$S$451,11,0)</f>
        <v>Harmonia axyridis</v>
      </c>
      <c r="O1558" s="0" t="str">
        <f aca="false">VLOOKUP($D1558,metadata!$B$2:$S$451,12,0)</f>
        <v>coleoptera</v>
      </c>
      <c r="P1558" s="0" t="str">
        <f aca="false">VLOOKUP($D1558,metadata!$B$2:$S$451,13,0)</f>
        <v>PAR</v>
      </c>
      <c r="Q1558" s="0" t="n">
        <f aca="false">VLOOKUP($D1558,metadata!$B$2:$S$451,14,0)</f>
        <v>50</v>
      </c>
      <c r="R1558" s="0" t="n">
        <f aca="false">VLOOKUP($D1558,metadata!$B$2:$S$451,15,0)</f>
        <v>15.8</v>
      </c>
      <c r="S1558" s="0" t="str">
        <f aca="false">VLOOKUP($D1558,metadata!$B$2:$S$451,16,0)</f>
        <v/>
      </c>
      <c r="T1558" s="0" t="str">
        <f aca="false">VLOOKUP($D1558,metadata!$B$2:$S$451,17,0)</f>
        <v/>
      </c>
      <c r="U1558" s="0" t="str">
        <f aca="false">VLOOKUP($D1558,metadata!$B$2:$S$451,18,0)</f>
        <v/>
      </c>
      <c r="V1558" s="0" t="n">
        <f aca="false">VLOOKUP($D1558,metadata!$B$2:$Z$451,19,0)</f>
        <v>6</v>
      </c>
      <c r="W1558" s="0" t="str">
        <f aca="false">VLOOKUP($D1558,metadata!$B$2:$Z$451,20,0)</f>
        <v>global average</v>
      </c>
      <c r="X1558" s="0" t="str">
        <f aca="false">VLOOKUP($D1558,metadata!$B$2:$Z$451,21,0)</f>
        <v/>
      </c>
      <c r="Y1558" s="0" t="str">
        <f aca="false">VLOOKUP($D1558,metadata!$B$2:$Z$451,22,0)</f>
        <v>41_3</v>
      </c>
      <c r="Z1558" s="0" t="str">
        <f aca="false">VLOOKUP($D1558,metadata!$B$2:$Z$451,23,0)</f>
        <v/>
      </c>
      <c r="AA1558" s="0" t="str">
        <f aca="false">VLOOKUP($D1558,metadata!$B$2:$Z$451,24,0)</f>
        <v/>
      </c>
      <c r="AB1558" s="0" t="str">
        <f aca="false">VLOOKUP($D1558,metadata!$B$2:$Z$451,25,0)</f>
        <v>6 cohorts with 10 individuals each</v>
      </c>
      <c r="AC1558" s="0" t="n">
        <v>15.8330170777988</v>
      </c>
      <c r="AD1558" s="0" t="n">
        <v>99.9999999999999</v>
      </c>
      <c r="AF1558" s="0" t="n">
        <f aca="false">IF(AE1558="",V1558,AE1558)</f>
        <v>6</v>
      </c>
      <c r="AG1558" s="0" t="n">
        <v>16</v>
      </c>
      <c r="AH1558" s="0" t="n">
        <v>2014</v>
      </c>
      <c r="AI1558" s="0" t="s">
        <v>37</v>
      </c>
      <c r="AJ1558" s="0" t="s">
        <v>38</v>
      </c>
    </row>
    <row r="1559" customFormat="false" ht="13.8" hidden="false" customHeight="false" outlineLevel="0" collapsed="false">
      <c r="C1559" s="0" t="n">
        <v>1567</v>
      </c>
      <c r="D1559" s="3" t="str">
        <f aca="false">VLOOKUP(C1559,$A$1:$B$451,2)</f>
        <v>41- PAR</v>
      </c>
      <c r="E1559" s="0" t="str">
        <f aca="false">VLOOKUP($D1559,metadata!$B$2:$S$451,2,0)</f>
        <v>Reznik, SY; Dolgovskaya, MY; Ovchinnikov, AN; Belyakova, NA</v>
      </c>
      <c r="F1559" s="0" t="str">
        <f aca="false">VLOOKUP($D1559,metadata!$B$2:$S$451,3,0)</f>
        <v>Weak photoperiodic response facilitates the biological invasion of the harlequin ladybird Harmonia axyridis (Pallas) (Coleoptera: Coccinellidae)</v>
      </c>
      <c r="G1559" s="0" t="str">
        <f aca="false">VLOOKUP($D1559,metadata!$B$2:$S$451,4,0)</f>
        <v>10.1111/jen.12158</v>
      </c>
      <c r="H1559" s="0" t="str">
        <f aca="false">VLOOKUP($D1559,metadata!$B$2:$S$451,5,0)</f>
        <v>y</v>
      </c>
      <c r="I1559" s="0" t="str">
        <f aca="false">VLOOKUP($D1559,metadata!$B$2:$S$451,6,0)</f>
        <v>a</v>
      </c>
      <c r="J1559" s="0" t="str">
        <f aca="false">VLOOKUP($D1559,metadata!$B$2:$S$451,7,0)</f>
        <v>i</v>
      </c>
      <c r="K1559" s="0" t="n">
        <f aca="false">VLOOKUP($D1559,metadata!$B$2:$S$451,8,0)</f>
        <v>4</v>
      </c>
      <c r="L1559" s="0" t="n">
        <f aca="false">VLOOKUP($D1559,metadata!$B$2:$S$451,9,0)</f>
        <v>5</v>
      </c>
      <c r="M1559" s="0" t="str">
        <f aca="false">VLOOKUP($D1559,metadata!$B$2:$S$451,10,0)</f>
        <v/>
      </c>
      <c r="N1559" s="0" t="str">
        <f aca="false">VLOOKUP($D1559,metadata!$B$2:$S$451,11,0)</f>
        <v>Harmonia axyridis</v>
      </c>
      <c r="O1559" s="0" t="str">
        <f aca="false">VLOOKUP($D1559,metadata!$B$2:$S$451,12,0)</f>
        <v>coleoptera</v>
      </c>
      <c r="P1559" s="0" t="str">
        <f aca="false">VLOOKUP($D1559,metadata!$B$2:$S$451,13,0)</f>
        <v>PAR</v>
      </c>
      <c r="Q1559" s="0" t="n">
        <f aca="false">VLOOKUP($D1559,metadata!$B$2:$S$451,14,0)</f>
        <v>50</v>
      </c>
      <c r="R1559" s="0" t="n">
        <f aca="false">VLOOKUP($D1559,metadata!$B$2:$S$451,15,0)</f>
        <v>15.8</v>
      </c>
      <c r="S1559" s="0" t="str">
        <f aca="false">VLOOKUP($D1559,metadata!$B$2:$S$451,16,0)</f>
        <v/>
      </c>
      <c r="T1559" s="0" t="str">
        <f aca="false">VLOOKUP($D1559,metadata!$B$2:$S$451,17,0)</f>
        <v/>
      </c>
      <c r="U1559" s="0" t="str">
        <f aca="false">VLOOKUP($D1559,metadata!$B$2:$S$451,18,0)</f>
        <v/>
      </c>
      <c r="V1559" s="0" t="n">
        <f aca="false">VLOOKUP($D1559,metadata!$B$2:$Z$451,19,0)</f>
        <v>6</v>
      </c>
      <c r="W1559" s="0" t="str">
        <f aca="false">VLOOKUP($D1559,metadata!$B$2:$Z$451,20,0)</f>
        <v>global average</v>
      </c>
      <c r="X1559" s="0" t="str">
        <f aca="false">VLOOKUP($D1559,metadata!$B$2:$Z$451,21,0)</f>
        <v/>
      </c>
      <c r="Y1559" s="0" t="str">
        <f aca="false">VLOOKUP($D1559,metadata!$B$2:$Z$451,22,0)</f>
        <v>41_3</v>
      </c>
      <c r="Z1559" s="0" t="str">
        <f aca="false">VLOOKUP($D1559,metadata!$B$2:$Z$451,23,0)</f>
        <v/>
      </c>
      <c r="AA1559" s="0" t="str">
        <f aca="false">VLOOKUP($D1559,metadata!$B$2:$Z$451,24,0)</f>
        <v/>
      </c>
      <c r="AB1559" s="0" t="str">
        <f aca="false">VLOOKUP($D1559,metadata!$B$2:$Z$451,25,0)</f>
        <v>6 cohorts with 10 individuals each</v>
      </c>
      <c r="AC1559" s="0" t="n">
        <v>17.8595825426944</v>
      </c>
      <c r="AD1559" s="0" t="n">
        <v>100.289855072463</v>
      </c>
      <c r="AF1559" s="0" t="n">
        <f aca="false">IF(AE1559="",V1559,AE1559)</f>
        <v>6</v>
      </c>
      <c r="AG1559" s="0" t="n">
        <v>18</v>
      </c>
      <c r="AH1559" s="0" t="n">
        <v>2014</v>
      </c>
      <c r="AI1559" s="0" t="s">
        <v>37</v>
      </c>
      <c r="AJ1559" s="0" t="s">
        <v>38</v>
      </c>
    </row>
    <row r="1560" customFormat="false" ht="13.8" hidden="false" customHeight="false" outlineLevel="0" collapsed="false">
      <c r="C1560" s="0" t="n">
        <v>1568</v>
      </c>
      <c r="D1560" s="3" t="str">
        <f aca="false">VLOOKUP(C1560,$A$1:$B$451,2)</f>
        <v>41- SOT</v>
      </c>
      <c r="E1560" s="0" t="str">
        <f aca="false">VLOOKUP($D1560,metadata!$B$2:$S$451,2,0)</f>
        <v>Reznik, SY; Dolgovskaya, MY; Ovchinnikov, AN; Belyakova, NA</v>
      </c>
      <c r="F1560" s="0" t="str">
        <f aca="false">VLOOKUP($D1560,metadata!$B$2:$S$451,3,0)</f>
        <v>Weak photoperiodic response facilitates the biological invasion of the harlequin ladybird Harmonia axyridis (Pallas) (Coleoptera: Coccinellidae)</v>
      </c>
      <c r="G1560" s="0" t="str">
        <f aca="false">VLOOKUP($D1560,metadata!$B$2:$S$451,4,0)</f>
        <v>10.1111/jen.12158</v>
      </c>
      <c r="H1560" s="0" t="str">
        <f aca="false">VLOOKUP($D1560,metadata!$B$2:$S$451,5,0)</f>
        <v>y</v>
      </c>
      <c r="I1560" s="0" t="str">
        <f aca="false">VLOOKUP($D1560,metadata!$B$2:$S$451,6,0)</f>
        <v>a</v>
      </c>
      <c r="J1560" s="0" t="str">
        <f aca="false">VLOOKUP($D1560,metadata!$B$2:$S$451,7,0)</f>
        <v>i</v>
      </c>
      <c r="K1560" s="0" t="n">
        <f aca="false">VLOOKUP($D1560,metadata!$B$2:$S$451,8,0)</f>
        <v>4</v>
      </c>
      <c r="L1560" s="0" t="n">
        <f aca="false">VLOOKUP($D1560,metadata!$B$2:$S$451,9,0)</f>
        <v>5</v>
      </c>
      <c r="M1560" s="0" t="str">
        <f aca="false">VLOOKUP($D1560,metadata!$B$2:$S$451,10,0)</f>
        <v/>
      </c>
      <c r="N1560" s="0" t="str">
        <f aca="false">VLOOKUP($D1560,metadata!$B$2:$S$451,11,0)</f>
        <v>Harmonia axyridis</v>
      </c>
      <c r="O1560" s="0" t="str">
        <f aca="false">VLOOKUP($D1560,metadata!$B$2:$S$451,12,0)</f>
        <v>coleoptera</v>
      </c>
      <c r="P1560" s="0" t="str">
        <f aca="false">VLOOKUP($D1560,metadata!$B$2:$S$451,13,0)</f>
        <v>SOT</v>
      </c>
      <c r="Q1560" s="0" t="n">
        <f aca="false">VLOOKUP($D1560,metadata!$B$2:$S$451,14,0)</f>
        <v>43.6</v>
      </c>
      <c r="R1560" s="0" t="n">
        <f aca="false">VLOOKUP($D1560,metadata!$B$2:$S$451,15,0)</f>
        <v>39.6</v>
      </c>
      <c r="S1560" s="0" t="str">
        <f aca="false">VLOOKUP($D1560,metadata!$B$2:$S$451,16,0)</f>
        <v/>
      </c>
      <c r="T1560" s="0" t="str">
        <f aca="false">VLOOKUP($D1560,metadata!$B$2:$S$451,17,0)</f>
        <v/>
      </c>
      <c r="U1560" s="0" t="str">
        <f aca="false">VLOOKUP($D1560,metadata!$B$2:$S$451,18,0)</f>
        <v/>
      </c>
      <c r="V1560" s="0" t="n">
        <f aca="false">VLOOKUP($D1560,metadata!$B$2:$Z$451,19,0)</f>
        <v>6</v>
      </c>
      <c r="W1560" s="0" t="str">
        <f aca="false">VLOOKUP($D1560,metadata!$B$2:$Z$451,20,0)</f>
        <v>global average</v>
      </c>
      <c r="X1560" s="0" t="str">
        <f aca="false">VLOOKUP($D1560,metadata!$B$2:$Z$451,21,0)</f>
        <v/>
      </c>
      <c r="Y1560" s="0" t="str">
        <f aca="false">VLOOKUP($D1560,metadata!$B$2:$Z$451,22,0)</f>
        <v>41_4</v>
      </c>
      <c r="Z1560" s="0" t="str">
        <f aca="false">VLOOKUP($D1560,metadata!$B$2:$Z$451,23,0)</f>
        <v/>
      </c>
      <c r="AA1560" s="0" t="str">
        <f aca="false">VLOOKUP($D1560,metadata!$B$2:$Z$451,24,0)</f>
        <v/>
      </c>
      <c r="AB1560" s="0" t="str">
        <f aca="false">VLOOKUP($D1560,metadata!$B$2:$Z$451,25,0)</f>
        <v/>
      </c>
      <c r="AC1560" s="0" t="n">
        <v>9.92009435353088</v>
      </c>
      <c r="AD1560" s="0" t="n">
        <v>16.6666666666666</v>
      </c>
      <c r="AF1560" s="0" t="n">
        <f aca="false">IF(AE1560="",V1560,AE1560)</f>
        <v>6</v>
      </c>
      <c r="AG1560" s="0" t="n">
        <v>10</v>
      </c>
      <c r="AH1560" s="0" t="n">
        <v>2014</v>
      </c>
      <c r="AI1560" s="0" t="s">
        <v>37</v>
      </c>
      <c r="AJ1560" s="0" t="s">
        <v>38</v>
      </c>
    </row>
    <row r="1561" customFormat="false" ht="13.8" hidden="false" customHeight="false" outlineLevel="0" collapsed="false">
      <c r="C1561" s="0" t="n">
        <v>1569</v>
      </c>
      <c r="D1561" s="3" t="str">
        <f aca="false">VLOOKUP(C1561,$A$1:$B$451,2)</f>
        <v>41- SOT</v>
      </c>
      <c r="E1561" s="0" t="str">
        <f aca="false">VLOOKUP($D1561,metadata!$B$2:$S$451,2,0)</f>
        <v>Reznik, SY; Dolgovskaya, MY; Ovchinnikov, AN; Belyakova, NA</v>
      </c>
      <c r="F1561" s="0" t="str">
        <f aca="false">VLOOKUP($D1561,metadata!$B$2:$S$451,3,0)</f>
        <v>Weak photoperiodic response facilitates the biological invasion of the harlequin ladybird Harmonia axyridis (Pallas) (Coleoptera: Coccinellidae)</v>
      </c>
      <c r="G1561" s="0" t="str">
        <f aca="false">VLOOKUP($D1561,metadata!$B$2:$S$451,4,0)</f>
        <v>10.1111/jen.12158</v>
      </c>
      <c r="H1561" s="0" t="str">
        <f aca="false">VLOOKUP($D1561,metadata!$B$2:$S$451,5,0)</f>
        <v>y</v>
      </c>
      <c r="I1561" s="0" t="str">
        <f aca="false">VLOOKUP($D1561,metadata!$B$2:$S$451,6,0)</f>
        <v>a</v>
      </c>
      <c r="J1561" s="0" t="str">
        <f aca="false">VLOOKUP($D1561,metadata!$B$2:$S$451,7,0)</f>
        <v>i</v>
      </c>
      <c r="K1561" s="0" t="n">
        <f aca="false">VLOOKUP($D1561,metadata!$B$2:$S$451,8,0)</f>
        <v>4</v>
      </c>
      <c r="L1561" s="0" t="n">
        <f aca="false">VLOOKUP($D1561,metadata!$B$2:$S$451,9,0)</f>
        <v>5</v>
      </c>
      <c r="M1561" s="0" t="str">
        <f aca="false">VLOOKUP($D1561,metadata!$B$2:$S$451,10,0)</f>
        <v/>
      </c>
      <c r="N1561" s="0" t="str">
        <f aca="false">VLOOKUP($D1561,metadata!$B$2:$S$451,11,0)</f>
        <v>Harmonia axyridis</v>
      </c>
      <c r="O1561" s="0" t="str">
        <f aca="false">VLOOKUP($D1561,metadata!$B$2:$S$451,12,0)</f>
        <v>coleoptera</v>
      </c>
      <c r="P1561" s="0" t="str">
        <f aca="false">VLOOKUP($D1561,metadata!$B$2:$S$451,13,0)</f>
        <v>SOT</v>
      </c>
      <c r="Q1561" s="0" t="n">
        <f aca="false">VLOOKUP($D1561,metadata!$B$2:$S$451,14,0)</f>
        <v>43.6</v>
      </c>
      <c r="R1561" s="0" t="n">
        <f aca="false">VLOOKUP($D1561,metadata!$B$2:$S$451,15,0)</f>
        <v>39.6</v>
      </c>
      <c r="S1561" s="0" t="str">
        <f aca="false">VLOOKUP($D1561,metadata!$B$2:$S$451,16,0)</f>
        <v/>
      </c>
      <c r="T1561" s="0" t="str">
        <f aca="false">VLOOKUP($D1561,metadata!$B$2:$S$451,17,0)</f>
        <v/>
      </c>
      <c r="U1561" s="0" t="str">
        <f aca="false">VLOOKUP($D1561,metadata!$B$2:$S$451,18,0)</f>
        <v/>
      </c>
      <c r="V1561" s="0" t="n">
        <f aca="false">VLOOKUP($D1561,metadata!$B$2:$Z$451,19,0)</f>
        <v>6</v>
      </c>
      <c r="W1561" s="0" t="str">
        <f aca="false">VLOOKUP($D1561,metadata!$B$2:$Z$451,20,0)</f>
        <v>global average</v>
      </c>
      <c r="X1561" s="0" t="str">
        <f aca="false">VLOOKUP($D1561,metadata!$B$2:$Z$451,21,0)</f>
        <v/>
      </c>
      <c r="Y1561" s="0" t="str">
        <f aca="false">VLOOKUP($D1561,metadata!$B$2:$Z$451,22,0)</f>
        <v>41_4</v>
      </c>
      <c r="Z1561" s="0" t="str">
        <f aca="false">VLOOKUP($D1561,metadata!$B$2:$Z$451,23,0)</f>
        <v/>
      </c>
      <c r="AA1561" s="0" t="str">
        <f aca="false">VLOOKUP($D1561,metadata!$B$2:$Z$451,24,0)</f>
        <v/>
      </c>
      <c r="AB1561" s="0" t="str">
        <f aca="false">VLOOKUP($D1561,metadata!$B$2:$Z$451,25,0)</f>
        <v/>
      </c>
      <c r="AC1561" s="0" t="n">
        <v>11.9262863039952</v>
      </c>
      <c r="AD1561" s="0" t="n">
        <v>74.5614035087719</v>
      </c>
      <c r="AF1561" s="0" t="n">
        <f aca="false">IF(AE1561="",V1561,AE1561)</f>
        <v>6</v>
      </c>
      <c r="AG1561" s="0" t="n">
        <v>12</v>
      </c>
      <c r="AH1561" s="0" t="n">
        <v>2014</v>
      </c>
      <c r="AI1561" s="0" t="s">
        <v>37</v>
      </c>
      <c r="AJ1561" s="0" t="s">
        <v>38</v>
      </c>
    </row>
    <row r="1562" customFormat="false" ht="13.8" hidden="false" customHeight="false" outlineLevel="0" collapsed="false">
      <c r="C1562" s="0" t="n">
        <v>1570</v>
      </c>
      <c r="D1562" s="3" t="str">
        <f aca="false">VLOOKUP(C1562,$A$1:$B$451,2)</f>
        <v>41- SOT</v>
      </c>
      <c r="E1562" s="0" t="str">
        <f aca="false">VLOOKUP($D1562,metadata!$B$2:$S$451,2,0)</f>
        <v>Reznik, SY; Dolgovskaya, MY; Ovchinnikov, AN; Belyakova, NA</v>
      </c>
      <c r="F1562" s="0" t="str">
        <f aca="false">VLOOKUP($D1562,metadata!$B$2:$S$451,3,0)</f>
        <v>Weak photoperiodic response facilitates the biological invasion of the harlequin ladybird Harmonia axyridis (Pallas) (Coleoptera: Coccinellidae)</v>
      </c>
      <c r="G1562" s="0" t="str">
        <f aca="false">VLOOKUP($D1562,metadata!$B$2:$S$451,4,0)</f>
        <v>10.1111/jen.12158</v>
      </c>
      <c r="H1562" s="0" t="str">
        <f aca="false">VLOOKUP($D1562,metadata!$B$2:$S$451,5,0)</f>
        <v>y</v>
      </c>
      <c r="I1562" s="0" t="str">
        <f aca="false">VLOOKUP($D1562,metadata!$B$2:$S$451,6,0)</f>
        <v>a</v>
      </c>
      <c r="J1562" s="0" t="str">
        <f aca="false">VLOOKUP($D1562,metadata!$B$2:$S$451,7,0)</f>
        <v>i</v>
      </c>
      <c r="K1562" s="0" t="n">
        <f aca="false">VLOOKUP($D1562,metadata!$B$2:$S$451,8,0)</f>
        <v>4</v>
      </c>
      <c r="L1562" s="0" t="n">
        <f aca="false">VLOOKUP($D1562,metadata!$B$2:$S$451,9,0)</f>
        <v>5</v>
      </c>
      <c r="M1562" s="0" t="str">
        <f aca="false">VLOOKUP($D1562,metadata!$B$2:$S$451,10,0)</f>
        <v/>
      </c>
      <c r="N1562" s="0" t="str">
        <f aca="false">VLOOKUP($D1562,metadata!$B$2:$S$451,11,0)</f>
        <v>Harmonia axyridis</v>
      </c>
      <c r="O1562" s="0" t="str">
        <f aca="false">VLOOKUP($D1562,metadata!$B$2:$S$451,12,0)</f>
        <v>coleoptera</v>
      </c>
      <c r="P1562" s="0" t="str">
        <f aca="false">VLOOKUP($D1562,metadata!$B$2:$S$451,13,0)</f>
        <v>SOT</v>
      </c>
      <c r="Q1562" s="0" t="n">
        <f aca="false">VLOOKUP($D1562,metadata!$B$2:$S$451,14,0)</f>
        <v>43.6</v>
      </c>
      <c r="R1562" s="0" t="n">
        <f aca="false">VLOOKUP($D1562,metadata!$B$2:$S$451,15,0)</f>
        <v>39.6</v>
      </c>
      <c r="S1562" s="0" t="str">
        <f aca="false">VLOOKUP($D1562,metadata!$B$2:$S$451,16,0)</f>
        <v/>
      </c>
      <c r="T1562" s="0" t="str">
        <f aca="false">VLOOKUP($D1562,metadata!$B$2:$S$451,17,0)</f>
        <v/>
      </c>
      <c r="U1562" s="0" t="str">
        <f aca="false">VLOOKUP($D1562,metadata!$B$2:$S$451,18,0)</f>
        <v/>
      </c>
      <c r="V1562" s="0" t="n">
        <f aca="false">VLOOKUP($D1562,metadata!$B$2:$Z$451,19,0)</f>
        <v>6</v>
      </c>
      <c r="W1562" s="0" t="str">
        <f aca="false">VLOOKUP($D1562,metadata!$B$2:$Z$451,20,0)</f>
        <v>global average</v>
      </c>
      <c r="X1562" s="0" t="str">
        <f aca="false">VLOOKUP($D1562,metadata!$B$2:$Z$451,21,0)</f>
        <v/>
      </c>
      <c r="Y1562" s="0" t="str">
        <f aca="false">VLOOKUP($D1562,metadata!$B$2:$Z$451,22,0)</f>
        <v>41_4</v>
      </c>
      <c r="Z1562" s="0" t="str">
        <f aca="false">VLOOKUP($D1562,metadata!$B$2:$Z$451,23,0)</f>
        <v/>
      </c>
      <c r="AA1562" s="0" t="str">
        <f aca="false">VLOOKUP($D1562,metadata!$B$2:$Z$451,24,0)</f>
        <v/>
      </c>
      <c r="AB1562" s="0" t="str">
        <f aca="false">VLOOKUP($D1562,metadata!$B$2:$Z$451,25,0)</f>
        <v/>
      </c>
      <c r="AC1562" s="0" t="n">
        <v>13.8956214064573</v>
      </c>
      <c r="AD1562" s="0" t="n">
        <v>86.2573099415204</v>
      </c>
      <c r="AF1562" s="0" t="n">
        <f aca="false">IF(AE1562="",V1562,AE1562)</f>
        <v>6</v>
      </c>
      <c r="AG1562" s="0" t="n">
        <v>14</v>
      </c>
      <c r="AH1562" s="0" t="n">
        <v>2014</v>
      </c>
      <c r="AI1562" s="0" t="s">
        <v>37</v>
      </c>
      <c r="AJ1562" s="0" t="s">
        <v>38</v>
      </c>
    </row>
    <row r="1563" customFormat="false" ht="13.8" hidden="false" customHeight="false" outlineLevel="0" collapsed="false">
      <c r="C1563" s="0" t="n">
        <v>1571</v>
      </c>
      <c r="D1563" s="3" t="str">
        <f aca="false">VLOOKUP(C1563,$A$1:$B$451,2)</f>
        <v>41- SOT</v>
      </c>
      <c r="E1563" s="0" t="str">
        <f aca="false">VLOOKUP($D1563,metadata!$B$2:$S$451,2,0)</f>
        <v>Reznik, SY; Dolgovskaya, MY; Ovchinnikov, AN; Belyakova, NA</v>
      </c>
      <c r="F1563" s="0" t="str">
        <f aca="false">VLOOKUP($D1563,metadata!$B$2:$S$451,3,0)</f>
        <v>Weak photoperiodic response facilitates the biological invasion of the harlequin ladybird Harmonia axyridis (Pallas) (Coleoptera: Coccinellidae)</v>
      </c>
      <c r="G1563" s="0" t="str">
        <f aca="false">VLOOKUP($D1563,metadata!$B$2:$S$451,4,0)</f>
        <v>10.1111/jen.12158</v>
      </c>
      <c r="H1563" s="0" t="str">
        <f aca="false">VLOOKUP($D1563,metadata!$B$2:$S$451,5,0)</f>
        <v>y</v>
      </c>
      <c r="I1563" s="0" t="str">
        <f aca="false">VLOOKUP($D1563,metadata!$B$2:$S$451,6,0)</f>
        <v>a</v>
      </c>
      <c r="J1563" s="0" t="str">
        <f aca="false">VLOOKUP($D1563,metadata!$B$2:$S$451,7,0)</f>
        <v>i</v>
      </c>
      <c r="K1563" s="0" t="n">
        <f aca="false">VLOOKUP($D1563,metadata!$B$2:$S$451,8,0)</f>
        <v>4</v>
      </c>
      <c r="L1563" s="0" t="n">
        <f aca="false">VLOOKUP($D1563,metadata!$B$2:$S$451,9,0)</f>
        <v>5</v>
      </c>
      <c r="M1563" s="0" t="str">
        <f aca="false">VLOOKUP($D1563,metadata!$B$2:$S$451,10,0)</f>
        <v/>
      </c>
      <c r="N1563" s="0" t="str">
        <f aca="false">VLOOKUP($D1563,metadata!$B$2:$S$451,11,0)</f>
        <v>Harmonia axyridis</v>
      </c>
      <c r="O1563" s="0" t="str">
        <f aca="false">VLOOKUP($D1563,metadata!$B$2:$S$451,12,0)</f>
        <v>coleoptera</v>
      </c>
      <c r="P1563" s="0" t="str">
        <f aca="false">VLOOKUP($D1563,metadata!$B$2:$S$451,13,0)</f>
        <v>SOT</v>
      </c>
      <c r="Q1563" s="0" t="n">
        <f aca="false">VLOOKUP($D1563,metadata!$B$2:$S$451,14,0)</f>
        <v>43.6</v>
      </c>
      <c r="R1563" s="0" t="n">
        <f aca="false">VLOOKUP($D1563,metadata!$B$2:$S$451,15,0)</f>
        <v>39.6</v>
      </c>
      <c r="S1563" s="0" t="str">
        <f aca="false">VLOOKUP($D1563,metadata!$B$2:$S$451,16,0)</f>
        <v/>
      </c>
      <c r="T1563" s="0" t="str">
        <f aca="false">VLOOKUP($D1563,metadata!$B$2:$S$451,17,0)</f>
        <v/>
      </c>
      <c r="U1563" s="0" t="str">
        <f aca="false">VLOOKUP($D1563,metadata!$B$2:$S$451,18,0)</f>
        <v/>
      </c>
      <c r="V1563" s="0" t="n">
        <f aca="false">VLOOKUP($D1563,metadata!$B$2:$Z$451,19,0)</f>
        <v>6</v>
      </c>
      <c r="W1563" s="0" t="str">
        <f aca="false">VLOOKUP($D1563,metadata!$B$2:$Z$451,20,0)</f>
        <v>global average</v>
      </c>
      <c r="X1563" s="0" t="str">
        <f aca="false">VLOOKUP($D1563,metadata!$B$2:$Z$451,21,0)</f>
        <v/>
      </c>
      <c r="Y1563" s="0" t="str">
        <f aca="false">VLOOKUP($D1563,metadata!$B$2:$Z$451,22,0)</f>
        <v>41_4</v>
      </c>
      <c r="Z1563" s="0" t="str">
        <f aca="false">VLOOKUP($D1563,metadata!$B$2:$Z$451,23,0)</f>
        <v/>
      </c>
      <c r="AA1563" s="0" t="str">
        <f aca="false">VLOOKUP($D1563,metadata!$B$2:$Z$451,24,0)</f>
        <v/>
      </c>
      <c r="AB1563" s="0" t="str">
        <f aca="false">VLOOKUP($D1563,metadata!$B$2:$Z$451,25,0)</f>
        <v/>
      </c>
      <c r="AC1563" s="0" t="n">
        <v>15.8870706177207</v>
      </c>
      <c r="AD1563" s="0" t="n">
        <v>85.672514619883</v>
      </c>
      <c r="AF1563" s="0" t="n">
        <f aca="false">IF(AE1563="",V1563,AE1563)</f>
        <v>6</v>
      </c>
      <c r="AG1563" s="0" t="n">
        <v>16</v>
      </c>
      <c r="AH1563" s="0" t="n">
        <v>2014</v>
      </c>
      <c r="AI1563" s="0" t="s">
        <v>37</v>
      </c>
      <c r="AJ1563" s="0" t="s">
        <v>38</v>
      </c>
    </row>
    <row r="1564" customFormat="false" ht="13.8" hidden="false" customHeight="false" outlineLevel="0" collapsed="false">
      <c r="C1564" s="0" t="n">
        <v>1572</v>
      </c>
      <c r="D1564" s="3" t="str">
        <f aca="false">VLOOKUP(C1564,$A$1:$B$451,2)</f>
        <v>41- SOT</v>
      </c>
      <c r="E1564" s="0" t="str">
        <f aca="false">VLOOKUP($D1564,metadata!$B$2:$S$451,2,0)</f>
        <v>Reznik, SY; Dolgovskaya, MY; Ovchinnikov, AN; Belyakova, NA</v>
      </c>
      <c r="F1564" s="0" t="str">
        <f aca="false">VLOOKUP($D1564,metadata!$B$2:$S$451,3,0)</f>
        <v>Weak photoperiodic response facilitates the biological invasion of the harlequin ladybird Harmonia axyridis (Pallas) (Coleoptera: Coccinellidae)</v>
      </c>
      <c r="G1564" s="0" t="str">
        <f aca="false">VLOOKUP($D1564,metadata!$B$2:$S$451,4,0)</f>
        <v>10.1111/jen.12158</v>
      </c>
      <c r="H1564" s="0" t="str">
        <f aca="false">VLOOKUP($D1564,metadata!$B$2:$S$451,5,0)</f>
        <v>y</v>
      </c>
      <c r="I1564" s="0" t="str">
        <f aca="false">VLOOKUP($D1564,metadata!$B$2:$S$451,6,0)</f>
        <v>a</v>
      </c>
      <c r="J1564" s="0" t="str">
        <f aca="false">VLOOKUP($D1564,metadata!$B$2:$S$451,7,0)</f>
        <v>i</v>
      </c>
      <c r="K1564" s="0" t="n">
        <f aca="false">VLOOKUP($D1564,metadata!$B$2:$S$451,8,0)</f>
        <v>4</v>
      </c>
      <c r="L1564" s="0" t="n">
        <f aca="false">VLOOKUP($D1564,metadata!$B$2:$S$451,9,0)</f>
        <v>5</v>
      </c>
      <c r="M1564" s="0" t="str">
        <f aca="false">VLOOKUP($D1564,metadata!$B$2:$S$451,10,0)</f>
        <v/>
      </c>
      <c r="N1564" s="0" t="str">
        <f aca="false">VLOOKUP($D1564,metadata!$B$2:$S$451,11,0)</f>
        <v>Harmonia axyridis</v>
      </c>
      <c r="O1564" s="0" t="str">
        <f aca="false">VLOOKUP($D1564,metadata!$B$2:$S$451,12,0)</f>
        <v>coleoptera</v>
      </c>
      <c r="P1564" s="0" t="str">
        <f aca="false">VLOOKUP($D1564,metadata!$B$2:$S$451,13,0)</f>
        <v>SOT</v>
      </c>
      <c r="Q1564" s="0" t="n">
        <f aca="false">VLOOKUP($D1564,metadata!$B$2:$S$451,14,0)</f>
        <v>43.6</v>
      </c>
      <c r="R1564" s="0" t="n">
        <f aca="false">VLOOKUP($D1564,metadata!$B$2:$S$451,15,0)</f>
        <v>39.6</v>
      </c>
      <c r="S1564" s="0" t="str">
        <f aca="false">VLOOKUP($D1564,metadata!$B$2:$S$451,16,0)</f>
        <v/>
      </c>
      <c r="T1564" s="0" t="str">
        <f aca="false">VLOOKUP($D1564,metadata!$B$2:$S$451,17,0)</f>
        <v/>
      </c>
      <c r="U1564" s="0" t="str">
        <f aca="false">VLOOKUP($D1564,metadata!$B$2:$S$451,18,0)</f>
        <v/>
      </c>
      <c r="V1564" s="0" t="n">
        <f aca="false">VLOOKUP($D1564,metadata!$B$2:$Z$451,19,0)</f>
        <v>6</v>
      </c>
      <c r="W1564" s="0" t="str">
        <f aca="false">VLOOKUP($D1564,metadata!$B$2:$Z$451,20,0)</f>
        <v>global average</v>
      </c>
      <c r="X1564" s="0" t="str">
        <f aca="false">VLOOKUP($D1564,metadata!$B$2:$Z$451,21,0)</f>
        <v/>
      </c>
      <c r="Y1564" s="0" t="str">
        <f aca="false">VLOOKUP($D1564,metadata!$B$2:$Z$451,22,0)</f>
        <v>41_4</v>
      </c>
      <c r="Z1564" s="0" t="str">
        <f aca="false">VLOOKUP($D1564,metadata!$B$2:$Z$451,23,0)</f>
        <v/>
      </c>
      <c r="AA1564" s="0" t="str">
        <f aca="false">VLOOKUP($D1564,metadata!$B$2:$Z$451,24,0)</f>
        <v/>
      </c>
      <c r="AB1564" s="0" t="str">
        <f aca="false">VLOOKUP($D1564,metadata!$B$2:$Z$451,25,0)</f>
        <v/>
      </c>
      <c r="AC1564" s="0" t="n">
        <v>17.9033613445378</v>
      </c>
      <c r="AD1564" s="0" t="n">
        <v>83.625730994152</v>
      </c>
      <c r="AF1564" s="0" t="n">
        <f aca="false">IF(AE1564="",V1564,AE1564)</f>
        <v>6</v>
      </c>
      <c r="AG1564" s="0" t="n">
        <v>18</v>
      </c>
      <c r="AH1564" s="0" t="n">
        <v>2014</v>
      </c>
      <c r="AI1564" s="0" t="s">
        <v>37</v>
      </c>
      <c r="AJ1564" s="0" t="s">
        <v>38</v>
      </c>
    </row>
    <row r="1565" customFormat="false" ht="13.8" hidden="false" customHeight="false" outlineLevel="0" collapsed="false">
      <c r="C1565" s="0" t="n">
        <v>1573</v>
      </c>
      <c r="D1565" s="3" t="str">
        <f aca="false">VLOOKUP(C1565,$A$1:$B$451,2)</f>
        <v>41- Daegu</v>
      </c>
      <c r="E1565" s="0" t="str">
        <f aca="false">VLOOKUP($D1565,metadata!$B$2:$S$451,2,0)</f>
        <v>Reznik, SY; Dolgovskaya, MY; Ovchinnikov, AN; Belyakova, NA</v>
      </c>
      <c r="F1565" s="0" t="str">
        <f aca="false">VLOOKUP($D1565,metadata!$B$2:$S$451,3,0)</f>
        <v>Weak photoperiodic response facilitates the biological invasion of the harlequin ladybird Harmonia axyridis (Pallas) (Coleoptera: Coccinellidae)</v>
      </c>
      <c r="G1565" s="0" t="str">
        <f aca="false">VLOOKUP($D1565,metadata!$B$2:$S$451,4,0)</f>
        <v>10.1111/jen.12158</v>
      </c>
      <c r="H1565" s="0" t="str">
        <f aca="false">VLOOKUP($D1565,metadata!$B$2:$S$451,5,0)</f>
        <v>y</v>
      </c>
      <c r="I1565" s="0" t="str">
        <f aca="false">VLOOKUP($D1565,metadata!$B$2:$S$451,6,0)</f>
        <v>a</v>
      </c>
      <c r="J1565" s="0" t="str">
        <f aca="false">VLOOKUP($D1565,metadata!$B$2:$S$451,7,0)</f>
        <v>i</v>
      </c>
      <c r="K1565" s="0" t="n">
        <f aca="false">VLOOKUP($D1565,metadata!$B$2:$S$451,8,0)</f>
        <v>4</v>
      </c>
      <c r="L1565" s="0" t="n">
        <f aca="false">VLOOKUP($D1565,metadata!$B$2:$S$451,9,0)</f>
        <v>5</v>
      </c>
      <c r="M1565" s="0" t="str">
        <f aca="false">VLOOKUP($D1565,metadata!$B$2:$S$451,10,0)</f>
        <v/>
      </c>
      <c r="N1565" s="0" t="str">
        <f aca="false">VLOOKUP($D1565,metadata!$B$2:$S$451,11,0)</f>
        <v>Harmonia axyridis</v>
      </c>
      <c r="O1565" s="0" t="str">
        <f aca="false">VLOOKUP($D1565,metadata!$B$2:$S$451,12,0)</f>
        <v>coleoptera</v>
      </c>
      <c r="P1565" s="0" t="str">
        <f aca="false">VLOOKUP($D1565,metadata!$B$2:$S$451,13,0)</f>
        <v>Daegu</v>
      </c>
      <c r="Q1565" s="0" t="n">
        <f aca="false">VLOOKUP($D1565,metadata!$B$2:$S$451,14,0)</f>
        <v>35.9</v>
      </c>
      <c r="R1565" s="0" t="n">
        <f aca="false">VLOOKUP($D1565,metadata!$B$2:$S$451,15,0)</f>
        <v>128.6</v>
      </c>
      <c r="S1565" s="0" t="str">
        <f aca="false">VLOOKUP($D1565,metadata!$B$2:$S$451,16,0)</f>
        <v/>
      </c>
      <c r="T1565" s="0" t="str">
        <f aca="false">VLOOKUP($D1565,metadata!$B$2:$S$451,17,0)</f>
        <v/>
      </c>
      <c r="U1565" s="0" t="str">
        <f aca="false">VLOOKUP($D1565,metadata!$B$2:$S$451,18,0)</f>
        <v/>
      </c>
      <c r="V1565" s="0" t="n">
        <f aca="false">VLOOKUP($D1565,metadata!$B$2:$Z$451,19,0)</f>
        <v>6</v>
      </c>
      <c r="W1565" s="0" t="str">
        <f aca="false">VLOOKUP($D1565,metadata!$B$2:$Z$451,20,0)</f>
        <v>global average</v>
      </c>
      <c r="X1565" s="0" t="str">
        <f aca="false">VLOOKUP($D1565,metadata!$B$2:$Z$451,21,0)</f>
        <v/>
      </c>
      <c r="Y1565" s="0" t="str">
        <f aca="false">VLOOKUP($D1565,metadata!$B$2:$Z$451,22,0)</f>
        <v>41_1</v>
      </c>
      <c r="Z1565" s="0" t="str">
        <f aca="false">VLOOKUP($D1565,metadata!$B$2:$Z$451,23,0)</f>
        <v/>
      </c>
      <c r="AA1565" s="0" t="str">
        <f aca="false">VLOOKUP($D1565,metadata!$B$2:$Z$451,24,0)</f>
        <v/>
      </c>
      <c r="AB1565" s="0" t="str">
        <f aca="false">VLOOKUP($D1565,metadata!$B$2:$Z$451,25,0)</f>
        <v/>
      </c>
      <c r="AC1565" s="0" t="n">
        <v>9.8059405940594</v>
      </c>
      <c r="AD1565" s="0" t="n">
        <v>11.144578313253</v>
      </c>
      <c r="AF1565" s="0" t="n">
        <f aca="false">IF(AE1565="",V1565,AE1565)</f>
        <v>6</v>
      </c>
      <c r="AG1565" s="0" t="n">
        <v>10</v>
      </c>
      <c r="AH1565" s="0" t="n">
        <v>2014</v>
      </c>
      <c r="AI1565" s="0" t="s">
        <v>37</v>
      </c>
      <c r="AJ1565" s="0" t="s">
        <v>38</v>
      </c>
    </row>
    <row r="1566" customFormat="false" ht="13.8" hidden="false" customHeight="false" outlineLevel="0" collapsed="false">
      <c r="C1566" s="0" t="n">
        <v>1574</v>
      </c>
      <c r="D1566" s="3" t="str">
        <f aca="false">VLOOKUP(C1566,$A$1:$B$451,2)</f>
        <v>41- Daegu</v>
      </c>
      <c r="E1566" s="0" t="str">
        <f aca="false">VLOOKUP($D1566,metadata!$B$2:$S$451,2,0)</f>
        <v>Reznik, SY; Dolgovskaya, MY; Ovchinnikov, AN; Belyakova, NA</v>
      </c>
      <c r="F1566" s="0" t="str">
        <f aca="false">VLOOKUP($D1566,metadata!$B$2:$S$451,3,0)</f>
        <v>Weak photoperiodic response facilitates the biological invasion of the harlequin ladybird Harmonia axyridis (Pallas) (Coleoptera: Coccinellidae)</v>
      </c>
      <c r="G1566" s="0" t="str">
        <f aca="false">VLOOKUP($D1566,metadata!$B$2:$S$451,4,0)</f>
        <v>10.1111/jen.12158</v>
      </c>
      <c r="H1566" s="0" t="str">
        <f aca="false">VLOOKUP($D1566,metadata!$B$2:$S$451,5,0)</f>
        <v>y</v>
      </c>
      <c r="I1566" s="0" t="str">
        <f aca="false">VLOOKUP($D1566,metadata!$B$2:$S$451,6,0)</f>
        <v>a</v>
      </c>
      <c r="J1566" s="0" t="str">
        <f aca="false">VLOOKUP($D1566,metadata!$B$2:$S$451,7,0)</f>
        <v>i</v>
      </c>
      <c r="K1566" s="0" t="n">
        <f aca="false">VLOOKUP($D1566,metadata!$B$2:$S$451,8,0)</f>
        <v>4</v>
      </c>
      <c r="L1566" s="0" t="n">
        <f aca="false">VLOOKUP($D1566,metadata!$B$2:$S$451,9,0)</f>
        <v>5</v>
      </c>
      <c r="M1566" s="0" t="str">
        <f aca="false">VLOOKUP($D1566,metadata!$B$2:$S$451,10,0)</f>
        <v/>
      </c>
      <c r="N1566" s="0" t="str">
        <f aca="false">VLOOKUP($D1566,metadata!$B$2:$S$451,11,0)</f>
        <v>Harmonia axyridis</v>
      </c>
      <c r="O1566" s="0" t="str">
        <f aca="false">VLOOKUP($D1566,metadata!$B$2:$S$451,12,0)</f>
        <v>coleoptera</v>
      </c>
      <c r="P1566" s="0" t="str">
        <f aca="false">VLOOKUP($D1566,metadata!$B$2:$S$451,13,0)</f>
        <v>Daegu</v>
      </c>
      <c r="Q1566" s="0" t="n">
        <f aca="false">VLOOKUP($D1566,metadata!$B$2:$S$451,14,0)</f>
        <v>35.9</v>
      </c>
      <c r="R1566" s="0" t="n">
        <f aca="false">VLOOKUP($D1566,metadata!$B$2:$S$451,15,0)</f>
        <v>128.6</v>
      </c>
      <c r="S1566" s="0" t="str">
        <f aca="false">VLOOKUP($D1566,metadata!$B$2:$S$451,16,0)</f>
        <v/>
      </c>
      <c r="T1566" s="0" t="str">
        <f aca="false">VLOOKUP($D1566,metadata!$B$2:$S$451,17,0)</f>
        <v/>
      </c>
      <c r="U1566" s="0" t="str">
        <f aca="false">VLOOKUP($D1566,metadata!$B$2:$S$451,18,0)</f>
        <v/>
      </c>
      <c r="V1566" s="0" t="n">
        <f aca="false">VLOOKUP($D1566,metadata!$B$2:$Z$451,19,0)</f>
        <v>6</v>
      </c>
      <c r="W1566" s="0" t="str">
        <f aca="false">VLOOKUP($D1566,metadata!$B$2:$Z$451,20,0)</f>
        <v>global average</v>
      </c>
      <c r="X1566" s="0" t="str">
        <f aca="false">VLOOKUP($D1566,metadata!$B$2:$Z$451,21,0)</f>
        <v/>
      </c>
      <c r="Y1566" s="0" t="str">
        <f aca="false">VLOOKUP($D1566,metadata!$B$2:$Z$451,22,0)</f>
        <v>41_1</v>
      </c>
      <c r="Z1566" s="0" t="str">
        <f aca="false">VLOOKUP($D1566,metadata!$B$2:$Z$451,23,0)</f>
        <v/>
      </c>
      <c r="AA1566" s="0" t="str">
        <f aca="false">VLOOKUP($D1566,metadata!$B$2:$Z$451,24,0)</f>
        <v/>
      </c>
      <c r="AB1566" s="0" t="str">
        <f aca="false">VLOOKUP($D1566,metadata!$B$2:$Z$451,25,0)</f>
        <v/>
      </c>
      <c r="AC1566" s="0" t="n">
        <v>11.8019801980198</v>
      </c>
      <c r="AD1566" s="0" t="n">
        <v>19.2771084337349</v>
      </c>
      <c r="AF1566" s="0" t="n">
        <f aca="false">IF(AE1566="",V1566,AE1566)</f>
        <v>6</v>
      </c>
      <c r="AG1566" s="0" t="n">
        <v>12</v>
      </c>
      <c r="AH1566" s="0" t="n">
        <v>2014</v>
      </c>
      <c r="AI1566" s="0" t="s">
        <v>37</v>
      </c>
      <c r="AJ1566" s="0" t="s">
        <v>38</v>
      </c>
    </row>
    <row r="1567" customFormat="false" ht="13.8" hidden="false" customHeight="false" outlineLevel="0" collapsed="false">
      <c r="C1567" s="0" t="n">
        <v>1575</v>
      </c>
      <c r="D1567" s="3" t="str">
        <f aca="false">VLOOKUP(C1567,$A$1:$B$451,2)</f>
        <v>41- Daegu</v>
      </c>
      <c r="E1567" s="0" t="str">
        <f aca="false">VLOOKUP($D1567,metadata!$B$2:$S$451,2,0)</f>
        <v>Reznik, SY; Dolgovskaya, MY; Ovchinnikov, AN; Belyakova, NA</v>
      </c>
      <c r="F1567" s="0" t="str">
        <f aca="false">VLOOKUP($D1567,metadata!$B$2:$S$451,3,0)</f>
        <v>Weak photoperiodic response facilitates the biological invasion of the harlequin ladybird Harmonia axyridis (Pallas) (Coleoptera: Coccinellidae)</v>
      </c>
      <c r="G1567" s="0" t="str">
        <f aca="false">VLOOKUP($D1567,metadata!$B$2:$S$451,4,0)</f>
        <v>10.1111/jen.12158</v>
      </c>
      <c r="H1567" s="0" t="str">
        <f aca="false">VLOOKUP($D1567,metadata!$B$2:$S$451,5,0)</f>
        <v>y</v>
      </c>
      <c r="I1567" s="0" t="str">
        <f aca="false">VLOOKUP($D1567,metadata!$B$2:$S$451,6,0)</f>
        <v>a</v>
      </c>
      <c r="J1567" s="0" t="str">
        <f aca="false">VLOOKUP($D1567,metadata!$B$2:$S$451,7,0)</f>
        <v>i</v>
      </c>
      <c r="K1567" s="0" t="n">
        <f aca="false">VLOOKUP($D1567,metadata!$B$2:$S$451,8,0)</f>
        <v>4</v>
      </c>
      <c r="L1567" s="0" t="n">
        <f aca="false">VLOOKUP($D1567,metadata!$B$2:$S$451,9,0)</f>
        <v>5</v>
      </c>
      <c r="M1567" s="0" t="str">
        <f aca="false">VLOOKUP($D1567,metadata!$B$2:$S$451,10,0)</f>
        <v/>
      </c>
      <c r="N1567" s="0" t="str">
        <f aca="false">VLOOKUP($D1567,metadata!$B$2:$S$451,11,0)</f>
        <v>Harmonia axyridis</v>
      </c>
      <c r="O1567" s="0" t="str">
        <f aca="false">VLOOKUP($D1567,metadata!$B$2:$S$451,12,0)</f>
        <v>coleoptera</v>
      </c>
      <c r="P1567" s="0" t="str">
        <f aca="false">VLOOKUP($D1567,metadata!$B$2:$S$451,13,0)</f>
        <v>Daegu</v>
      </c>
      <c r="Q1567" s="0" t="n">
        <f aca="false">VLOOKUP($D1567,metadata!$B$2:$S$451,14,0)</f>
        <v>35.9</v>
      </c>
      <c r="R1567" s="0" t="n">
        <f aca="false">VLOOKUP($D1567,metadata!$B$2:$S$451,15,0)</f>
        <v>128.6</v>
      </c>
      <c r="S1567" s="0" t="str">
        <f aca="false">VLOOKUP($D1567,metadata!$B$2:$S$451,16,0)</f>
        <v/>
      </c>
      <c r="T1567" s="0" t="str">
        <f aca="false">VLOOKUP($D1567,metadata!$B$2:$S$451,17,0)</f>
        <v/>
      </c>
      <c r="U1567" s="0" t="str">
        <f aca="false">VLOOKUP($D1567,metadata!$B$2:$S$451,18,0)</f>
        <v/>
      </c>
      <c r="V1567" s="0" t="n">
        <f aca="false">VLOOKUP($D1567,metadata!$B$2:$Z$451,19,0)</f>
        <v>6</v>
      </c>
      <c r="W1567" s="0" t="str">
        <f aca="false">VLOOKUP($D1567,metadata!$B$2:$Z$451,20,0)</f>
        <v>global average</v>
      </c>
      <c r="X1567" s="0" t="str">
        <f aca="false">VLOOKUP($D1567,metadata!$B$2:$Z$451,21,0)</f>
        <v/>
      </c>
      <c r="Y1567" s="0" t="str">
        <f aca="false">VLOOKUP($D1567,metadata!$B$2:$Z$451,22,0)</f>
        <v>41_1</v>
      </c>
      <c r="Z1567" s="0" t="str">
        <f aca="false">VLOOKUP($D1567,metadata!$B$2:$Z$451,23,0)</f>
        <v/>
      </c>
      <c r="AA1567" s="0" t="str">
        <f aca="false">VLOOKUP($D1567,metadata!$B$2:$Z$451,24,0)</f>
        <v/>
      </c>
      <c r="AB1567" s="0" t="str">
        <f aca="false">VLOOKUP($D1567,metadata!$B$2:$Z$451,25,0)</f>
        <v/>
      </c>
      <c r="AC1567" s="0" t="n">
        <v>13.8217821782178</v>
      </c>
      <c r="AD1567" s="0" t="n">
        <v>100.301204819277</v>
      </c>
      <c r="AF1567" s="0" t="n">
        <f aca="false">IF(AE1567="",V1567,AE1567)</f>
        <v>6</v>
      </c>
      <c r="AG1567" s="0" t="n">
        <v>14</v>
      </c>
      <c r="AH1567" s="0" t="n">
        <v>2014</v>
      </c>
      <c r="AI1567" s="0" t="s">
        <v>37</v>
      </c>
      <c r="AJ1567" s="0" t="s">
        <v>38</v>
      </c>
    </row>
    <row r="1568" customFormat="false" ht="13.8" hidden="false" customHeight="false" outlineLevel="0" collapsed="false">
      <c r="C1568" s="0" t="n">
        <v>1576</v>
      </c>
      <c r="D1568" s="3" t="str">
        <f aca="false">VLOOKUP(C1568,$A$1:$B$451,2)</f>
        <v>41- Daegu</v>
      </c>
      <c r="E1568" s="0" t="str">
        <f aca="false">VLOOKUP($D1568,metadata!$B$2:$S$451,2,0)</f>
        <v>Reznik, SY; Dolgovskaya, MY; Ovchinnikov, AN; Belyakova, NA</v>
      </c>
      <c r="F1568" s="0" t="str">
        <f aca="false">VLOOKUP($D1568,metadata!$B$2:$S$451,3,0)</f>
        <v>Weak photoperiodic response facilitates the biological invasion of the harlequin ladybird Harmonia axyridis (Pallas) (Coleoptera: Coccinellidae)</v>
      </c>
      <c r="G1568" s="0" t="str">
        <f aca="false">VLOOKUP($D1568,metadata!$B$2:$S$451,4,0)</f>
        <v>10.1111/jen.12158</v>
      </c>
      <c r="H1568" s="0" t="str">
        <f aca="false">VLOOKUP($D1568,metadata!$B$2:$S$451,5,0)</f>
        <v>y</v>
      </c>
      <c r="I1568" s="0" t="str">
        <f aca="false">VLOOKUP($D1568,metadata!$B$2:$S$451,6,0)</f>
        <v>a</v>
      </c>
      <c r="J1568" s="0" t="str">
        <f aca="false">VLOOKUP($D1568,metadata!$B$2:$S$451,7,0)</f>
        <v>i</v>
      </c>
      <c r="K1568" s="0" t="n">
        <f aca="false">VLOOKUP($D1568,metadata!$B$2:$S$451,8,0)</f>
        <v>4</v>
      </c>
      <c r="L1568" s="0" t="n">
        <f aca="false">VLOOKUP($D1568,metadata!$B$2:$S$451,9,0)</f>
        <v>5</v>
      </c>
      <c r="M1568" s="0" t="str">
        <f aca="false">VLOOKUP($D1568,metadata!$B$2:$S$451,10,0)</f>
        <v/>
      </c>
      <c r="N1568" s="0" t="str">
        <f aca="false">VLOOKUP($D1568,metadata!$B$2:$S$451,11,0)</f>
        <v>Harmonia axyridis</v>
      </c>
      <c r="O1568" s="0" t="str">
        <f aca="false">VLOOKUP($D1568,metadata!$B$2:$S$451,12,0)</f>
        <v>coleoptera</v>
      </c>
      <c r="P1568" s="0" t="str">
        <f aca="false">VLOOKUP($D1568,metadata!$B$2:$S$451,13,0)</f>
        <v>Daegu</v>
      </c>
      <c r="Q1568" s="0" t="n">
        <f aca="false">VLOOKUP($D1568,metadata!$B$2:$S$451,14,0)</f>
        <v>35.9</v>
      </c>
      <c r="R1568" s="0" t="n">
        <f aca="false">VLOOKUP($D1568,metadata!$B$2:$S$451,15,0)</f>
        <v>128.6</v>
      </c>
      <c r="S1568" s="0" t="str">
        <f aca="false">VLOOKUP($D1568,metadata!$B$2:$S$451,16,0)</f>
        <v/>
      </c>
      <c r="T1568" s="0" t="str">
        <f aca="false">VLOOKUP($D1568,metadata!$B$2:$S$451,17,0)</f>
        <v/>
      </c>
      <c r="U1568" s="0" t="str">
        <f aca="false">VLOOKUP($D1568,metadata!$B$2:$S$451,18,0)</f>
        <v/>
      </c>
      <c r="V1568" s="0" t="n">
        <f aca="false">VLOOKUP($D1568,metadata!$B$2:$Z$451,19,0)</f>
        <v>6</v>
      </c>
      <c r="W1568" s="0" t="str">
        <f aca="false">VLOOKUP($D1568,metadata!$B$2:$Z$451,20,0)</f>
        <v>global average</v>
      </c>
      <c r="X1568" s="0" t="str">
        <f aca="false">VLOOKUP($D1568,metadata!$B$2:$Z$451,21,0)</f>
        <v/>
      </c>
      <c r="Y1568" s="0" t="str">
        <f aca="false">VLOOKUP($D1568,metadata!$B$2:$Z$451,22,0)</f>
        <v>41_1</v>
      </c>
      <c r="Z1568" s="0" t="str">
        <f aca="false">VLOOKUP($D1568,metadata!$B$2:$Z$451,23,0)</f>
        <v/>
      </c>
      <c r="AA1568" s="0" t="str">
        <f aca="false">VLOOKUP($D1568,metadata!$B$2:$Z$451,24,0)</f>
        <v/>
      </c>
      <c r="AB1568" s="0" t="str">
        <f aca="false">VLOOKUP($D1568,metadata!$B$2:$Z$451,25,0)</f>
        <v/>
      </c>
      <c r="AC1568" s="0" t="n">
        <v>15.7940594059405</v>
      </c>
      <c r="AD1568" s="0" t="n">
        <v>100.301204819277</v>
      </c>
      <c r="AF1568" s="0" t="n">
        <f aca="false">IF(AE1568="",V1568,AE1568)</f>
        <v>6</v>
      </c>
      <c r="AG1568" s="0" t="n">
        <v>16</v>
      </c>
      <c r="AH1568" s="0" t="n">
        <v>2014</v>
      </c>
      <c r="AI1568" s="0" t="s">
        <v>37</v>
      </c>
      <c r="AJ1568" s="0" t="s">
        <v>38</v>
      </c>
    </row>
    <row r="1569" customFormat="false" ht="13.8" hidden="false" customHeight="false" outlineLevel="0" collapsed="false">
      <c r="C1569" s="0" t="n">
        <v>1577</v>
      </c>
      <c r="D1569" s="3" t="str">
        <f aca="false">VLOOKUP(C1569,$A$1:$B$451,2)</f>
        <v>41- Daegu</v>
      </c>
      <c r="E1569" s="0" t="str">
        <f aca="false">VLOOKUP($D1569,metadata!$B$2:$S$451,2,0)</f>
        <v>Reznik, SY; Dolgovskaya, MY; Ovchinnikov, AN; Belyakova, NA</v>
      </c>
      <c r="F1569" s="0" t="str">
        <f aca="false">VLOOKUP($D1569,metadata!$B$2:$S$451,3,0)</f>
        <v>Weak photoperiodic response facilitates the biological invasion of the harlequin ladybird Harmonia axyridis (Pallas) (Coleoptera: Coccinellidae)</v>
      </c>
      <c r="G1569" s="0" t="str">
        <f aca="false">VLOOKUP($D1569,metadata!$B$2:$S$451,4,0)</f>
        <v>10.1111/jen.12158</v>
      </c>
      <c r="H1569" s="0" t="str">
        <f aca="false">VLOOKUP($D1569,metadata!$B$2:$S$451,5,0)</f>
        <v>y</v>
      </c>
      <c r="I1569" s="0" t="str">
        <f aca="false">VLOOKUP($D1569,metadata!$B$2:$S$451,6,0)</f>
        <v>a</v>
      </c>
      <c r="J1569" s="0" t="str">
        <f aca="false">VLOOKUP($D1569,metadata!$B$2:$S$451,7,0)</f>
        <v>i</v>
      </c>
      <c r="K1569" s="0" t="n">
        <f aca="false">VLOOKUP($D1569,metadata!$B$2:$S$451,8,0)</f>
        <v>4</v>
      </c>
      <c r="L1569" s="0" t="n">
        <f aca="false">VLOOKUP($D1569,metadata!$B$2:$S$451,9,0)</f>
        <v>5</v>
      </c>
      <c r="M1569" s="0" t="str">
        <f aca="false">VLOOKUP($D1569,metadata!$B$2:$S$451,10,0)</f>
        <v/>
      </c>
      <c r="N1569" s="0" t="str">
        <f aca="false">VLOOKUP($D1569,metadata!$B$2:$S$451,11,0)</f>
        <v>Harmonia axyridis</v>
      </c>
      <c r="O1569" s="0" t="str">
        <f aca="false">VLOOKUP($D1569,metadata!$B$2:$S$451,12,0)</f>
        <v>coleoptera</v>
      </c>
      <c r="P1569" s="0" t="str">
        <f aca="false">VLOOKUP($D1569,metadata!$B$2:$S$451,13,0)</f>
        <v>Daegu</v>
      </c>
      <c r="Q1569" s="0" t="n">
        <f aca="false">VLOOKUP($D1569,metadata!$B$2:$S$451,14,0)</f>
        <v>35.9</v>
      </c>
      <c r="R1569" s="0" t="n">
        <f aca="false">VLOOKUP($D1569,metadata!$B$2:$S$451,15,0)</f>
        <v>128.6</v>
      </c>
      <c r="S1569" s="0" t="str">
        <f aca="false">VLOOKUP($D1569,metadata!$B$2:$S$451,16,0)</f>
        <v/>
      </c>
      <c r="T1569" s="0" t="str">
        <f aca="false">VLOOKUP($D1569,metadata!$B$2:$S$451,17,0)</f>
        <v/>
      </c>
      <c r="U1569" s="0" t="str">
        <f aca="false">VLOOKUP($D1569,metadata!$B$2:$S$451,18,0)</f>
        <v/>
      </c>
      <c r="V1569" s="0" t="n">
        <f aca="false">VLOOKUP($D1569,metadata!$B$2:$Z$451,19,0)</f>
        <v>6</v>
      </c>
      <c r="W1569" s="0" t="str">
        <f aca="false">VLOOKUP($D1569,metadata!$B$2:$Z$451,20,0)</f>
        <v>global average</v>
      </c>
      <c r="X1569" s="0" t="str">
        <f aca="false">VLOOKUP($D1569,metadata!$B$2:$Z$451,21,0)</f>
        <v/>
      </c>
      <c r="Y1569" s="0" t="str">
        <f aca="false">VLOOKUP($D1569,metadata!$B$2:$Z$451,22,0)</f>
        <v>41_1</v>
      </c>
      <c r="Z1569" s="0" t="str">
        <f aca="false">VLOOKUP($D1569,metadata!$B$2:$Z$451,23,0)</f>
        <v/>
      </c>
      <c r="AA1569" s="0" t="str">
        <f aca="false">VLOOKUP($D1569,metadata!$B$2:$Z$451,24,0)</f>
        <v/>
      </c>
      <c r="AB1569" s="0" t="str">
        <f aca="false">VLOOKUP($D1569,metadata!$B$2:$Z$451,25,0)</f>
        <v/>
      </c>
      <c r="AC1569" s="0" t="n">
        <v>17.8138613861386</v>
      </c>
      <c r="AD1569" s="0" t="n">
        <v>100.301204819277</v>
      </c>
      <c r="AF1569" s="0" t="n">
        <f aca="false">IF(AE1569="",V1569,AE1569)</f>
        <v>6</v>
      </c>
      <c r="AG1569" s="0" t="n">
        <v>18</v>
      </c>
      <c r="AH1569" s="0" t="n">
        <v>2014</v>
      </c>
      <c r="AI1569" s="0" t="s">
        <v>37</v>
      </c>
      <c r="AJ1569" s="0" t="s">
        <v>38</v>
      </c>
    </row>
    <row r="1570" customFormat="false" ht="13.8" hidden="false" customHeight="false" outlineLevel="0" collapsed="false">
      <c r="C1570" s="0" t="n">
        <v>1578</v>
      </c>
      <c r="D1570" s="3" t="str">
        <f aca="false">VLOOKUP(C1570,$A$1:$B$451,2)</f>
        <v>41- Irkutsk</v>
      </c>
      <c r="E1570" s="0" t="str">
        <f aca="false">VLOOKUP($D1570,metadata!$B$2:$S$451,2,0)</f>
        <v>Reznik, SY; Dolgovskaya, MY; Ovchinnikov, AN; Belyakova, NA</v>
      </c>
      <c r="F1570" s="0" t="str">
        <f aca="false">VLOOKUP($D1570,metadata!$B$2:$S$451,3,0)</f>
        <v>Weak photoperiodic response facilitates the biological invasion of the harlequin ladybird Harmonia axyridis (Pallas) (Coleoptera: Coccinellidae)</v>
      </c>
      <c r="G1570" s="0" t="str">
        <f aca="false">VLOOKUP($D1570,metadata!$B$2:$S$451,4,0)</f>
        <v>10.1111/jen.12158</v>
      </c>
      <c r="H1570" s="0" t="str">
        <f aca="false">VLOOKUP($D1570,metadata!$B$2:$S$451,5,0)</f>
        <v>y</v>
      </c>
      <c r="I1570" s="0" t="str">
        <f aca="false">VLOOKUP($D1570,metadata!$B$2:$S$451,6,0)</f>
        <v>a</v>
      </c>
      <c r="J1570" s="0" t="str">
        <f aca="false">VLOOKUP($D1570,metadata!$B$2:$S$451,7,0)</f>
        <v>i</v>
      </c>
      <c r="K1570" s="0" t="n">
        <f aca="false">VLOOKUP($D1570,metadata!$B$2:$S$451,8,0)</f>
        <v>4</v>
      </c>
      <c r="L1570" s="0" t="n">
        <f aca="false">VLOOKUP($D1570,metadata!$B$2:$S$451,9,0)</f>
        <v>5</v>
      </c>
      <c r="M1570" s="0" t="str">
        <f aca="false">VLOOKUP($D1570,metadata!$B$2:$S$451,10,0)</f>
        <v/>
      </c>
      <c r="N1570" s="0" t="str">
        <f aca="false">VLOOKUP($D1570,metadata!$B$2:$S$451,11,0)</f>
        <v>Harmonia axyridis</v>
      </c>
      <c r="O1570" s="0" t="str">
        <f aca="false">VLOOKUP($D1570,metadata!$B$2:$S$451,12,0)</f>
        <v>coleoptera</v>
      </c>
      <c r="P1570" s="0" t="str">
        <f aca="false">VLOOKUP($D1570,metadata!$B$2:$S$451,13,0)</f>
        <v>Irkutsk</v>
      </c>
      <c r="Q1570" s="0" t="n">
        <f aca="false">VLOOKUP($D1570,metadata!$B$2:$S$451,14,0)</f>
        <v>52.3</v>
      </c>
      <c r="R1570" s="0" t="n">
        <f aca="false">VLOOKUP($D1570,metadata!$B$2:$S$451,15,0)</f>
        <v>104.3</v>
      </c>
      <c r="S1570" s="0" t="str">
        <f aca="false">VLOOKUP($D1570,metadata!$B$2:$S$451,16,0)</f>
        <v/>
      </c>
      <c r="T1570" s="0" t="str">
        <f aca="false">VLOOKUP($D1570,metadata!$B$2:$S$451,17,0)</f>
        <v/>
      </c>
      <c r="U1570" s="0" t="str">
        <f aca="false">VLOOKUP($D1570,metadata!$B$2:$S$451,18,0)</f>
        <v/>
      </c>
      <c r="V1570" s="0" t="n">
        <f aca="false">VLOOKUP($D1570,metadata!$B$2:$Z$451,19,0)</f>
        <v>6</v>
      </c>
      <c r="W1570" s="0" t="str">
        <f aca="false">VLOOKUP($D1570,metadata!$B$2:$Z$451,20,0)</f>
        <v>global average</v>
      </c>
      <c r="X1570" s="0" t="str">
        <f aca="false">VLOOKUP($D1570,metadata!$B$2:$Z$451,21,0)</f>
        <v/>
      </c>
      <c r="Y1570" s="0" t="str">
        <f aca="false">VLOOKUP($D1570,metadata!$B$2:$Z$451,22,0)</f>
        <v>41_2</v>
      </c>
      <c r="Z1570" s="0" t="str">
        <f aca="false">VLOOKUP($D1570,metadata!$B$2:$Z$451,23,0)</f>
        <v/>
      </c>
      <c r="AA1570" s="0" t="str">
        <f aca="false">VLOOKUP($D1570,metadata!$B$2:$Z$451,24,0)</f>
        <v/>
      </c>
      <c r="AB1570" s="0" t="str">
        <f aca="false">VLOOKUP($D1570,metadata!$B$2:$Z$451,25,0)</f>
        <v/>
      </c>
      <c r="AC1570" s="0" t="n">
        <v>9.87824822823914</v>
      </c>
      <c r="AD1570" s="0" t="n">
        <v>0.0491314501854276</v>
      </c>
      <c r="AF1570" s="0" t="n">
        <f aca="false">IF(AE1570="",V1570,AE1570)</f>
        <v>6</v>
      </c>
      <c r="AG1570" s="0" t="n">
        <v>10</v>
      </c>
      <c r="AH1570" s="0" t="n">
        <v>2014</v>
      </c>
      <c r="AI1570" s="0" t="s">
        <v>37</v>
      </c>
      <c r="AJ1570" s="0" t="s">
        <v>38</v>
      </c>
    </row>
    <row r="1571" customFormat="false" ht="13.8" hidden="false" customHeight="false" outlineLevel="0" collapsed="false">
      <c r="C1571" s="0" t="n">
        <v>1579</v>
      </c>
      <c r="D1571" s="3" t="str">
        <f aca="false">VLOOKUP(C1571,$A$1:$B$451,2)</f>
        <v>41- Irkutsk</v>
      </c>
      <c r="E1571" s="0" t="str">
        <f aca="false">VLOOKUP($D1571,metadata!$B$2:$S$451,2,0)</f>
        <v>Reznik, SY; Dolgovskaya, MY; Ovchinnikov, AN; Belyakova, NA</v>
      </c>
      <c r="F1571" s="0" t="str">
        <f aca="false">VLOOKUP($D1571,metadata!$B$2:$S$451,3,0)</f>
        <v>Weak photoperiodic response facilitates the biological invasion of the harlequin ladybird Harmonia axyridis (Pallas) (Coleoptera: Coccinellidae)</v>
      </c>
      <c r="G1571" s="0" t="str">
        <f aca="false">VLOOKUP($D1571,metadata!$B$2:$S$451,4,0)</f>
        <v>10.1111/jen.12158</v>
      </c>
      <c r="H1571" s="0" t="str">
        <f aca="false">VLOOKUP($D1571,metadata!$B$2:$S$451,5,0)</f>
        <v>y</v>
      </c>
      <c r="I1571" s="0" t="str">
        <f aca="false">VLOOKUP($D1571,metadata!$B$2:$S$451,6,0)</f>
        <v>a</v>
      </c>
      <c r="J1571" s="0" t="str">
        <f aca="false">VLOOKUP($D1571,metadata!$B$2:$S$451,7,0)</f>
        <v>i</v>
      </c>
      <c r="K1571" s="0" t="n">
        <f aca="false">VLOOKUP($D1571,metadata!$B$2:$S$451,8,0)</f>
        <v>4</v>
      </c>
      <c r="L1571" s="0" t="n">
        <f aca="false">VLOOKUP($D1571,metadata!$B$2:$S$451,9,0)</f>
        <v>5</v>
      </c>
      <c r="M1571" s="0" t="str">
        <f aca="false">VLOOKUP($D1571,metadata!$B$2:$S$451,10,0)</f>
        <v/>
      </c>
      <c r="N1571" s="0" t="str">
        <f aca="false">VLOOKUP($D1571,metadata!$B$2:$S$451,11,0)</f>
        <v>Harmonia axyridis</v>
      </c>
      <c r="O1571" s="0" t="str">
        <f aca="false">VLOOKUP($D1571,metadata!$B$2:$S$451,12,0)</f>
        <v>coleoptera</v>
      </c>
      <c r="P1571" s="0" t="str">
        <f aca="false">VLOOKUP($D1571,metadata!$B$2:$S$451,13,0)</f>
        <v>Irkutsk</v>
      </c>
      <c r="Q1571" s="0" t="n">
        <f aca="false">VLOOKUP($D1571,metadata!$B$2:$S$451,14,0)</f>
        <v>52.3</v>
      </c>
      <c r="R1571" s="0" t="n">
        <f aca="false">VLOOKUP($D1571,metadata!$B$2:$S$451,15,0)</f>
        <v>104.3</v>
      </c>
      <c r="S1571" s="0" t="str">
        <f aca="false">VLOOKUP($D1571,metadata!$B$2:$S$451,16,0)</f>
        <v/>
      </c>
      <c r="T1571" s="0" t="str">
        <f aca="false">VLOOKUP($D1571,metadata!$B$2:$S$451,17,0)</f>
        <v/>
      </c>
      <c r="U1571" s="0" t="str">
        <f aca="false">VLOOKUP($D1571,metadata!$B$2:$S$451,18,0)</f>
        <v/>
      </c>
      <c r="V1571" s="0" t="n">
        <f aca="false">VLOOKUP($D1571,metadata!$B$2:$Z$451,19,0)</f>
        <v>6</v>
      </c>
      <c r="W1571" s="0" t="str">
        <f aca="false">VLOOKUP($D1571,metadata!$B$2:$Z$451,20,0)</f>
        <v>global average</v>
      </c>
      <c r="X1571" s="0" t="str">
        <f aca="false">VLOOKUP($D1571,metadata!$B$2:$Z$451,21,0)</f>
        <v/>
      </c>
      <c r="Y1571" s="0" t="str">
        <f aca="false">VLOOKUP($D1571,metadata!$B$2:$Z$451,22,0)</f>
        <v>41_2</v>
      </c>
      <c r="Z1571" s="0" t="str">
        <f aca="false">VLOOKUP($D1571,metadata!$B$2:$Z$451,23,0)</f>
        <v/>
      </c>
      <c r="AA1571" s="0" t="str">
        <f aca="false">VLOOKUP($D1571,metadata!$B$2:$Z$451,24,0)</f>
        <v/>
      </c>
      <c r="AB1571" s="0" t="str">
        <f aca="false">VLOOKUP($D1571,metadata!$B$2:$Z$451,25,0)</f>
        <v/>
      </c>
      <c r="AC1571" s="0" t="n">
        <v>11.8869303612171</v>
      </c>
      <c r="AD1571" s="0" t="n">
        <v>0.10095503462756</v>
      </c>
      <c r="AF1571" s="0" t="n">
        <f aca="false">IF(AE1571="",V1571,AE1571)</f>
        <v>6</v>
      </c>
      <c r="AG1571" s="0" t="n">
        <v>12</v>
      </c>
      <c r="AH1571" s="0" t="n">
        <v>2014</v>
      </c>
      <c r="AI1571" s="0" t="s">
        <v>37</v>
      </c>
      <c r="AJ1571" s="0" t="s">
        <v>38</v>
      </c>
    </row>
    <row r="1572" customFormat="false" ht="13.8" hidden="false" customHeight="false" outlineLevel="0" collapsed="false">
      <c r="C1572" s="0" t="n">
        <v>1580</v>
      </c>
      <c r="D1572" s="3" t="str">
        <f aca="false">VLOOKUP(C1572,$A$1:$B$451,2)</f>
        <v>41- Irkutsk</v>
      </c>
      <c r="E1572" s="0" t="str">
        <f aca="false">VLOOKUP($D1572,metadata!$B$2:$S$451,2,0)</f>
        <v>Reznik, SY; Dolgovskaya, MY; Ovchinnikov, AN; Belyakova, NA</v>
      </c>
      <c r="F1572" s="0" t="str">
        <f aca="false">VLOOKUP($D1572,metadata!$B$2:$S$451,3,0)</f>
        <v>Weak photoperiodic response facilitates the biological invasion of the harlequin ladybird Harmonia axyridis (Pallas) (Coleoptera: Coccinellidae)</v>
      </c>
      <c r="G1572" s="0" t="str">
        <f aca="false">VLOOKUP($D1572,metadata!$B$2:$S$451,4,0)</f>
        <v>10.1111/jen.12158</v>
      </c>
      <c r="H1572" s="0" t="str">
        <f aca="false">VLOOKUP($D1572,metadata!$B$2:$S$451,5,0)</f>
        <v>y</v>
      </c>
      <c r="I1572" s="0" t="str">
        <f aca="false">VLOOKUP($D1572,metadata!$B$2:$S$451,6,0)</f>
        <v>a</v>
      </c>
      <c r="J1572" s="0" t="str">
        <f aca="false">VLOOKUP($D1572,metadata!$B$2:$S$451,7,0)</f>
        <v>i</v>
      </c>
      <c r="K1572" s="0" t="n">
        <f aca="false">VLOOKUP($D1572,metadata!$B$2:$S$451,8,0)</f>
        <v>4</v>
      </c>
      <c r="L1572" s="0" t="n">
        <f aca="false">VLOOKUP($D1572,metadata!$B$2:$S$451,9,0)</f>
        <v>5</v>
      </c>
      <c r="M1572" s="0" t="str">
        <f aca="false">VLOOKUP($D1572,metadata!$B$2:$S$451,10,0)</f>
        <v/>
      </c>
      <c r="N1572" s="0" t="str">
        <f aca="false">VLOOKUP($D1572,metadata!$B$2:$S$451,11,0)</f>
        <v>Harmonia axyridis</v>
      </c>
      <c r="O1572" s="0" t="str">
        <f aca="false">VLOOKUP($D1572,metadata!$B$2:$S$451,12,0)</f>
        <v>coleoptera</v>
      </c>
      <c r="P1572" s="0" t="str">
        <f aca="false">VLOOKUP($D1572,metadata!$B$2:$S$451,13,0)</f>
        <v>Irkutsk</v>
      </c>
      <c r="Q1572" s="0" t="n">
        <f aca="false">VLOOKUP($D1572,metadata!$B$2:$S$451,14,0)</f>
        <v>52.3</v>
      </c>
      <c r="R1572" s="0" t="n">
        <f aca="false">VLOOKUP($D1572,metadata!$B$2:$S$451,15,0)</f>
        <v>104.3</v>
      </c>
      <c r="S1572" s="0" t="str">
        <f aca="false">VLOOKUP($D1572,metadata!$B$2:$S$451,16,0)</f>
        <v/>
      </c>
      <c r="T1572" s="0" t="str">
        <f aca="false">VLOOKUP($D1572,metadata!$B$2:$S$451,17,0)</f>
        <v/>
      </c>
      <c r="U1572" s="0" t="str">
        <f aca="false">VLOOKUP($D1572,metadata!$B$2:$S$451,18,0)</f>
        <v/>
      </c>
      <c r="V1572" s="0" t="n">
        <f aca="false">VLOOKUP($D1572,metadata!$B$2:$Z$451,19,0)</f>
        <v>6</v>
      </c>
      <c r="W1572" s="0" t="str">
        <f aca="false">VLOOKUP($D1572,metadata!$B$2:$Z$451,20,0)</f>
        <v>global average</v>
      </c>
      <c r="X1572" s="0" t="str">
        <f aca="false">VLOOKUP($D1572,metadata!$B$2:$Z$451,21,0)</f>
        <v/>
      </c>
      <c r="Y1572" s="0" t="str">
        <f aca="false">VLOOKUP($D1572,metadata!$B$2:$Z$451,22,0)</f>
        <v>41_2</v>
      </c>
      <c r="Z1572" s="0" t="str">
        <f aca="false">VLOOKUP($D1572,metadata!$B$2:$Z$451,23,0)</f>
        <v/>
      </c>
      <c r="AA1572" s="0" t="str">
        <f aca="false">VLOOKUP($D1572,metadata!$B$2:$Z$451,24,0)</f>
        <v/>
      </c>
      <c r="AB1572" s="0" t="str">
        <f aca="false">VLOOKUP($D1572,metadata!$B$2:$Z$451,25,0)</f>
        <v/>
      </c>
      <c r="AC1572" s="0" t="n">
        <v>13.8930280453086</v>
      </c>
      <c r="AD1572" s="0" t="n">
        <v>10.0598326838559</v>
      </c>
      <c r="AF1572" s="0" t="n">
        <f aca="false">IF(AE1572="",V1572,AE1572)</f>
        <v>6</v>
      </c>
      <c r="AG1572" s="0" t="n">
        <v>14</v>
      </c>
      <c r="AH1572" s="0" t="n">
        <v>2014</v>
      </c>
      <c r="AI1572" s="0" t="s">
        <v>37</v>
      </c>
      <c r="AJ1572" s="0" t="s">
        <v>38</v>
      </c>
    </row>
    <row r="1573" customFormat="false" ht="13.8" hidden="false" customHeight="false" outlineLevel="0" collapsed="false">
      <c r="C1573" s="0" t="n">
        <v>1581</v>
      </c>
      <c r="D1573" s="3" t="str">
        <f aca="false">VLOOKUP(C1573,$A$1:$B$451,2)</f>
        <v>41- Irkutsk</v>
      </c>
      <c r="E1573" s="0" t="str">
        <f aca="false">VLOOKUP($D1573,metadata!$B$2:$S$451,2,0)</f>
        <v>Reznik, SY; Dolgovskaya, MY; Ovchinnikov, AN; Belyakova, NA</v>
      </c>
      <c r="F1573" s="0" t="str">
        <f aca="false">VLOOKUP($D1573,metadata!$B$2:$S$451,3,0)</f>
        <v>Weak photoperiodic response facilitates the biological invasion of the harlequin ladybird Harmonia axyridis (Pallas) (Coleoptera: Coccinellidae)</v>
      </c>
      <c r="G1573" s="0" t="str">
        <f aca="false">VLOOKUP($D1573,metadata!$B$2:$S$451,4,0)</f>
        <v>10.1111/jen.12158</v>
      </c>
      <c r="H1573" s="0" t="str">
        <f aca="false">VLOOKUP($D1573,metadata!$B$2:$S$451,5,0)</f>
        <v>y</v>
      </c>
      <c r="I1573" s="0" t="str">
        <f aca="false">VLOOKUP($D1573,metadata!$B$2:$S$451,6,0)</f>
        <v>a</v>
      </c>
      <c r="J1573" s="0" t="str">
        <f aca="false">VLOOKUP($D1573,metadata!$B$2:$S$451,7,0)</f>
        <v>i</v>
      </c>
      <c r="K1573" s="0" t="n">
        <f aca="false">VLOOKUP($D1573,metadata!$B$2:$S$451,8,0)</f>
        <v>4</v>
      </c>
      <c r="L1573" s="0" t="n">
        <f aca="false">VLOOKUP($D1573,metadata!$B$2:$S$451,9,0)</f>
        <v>5</v>
      </c>
      <c r="M1573" s="0" t="str">
        <f aca="false">VLOOKUP($D1573,metadata!$B$2:$S$451,10,0)</f>
        <v/>
      </c>
      <c r="N1573" s="0" t="str">
        <f aca="false">VLOOKUP($D1573,metadata!$B$2:$S$451,11,0)</f>
        <v>Harmonia axyridis</v>
      </c>
      <c r="O1573" s="0" t="str">
        <f aca="false">VLOOKUP($D1573,metadata!$B$2:$S$451,12,0)</f>
        <v>coleoptera</v>
      </c>
      <c r="P1573" s="0" t="str">
        <f aca="false">VLOOKUP($D1573,metadata!$B$2:$S$451,13,0)</f>
        <v>Irkutsk</v>
      </c>
      <c r="Q1573" s="0" t="n">
        <f aca="false">VLOOKUP($D1573,metadata!$B$2:$S$451,14,0)</f>
        <v>52.3</v>
      </c>
      <c r="R1573" s="0" t="n">
        <f aca="false">VLOOKUP($D1573,metadata!$B$2:$S$451,15,0)</f>
        <v>104.3</v>
      </c>
      <c r="S1573" s="0" t="str">
        <f aca="false">VLOOKUP($D1573,metadata!$B$2:$S$451,16,0)</f>
        <v/>
      </c>
      <c r="T1573" s="0" t="str">
        <f aca="false">VLOOKUP($D1573,metadata!$B$2:$S$451,17,0)</f>
        <v/>
      </c>
      <c r="U1573" s="0" t="str">
        <f aca="false">VLOOKUP($D1573,metadata!$B$2:$S$451,18,0)</f>
        <v/>
      </c>
      <c r="V1573" s="0" t="n">
        <f aca="false">VLOOKUP($D1573,metadata!$B$2:$Z$451,19,0)</f>
        <v>6</v>
      </c>
      <c r="W1573" s="0" t="str">
        <f aca="false">VLOOKUP($D1573,metadata!$B$2:$Z$451,20,0)</f>
        <v>global average</v>
      </c>
      <c r="X1573" s="0" t="str">
        <f aca="false">VLOOKUP($D1573,metadata!$B$2:$Z$451,21,0)</f>
        <v/>
      </c>
      <c r="Y1573" s="0" t="str">
        <f aca="false">VLOOKUP($D1573,metadata!$B$2:$Z$451,22,0)</f>
        <v>41_2</v>
      </c>
      <c r="Z1573" s="0" t="str">
        <f aca="false">VLOOKUP($D1573,metadata!$B$2:$Z$451,23,0)</f>
        <v/>
      </c>
      <c r="AA1573" s="0" t="str">
        <f aca="false">VLOOKUP($D1573,metadata!$B$2:$Z$451,24,0)</f>
        <v/>
      </c>
      <c r="AB1573" s="0" t="str">
        <f aca="false">VLOOKUP($D1573,metadata!$B$2:$Z$451,25,0)</f>
        <v/>
      </c>
      <c r="AC1573" s="0" t="n">
        <v>15.86011670402</v>
      </c>
      <c r="AD1573" s="0" t="n">
        <v>69.5533076234511</v>
      </c>
      <c r="AF1573" s="0" t="n">
        <f aca="false">IF(AE1573="",V1573,AE1573)</f>
        <v>6</v>
      </c>
      <c r="AG1573" s="0" t="n">
        <v>16</v>
      </c>
      <c r="AH1573" s="0" t="n">
        <v>2014</v>
      </c>
      <c r="AI1573" s="0" t="s">
        <v>37</v>
      </c>
      <c r="AJ1573" s="0" t="s">
        <v>38</v>
      </c>
    </row>
    <row r="1574" customFormat="false" ht="13.8" hidden="false" customHeight="false" outlineLevel="0" collapsed="false">
      <c r="C1574" s="0" t="n">
        <v>1582</v>
      </c>
      <c r="D1574" s="3" t="str">
        <f aca="false">VLOOKUP(C1574,$A$1:$B$451,2)</f>
        <v>41- Irkutsk</v>
      </c>
      <c r="E1574" s="0" t="str">
        <f aca="false">VLOOKUP($D1574,metadata!$B$2:$S$451,2,0)</f>
        <v>Reznik, SY; Dolgovskaya, MY; Ovchinnikov, AN; Belyakova, NA</v>
      </c>
      <c r="F1574" s="0" t="str">
        <f aca="false">VLOOKUP($D1574,metadata!$B$2:$S$451,3,0)</f>
        <v>Weak photoperiodic response facilitates the biological invasion of the harlequin ladybird Harmonia axyridis (Pallas) (Coleoptera: Coccinellidae)</v>
      </c>
      <c r="G1574" s="0" t="str">
        <f aca="false">VLOOKUP($D1574,metadata!$B$2:$S$451,4,0)</f>
        <v>10.1111/jen.12158</v>
      </c>
      <c r="H1574" s="0" t="str">
        <f aca="false">VLOOKUP($D1574,metadata!$B$2:$S$451,5,0)</f>
        <v>y</v>
      </c>
      <c r="I1574" s="0" t="str">
        <f aca="false">VLOOKUP($D1574,metadata!$B$2:$S$451,6,0)</f>
        <v>a</v>
      </c>
      <c r="J1574" s="0" t="str">
        <f aca="false">VLOOKUP($D1574,metadata!$B$2:$S$451,7,0)</f>
        <v>i</v>
      </c>
      <c r="K1574" s="0" t="n">
        <f aca="false">VLOOKUP($D1574,metadata!$B$2:$S$451,8,0)</f>
        <v>4</v>
      </c>
      <c r="L1574" s="0" t="n">
        <f aca="false">VLOOKUP($D1574,metadata!$B$2:$S$451,9,0)</f>
        <v>5</v>
      </c>
      <c r="M1574" s="0" t="str">
        <f aca="false">VLOOKUP($D1574,metadata!$B$2:$S$451,10,0)</f>
        <v/>
      </c>
      <c r="N1574" s="0" t="str">
        <f aca="false">VLOOKUP($D1574,metadata!$B$2:$S$451,11,0)</f>
        <v>Harmonia axyridis</v>
      </c>
      <c r="O1574" s="0" t="str">
        <f aca="false">VLOOKUP($D1574,metadata!$B$2:$S$451,12,0)</f>
        <v>coleoptera</v>
      </c>
      <c r="P1574" s="0" t="str">
        <f aca="false">VLOOKUP($D1574,metadata!$B$2:$S$451,13,0)</f>
        <v>Irkutsk</v>
      </c>
      <c r="Q1574" s="0" t="n">
        <f aca="false">VLOOKUP($D1574,metadata!$B$2:$S$451,14,0)</f>
        <v>52.3</v>
      </c>
      <c r="R1574" s="0" t="n">
        <f aca="false">VLOOKUP($D1574,metadata!$B$2:$S$451,15,0)</f>
        <v>104.3</v>
      </c>
      <c r="S1574" s="0" t="str">
        <f aca="false">VLOOKUP($D1574,metadata!$B$2:$S$451,16,0)</f>
        <v/>
      </c>
      <c r="T1574" s="0" t="str">
        <f aca="false">VLOOKUP($D1574,metadata!$B$2:$S$451,17,0)</f>
        <v/>
      </c>
      <c r="U1574" s="0" t="str">
        <f aca="false">VLOOKUP($D1574,metadata!$B$2:$S$451,18,0)</f>
        <v/>
      </c>
      <c r="V1574" s="0" t="n">
        <f aca="false">VLOOKUP($D1574,metadata!$B$2:$Z$451,19,0)</f>
        <v>6</v>
      </c>
      <c r="W1574" s="0" t="str">
        <f aca="false">VLOOKUP($D1574,metadata!$B$2:$Z$451,20,0)</f>
        <v>global average</v>
      </c>
      <c r="X1574" s="0" t="str">
        <f aca="false">VLOOKUP($D1574,metadata!$B$2:$Z$451,21,0)</f>
        <v/>
      </c>
      <c r="Y1574" s="0" t="str">
        <f aca="false">VLOOKUP($D1574,metadata!$B$2:$Z$451,22,0)</f>
        <v>41_2</v>
      </c>
      <c r="Z1574" s="0" t="str">
        <f aca="false">VLOOKUP($D1574,metadata!$B$2:$Z$451,23,0)</f>
        <v/>
      </c>
      <c r="AA1574" s="0" t="str">
        <f aca="false">VLOOKUP($D1574,metadata!$B$2:$Z$451,24,0)</f>
        <v/>
      </c>
      <c r="AB1574" s="0" t="str">
        <f aca="false">VLOOKUP($D1574,metadata!$B$2:$Z$451,25,0)</f>
        <v/>
      </c>
      <c r="AC1574" s="0" t="n">
        <v>17.8927857532255</v>
      </c>
      <c r="AD1574" s="0" t="n">
        <v>77.6552856690963</v>
      </c>
      <c r="AF1574" s="0" t="n">
        <f aca="false">IF(AE1574="",V1574,AE1574)</f>
        <v>6</v>
      </c>
      <c r="AG1574" s="0" t="n">
        <v>18</v>
      </c>
      <c r="AH1574" s="0" t="n">
        <v>2014</v>
      </c>
      <c r="AI1574" s="0" t="s">
        <v>37</v>
      </c>
      <c r="AJ1574" s="0" t="s">
        <v>38</v>
      </c>
    </row>
    <row r="1575" customFormat="false" ht="13.8" hidden="false" customHeight="false" outlineLevel="0" collapsed="false">
      <c r="C1575" s="0" t="n">
        <v>1583</v>
      </c>
      <c r="D1575" s="3" t="str">
        <f aca="false">VLOOKUP(C1575,$A$1:$B$451,2)</f>
        <v>42- Ivalo1</v>
      </c>
      <c r="E1575" s="0" t="str">
        <f aca="false">VLOOKUP($D1575,metadata!$B$2:$S$451,2,0)</f>
        <v>Riihimaa, A; Kimura, MT; Lumme, J; Lakovaara, S</v>
      </c>
      <c r="F1575" s="0" t="str">
        <f aca="false">VLOOKUP($D1575,metadata!$B$2:$S$451,3,0)</f>
        <v>Geographical variation in the larval diapause of Chymomyza costata (Diptera; Drosophilidae)</v>
      </c>
      <c r="G1575" s="0" t="str">
        <f aca="false">VLOOKUP($D1575,metadata!$B$2:$S$451,4,0)</f>
        <v>10.1111/j.1601-5223.1996.00151.x</v>
      </c>
      <c r="H1575" s="0" t="str">
        <f aca="false">VLOOKUP($D1575,metadata!$B$2:$S$451,5,0)</f>
        <v>y</v>
      </c>
      <c r="I1575" s="0" t="str">
        <f aca="false">VLOOKUP($D1575,metadata!$B$2:$S$451,6,0)</f>
        <v>a</v>
      </c>
      <c r="J1575" s="0" t="str">
        <f aca="false">VLOOKUP($D1575,metadata!$B$2:$S$451,7,0)</f>
        <v>i</v>
      </c>
      <c r="K1575" s="0" t="n">
        <f aca="false">VLOOKUP($D1575,metadata!$B$2:$S$451,8,0)</f>
        <v>14</v>
      </c>
      <c r="L1575" s="0" t="n">
        <f aca="false">VLOOKUP($D1575,metadata!$B$2:$S$451,9,0)</f>
        <v>8</v>
      </c>
      <c r="M1575" s="0" t="str">
        <f aca="false">VLOOKUP($D1575,metadata!$B$2:$S$451,10,0)</f>
        <v/>
      </c>
      <c r="N1575" s="0" t="str">
        <f aca="false">VLOOKUP($D1575,metadata!$B$2:$S$451,11,0)</f>
        <v>Chymomyza costata</v>
      </c>
      <c r="O1575" s="0" t="str">
        <f aca="false">VLOOKUP($D1575,metadata!$B$2:$S$451,12,0)</f>
        <v>diptera</v>
      </c>
      <c r="P1575" s="0" t="str">
        <f aca="false">VLOOKUP($D1575,metadata!$B$2:$S$451,13,0)</f>
        <v>Ivalo1</v>
      </c>
      <c r="Q1575" s="0" t="n">
        <f aca="false">VLOOKUP($D1575,metadata!$B$2:$S$451,14,0)</f>
        <v>68.65</v>
      </c>
      <c r="R1575" s="0" t="n">
        <f aca="false">VLOOKUP($D1575,metadata!$B$2:$S$451,15,0)</f>
        <v>27.55</v>
      </c>
      <c r="S1575" s="0" t="str">
        <f aca="false">VLOOKUP($D1575,metadata!$B$2:$S$451,16,0)</f>
        <v/>
      </c>
      <c r="T1575" s="0" t="str">
        <f aca="false">VLOOKUP($D1575,metadata!$B$2:$S$451,17,0)</f>
        <v/>
      </c>
      <c r="U1575" s="0" t="str">
        <f aca="false">VLOOKUP($D1575,metadata!$B$2:$S$451,18,0)</f>
        <v/>
      </c>
      <c r="V1575" s="0" t="n">
        <f aca="false">VLOOKUP($D1575,metadata!$B$2:$Z$451,19,0)</f>
        <v>443</v>
      </c>
      <c r="W1575" s="0" t="str">
        <f aca="false">VLOOKUP($D1575,metadata!$B$2:$Z$451,20,0)</f>
        <v>global average</v>
      </c>
      <c r="X1575" s="0" t="str">
        <f aca="false">VLOOKUP($D1575,metadata!$B$2:$Z$451,21,0)</f>
        <v/>
      </c>
      <c r="Y1575" s="0" t="str">
        <f aca="false">VLOOKUP($D1575,metadata!$B$2:$Z$451,22,0)</f>
        <v>42_1</v>
      </c>
      <c r="Z1575" s="0" t="str">
        <f aca="false">VLOOKUP($D1575,metadata!$B$2:$Z$451,23,0)</f>
        <v/>
      </c>
      <c r="AA1575" s="0" t="str">
        <f aca="false">VLOOKUP($D1575,metadata!$B$2:$Z$451,24,0)</f>
        <v/>
      </c>
      <c r="AB1575" s="0" t="str">
        <f aca="false">VLOOKUP($D1575,metadata!$B$2:$Z$451,25,0)</f>
        <v/>
      </c>
      <c r="AC1575" s="0" t="n">
        <v>12.5299313052011</v>
      </c>
      <c r="AD1575" s="0" t="n">
        <v>100.067177878974</v>
      </c>
      <c r="AF1575" s="0" t="n">
        <f aca="false">IF(AE1575="",V1575,AE1575)</f>
        <v>443</v>
      </c>
      <c r="AG1575" s="0" t="n">
        <v>12</v>
      </c>
      <c r="AH1575" s="0" t="n">
        <v>1996</v>
      </c>
      <c r="AI1575" s="0" t="s">
        <v>38</v>
      </c>
      <c r="AJ1575" s="0" t="s">
        <v>38</v>
      </c>
    </row>
    <row r="1576" customFormat="false" ht="13.8" hidden="false" customHeight="false" outlineLevel="0" collapsed="false">
      <c r="C1576" s="0" t="n">
        <v>1584</v>
      </c>
      <c r="D1576" s="3" t="str">
        <f aca="false">VLOOKUP(C1576,$A$1:$B$451,2)</f>
        <v>42- Ivalo1</v>
      </c>
      <c r="E1576" s="0" t="str">
        <f aca="false">VLOOKUP($D1576,metadata!$B$2:$S$451,2,0)</f>
        <v>Riihimaa, A; Kimura, MT; Lumme, J; Lakovaara, S</v>
      </c>
      <c r="F1576" s="0" t="str">
        <f aca="false">VLOOKUP($D1576,metadata!$B$2:$S$451,3,0)</f>
        <v>Geographical variation in the larval diapause of Chymomyza costata (Diptera; Drosophilidae)</v>
      </c>
      <c r="G1576" s="0" t="str">
        <f aca="false">VLOOKUP($D1576,metadata!$B$2:$S$451,4,0)</f>
        <v>10.1111/j.1601-5223.1996.00151.x</v>
      </c>
      <c r="H1576" s="0" t="str">
        <f aca="false">VLOOKUP($D1576,metadata!$B$2:$S$451,5,0)</f>
        <v>y</v>
      </c>
      <c r="I1576" s="0" t="str">
        <f aca="false">VLOOKUP($D1576,metadata!$B$2:$S$451,6,0)</f>
        <v>a</v>
      </c>
      <c r="J1576" s="0" t="str">
        <f aca="false">VLOOKUP($D1576,metadata!$B$2:$S$451,7,0)</f>
        <v>i</v>
      </c>
      <c r="K1576" s="0" t="n">
        <f aca="false">VLOOKUP($D1576,metadata!$B$2:$S$451,8,0)</f>
        <v>14</v>
      </c>
      <c r="L1576" s="0" t="n">
        <f aca="false">VLOOKUP($D1576,metadata!$B$2:$S$451,9,0)</f>
        <v>8</v>
      </c>
      <c r="M1576" s="0" t="str">
        <f aca="false">VLOOKUP($D1576,metadata!$B$2:$S$451,10,0)</f>
        <v/>
      </c>
      <c r="N1576" s="0" t="str">
        <f aca="false">VLOOKUP($D1576,metadata!$B$2:$S$451,11,0)</f>
        <v>Chymomyza costata</v>
      </c>
      <c r="O1576" s="0" t="str">
        <f aca="false">VLOOKUP($D1576,metadata!$B$2:$S$451,12,0)</f>
        <v>diptera</v>
      </c>
      <c r="P1576" s="0" t="str">
        <f aca="false">VLOOKUP($D1576,metadata!$B$2:$S$451,13,0)</f>
        <v>Ivalo1</v>
      </c>
      <c r="Q1576" s="0" t="n">
        <f aca="false">VLOOKUP($D1576,metadata!$B$2:$S$451,14,0)</f>
        <v>68.65</v>
      </c>
      <c r="R1576" s="0" t="n">
        <f aca="false">VLOOKUP($D1576,metadata!$B$2:$S$451,15,0)</f>
        <v>27.55</v>
      </c>
      <c r="S1576" s="0" t="str">
        <f aca="false">VLOOKUP($D1576,metadata!$B$2:$S$451,16,0)</f>
        <v/>
      </c>
      <c r="T1576" s="0" t="str">
        <f aca="false">VLOOKUP($D1576,metadata!$B$2:$S$451,17,0)</f>
        <v/>
      </c>
      <c r="U1576" s="0" t="str">
        <f aca="false">VLOOKUP($D1576,metadata!$B$2:$S$451,18,0)</f>
        <v/>
      </c>
      <c r="V1576" s="0" t="n">
        <f aca="false">VLOOKUP($D1576,metadata!$B$2:$Z$451,19,0)</f>
        <v>443</v>
      </c>
      <c r="W1576" s="0" t="str">
        <f aca="false">VLOOKUP($D1576,metadata!$B$2:$Z$451,20,0)</f>
        <v>global average</v>
      </c>
      <c r="X1576" s="0" t="str">
        <f aca="false">VLOOKUP($D1576,metadata!$B$2:$Z$451,21,0)</f>
        <v/>
      </c>
      <c r="Y1576" s="0" t="str">
        <f aca="false">VLOOKUP($D1576,metadata!$B$2:$Z$451,22,0)</f>
        <v>42_1</v>
      </c>
      <c r="Z1576" s="0" t="str">
        <f aca="false">VLOOKUP($D1576,metadata!$B$2:$Z$451,23,0)</f>
        <v/>
      </c>
      <c r="AA1576" s="0" t="str">
        <f aca="false">VLOOKUP($D1576,metadata!$B$2:$Z$451,24,0)</f>
        <v/>
      </c>
      <c r="AB1576" s="0" t="str">
        <f aca="false">VLOOKUP($D1576,metadata!$B$2:$Z$451,25,0)</f>
        <v/>
      </c>
      <c r="AC1576" s="0" t="n">
        <v>14.0608439646712</v>
      </c>
      <c r="AD1576" s="0" t="n">
        <v>99.8055865990966</v>
      </c>
      <c r="AF1576" s="0" t="n">
        <f aca="false">IF(AE1576="",V1576,AE1576)</f>
        <v>443</v>
      </c>
      <c r="AG1576" s="0" t="n">
        <v>13.4</v>
      </c>
      <c r="AH1576" s="0" t="n">
        <v>1996</v>
      </c>
      <c r="AI1576" s="0" t="s">
        <v>38</v>
      </c>
      <c r="AJ1576" s="0" t="s">
        <v>38</v>
      </c>
    </row>
    <row r="1577" customFormat="false" ht="13.8" hidden="false" customHeight="false" outlineLevel="0" collapsed="false">
      <c r="C1577" s="0" t="n">
        <v>1585</v>
      </c>
      <c r="D1577" s="3" t="str">
        <f aca="false">VLOOKUP(C1577,$A$1:$B$451,2)</f>
        <v>42- Ivalo1</v>
      </c>
      <c r="E1577" s="0" t="str">
        <f aca="false">VLOOKUP($D1577,metadata!$B$2:$S$451,2,0)</f>
        <v>Riihimaa, A; Kimura, MT; Lumme, J; Lakovaara, S</v>
      </c>
      <c r="F1577" s="0" t="str">
        <f aca="false">VLOOKUP($D1577,metadata!$B$2:$S$451,3,0)</f>
        <v>Geographical variation in the larval diapause of Chymomyza costata (Diptera; Drosophilidae)</v>
      </c>
      <c r="G1577" s="0" t="str">
        <f aca="false">VLOOKUP($D1577,metadata!$B$2:$S$451,4,0)</f>
        <v>10.1111/j.1601-5223.1996.00151.x</v>
      </c>
      <c r="H1577" s="0" t="str">
        <f aca="false">VLOOKUP($D1577,metadata!$B$2:$S$451,5,0)</f>
        <v>y</v>
      </c>
      <c r="I1577" s="0" t="str">
        <f aca="false">VLOOKUP($D1577,metadata!$B$2:$S$451,6,0)</f>
        <v>a</v>
      </c>
      <c r="J1577" s="0" t="str">
        <f aca="false">VLOOKUP($D1577,metadata!$B$2:$S$451,7,0)</f>
        <v>i</v>
      </c>
      <c r="K1577" s="0" t="n">
        <f aca="false">VLOOKUP($D1577,metadata!$B$2:$S$451,8,0)</f>
        <v>14</v>
      </c>
      <c r="L1577" s="0" t="n">
        <f aca="false">VLOOKUP($D1577,metadata!$B$2:$S$451,9,0)</f>
        <v>8</v>
      </c>
      <c r="M1577" s="0" t="str">
        <f aca="false">VLOOKUP($D1577,metadata!$B$2:$S$451,10,0)</f>
        <v/>
      </c>
      <c r="N1577" s="0" t="str">
        <f aca="false">VLOOKUP($D1577,metadata!$B$2:$S$451,11,0)</f>
        <v>Chymomyza costata</v>
      </c>
      <c r="O1577" s="0" t="str">
        <f aca="false">VLOOKUP($D1577,metadata!$B$2:$S$451,12,0)</f>
        <v>diptera</v>
      </c>
      <c r="P1577" s="0" t="str">
        <f aca="false">VLOOKUP($D1577,metadata!$B$2:$S$451,13,0)</f>
        <v>Ivalo1</v>
      </c>
      <c r="Q1577" s="0" t="n">
        <f aca="false">VLOOKUP($D1577,metadata!$B$2:$S$451,14,0)</f>
        <v>68.65</v>
      </c>
      <c r="R1577" s="0" t="n">
        <f aca="false">VLOOKUP($D1577,metadata!$B$2:$S$451,15,0)</f>
        <v>27.55</v>
      </c>
      <c r="S1577" s="0" t="str">
        <f aca="false">VLOOKUP($D1577,metadata!$B$2:$S$451,16,0)</f>
        <v/>
      </c>
      <c r="T1577" s="0" t="str">
        <f aca="false">VLOOKUP($D1577,metadata!$B$2:$S$451,17,0)</f>
        <v/>
      </c>
      <c r="U1577" s="0" t="str">
        <f aca="false">VLOOKUP($D1577,metadata!$B$2:$S$451,18,0)</f>
        <v/>
      </c>
      <c r="V1577" s="0" t="n">
        <f aca="false">VLOOKUP($D1577,metadata!$B$2:$Z$451,19,0)</f>
        <v>443</v>
      </c>
      <c r="W1577" s="0" t="str">
        <f aca="false">VLOOKUP($D1577,metadata!$B$2:$Z$451,20,0)</f>
        <v>global average</v>
      </c>
      <c r="X1577" s="0" t="str">
        <f aca="false">VLOOKUP($D1577,metadata!$B$2:$Z$451,21,0)</f>
        <v/>
      </c>
      <c r="Y1577" s="0" t="str">
        <f aca="false">VLOOKUP($D1577,metadata!$B$2:$Z$451,22,0)</f>
        <v>42_1</v>
      </c>
      <c r="Z1577" s="0" t="str">
        <f aca="false">VLOOKUP($D1577,metadata!$B$2:$Z$451,23,0)</f>
        <v/>
      </c>
      <c r="AA1577" s="0" t="str">
        <f aca="false">VLOOKUP($D1577,metadata!$B$2:$Z$451,24,0)</f>
        <v/>
      </c>
      <c r="AB1577" s="0" t="str">
        <f aca="false">VLOOKUP($D1577,metadata!$B$2:$Z$451,25,0)</f>
        <v/>
      </c>
      <c r="AC1577" s="0" t="n">
        <v>15.5564278704612</v>
      </c>
      <c r="AD1577" s="0" t="n">
        <v>99.7077607476867</v>
      </c>
      <c r="AF1577" s="0" t="n">
        <f aca="false">IF(AE1577="",V1577,AE1577)</f>
        <v>443</v>
      </c>
      <c r="AG1577" s="0" t="n">
        <v>15</v>
      </c>
      <c r="AH1577" s="0" t="n">
        <v>1996</v>
      </c>
      <c r="AI1577" s="0" t="s">
        <v>38</v>
      </c>
      <c r="AJ1577" s="0" t="s">
        <v>38</v>
      </c>
    </row>
    <row r="1578" customFormat="false" ht="13.8" hidden="false" customHeight="false" outlineLevel="0" collapsed="false">
      <c r="C1578" s="0" t="n">
        <v>1586</v>
      </c>
      <c r="D1578" s="3" t="str">
        <f aca="false">VLOOKUP(C1578,$A$1:$B$451,2)</f>
        <v>42- Ivalo1</v>
      </c>
      <c r="E1578" s="0" t="str">
        <f aca="false">VLOOKUP($D1578,metadata!$B$2:$S$451,2,0)</f>
        <v>Riihimaa, A; Kimura, MT; Lumme, J; Lakovaara, S</v>
      </c>
      <c r="F1578" s="0" t="str">
        <f aca="false">VLOOKUP($D1578,metadata!$B$2:$S$451,3,0)</f>
        <v>Geographical variation in the larval diapause of Chymomyza costata (Diptera; Drosophilidae)</v>
      </c>
      <c r="G1578" s="0" t="str">
        <f aca="false">VLOOKUP($D1578,metadata!$B$2:$S$451,4,0)</f>
        <v>10.1111/j.1601-5223.1996.00151.x</v>
      </c>
      <c r="H1578" s="0" t="str">
        <f aca="false">VLOOKUP($D1578,metadata!$B$2:$S$451,5,0)</f>
        <v>y</v>
      </c>
      <c r="I1578" s="0" t="str">
        <f aca="false">VLOOKUP($D1578,metadata!$B$2:$S$451,6,0)</f>
        <v>a</v>
      </c>
      <c r="J1578" s="0" t="str">
        <f aca="false">VLOOKUP($D1578,metadata!$B$2:$S$451,7,0)</f>
        <v>i</v>
      </c>
      <c r="K1578" s="0" t="n">
        <f aca="false">VLOOKUP($D1578,metadata!$B$2:$S$451,8,0)</f>
        <v>14</v>
      </c>
      <c r="L1578" s="0" t="n">
        <f aca="false">VLOOKUP($D1578,metadata!$B$2:$S$451,9,0)</f>
        <v>8</v>
      </c>
      <c r="M1578" s="0" t="str">
        <f aca="false">VLOOKUP($D1578,metadata!$B$2:$S$451,10,0)</f>
        <v/>
      </c>
      <c r="N1578" s="0" t="str">
        <f aca="false">VLOOKUP($D1578,metadata!$B$2:$S$451,11,0)</f>
        <v>Chymomyza costata</v>
      </c>
      <c r="O1578" s="0" t="str">
        <f aca="false">VLOOKUP($D1578,metadata!$B$2:$S$451,12,0)</f>
        <v>diptera</v>
      </c>
      <c r="P1578" s="0" t="str">
        <f aca="false">VLOOKUP($D1578,metadata!$B$2:$S$451,13,0)</f>
        <v>Ivalo1</v>
      </c>
      <c r="Q1578" s="0" t="n">
        <f aca="false">VLOOKUP($D1578,metadata!$B$2:$S$451,14,0)</f>
        <v>68.65</v>
      </c>
      <c r="R1578" s="0" t="n">
        <f aca="false">VLOOKUP($D1578,metadata!$B$2:$S$451,15,0)</f>
        <v>27.55</v>
      </c>
      <c r="S1578" s="0" t="str">
        <f aca="false">VLOOKUP($D1578,metadata!$B$2:$S$451,16,0)</f>
        <v/>
      </c>
      <c r="T1578" s="0" t="str">
        <f aca="false">VLOOKUP($D1578,metadata!$B$2:$S$451,17,0)</f>
        <v/>
      </c>
      <c r="U1578" s="0" t="str">
        <f aca="false">VLOOKUP($D1578,metadata!$B$2:$S$451,18,0)</f>
        <v/>
      </c>
      <c r="V1578" s="0" t="n">
        <f aca="false">VLOOKUP($D1578,metadata!$B$2:$Z$451,19,0)</f>
        <v>443</v>
      </c>
      <c r="W1578" s="0" t="str">
        <f aca="false">VLOOKUP($D1578,metadata!$B$2:$Z$451,20,0)</f>
        <v>global average</v>
      </c>
      <c r="X1578" s="0" t="str">
        <f aca="false">VLOOKUP($D1578,metadata!$B$2:$Z$451,21,0)</f>
        <v/>
      </c>
      <c r="Y1578" s="0" t="str">
        <f aca="false">VLOOKUP($D1578,metadata!$B$2:$Z$451,22,0)</f>
        <v>42_1</v>
      </c>
      <c r="Z1578" s="0" t="str">
        <f aca="false">VLOOKUP($D1578,metadata!$B$2:$Z$451,23,0)</f>
        <v/>
      </c>
      <c r="AA1578" s="0" t="str">
        <f aca="false">VLOOKUP($D1578,metadata!$B$2:$Z$451,24,0)</f>
        <v/>
      </c>
      <c r="AB1578" s="0" t="str">
        <f aca="false">VLOOKUP($D1578,metadata!$B$2:$Z$451,25,0)</f>
        <v/>
      </c>
      <c r="AC1578" s="0" t="n">
        <v>17.0637880274779</v>
      </c>
      <c r="AD1578" s="0" t="n">
        <v>99.4501939490376</v>
      </c>
      <c r="AF1578" s="0" t="n">
        <f aca="false">IF(AE1578="",V1578,AE1578)</f>
        <v>443</v>
      </c>
      <c r="AG1578" s="0" t="n">
        <v>16.5</v>
      </c>
      <c r="AH1578" s="0" t="n">
        <v>1996</v>
      </c>
      <c r="AI1578" s="0" t="s">
        <v>38</v>
      </c>
      <c r="AJ1578" s="0" t="s">
        <v>38</v>
      </c>
    </row>
    <row r="1579" customFormat="false" ht="13.8" hidden="false" customHeight="false" outlineLevel="0" collapsed="false">
      <c r="C1579" s="0" t="n">
        <v>1587</v>
      </c>
      <c r="D1579" s="3" t="str">
        <f aca="false">VLOOKUP(C1579,$A$1:$B$451,2)</f>
        <v>42- Ivalo1</v>
      </c>
      <c r="E1579" s="0" t="str">
        <f aca="false">VLOOKUP($D1579,metadata!$B$2:$S$451,2,0)</f>
        <v>Riihimaa, A; Kimura, MT; Lumme, J; Lakovaara, S</v>
      </c>
      <c r="F1579" s="0" t="str">
        <f aca="false">VLOOKUP($D1579,metadata!$B$2:$S$451,3,0)</f>
        <v>Geographical variation in the larval diapause of Chymomyza costata (Diptera; Drosophilidae)</v>
      </c>
      <c r="G1579" s="0" t="str">
        <f aca="false">VLOOKUP($D1579,metadata!$B$2:$S$451,4,0)</f>
        <v>10.1111/j.1601-5223.1996.00151.x</v>
      </c>
      <c r="H1579" s="0" t="str">
        <f aca="false">VLOOKUP($D1579,metadata!$B$2:$S$451,5,0)</f>
        <v>y</v>
      </c>
      <c r="I1579" s="0" t="str">
        <f aca="false">VLOOKUP($D1579,metadata!$B$2:$S$451,6,0)</f>
        <v>a</v>
      </c>
      <c r="J1579" s="0" t="str">
        <f aca="false">VLOOKUP($D1579,metadata!$B$2:$S$451,7,0)</f>
        <v>i</v>
      </c>
      <c r="K1579" s="0" t="n">
        <f aca="false">VLOOKUP($D1579,metadata!$B$2:$S$451,8,0)</f>
        <v>14</v>
      </c>
      <c r="L1579" s="0" t="n">
        <f aca="false">VLOOKUP($D1579,metadata!$B$2:$S$451,9,0)</f>
        <v>8</v>
      </c>
      <c r="M1579" s="0" t="str">
        <f aca="false">VLOOKUP($D1579,metadata!$B$2:$S$451,10,0)</f>
        <v/>
      </c>
      <c r="N1579" s="0" t="str">
        <f aca="false">VLOOKUP($D1579,metadata!$B$2:$S$451,11,0)</f>
        <v>Chymomyza costata</v>
      </c>
      <c r="O1579" s="0" t="str">
        <f aca="false">VLOOKUP($D1579,metadata!$B$2:$S$451,12,0)</f>
        <v>diptera</v>
      </c>
      <c r="P1579" s="0" t="str">
        <f aca="false">VLOOKUP($D1579,metadata!$B$2:$S$451,13,0)</f>
        <v>Ivalo1</v>
      </c>
      <c r="Q1579" s="0" t="n">
        <f aca="false">VLOOKUP($D1579,metadata!$B$2:$S$451,14,0)</f>
        <v>68.65</v>
      </c>
      <c r="R1579" s="0" t="n">
        <f aca="false">VLOOKUP($D1579,metadata!$B$2:$S$451,15,0)</f>
        <v>27.55</v>
      </c>
      <c r="S1579" s="0" t="str">
        <f aca="false">VLOOKUP($D1579,metadata!$B$2:$S$451,16,0)</f>
        <v/>
      </c>
      <c r="T1579" s="0" t="str">
        <f aca="false">VLOOKUP($D1579,metadata!$B$2:$S$451,17,0)</f>
        <v/>
      </c>
      <c r="U1579" s="0" t="str">
        <f aca="false">VLOOKUP($D1579,metadata!$B$2:$S$451,18,0)</f>
        <v/>
      </c>
      <c r="V1579" s="0" t="n">
        <f aca="false">VLOOKUP($D1579,metadata!$B$2:$Z$451,19,0)</f>
        <v>443</v>
      </c>
      <c r="W1579" s="0" t="str">
        <f aca="false">VLOOKUP($D1579,metadata!$B$2:$Z$451,20,0)</f>
        <v>global average</v>
      </c>
      <c r="X1579" s="0" t="str">
        <f aca="false">VLOOKUP($D1579,metadata!$B$2:$Z$451,21,0)</f>
        <v/>
      </c>
      <c r="Y1579" s="0" t="str">
        <f aca="false">VLOOKUP($D1579,metadata!$B$2:$Z$451,22,0)</f>
        <v>42_1</v>
      </c>
      <c r="Z1579" s="0" t="str">
        <f aca="false">VLOOKUP($D1579,metadata!$B$2:$Z$451,23,0)</f>
        <v/>
      </c>
      <c r="AA1579" s="0" t="str">
        <f aca="false">VLOOKUP($D1579,metadata!$B$2:$Z$451,24,0)</f>
        <v/>
      </c>
      <c r="AB1579" s="0" t="str">
        <f aca="false">VLOOKUP($D1579,metadata!$B$2:$Z$451,25,0)</f>
        <v/>
      </c>
      <c r="AC1579" s="0" t="n">
        <v>18.5358194308145</v>
      </c>
      <c r="AD1579" s="0" t="n">
        <v>99.987307405355</v>
      </c>
      <c r="AF1579" s="0" t="n">
        <f aca="false">IF(AE1579="",V1579,AE1579)</f>
        <v>443</v>
      </c>
      <c r="AG1579" s="0" t="n">
        <v>18</v>
      </c>
      <c r="AH1579" s="0" t="n">
        <v>1996</v>
      </c>
      <c r="AI1579" s="0" t="s">
        <v>38</v>
      </c>
      <c r="AJ1579" s="0" t="s">
        <v>38</v>
      </c>
    </row>
    <row r="1580" customFormat="false" ht="13.8" hidden="false" customHeight="false" outlineLevel="0" collapsed="false">
      <c r="C1580" s="0" t="n">
        <v>1588</v>
      </c>
      <c r="D1580" s="3" t="str">
        <f aca="false">VLOOKUP(C1580,$A$1:$B$451,2)</f>
        <v>42- Ivalo1</v>
      </c>
      <c r="E1580" s="0" t="str">
        <f aca="false">VLOOKUP($D1580,metadata!$B$2:$S$451,2,0)</f>
        <v>Riihimaa, A; Kimura, MT; Lumme, J; Lakovaara, S</v>
      </c>
      <c r="F1580" s="0" t="str">
        <f aca="false">VLOOKUP($D1580,metadata!$B$2:$S$451,3,0)</f>
        <v>Geographical variation in the larval diapause of Chymomyza costata (Diptera; Drosophilidae)</v>
      </c>
      <c r="G1580" s="0" t="str">
        <f aca="false">VLOOKUP($D1580,metadata!$B$2:$S$451,4,0)</f>
        <v>10.1111/j.1601-5223.1996.00151.x</v>
      </c>
      <c r="H1580" s="0" t="str">
        <f aca="false">VLOOKUP($D1580,metadata!$B$2:$S$451,5,0)</f>
        <v>y</v>
      </c>
      <c r="I1580" s="0" t="str">
        <f aca="false">VLOOKUP($D1580,metadata!$B$2:$S$451,6,0)</f>
        <v>a</v>
      </c>
      <c r="J1580" s="0" t="str">
        <f aca="false">VLOOKUP($D1580,metadata!$B$2:$S$451,7,0)</f>
        <v>i</v>
      </c>
      <c r="K1580" s="0" t="n">
        <f aca="false">VLOOKUP($D1580,metadata!$B$2:$S$451,8,0)</f>
        <v>14</v>
      </c>
      <c r="L1580" s="0" t="n">
        <f aca="false">VLOOKUP($D1580,metadata!$B$2:$S$451,9,0)</f>
        <v>8</v>
      </c>
      <c r="M1580" s="0" t="str">
        <f aca="false">VLOOKUP($D1580,metadata!$B$2:$S$451,10,0)</f>
        <v/>
      </c>
      <c r="N1580" s="0" t="str">
        <f aca="false">VLOOKUP($D1580,metadata!$B$2:$S$451,11,0)</f>
        <v>Chymomyza costata</v>
      </c>
      <c r="O1580" s="0" t="str">
        <f aca="false">VLOOKUP($D1580,metadata!$B$2:$S$451,12,0)</f>
        <v>diptera</v>
      </c>
      <c r="P1580" s="0" t="str">
        <f aca="false">VLOOKUP($D1580,metadata!$B$2:$S$451,13,0)</f>
        <v>Ivalo1</v>
      </c>
      <c r="Q1580" s="0" t="n">
        <f aca="false">VLOOKUP($D1580,metadata!$B$2:$S$451,14,0)</f>
        <v>68.65</v>
      </c>
      <c r="R1580" s="0" t="n">
        <f aca="false">VLOOKUP($D1580,metadata!$B$2:$S$451,15,0)</f>
        <v>27.55</v>
      </c>
      <c r="S1580" s="0" t="str">
        <f aca="false">VLOOKUP($D1580,metadata!$B$2:$S$451,16,0)</f>
        <v/>
      </c>
      <c r="T1580" s="0" t="str">
        <f aca="false">VLOOKUP($D1580,metadata!$B$2:$S$451,17,0)</f>
        <v/>
      </c>
      <c r="U1580" s="0" t="str">
        <f aca="false">VLOOKUP($D1580,metadata!$B$2:$S$451,18,0)</f>
        <v/>
      </c>
      <c r="V1580" s="0" t="n">
        <f aca="false">VLOOKUP($D1580,metadata!$B$2:$Z$451,19,0)</f>
        <v>443</v>
      </c>
      <c r="W1580" s="0" t="str">
        <f aca="false">VLOOKUP($D1580,metadata!$B$2:$Z$451,20,0)</f>
        <v>global average</v>
      </c>
      <c r="X1580" s="0" t="str">
        <f aca="false">VLOOKUP($D1580,metadata!$B$2:$Z$451,21,0)</f>
        <v/>
      </c>
      <c r="Y1580" s="0" t="str">
        <f aca="false">VLOOKUP($D1580,metadata!$B$2:$Z$451,22,0)</f>
        <v>42_1</v>
      </c>
      <c r="Z1580" s="0" t="str">
        <f aca="false">VLOOKUP($D1580,metadata!$B$2:$Z$451,23,0)</f>
        <v/>
      </c>
      <c r="AA1580" s="0" t="str">
        <f aca="false">VLOOKUP($D1580,metadata!$B$2:$Z$451,24,0)</f>
        <v/>
      </c>
      <c r="AB1580" s="0" t="str">
        <f aca="false">VLOOKUP($D1580,metadata!$B$2:$Z$451,25,0)</f>
        <v/>
      </c>
      <c r="AC1580" s="0" t="n">
        <v>19.7016683022571</v>
      </c>
      <c r="AD1580" s="0" t="n">
        <v>99.9458242911495</v>
      </c>
      <c r="AF1580" s="0" t="n">
        <f aca="false">IF(AE1580="",V1580,AE1580)</f>
        <v>443</v>
      </c>
      <c r="AG1580" s="0" t="n">
        <v>19.5</v>
      </c>
      <c r="AH1580" s="0" t="n">
        <v>1996</v>
      </c>
      <c r="AI1580" s="0" t="s">
        <v>38</v>
      </c>
      <c r="AJ1580" s="0" t="s">
        <v>38</v>
      </c>
    </row>
    <row r="1581" customFormat="false" ht="13.8" hidden="false" customHeight="false" outlineLevel="0" collapsed="false">
      <c r="C1581" s="0" t="n">
        <v>1589</v>
      </c>
      <c r="D1581" s="3" t="str">
        <f aca="false">VLOOKUP(C1581,$A$1:$B$451,2)</f>
        <v>42- Ivalo1</v>
      </c>
      <c r="E1581" s="0" t="str">
        <f aca="false">VLOOKUP($D1581,metadata!$B$2:$S$451,2,0)</f>
        <v>Riihimaa, A; Kimura, MT; Lumme, J; Lakovaara, S</v>
      </c>
      <c r="F1581" s="0" t="str">
        <f aca="false">VLOOKUP($D1581,metadata!$B$2:$S$451,3,0)</f>
        <v>Geographical variation in the larval diapause of Chymomyza costata (Diptera; Drosophilidae)</v>
      </c>
      <c r="G1581" s="0" t="str">
        <f aca="false">VLOOKUP($D1581,metadata!$B$2:$S$451,4,0)</f>
        <v>10.1111/j.1601-5223.1996.00151.x</v>
      </c>
      <c r="H1581" s="0" t="str">
        <f aca="false">VLOOKUP($D1581,metadata!$B$2:$S$451,5,0)</f>
        <v>y</v>
      </c>
      <c r="I1581" s="0" t="str">
        <f aca="false">VLOOKUP($D1581,metadata!$B$2:$S$451,6,0)</f>
        <v>a</v>
      </c>
      <c r="J1581" s="0" t="str">
        <f aca="false">VLOOKUP($D1581,metadata!$B$2:$S$451,7,0)</f>
        <v>i</v>
      </c>
      <c r="K1581" s="0" t="n">
        <f aca="false">VLOOKUP($D1581,metadata!$B$2:$S$451,8,0)</f>
        <v>14</v>
      </c>
      <c r="L1581" s="0" t="n">
        <f aca="false">VLOOKUP($D1581,metadata!$B$2:$S$451,9,0)</f>
        <v>8</v>
      </c>
      <c r="M1581" s="0" t="str">
        <f aca="false">VLOOKUP($D1581,metadata!$B$2:$S$451,10,0)</f>
        <v/>
      </c>
      <c r="N1581" s="0" t="str">
        <f aca="false">VLOOKUP($D1581,metadata!$B$2:$S$451,11,0)</f>
        <v>Chymomyza costata</v>
      </c>
      <c r="O1581" s="0" t="str">
        <f aca="false">VLOOKUP($D1581,metadata!$B$2:$S$451,12,0)</f>
        <v>diptera</v>
      </c>
      <c r="P1581" s="0" t="str">
        <f aca="false">VLOOKUP($D1581,metadata!$B$2:$S$451,13,0)</f>
        <v>Ivalo1</v>
      </c>
      <c r="Q1581" s="0" t="n">
        <f aca="false">VLOOKUP($D1581,metadata!$B$2:$S$451,14,0)</f>
        <v>68.65</v>
      </c>
      <c r="R1581" s="0" t="n">
        <f aca="false">VLOOKUP($D1581,metadata!$B$2:$S$451,15,0)</f>
        <v>27.55</v>
      </c>
      <c r="S1581" s="0" t="str">
        <f aca="false">VLOOKUP($D1581,metadata!$B$2:$S$451,16,0)</f>
        <v/>
      </c>
      <c r="T1581" s="0" t="str">
        <f aca="false">VLOOKUP($D1581,metadata!$B$2:$S$451,17,0)</f>
        <v/>
      </c>
      <c r="U1581" s="0" t="str">
        <f aca="false">VLOOKUP($D1581,metadata!$B$2:$S$451,18,0)</f>
        <v/>
      </c>
      <c r="V1581" s="0" t="n">
        <f aca="false">VLOOKUP($D1581,metadata!$B$2:$Z$451,19,0)</f>
        <v>443</v>
      </c>
      <c r="W1581" s="0" t="str">
        <f aca="false">VLOOKUP($D1581,metadata!$B$2:$Z$451,20,0)</f>
        <v>global average</v>
      </c>
      <c r="X1581" s="0" t="str">
        <f aca="false">VLOOKUP($D1581,metadata!$B$2:$Z$451,21,0)</f>
        <v/>
      </c>
      <c r="Y1581" s="0" t="str">
        <f aca="false">VLOOKUP($D1581,metadata!$B$2:$Z$451,22,0)</f>
        <v>42_1</v>
      </c>
      <c r="Z1581" s="0" t="str">
        <f aca="false">VLOOKUP($D1581,metadata!$B$2:$Z$451,23,0)</f>
        <v/>
      </c>
      <c r="AA1581" s="0" t="str">
        <f aca="false">VLOOKUP($D1581,metadata!$B$2:$Z$451,24,0)</f>
        <v/>
      </c>
      <c r="AB1581" s="0" t="str">
        <f aca="false">VLOOKUP($D1581,metadata!$B$2:$Z$451,25,0)</f>
        <v/>
      </c>
      <c r="AC1581" s="0" t="n">
        <v>21.9862610402355</v>
      </c>
      <c r="AD1581" s="0" t="n">
        <v>94.0349448800859</v>
      </c>
      <c r="AF1581" s="0" t="n">
        <f aca="false">IF(AE1581="",V1581,AE1581)</f>
        <v>443</v>
      </c>
      <c r="AG1581" s="0" t="n">
        <f aca="false">ROUND(AC1581,1)</f>
        <v>22</v>
      </c>
      <c r="AH1581" s="0" t="n">
        <v>1996</v>
      </c>
      <c r="AI1581" s="0" t="s">
        <v>38</v>
      </c>
      <c r="AJ1581" s="0" t="s">
        <v>38</v>
      </c>
    </row>
    <row r="1582" customFormat="false" ht="13.8" hidden="false" customHeight="false" outlineLevel="0" collapsed="false">
      <c r="C1582" s="0" t="n">
        <v>1590</v>
      </c>
      <c r="D1582" s="3" t="str">
        <f aca="false">VLOOKUP(C1582,$A$1:$B$451,2)</f>
        <v>42- Ivalo1</v>
      </c>
      <c r="E1582" s="0" t="str">
        <f aca="false">VLOOKUP($D1582,metadata!$B$2:$S$451,2,0)</f>
        <v>Riihimaa, A; Kimura, MT; Lumme, J; Lakovaara, S</v>
      </c>
      <c r="F1582" s="0" t="str">
        <f aca="false">VLOOKUP($D1582,metadata!$B$2:$S$451,3,0)</f>
        <v>Geographical variation in the larval diapause of Chymomyza costata (Diptera; Drosophilidae)</v>
      </c>
      <c r="G1582" s="0" t="str">
        <f aca="false">VLOOKUP($D1582,metadata!$B$2:$S$451,4,0)</f>
        <v>10.1111/j.1601-5223.1996.00151.x</v>
      </c>
      <c r="H1582" s="0" t="str">
        <f aca="false">VLOOKUP($D1582,metadata!$B$2:$S$451,5,0)</f>
        <v>y</v>
      </c>
      <c r="I1582" s="0" t="str">
        <f aca="false">VLOOKUP($D1582,metadata!$B$2:$S$451,6,0)</f>
        <v>a</v>
      </c>
      <c r="J1582" s="0" t="str">
        <f aca="false">VLOOKUP($D1582,metadata!$B$2:$S$451,7,0)</f>
        <v>i</v>
      </c>
      <c r="K1582" s="0" t="n">
        <f aca="false">VLOOKUP($D1582,metadata!$B$2:$S$451,8,0)</f>
        <v>14</v>
      </c>
      <c r="L1582" s="0" t="n">
        <f aca="false">VLOOKUP($D1582,metadata!$B$2:$S$451,9,0)</f>
        <v>8</v>
      </c>
      <c r="M1582" s="0" t="str">
        <f aca="false">VLOOKUP($D1582,metadata!$B$2:$S$451,10,0)</f>
        <v/>
      </c>
      <c r="N1582" s="0" t="str">
        <f aca="false">VLOOKUP($D1582,metadata!$B$2:$S$451,11,0)</f>
        <v>Chymomyza costata</v>
      </c>
      <c r="O1582" s="0" t="str">
        <f aca="false">VLOOKUP($D1582,metadata!$B$2:$S$451,12,0)</f>
        <v>diptera</v>
      </c>
      <c r="P1582" s="0" t="str">
        <f aca="false">VLOOKUP($D1582,metadata!$B$2:$S$451,13,0)</f>
        <v>Ivalo1</v>
      </c>
      <c r="Q1582" s="0" t="n">
        <f aca="false">VLOOKUP($D1582,metadata!$B$2:$S$451,14,0)</f>
        <v>68.65</v>
      </c>
      <c r="R1582" s="0" t="n">
        <f aca="false">VLOOKUP($D1582,metadata!$B$2:$S$451,15,0)</f>
        <v>27.55</v>
      </c>
      <c r="S1582" s="0" t="str">
        <f aca="false">VLOOKUP($D1582,metadata!$B$2:$S$451,16,0)</f>
        <v/>
      </c>
      <c r="T1582" s="0" t="str">
        <f aca="false">VLOOKUP($D1582,metadata!$B$2:$S$451,17,0)</f>
        <v/>
      </c>
      <c r="U1582" s="0" t="str">
        <f aca="false">VLOOKUP($D1582,metadata!$B$2:$S$451,18,0)</f>
        <v/>
      </c>
      <c r="V1582" s="0" t="n">
        <f aca="false">VLOOKUP($D1582,metadata!$B$2:$Z$451,19,0)</f>
        <v>443</v>
      </c>
      <c r="W1582" s="0" t="str">
        <f aca="false">VLOOKUP($D1582,metadata!$B$2:$Z$451,20,0)</f>
        <v>global average</v>
      </c>
      <c r="X1582" s="0" t="str">
        <f aca="false">VLOOKUP($D1582,metadata!$B$2:$Z$451,21,0)</f>
        <v/>
      </c>
      <c r="Y1582" s="0" t="str">
        <f aca="false">VLOOKUP($D1582,metadata!$B$2:$Z$451,22,0)</f>
        <v>42_1</v>
      </c>
      <c r="Z1582" s="0" t="str">
        <f aca="false">VLOOKUP($D1582,metadata!$B$2:$Z$451,23,0)</f>
        <v/>
      </c>
      <c r="AA1582" s="0" t="str">
        <f aca="false">VLOOKUP($D1582,metadata!$B$2:$Z$451,24,0)</f>
        <v/>
      </c>
      <c r="AB1582" s="0" t="str">
        <f aca="false">VLOOKUP($D1582,metadata!$B$2:$Z$451,25,0)</f>
        <v/>
      </c>
      <c r="AC1582" s="0" t="n">
        <v>24</v>
      </c>
      <c r="AD1582" s="0" t="n">
        <v>95.7413249211356</v>
      </c>
      <c r="AF1582" s="0" t="n">
        <f aca="false">IF(AE1582="",V1582,AE1582)</f>
        <v>443</v>
      </c>
      <c r="AG1582" s="0" t="n">
        <f aca="false">ROUND(AC1582,1)</f>
        <v>24</v>
      </c>
      <c r="AH1582" s="0" t="n">
        <v>1996</v>
      </c>
      <c r="AI1582" s="0" t="s">
        <v>38</v>
      </c>
      <c r="AJ1582" s="0" t="s">
        <v>38</v>
      </c>
    </row>
    <row r="1583" customFormat="false" ht="13.8" hidden="false" customHeight="false" outlineLevel="0" collapsed="false">
      <c r="C1583" s="0" t="n">
        <v>1591</v>
      </c>
      <c r="D1583" s="3" t="str">
        <f aca="false">VLOOKUP(C1583,$A$1:$B$451,2)</f>
        <v>42- Ivalo2</v>
      </c>
      <c r="E1583" s="0" t="str">
        <f aca="false">VLOOKUP($D1583,metadata!$B$2:$S$451,2,0)</f>
        <v>Riihimaa, A; Kimura, MT; Lumme, J; Lakovaara, S</v>
      </c>
      <c r="F1583" s="0" t="str">
        <f aca="false">VLOOKUP($D1583,metadata!$B$2:$S$451,3,0)</f>
        <v>Geographical variation in the larval diapause of Chymomyza costata (Diptera; Drosophilidae)</v>
      </c>
      <c r="G1583" s="0" t="str">
        <f aca="false">VLOOKUP($D1583,metadata!$B$2:$S$451,4,0)</f>
        <v>10.1111/j.1601-5223.1996.00151.x</v>
      </c>
      <c r="H1583" s="0" t="str">
        <f aca="false">VLOOKUP($D1583,metadata!$B$2:$S$451,5,0)</f>
        <v>y</v>
      </c>
      <c r="I1583" s="0" t="str">
        <f aca="false">VLOOKUP($D1583,metadata!$B$2:$S$451,6,0)</f>
        <v>a</v>
      </c>
      <c r="J1583" s="0" t="str">
        <f aca="false">VLOOKUP($D1583,metadata!$B$2:$S$451,7,0)</f>
        <v>i</v>
      </c>
      <c r="K1583" s="0" t="n">
        <f aca="false">VLOOKUP($D1583,metadata!$B$2:$S$451,8,0)</f>
        <v>14</v>
      </c>
      <c r="L1583" s="0" t="n">
        <f aca="false">VLOOKUP($D1583,metadata!$B$2:$S$451,9,0)</f>
        <v>8</v>
      </c>
      <c r="M1583" s="0" t="str">
        <f aca="false">VLOOKUP($D1583,metadata!$B$2:$S$451,10,0)</f>
        <v/>
      </c>
      <c r="N1583" s="0" t="str">
        <f aca="false">VLOOKUP($D1583,metadata!$B$2:$S$451,11,0)</f>
        <v>Chymomyza costata</v>
      </c>
      <c r="O1583" s="0" t="str">
        <f aca="false">VLOOKUP($D1583,metadata!$B$2:$S$451,12,0)</f>
        <v>diptera</v>
      </c>
      <c r="P1583" s="0" t="str">
        <f aca="false">VLOOKUP($D1583,metadata!$B$2:$S$451,13,0)</f>
        <v>Ivalo2</v>
      </c>
      <c r="Q1583" s="0" t="n">
        <f aca="false">VLOOKUP($D1583,metadata!$B$2:$S$451,14,0)</f>
        <v>68.65</v>
      </c>
      <c r="R1583" s="0" t="n">
        <f aca="false">VLOOKUP($D1583,metadata!$B$2:$S$451,15,0)</f>
        <v>27.55</v>
      </c>
      <c r="S1583" s="0" t="str">
        <f aca="false">VLOOKUP($D1583,metadata!$B$2:$S$451,16,0)</f>
        <v/>
      </c>
      <c r="T1583" s="0" t="str">
        <f aca="false">VLOOKUP($D1583,metadata!$B$2:$S$451,17,0)</f>
        <v/>
      </c>
      <c r="U1583" s="0" t="str">
        <f aca="false">VLOOKUP($D1583,metadata!$B$2:$S$451,18,0)</f>
        <v/>
      </c>
      <c r="V1583" s="0" t="n">
        <f aca="false">VLOOKUP($D1583,metadata!$B$2:$Z$451,19,0)</f>
        <v>443</v>
      </c>
      <c r="W1583" s="0" t="str">
        <f aca="false">VLOOKUP($D1583,metadata!$B$2:$Z$451,20,0)</f>
        <v>global average</v>
      </c>
      <c r="X1583" s="0" t="str">
        <f aca="false">VLOOKUP($D1583,metadata!$B$2:$Z$451,21,0)</f>
        <v/>
      </c>
      <c r="Y1583" s="0" t="str">
        <f aca="false">VLOOKUP($D1583,metadata!$B$2:$Z$451,22,0)</f>
        <v>42_1</v>
      </c>
      <c r="Z1583" s="0" t="str">
        <f aca="false">VLOOKUP($D1583,metadata!$B$2:$Z$451,23,0)</f>
        <v/>
      </c>
      <c r="AA1583" s="0" t="str">
        <f aca="false">VLOOKUP($D1583,metadata!$B$2:$Z$451,24,0)</f>
        <v/>
      </c>
      <c r="AB1583" s="0" t="str">
        <f aca="false">VLOOKUP($D1583,metadata!$B$2:$Z$451,25,0)</f>
        <v/>
      </c>
      <c r="AC1583" s="0" t="n">
        <v>12.5417075564278</v>
      </c>
      <c r="AD1583" s="0" t="n">
        <v>100.06516563836</v>
      </c>
      <c r="AF1583" s="0" t="n">
        <f aca="false">IF(AE1583="",V1583,AE1583)</f>
        <v>443</v>
      </c>
      <c r="AG1583" s="0" t="n">
        <v>12</v>
      </c>
      <c r="AH1583" s="0" t="n">
        <v>1996</v>
      </c>
      <c r="AI1583" s="0" t="s">
        <v>38</v>
      </c>
      <c r="AJ1583" s="0" t="s">
        <v>38</v>
      </c>
    </row>
    <row r="1584" customFormat="false" ht="13.8" hidden="false" customHeight="false" outlineLevel="0" collapsed="false">
      <c r="C1584" s="0" t="n">
        <v>1592</v>
      </c>
      <c r="D1584" s="3" t="str">
        <f aca="false">VLOOKUP(C1584,$A$1:$B$451,2)</f>
        <v>42- Ivalo2</v>
      </c>
      <c r="E1584" s="0" t="str">
        <f aca="false">VLOOKUP($D1584,metadata!$B$2:$S$451,2,0)</f>
        <v>Riihimaa, A; Kimura, MT; Lumme, J; Lakovaara, S</v>
      </c>
      <c r="F1584" s="0" t="str">
        <f aca="false">VLOOKUP($D1584,metadata!$B$2:$S$451,3,0)</f>
        <v>Geographical variation in the larval diapause of Chymomyza costata (Diptera; Drosophilidae)</v>
      </c>
      <c r="G1584" s="0" t="str">
        <f aca="false">VLOOKUP($D1584,metadata!$B$2:$S$451,4,0)</f>
        <v>10.1111/j.1601-5223.1996.00151.x</v>
      </c>
      <c r="H1584" s="0" t="str">
        <f aca="false">VLOOKUP($D1584,metadata!$B$2:$S$451,5,0)</f>
        <v>y</v>
      </c>
      <c r="I1584" s="0" t="str">
        <f aca="false">VLOOKUP($D1584,metadata!$B$2:$S$451,6,0)</f>
        <v>a</v>
      </c>
      <c r="J1584" s="0" t="str">
        <f aca="false">VLOOKUP($D1584,metadata!$B$2:$S$451,7,0)</f>
        <v>i</v>
      </c>
      <c r="K1584" s="0" t="n">
        <f aca="false">VLOOKUP($D1584,metadata!$B$2:$S$451,8,0)</f>
        <v>14</v>
      </c>
      <c r="L1584" s="0" t="n">
        <f aca="false">VLOOKUP($D1584,metadata!$B$2:$S$451,9,0)</f>
        <v>8</v>
      </c>
      <c r="M1584" s="0" t="str">
        <f aca="false">VLOOKUP($D1584,metadata!$B$2:$S$451,10,0)</f>
        <v/>
      </c>
      <c r="N1584" s="0" t="str">
        <f aca="false">VLOOKUP($D1584,metadata!$B$2:$S$451,11,0)</f>
        <v>Chymomyza costata</v>
      </c>
      <c r="O1584" s="0" t="str">
        <f aca="false">VLOOKUP($D1584,metadata!$B$2:$S$451,12,0)</f>
        <v>diptera</v>
      </c>
      <c r="P1584" s="0" t="str">
        <f aca="false">VLOOKUP($D1584,metadata!$B$2:$S$451,13,0)</f>
        <v>Ivalo2</v>
      </c>
      <c r="Q1584" s="0" t="n">
        <f aca="false">VLOOKUP($D1584,metadata!$B$2:$S$451,14,0)</f>
        <v>68.65</v>
      </c>
      <c r="R1584" s="0" t="n">
        <f aca="false">VLOOKUP($D1584,metadata!$B$2:$S$451,15,0)</f>
        <v>27.55</v>
      </c>
      <c r="S1584" s="0" t="str">
        <f aca="false">VLOOKUP($D1584,metadata!$B$2:$S$451,16,0)</f>
        <v/>
      </c>
      <c r="T1584" s="0" t="str">
        <f aca="false">VLOOKUP($D1584,metadata!$B$2:$S$451,17,0)</f>
        <v/>
      </c>
      <c r="U1584" s="0" t="str">
        <f aca="false">VLOOKUP($D1584,metadata!$B$2:$S$451,18,0)</f>
        <v/>
      </c>
      <c r="V1584" s="0" t="n">
        <f aca="false">VLOOKUP($D1584,metadata!$B$2:$Z$451,19,0)</f>
        <v>443</v>
      </c>
      <c r="W1584" s="0" t="str">
        <f aca="false">VLOOKUP($D1584,metadata!$B$2:$Z$451,20,0)</f>
        <v>global average</v>
      </c>
      <c r="X1584" s="0" t="str">
        <f aca="false">VLOOKUP($D1584,metadata!$B$2:$Z$451,21,0)</f>
        <v/>
      </c>
      <c r="Y1584" s="0" t="str">
        <f aca="false">VLOOKUP($D1584,metadata!$B$2:$Z$451,22,0)</f>
        <v>42_1</v>
      </c>
      <c r="Z1584" s="0" t="str">
        <f aca="false">VLOOKUP($D1584,metadata!$B$2:$Z$451,23,0)</f>
        <v/>
      </c>
      <c r="AA1584" s="0" t="str">
        <f aca="false">VLOOKUP($D1584,metadata!$B$2:$Z$451,24,0)</f>
        <v/>
      </c>
      <c r="AB1584" s="0" t="str">
        <f aca="false">VLOOKUP($D1584,metadata!$B$2:$Z$451,25,0)</f>
        <v/>
      </c>
      <c r="AC1584" s="0" t="n">
        <v>14.0490677134445</v>
      </c>
      <c r="AD1584" s="0" t="n">
        <v>99.9653275463357</v>
      </c>
      <c r="AF1584" s="0" t="n">
        <f aca="false">IF(AE1584="",V1584,AE1584)</f>
        <v>443</v>
      </c>
      <c r="AG1584" s="0" t="n">
        <v>13.5</v>
      </c>
      <c r="AH1584" s="0" t="n">
        <v>1996</v>
      </c>
      <c r="AI1584" s="0" t="s">
        <v>38</v>
      </c>
      <c r="AJ1584" s="0" t="s">
        <v>38</v>
      </c>
    </row>
    <row r="1585" customFormat="false" ht="13.8" hidden="false" customHeight="false" outlineLevel="0" collapsed="false">
      <c r="C1585" s="0" t="n">
        <v>1593</v>
      </c>
      <c r="D1585" s="3" t="str">
        <f aca="false">VLOOKUP(C1585,$A$1:$B$451,2)</f>
        <v>42- Ivalo2</v>
      </c>
      <c r="E1585" s="0" t="str">
        <f aca="false">VLOOKUP($D1585,metadata!$B$2:$S$451,2,0)</f>
        <v>Riihimaa, A; Kimura, MT; Lumme, J; Lakovaara, S</v>
      </c>
      <c r="F1585" s="0" t="str">
        <f aca="false">VLOOKUP($D1585,metadata!$B$2:$S$451,3,0)</f>
        <v>Geographical variation in the larval diapause of Chymomyza costata (Diptera; Drosophilidae)</v>
      </c>
      <c r="G1585" s="0" t="str">
        <f aca="false">VLOOKUP($D1585,metadata!$B$2:$S$451,4,0)</f>
        <v>10.1111/j.1601-5223.1996.00151.x</v>
      </c>
      <c r="H1585" s="0" t="str">
        <f aca="false">VLOOKUP($D1585,metadata!$B$2:$S$451,5,0)</f>
        <v>y</v>
      </c>
      <c r="I1585" s="0" t="str">
        <f aca="false">VLOOKUP($D1585,metadata!$B$2:$S$451,6,0)</f>
        <v>a</v>
      </c>
      <c r="J1585" s="0" t="str">
        <f aca="false">VLOOKUP($D1585,metadata!$B$2:$S$451,7,0)</f>
        <v>i</v>
      </c>
      <c r="K1585" s="0" t="n">
        <f aca="false">VLOOKUP($D1585,metadata!$B$2:$S$451,8,0)</f>
        <v>14</v>
      </c>
      <c r="L1585" s="0" t="n">
        <f aca="false">VLOOKUP($D1585,metadata!$B$2:$S$451,9,0)</f>
        <v>8</v>
      </c>
      <c r="M1585" s="0" t="str">
        <f aca="false">VLOOKUP($D1585,metadata!$B$2:$S$451,10,0)</f>
        <v/>
      </c>
      <c r="N1585" s="0" t="str">
        <f aca="false">VLOOKUP($D1585,metadata!$B$2:$S$451,11,0)</f>
        <v>Chymomyza costata</v>
      </c>
      <c r="O1585" s="0" t="str">
        <f aca="false">VLOOKUP($D1585,metadata!$B$2:$S$451,12,0)</f>
        <v>diptera</v>
      </c>
      <c r="P1585" s="0" t="str">
        <f aca="false">VLOOKUP($D1585,metadata!$B$2:$S$451,13,0)</f>
        <v>Ivalo2</v>
      </c>
      <c r="Q1585" s="0" t="n">
        <f aca="false">VLOOKUP($D1585,metadata!$B$2:$S$451,14,0)</f>
        <v>68.65</v>
      </c>
      <c r="R1585" s="0" t="n">
        <f aca="false">VLOOKUP($D1585,metadata!$B$2:$S$451,15,0)</f>
        <v>27.55</v>
      </c>
      <c r="S1585" s="0" t="str">
        <f aca="false">VLOOKUP($D1585,metadata!$B$2:$S$451,16,0)</f>
        <v/>
      </c>
      <c r="T1585" s="0" t="str">
        <f aca="false">VLOOKUP($D1585,metadata!$B$2:$S$451,17,0)</f>
        <v/>
      </c>
      <c r="U1585" s="0" t="str">
        <f aca="false">VLOOKUP($D1585,metadata!$B$2:$S$451,18,0)</f>
        <v/>
      </c>
      <c r="V1585" s="0" t="n">
        <f aca="false">VLOOKUP($D1585,metadata!$B$2:$Z$451,19,0)</f>
        <v>443</v>
      </c>
      <c r="W1585" s="0" t="str">
        <f aca="false">VLOOKUP($D1585,metadata!$B$2:$Z$451,20,0)</f>
        <v>global average</v>
      </c>
      <c r="X1585" s="0" t="str">
        <f aca="false">VLOOKUP($D1585,metadata!$B$2:$Z$451,21,0)</f>
        <v/>
      </c>
      <c r="Y1585" s="0" t="str">
        <f aca="false">VLOOKUP($D1585,metadata!$B$2:$Z$451,22,0)</f>
        <v>42_1</v>
      </c>
      <c r="Z1585" s="0" t="str">
        <f aca="false">VLOOKUP($D1585,metadata!$B$2:$Z$451,23,0)</f>
        <v/>
      </c>
      <c r="AA1585" s="0" t="str">
        <f aca="false">VLOOKUP($D1585,metadata!$B$2:$Z$451,24,0)</f>
        <v/>
      </c>
      <c r="AB1585" s="0" t="str">
        <f aca="false">VLOOKUP($D1585,metadata!$B$2:$Z$451,25,0)</f>
        <v/>
      </c>
      <c r="AC1585" s="0" t="n">
        <v>15.5564278704612</v>
      </c>
      <c r="AD1585" s="0" t="n">
        <v>99.8654894543113</v>
      </c>
      <c r="AF1585" s="0" t="n">
        <f aca="false">IF(AE1585="",V1585,AE1585)</f>
        <v>443</v>
      </c>
      <c r="AG1585" s="0" t="n">
        <v>15</v>
      </c>
      <c r="AH1585" s="0" t="n">
        <v>1996</v>
      </c>
      <c r="AI1585" s="0" t="s">
        <v>38</v>
      </c>
      <c r="AJ1585" s="0" t="s">
        <v>38</v>
      </c>
    </row>
    <row r="1586" customFormat="false" ht="13.8" hidden="false" customHeight="false" outlineLevel="0" collapsed="false">
      <c r="C1586" s="0" t="n">
        <v>1594</v>
      </c>
      <c r="D1586" s="3" t="str">
        <f aca="false">VLOOKUP(C1586,$A$1:$B$451,2)</f>
        <v>42- Ivalo2</v>
      </c>
      <c r="E1586" s="0" t="str">
        <f aca="false">VLOOKUP($D1586,metadata!$B$2:$S$451,2,0)</f>
        <v>Riihimaa, A; Kimura, MT; Lumme, J; Lakovaara, S</v>
      </c>
      <c r="F1586" s="0" t="str">
        <f aca="false">VLOOKUP($D1586,metadata!$B$2:$S$451,3,0)</f>
        <v>Geographical variation in the larval diapause of Chymomyza costata (Diptera; Drosophilidae)</v>
      </c>
      <c r="G1586" s="0" t="str">
        <f aca="false">VLOOKUP($D1586,metadata!$B$2:$S$451,4,0)</f>
        <v>10.1111/j.1601-5223.1996.00151.x</v>
      </c>
      <c r="H1586" s="0" t="str">
        <f aca="false">VLOOKUP($D1586,metadata!$B$2:$S$451,5,0)</f>
        <v>y</v>
      </c>
      <c r="I1586" s="0" t="str">
        <f aca="false">VLOOKUP($D1586,metadata!$B$2:$S$451,6,0)</f>
        <v>a</v>
      </c>
      <c r="J1586" s="0" t="str">
        <f aca="false">VLOOKUP($D1586,metadata!$B$2:$S$451,7,0)</f>
        <v>i</v>
      </c>
      <c r="K1586" s="0" t="n">
        <f aca="false">VLOOKUP($D1586,metadata!$B$2:$S$451,8,0)</f>
        <v>14</v>
      </c>
      <c r="L1586" s="0" t="n">
        <f aca="false">VLOOKUP($D1586,metadata!$B$2:$S$451,9,0)</f>
        <v>8</v>
      </c>
      <c r="M1586" s="0" t="str">
        <f aca="false">VLOOKUP($D1586,metadata!$B$2:$S$451,10,0)</f>
        <v/>
      </c>
      <c r="N1586" s="0" t="str">
        <f aca="false">VLOOKUP($D1586,metadata!$B$2:$S$451,11,0)</f>
        <v>Chymomyza costata</v>
      </c>
      <c r="O1586" s="0" t="str">
        <f aca="false">VLOOKUP($D1586,metadata!$B$2:$S$451,12,0)</f>
        <v>diptera</v>
      </c>
      <c r="P1586" s="0" t="str">
        <f aca="false">VLOOKUP($D1586,metadata!$B$2:$S$451,13,0)</f>
        <v>Ivalo2</v>
      </c>
      <c r="Q1586" s="0" t="n">
        <f aca="false">VLOOKUP($D1586,metadata!$B$2:$S$451,14,0)</f>
        <v>68.65</v>
      </c>
      <c r="R1586" s="0" t="n">
        <f aca="false">VLOOKUP($D1586,metadata!$B$2:$S$451,15,0)</f>
        <v>27.55</v>
      </c>
      <c r="S1586" s="0" t="str">
        <f aca="false">VLOOKUP($D1586,metadata!$B$2:$S$451,16,0)</f>
        <v/>
      </c>
      <c r="T1586" s="0" t="str">
        <f aca="false">VLOOKUP($D1586,metadata!$B$2:$S$451,17,0)</f>
        <v/>
      </c>
      <c r="U1586" s="0" t="str">
        <f aca="false">VLOOKUP($D1586,metadata!$B$2:$S$451,18,0)</f>
        <v/>
      </c>
      <c r="V1586" s="0" t="n">
        <f aca="false">VLOOKUP($D1586,metadata!$B$2:$Z$451,19,0)</f>
        <v>443</v>
      </c>
      <c r="W1586" s="0" t="str">
        <f aca="false">VLOOKUP($D1586,metadata!$B$2:$Z$451,20,0)</f>
        <v>global average</v>
      </c>
      <c r="X1586" s="0" t="str">
        <f aca="false">VLOOKUP($D1586,metadata!$B$2:$Z$451,21,0)</f>
        <v/>
      </c>
      <c r="Y1586" s="0" t="str">
        <f aca="false">VLOOKUP($D1586,metadata!$B$2:$Z$451,22,0)</f>
        <v>42_1</v>
      </c>
      <c r="Z1586" s="0" t="str">
        <f aca="false">VLOOKUP($D1586,metadata!$B$2:$Z$451,23,0)</f>
        <v/>
      </c>
      <c r="AA1586" s="0" t="str">
        <f aca="false">VLOOKUP($D1586,metadata!$B$2:$Z$451,24,0)</f>
        <v/>
      </c>
      <c r="AB1586" s="0" t="str">
        <f aca="false">VLOOKUP($D1586,metadata!$B$2:$Z$451,25,0)</f>
        <v/>
      </c>
      <c r="AC1586" s="0" t="n">
        <v>17.0520117762512</v>
      </c>
      <c r="AD1586" s="0" t="n">
        <v>99.6099348962767</v>
      </c>
      <c r="AF1586" s="0" t="n">
        <f aca="false">IF(AE1586="",V1586,AE1586)</f>
        <v>443</v>
      </c>
      <c r="AG1586" s="0" t="n">
        <v>16.5</v>
      </c>
      <c r="AH1586" s="0" t="n">
        <v>1996</v>
      </c>
      <c r="AI1586" s="0" t="s">
        <v>38</v>
      </c>
      <c r="AJ1586" s="0" t="s">
        <v>38</v>
      </c>
    </row>
    <row r="1587" customFormat="false" ht="13.8" hidden="false" customHeight="false" outlineLevel="0" collapsed="false">
      <c r="C1587" s="0" t="n">
        <v>1595</v>
      </c>
      <c r="D1587" s="3" t="str">
        <f aca="false">VLOOKUP(C1587,$A$1:$B$451,2)</f>
        <v>42- Ivalo2</v>
      </c>
      <c r="E1587" s="0" t="str">
        <f aca="false">VLOOKUP($D1587,metadata!$B$2:$S$451,2,0)</f>
        <v>Riihimaa, A; Kimura, MT; Lumme, J; Lakovaara, S</v>
      </c>
      <c r="F1587" s="0" t="str">
        <f aca="false">VLOOKUP($D1587,metadata!$B$2:$S$451,3,0)</f>
        <v>Geographical variation in the larval diapause of Chymomyza costata (Diptera; Drosophilidae)</v>
      </c>
      <c r="G1587" s="0" t="str">
        <f aca="false">VLOOKUP($D1587,metadata!$B$2:$S$451,4,0)</f>
        <v>10.1111/j.1601-5223.1996.00151.x</v>
      </c>
      <c r="H1587" s="0" t="str">
        <f aca="false">VLOOKUP($D1587,metadata!$B$2:$S$451,5,0)</f>
        <v>y</v>
      </c>
      <c r="I1587" s="0" t="str">
        <f aca="false">VLOOKUP($D1587,metadata!$B$2:$S$451,6,0)</f>
        <v>a</v>
      </c>
      <c r="J1587" s="0" t="str">
        <f aca="false">VLOOKUP($D1587,metadata!$B$2:$S$451,7,0)</f>
        <v>i</v>
      </c>
      <c r="K1587" s="0" t="n">
        <f aca="false">VLOOKUP($D1587,metadata!$B$2:$S$451,8,0)</f>
        <v>14</v>
      </c>
      <c r="L1587" s="0" t="n">
        <f aca="false">VLOOKUP($D1587,metadata!$B$2:$S$451,9,0)</f>
        <v>8</v>
      </c>
      <c r="M1587" s="0" t="str">
        <f aca="false">VLOOKUP($D1587,metadata!$B$2:$S$451,10,0)</f>
        <v/>
      </c>
      <c r="N1587" s="0" t="str">
        <f aca="false">VLOOKUP($D1587,metadata!$B$2:$S$451,11,0)</f>
        <v>Chymomyza costata</v>
      </c>
      <c r="O1587" s="0" t="str">
        <f aca="false">VLOOKUP($D1587,metadata!$B$2:$S$451,12,0)</f>
        <v>diptera</v>
      </c>
      <c r="P1587" s="0" t="str">
        <f aca="false">VLOOKUP($D1587,metadata!$B$2:$S$451,13,0)</f>
        <v>Ivalo2</v>
      </c>
      <c r="Q1587" s="0" t="n">
        <f aca="false">VLOOKUP($D1587,metadata!$B$2:$S$451,14,0)</f>
        <v>68.65</v>
      </c>
      <c r="R1587" s="0" t="n">
        <f aca="false">VLOOKUP($D1587,metadata!$B$2:$S$451,15,0)</f>
        <v>27.55</v>
      </c>
      <c r="S1587" s="0" t="str">
        <f aca="false">VLOOKUP($D1587,metadata!$B$2:$S$451,16,0)</f>
        <v/>
      </c>
      <c r="T1587" s="0" t="str">
        <f aca="false">VLOOKUP($D1587,metadata!$B$2:$S$451,17,0)</f>
        <v/>
      </c>
      <c r="U1587" s="0" t="str">
        <f aca="false">VLOOKUP($D1587,metadata!$B$2:$S$451,18,0)</f>
        <v/>
      </c>
      <c r="V1587" s="0" t="n">
        <f aca="false">VLOOKUP($D1587,metadata!$B$2:$Z$451,19,0)</f>
        <v>443</v>
      </c>
      <c r="W1587" s="0" t="str">
        <f aca="false">VLOOKUP($D1587,metadata!$B$2:$Z$451,20,0)</f>
        <v>global average</v>
      </c>
      <c r="X1587" s="0" t="str">
        <f aca="false">VLOOKUP($D1587,metadata!$B$2:$Z$451,21,0)</f>
        <v/>
      </c>
      <c r="Y1587" s="0" t="str">
        <f aca="false">VLOOKUP($D1587,metadata!$B$2:$Z$451,22,0)</f>
        <v>42_1</v>
      </c>
      <c r="Z1587" s="0" t="str">
        <f aca="false">VLOOKUP($D1587,metadata!$B$2:$Z$451,23,0)</f>
        <v/>
      </c>
      <c r="AA1587" s="0" t="str">
        <f aca="false">VLOOKUP($D1587,metadata!$B$2:$Z$451,24,0)</f>
        <v/>
      </c>
      <c r="AB1587" s="0" t="str">
        <f aca="false">VLOOKUP($D1587,metadata!$B$2:$Z$451,25,0)</f>
        <v/>
      </c>
      <c r="AC1587" s="0" t="n">
        <v>18.5358194308145</v>
      </c>
      <c r="AD1587" s="0" t="n">
        <v>100.145036111979</v>
      </c>
      <c r="AF1587" s="0" t="n">
        <f aca="false">IF(AE1587="",V1587,AE1587)</f>
        <v>443</v>
      </c>
      <c r="AG1587" s="0" t="n">
        <v>18</v>
      </c>
      <c r="AH1587" s="0" t="n">
        <v>1996</v>
      </c>
      <c r="AI1587" s="0" t="s">
        <v>38</v>
      </c>
      <c r="AJ1587" s="0" t="s">
        <v>38</v>
      </c>
    </row>
    <row r="1588" customFormat="false" ht="13.8" hidden="false" customHeight="false" outlineLevel="0" collapsed="false">
      <c r="C1588" s="0" t="n">
        <v>1596</v>
      </c>
      <c r="D1588" s="3" t="str">
        <f aca="false">VLOOKUP(C1588,$A$1:$B$451,2)</f>
        <v>42- Ivalo2</v>
      </c>
      <c r="E1588" s="0" t="str">
        <f aca="false">VLOOKUP($D1588,metadata!$B$2:$S$451,2,0)</f>
        <v>Riihimaa, A; Kimura, MT; Lumme, J; Lakovaara, S</v>
      </c>
      <c r="F1588" s="0" t="str">
        <f aca="false">VLOOKUP($D1588,metadata!$B$2:$S$451,3,0)</f>
        <v>Geographical variation in the larval diapause of Chymomyza costata (Diptera; Drosophilidae)</v>
      </c>
      <c r="G1588" s="0" t="str">
        <f aca="false">VLOOKUP($D1588,metadata!$B$2:$S$451,4,0)</f>
        <v>10.1111/j.1601-5223.1996.00151.x</v>
      </c>
      <c r="H1588" s="0" t="str">
        <f aca="false">VLOOKUP($D1588,metadata!$B$2:$S$451,5,0)</f>
        <v>y</v>
      </c>
      <c r="I1588" s="0" t="str">
        <f aca="false">VLOOKUP($D1588,metadata!$B$2:$S$451,6,0)</f>
        <v>a</v>
      </c>
      <c r="J1588" s="0" t="str">
        <f aca="false">VLOOKUP($D1588,metadata!$B$2:$S$451,7,0)</f>
        <v>i</v>
      </c>
      <c r="K1588" s="0" t="n">
        <f aca="false">VLOOKUP($D1588,metadata!$B$2:$S$451,8,0)</f>
        <v>14</v>
      </c>
      <c r="L1588" s="0" t="n">
        <f aca="false">VLOOKUP($D1588,metadata!$B$2:$S$451,9,0)</f>
        <v>8</v>
      </c>
      <c r="M1588" s="0" t="str">
        <f aca="false">VLOOKUP($D1588,metadata!$B$2:$S$451,10,0)</f>
        <v/>
      </c>
      <c r="N1588" s="0" t="str">
        <f aca="false">VLOOKUP($D1588,metadata!$B$2:$S$451,11,0)</f>
        <v>Chymomyza costata</v>
      </c>
      <c r="O1588" s="0" t="str">
        <f aca="false">VLOOKUP($D1588,metadata!$B$2:$S$451,12,0)</f>
        <v>diptera</v>
      </c>
      <c r="P1588" s="0" t="str">
        <f aca="false">VLOOKUP($D1588,metadata!$B$2:$S$451,13,0)</f>
        <v>Ivalo2</v>
      </c>
      <c r="Q1588" s="0" t="n">
        <f aca="false">VLOOKUP($D1588,metadata!$B$2:$S$451,14,0)</f>
        <v>68.65</v>
      </c>
      <c r="R1588" s="0" t="n">
        <f aca="false">VLOOKUP($D1588,metadata!$B$2:$S$451,15,0)</f>
        <v>27.55</v>
      </c>
      <c r="S1588" s="0" t="str">
        <f aca="false">VLOOKUP($D1588,metadata!$B$2:$S$451,16,0)</f>
        <v/>
      </c>
      <c r="T1588" s="0" t="str">
        <f aca="false">VLOOKUP($D1588,metadata!$B$2:$S$451,17,0)</f>
        <v/>
      </c>
      <c r="U1588" s="0" t="str">
        <f aca="false">VLOOKUP($D1588,metadata!$B$2:$S$451,18,0)</f>
        <v/>
      </c>
      <c r="V1588" s="0" t="n">
        <f aca="false">VLOOKUP($D1588,metadata!$B$2:$Z$451,19,0)</f>
        <v>443</v>
      </c>
      <c r="W1588" s="0" t="str">
        <f aca="false">VLOOKUP($D1588,metadata!$B$2:$Z$451,20,0)</f>
        <v>global average</v>
      </c>
      <c r="X1588" s="0" t="str">
        <f aca="false">VLOOKUP($D1588,metadata!$B$2:$Z$451,21,0)</f>
        <v/>
      </c>
      <c r="Y1588" s="0" t="str">
        <f aca="false">VLOOKUP($D1588,metadata!$B$2:$Z$451,22,0)</f>
        <v>42_1</v>
      </c>
      <c r="Z1588" s="0" t="str">
        <f aca="false">VLOOKUP($D1588,metadata!$B$2:$Z$451,23,0)</f>
        <v/>
      </c>
      <c r="AA1588" s="0" t="str">
        <f aca="false">VLOOKUP($D1588,metadata!$B$2:$Z$451,24,0)</f>
        <v/>
      </c>
      <c r="AB1588" s="0" t="str">
        <f aca="false">VLOOKUP($D1588,metadata!$B$2:$Z$451,25,0)</f>
        <v/>
      </c>
      <c r="AC1588" s="0" t="n">
        <v>19.6898920510304</v>
      </c>
      <c r="AD1588" s="0" t="n">
        <v>99.7901078251393</v>
      </c>
      <c r="AF1588" s="0" t="n">
        <f aca="false">IF(AE1588="",V1588,AE1588)</f>
        <v>443</v>
      </c>
      <c r="AG1588" s="0" t="n">
        <v>19.5</v>
      </c>
      <c r="AH1588" s="0" t="n">
        <v>1996</v>
      </c>
      <c r="AI1588" s="0" t="s">
        <v>38</v>
      </c>
      <c r="AJ1588" s="0" t="s">
        <v>38</v>
      </c>
    </row>
    <row r="1589" customFormat="false" ht="13.8" hidden="false" customHeight="false" outlineLevel="0" collapsed="false">
      <c r="C1589" s="0" t="n">
        <v>1597</v>
      </c>
      <c r="D1589" s="3" t="str">
        <f aca="false">VLOOKUP(C1589,$A$1:$B$451,2)</f>
        <v>42- Ivalo2</v>
      </c>
      <c r="E1589" s="0" t="str">
        <f aca="false">VLOOKUP($D1589,metadata!$B$2:$S$451,2,0)</f>
        <v>Riihimaa, A; Kimura, MT; Lumme, J; Lakovaara, S</v>
      </c>
      <c r="F1589" s="0" t="str">
        <f aca="false">VLOOKUP($D1589,metadata!$B$2:$S$451,3,0)</f>
        <v>Geographical variation in the larval diapause of Chymomyza costata (Diptera; Drosophilidae)</v>
      </c>
      <c r="G1589" s="0" t="str">
        <f aca="false">VLOOKUP($D1589,metadata!$B$2:$S$451,4,0)</f>
        <v>10.1111/j.1601-5223.1996.00151.x</v>
      </c>
      <c r="H1589" s="0" t="str">
        <f aca="false">VLOOKUP($D1589,metadata!$B$2:$S$451,5,0)</f>
        <v>y</v>
      </c>
      <c r="I1589" s="0" t="str">
        <f aca="false">VLOOKUP($D1589,metadata!$B$2:$S$451,6,0)</f>
        <v>a</v>
      </c>
      <c r="J1589" s="0" t="str">
        <f aca="false">VLOOKUP($D1589,metadata!$B$2:$S$451,7,0)</f>
        <v>i</v>
      </c>
      <c r="K1589" s="0" t="n">
        <f aca="false">VLOOKUP($D1589,metadata!$B$2:$S$451,8,0)</f>
        <v>14</v>
      </c>
      <c r="L1589" s="0" t="n">
        <f aca="false">VLOOKUP($D1589,metadata!$B$2:$S$451,9,0)</f>
        <v>8</v>
      </c>
      <c r="M1589" s="0" t="str">
        <f aca="false">VLOOKUP($D1589,metadata!$B$2:$S$451,10,0)</f>
        <v/>
      </c>
      <c r="N1589" s="0" t="str">
        <f aca="false">VLOOKUP($D1589,metadata!$B$2:$S$451,11,0)</f>
        <v>Chymomyza costata</v>
      </c>
      <c r="O1589" s="0" t="str">
        <f aca="false">VLOOKUP($D1589,metadata!$B$2:$S$451,12,0)</f>
        <v>diptera</v>
      </c>
      <c r="P1589" s="0" t="str">
        <f aca="false">VLOOKUP($D1589,metadata!$B$2:$S$451,13,0)</f>
        <v>Ivalo2</v>
      </c>
      <c r="Q1589" s="0" t="n">
        <f aca="false">VLOOKUP($D1589,metadata!$B$2:$S$451,14,0)</f>
        <v>68.65</v>
      </c>
      <c r="R1589" s="0" t="n">
        <f aca="false">VLOOKUP($D1589,metadata!$B$2:$S$451,15,0)</f>
        <v>27.55</v>
      </c>
      <c r="S1589" s="0" t="str">
        <f aca="false">VLOOKUP($D1589,metadata!$B$2:$S$451,16,0)</f>
        <v/>
      </c>
      <c r="T1589" s="0" t="str">
        <f aca="false">VLOOKUP($D1589,metadata!$B$2:$S$451,17,0)</f>
        <v/>
      </c>
      <c r="U1589" s="0" t="str">
        <f aca="false">VLOOKUP($D1589,metadata!$B$2:$S$451,18,0)</f>
        <v/>
      </c>
      <c r="V1589" s="0" t="n">
        <f aca="false">VLOOKUP($D1589,metadata!$B$2:$Z$451,19,0)</f>
        <v>443</v>
      </c>
      <c r="W1589" s="0" t="str">
        <f aca="false">VLOOKUP($D1589,metadata!$B$2:$Z$451,20,0)</f>
        <v>global average</v>
      </c>
      <c r="X1589" s="0" t="str">
        <f aca="false">VLOOKUP($D1589,metadata!$B$2:$Z$451,21,0)</f>
        <v/>
      </c>
      <c r="Y1589" s="0" t="str">
        <f aca="false">VLOOKUP($D1589,metadata!$B$2:$Z$451,22,0)</f>
        <v>42_1</v>
      </c>
      <c r="Z1589" s="0" t="str">
        <f aca="false">VLOOKUP($D1589,metadata!$B$2:$Z$451,23,0)</f>
        <v/>
      </c>
      <c r="AA1589" s="0" t="str">
        <f aca="false">VLOOKUP($D1589,metadata!$B$2:$Z$451,24,0)</f>
        <v/>
      </c>
      <c r="AB1589" s="0" t="str">
        <f aca="false">VLOOKUP($D1589,metadata!$B$2:$Z$451,25,0)</f>
        <v/>
      </c>
      <c r="AC1589" s="0" t="n">
        <v>21.9862610402355</v>
      </c>
      <c r="AD1589" s="0" t="n">
        <v>92.4576578138398</v>
      </c>
      <c r="AF1589" s="0" t="n">
        <f aca="false">IF(AE1589="",V1589,AE1589)</f>
        <v>443</v>
      </c>
      <c r="AG1589" s="0" t="n">
        <v>22</v>
      </c>
      <c r="AH1589" s="0" t="n">
        <v>1996</v>
      </c>
      <c r="AI1589" s="0" t="s">
        <v>38</v>
      </c>
      <c r="AJ1589" s="0" t="s">
        <v>38</v>
      </c>
    </row>
    <row r="1590" customFormat="false" ht="13.8" hidden="false" customHeight="false" outlineLevel="0" collapsed="false">
      <c r="C1590" s="0" t="n">
        <v>1598</v>
      </c>
      <c r="D1590" s="3" t="str">
        <f aca="false">VLOOKUP(C1590,$A$1:$B$451,2)</f>
        <v>42- Ivalo2</v>
      </c>
      <c r="E1590" s="0" t="str">
        <f aca="false">VLOOKUP($D1590,metadata!$B$2:$S$451,2,0)</f>
        <v>Riihimaa, A; Kimura, MT; Lumme, J; Lakovaara, S</v>
      </c>
      <c r="F1590" s="0" t="str">
        <f aca="false">VLOOKUP($D1590,metadata!$B$2:$S$451,3,0)</f>
        <v>Geographical variation in the larval diapause of Chymomyza costata (Diptera; Drosophilidae)</v>
      </c>
      <c r="G1590" s="0" t="str">
        <f aca="false">VLOOKUP($D1590,metadata!$B$2:$S$451,4,0)</f>
        <v>10.1111/j.1601-5223.1996.00151.x</v>
      </c>
      <c r="H1590" s="0" t="str">
        <f aca="false">VLOOKUP($D1590,metadata!$B$2:$S$451,5,0)</f>
        <v>y</v>
      </c>
      <c r="I1590" s="0" t="str">
        <f aca="false">VLOOKUP($D1590,metadata!$B$2:$S$451,6,0)</f>
        <v>a</v>
      </c>
      <c r="J1590" s="0" t="str">
        <f aca="false">VLOOKUP($D1590,metadata!$B$2:$S$451,7,0)</f>
        <v>i</v>
      </c>
      <c r="K1590" s="0" t="n">
        <f aca="false">VLOOKUP($D1590,metadata!$B$2:$S$451,8,0)</f>
        <v>14</v>
      </c>
      <c r="L1590" s="0" t="n">
        <f aca="false">VLOOKUP($D1590,metadata!$B$2:$S$451,9,0)</f>
        <v>8</v>
      </c>
      <c r="M1590" s="0" t="str">
        <f aca="false">VLOOKUP($D1590,metadata!$B$2:$S$451,10,0)</f>
        <v/>
      </c>
      <c r="N1590" s="0" t="str">
        <f aca="false">VLOOKUP($D1590,metadata!$B$2:$S$451,11,0)</f>
        <v>Chymomyza costata</v>
      </c>
      <c r="O1590" s="0" t="str">
        <f aca="false">VLOOKUP($D1590,metadata!$B$2:$S$451,12,0)</f>
        <v>diptera</v>
      </c>
      <c r="P1590" s="0" t="str">
        <f aca="false">VLOOKUP($D1590,metadata!$B$2:$S$451,13,0)</f>
        <v>Ivalo2</v>
      </c>
      <c r="Q1590" s="0" t="n">
        <f aca="false">VLOOKUP($D1590,metadata!$B$2:$S$451,14,0)</f>
        <v>68.65</v>
      </c>
      <c r="R1590" s="0" t="n">
        <f aca="false">VLOOKUP($D1590,metadata!$B$2:$S$451,15,0)</f>
        <v>27.55</v>
      </c>
      <c r="S1590" s="0" t="str">
        <f aca="false">VLOOKUP($D1590,metadata!$B$2:$S$451,16,0)</f>
        <v/>
      </c>
      <c r="T1590" s="0" t="str">
        <f aca="false">VLOOKUP($D1590,metadata!$B$2:$S$451,17,0)</f>
        <v/>
      </c>
      <c r="U1590" s="0" t="str">
        <f aca="false">VLOOKUP($D1590,metadata!$B$2:$S$451,18,0)</f>
        <v/>
      </c>
      <c r="V1590" s="0" t="n">
        <f aca="false">VLOOKUP($D1590,metadata!$B$2:$Z$451,19,0)</f>
        <v>443</v>
      </c>
      <c r="W1590" s="0" t="str">
        <f aca="false">VLOOKUP($D1590,metadata!$B$2:$Z$451,20,0)</f>
        <v>global average</v>
      </c>
      <c r="X1590" s="0" t="str">
        <f aca="false">VLOOKUP($D1590,metadata!$B$2:$Z$451,21,0)</f>
        <v/>
      </c>
      <c r="Y1590" s="0" t="str">
        <f aca="false">VLOOKUP($D1590,metadata!$B$2:$Z$451,22,0)</f>
        <v>42_1</v>
      </c>
      <c r="Z1590" s="0" t="str">
        <f aca="false">VLOOKUP($D1590,metadata!$B$2:$Z$451,23,0)</f>
        <v/>
      </c>
      <c r="AA1590" s="0" t="str">
        <f aca="false">VLOOKUP($D1590,metadata!$B$2:$Z$451,24,0)</f>
        <v/>
      </c>
      <c r="AB1590" s="0" t="str">
        <f aca="false">VLOOKUP($D1590,metadata!$B$2:$Z$451,25,0)</f>
        <v/>
      </c>
      <c r="AC1590" s="0" t="n">
        <v>24</v>
      </c>
      <c r="AD1590" s="0" t="n">
        <v>93.3753943217665</v>
      </c>
      <c r="AF1590" s="0" t="n">
        <f aca="false">IF(AE1590="",V1590,AE1590)</f>
        <v>443</v>
      </c>
      <c r="AG1590" s="0" t="n">
        <v>24</v>
      </c>
      <c r="AH1590" s="0" t="n">
        <v>1996</v>
      </c>
      <c r="AI1590" s="0" t="s">
        <v>38</v>
      </c>
      <c r="AJ1590" s="0" t="s">
        <v>38</v>
      </c>
    </row>
    <row r="1591" customFormat="false" ht="13.8" hidden="false" customHeight="false" outlineLevel="0" collapsed="false">
      <c r="C1591" s="0" t="n">
        <v>1599</v>
      </c>
      <c r="D1591" s="3" t="str">
        <f aca="false">VLOOKUP(C1591,$A$1:$B$451,2)</f>
        <v>42- Sodankyla</v>
      </c>
      <c r="E1591" s="0" t="str">
        <f aca="false">VLOOKUP($D1591,metadata!$B$2:$S$451,2,0)</f>
        <v>Riihimaa, A; Kimura, MT; Lumme, J; Lakovaara, S</v>
      </c>
      <c r="F1591" s="0" t="str">
        <f aca="false">VLOOKUP($D1591,metadata!$B$2:$S$451,3,0)</f>
        <v>Geographical variation in the larval diapause of Chymomyza costata (Diptera; Drosophilidae)</v>
      </c>
      <c r="G1591" s="0" t="str">
        <f aca="false">VLOOKUP($D1591,metadata!$B$2:$S$451,4,0)</f>
        <v>10.1111/j.1601-5223.1996.00151.x</v>
      </c>
      <c r="H1591" s="0" t="str">
        <f aca="false">VLOOKUP($D1591,metadata!$B$2:$S$451,5,0)</f>
        <v>y</v>
      </c>
      <c r="I1591" s="0" t="str">
        <f aca="false">VLOOKUP($D1591,metadata!$B$2:$S$451,6,0)</f>
        <v>a</v>
      </c>
      <c r="J1591" s="0" t="str">
        <f aca="false">VLOOKUP($D1591,metadata!$B$2:$S$451,7,0)</f>
        <v>i</v>
      </c>
      <c r="K1591" s="0" t="n">
        <f aca="false">VLOOKUP($D1591,metadata!$B$2:$S$451,8,0)</f>
        <v>14</v>
      </c>
      <c r="L1591" s="0" t="n">
        <f aca="false">VLOOKUP($D1591,metadata!$B$2:$S$451,9,0)</f>
        <v>8</v>
      </c>
      <c r="M1591" s="0" t="str">
        <f aca="false">VLOOKUP($D1591,metadata!$B$2:$S$451,10,0)</f>
        <v/>
      </c>
      <c r="N1591" s="0" t="str">
        <f aca="false">VLOOKUP($D1591,metadata!$B$2:$S$451,11,0)</f>
        <v>Chymomyza costata</v>
      </c>
      <c r="O1591" s="0" t="str">
        <f aca="false">VLOOKUP($D1591,metadata!$B$2:$S$451,12,0)</f>
        <v>diptera</v>
      </c>
      <c r="P1591" s="0" t="str">
        <f aca="false">VLOOKUP($D1591,metadata!$B$2:$S$451,13,0)</f>
        <v>Sodankyla</v>
      </c>
      <c r="Q1591" s="0" t="n">
        <f aca="false">VLOOKUP($D1591,metadata!$B$2:$S$451,14,0)</f>
        <v>67.416667</v>
      </c>
      <c r="R1591" s="0" t="n">
        <f aca="false">VLOOKUP($D1591,metadata!$B$2:$S$451,15,0)</f>
        <v>26.6</v>
      </c>
      <c r="S1591" s="0" t="str">
        <f aca="false">VLOOKUP($D1591,metadata!$B$2:$S$451,16,0)</f>
        <v/>
      </c>
      <c r="T1591" s="0" t="str">
        <f aca="false">VLOOKUP($D1591,metadata!$B$2:$S$451,17,0)</f>
        <v/>
      </c>
      <c r="U1591" s="0" t="str">
        <f aca="false">VLOOKUP($D1591,metadata!$B$2:$S$451,18,0)</f>
        <v/>
      </c>
      <c r="V1591" s="0" t="n">
        <f aca="false">VLOOKUP($D1591,metadata!$B$2:$Z$451,19,0)</f>
        <v>443</v>
      </c>
      <c r="W1591" s="0" t="str">
        <f aca="false">VLOOKUP($D1591,metadata!$B$2:$Z$451,20,0)</f>
        <v>global average</v>
      </c>
      <c r="X1591" s="0" t="str">
        <f aca="false">VLOOKUP($D1591,metadata!$B$2:$Z$451,21,0)</f>
        <v/>
      </c>
      <c r="Y1591" s="0" t="str">
        <f aca="false">VLOOKUP($D1591,metadata!$B$2:$Z$451,22,0)</f>
        <v>42_1</v>
      </c>
      <c r="Z1591" s="0" t="str">
        <f aca="false">VLOOKUP($D1591,metadata!$B$2:$Z$451,23,0)</f>
        <v/>
      </c>
      <c r="AA1591" s="0" t="str">
        <f aca="false">VLOOKUP($D1591,metadata!$B$2:$Z$451,24,0)</f>
        <v/>
      </c>
      <c r="AB1591" s="0" t="str">
        <f aca="false">VLOOKUP($D1591,metadata!$B$2:$Z$451,25,0)</f>
        <v/>
      </c>
      <c r="AC1591" s="0" t="n">
        <v>12.3650637880274</v>
      </c>
      <c r="AD1591" s="0" t="n">
        <v>99.9376205409522</v>
      </c>
      <c r="AF1591" s="0" t="n">
        <f aca="false">IF(AE1591="",V1591,AE1591)</f>
        <v>443</v>
      </c>
      <c r="AG1591" s="0" t="n">
        <v>12</v>
      </c>
      <c r="AH1591" s="0" t="n">
        <v>1996</v>
      </c>
      <c r="AI1591" s="0" t="s">
        <v>37</v>
      </c>
      <c r="AJ1591" s="0" t="s">
        <v>38</v>
      </c>
    </row>
    <row r="1592" customFormat="false" ht="13.8" hidden="false" customHeight="false" outlineLevel="0" collapsed="false">
      <c r="C1592" s="0" t="n">
        <v>1600</v>
      </c>
      <c r="D1592" s="3" t="str">
        <f aca="false">VLOOKUP(C1592,$A$1:$B$451,2)</f>
        <v>42- Sodankyla</v>
      </c>
      <c r="E1592" s="0" t="str">
        <f aca="false">VLOOKUP($D1592,metadata!$B$2:$S$451,2,0)</f>
        <v>Riihimaa, A; Kimura, MT; Lumme, J; Lakovaara, S</v>
      </c>
      <c r="F1592" s="0" t="str">
        <f aca="false">VLOOKUP($D1592,metadata!$B$2:$S$451,3,0)</f>
        <v>Geographical variation in the larval diapause of Chymomyza costata (Diptera; Drosophilidae)</v>
      </c>
      <c r="G1592" s="0" t="str">
        <f aca="false">VLOOKUP($D1592,metadata!$B$2:$S$451,4,0)</f>
        <v>10.1111/j.1601-5223.1996.00151.x</v>
      </c>
      <c r="H1592" s="0" t="str">
        <f aca="false">VLOOKUP($D1592,metadata!$B$2:$S$451,5,0)</f>
        <v>y</v>
      </c>
      <c r="I1592" s="0" t="str">
        <f aca="false">VLOOKUP($D1592,metadata!$B$2:$S$451,6,0)</f>
        <v>a</v>
      </c>
      <c r="J1592" s="0" t="str">
        <f aca="false">VLOOKUP($D1592,metadata!$B$2:$S$451,7,0)</f>
        <v>i</v>
      </c>
      <c r="K1592" s="0" t="n">
        <f aca="false">VLOOKUP($D1592,metadata!$B$2:$S$451,8,0)</f>
        <v>14</v>
      </c>
      <c r="L1592" s="0" t="n">
        <f aca="false">VLOOKUP($D1592,metadata!$B$2:$S$451,9,0)</f>
        <v>8</v>
      </c>
      <c r="M1592" s="0" t="str">
        <f aca="false">VLOOKUP($D1592,metadata!$B$2:$S$451,10,0)</f>
        <v/>
      </c>
      <c r="N1592" s="0" t="str">
        <f aca="false">VLOOKUP($D1592,metadata!$B$2:$S$451,11,0)</f>
        <v>Chymomyza costata</v>
      </c>
      <c r="O1592" s="0" t="str">
        <f aca="false">VLOOKUP($D1592,metadata!$B$2:$S$451,12,0)</f>
        <v>diptera</v>
      </c>
      <c r="P1592" s="0" t="str">
        <f aca="false">VLOOKUP($D1592,metadata!$B$2:$S$451,13,0)</f>
        <v>Sodankyla</v>
      </c>
      <c r="Q1592" s="0" t="n">
        <f aca="false">VLOOKUP($D1592,metadata!$B$2:$S$451,14,0)</f>
        <v>67.416667</v>
      </c>
      <c r="R1592" s="0" t="n">
        <f aca="false">VLOOKUP($D1592,metadata!$B$2:$S$451,15,0)</f>
        <v>26.6</v>
      </c>
      <c r="S1592" s="0" t="str">
        <f aca="false">VLOOKUP($D1592,metadata!$B$2:$S$451,16,0)</f>
        <v/>
      </c>
      <c r="T1592" s="0" t="str">
        <f aca="false">VLOOKUP($D1592,metadata!$B$2:$S$451,17,0)</f>
        <v/>
      </c>
      <c r="U1592" s="0" t="str">
        <f aca="false">VLOOKUP($D1592,metadata!$B$2:$S$451,18,0)</f>
        <v/>
      </c>
      <c r="V1592" s="0" t="n">
        <f aca="false">VLOOKUP($D1592,metadata!$B$2:$Z$451,19,0)</f>
        <v>443</v>
      </c>
      <c r="W1592" s="0" t="str">
        <f aca="false">VLOOKUP($D1592,metadata!$B$2:$Z$451,20,0)</f>
        <v>global average</v>
      </c>
      <c r="X1592" s="0" t="str">
        <f aca="false">VLOOKUP($D1592,metadata!$B$2:$Z$451,21,0)</f>
        <v/>
      </c>
      <c r="Y1592" s="0" t="str">
        <f aca="false">VLOOKUP($D1592,metadata!$B$2:$Z$451,22,0)</f>
        <v>42_1</v>
      </c>
      <c r="Z1592" s="0" t="str">
        <f aca="false">VLOOKUP($D1592,metadata!$B$2:$Z$451,23,0)</f>
        <v/>
      </c>
      <c r="AA1592" s="0" t="str">
        <f aca="false">VLOOKUP($D1592,metadata!$B$2:$Z$451,24,0)</f>
        <v/>
      </c>
      <c r="AB1592" s="0" t="str">
        <f aca="false">VLOOKUP($D1592,metadata!$B$2:$Z$451,25,0)</f>
        <v/>
      </c>
      <c r="AC1592" s="0" t="n">
        <v>13.8842001962708</v>
      </c>
      <c r="AD1592" s="0" t="n">
        <v>99.8357702083133</v>
      </c>
      <c r="AF1592" s="0" t="n">
        <f aca="false">IF(AE1592="",V1592,AE1592)</f>
        <v>443</v>
      </c>
      <c r="AG1592" s="0" t="n">
        <v>13.5</v>
      </c>
      <c r="AH1592" s="0" t="n">
        <v>1996</v>
      </c>
      <c r="AI1592" s="0" t="s">
        <v>37</v>
      </c>
      <c r="AJ1592" s="0" t="s">
        <v>38</v>
      </c>
    </row>
    <row r="1593" customFormat="false" ht="13.8" hidden="false" customHeight="false" outlineLevel="0" collapsed="false">
      <c r="C1593" s="0" t="n">
        <v>1601</v>
      </c>
      <c r="D1593" s="3" t="str">
        <f aca="false">VLOOKUP(C1593,$A$1:$B$451,2)</f>
        <v>42- Sodankyla</v>
      </c>
      <c r="E1593" s="0" t="str">
        <f aca="false">VLOOKUP($D1593,metadata!$B$2:$S$451,2,0)</f>
        <v>Riihimaa, A; Kimura, MT; Lumme, J; Lakovaara, S</v>
      </c>
      <c r="F1593" s="0" t="str">
        <f aca="false">VLOOKUP($D1593,metadata!$B$2:$S$451,3,0)</f>
        <v>Geographical variation in the larval diapause of Chymomyza costata (Diptera; Drosophilidae)</v>
      </c>
      <c r="G1593" s="0" t="str">
        <f aca="false">VLOOKUP($D1593,metadata!$B$2:$S$451,4,0)</f>
        <v>10.1111/j.1601-5223.1996.00151.x</v>
      </c>
      <c r="H1593" s="0" t="str">
        <f aca="false">VLOOKUP($D1593,metadata!$B$2:$S$451,5,0)</f>
        <v>y</v>
      </c>
      <c r="I1593" s="0" t="str">
        <f aca="false">VLOOKUP($D1593,metadata!$B$2:$S$451,6,0)</f>
        <v>a</v>
      </c>
      <c r="J1593" s="0" t="str">
        <f aca="false">VLOOKUP($D1593,metadata!$B$2:$S$451,7,0)</f>
        <v>i</v>
      </c>
      <c r="K1593" s="0" t="n">
        <f aca="false">VLOOKUP($D1593,metadata!$B$2:$S$451,8,0)</f>
        <v>14</v>
      </c>
      <c r="L1593" s="0" t="n">
        <f aca="false">VLOOKUP($D1593,metadata!$B$2:$S$451,9,0)</f>
        <v>8</v>
      </c>
      <c r="M1593" s="0" t="str">
        <f aca="false">VLOOKUP($D1593,metadata!$B$2:$S$451,10,0)</f>
        <v/>
      </c>
      <c r="N1593" s="0" t="str">
        <f aca="false">VLOOKUP($D1593,metadata!$B$2:$S$451,11,0)</f>
        <v>Chymomyza costata</v>
      </c>
      <c r="O1593" s="0" t="str">
        <f aca="false">VLOOKUP($D1593,metadata!$B$2:$S$451,12,0)</f>
        <v>diptera</v>
      </c>
      <c r="P1593" s="0" t="str">
        <f aca="false">VLOOKUP($D1593,metadata!$B$2:$S$451,13,0)</f>
        <v>Sodankyla</v>
      </c>
      <c r="Q1593" s="0" t="n">
        <f aca="false">VLOOKUP($D1593,metadata!$B$2:$S$451,14,0)</f>
        <v>67.416667</v>
      </c>
      <c r="R1593" s="0" t="n">
        <f aca="false">VLOOKUP($D1593,metadata!$B$2:$S$451,15,0)</f>
        <v>26.6</v>
      </c>
      <c r="S1593" s="0" t="str">
        <f aca="false">VLOOKUP($D1593,metadata!$B$2:$S$451,16,0)</f>
        <v/>
      </c>
      <c r="T1593" s="0" t="str">
        <f aca="false">VLOOKUP($D1593,metadata!$B$2:$S$451,17,0)</f>
        <v/>
      </c>
      <c r="U1593" s="0" t="str">
        <f aca="false">VLOOKUP($D1593,metadata!$B$2:$S$451,18,0)</f>
        <v/>
      </c>
      <c r="V1593" s="0" t="n">
        <f aca="false">VLOOKUP($D1593,metadata!$B$2:$Z$451,19,0)</f>
        <v>443</v>
      </c>
      <c r="W1593" s="0" t="str">
        <f aca="false">VLOOKUP($D1593,metadata!$B$2:$Z$451,20,0)</f>
        <v>global average</v>
      </c>
      <c r="X1593" s="0" t="str">
        <f aca="false">VLOOKUP($D1593,metadata!$B$2:$Z$451,21,0)</f>
        <v/>
      </c>
      <c r="Y1593" s="0" t="str">
        <f aca="false">VLOOKUP($D1593,metadata!$B$2:$Z$451,22,0)</f>
        <v>42_1</v>
      </c>
      <c r="Z1593" s="0" t="str">
        <f aca="false">VLOOKUP($D1593,metadata!$B$2:$Z$451,23,0)</f>
        <v/>
      </c>
      <c r="AA1593" s="0" t="str">
        <f aca="false">VLOOKUP($D1593,metadata!$B$2:$Z$451,24,0)</f>
        <v/>
      </c>
      <c r="AB1593" s="0" t="str">
        <f aca="false">VLOOKUP($D1593,metadata!$B$2:$Z$451,25,0)</f>
        <v/>
      </c>
      <c r="AC1593" s="0" t="n">
        <v>15.3915603532875</v>
      </c>
      <c r="AD1593" s="0" t="n">
        <v>99.8936608229135</v>
      </c>
      <c r="AF1593" s="0" t="n">
        <f aca="false">IF(AE1593="",V1593,AE1593)</f>
        <v>443</v>
      </c>
      <c r="AG1593" s="0" t="n">
        <v>15</v>
      </c>
      <c r="AH1593" s="0" t="n">
        <v>1996</v>
      </c>
      <c r="AI1593" s="0" t="s">
        <v>37</v>
      </c>
      <c r="AJ1593" s="0" t="s">
        <v>38</v>
      </c>
    </row>
    <row r="1594" customFormat="false" ht="13.8" hidden="false" customHeight="false" outlineLevel="0" collapsed="false">
      <c r="C1594" s="0" t="n">
        <v>1602</v>
      </c>
      <c r="D1594" s="3" t="str">
        <f aca="false">VLOOKUP(C1594,$A$1:$B$451,2)</f>
        <v>42- Sodankyla</v>
      </c>
      <c r="E1594" s="0" t="str">
        <f aca="false">VLOOKUP($D1594,metadata!$B$2:$S$451,2,0)</f>
        <v>Riihimaa, A; Kimura, MT; Lumme, J; Lakovaara, S</v>
      </c>
      <c r="F1594" s="0" t="str">
        <f aca="false">VLOOKUP($D1594,metadata!$B$2:$S$451,3,0)</f>
        <v>Geographical variation in the larval diapause of Chymomyza costata (Diptera; Drosophilidae)</v>
      </c>
      <c r="G1594" s="0" t="str">
        <f aca="false">VLOOKUP($D1594,metadata!$B$2:$S$451,4,0)</f>
        <v>10.1111/j.1601-5223.1996.00151.x</v>
      </c>
      <c r="H1594" s="0" t="str">
        <f aca="false">VLOOKUP($D1594,metadata!$B$2:$S$451,5,0)</f>
        <v>y</v>
      </c>
      <c r="I1594" s="0" t="str">
        <f aca="false">VLOOKUP($D1594,metadata!$B$2:$S$451,6,0)</f>
        <v>a</v>
      </c>
      <c r="J1594" s="0" t="str">
        <f aca="false">VLOOKUP($D1594,metadata!$B$2:$S$451,7,0)</f>
        <v>i</v>
      </c>
      <c r="K1594" s="0" t="n">
        <f aca="false">VLOOKUP($D1594,metadata!$B$2:$S$451,8,0)</f>
        <v>14</v>
      </c>
      <c r="L1594" s="0" t="n">
        <f aca="false">VLOOKUP($D1594,metadata!$B$2:$S$451,9,0)</f>
        <v>8</v>
      </c>
      <c r="M1594" s="0" t="str">
        <f aca="false">VLOOKUP($D1594,metadata!$B$2:$S$451,10,0)</f>
        <v/>
      </c>
      <c r="N1594" s="0" t="str">
        <f aca="false">VLOOKUP($D1594,metadata!$B$2:$S$451,11,0)</f>
        <v>Chymomyza costata</v>
      </c>
      <c r="O1594" s="0" t="str">
        <f aca="false">VLOOKUP($D1594,metadata!$B$2:$S$451,12,0)</f>
        <v>diptera</v>
      </c>
      <c r="P1594" s="0" t="str">
        <f aca="false">VLOOKUP($D1594,metadata!$B$2:$S$451,13,0)</f>
        <v>Sodankyla</v>
      </c>
      <c r="Q1594" s="0" t="n">
        <f aca="false">VLOOKUP($D1594,metadata!$B$2:$S$451,14,0)</f>
        <v>67.416667</v>
      </c>
      <c r="R1594" s="0" t="n">
        <f aca="false">VLOOKUP($D1594,metadata!$B$2:$S$451,15,0)</f>
        <v>26.6</v>
      </c>
      <c r="S1594" s="0" t="str">
        <f aca="false">VLOOKUP($D1594,metadata!$B$2:$S$451,16,0)</f>
        <v/>
      </c>
      <c r="T1594" s="0" t="str">
        <f aca="false">VLOOKUP($D1594,metadata!$B$2:$S$451,17,0)</f>
        <v/>
      </c>
      <c r="U1594" s="0" t="str">
        <f aca="false">VLOOKUP($D1594,metadata!$B$2:$S$451,18,0)</f>
        <v/>
      </c>
      <c r="V1594" s="0" t="n">
        <f aca="false">VLOOKUP($D1594,metadata!$B$2:$Z$451,19,0)</f>
        <v>443</v>
      </c>
      <c r="W1594" s="0" t="str">
        <f aca="false">VLOOKUP($D1594,metadata!$B$2:$Z$451,20,0)</f>
        <v>global average</v>
      </c>
      <c r="X1594" s="0" t="str">
        <f aca="false">VLOOKUP($D1594,metadata!$B$2:$Z$451,21,0)</f>
        <v/>
      </c>
      <c r="Y1594" s="0" t="str">
        <f aca="false">VLOOKUP($D1594,metadata!$B$2:$Z$451,22,0)</f>
        <v>42_1</v>
      </c>
      <c r="Z1594" s="0" t="str">
        <f aca="false">VLOOKUP($D1594,metadata!$B$2:$Z$451,23,0)</f>
        <v/>
      </c>
      <c r="AA1594" s="0" t="str">
        <f aca="false">VLOOKUP($D1594,metadata!$B$2:$Z$451,24,0)</f>
        <v/>
      </c>
      <c r="AB1594" s="0" t="str">
        <f aca="false">VLOOKUP($D1594,metadata!$B$2:$Z$451,25,0)</f>
        <v/>
      </c>
      <c r="AC1594" s="0" t="n">
        <v>16.8871442590775</v>
      </c>
      <c r="AD1594" s="0" t="n">
        <v>99.9535636781281</v>
      </c>
      <c r="AF1594" s="0" t="n">
        <f aca="false">IF(AE1594="",V1594,AE1594)</f>
        <v>443</v>
      </c>
      <c r="AG1594" s="0" t="n">
        <v>16.5</v>
      </c>
      <c r="AH1594" s="0" t="n">
        <v>1996</v>
      </c>
      <c r="AI1594" s="0" t="s">
        <v>37</v>
      </c>
      <c r="AJ1594" s="0" t="s">
        <v>38</v>
      </c>
    </row>
    <row r="1595" customFormat="false" ht="13.8" hidden="false" customHeight="false" outlineLevel="0" collapsed="false">
      <c r="C1595" s="0" t="n">
        <v>1603</v>
      </c>
      <c r="D1595" s="3" t="str">
        <f aca="false">VLOOKUP(C1595,$A$1:$B$451,2)</f>
        <v>42- Sodankyla</v>
      </c>
      <c r="E1595" s="0" t="str">
        <f aca="false">VLOOKUP($D1595,metadata!$B$2:$S$451,2,0)</f>
        <v>Riihimaa, A; Kimura, MT; Lumme, J; Lakovaara, S</v>
      </c>
      <c r="F1595" s="0" t="str">
        <f aca="false">VLOOKUP($D1595,metadata!$B$2:$S$451,3,0)</f>
        <v>Geographical variation in the larval diapause of Chymomyza costata (Diptera; Drosophilidae)</v>
      </c>
      <c r="G1595" s="0" t="str">
        <f aca="false">VLOOKUP($D1595,metadata!$B$2:$S$451,4,0)</f>
        <v>10.1111/j.1601-5223.1996.00151.x</v>
      </c>
      <c r="H1595" s="0" t="str">
        <f aca="false">VLOOKUP($D1595,metadata!$B$2:$S$451,5,0)</f>
        <v>y</v>
      </c>
      <c r="I1595" s="0" t="str">
        <f aca="false">VLOOKUP($D1595,metadata!$B$2:$S$451,6,0)</f>
        <v>a</v>
      </c>
      <c r="J1595" s="0" t="str">
        <f aca="false">VLOOKUP($D1595,metadata!$B$2:$S$451,7,0)</f>
        <v>i</v>
      </c>
      <c r="K1595" s="0" t="n">
        <f aca="false">VLOOKUP($D1595,metadata!$B$2:$S$451,8,0)</f>
        <v>14</v>
      </c>
      <c r="L1595" s="0" t="n">
        <f aca="false">VLOOKUP($D1595,metadata!$B$2:$S$451,9,0)</f>
        <v>8</v>
      </c>
      <c r="M1595" s="0" t="str">
        <f aca="false">VLOOKUP($D1595,metadata!$B$2:$S$451,10,0)</f>
        <v/>
      </c>
      <c r="N1595" s="0" t="str">
        <f aca="false">VLOOKUP($D1595,metadata!$B$2:$S$451,11,0)</f>
        <v>Chymomyza costata</v>
      </c>
      <c r="O1595" s="0" t="str">
        <f aca="false">VLOOKUP($D1595,metadata!$B$2:$S$451,12,0)</f>
        <v>diptera</v>
      </c>
      <c r="P1595" s="0" t="str">
        <f aca="false">VLOOKUP($D1595,metadata!$B$2:$S$451,13,0)</f>
        <v>Sodankyla</v>
      </c>
      <c r="Q1595" s="0" t="n">
        <f aca="false">VLOOKUP($D1595,metadata!$B$2:$S$451,14,0)</f>
        <v>67.416667</v>
      </c>
      <c r="R1595" s="0" t="n">
        <f aca="false">VLOOKUP($D1595,metadata!$B$2:$S$451,15,0)</f>
        <v>26.6</v>
      </c>
      <c r="S1595" s="0" t="str">
        <f aca="false">VLOOKUP($D1595,metadata!$B$2:$S$451,16,0)</f>
        <v/>
      </c>
      <c r="T1595" s="0" t="str">
        <f aca="false">VLOOKUP($D1595,metadata!$B$2:$S$451,17,0)</f>
        <v/>
      </c>
      <c r="U1595" s="0" t="str">
        <f aca="false">VLOOKUP($D1595,metadata!$B$2:$S$451,18,0)</f>
        <v/>
      </c>
      <c r="V1595" s="0" t="n">
        <f aca="false">VLOOKUP($D1595,metadata!$B$2:$Z$451,19,0)</f>
        <v>443</v>
      </c>
      <c r="W1595" s="0" t="str">
        <f aca="false">VLOOKUP($D1595,metadata!$B$2:$Z$451,20,0)</f>
        <v>global average</v>
      </c>
      <c r="X1595" s="0" t="str">
        <f aca="false">VLOOKUP($D1595,metadata!$B$2:$Z$451,21,0)</f>
        <v/>
      </c>
      <c r="Y1595" s="0" t="str">
        <f aca="false">VLOOKUP($D1595,metadata!$B$2:$Z$451,22,0)</f>
        <v>42_1</v>
      </c>
      <c r="Z1595" s="0" t="str">
        <f aca="false">VLOOKUP($D1595,metadata!$B$2:$Z$451,23,0)</f>
        <v/>
      </c>
      <c r="AA1595" s="0" t="str">
        <f aca="false">VLOOKUP($D1595,metadata!$B$2:$Z$451,24,0)</f>
        <v/>
      </c>
      <c r="AB1595" s="0" t="str">
        <f aca="false">VLOOKUP($D1595,metadata!$B$2:$Z$451,25,0)</f>
        <v/>
      </c>
      <c r="AC1595" s="0" t="n">
        <v>18.3473994111874</v>
      </c>
      <c r="AD1595" s="0" t="n">
        <v>99.8617745485615</v>
      </c>
      <c r="AF1595" s="0" t="n">
        <f aca="false">IF(AE1595="",V1595,AE1595)</f>
        <v>443</v>
      </c>
      <c r="AG1595" s="0" t="n">
        <v>18</v>
      </c>
      <c r="AH1595" s="0" t="n">
        <v>1996</v>
      </c>
      <c r="AI1595" s="0" t="s">
        <v>37</v>
      </c>
      <c r="AJ1595" s="0" t="s">
        <v>38</v>
      </c>
    </row>
    <row r="1596" customFormat="false" ht="13.8" hidden="false" customHeight="false" outlineLevel="0" collapsed="false">
      <c r="C1596" s="0" t="n">
        <v>1604</v>
      </c>
      <c r="D1596" s="3" t="str">
        <f aca="false">VLOOKUP(C1596,$A$1:$B$451,2)</f>
        <v>42- Sodankyla</v>
      </c>
      <c r="E1596" s="0" t="str">
        <f aca="false">VLOOKUP($D1596,metadata!$B$2:$S$451,2,0)</f>
        <v>Riihimaa, A; Kimura, MT; Lumme, J; Lakovaara, S</v>
      </c>
      <c r="F1596" s="0" t="str">
        <f aca="false">VLOOKUP($D1596,metadata!$B$2:$S$451,3,0)</f>
        <v>Geographical variation in the larval diapause of Chymomyza costata (Diptera; Drosophilidae)</v>
      </c>
      <c r="G1596" s="0" t="str">
        <f aca="false">VLOOKUP($D1596,metadata!$B$2:$S$451,4,0)</f>
        <v>10.1111/j.1601-5223.1996.00151.x</v>
      </c>
      <c r="H1596" s="0" t="str">
        <f aca="false">VLOOKUP($D1596,metadata!$B$2:$S$451,5,0)</f>
        <v>y</v>
      </c>
      <c r="I1596" s="0" t="str">
        <f aca="false">VLOOKUP($D1596,metadata!$B$2:$S$451,6,0)</f>
        <v>a</v>
      </c>
      <c r="J1596" s="0" t="str">
        <f aca="false">VLOOKUP($D1596,metadata!$B$2:$S$451,7,0)</f>
        <v>i</v>
      </c>
      <c r="K1596" s="0" t="n">
        <f aca="false">VLOOKUP($D1596,metadata!$B$2:$S$451,8,0)</f>
        <v>14</v>
      </c>
      <c r="L1596" s="0" t="n">
        <f aca="false">VLOOKUP($D1596,metadata!$B$2:$S$451,9,0)</f>
        <v>8</v>
      </c>
      <c r="M1596" s="0" t="str">
        <f aca="false">VLOOKUP($D1596,metadata!$B$2:$S$451,10,0)</f>
        <v/>
      </c>
      <c r="N1596" s="0" t="str">
        <f aca="false">VLOOKUP($D1596,metadata!$B$2:$S$451,11,0)</f>
        <v>Chymomyza costata</v>
      </c>
      <c r="O1596" s="0" t="str">
        <f aca="false">VLOOKUP($D1596,metadata!$B$2:$S$451,12,0)</f>
        <v>diptera</v>
      </c>
      <c r="P1596" s="0" t="str">
        <f aca="false">VLOOKUP($D1596,metadata!$B$2:$S$451,13,0)</f>
        <v>Sodankyla</v>
      </c>
      <c r="Q1596" s="0" t="n">
        <f aca="false">VLOOKUP($D1596,metadata!$B$2:$S$451,14,0)</f>
        <v>67.416667</v>
      </c>
      <c r="R1596" s="0" t="n">
        <f aca="false">VLOOKUP($D1596,metadata!$B$2:$S$451,15,0)</f>
        <v>26.6</v>
      </c>
      <c r="S1596" s="0" t="str">
        <f aca="false">VLOOKUP($D1596,metadata!$B$2:$S$451,16,0)</f>
        <v/>
      </c>
      <c r="T1596" s="0" t="str">
        <f aca="false">VLOOKUP($D1596,metadata!$B$2:$S$451,17,0)</f>
        <v/>
      </c>
      <c r="U1596" s="0" t="str">
        <f aca="false">VLOOKUP($D1596,metadata!$B$2:$S$451,18,0)</f>
        <v/>
      </c>
      <c r="V1596" s="0" t="n">
        <f aca="false">VLOOKUP($D1596,metadata!$B$2:$Z$451,19,0)</f>
        <v>443</v>
      </c>
      <c r="W1596" s="0" t="str">
        <f aca="false">VLOOKUP($D1596,metadata!$B$2:$Z$451,20,0)</f>
        <v>global average</v>
      </c>
      <c r="X1596" s="0" t="str">
        <f aca="false">VLOOKUP($D1596,metadata!$B$2:$Z$451,21,0)</f>
        <v/>
      </c>
      <c r="Y1596" s="0" t="str">
        <f aca="false">VLOOKUP($D1596,metadata!$B$2:$Z$451,22,0)</f>
        <v>42_1</v>
      </c>
      <c r="Z1596" s="0" t="str">
        <f aca="false">VLOOKUP($D1596,metadata!$B$2:$Z$451,23,0)</f>
        <v/>
      </c>
      <c r="AA1596" s="0" t="str">
        <f aca="false">VLOOKUP($D1596,metadata!$B$2:$Z$451,24,0)</f>
        <v/>
      </c>
      <c r="AB1596" s="0" t="str">
        <f aca="false">VLOOKUP($D1596,metadata!$B$2:$Z$451,25,0)</f>
        <v/>
      </c>
      <c r="AC1596" s="0" t="n">
        <v>19.4896957801766</v>
      </c>
      <c r="AD1596" s="0" t="n">
        <v>99.9820446222095</v>
      </c>
      <c r="AF1596" s="0" t="n">
        <f aca="false">IF(AE1596="",V1596,AE1596)</f>
        <v>443</v>
      </c>
      <c r="AG1596" s="0" t="n">
        <v>19.5</v>
      </c>
      <c r="AH1596" s="0" t="n">
        <v>1996</v>
      </c>
      <c r="AI1596" s="0" t="s">
        <v>37</v>
      </c>
      <c r="AJ1596" s="0" t="s">
        <v>38</v>
      </c>
    </row>
    <row r="1597" customFormat="false" ht="13.8" hidden="false" customHeight="false" outlineLevel="0" collapsed="false">
      <c r="C1597" s="0" t="n">
        <v>1605</v>
      </c>
      <c r="D1597" s="3" t="str">
        <f aca="false">VLOOKUP(C1597,$A$1:$B$451,2)</f>
        <v>42- Sodankyla</v>
      </c>
      <c r="E1597" s="0" t="str">
        <f aca="false">VLOOKUP($D1597,metadata!$B$2:$S$451,2,0)</f>
        <v>Riihimaa, A; Kimura, MT; Lumme, J; Lakovaara, S</v>
      </c>
      <c r="F1597" s="0" t="str">
        <f aca="false">VLOOKUP($D1597,metadata!$B$2:$S$451,3,0)</f>
        <v>Geographical variation in the larval diapause of Chymomyza costata (Diptera; Drosophilidae)</v>
      </c>
      <c r="G1597" s="0" t="str">
        <f aca="false">VLOOKUP($D1597,metadata!$B$2:$S$451,4,0)</f>
        <v>10.1111/j.1601-5223.1996.00151.x</v>
      </c>
      <c r="H1597" s="0" t="str">
        <f aca="false">VLOOKUP($D1597,metadata!$B$2:$S$451,5,0)</f>
        <v>y</v>
      </c>
      <c r="I1597" s="0" t="str">
        <f aca="false">VLOOKUP($D1597,metadata!$B$2:$S$451,6,0)</f>
        <v>a</v>
      </c>
      <c r="J1597" s="0" t="str">
        <f aca="false">VLOOKUP($D1597,metadata!$B$2:$S$451,7,0)</f>
        <v>i</v>
      </c>
      <c r="K1597" s="0" t="n">
        <f aca="false">VLOOKUP($D1597,metadata!$B$2:$S$451,8,0)</f>
        <v>14</v>
      </c>
      <c r="L1597" s="0" t="n">
        <f aca="false">VLOOKUP($D1597,metadata!$B$2:$S$451,9,0)</f>
        <v>8</v>
      </c>
      <c r="M1597" s="0" t="str">
        <f aca="false">VLOOKUP($D1597,metadata!$B$2:$S$451,10,0)</f>
        <v/>
      </c>
      <c r="N1597" s="0" t="str">
        <f aca="false">VLOOKUP($D1597,metadata!$B$2:$S$451,11,0)</f>
        <v>Chymomyza costata</v>
      </c>
      <c r="O1597" s="0" t="str">
        <f aca="false">VLOOKUP($D1597,metadata!$B$2:$S$451,12,0)</f>
        <v>diptera</v>
      </c>
      <c r="P1597" s="0" t="str">
        <f aca="false">VLOOKUP($D1597,metadata!$B$2:$S$451,13,0)</f>
        <v>Sodankyla</v>
      </c>
      <c r="Q1597" s="0" t="n">
        <f aca="false">VLOOKUP($D1597,metadata!$B$2:$S$451,14,0)</f>
        <v>67.416667</v>
      </c>
      <c r="R1597" s="0" t="n">
        <f aca="false">VLOOKUP($D1597,metadata!$B$2:$S$451,15,0)</f>
        <v>26.6</v>
      </c>
      <c r="S1597" s="0" t="str">
        <f aca="false">VLOOKUP($D1597,metadata!$B$2:$S$451,16,0)</f>
        <v/>
      </c>
      <c r="T1597" s="0" t="str">
        <f aca="false">VLOOKUP($D1597,metadata!$B$2:$S$451,17,0)</f>
        <v/>
      </c>
      <c r="U1597" s="0" t="str">
        <f aca="false">VLOOKUP($D1597,metadata!$B$2:$S$451,18,0)</f>
        <v/>
      </c>
      <c r="V1597" s="0" t="n">
        <f aca="false">VLOOKUP($D1597,metadata!$B$2:$Z$451,19,0)</f>
        <v>443</v>
      </c>
      <c r="W1597" s="0" t="str">
        <f aca="false">VLOOKUP($D1597,metadata!$B$2:$Z$451,20,0)</f>
        <v>global average</v>
      </c>
      <c r="X1597" s="0" t="str">
        <f aca="false">VLOOKUP($D1597,metadata!$B$2:$Z$451,21,0)</f>
        <v/>
      </c>
      <c r="Y1597" s="0" t="str">
        <f aca="false">VLOOKUP($D1597,metadata!$B$2:$Z$451,22,0)</f>
        <v>42_1</v>
      </c>
      <c r="Z1597" s="0" t="str">
        <f aca="false">VLOOKUP($D1597,metadata!$B$2:$Z$451,23,0)</f>
        <v/>
      </c>
      <c r="AA1597" s="0" t="str">
        <f aca="false">VLOOKUP($D1597,metadata!$B$2:$Z$451,24,0)</f>
        <v/>
      </c>
      <c r="AB1597" s="0" t="str">
        <f aca="false">VLOOKUP($D1597,metadata!$B$2:$Z$451,25,0)</f>
        <v/>
      </c>
      <c r="AC1597" s="0" t="n">
        <v>22.0098135426889</v>
      </c>
      <c r="AD1597" s="0" t="n">
        <v>72.422087591286</v>
      </c>
      <c r="AF1597" s="0" t="n">
        <f aca="false">IF(AE1597="",V1597,AE1597)</f>
        <v>443</v>
      </c>
      <c r="AG1597" s="0" t="n">
        <v>22</v>
      </c>
      <c r="AH1597" s="0" t="n">
        <v>1996</v>
      </c>
      <c r="AI1597" s="0" t="s">
        <v>37</v>
      </c>
      <c r="AJ1597" s="0" t="s">
        <v>38</v>
      </c>
    </row>
    <row r="1598" customFormat="false" ht="13.8" hidden="false" customHeight="false" outlineLevel="0" collapsed="false">
      <c r="C1598" s="0" t="n">
        <v>1606</v>
      </c>
      <c r="D1598" s="3" t="str">
        <f aca="false">VLOOKUP(C1598,$A$1:$B$451,2)</f>
        <v>42- Sodankyla</v>
      </c>
      <c r="E1598" s="0" t="str">
        <f aca="false">VLOOKUP($D1598,metadata!$B$2:$S$451,2,0)</f>
        <v>Riihimaa, A; Kimura, MT; Lumme, J; Lakovaara, S</v>
      </c>
      <c r="F1598" s="0" t="str">
        <f aca="false">VLOOKUP($D1598,metadata!$B$2:$S$451,3,0)</f>
        <v>Geographical variation in the larval diapause of Chymomyza costata (Diptera; Drosophilidae)</v>
      </c>
      <c r="G1598" s="0" t="str">
        <f aca="false">VLOOKUP($D1598,metadata!$B$2:$S$451,4,0)</f>
        <v>10.1111/j.1601-5223.1996.00151.x</v>
      </c>
      <c r="H1598" s="0" t="str">
        <f aca="false">VLOOKUP($D1598,metadata!$B$2:$S$451,5,0)</f>
        <v>y</v>
      </c>
      <c r="I1598" s="0" t="str">
        <f aca="false">VLOOKUP($D1598,metadata!$B$2:$S$451,6,0)</f>
        <v>a</v>
      </c>
      <c r="J1598" s="0" t="str">
        <f aca="false">VLOOKUP($D1598,metadata!$B$2:$S$451,7,0)</f>
        <v>i</v>
      </c>
      <c r="K1598" s="0" t="n">
        <f aca="false">VLOOKUP($D1598,metadata!$B$2:$S$451,8,0)</f>
        <v>14</v>
      </c>
      <c r="L1598" s="0" t="n">
        <f aca="false">VLOOKUP($D1598,metadata!$B$2:$S$451,9,0)</f>
        <v>8</v>
      </c>
      <c r="M1598" s="0" t="str">
        <f aca="false">VLOOKUP($D1598,metadata!$B$2:$S$451,10,0)</f>
        <v/>
      </c>
      <c r="N1598" s="0" t="str">
        <f aca="false">VLOOKUP($D1598,metadata!$B$2:$S$451,11,0)</f>
        <v>Chymomyza costata</v>
      </c>
      <c r="O1598" s="0" t="str">
        <f aca="false">VLOOKUP($D1598,metadata!$B$2:$S$451,12,0)</f>
        <v>diptera</v>
      </c>
      <c r="P1598" s="0" t="str">
        <f aca="false">VLOOKUP($D1598,metadata!$B$2:$S$451,13,0)</f>
        <v>Sodankyla</v>
      </c>
      <c r="Q1598" s="0" t="n">
        <f aca="false">VLOOKUP($D1598,metadata!$B$2:$S$451,14,0)</f>
        <v>67.416667</v>
      </c>
      <c r="R1598" s="0" t="n">
        <f aca="false">VLOOKUP($D1598,metadata!$B$2:$S$451,15,0)</f>
        <v>26.6</v>
      </c>
      <c r="S1598" s="0" t="str">
        <f aca="false">VLOOKUP($D1598,metadata!$B$2:$S$451,16,0)</f>
        <v/>
      </c>
      <c r="T1598" s="0" t="str">
        <f aca="false">VLOOKUP($D1598,metadata!$B$2:$S$451,17,0)</f>
        <v/>
      </c>
      <c r="U1598" s="0" t="str">
        <f aca="false">VLOOKUP($D1598,metadata!$B$2:$S$451,18,0)</f>
        <v/>
      </c>
      <c r="V1598" s="0" t="n">
        <f aca="false">VLOOKUP($D1598,metadata!$B$2:$Z$451,19,0)</f>
        <v>443</v>
      </c>
      <c r="W1598" s="0" t="str">
        <f aca="false">VLOOKUP($D1598,metadata!$B$2:$Z$451,20,0)</f>
        <v>global average</v>
      </c>
      <c r="X1598" s="0" t="str">
        <f aca="false">VLOOKUP($D1598,metadata!$B$2:$Z$451,21,0)</f>
        <v/>
      </c>
      <c r="Y1598" s="0" t="str">
        <f aca="false">VLOOKUP($D1598,metadata!$B$2:$Z$451,22,0)</f>
        <v>42_1</v>
      </c>
      <c r="Z1598" s="0" t="str">
        <f aca="false">VLOOKUP($D1598,metadata!$B$2:$Z$451,23,0)</f>
        <v/>
      </c>
      <c r="AA1598" s="0" t="str">
        <f aca="false">VLOOKUP($D1598,metadata!$B$2:$Z$451,24,0)</f>
        <v/>
      </c>
      <c r="AB1598" s="0" t="str">
        <f aca="false">VLOOKUP($D1598,metadata!$B$2:$Z$451,25,0)</f>
        <v/>
      </c>
      <c r="AC1598" s="0" t="n">
        <v>24</v>
      </c>
      <c r="AD1598" s="0" t="n">
        <v>71.7665615141955</v>
      </c>
      <c r="AF1598" s="0" t="n">
        <f aca="false">IF(AE1598="",V1598,AE1598)</f>
        <v>443</v>
      </c>
      <c r="AG1598" s="0" t="n">
        <v>24</v>
      </c>
      <c r="AH1598" s="0" t="n">
        <v>1996</v>
      </c>
      <c r="AI1598" s="0" t="s">
        <v>37</v>
      </c>
      <c r="AJ1598" s="0" t="s">
        <v>38</v>
      </c>
    </row>
    <row r="1599" customFormat="false" ht="13.8" hidden="false" customHeight="false" outlineLevel="0" collapsed="false">
      <c r="C1599" s="0" t="n">
        <v>1607</v>
      </c>
      <c r="D1599" s="3" t="str">
        <f aca="false">VLOOKUP(C1599,$A$1:$B$451,2)</f>
        <v>42- Oulo1</v>
      </c>
      <c r="E1599" s="0" t="str">
        <f aca="false">VLOOKUP($D1599,metadata!$B$2:$S$451,2,0)</f>
        <v>Riihimaa, A; Kimura, MT; Lumme, J; Lakovaara, S</v>
      </c>
      <c r="F1599" s="0" t="str">
        <f aca="false">VLOOKUP($D1599,metadata!$B$2:$S$451,3,0)</f>
        <v>Geographical variation in the larval diapause of Chymomyza costata (Diptera; Drosophilidae)</v>
      </c>
      <c r="G1599" s="0" t="str">
        <f aca="false">VLOOKUP($D1599,metadata!$B$2:$S$451,4,0)</f>
        <v>10.1111/j.1601-5223.1996.00151.x</v>
      </c>
      <c r="H1599" s="0" t="str">
        <f aca="false">VLOOKUP($D1599,metadata!$B$2:$S$451,5,0)</f>
        <v>y</v>
      </c>
      <c r="I1599" s="0" t="str">
        <f aca="false">VLOOKUP($D1599,metadata!$B$2:$S$451,6,0)</f>
        <v>a</v>
      </c>
      <c r="J1599" s="0" t="str">
        <f aca="false">VLOOKUP($D1599,metadata!$B$2:$S$451,7,0)</f>
        <v>i</v>
      </c>
      <c r="K1599" s="0" t="n">
        <f aca="false">VLOOKUP($D1599,metadata!$B$2:$S$451,8,0)</f>
        <v>14</v>
      </c>
      <c r="L1599" s="0" t="n">
        <f aca="false">VLOOKUP($D1599,metadata!$B$2:$S$451,9,0)</f>
        <v>8</v>
      </c>
      <c r="M1599" s="0" t="str">
        <f aca="false">VLOOKUP($D1599,metadata!$B$2:$S$451,10,0)</f>
        <v/>
      </c>
      <c r="N1599" s="0" t="str">
        <f aca="false">VLOOKUP($D1599,metadata!$B$2:$S$451,11,0)</f>
        <v>Chymomyza costata</v>
      </c>
      <c r="O1599" s="0" t="str">
        <f aca="false">VLOOKUP($D1599,metadata!$B$2:$S$451,12,0)</f>
        <v>diptera</v>
      </c>
      <c r="P1599" s="0" t="str">
        <f aca="false">VLOOKUP($D1599,metadata!$B$2:$S$451,13,0)</f>
        <v>Oulo1</v>
      </c>
      <c r="Q1599" s="0" t="n">
        <f aca="false">VLOOKUP($D1599,metadata!$B$2:$S$451,14,0)</f>
        <v>65.013333</v>
      </c>
      <c r="R1599" s="0" t="n">
        <f aca="false">VLOOKUP($D1599,metadata!$B$2:$S$451,15,0)</f>
        <v>25.4725</v>
      </c>
      <c r="S1599" s="0" t="str">
        <f aca="false">VLOOKUP($D1599,metadata!$B$2:$S$451,16,0)</f>
        <v/>
      </c>
      <c r="T1599" s="0" t="str">
        <f aca="false">VLOOKUP($D1599,metadata!$B$2:$S$451,17,0)</f>
        <v/>
      </c>
      <c r="U1599" s="0" t="str">
        <f aca="false">VLOOKUP($D1599,metadata!$B$2:$S$451,18,0)</f>
        <v/>
      </c>
      <c r="V1599" s="0" t="n">
        <f aca="false">VLOOKUP($D1599,metadata!$B$2:$Z$451,19,0)</f>
        <v>443</v>
      </c>
      <c r="W1599" s="0" t="str">
        <f aca="false">VLOOKUP($D1599,metadata!$B$2:$Z$451,20,0)</f>
        <v>global average</v>
      </c>
      <c r="X1599" s="0" t="str">
        <f aca="false">VLOOKUP($D1599,metadata!$B$2:$Z$451,21,0)</f>
        <v/>
      </c>
      <c r="Y1599" s="0" t="str">
        <f aca="false">VLOOKUP($D1599,metadata!$B$2:$Z$451,22,0)</f>
        <v>42_1</v>
      </c>
      <c r="Z1599" s="0" t="str">
        <f aca="false">VLOOKUP($D1599,metadata!$B$2:$Z$451,23,0)</f>
        <v/>
      </c>
      <c r="AA1599" s="0" t="str">
        <f aca="false">VLOOKUP($D1599,metadata!$B$2:$Z$451,24,0)</f>
        <v/>
      </c>
      <c r="AB1599" s="0" t="str">
        <f aca="false">VLOOKUP($D1599,metadata!$B$2:$Z$451,25,0)</f>
        <v/>
      </c>
      <c r="AC1599" s="0" t="n">
        <v>12.153091265947</v>
      </c>
      <c r="AD1599" s="0" t="n">
        <v>99.658383458763</v>
      </c>
      <c r="AF1599" s="0" t="n">
        <f aca="false">IF(AE1599="",V1599,AE1599)</f>
        <v>443</v>
      </c>
      <c r="AG1599" s="0" t="n">
        <v>12</v>
      </c>
      <c r="AH1599" s="0" t="n">
        <v>1996</v>
      </c>
      <c r="AI1599" s="0" t="s">
        <v>37</v>
      </c>
      <c r="AJ1599" s="0" t="s">
        <v>38</v>
      </c>
    </row>
    <row r="1600" customFormat="false" ht="13.8" hidden="false" customHeight="false" outlineLevel="0" collapsed="false">
      <c r="C1600" s="0" t="n">
        <v>1608</v>
      </c>
      <c r="D1600" s="3" t="str">
        <f aca="false">VLOOKUP(C1600,$A$1:$B$451,2)</f>
        <v>42- Oulo1</v>
      </c>
      <c r="E1600" s="0" t="str">
        <f aca="false">VLOOKUP($D1600,metadata!$B$2:$S$451,2,0)</f>
        <v>Riihimaa, A; Kimura, MT; Lumme, J; Lakovaara, S</v>
      </c>
      <c r="F1600" s="0" t="str">
        <f aca="false">VLOOKUP($D1600,metadata!$B$2:$S$451,3,0)</f>
        <v>Geographical variation in the larval diapause of Chymomyza costata (Diptera; Drosophilidae)</v>
      </c>
      <c r="G1600" s="0" t="str">
        <f aca="false">VLOOKUP($D1600,metadata!$B$2:$S$451,4,0)</f>
        <v>10.1111/j.1601-5223.1996.00151.x</v>
      </c>
      <c r="H1600" s="0" t="str">
        <f aca="false">VLOOKUP($D1600,metadata!$B$2:$S$451,5,0)</f>
        <v>y</v>
      </c>
      <c r="I1600" s="0" t="str">
        <f aca="false">VLOOKUP($D1600,metadata!$B$2:$S$451,6,0)</f>
        <v>a</v>
      </c>
      <c r="J1600" s="0" t="str">
        <f aca="false">VLOOKUP($D1600,metadata!$B$2:$S$451,7,0)</f>
        <v>i</v>
      </c>
      <c r="K1600" s="0" t="n">
        <f aca="false">VLOOKUP($D1600,metadata!$B$2:$S$451,8,0)</f>
        <v>14</v>
      </c>
      <c r="L1600" s="0" t="n">
        <f aca="false">VLOOKUP($D1600,metadata!$B$2:$S$451,9,0)</f>
        <v>8</v>
      </c>
      <c r="M1600" s="0" t="str">
        <f aca="false">VLOOKUP($D1600,metadata!$B$2:$S$451,10,0)</f>
        <v/>
      </c>
      <c r="N1600" s="0" t="str">
        <f aca="false">VLOOKUP($D1600,metadata!$B$2:$S$451,11,0)</f>
        <v>Chymomyza costata</v>
      </c>
      <c r="O1600" s="0" t="str">
        <f aca="false">VLOOKUP($D1600,metadata!$B$2:$S$451,12,0)</f>
        <v>diptera</v>
      </c>
      <c r="P1600" s="0" t="str">
        <f aca="false">VLOOKUP($D1600,metadata!$B$2:$S$451,13,0)</f>
        <v>Oulo1</v>
      </c>
      <c r="Q1600" s="0" t="n">
        <f aca="false">VLOOKUP($D1600,metadata!$B$2:$S$451,14,0)</f>
        <v>65.013333</v>
      </c>
      <c r="R1600" s="0" t="n">
        <f aca="false">VLOOKUP($D1600,metadata!$B$2:$S$451,15,0)</f>
        <v>25.4725</v>
      </c>
      <c r="S1600" s="0" t="str">
        <f aca="false">VLOOKUP($D1600,metadata!$B$2:$S$451,16,0)</f>
        <v/>
      </c>
      <c r="T1600" s="0" t="str">
        <f aca="false">VLOOKUP($D1600,metadata!$B$2:$S$451,17,0)</f>
        <v/>
      </c>
      <c r="U1600" s="0" t="str">
        <f aca="false">VLOOKUP($D1600,metadata!$B$2:$S$451,18,0)</f>
        <v/>
      </c>
      <c r="V1600" s="0" t="n">
        <f aca="false">VLOOKUP($D1600,metadata!$B$2:$Z$451,19,0)</f>
        <v>443</v>
      </c>
      <c r="W1600" s="0" t="str">
        <f aca="false">VLOOKUP($D1600,metadata!$B$2:$Z$451,20,0)</f>
        <v>global average</v>
      </c>
      <c r="X1600" s="0" t="str">
        <f aca="false">VLOOKUP($D1600,metadata!$B$2:$Z$451,21,0)</f>
        <v/>
      </c>
      <c r="Y1600" s="0" t="str">
        <f aca="false">VLOOKUP($D1600,metadata!$B$2:$Z$451,22,0)</f>
        <v>42_1</v>
      </c>
      <c r="Z1600" s="0" t="str">
        <f aca="false">VLOOKUP($D1600,metadata!$B$2:$Z$451,23,0)</f>
        <v/>
      </c>
      <c r="AA1600" s="0" t="str">
        <f aca="false">VLOOKUP($D1600,metadata!$B$2:$Z$451,24,0)</f>
        <v/>
      </c>
      <c r="AB1600" s="0" t="str">
        <f aca="false">VLOOKUP($D1600,metadata!$B$2:$Z$451,25,0)</f>
        <v/>
      </c>
      <c r="AC1600" s="0" t="n">
        <v>13.6722276741903</v>
      </c>
      <c r="AD1600" s="0" t="n">
        <v>99.8719905393733</v>
      </c>
      <c r="AF1600" s="0" t="n">
        <f aca="false">IF(AE1600="",V1600,AE1600)</f>
        <v>443</v>
      </c>
      <c r="AG1600" s="0" t="n">
        <v>13.5</v>
      </c>
      <c r="AH1600" s="0" t="n">
        <v>1996</v>
      </c>
      <c r="AI1600" s="0" t="s">
        <v>37</v>
      </c>
      <c r="AJ1600" s="0" t="s">
        <v>38</v>
      </c>
    </row>
    <row r="1601" customFormat="false" ht="13.8" hidden="false" customHeight="false" outlineLevel="0" collapsed="false">
      <c r="C1601" s="0" t="n">
        <v>1609</v>
      </c>
      <c r="D1601" s="3" t="str">
        <f aca="false">VLOOKUP(C1601,$A$1:$B$451,2)</f>
        <v>42- Oulo1</v>
      </c>
      <c r="E1601" s="0" t="str">
        <f aca="false">VLOOKUP($D1601,metadata!$B$2:$S$451,2,0)</f>
        <v>Riihimaa, A; Kimura, MT; Lumme, J; Lakovaara, S</v>
      </c>
      <c r="F1601" s="0" t="str">
        <f aca="false">VLOOKUP($D1601,metadata!$B$2:$S$451,3,0)</f>
        <v>Geographical variation in the larval diapause of Chymomyza costata (Diptera; Drosophilidae)</v>
      </c>
      <c r="G1601" s="0" t="str">
        <f aca="false">VLOOKUP($D1601,metadata!$B$2:$S$451,4,0)</f>
        <v>10.1111/j.1601-5223.1996.00151.x</v>
      </c>
      <c r="H1601" s="0" t="str">
        <f aca="false">VLOOKUP($D1601,metadata!$B$2:$S$451,5,0)</f>
        <v>y</v>
      </c>
      <c r="I1601" s="0" t="str">
        <f aca="false">VLOOKUP($D1601,metadata!$B$2:$S$451,6,0)</f>
        <v>a</v>
      </c>
      <c r="J1601" s="0" t="str">
        <f aca="false">VLOOKUP($D1601,metadata!$B$2:$S$451,7,0)</f>
        <v>i</v>
      </c>
      <c r="K1601" s="0" t="n">
        <f aca="false">VLOOKUP($D1601,metadata!$B$2:$S$451,8,0)</f>
        <v>14</v>
      </c>
      <c r="L1601" s="0" t="n">
        <f aca="false">VLOOKUP($D1601,metadata!$B$2:$S$451,9,0)</f>
        <v>8</v>
      </c>
      <c r="M1601" s="0" t="str">
        <f aca="false">VLOOKUP($D1601,metadata!$B$2:$S$451,10,0)</f>
        <v/>
      </c>
      <c r="N1601" s="0" t="str">
        <f aca="false">VLOOKUP($D1601,metadata!$B$2:$S$451,11,0)</f>
        <v>Chymomyza costata</v>
      </c>
      <c r="O1601" s="0" t="str">
        <f aca="false">VLOOKUP($D1601,metadata!$B$2:$S$451,12,0)</f>
        <v>diptera</v>
      </c>
      <c r="P1601" s="0" t="str">
        <f aca="false">VLOOKUP($D1601,metadata!$B$2:$S$451,13,0)</f>
        <v>Oulo1</v>
      </c>
      <c r="Q1601" s="0" t="n">
        <f aca="false">VLOOKUP($D1601,metadata!$B$2:$S$451,14,0)</f>
        <v>65.013333</v>
      </c>
      <c r="R1601" s="0" t="n">
        <f aca="false">VLOOKUP($D1601,metadata!$B$2:$S$451,15,0)</f>
        <v>25.4725</v>
      </c>
      <c r="S1601" s="0" t="str">
        <f aca="false">VLOOKUP($D1601,metadata!$B$2:$S$451,16,0)</f>
        <v/>
      </c>
      <c r="T1601" s="0" t="str">
        <f aca="false">VLOOKUP($D1601,metadata!$B$2:$S$451,17,0)</f>
        <v/>
      </c>
      <c r="U1601" s="0" t="str">
        <f aca="false">VLOOKUP($D1601,metadata!$B$2:$S$451,18,0)</f>
        <v/>
      </c>
      <c r="V1601" s="0" t="n">
        <f aca="false">VLOOKUP($D1601,metadata!$B$2:$Z$451,19,0)</f>
        <v>443</v>
      </c>
      <c r="W1601" s="0" t="str">
        <f aca="false">VLOOKUP($D1601,metadata!$B$2:$Z$451,20,0)</f>
        <v>global average</v>
      </c>
      <c r="X1601" s="0" t="str">
        <f aca="false">VLOOKUP($D1601,metadata!$B$2:$Z$451,21,0)</f>
        <v/>
      </c>
      <c r="Y1601" s="0" t="str">
        <f aca="false">VLOOKUP($D1601,metadata!$B$2:$Z$451,22,0)</f>
        <v>42_1</v>
      </c>
      <c r="Z1601" s="0" t="str">
        <f aca="false">VLOOKUP($D1601,metadata!$B$2:$Z$451,23,0)</f>
        <v/>
      </c>
      <c r="AA1601" s="0" t="str">
        <f aca="false">VLOOKUP($D1601,metadata!$B$2:$Z$451,24,0)</f>
        <v/>
      </c>
      <c r="AB1601" s="0" t="str">
        <f aca="false">VLOOKUP($D1601,metadata!$B$2:$Z$451,25,0)</f>
        <v/>
      </c>
      <c r="AC1601" s="0" t="n">
        <v>15.1678115799803</v>
      </c>
      <c r="AD1601" s="0" t="n">
        <v>99.6164359813388</v>
      </c>
      <c r="AF1601" s="0" t="n">
        <f aca="false">IF(AE1601="",V1601,AE1601)</f>
        <v>443</v>
      </c>
      <c r="AG1601" s="0" t="n">
        <v>15</v>
      </c>
      <c r="AH1601" s="0" t="n">
        <v>1996</v>
      </c>
      <c r="AI1601" s="0" t="s">
        <v>37</v>
      </c>
      <c r="AJ1601" s="0" t="s">
        <v>38</v>
      </c>
    </row>
    <row r="1602" customFormat="false" ht="13.8" hidden="false" customHeight="false" outlineLevel="0" collapsed="false">
      <c r="C1602" s="0" t="n">
        <v>1610</v>
      </c>
      <c r="D1602" s="3" t="str">
        <f aca="false">VLOOKUP(C1602,$A$1:$B$451,2)</f>
        <v>42- Oulo1</v>
      </c>
      <c r="E1602" s="0" t="str">
        <f aca="false">VLOOKUP($D1602,metadata!$B$2:$S$451,2,0)</f>
        <v>Riihimaa, A; Kimura, MT; Lumme, J; Lakovaara, S</v>
      </c>
      <c r="F1602" s="0" t="str">
        <f aca="false">VLOOKUP($D1602,metadata!$B$2:$S$451,3,0)</f>
        <v>Geographical variation in the larval diapause of Chymomyza costata (Diptera; Drosophilidae)</v>
      </c>
      <c r="G1602" s="0" t="str">
        <f aca="false">VLOOKUP($D1602,metadata!$B$2:$S$451,4,0)</f>
        <v>10.1111/j.1601-5223.1996.00151.x</v>
      </c>
      <c r="H1602" s="0" t="str">
        <f aca="false">VLOOKUP($D1602,metadata!$B$2:$S$451,5,0)</f>
        <v>y</v>
      </c>
      <c r="I1602" s="0" t="str">
        <f aca="false">VLOOKUP($D1602,metadata!$B$2:$S$451,6,0)</f>
        <v>a</v>
      </c>
      <c r="J1602" s="0" t="str">
        <f aca="false">VLOOKUP($D1602,metadata!$B$2:$S$451,7,0)</f>
        <v>i</v>
      </c>
      <c r="K1602" s="0" t="n">
        <f aca="false">VLOOKUP($D1602,metadata!$B$2:$S$451,8,0)</f>
        <v>14</v>
      </c>
      <c r="L1602" s="0" t="n">
        <f aca="false">VLOOKUP($D1602,metadata!$B$2:$S$451,9,0)</f>
        <v>8</v>
      </c>
      <c r="M1602" s="0" t="str">
        <f aca="false">VLOOKUP($D1602,metadata!$B$2:$S$451,10,0)</f>
        <v/>
      </c>
      <c r="N1602" s="0" t="str">
        <f aca="false">VLOOKUP($D1602,metadata!$B$2:$S$451,11,0)</f>
        <v>Chymomyza costata</v>
      </c>
      <c r="O1602" s="0" t="str">
        <f aca="false">VLOOKUP($D1602,metadata!$B$2:$S$451,12,0)</f>
        <v>diptera</v>
      </c>
      <c r="P1602" s="0" t="str">
        <f aca="false">VLOOKUP($D1602,metadata!$B$2:$S$451,13,0)</f>
        <v>Oulo1</v>
      </c>
      <c r="Q1602" s="0" t="n">
        <f aca="false">VLOOKUP($D1602,metadata!$B$2:$S$451,14,0)</f>
        <v>65.013333</v>
      </c>
      <c r="R1602" s="0" t="n">
        <f aca="false">VLOOKUP($D1602,metadata!$B$2:$S$451,15,0)</f>
        <v>25.4725</v>
      </c>
      <c r="S1602" s="0" t="str">
        <f aca="false">VLOOKUP($D1602,metadata!$B$2:$S$451,16,0)</f>
        <v/>
      </c>
      <c r="T1602" s="0" t="str">
        <f aca="false">VLOOKUP($D1602,metadata!$B$2:$S$451,17,0)</f>
        <v/>
      </c>
      <c r="U1602" s="0" t="str">
        <f aca="false">VLOOKUP($D1602,metadata!$B$2:$S$451,18,0)</f>
        <v/>
      </c>
      <c r="V1602" s="0" t="n">
        <f aca="false">VLOOKUP($D1602,metadata!$B$2:$Z$451,19,0)</f>
        <v>443</v>
      </c>
      <c r="W1602" s="0" t="str">
        <f aca="false">VLOOKUP($D1602,metadata!$B$2:$Z$451,20,0)</f>
        <v>global average</v>
      </c>
      <c r="X1602" s="0" t="str">
        <f aca="false">VLOOKUP($D1602,metadata!$B$2:$Z$451,21,0)</f>
        <v/>
      </c>
      <c r="Y1602" s="0" t="str">
        <f aca="false">VLOOKUP($D1602,metadata!$B$2:$Z$451,22,0)</f>
        <v>42_1</v>
      </c>
      <c r="Z1602" s="0" t="str">
        <f aca="false">VLOOKUP($D1602,metadata!$B$2:$Z$451,23,0)</f>
        <v/>
      </c>
      <c r="AA1602" s="0" t="str">
        <f aca="false">VLOOKUP($D1602,metadata!$B$2:$Z$451,24,0)</f>
        <v/>
      </c>
      <c r="AB1602" s="0" t="str">
        <f aca="false">VLOOKUP($D1602,metadata!$B$2:$Z$451,25,0)</f>
        <v/>
      </c>
      <c r="AC1602" s="0" t="n">
        <v>16.675171736997</v>
      </c>
      <c r="AD1602" s="0" t="n">
        <v>99.3588691826897</v>
      </c>
      <c r="AF1602" s="0" t="n">
        <f aca="false">IF(AE1602="",V1602,AE1602)</f>
        <v>443</v>
      </c>
      <c r="AG1602" s="0" t="n">
        <v>16.5</v>
      </c>
      <c r="AH1602" s="0" t="n">
        <v>1996</v>
      </c>
      <c r="AI1602" s="0" t="s">
        <v>37</v>
      </c>
      <c r="AJ1602" s="0" t="s">
        <v>38</v>
      </c>
    </row>
    <row r="1603" customFormat="false" ht="13.8" hidden="false" customHeight="false" outlineLevel="0" collapsed="false">
      <c r="C1603" s="0" t="n">
        <v>1611</v>
      </c>
      <c r="D1603" s="3" t="str">
        <f aca="false">VLOOKUP(C1603,$A$1:$B$451,2)</f>
        <v>42- Oulo1</v>
      </c>
      <c r="E1603" s="0" t="str">
        <f aca="false">VLOOKUP($D1603,metadata!$B$2:$S$451,2,0)</f>
        <v>Riihimaa, A; Kimura, MT; Lumme, J; Lakovaara, S</v>
      </c>
      <c r="F1603" s="0" t="str">
        <f aca="false">VLOOKUP($D1603,metadata!$B$2:$S$451,3,0)</f>
        <v>Geographical variation in the larval diapause of Chymomyza costata (Diptera; Drosophilidae)</v>
      </c>
      <c r="G1603" s="0" t="str">
        <f aca="false">VLOOKUP($D1603,metadata!$B$2:$S$451,4,0)</f>
        <v>10.1111/j.1601-5223.1996.00151.x</v>
      </c>
      <c r="H1603" s="0" t="str">
        <f aca="false">VLOOKUP($D1603,metadata!$B$2:$S$451,5,0)</f>
        <v>y</v>
      </c>
      <c r="I1603" s="0" t="str">
        <f aca="false">VLOOKUP($D1603,metadata!$B$2:$S$451,6,0)</f>
        <v>a</v>
      </c>
      <c r="J1603" s="0" t="str">
        <f aca="false">VLOOKUP($D1603,metadata!$B$2:$S$451,7,0)</f>
        <v>i</v>
      </c>
      <c r="K1603" s="0" t="n">
        <f aca="false">VLOOKUP($D1603,metadata!$B$2:$S$451,8,0)</f>
        <v>14</v>
      </c>
      <c r="L1603" s="0" t="n">
        <f aca="false">VLOOKUP($D1603,metadata!$B$2:$S$451,9,0)</f>
        <v>8</v>
      </c>
      <c r="M1603" s="0" t="str">
        <f aca="false">VLOOKUP($D1603,metadata!$B$2:$S$451,10,0)</f>
        <v/>
      </c>
      <c r="N1603" s="0" t="str">
        <f aca="false">VLOOKUP($D1603,metadata!$B$2:$S$451,11,0)</f>
        <v>Chymomyza costata</v>
      </c>
      <c r="O1603" s="0" t="str">
        <f aca="false">VLOOKUP($D1603,metadata!$B$2:$S$451,12,0)</f>
        <v>diptera</v>
      </c>
      <c r="P1603" s="0" t="str">
        <f aca="false">VLOOKUP($D1603,metadata!$B$2:$S$451,13,0)</f>
        <v>Oulo1</v>
      </c>
      <c r="Q1603" s="0" t="n">
        <f aca="false">VLOOKUP($D1603,metadata!$B$2:$S$451,14,0)</f>
        <v>65.013333</v>
      </c>
      <c r="R1603" s="0" t="n">
        <f aca="false">VLOOKUP($D1603,metadata!$B$2:$S$451,15,0)</f>
        <v>25.4725</v>
      </c>
      <c r="S1603" s="0" t="str">
        <f aca="false">VLOOKUP($D1603,metadata!$B$2:$S$451,16,0)</f>
        <v/>
      </c>
      <c r="T1603" s="0" t="str">
        <f aca="false">VLOOKUP($D1603,metadata!$B$2:$S$451,17,0)</f>
        <v/>
      </c>
      <c r="U1603" s="0" t="str">
        <f aca="false">VLOOKUP($D1603,metadata!$B$2:$S$451,18,0)</f>
        <v/>
      </c>
      <c r="V1603" s="0" t="n">
        <f aca="false">VLOOKUP($D1603,metadata!$B$2:$Z$451,19,0)</f>
        <v>443</v>
      </c>
      <c r="W1603" s="0" t="str">
        <f aca="false">VLOOKUP($D1603,metadata!$B$2:$Z$451,20,0)</f>
        <v>global average</v>
      </c>
      <c r="X1603" s="0" t="str">
        <f aca="false">VLOOKUP($D1603,metadata!$B$2:$Z$451,21,0)</f>
        <v/>
      </c>
      <c r="Y1603" s="0" t="str">
        <f aca="false">VLOOKUP($D1603,metadata!$B$2:$Z$451,22,0)</f>
        <v>42_1</v>
      </c>
      <c r="Z1603" s="0" t="str">
        <f aca="false">VLOOKUP($D1603,metadata!$B$2:$Z$451,23,0)</f>
        <v/>
      </c>
      <c r="AA1603" s="0" t="str">
        <f aca="false">VLOOKUP($D1603,metadata!$B$2:$Z$451,24,0)</f>
        <v/>
      </c>
      <c r="AB1603" s="0" t="str">
        <f aca="false">VLOOKUP($D1603,metadata!$B$2:$Z$451,25,0)</f>
        <v/>
      </c>
      <c r="AC1603" s="0" t="n">
        <v>18.1943081452404</v>
      </c>
      <c r="AD1603" s="0" t="n">
        <v>99.7302049699247</v>
      </c>
      <c r="AF1603" s="0" t="n">
        <f aca="false">IF(AE1603="",V1603,AE1603)</f>
        <v>443</v>
      </c>
      <c r="AG1603" s="0" t="n">
        <v>18</v>
      </c>
      <c r="AH1603" s="0" t="n">
        <v>1996</v>
      </c>
      <c r="AI1603" s="0" t="s">
        <v>37</v>
      </c>
      <c r="AJ1603" s="0" t="s">
        <v>38</v>
      </c>
    </row>
    <row r="1604" customFormat="false" ht="13.8" hidden="false" customHeight="false" outlineLevel="0" collapsed="false">
      <c r="C1604" s="0" t="n">
        <v>1612</v>
      </c>
      <c r="D1604" s="3" t="str">
        <f aca="false">VLOOKUP(C1604,$A$1:$B$451,2)</f>
        <v>42- Oulo1</v>
      </c>
      <c r="E1604" s="0" t="str">
        <f aca="false">VLOOKUP($D1604,metadata!$B$2:$S$451,2,0)</f>
        <v>Riihimaa, A; Kimura, MT; Lumme, J; Lakovaara, S</v>
      </c>
      <c r="F1604" s="0" t="str">
        <f aca="false">VLOOKUP($D1604,metadata!$B$2:$S$451,3,0)</f>
        <v>Geographical variation in the larval diapause of Chymomyza costata (Diptera; Drosophilidae)</v>
      </c>
      <c r="G1604" s="0" t="str">
        <f aca="false">VLOOKUP($D1604,metadata!$B$2:$S$451,4,0)</f>
        <v>10.1111/j.1601-5223.1996.00151.x</v>
      </c>
      <c r="H1604" s="0" t="str">
        <f aca="false">VLOOKUP($D1604,metadata!$B$2:$S$451,5,0)</f>
        <v>y</v>
      </c>
      <c r="I1604" s="0" t="str">
        <f aca="false">VLOOKUP($D1604,metadata!$B$2:$S$451,6,0)</f>
        <v>a</v>
      </c>
      <c r="J1604" s="0" t="str">
        <f aca="false">VLOOKUP($D1604,metadata!$B$2:$S$451,7,0)</f>
        <v>i</v>
      </c>
      <c r="K1604" s="0" t="n">
        <f aca="false">VLOOKUP($D1604,metadata!$B$2:$S$451,8,0)</f>
        <v>14</v>
      </c>
      <c r="L1604" s="0" t="n">
        <f aca="false">VLOOKUP($D1604,metadata!$B$2:$S$451,9,0)</f>
        <v>8</v>
      </c>
      <c r="M1604" s="0" t="str">
        <f aca="false">VLOOKUP($D1604,metadata!$B$2:$S$451,10,0)</f>
        <v/>
      </c>
      <c r="N1604" s="0" t="str">
        <f aca="false">VLOOKUP($D1604,metadata!$B$2:$S$451,11,0)</f>
        <v>Chymomyza costata</v>
      </c>
      <c r="O1604" s="0" t="str">
        <f aca="false">VLOOKUP($D1604,metadata!$B$2:$S$451,12,0)</f>
        <v>diptera</v>
      </c>
      <c r="P1604" s="0" t="str">
        <f aca="false">VLOOKUP($D1604,metadata!$B$2:$S$451,13,0)</f>
        <v>Oulo1</v>
      </c>
      <c r="Q1604" s="0" t="n">
        <f aca="false">VLOOKUP($D1604,metadata!$B$2:$S$451,14,0)</f>
        <v>65.013333</v>
      </c>
      <c r="R1604" s="0" t="n">
        <f aca="false">VLOOKUP($D1604,metadata!$B$2:$S$451,15,0)</f>
        <v>25.4725</v>
      </c>
      <c r="S1604" s="0" t="str">
        <f aca="false">VLOOKUP($D1604,metadata!$B$2:$S$451,16,0)</f>
        <v/>
      </c>
      <c r="T1604" s="0" t="str">
        <f aca="false">VLOOKUP($D1604,metadata!$B$2:$S$451,17,0)</f>
        <v/>
      </c>
      <c r="U1604" s="0" t="str">
        <f aca="false">VLOOKUP($D1604,metadata!$B$2:$S$451,18,0)</f>
        <v/>
      </c>
      <c r="V1604" s="0" t="n">
        <f aca="false">VLOOKUP($D1604,metadata!$B$2:$Z$451,19,0)</f>
        <v>443</v>
      </c>
      <c r="W1604" s="0" t="str">
        <f aca="false">VLOOKUP($D1604,metadata!$B$2:$Z$451,20,0)</f>
        <v>global average</v>
      </c>
      <c r="X1604" s="0" t="str">
        <f aca="false">VLOOKUP($D1604,metadata!$B$2:$Z$451,21,0)</f>
        <v/>
      </c>
      <c r="Y1604" s="0" t="str">
        <f aca="false">VLOOKUP($D1604,metadata!$B$2:$Z$451,22,0)</f>
        <v>42_1</v>
      </c>
      <c r="Z1604" s="0" t="str">
        <f aca="false">VLOOKUP($D1604,metadata!$B$2:$Z$451,23,0)</f>
        <v/>
      </c>
      <c r="AA1604" s="0" t="str">
        <f aca="false">VLOOKUP($D1604,metadata!$B$2:$Z$451,24,0)</f>
        <v/>
      </c>
      <c r="AB1604" s="0" t="str">
        <f aca="false">VLOOKUP($D1604,metadata!$B$2:$Z$451,25,0)</f>
        <v/>
      </c>
      <c r="AC1604" s="0" t="n">
        <v>19.4779195289499</v>
      </c>
      <c r="AD1604" s="0" t="n">
        <v>87.3657603328555</v>
      </c>
      <c r="AF1604" s="0" t="n">
        <f aca="false">IF(AE1604="",V1604,AE1604)</f>
        <v>443</v>
      </c>
      <c r="AG1604" s="0" t="n">
        <v>19.5</v>
      </c>
      <c r="AH1604" s="0" t="n">
        <v>1996</v>
      </c>
      <c r="AI1604" s="0" t="s">
        <v>37</v>
      </c>
      <c r="AJ1604" s="0" t="s">
        <v>38</v>
      </c>
    </row>
    <row r="1605" customFormat="false" ht="13.8" hidden="false" customHeight="false" outlineLevel="0" collapsed="false">
      <c r="C1605" s="0" t="n">
        <v>1613</v>
      </c>
      <c r="D1605" s="3" t="str">
        <f aca="false">VLOOKUP(C1605,$A$1:$B$451,2)</f>
        <v>42- Oulo1</v>
      </c>
      <c r="E1605" s="0" t="str">
        <f aca="false">VLOOKUP($D1605,metadata!$B$2:$S$451,2,0)</f>
        <v>Riihimaa, A; Kimura, MT; Lumme, J; Lakovaara, S</v>
      </c>
      <c r="F1605" s="0" t="str">
        <f aca="false">VLOOKUP($D1605,metadata!$B$2:$S$451,3,0)</f>
        <v>Geographical variation in the larval diapause of Chymomyza costata (Diptera; Drosophilidae)</v>
      </c>
      <c r="G1605" s="0" t="str">
        <f aca="false">VLOOKUP($D1605,metadata!$B$2:$S$451,4,0)</f>
        <v>10.1111/j.1601-5223.1996.00151.x</v>
      </c>
      <c r="H1605" s="0" t="str">
        <f aca="false">VLOOKUP($D1605,metadata!$B$2:$S$451,5,0)</f>
        <v>y</v>
      </c>
      <c r="I1605" s="0" t="str">
        <f aca="false">VLOOKUP($D1605,metadata!$B$2:$S$451,6,0)</f>
        <v>a</v>
      </c>
      <c r="J1605" s="0" t="str">
        <f aca="false">VLOOKUP($D1605,metadata!$B$2:$S$451,7,0)</f>
        <v>i</v>
      </c>
      <c r="K1605" s="0" t="n">
        <f aca="false">VLOOKUP($D1605,metadata!$B$2:$S$451,8,0)</f>
        <v>14</v>
      </c>
      <c r="L1605" s="0" t="n">
        <f aca="false">VLOOKUP($D1605,metadata!$B$2:$S$451,9,0)</f>
        <v>8</v>
      </c>
      <c r="M1605" s="0" t="str">
        <f aca="false">VLOOKUP($D1605,metadata!$B$2:$S$451,10,0)</f>
        <v/>
      </c>
      <c r="N1605" s="0" t="str">
        <f aca="false">VLOOKUP($D1605,metadata!$B$2:$S$451,11,0)</f>
        <v>Chymomyza costata</v>
      </c>
      <c r="O1605" s="0" t="str">
        <f aca="false">VLOOKUP($D1605,metadata!$B$2:$S$451,12,0)</f>
        <v>diptera</v>
      </c>
      <c r="P1605" s="0" t="str">
        <f aca="false">VLOOKUP($D1605,metadata!$B$2:$S$451,13,0)</f>
        <v>Oulo1</v>
      </c>
      <c r="Q1605" s="0" t="n">
        <f aca="false">VLOOKUP($D1605,metadata!$B$2:$S$451,14,0)</f>
        <v>65.013333</v>
      </c>
      <c r="R1605" s="0" t="n">
        <f aca="false">VLOOKUP($D1605,metadata!$B$2:$S$451,15,0)</f>
        <v>25.4725</v>
      </c>
      <c r="S1605" s="0" t="str">
        <f aca="false">VLOOKUP($D1605,metadata!$B$2:$S$451,16,0)</f>
        <v/>
      </c>
      <c r="T1605" s="0" t="str">
        <f aca="false">VLOOKUP($D1605,metadata!$B$2:$S$451,17,0)</f>
        <v/>
      </c>
      <c r="U1605" s="0" t="str">
        <f aca="false">VLOOKUP($D1605,metadata!$B$2:$S$451,18,0)</f>
        <v/>
      </c>
      <c r="V1605" s="0" t="n">
        <f aca="false">VLOOKUP($D1605,metadata!$B$2:$Z$451,19,0)</f>
        <v>443</v>
      </c>
      <c r="W1605" s="0" t="str">
        <f aca="false">VLOOKUP($D1605,metadata!$B$2:$Z$451,20,0)</f>
        <v>global average</v>
      </c>
      <c r="X1605" s="0" t="str">
        <f aca="false">VLOOKUP($D1605,metadata!$B$2:$Z$451,21,0)</f>
        <v/>
      </c>
      <c r="Y1605" s="0" t="str">
        <f aca="false">VLOOKUP($D1605,metadata!$B$2:$Z$451,22,0)</f>
        <v>42_1</v>
      </c>
      <c r="Z1605" s="0" t="str">
        <f aca="false">VLOOKUP($D1605,metadata!$B$2:$Z$451,23,0)</f>
        <v/>
      </c>
      <c r="AA1605" s="0" t="str">
        <f aca="false">VLOOKUP($D1605,metadata!$B$2:$Z$451,24,0)</f>
        <v/>
      </c>
      <c r="AB1605" s="0" t="str">
        <f aca="false">VLOOKUP($D1605,metadata!$B$2:$Z$451,25,0)</f>
        <v/>
      </c>
      <c r="AC1605" s="0" t="n">
        <v>22.0215897939156</v>
      </c>
      <c r="AD1605" s="0" t="n">
        <v>30.1487819752773</v>
      </c>
      <c r="AF1605" s="0" t="n">
        <f aca="false">IF(AE1605="",V1605,AE1605)</f>
        <v>443</v>
      </c>
      <c r="AG1605" s="0" t="n">
        <v>22</v>
      </c>
      <c r="AH1605" s="0" t="n">
        <v>1996</v>
      </c>
      <c r="AI1605" s="0" t="s">
        <v>37</v>
      </c>
      <c r="AJ1605" s="0" t="s">
        <v>38</v>
      </c>
    </row>
    <row r="1606" customFormat="false" ht="13.8" hidden="false" customHeight="false" outlineLevel="0" collapsed="false">
      <c r="C1606" s="0" t="n">
        <v>1614</v>
      </c>
      <c r="D1606" s="3" t="str">
        <f aca="false">VLOOKUP(C1606,$A$1:$B$451,2)</f>
        <v>42- Oulo1</v>
      </c>
      <c r="E1606" s="0" t="str">
        <f aca="false">VLOOKUP($D1606,metadata!$B$2:$S$451,2,0)</f>
        <v>Riihimaa, A; Kimura, MT; Lumme, J; Lakovaara, S</v>
      </c>
      <c r="F1606" s="0" t="str">
        <f aca="false">VLOOKUP($D1606,metadata!$B$2:$S$451,3,0)</f>
        <v>Geographical variation in the larval diapause of Chymomyza costata (Diptera; Drosophilidae)</v>
      </c>
      <c r="G1606" s="0" t="str">
        <f aca="false">VLOOKUP($D1606,metadata!$B$2:$S$451,4,0)</f>
        <v>10.1111/j.1601-5223.1996.00151.x</v>
      </c>
      <c r="H1606" s="0" t="str">
        <f aca="false">VLOOKUP($D1606,metadata!$B$2:$S$451,5,0)</f>
        <v>y</v>
      </c>
      <c r="I1606" s="0" t="str">
        <f aca="false">VLOOKUP($D1606,metadata!$B$2:$S$451,6,0)</f>
        <v>a</v>
      </c>
      <c r="J1606" s="0" t="str">
        <f aca="false">VLOOKUP($D1606,metadata!$B$2:$S$451,7,0)</f>
        <v>i</v>
      </c>
      <c r="K1606" s="0" t="n">
        <f aca="false">VLOOKUP($D1606,metadata!$B$2:$S$451,8,0)</f>
        <v>14</v>
      </c>
      <c r="L1606" s="0" t="n">
        <f aca="false">VLOOKUP($D1606,metadata!$B$2:$S$451,9,0)</f>
        <v>8</v>
      </c>
      <c r="M1606" s="0" t="str">
        <f aca="false">VLOOKUP($D1606,metadata!$B$2:$S$451,10,0)</f>
        <v/>
      </c>
      <c r="N1606" s="0" t="str">
        <f aca="false">VLOOKUP($D1606,metadata!$B$2:$S$451,11,0)</f>
        <v>Chymomyza costata</v>
      </c>
      <c r="O1606" s="0" t="str">
        <f aca="false">VLOOKUP($D1606,metadata!$B$2:$S$451,12,0)</f>
        <v>diptera</v>
      </c>
      <c r="P1606" s="0" t="str">
        <f aca="false">VLOOKUP($D1606,metadata!$B$2:$S$451,13,0)</f>
        <v>Oulo1</v>
      </c>
      <c r="Q1606" s="0" t="n">
        <f aca="false">VLOOKUP($D1606,metadata!$B$2:$S$451,14,0)</f>
        <v>65.013333</v>
      </c>
      <c r="R1606" s="0" t="n">
        <f aca="false">VLOOKUP($D1606,metadata!$B$2:$S$451,15,0)</f>
        <v>25.4725</v>
      </c>
      <c r="S1606" s="0" t="str">
        <f aca="false">VLOOKUP($D1606,metadata!$B$2:$S$451,16,0)</f>
        <v/>
      </c>
      <c r="T1606" s="0" t="str">
        <f aca="false">VLOOKUP($D1606,metadata!$B$2:$S$451,17,0)</f>
        <v/>
      </c>
      <c r="U1606" s="0" t="str">
        <f aca="false">VLOOKUP($D1606,metadata!$B$2:$S$451,18,0)</f>
        <v/>
      </c>
      <c r="V1606" s="0" t="n">
        <f aca="false">VLOOKUP($D1606,metadata!$B$2:$Z$451,19,0)</f>
        <v>443</v>
      </c>
      <c r="W1606" s="0" t="str">
        <f aca="false">VLOOKUP($D1606,metadata!$B$2:$Z$451,20,0)</f>
        <v>global average</v>
      </c>
      <c r="X1606" s="0" t="str">
        <f aca="false">VLOOKUP($D1606,metadata!$B$2:$Z$451,21,0)</f>
        <v/>
      </c>
      <c r="Y1606" s="0" t="str">
        <f aca="false">VLOOKUP($D1606,metadata!$B$2:$Z$451,22,0)</f>
        <v>42_1</v>
      </c>
      <c r="Z1606" s="0" t="str">
        <f aca="false">VLOOKUP($D1606,metadata!$B$2:$Z$451,23,0)</f>
        <v/>
      </c>
      <c r="AA1606" s="0" t="str">
        <f aca="false">VLOOKUP($D1606,metadata!$B$2:$Z$451,24,0)</f>
        <v/>
      </c>
      <c r="AB1606" s="0" t="str">
        <f aca="false">VLOOKUP($D1606,metadata!$B$2:$Z$451,25,0)</f>
        <v/>
      </c>
      <c r="AC1606" s="0" t="n">
        <v>24</v>
      </c>
      <c r="AD1606" s="0" t="n">
        <v>47.4763406940063</v>
      </c>
      <c r="AF1606" s="0" t="n">
        <f aca="false">IF(AE1606="",V1606,AE1606)</f>
        <v>443</v>
      </c>
      <c r="AG1606" s="0" t="n">
        <v>24</v>
      </c>
      <c r="AH1606" s="0" t="n">
        <v>1996</v>
      </c>
      <c r="AI1606" s="0" t="s">
        <v>37</v>
      </c>
      <c r="AJ1606" s="0" t="s">
        <v>38</v>
      </c>
    </row>
    <row r="1607" customFormat="false" ht="13.8" hidden="false" customHeight="false" outlineLevel="0" collapsed="false">
      <c r="C1607" s="0" t="n">
        <v>1615</v>
      </c>
      <c r="D1607" s="3" t="str">
        <f aca="false">VLOOKUP(C1607,$A$1:$B$451,2)</f>
        <v>42- Oulo2</v>
      </c>
      <c r="E1607" s="0" t="str">
        <f aca="false">VLOOKUP($D1607,metadata!$B$2:$S$451,2,0)</f>
        <v>Riihimaa, A; Kimura, MT; Lumme, J; Lakovaara, S</v>
      </c>
      <c r="F1607" s="0" t="str">
        <f aca="false">VLOOKUP($D1607,metadata!$B$2:$S$451,3,0)</f>
        <v>Geographical variation in the larval diapause of Chymomyza costata (Diptera; Drosophilidae)</v>
      </c>
      <c r="G1607" s="0" t="str">
        <f aca="false">VLOOKUP($D1607,metadata!$B$2:$S$451,4,0)</f>
        <v>10.1111/j.1601-5223.1996.00151.x</v>
      </c>
      <c r="H1607" s="0" t="str">
        <f aca="false">VLOOKUP($D1607,metadata!$B$2:$S$451,5,0)</f>
        <v>y</v>
      </c>
      <c r="I1607" s="0" t="str">
        <f aca="false">VLOOKUP($D1607,metadata!$B$2:$S$451,6,0)</f>
        <v>a</v>
      </c>
      <c r="J1607" s="0" t="str">
        <f aca="false">VLOOKUP($D1607,metadata!$B$2:$S$451,7,0)</f>
        <v>i</v>
      </c>
      <c r="K1607" s="0" t="n">
        <f aca="false">VLOOKUP($D1607,metadata!$B$2:$S$451,8,0)</f>
        <v>14</v>
      </c>
      <c r="L1607" s="0" t="n">
        <f aca="false">VLOOKUP($D1607,metadata!$B$2:$S$451,9,0)</f>
        <v>8</v>
      </c>
      <c r="M1607" s="0" t="str">
        <f aca="false">VLOOKUP($D1607,metadata!$B$2:$S$451,10,0)</f>
        <v/>
      </c>
      <c r="N1607" s="0" t="str">
        <f aca="false">VLOOKUP($D1607,metadata!$B$2:$S$451,11,0)</f>
        <v>Chymomyza costata</v>
      </c>
      <c r="O1607" s="0" t="str">
        <f aca="false">VLOOKUP($D1607,metadata!$B$2:$S$451,12,0)</f>
        <v>diptera</v>
      </c>
      <c r="P1607" s="0" t="str">
        <f aca="false">VLOOKUP($D1607,metadata!$B$2:$S$451,13,0)</f>
        <v>Oulo2</v>
      </c>
      <c r="Q1607" s="0" t="n">
        <f aca="false">VLOOKUP($D1607,metadata!$B$2:$S$451,14,0)</f>
        <v>65.013333</v>
      </c>
      <c r="R1607" s="0" t="n">
        <f aca="false">VLOOKUP($D1607,metadata!$B$2:$S$451,15,0)</f>
        <v>25.4725</v>
      </c>
      <c r="S1607" s="0" t="str">
        <f aca="false">VLOOKUP($D1607,metadata!$B$2:$S$451,16,0)</f>
        <v/>
      </c>
      <c r="T1607" s="0" t="str">
        <f aca="false">VLOOKUP($D1607,metadata!$B$2:$S$451,17,0)</f>
        <v/>
      </c>
      <c r="U1607" s="0" t="str">
        <f aca="false">VLOOKUP($D1607,metadata!$B$2:$S$451,18,0)</f>
        <v/>
      </c>
      <c r="V1607" s="0" t="n">
        <f aca="false">VLOOKUP($D1607,metadata!$B$2:$Z$451,19,0)</f>
        <v>443</v>
      </c>
      <c r="W1607" s="0" t="str">
        <f aca="false">VLOOKUP($D1607,metadata!$B$2:$Z$451,20,0)</f>
        <v>global average</v>
      </c>
      <c r="X1607" s="0" t="str">
        <f aca="false">VLOOKUP($D1607,metadata!$B$2:$Z$451,21,0)</f>
        <v/>
      </c>
      <c r="Y1607" s="0" t="str">
        <f aca="false">VLOOKUP($D1607,metadata!$B$2:$Z$451,22,0)</f>
        <v>42_1</v>
      </c>
      <c r="Z1607" s="0" t="str">
        <f aca="false">VLOOKUP($D1607,metadata!$B$2:$Z$451,23,0)</f>
        <v/>
      </c>
      <c r="AA1607" s="0" t="str">
        <f aca="false">VLOOKUP($D1607,metadata!$B$2:$Z$451,24,0)</f>
        <v/>
      </c>
      <c r="AB1607" s="0" t="str">
        <f aca="false">VLOOKUP($D1607,metadata!$B$2:$Z$451,25,0)</f>
        <v/>
      </c>
      <c r="AC1607" s="0" t="n">
        <v>12.153091265947</v>
      </c>
      <c r="AD1607" s="0" t="n">
        <v>99.8161121653876</v>
      </c>
      <c r="AF1607" s="0" t="n">
        <f aca="false">IF(AE1607="",V1607,AE1607)</f>
        <v>443</v>
      </c>
      <c r="AG1607" s="0" t="n">
        <v>12</v>
      </c>
      <c r="AH1607" s="0" t="n">
        <v>1996</v>
      </c>
      <c r="AI1607" s="0" t="s">
        <v>37</v>
      </c>
      <c r="AJ1607" s="0" t="s">
        <v>37</v>
      </c>
    </row>
    <row r="1608" customFormat="false" ht="13.8" hidden="false" customHeight="false" outlineLevel="0" collapsed="false">
      <c r="C1608" s="0" t="n">
        <v>1616</v>
      </c>
      <c r="D1608" s="3" t="str">
        <f aca="false">VLOOKUP(C1608,$A$1:$B$451,2)</f>
        <v>42- Oulo2</v>
      </c>
      <c r="E1608" s="0" t="str">
        <f aca="false">VLOOKUP($D1608,metadata!$B$2:$S$451,2,0)</f>
        <v>Riihimaa, A; Kimura, MT; Lumme, J; Lakovaara, S</v>
      </c>
      <c r="F1608" s="0" t="str">
        <f aca="false">VLOOKUP($D1608,metadata!$B$2:$S$451,3,0)</f>
        <v>Geographical variation in the larval diapause of Chymomyza costata (Diptera; Drosophilidae)</v>
      </c>
      <c r="G1608" s="0" t="str">
        <f aca="false">VLOOKUP($D1608,metadata!$B$2:$S$451,4,0)</f>
        <v>10.1111/j.1601-5223.1996.00151.x</v>
      </c>
      <c r="H1608" s="0" t="str">
        <f aca="false">VLOOKUP($D1608,metadata!$B$2:$S$451,5,0)</f>
        <v>y</v>
      </c>
      <c r="I1608" s="0" t="str">
        <f aca="false">VLOOKUP($D1608,metadata!$B$2:$S$451,6,0)</f>
        <v>a</v>
      </c>
      <c r="J1608" s="0" t="str">
        <f aca="false">VLOOKUP($D1608,metadata!$B$2:$S$451,7,0)</f>
        <v>i</v>
      </c>
      <c r="K1608" s="0" t="n">
        <f aca="false">VLOOKUP($D1608,metadata!$B$2:$S$451,8,0)</f>
        <v>14</v>
      </c>
      <c r="L1608" s="0" t="n">
        <f aca="false">VLOOKUP($D1608,metadata!$B$2:$S$451,9,0)</f>
        <v>8</v>
      </c>
      <c r="M1608" s="0" t="str">
        <f aca="false">VLOOKUP($D1608,metadata!$B$2:$S$451,10,0)</f>
        <v/>
      </c>
      <c r="N1608" s="0" t="str">
        <f aca="false">VLOOKUP($D1608,metadata!$B$2:$S$451,11,0)</f>
        <v>Chymomyza costata</v>
      </c>
      <c r="O1608" s="0" t="str">
        <f aca="false">VLOOKUP($D1608,metadata!$B$2:$S$451,12,0)</f>
        <v>diptera</v>
      </c>
      <c r="P1608" s="0" t="str">
        <f aca="false">VLOOKUP($D1608,metadata!$B$2:$S$451,13,0)</f>
        <v>Oulo2</v>
      </c>
      <c r="Q1608" s="0" t="n">
        <f aca="false">VLOOKUP($D1608,metadata!$B$2:$S$451,14,0)</f>
        <v>65.013333</v>
      </c>
      <c r="R1608" s="0" t="n">
        <f aca="false">VLOOKUP($D1608,metadata!$B$2:$S$451,15,0)</f>
        <v>25.4725</v>
      </c>
      <c r="S1608" s="0" t="str">
        <f aca="false">VLOOKUP($D1608,metadata!$B$2:$S$451,16,0)</f>
        <v/>
      </c>
      <c r="T1608" s="0" t="str">
        <f aca="false">VLOOKUP($D1608,metadata!$B$2:$S$451,17,0)</f>
        <v/>
      </c>
      <c r="U1608" s="0" t="str">
        <f aca="false">VLOOKUP($D1608,metadata!$B$2:$S$451,18,0)</f>
        <v/>
      </c>
      <c r="V1608" s="0" t="n">
        <f aca="false">VLOOKUP($D1608,metadata!$B$2:$Z$451,19,0)</f>
        <v>443</v>
      </c>
      <c r="W1608" s="0" t="str">
        <f aca="false">VLOOKUP($D1608,metadata!$B$2:$Z$451,20,0)</f>
        <v>global average</v>
      </c>
      <c r="X1608" s="0" t="str">
        <f aca="false">VLOOKUP($D1608,metadata!$B$2:$Z$451,21,0)</f>
        <v/>
      </c>
      <c r="Y1608" s="0" t="str">
        <f aca="false">VLOOKUP($D1608,metadata!$B$2:$Z$451,22,0)</f>
        <v>42_1</v>
      </c>
      <c r="Z1608" s="0" t="str">
        <f aca="false">VLOOKUP($D1608,metadata!$B$2:$Z$451,23,0)</f>
        <v/>
      </c>
      <c r="AA1608" s="0" t="str">
        <f aca="false">VLOOKUP($D1608,metadata!$B$2:$Z$451,24,0)</f>
        <v/>
      </c>
      <c r="AB1608" s="0" t="str">
        <f aca="false">VLOOKUP($D1608,metadata!$B$2:$Z$451,25,0)</f>
        <v/>
      </c>
      <c r="AC1608" s="0" t="n">
        <v>13.6604514229636</v>
      </c>
      <c r="AD1608" s="0" t="n">
        <v>99.8740027799878</v>
      </c>
      <c r="AF1608" s="0" t="n">
        <f aca="false">IF(AE1608="",V1608,AE1608)</f>
        <v>443</v>
      </c>
      <c r="AG1608" s="0" t="n">
        <v>13.5</v>
      </c>
      <c r="AH1608" s="0" t="n">
        <v>1996</v>
      </c>
      <c r="AI1608" s="0" t="s">
        <v>37</v>
      </c>
      <c r="AJ1608" s="0" t="s">
        <v>37</v>
      </c>
    </row>
    <row r="1609" customFormat="false" ht="13.8" hidden="false" customHeight="false" outlineLevel="0" collapsed="false">
      <c r="C1609" s="0" t="n">
        <v>1617</v>
      </c>
      <c r="D1609" s="3" t="str">
        <f aca="false">VLOOKUP(C1609,$A$1:$B$451,2)</f>
        <v>42- Oulo2</v>
      </c>
      <c r="E1609" s="0" t="str">
        <f aca="false">VLOOKUP($D1609,metadata!$B$2:$S$451,2,0)</f>
        <v>Riihimaa, A; Kimura, MT; Lumme, J; Lakovaara, S</v>
      </c>
      <c r="F1609" s="0" t="str">
        <f aca="false">VLOOKUP($D1609,metadata!$B$2:$S$451,3,0)</f>
        <v>Geographical variation in the larval diapause of Chymomyza costata (Diptera; Drosophilidae)</v>
      </c>
      <c r="G1609" s="0" t="str">
        <f aca="false">VLOOKUP($D1609,metadata!$B$2:$S$451,4,0)</f>
        <v>10.1111/j.1601-5223.1996.00151.x</v>
      </c>
      <c r="H1609" s="0" t="str">
        <f aca="false">VLOOKUP($D1609,metadata!$B$2:$S$451,5,0)</f>
        <v>y</v>
      </c>
      <c r="I1609" s="0" t="str">
        <f aca="false">VLOOKUP($D1609,metadata!$B$2:$S$451,6,0)</f>
        <v>a</v>
      </c>
      <c r="J1609" s="0" t="str">
        <f aca="false">VLOOKUP($D1609,metadata!$B$2:$S$451,7,0)</f>
        <v>i</v>
      </c>
      <c r="K1609" s="0" t="n">
        <f aca="false">VLOOKUP($D1609,metadata!$B$2:$S$451,8,0)</f>
        <v>14</v>
      </c>
      <c r="L1609" s="0" t="n">
        <f aca="false">VLOOKUP($D1609,metadata!$B$2:$S$451,9,0)</f>
        <v>8</v>
      </c>
      <c r="M1609" s="0" t="str">
        <f aca="false">VLOOKUP($D1609,metadata!$B$2:$S$451,10,0)</f>
        <v/>
      </c>
      <c r="N1609" s="0" t="str">
        <f aca="false">VLOOKUP($D1609,metadata!$B$2:$S$451,11,0)</f>
        <v>Chymomyza costata</v>
      </c>
      <c r="O1609" s="0" t="str">
        <f aca="false">VLOOKUP($D1609,metadata!$B$2:$S$451,12,0)</f>
        <v>diptera</v>
      </c>
      <c r="P1609" s="0" t="str">
        <f aca="false">VLOOKUP($D1609,metadata!$B$2:$S$451,13,0)</f>
        <v>Oulo2</v>
      </c>
      <c r="Q1609" s="0" t="n">
        <f aca="false">VLOOKUP($D1609,metadata!$B$2:$S$451,14,0)</f>
        <v>65.013333</v>
      </c>
      <c r="R1609" s="0" t="n">
        <f aca="false">VLOOKUP($D1609,metadata!$B$2:$S$451,15,0)</f>
        <v>25.4725</v>
      </c>
      <c r="S1609" s="0" t="str">
        <f aca="false">VLOOKUP($D1609,metadata!$B$2:$S$451,16,0)</f>
        <v/>
      </c>
      <c r="T1609" s="0" t="str">
        <f aca="false">VLOOKUP($D1609,metadata!$B$2:$S$451,17,0)</f>
        <v/>
      </c>
      <c r="U1609" s="0" t="str">
        <f aca="false">VLOOKUP($D1609,metadata!$B$2:$S$451,18,0)</f>
        <v/>
      </c>
      <c r="V1609" s="0" t="n">
        <f aca="false">VLOOKUP($D1609,metadata!$B$2:$Z$451,19,0)</f>
        <v>443</v>
      </c>
      <c r="W1609" s="0" t="str">
        <f aca="false">VLOOKUP($D1609,metadata!$B$2:$Z$451,20,0)</f>
        <v>global average</v>
      </c>
      <c r="X1609" s="0" t="str">
        <f aca="false">VLOOKUP($D1609,metadata!$B$2:$Z$451,21,0)</f>
        <v/>
      </c>
      <c r="Y1609" s="0" t="str">
        <f aca="false">VLOOKUP($D1609,metadata!$B$2:$Z$451,22,0)</f>
        <v>42_1</v>
      </c>
      <c r="Z1609" s="0" t="str">
        <f aca="false">VLOOKUP($D1609,metadata!$B$2:$Z$451,23,0)</f>
        <v/>
      </c>
      <c r="AA1609" s="0" t="str">
        <f aca="false">VLOOKUP($D1609,metadata!$B$2:$Z$451,24,0)</f>
        <v/>
      </c>
      <c r="AB1609" s="0" t="str">
        <f aca="false">VLOOKUP($D1609,metadata!$B$2:$Z$451,25,0)</f>
        <v/>
      </c>
      <c r="AC1609" s="0" t="n">
        <v>15.179587831207</v>
      </c>
      <c r="AD1609" s="0" t="n">
        <v>99.6144237407243</v>
      </c>
      <c r="AF1609" s="0" t="n">
        <f aca="false">IF(AE1609="",V1609,AE1609)</f>
        <v>443</v>
      </c>
      <c r="AG1609" s="0" t="n">
        <v>15</v>
      </c>
      <c r="AH1609" s="0" t="n">
        <v>1996</v>
      </c>
      <c r="AI1609" s="0" t="s">
        <v>37</v>
      </c>
      <c r="AJ1609" s="0" t="s">
        <v>37</v>
      </c>
    </row>
    <row r="1610" customFormat="false" ht="13.8" hidden="false" customHeight="false" outlineLevel="0" collapsed="false">
      <c r="C1610" s="0" t="n">
        <v>1618</v>
      </c>
      <c r="D1610" s="3" t="str">
        <f aca="false">VLOOKUP(C1610,$A$1:$B$451,2)</f>
        <v>42- Oulo2</v>
      </c>
      <c r="E1610" s="0" t="str">
        <f aca="false">VLOOKUP($D1610,metadata!$B$2:$S$451,2,0)</f>
        <v>Riihimaa, A; Kimura, MT; Lumme, J; Lakovaara, S</v>
      </c>
      <c r="F1610" s="0" t="str">
        <f aca="false">VLOOKUP($D1610,metadata!$B$2:$S$451,3,0)</f>
        <v>Geographical variation in the larval diapause of Chymomyza costata (Diptera; Drosophilidae)</v>
      </c>
      <c r="G1610" s="0" t="str">
        <f aca="false">VLOOKUP($D1610,metadata!$B$2:$S$451,4,0)</f>
        <v>10.1111/j.1601-5223.1996.00151.x</v>
      </c>
      <c r="H1610" s="0" t="str">
        <f aca="false">VLOOKUP($D1610,metadata!$B$2:$S$451,5,0)</f>
        <v>y</v>
      </c>
      <c r="I1610" s="0" t="str">
        <f aca="false">VLOOKUP($D1610,metadata!$B$2:$S$451,6,0)</f>
        <v>a</v>
      </c>
      <c r="J1610" s="0" t="str">
        <f aca="false">VLOOKUP($D1610,metadata!$B$2:$S$451,7,0)</f>
        <v>i</v>
      </c>
      <c r="K1610" s="0" t="n">
        <f aca="false">VLOOKUP($D1610,metadata!$B$2:$S$451,8,0)</f>
        <v>14</v>
      </c>
      <c r="L1610" s="0" t="n">
        <f aca="false">VLOOKUP($D1610,metadata!$B$2:$S$451,9,0)</f>
        <v>8</v>
      </c>
      <c r="M1610" s="0" t="str">
        <f aca="false">VLOOKUP($D1610,metadata!$B$2:$S$451,10,0)</f>
        <v/>
      </c>
      <c r="N1610" s="0" t="str">
        <f aca="false">VLOOKUP($D1610,metadata!$B$2:$S$451,11,0)</f>
        <v>Chymomyza costata</v>
      </c>
      <c r="O1610" s="0" t="str">
        <f aca="false">VLOOKUP($D1610,metadata!$B$2:$S$451,12,0)</f>
        <v>diptera</v>
      </c>
      <c r="P1610" s="0" t="str">
        <f aca="false">VLOOKUP($D1610,metadata!$B$2:$S$451,13,0)</f>
        <v>Oulo2</v>
      </c>
      <c r="Q1610" s="0" t="n">
        <f aca="false">VLOOKUP($D1610,metadata!$B$2:$S$451,14,0)</f>
        <v>65.013333</v>
      </c>
      <c r="R1610" s="0" t="n">
        <f aca="false">VLOOKUP($D1610,metadata!$B$2:$S$451,15,0)</f>
        <v>25.4725</v>
      </c>
      <c r="S1610" s="0" t="str">
        <f aca="false">VLOOKUP($D1610,metadata!$B$2:$S$451,16,0)</f>
        <v/>
      </c>
      <c r="T1610" s="0" t="str">
        <f aca="false">VLOOKUP($D1610,metadata!$B$2:$S$451,17,0)</f>
        <v/>
      </c>
      <c r="U1610" s="0" t="str">
        <f aca="false">VLOOKUP($D1610,metadata!$B$2:$S$451,18,0)</f>
        <v/>
      </c>
      <c r="V1610" s="0" t="n">
        <f aca="false">VLOOKUP($D1610,metadata!$B$2:$Z$451,19,0)</f>
        <v>443</v>
      </c>
      <c r="W1610" s="0" t="str">
        <f aca="false">VLOOKUP($D1610,metadata!$B$2:$Z$451,20,0)</f>
        <v>global average</v>
      </c>
      <c r="X1610" s="0" t="str">
        <f aca="false">VLOOKUP($D1610,metadata!$B$2:$Z$451,21,0)</f>
        <v/>
      </c>
      <c r="Y1610" s="0" t="str">
        <f aca="false">VLOOKUP($D1610,metadata!$B$2:$Z$451,22,0)</f>
        <v>42_1</v>
      </c>
      <c r="Z1610" s="0" t="str">
        <f aca="false">VLOOKUP($D1610,metadata!$B$2:$Z$451,23,0)</f>
        <v/>
      </c>
      <c r="AA1610" s="0" t="str">
        <f aca="false">VLOOKUP($D1610,metadata!$B$2:$Z$451,24,0)</f>
        <v/>
      </c>
      <c r="AB1610" s="0" t="str">
        <f aca="false">VLOOKUP($D1610,metadata!$B$2:$Z$451,25,0)</f>
        <v/>
      </c>
      <c r="AC1610" s="0" t="n">
        <v>16.6869479882237</v>
      </c>
      <c r="AD1610" s="0" t="n">
        <v>99.6723143553245</v>
      </c>
      <c r="AF1610" s="0" t="n">
        <f aca="false">IF(AE1610="",V1610,AE1610)</f>
        <v>443</v>
      </c>
      <c r="AG1610" s="0" t="n">
        <v>16.5</v>
      </c>
      <c r="AH1610" s="0" t="n">
        <v>1996</v>
      </c>
      <c r="AI1610" s="0" t="s">
        <v>37</v>
      </c>
      <c r="AJ1610" s="0" t="s">
        <v>37</v>
      </c>
    </row>
    <row r="1611" customFormat="false" ht="13.8" hidden="false" customHeight="false" outlineLevel="0" collapsed="false">
      <c r="C1611" s="0" t="n">
        <v>1619</v>
      </c>
      <c r="D1611" s="3" t="str">
        <f aca="false">VLOOKUP(C1611,$A$1:$B$451,2)</f>
        <v>42- Oulo2</v>
      </c>
      <c r="E1611" s="0" t="str">
        <f aca="false">VLOOKUP($D1611,metadata!$B$2:$S$451,2,0)</f>
        <v>Riihimaa, A; Kimura, MT; Lumme, J; Lakovaara, S</v>
      </c>
      <c r="F1611" s="0" t="str">
        <f aca="false">VLOOKUP($D1611,metadata!$B$2:$S$451,3,0)</f>
        <v>Geographical variation in the larval diapause of Chymomyza costata (Diptera; Drosophilidae)</v>
      </c>
      <c r="G1611" s="0" t="str">
        <f aca="false">VLOOKUP($D1611,metadata!$B$2:$S$451,4,0)</f>
        <v>10.1111/j.1601-5223.1996.00151.x</v>
      </c>
      <c r="H1611" s="0" t="str">
        <f aca="false">VLOOKUP($D1611,metadata!$B$2:$S$451,5,0)</f>
        <v>y</v>
      </c>
      <c r="I1611" s="0" t="str">
        <f aca="false">VLOOKUP($D1611,metadata!$B$2:$S$451,6,0)</f>
        <v>a</v>
      </c>
      <c r="J1611" s="0" t="str">
        <f aca="false">VLOOKUP($D1611,metadata!$B$2:$S$451,7,0)</f>
        <v>i</v>
      </c>
      <c r="K1611" s="0" t="n">
        <f aca="false">VLOOKUP($D1611,metadata!$B$2:$S$451,8,0)</f>
        <v>14</v>
      </c>
      <c r="L1611" s="0" t="n">
        <f aca="false">VLOOKUP($D1611,metadata!$B$2:$S$451,9,0)</f>
        <v>8</v>
      </c>
      <c r="M1611" s="0" t="str">
        <f aca="false">VLOOKUP($D1611,metadata!$B$2:$S$451,10,0)</f>
        <v/>
      </c>
      <c r="N1611" s="0" t="str">
        <f aca="false">VLOOKUP($D1611,metadata!$B$2:$S$451,11,0)</f>
        <v>Chymomyza costata</v>
      </c>
      <c r="O1611" s="0" t="str">
        <f aca="false">VLOOKUP($D1611,metadata!$B$2:$S$451,12,0)</f>
        <v>diptera</v>
      </c>
      <c r="P1611" s="0" t="str">
        <f aca="false">VLOOKUP($D1611,metadata!$B$2:$S$451,13,0)</f>
        <v>Oulo2</v>
      </c>
      <c r="Q1611" s="0" t="n">
        <f aca="false">VLOOKUP($D1611,metadata!$B$2:$S$451,14,0)</f>
        <v>65.013333</v>
      </c>
      <c r="R1611" s="0" t="n">
        <f aca="false">VLOOKUP($D1611,metadata!$B$2:$S$451,15,0)</f>
        <v>25.4725</v>
      </c>
      <c r="S1611" s="0" t="str">
        <f aca="false">VLOOKUP($D1611,metadata!$B$2:$S$451,16,0)</f>
        <v/>
      </c>
      <c r="T1611" s="0" t="str">
        <f aca="false">VLOOKUP($D1611,metadata!$B$2:$S$451,17,0)</f>
        <v/>
      </c>
      <c r="U1611" s="0" t="str">
        <f aca="false">VLOOKUP($D1611,metadata!$B$2:$S$451,18,0)</f>
        <v/>
      </c>
      <c r="V1611" s="0" t="n">
        <f aca="false">VLOOKUP($D1611,metadata!$B$2:$Z$451,19,0)</f>
        <v>443</v>
      </c>
      <c r="W1611" s="0" t="str">
        <f aca="false">VLOOKUP($D1611,metadata!$B$2:$Z$451,20,0)</f>
        <v>global average</v>
      </c>
      <c r="X1611" s="0" t="str">
        <f aca="false">VLOOKUP($D1611,metadata!$B$2:$Z$451,21,0)</f>
        <v/>
      </c>
      <c r="Y1611" s="0" t="str">
        <f aca="false">VLOOKUP($D1611,metadata!$B$2:$Z$451,22,0)</f>
        <v>42_1</v>
      </c>
      <c r="Z1611" s="0" t="str">
        <f aca="false">VLOOKUP($D1611,metadata!$B$2:$Z$451,23,0)</f>
        <v/>
      </c>
      <c r="AA1611" s="0" t="str">
        <f aca="false">VLOOKUP($D1611,metadata!$B$2:$Z$451,24,0)</f>
        <v/>
      </c>
      <c r="AB1611" s="0" t="str">
        <f aca="false">VLOOKUP($D1611,metadata!$B$2:$Z$451,25,0)</f>
        <v/>
      </c>
      <c r="AC1611" s="0" t="n">
        <v>18.1589793915603</v>
      </c>
      <c r="AD1611" s="0" t="n">
        <v>99.5785129851434</v>
      </c>
      <c r="AF1611" s="0" t="n">
        <f aca="false">IF(AE1611="",V1611,AE1611)</f>
        <v>443</v>
      </c>
      <c r="AG1611" s="0" t="n">
        <v>18</v>
      </c>
      <c r="AH1611" s="0" t="n">
        <v>1996</v>
      </c>
      <c r="AI1611" s="0" t="s">
        <v>37</v>
      </c>
      <c r="AJ1611" s="0" t="s">
        <v>37</v>
      </c>
    </row>
    <row r="1612" customFormat="false" ht="13.8" hidden="false" customHeight="false" outlineLevel="0" collapsed="false">
      <c r="C1612" s="0" t="n">
        <v>1620</v>
      </c>
      <c r="D1612" s="3" t="str">
        <f aca="false">VLOOKUP(C1612,$A$1:$B$451,2)</f>
        <v>42- Oulo2</v>
      </c>
      <c r="E1612" s="0" t="str">
        <f aca="false">VLOOKUP($D1612,metadata!$B$2:$S$451,2,0)</f>
        <v>Riihimaa, A; Kimura, MT; Lumme, J; Lakovaara, S</v>
      </c>
      <c r="F1612" s="0" t="str">
        <f aca="false">VLOOKUP($D1612,metadata!$B$2:$S$451,3,0)</f>
        <v>Geographical variation in the larval diapause of Chymomyza costata (Diptera; Drosophilidae)</v>
      </c>
      <c r="G1612" s="0" t="str">
        <f aca="false">VLOOKUP($D1612,metadata!$B$2:$S$451,4,0)</f>
        <v>10.1111/j.1601-5223.1996.00151.x</v>
      </c>
      <c r="H1612" s="0" t="str">
        <f aca="false">VLOOKUP($D1612,metadata!$B$2:$S$451,5,0)</f>
        <v>y</v>
      </c>
      <c r="I1612" s="0" t="str">
        <f aca="false">VLOOKUP($D1612,metadata!$B$2:$S$451,6,0)</f>
        <v>a</v>
      </c>
      <c r="J1612" s="0" t="str">
        <f aca="false">VLOOKUP($D1612,metadata!$B$2:$S$451,7,0)</f>
        <v>i</v>
      </c>
      <c r="K1612" s="0" t="n">
        <f aca="false">VLOOKUP($D1612,metadata!$B$2:$S$451,8,0)</f>
        <v>14</v>
      </c>
      <c r="L1612" s="0" t="n">
        <f aca="false">VLOOKUP($D1612,metadata!$B$2:$S$451,9,0)</f>
        <v>8</v>
      </c>
      <c r="M1612" s="0" t="str">
        <f aca="false">VLOOKUP($D1612,metadata!$B$2:$S$451,10,0)</f>
        <v/>
      </c>
      <c r="N1612" s="0" t="str">
        <f aca="false">VLOOKUP($D1612,metadata!$B$2:$S$451,11,0)</f>
        <v>Chymomyza costata</v>
      </c>
      <c r="O1612" s="0" t="str">
        <f aca="false">VLOOKUP($D1612,metadata!$B$2:$S$451,12,0)</f>
        <v>diptera</v>
      </c>
      <c r="P1612" s="0" t="str">
        <f aca="false">VLOOKUP($D1612,metadata!$B$2:$S$451,13,0)</f>
        <v>Oulo2</v>
      </c>
      <c r="Q1612" s="0" t="n">
        <f aca="false">VLOOKUP($D1612,metadata!$B$2:$S$451,14,0)</f>
        <v>65.013333</v>
      </c>
      <c r="R1612" s="0" t="n">
        <f aca="false">VLOOKUP($D1612,metadata!$B$2:$S$451,15,0)</f>
        <v>25.4725</v>
      </c>
      <c r="S1612" s="0" t="str">
        <f aca="false">VLOOKUP($D1612,metadata!$B$2:$S$451,16,0)</f>
        <v/>
      </c>
      <c r="T1612" s="0" t="str">
        <f aca="false">VLOOKUP($D1612,metadata!$B$2:$S$451,17,0)</f>
        <v/>
      </c>
      <c r="U1612" s="0" t="str">
        <f aca="false">VLOOKUP($D1612,metadata!$B$2:$S$451,18,0)</f>
        <v/>
      </c>
      <c r="V1612" s="0" t="n">
        <f aca="false">VLOOKUP($D1612,metadata!$B$2:$Z$451,19,0)</f>
        <v>443</v>
      </c>
      <c r="W1612" s="0" t="str">
        <f aca="false">VLOOKUP($D1612,metadata!$B$2:$Z$451,20,0)</f>
        <v>global average</v>
      </c>
      <c r="X1612" s="0" t="str">
        <f aca="false">VLOOKUP($D1612,metadata!$B$2:$Z$451,21,0)</f>
        <v/>
      </c>
      <c r="Y1612" s="0" t="str">
        <f aca="false">VLOOKUP($D1612,metadata!$B$2:$Z$451,22,0)</f>
        <v>42_1</v>
      </c>
      <c r="Z1612" s="0" t="str">
        <f aca="false">VLOOKUP($D1612,metadata!$B$2:$Z$451,23,0)</f>
        <v/>
      </c>
      <c r="AA1612" s="0" t="str">
        <f aca="false">VLOOKUP($D1612,metadata!$B$2:$Z$451,24,0)</f>
        <v/>
      </c>
      <c r="AB1612" s="0" t="str">
        <f aca="false">VLOOKUP($D1612,metadata!$B$2:$Z$451,25,0)</f>
        <v/>
      </c>
      <c r="AC1612" s="0" t="n">
        <v>19.4779195289499</v>
      </c>
      <c r="AD1612" s="0" t="n">
        <v>82.6338991341173</v>
      </c>
      <c r="AF1612" s="0" t="n">
        <f aca="false">IF(AE1612="",V1612,AE1612)</f>
        <v>443</v>
      </c>
      <c r="AG1612" s="0" t="n">
        <v>19.5</v>
      </c>
      <c r="AH1612" s="0" t="n">
        <v>1996</v>
      </c>
      <c r="AI1612" s="0" t="s">
        <v>37</v>
      </c>
      <c r="AJ1612" s="0" t="s">
        <v>37</v>
      </c>
    </row>
    <row r="1613" customFormat="false" ht="13.8" hidden="false" customHeight="false" outlineLevel="0" collapsed="false">
      <c r="C1613" s="0" t="n">
        <v>1621</v>
      </c>
      <c r="D1613" s="3" t="str">
        <f aca="false">VLOOKUP(C1613,$A$1:$B$451,2)</f>
        <v>42- Oulo2</v>
      </c>
      <c r="E1613" s="0" t="str">
        <f aca="false">VLOOKUP($D1613,metadata!$B$2:$S$451,2,0)</f>
        <v>Riihimaa, A; Kimura, MT; Lumme, J; Lakovaara, S</v>
      </c>
      <c r="F1613" s="0" t="str">
        <f aca="false">VLOOKUP($D1613,metadata!$B$2:$S$451,3,0)</f>
        <v>Geographical variation in the larval diapause of Chymomyza costata (Diptera; Drosophilidae)</v>
      </c>
      <c r="G1613" s="0" t="str">
        <f aca="false">VLOOKUP($D1613,metadata!$B$2:$S$451,4,0)</f>
        <v>10.1111/j.1601-5223.1996.00151.x</v>
      </c>
      <c r="H1613" s="0" t="str">
        <f aca="false">VLOOKUP($D1613,metadata!$B$2:$S$451,5,0)</f>
        <v>y</v>
      </c>
      <c r="I1613" s="0" t="str">
        <f aca="false">VLOOKUP($D1613,metadata!$B$2:$S$451,6,0)</f>
        <v>a</v>
      </c>
      <c r="J1613" s="0" t="str">
        <f aca="false">VLOOKUP($D1613,metadata!$B$2:$S$451,7,0)</f>
        <v>i</v>
      </c>
      <c r="K1613" s="0" t="n">
        <f aca="false">VLOOKUP($D1613,metadata!$B$2:$S$451,8,0)</f>
        <v>14</v>
      </c>
      <c r="L1613" s="0" t="n">
        <f aca="false">VLOOKUP($D1613,metadata!$B$2:$S$451,9,0)</f>
        <v>8</v>
      </c>
      <c r="M1613" s="0" t="str">
        <f aca="false">VLOOKUP($D1613,metadata!$B$2:$S$451,10,0)</f>
        <v/>
      </c>
      <c r="N1613" s="0" t="str">
        <f aca="false">VLOOKUP($D1613,metadata!$B$2:$S$451,11,0)</f>
        <v>Chymomyza costata</v>
      </c>
      <c r="O1613" s="0" t="str">
        <f aca="false">VLOOKUP($D1613,metadata!$B$2:$S$451,12,0)</f>
        <v>diptera</v>
      </c>
      <c r="P1613" s="0" t="str">
        <f aca="false">VLOOKUP($D1613,metadata!$B$2:$S$451,13,0)</f>
        <v>Oulo2</v>
      </c>
      <c r="Q1613" s="0" t="n">
        <f aca="false">VLOOKUP($D1613,metadata!$B$2:$S$451,14,0)</f>
        <v>65.013333</v>
      </c>
      <c r="R1613" s="0" t="n">
        <f aca="false">VLOOKUP($D1613,metadata!$B$2:$S$451,15,0)</f>
        <v>25.4725</v>
      </c>
      <c r="S1613" s="0" t="str">
        <f aca="false">VLOOKUP($D1613,metadata!$B$2:$S$451,16,0)</f>
        <v/>
      </c>
      <c r="T1613" s="0" t="str">
        <f aca="false">VLOOKUP($D1613,metadata!$B$2:$S$451,17,0)</f>
        <v/>
      </c>
      <c r="U1613" s="0" t="str">
        <f aca="false">VLOOKUP($D1613,metadata!$B$2:$S$451,18,0)</f>
        <v/>
      </c>
      <c r="V1613" s="0" t="n">
        <f aca="false">VLOOKUP($D1613,metadata!$B$2:$Z$451,19,0)</f>
        <v>443</v>
      </c>
      <c r="W1613" s="0" t="str">
        <f aca="false">VLOOKUP($D1613,metadata!$B$2:$Z$451,20,0)</f>
        <v>global average</v>
      </c>
      <c r="X1613" s="0" t="str">
        <f aca="false">VLOOKUP($D1613,metadata!$B$2:$Z$451,21,0)</f>
        <v/>
      </c>
      <c r="Y1613" s="0" t="str">
        <f aca="false">VLOOKUP($D1613,metadata!$B$2:$Z$451,22,0)</f>
        <v>42_1</v>
      </c>
      <c r="Z1613" s="0" t="str">
        <f aca="false">VLOOKUP($D1613,metadata!$B$2:$Z$451,23,0)</f>
        <v/>
      </c>
      <c r="AA1613" s="0" t="str">
        <f aca="false">VLOOKUP($D1613,metadata!$B$2:$Z$451,24,0)</f>
        <v/>
      </c>
      <c r="AB1613" s="0" t="str">
        <f aca="false">VLOOKUP($D1613,metadata!$B$2:$Z$451,25,0)</f>
        <v/>
      </c>
      <c r="AC1613" s="0" t="n">
        <v>21.9980372914622</v>
      </c>
      <c r="AD1613" s="0" t="n">
        <v>48.4493364249604</v>
      </c>
      <c r="AF1613" s="0" t="n">
        <f aca="false">IF(AE1613="",V1613,AE1613)</f>
        <v>443</v>
      </c>
      <c r="AG1613" s="0" t="n">
        <v>22</v>
      </c>
      <c r="AH1613" s="0" t="n">
        <v>1996</v>
      </c>
      <c r="AI1613" s="0" t="s">
        <v>37</v>
      </c>
      <c r="AJ1613" s="0" t="s">
        <v>37</v>
      </c>
    </row>
    <row r="1614" customFormat="false" ht="13.8" hidden="false" customHeight="false" outlineLevel="0" collapsed="false">
      <c r="C1614" s="0" t="n">
        <v>1622</v>
      </c>
      <c r="D1614" s="3" t="str">
        <f aca="false">VLOOKUP(C1614,$A$1:$B$451,2)</f>
        <v>42- Oulo2</v>
      </c>
      <c r="E1614" s="0" t="str">
        <f aca="false">VLOOKUP($D1614,metadata!$B$2:$S$451,2,0)</f>
        <v>Riihimaa, A; Kimura, MT; Lumme, J; Lakovaara, S</v>
      </c>
      <c r="F1614" s="0" t="str">
        <f aca="false">VLOOKUP($D1614,metadata!$B$2:$S$451,3,0)</f>
        <v>Geographical variation in the larval diapause of Chymomyza costata (Diptera; Drosophilidae)</v>
      </c>
      <c r="G1614" s="0" t="str">
        <f aca="false">VLOOKUP($D1614,metadata!$B$2:$S$451,4,0)</f>
        <v>10.1111/j.1601-5223.1996.00151.x</v>
      </c>
      <c r="H1614" s="0" t="str">
        <f aca="false">VLOOKUP($D1614,metadata!$B$2:$S$451,5,0)</f>
        <v>y</v>
      </c>
      <c r="I1614" s="0" t="str">
        <f aca="false">VLOOKUP($D1614,metadata!$B$2:$S$451,6,0)</f>
        <v>a</v>
      </c>
      <c r="J1614" s="0" t="str">
        <f aca="false">VLOOKUP($D1614,metadata!$B$2:$S$451,7,0)</f>
        <v>i</v>
      </c>
      <c r="K1614" s="0" t="n">
        <f aca="false">VLOOKUP($D1614,metadata!$B$2:$S$451,8,0)</f>
        <v>14</v>
      </c>
      <c r="L1614" s="0" t="n">
        <f aca="false">VLOOKUP($D1614,metadata!$B$2:$S$451,9,0)</f>
        <v>8</v>
      </c>
      <c r="M1614" s="0" t="str">
        <f aca="false">VLOOKUP($D1614,metadata!$B$2:$S$451,10,0)</f>
        <v/>
      </c>
      <c r="N1614" s="0" t="str">
        <f aca="false">VLOOKUP($D1614,metadata!$B$2:$S$451,11,0)</f>
        <v>Chymomyza costata</v>
      </c>
      <c r="O1614" s="0" t="str">
        <f aca="false">VLOOKUP($D1614,metadata!$B$2:$S$451,12,0)</f>
        <v>diptera</v>
      </c>
      <c r="P1614" s="0" t="str">
        <f aca="false">VLOOKUP($D1614,metadata!$B$2:$S$451,13,0)</f>
        <v>Oulo2</v>
      </c>
      <c r="Q1614" s="0" t="n">
        <f aca="false">VLOOKUP($D1614,metadata!$B$2:$S$451,14,0)</f>
        <v>65.013333</v>
      </c>
      <c r="R1614" s="0" t="n">
        <f aca="false">VLOOKUP($D1614,metadata!$B$2:$S$451,15,0)</f>
        <v>25.4725</v>
      </c>
      <c r="S1614" s="0" t="str">
        <f aca="false">VLOOKUP($D1614,metadata!$B$2:$S$451,16,0)</f>
        <v/>
      </c>
      <c r="T1614" s="0" t="str">
        <f aca="false">VLOOKUP($D1614,metadata!$B$2:$S$451,17,0)</f>
        <v/>
      </c>
      <c r="U1614" s="0" t="str">
        <f aca="false">VLOOKUP($D1614,metadata!$B$2:$S$451,18,0)</f>
        <v/>
      </c>
      <c r="V1614" s="0" t="n">
        <f aca="false">VLOOKUP($D1614,metadata!$B$2:$Z$451,19,0)</f>
        <v>443</v>
      </c>
      <c r="W1614" s="0" t="str">
        <f aca="false">VLOOKUP($D1614,metadata!$B$2:$Z$451,20,0)</f>
        <v>global average</v>
      </c>
      <c r="X1614" s="0" t="str">
        <f aca="false">VLOOKUP($D1614,metadata!$B$2:$Z$451,21,0)</f>
        <v/>
      </c>
      <c r="Y1614" s="0" t="str">
        <f aca="false">VLOOKUP($D1614,metadata!$B$2:$Z$451,22,0)</f>
        <v>42_1</v>
      </c>
      <c r="Z1614" s="0" t="str">
        <f aca="false">VLOOKUP($D1614,metadata!$B$2:$Z$451,23,0)</f>
        <v/>
      </c>
      <c r="AA1614" s="0" t="str">
        <f aca="false">VLOOKUP($D1614,metadata!$B$2:$Z$451,24,0)</f>
        <v/>
      </c>
      <c r="AB1614" s="0" t="str">
        <f aca="false">VLOOKUP($D1614,metadata!$B$2:$Z$451,25,0)</f>
        <v/>
      </c>
      <c r="AC1614" s="0" t="n">
        <v>24.0117762512266</v>
      </c>
      <c r="AD1614" s="0" t="n">
        <v>36.2755902830448</v>
      </c>
      <c r="AF1614" s="0" t="n">
        <f aca="false">IF(AE1614="",V1614,AE1614)</f>
        <v>443</v>
      </c>
      <c r="AG1614" s="0" t="n">
        <v>24</v>
      </c>
      <c r="AH1614" s="0" t="n">
        <v>1996</v>
      </c>
      <c r="AI1614" s="0" t="s">
        <v>37</v>
      </c>
      <c r="AJ1614" s="0" t="s">
        <v>37</v>
      </c>
    </row>
    <row r="1615" customFormat="false" ht="13.8" hidden="false" customHeight="false" outlineLevel="0" collapsed="false">
      <c r="C1615" s="0" t="n">
        <v>1623</v>
      </c>
      <c r="D1615" s="3" t="str">
        <f aca="false">VLOOKUP(C1615,$A$1:$B$451,2)</f>
        <v>42- Kuopio</v>
      </c>
      <c r="E1615" s="0" t="str">
        <f aca="false">VLOOKUP($D1615,metadata!$B$2:$S$451,2,0)</f>
        <v>Riihimaa, A; Kimura, MT; Lumme, J; Lakovaara, S</v>
      </c>
      <c r="F1615" s="0" t="str">
        <f aca="false">VLOOKUP($D1615,metadata!$B$2:$S$451,3,0)</f>
        <v>Geographical variation in the larval diapause of Chymomyza costata (Diptera; Drosophilidae)</v>
      </c>
      <c r="G1615" s="0" t="str">
        <f aca="false">VLOOKUP($D1615,metadata!$B$2:$S$451,4,0)</f>
        <v>10.1111/j.1601-5223.1996.00151.x</v>
      </c>
      <c r="H1615" s="0" t="str">
        <f aca="false">VLOOKUP($D1615,metadata!$B$2:$S$451,5,0)</f>
        <v>y</v>
      </c>
      <c r="I1615" s="0" t="str">
        <f aca="false">VLOOKUP($D1615,metadata!$B$2:$S$451,6,0)</f>
        <v>a</v>
      </c>
      <c r="J1615" s="0" t="str">
        <f aca="false">VLOOKUP($D1615,metadata!$B$2:$S$451,7,0)</f>
        <v>i</v>
      </c>
      <c r="K1615" s="0" t="n">
        <f aca="false">VLOOKUP($D1615,metadata!$B$2:$S$451,8,0)</f>
        <v>14</v>
      </c>
      <c r="L1615" s="0" t="n">
        <f aca="false">VLOOKUP($D1615,metadata!$B$2:$S$451,9,0)</f>
        <v>8</v>
      </c>
      <c r="M1615" s="0" t="str">
        <f aca="false">VLOOKUP($D1615,metadata!$B$2:$S$451,10,0)</f>
        <v/>
      </c>
      <c r="N1615" s="0" t="str">
        <f aca="false">VLOOKUP($D1615,metadata!$B$2:$S$451,11,0)</f>
        <v>Chymomyza costata</v>
      </c>
      <c r="O1615" s="0" t="str">
        <f aca="false">VLOOKUP($D1615,metadata!$B$2:$S$451,12,0)</f>
        <v>diptera</v>
      </c>
      <c r="P1615" s="0" t="str">
        <f aca="false">VLOOKUP($D1615,metadata!$B$2:$S$451,13,0)</f>
        <v>Kuopio</v>
      </c>
      <c r="Q1615" s="0" t="n">
        <f aca="false">VLOOKUP($D1615,metadata!$B$2:$S$451,14,0)</f>
        <v>62.899722</v>
      </c>
      <c r="R1615" s="0" t="n">
        <f aca="false">VLOOKUP($D1615,metadata!$B$2:$S$451,15,0)</f>
        <v>27.683056</v>
      </c>
      <c r="S1615" s="0" t="str">
        <f aca="false">VLOOKUP($D1615,metadata!$B$2:$S$451,16,0)</f>
        <v/>
      </c>
      <c r="T1615" s="0" t="str">
        <f aca="false">VLOOKUP($D1615,metadata!$B$2:$S$451,17,0)</f>
        <v/>
      </c>
      <c r="U1615" s="0" t="str">
        <f aca="false">VLOOKUP($D1615,metadata!$B$2:$S$451,18,0)</f>
        <v/>
      </c>
      <c r="V1615" s="0" t="n">
        <f aca="false">VLOOKUP($D1615,metadata!$B$2:$Z$451,19,0)</f>
        <v>443</v>
      </c>
      <c r="W1615" s="0" t="str">
        <f aca="false">VLOOKUP($D1615,metadata!$B$2:$Z$451,20,0)</f>
        <v>global average</v>
      </c>
      <c r="X1615" s="0" t="str">
        <f aca="false">VLOOKUP($D1615,metadata!$B$2:$Z$451,21,0)</f>
        <v/>
      </c>
      <c r="Y1615" s="0" t="str">
        <f aca="false">VLOOKUP($D1615,metadata!$B$2:$Z$451,22,0)</f>
        <v>42_1</v>
      </c>
      <c r="Z1615" s="0" t="str">
        <f aca="false">VLOOKUP($D1615,metadata!$B$2:$Z$451,23,0)</f>
        <v/>
      </c>
      <c r="AA1615" s="0" t="str">
        <f aca="false">VLOOKUP($D1615,metadata!$B$2:$Z$451,24,0)</f>
        <v/>
      </c>
      <c r="AB1615" s="0" t="str">
        <f aca="false">VLOOKUP($D1615,metadata!$B$2:$Z$451,25,0)</f>
        <v/>
      </c>
      <c r="AC1615" s="0" t="n">
        <v>11.9764474975466</v>
      </c>
      <c r="AD1615" s="0" t="n">
        <v>99.8462957746042</v>
      </c>
      <c r="AF1615" s="0" t="n">
        <f aca="false">IF(AE1615="",V1615,AE1615)</f>
        <v>443</v>
      </c>
      <c r="AG1615" s="0" t="n">
        <f aca="false">ROUND(AC1615,1)</f>
        <v>12</v>
      </c>
      <c r="AH1615" s="0" t="n">
        <v>1996</v>
      </c>
      <c r="AI1615" s="0" t="s">
        <v>37</v>
      </c>
      <c r="AJ1615" s="0" t="s">
        <v>37</v>
      </c>
    </row>
    <row r="1616" customFormat="false" ht="13.8" hidden="false" customHeight="false" outlineLevel="0" collapsed="false">
      <c r="C1616" s="0" t="n">
        <v>1624</v>
      </c>
      <c r="D1616" s="3" t="str">
        <f aca="false">VLOOKUP(C1616,$A$1:$B$451,2)</f>
        <v>42- Kuopio</v>
      </c>
      <c r="E1616" s="0" t="str">
        <f aca="false">VLOOKUP($D1616,metadata!$B$2:$S$451,2,0)</f>
        <v>Riihimaa, A; Kimura, MT; Lumme, J; Lakovaara, S</v>
      </c>
      <c r="F1616" s="0" t="str">
        <f aca="false">VLOOKUP($D1616,metadata!$B$2:$S$451,3,0)</f>
        <v>Geographical variation in the larval diapause of Chymomyza costata (Diptera; Drosophilidae)</v>
      </c>
      <c r="G1616" s="0" t="str">
        <f aca="false">VLOOKUP($D1616,metadata!$B$2:$S$451,4,0)</f>
        <v>10.1111/j.1601-5223.1996.00151.x</v>
      </c>
      <c r="H1616" s="0" t="str">
        <f aca="false">VLOOKUP($D1616,metadata!$B$2:$S$451,5,0)</f>
        <v>y</v>
      </c>
      <c r="I1616" s="0" t="str">
        <f aca="false">VLOOKUP($D1616,metadata!$B$2:$S$451,6,0)</f>
        <v>a</v>
      </c>
      <c r="J1616" s="0" t="str">
        <f aca="false">VLOOKUP($D1616,metadata!$B$2:$S$451,7,0)</f>
        <v>i</v>
      </c>
      <c r="K1616" s="0" t="n">
        <f aca="false">VLOOKUP($D1616,metadata!$B$2:$S$451,8,0)</f>
        <v>14</v>
      </c>
      <c r="L1616" s="0" t="n">
        <f aca="false">VLOOKUP($D1616,metadata!$B$2:$S$451,9,0)</f>
        <v>8</v>
      </c>
      <c r="M1616" s="0" t="str">
        <f aca="false">VLOOKUP($D1616,metadata!$B$2:$S$451,10,0)</f>
        <v/>
      </c>
      <c r="N1616" s="0" t="str">
        <f aca="false">VLOOKUP($D1616,metadata!$B$2:$S$451,11,0)</f>
        <v>Chymomyza costata</v>
      </c>
      <c r="O1616" s="0" t="str">
        <f aca="false">VLOOKUP($D1616,metadata!$B$2:$S$451,12,0)</f>
        <v>diptera</v>
      </c>
      <c r="P1616" s="0" t="str">
        <f aca="false">VLOOKUP($D1616,metadata!$B$2:$S$451,13,0)</f>
        <v>Kuopio</v>
      </c>
      <c r="Q1616" s="0" t="n">
        <f aca="false">VLOOKUP($D1616,metadata!$B$2:$S$451,14,0)</f>
        <v>62.899722</v>
      </c>
      <c r="R1616" s="0" t="n">
        <f aca="false">VLOOKUP($D1616,metadata!$B$2:$S$451,15,0)</f>
        <v>27.683056</v>
      </c>
      <c r="S1616" s="0" t="str">
        <f aca="false">VLOOKUP($D1616,metadata!$B$2:$S$451,16,0)</f>
        <v/>
      </c>
      <c r="T1616" s="0" t="str">
        <f aca="false">VLOOKUP($D1616,metadata!$B$2:$S$451,17,0)</f>
        <v/>
      </c>
      <c r="U1616" s="0" t="str">
        <f aca="false">VLOOKUP($D1616,metadata!$B$2:$S$451,18,0)</f>
        <v/>
      </c>
      <c r="V1616" s="0" t="n">
        <f aca="false">VLOOKUP($D1616,metadata!$B$2:$Z$451,19,0)</f>
        <v>443</v>
      </c>
      <c r="W1616" s="0" t="str">
        <f aca="false">VLOOKUP($D1616,metadata!$B$2:$Z$451,20,0)</f>
        <v>global average</v>
      </c>
      <c r="X1616" s="0" t="str">
        <f aca="false">VLOOKUP($D1616,metadata!$B$2:$Z$451,21,0)</f>
        <v/>
      </c>
      <c r="Y1616" s="0" t="str">
        <f aca="false">VLOOKUP($D1616,metadata!$B$2:$Z$451,22,0)</f>
        <v>42_1</v>
      </c>
      <c r="Z1616" s="0" t="str">
        <f aca="false">VLOOKUP($D1616,metadata!$B$2:$Z$451,23,0)</f>
        <v/>
      </c>
      <c r="AA1616" s="0" t="str">
        <f aca="false">VLOOKUP($D1616,metadata!$B$2:$Z$451,24,0)</f>
        <v/>
      </c>
      <c r="AB1616" s="0" t="str">
        <f aca="false">VLOOKUP($D1616,metadata!$B$2:$Z$451,25,0)</f>
        <v/>
      </c>
      <c r="AC1616" s="0" t="n">
        <v>13.4838076545632</v>
      </c>
      <c r="AD1616" s="0" t="n">
        <v>99.9041863892044</v>
      </c>
      <c r="AF1616" s="0" t="n">
        <f aca="false">IF(AE1616="",V1616,AE1616)</f>
        <v>443</v>
      </c>
      <c r="AG1616" s="0" t="n">
        <f aca="false">ROUND(AC1616,1)</f>
        <v>13.5</v>
      </c>
      <c r="AH1616" s="0" t="n">
        <v>1996</v>
      </c>
      <c r="AI1616" s="0" t="s">
        <v>37</v>
      </c>
      <c r="AJ1616" s="0" t="s">
        <v>37</v>
      </c>
    </row>
    <row r="1617" customFormat="false" ht="13.8" hidden="false" customHeight="false" outlineLevel="0" collapsed="false">
      <c r="C1617" s="0" t="n">
        <v>1625</v>
      </c>
      <c r="D1617" s="3" t="str">
        <f aca="false">VLOOKUP(C1617,$A$1:$B$451,2)</f>
        <v>42- Kuopio</v>
      </c>
      <c r="E1617" s="0" t="str">
        <f aca="false">VLOOKUP($D1617,metadata!$B$2:$S$451,2,0)</f>
        <v>Riihimaa, A; Kimura, MT; Lumme, J; Lakovaara, S</v>
      </c>
      <c r="F1617" s="0" t="str">
        <f aca="false">VLOOKUP($D1617,metadata!$B$2:$S$451,3,0)</f>
        <v>Geographical variation in the larval diapause of Chymomyza costata (Diptera; Drosophilidae)</v>
      </c>
      <c r="G1617" s="0" t="str">
        <f aca="false">VLOOKUP($D1617,metadata!$B$2:$S$451,4,0)</f>
        <v>10.1111/j.1601-5223.1996.00151.x</v>
      </c>
      <c r="H1617" s="0" t="str">
        <f aca="false">VLOOKUP($D1617,metadata!$B$2:$S$451,5,0)</f>
        <v>y</v>
      </c>
      <c r="I1617" s="0" t="str">
        <f aca="false">VLOOKUP($D1617,metadata!$B$2:$S$451,6,0)</f>
        <v>a</v>
      </c>
      <c r="J1617" s="0" t="str">
        <f aca="false">VLOOKUP($D1617,metadata!$B$2:$S$451,7,0)</f>
        <v>i</v>
      </c>
      <c r="K1617" s="0" t="n">
        <f aca="false">VLOOKUP($D1617,metadata!$B$2:$S$451,8,0)</f>
        <v>14</v>
      </c>
      <c r="L1617" s="0" t="n">
        <f aca="false">VLOOKUP($D1617,metadata!$B$2:$S$451,9,0)</f>
        <v>8</v>
      </c>
      <c r="M1617" s="0" t="str">
        <f aca="false">VLOOKUP($D1617,metadata!$B$2:$S$451,10,0)</f>
        <v/>
      </c>
      <c r="N1617" s="0" t="str">
        <f aca="false">VLOOKUP($D1617,metadata!$B$2:$S$451,11,0)</f>
        <v>Chymomyza costata</v>
      </c>
      <c r="O1617" s="0" t="str">
        <f aca="false">VLOOKUP($D1617,metadata!$B$2:$S$451,12,0)</f>
        <v>diptera</v>
      </c>
      <c r="P1617" s="0" t="str">
        <f aca="false">VLOOKUP($D1617,metadata!$B$2:$S$451,13,0)</f>
        <v>Kuopio</v>
      </c>
      <c r="Q1617" s="0" t="n">
        <f aca="false">VLOOKUP($D1617,metadata!$B$2:$S$451,14,0)</f>
        <v>62.899722</v>
      </c>
      <c r="R1617" s="0" t="n">
        <f aca="false">VLOOKUP($D1617,metadata!$B$2:$S$451,15,0)</f>
        <v>27.683056</v>
      </c>
      <c r="S1617" s="0" t="str">
        <f aca="false">VLOOKUP($D1617,metadata!$B$2:$S$451,16,0)</f>
        <v/>
      </c>
      <c r="T1617" s="0" t="str">
        <f aca="false">VLOOKUP($D1617,metadata!$B$2:$S$451,17,0)</f>
        <v/>
      </c>
      <c r="U1617" s="0" t="str">
        <f aca="false">VLOOKUP($D1617,metadata!$B$2:$S$451,18,0)</f>
        <v/>
      </c>
      <c r="V1617" s="0" t="n">
        <f aca="false">VLOOKUP($D1617,metadata!$B$2:$Z$451,19,0)</f>
        <v>443</v>
      </c>
      <c r="W1617" s="0" t="str">
        <f aca="false">VLOOKUP($D1617,metadata!$B$2:$Z$451,20,0)</f>
        <v>global average</v>
      </c>
      <c r="X1617" s="0" t="str">
        <f aca="false">VLOOKUP($D1617,metadata!$B$2:$Z$451,21,0)</f>
        <v/>
      </c>
      <c r="Y1617" s="0" t="str">
        <f aca="false">VLOOKUP($D1617,metadata!$B$2:$Z$451,22,0)</f>
        <v>42_1</v>
      </c>
      <c r="Z1617" s="0" t="str">
        <f aca="false">VLOOKUP($D1617,metadata!$B$2:$Z$451,23,0)</f>
        <v/>
      </c>
      <c r="AA1617" s="0" t="str">
        <f aca="false">VLOOKUP($D1617,metadata!$B$2:$Z$451,24,0)</f>
        <v/>
      </c>
      <c r="AB1617" s="0" t="str">
        <f aca="false">VLOOKUP($D1617,metadata!$B$2:$Z$451,25,0)</f>
        <v/>
      </c>
      <c r="AC1617" s="0" t="n">
        <v>14.9793915603532</v>
      </c>
      <c r="AD1617" s="0" t="n">
        <v>99.9640892444191</v>
      </c>
      <c r="AF1617" s="0" t="n">
        <f aca="false">IF(AE1617="",V1617,AE1617)</f>
        <v>443</v>
      </c>
      <c r="AG1617" s="0" t="n">
        <f aca="false">ROUND(AC1617,1)</f>
        <v>15</v>
      </c>
      <c r="AH1617" s="0" t="n">
        <v>1996</v>
      </c>
      <c r="AI1617" s="0" t="s">
        <v>37</v>
      </c>
      <c r="AJ1617" s="0" t="s">
        <v>37</v>
      </c>
    </row>
    <row r="1618" customFormat="false" ht="13.8" hidden="false" customHeight="false" outlineLevel="0" collapsed="false">
      <c r="C1618" s="0" t="n">
        <v>1626</v>
      </c>
      <c r="D1618" s="3" t="str">
        <f aca="false">VLOOKUP(C1618,$A$1:$B$451,2)</f>
        <v>42- Kuopio</v>
      </c>
      <c r="E1618" s="0" t="str">
        <f aca="false">VLOOKUP($D1618,metadata!$B$2:$S$451,2,0)</f>
        <v>Riihimaa, A; Kimura, MT; Lumme, J; Lakovaara, S</v>
      </c>
      <c r="F1618" s="0" t="str">
        <f aca="false">VLOOKUP($D1618,metadata!$B$2:$S$451,3,0)</f>
        <v>Geographical variation in the larval diapause of Chymomyza costata (Diptera; Drosophilidae)</v>
      </c>
      <c r="G1618" s="0" t="str">
        <f aca="false">VLOOKUP($D1618,metadata!$B$2:$S$451,4,0)</f>
        <v>10.1111/j.1601-5223.1996.00151.x</v>
      </c>
      <c r="H1618" s="0" t="str">
        <f aca="false">VLOOKUP($D1618,metadata!$B$2:$S$451,5,0)</f>
        <v>y</v>
      </c>
      <c r="I1618" s="0" t="str">
        <f aca="false">VLOOKUP($D1618,metadata!$B$2:$S$451,6,0)</f>
        <v>a</v>
      </c>
      <c r="J1618" s="0" t="str">
        <f aca="false">VLOOKUP($D1618,metadata!$B$2:$S$451,7,0)</f>
        <v>i</v>
      </c>
      <c r="K1618" s="0" t="n">
        <f aca="false">VLOOKUP($D1618,metadata!$B$2:$S$451,8,0)</f>
        <v>14</v>
      </c>
      <c r="L1618" s="0" t="n">
        <f aca="false">VLOOKUP($D1618,metadata!$B$2:$S$451,9,0)</f>
        <v>8</v>
      </c>
      <c r="M1618" s="0" t="str">
        <f aca="false">VLOOKUP($D1618,metadata!$B$2:$S$451,10,0)</f>
        <v/>
      </c>
      <c r="N1618" s="0" t="str">
        <f aca="false">VLOOKUP($D1618,metadata!$B$2:$S$451,11,0)</f>
        <v>Chymomyza costata</v>
      </c>
      <c r="O1618" s="0" t="str">
        <f aca="false">VLOOKUP($D1618,metadata!$B$2:$S$451,12,0)</f>
        <v>diptera</v>
      </c>
      <c r="P1618" s="0" t="str">
        <f aca="false">VLOOKUP($D1618,metadata!$B$2:$S$451,13,0)</f>
        <v>Kuopio</v>
      </c>
      <c r="Q1618" s="0" t="n">
        <f aca="false">VLOOKUP($D1618,metadata!$B$2:$S$451,14,0)</f>
        <v>62.899722</v>
      </c>
      <c r="R1618" s="0" t="n">
        <f aca="false">VLOOKUP($D1618,metadata!$B$2:$S$451,15,0)</f>
        <v>27.683056</v>
      </c>
      <c r="S1618" s="0" t="str">
        <f aca="false">VLOOKUP($D1618,metadata!$B$2:$S$451,16,0)</f>
        <v/>
      </c>
      <c r="T1618" s="0" t="str">
        <f aca="false">VLOOKUP($D1618,metadata!$B$2:$S$451,17,0)</f>
        <v/>
      </c>
      <c r="U1618" s="0" t="str">
        <f aca="false">VLOOKUP($D1618,metadata!$B$2:$S$451,18,0)</f>
        <v/>
      </c>
      <c r="V1618" s="0" t="n">
        <f aca="false">VLOOKUP($D1618,metadata!$B$2:$Z$451,19,0)</f>
        <v>443</v>
      </c>
      <c r="W1618" s="0" t="str">
        <f aca="false">VLOOKUP($D1618,metadata!$B$2:$Z$451,20,0)</f>
        <v>global average</v>
      </c>
      <c r="X1618" s="0" t="str">
        <f aca="false">VLOOKUP($D1618,metadata!$B$2:$Z$451,21,0)</f>
        <v/>
      </c>
      <c r="Y1618" s="0" t="str">
        <f aca="false">VLOOKUP($D1618,metadata!$B$2:$Z$451,22,0)</f>
        <v>42_1</v>
      </c>
      <c r="Z1618" s="0" t="str">
        <f aca="false">VLOOKUP($D1618,metadata!$B$2:$Z$451,23,0)</f>
        <v/>
      </c>
      <c r="AA1618" s="0" t="str">
        <f aca="false">VLOOKUP($D1618,metadata!$B$2:$Z$451,24,0)</f>
        <v/>
      </c>
      <c r="AB1618" s="0" t="str">
        <f aca="false">VLOOKUP($D1618,metadata!$B$2:$Z$451,25,0)</f>
        <v/>
      </c>
      <c r="AC1618" s="0" t="n">
        <v>16.4985279685966</v>
      </c>
      <c r="AD1618" s="0" t="n">
        <v>99.8622389117802</v>
      </c>
      <c r="AF1618" s="0" t="n">
        <f aca="false">IF(AE1618="",V1618,AE1618)</f>
        <v>443</v>
      </c>
      <c r="AG1618" s="0" t="n">
        <f aca="false">ROUND(AC1618,1)</f>
        <v>16.5</v>
      </c>
      <c r="AH1618" s="0" t="n">
        <v>1996</v>
      </c>
      <c r="AI1618" s="0" t="s">
        <v>37</v>
      </c>
      <c r="AJ1618" s="0" t="s">
        <v>37</v>
      </c>
    </row>
    <row r="1619" customFormat="false" ht="13.8" hidden="false" customHeight="false" outlineLevel="0" collapsed="false">
      <c r="C1619" s="0" t="n">
        <v>1627</v>
      </c>
      <c r="D1619" s="3" t="str">
        <f aca="false">VLOOKUP(C1619,$A$1:$B$451,2)</f>
        <v>42- Kuopio</v>
      </c>
      <c r="E1619" s="0" t="str">
        <f aca="false">VLOOKUP($D1619,metadata!$B$2:$S$451,2,0)</f>
        <v>Riihimaa, A; Kimura, MT; Lumme, J; Lakovaara, S</v>
      </c>
      <c r="F1619" s="0" t="str">
        <f aca="false">VLOOKUP($D1619,metadata!$B$2:$S$451,3,0)</f>
        <v>Geographical variation in the larval diapause of Chymomyza costata (Diptera; Drosophilidae)</v>
      </c>
      <c r="G1619" s="0" t="str">
        <f aca="false">VLOOKUP($D1619,metadata!$B$2:$S$451,4,0)</f>
        <v>10.1111/j.1601-5223.1996.00151.x</v>
      </c>
      <c r="H1619" s="0" t="str">
        <f aca="false">VLOOKUP($D1619,metadata!$B$2:$S$451,5,0)</f>
        <v>y</v>
      </c>
      <c r="I1619" s="0" t="str">
        <f aca="false">VLOOKUP($D1619,metadata!$B$2:$S$451,6,0)</f>
        <v>a</v>
      </c>
      <c r="J1619" s="0" t="str">
        <f aca="false">VLOOKUP($D1619,metadata!$B$2:$S$451,7,0)</f>
        <v>i</v>
      </c>
      <c r="K1619" s="0" t="n">
        <f aca="false">VLOOKUP($D1619,metadata!$B$2:$S$451,8,0)</f>
        <v>14</v>
      </c>
      <c r="L1619" s="0" t="n">
        <f aca="false">VLOOKUP($D1619,metadata!$B$2:$S$451,9,0)</f>
        <v>8</v>
      </c>
      <c r="M1619" s="0" t="str">
        <f aca="false">VLOOKUP($D1619,metadata!$B$2:$S$451,10,0)</f>
        <v/>
      </c>
      <c r="N1619" s="0" t="str">
        <f aca="false">VLOOKUP($D1619,metadata!$B$2:$S$451,11,0)</f>
        <v>Chymomyza costata</v>
      </c>
      <c r="O1619" s="0" t="str">
        <f aca="false">VLOOKUP($D1619,metadata!$B$2:$S$451,12,0)</f>
        <v>diptera</v>
      </c>
      <c r="P1619" s="0" t="str">
        <f aca="false">VLOOKUP($D1619,metadata!$B$2:$S$451,13,0)</f>
        <v>Kuopio</v>
      </c>
      <c r="Q1619" s="0" t="n">
        <f aca="false">VLOOKUP($D1619,metadata!$B$2:$S$451,14,0)</f>
        <v>62.899722</v>
      </c>
      <c r="R1619" s="0" t="n">
        <f aca="false">VLOOKUP($D1619,metadata!$B$2:$S$451,15,0)</f>
        <v>27.683056</v>
      </c>
      <c r="S1619" s="0" t="str">
        <f aca="false">VLOOKUP($D1619,metadata!$B$2:$S$451,16,0)</f>
        <v/>
      </c>
      <c r="T1619" s="0" t="str">
        <f aca="false">VLOOKUP($D1619,metadata!$B$2:$S$451,17,0)</f>
        <v/>
      </c>
      <c r="U1619" s="0" t="str">
        <f aca="false">VLOOKUP($D1619,metadata!$B$2:$S$451,18,0)</f>
        <v/>
      </c>
      <c r="V1619" s="0" t="n">
        <f aca="false">VLOOKUP($D1619,metadata!$B$2:$Z$451,19,0)</f>
        <v>443</v>
      </c>
      <c r="W1619" s="0" t="str">
        <f aca="false">VLOOKUP($D1619,metadata!$B$2:$Z$451,20,0)</f>
        <v>global average</v>
      </c>
      <c r="X1619" s="0" t="str">
        <f aca="false">VLOOKUP($D1619,metadata!$B$2:$Z$451,21,0)</f>
        <v/>
      </c>
      <c r="Y1619" s="0" t="str">
        <f aca="false">VLOOKUP($D1619,metadata!$B$2:$Z$451,22,0)</f>
        <v>42_1</v>
      </c>
      <c r="Z1619" s="0" t="str">
        <f aca="false">VLOOKUP($D1619,metadata!$B$2:$Z$451,23,0)</f>
        <v/>
      </c>
      <c r="AA1619" s="0" t="str">
        <f aca="false">VLOOKUP($D1619,metadata!$B$2:$Z$451,24,0)</f>
        <v/>
      </c>
      <c r="AB1619" s="0" t="str">
        <f aca="false">VLOOKUP($D1619,metadata!$B$2:$Z$451,25,0)</f>
        <v/>
      </c>
      <c r="AC1619" s="0" t="n">
        <v>17.9823356231599</v>
      </c>
      <c r="AD1619" s="0" t="n">
        <v>98.9777817678617</v>
      </c>
      <c r="AF1619" s="0" t="n">
        <f aca="false">IF(AE1619="",V1619,AE1619)</f>
        <v>443</v>
      </c>
      <c r="AG1619" s="0" t="n">
        <f aca="false">ROUND(AC1619,1)</f>
        <v>18</v>
      </c>
      <c r="AH1619" s="0" t="n">
        <v>1996</v>
      </c>
      <c r="AI1619" s="0" t="s">
        <v>37</v>
      </c>
      <c r="AJ1619" s="0" t="s">
        <v>37</v>
      </c>
    </row>
    <row r="1620" customFormat="false" ht="13.8" hidden="false" customHeight="false" outlineLevel="0" collapsed="false">
      <c r="C1620" s="0" t="n">
        <v>1628</v>
      </c>
      <c r="D1620" s="3" t="str">
        <f aca="false">VLOOKUP(C1620,$A$1:$B$451,2)</f>
        <v>42- Kuopio</v>
      </c>
      <c r="E1620" s="0" t="str">
        <f aca="false">VLOOKUP($D1620,metadata!$B$2:$S$451,2,0)</f>
        <v>Riihimaa, A; Kimura, MT; Lumme, J; Lakovaara, S</v>
      </c>
      <c r="F1620" s="0" t="str">
        <f aca="false">VLOOKUP($D1620,metadata!$B$2:$S$451,3,0)</f>
        <v>Geographical variation in the larval diapause of Chymomyza costata (Diptera; Drosophilidae)</v>
      </c>
      <c r="G1620" s="0" t="str">
        <f aca="false">VLOOKUP($D1620,metadata!$B$2:$S$451,4,0)</f>
        <v>10.1111/j.1601-5223.1996.00151.x</v>
      </c>
      <c r="H1620" s="0" t="str">
        <f aca="false">VLOOKUP($D1620,metadata!$B$2:$S$451,5,0)</f>
        <v>y</v>
      </c>
      <c r="I1620" s="0" t="str">
        <f aca="false">VLOOKUP($D1620,metadata!$B$2:$S$451,6,0)</f>
        <v>a</v>
      </c>
      <c r="J1620" s="0" t="str">
        <f aca="false">VLOOKUP($D1620,metadata!$B$2:$S$451,7,0)</f>
        <v>i</v>
      </c>
      <c r="K1620" s="0" t="n">
        <f aca="false">VLOOKUP($D1620,metadata!$B$2:$S$451,8,0)</f>
        <v>14</v>
      </c>
      <c r="L1620" s="0" t="n">
        <f aca="false">VLOOKUP($D1620,metadata!$B$2:$S$451,9,0)</f>
        <v>8</v>
      </c>
      <c r="M1620" s="0" t="str">
        <f aca="false">VLOOKUP($D1620,metadata!$B$2:$S$451,10,0)</f>
        <v/>
      </c>
      <c r="N1620" s="0" t="str">
        <f aca="false">VLOOKUP($D1620,metadata!$B$2:$S$451,11,0)</f>
        <v>Chymomyza costata</v>
      </c>
      <c r="O1620" s="0" t="str">
        <f aca="false">VLOOKUP($D1620,metadata!$B$2:$S$451,12,0)</f>
        <v>diptera</v>
      </c>
      <c r="P1620" s="0" t="str">
        <f aca="false">VLOOKUP($D1620,metadata!$B$2:$S$451,13,0)</f>
        <v>Kuopio</v>
      </c>
      <c r="Q1620" s="0" t="n">
        <f aca="false">VLOOKUP($D1620,metadata!$B$2:$S$451,14,0)</f>
        <v>62.899722</v>
      </c>
      <c r="R1620" s="0" t="n">
        <f aca="false">VLOOKUP($D1620,metadata!$B$2:$S$451,15,0)</f>
        <v>27.683056</v>
      </c>
      <c r="S1620" s="0" t="str">
        <f aca="false">VLOOKUP($D1620,metadata!$B$2:$S$451,16,0)</f>
        <v/>
      </c>
      <c r="T1620" s="0" t="str">
        <f aca="false">VLOOKUP($D1620,metadata!$B$2:$S$451,17,0)</f>
        <v/>
      </c>
      <c r="U1620" s="0" t="str">
        <f aca="false">VLOOKUP($D1620,metadata!$B$2:$S$451,18,0)</f>
        <v/>
      </c>
      <c r="V1620" s="0" t="n">
        <f aca="false">VLOOKUP($D1620,metadata!$B$2:$Z$451,19,0)</f>
        <v>443</v>
      </c>
      <c r="W1620" s="0" t="str">
        <f aca="false">VLOOKUP($D1620,metadata!$B$2:$Z$451,20,0)</f>
        <v>global average</v>
      </c>
      <c r="X1620" s="0" t="str">
        <f aca="false">VLOOKUP($D1620,metadata!$B$2:$Z$451,21,0)</f>
        <v/>
      </c>
      <c r="Y1620" s="0" t="str">
        <f aca="false">VLOOKUP($D1620,metadata!$B$2:$Z$451,22,0)</f>
        <v>42_1</v>
      </c>
      <c r="Z1620" s="0" t="str">
        <f aca="false">VLOOKUP($D1620,metadata!$B$2:$Z$451,23,0)</f>
        <v/>
      </c>
      <c r="AA1620" s="0" t="str">
        <f aca="false">VLOOKUP($D1620,metadata!$B$2:$Z$451,24,0)</f>
        <v/>
      </c>
      <c r="AB1620" s="0" t="str">
        <f aca="false">VLOOKUP($D1620,metadata!$B$2:$Z$451,25,0)</f>
        <v/>
      </c>
      <c r="AC1620" s="0" t="n">
        <v>19.4896957801766</v>
      </c>
      <c r="AD1620" s="0" t="n">
        <v>27.5845682815155</v>
      </c>
      <c r="AF1620" s="0" t="n">
        <f aca="false">IF(AE1620="",V1620,AE1620)</f>
        <v>443</v>
      </c>
      <c r="AG1620" s="0" t="n">
        <f aca="false">ROUND(AC1620,1)</f>
        <v>19.5</v>
      </c>
      <c r="AH1620" s="0" t="n">
        <v>1996</v>
      </c>
      <c r="AI1620" s="0" t="s">
        <v>37</v>
      </c>
      <c r="AJ1620" s="0" t="s">
        <v>37</v>
      </c>
    </row>
    <row r="1621" customFormat="false" ht="13.8" hidden="false" customHeight="false" outlineLevel="0" collapsed="false">
      <c r="C1621" s="0" t="n">
        <v>1629</v>
      </c>
      <c r="D1621" s="3" t="str">
        <f aca="false">VLOOKUP(C1621,$A$1:$B$451,2)</f>
        <v>42- Kuopio</v>
      </c>
      <c r="E1621" s="0" t="str">
        <f aca="false">VLOOKUP($D1621,metadata!$B$2:$S$451,2,0)</f>
        <v>Riihimaa, A; Kimura, MT; Lumme, J; Lakovaara, S</v>
      </c>
      <c r="F1621" s="0" t="str">
        <f aca="false">VLOOKUP($D1621,metadata!$B$2:$S$451,3,0)</f>
        <v>Geographical variation in the larval diapause of Chymomyza costata (Diptera; Drosophilidae)</v>
      </c>
      <c r="G1621" s="0" t="str">
        <f aca="false">VLOOKUP($D1621,metadata!$B$2:$S$451,4,0)</f>
        <v>10.1111/j.1601-5223.1996.00151.x</v>
      </c>
      <c r="H1621" s="0" t="str">
        <f aca="false">VLOOKUP($D1621,metadata!$B$2:$S$451,5,0)</f>
        <v>y</v>
      </c>
      <c r="I1621" s="0" t="str">
        <f aca="false">VLOOKUP($D1621,metadata!$B$2:$S$451,6,0)</f>
        <v>a</v>
      </c>
      <c r="J1621" s="0" t="str">
        <f aca="false">VLOOKUP($D1621,metadata!$B$2:$S$451,7,0)</f>
        <v>i</v>
      </c>
      <c r="K1621" s="0" t="n">
        <f aca="false">VLOOKUP($D1621,metadata!$B$2:$S$451,8,0)</f>
        <v>14</v>
      </c>
      <c r="L1621" s="0" t="n">
        <f aca="false">VLOOKUP($D1621,metadata!$B$2:$S$451,9,0)</f>
        <v>8</v>
      </c>
      <c r="M1621" s="0" t="str">
        <f aca="false">VLOOKUP($D1621,metadata!$B$2:$S$451,10,0)</f>
        <v/>
      </c>
      <c r="N1621" s="0" t="str">
        <f aca="false">VLOOKUP($D1621,metadata!$B$2:$S$451,11,0)</f>
        <v>Chymomyza costata</v>
      </c>
      <c r="O1621" s="0" t="str">
        <f aca="false">VLOOKUP($D1621,metadata!$B$2:$S$451,12,0)</f>
        <v>diptera</v>
      </c>
      <c r="P1621" s="0" t="str">
        <f aca="false">VLOOKUP($D1621,metadata!$B$2:$S$451,13,0)</f>
        <v>Kuopio</v>
      </c>
      <c r="Q1621" s="0" t="n">
        <f aca="false">VLOOKUP($D1621,metadata!$B$2:$S$451,14,0)</f>
        <v>62.899722</v>
      </c>
      <c r="R1621" s="0" t="n">
        <f aca="false">VLOOKUP($D1621,metadata!$B$2:$S$451,15,0)</f>
        <v>27.683056</v>
      </c>
      <c r="S1621" s="0" t="str">
        <f aca="false">VLOOKUP($D1621,metadata!$B$2:$S$451,16,0)</f>
        <v/>
      </c>
      <c r="T1621" s="0" t="str">
        <f aca="false">VLOOKUP($D1621,metadata!$B$2:$S$451,17,0)</f>
        <v/>
      </c>
      <c r="U1621" s="0" t="str">
        <f aca="false">VLOOKUP($D1621,metadata!$B$2:$S$451,18,0)</f>
        <v/>
      </c>
      <c r="V1621" s="0" t="n">
        <f aca="false">VLOOKUP($D1621,metadata!$B$2:$Z$451,19,0)</f>
        <v>443</v>
      </c>
      <c r="W1621" s="0" t="str">
        <f aca="false">VLOOKUP($D1621,metadata!$B$2:$Z$451,20,0)</f>
        <v>global average</v>
      </c>
      <c r="X1621" s="0" t="str">
        <f aca="false">VLOOKUP($D1621,metadata!$B$2:$Z$451,21,0)</f>
        <v/>
      </c>
      <c r="Y1621" s="0" t="str">
        <f aca="false">VLOOKUP($D1621,metadata!$B$2:$Z$451,22,0)</f>
        <v>42_1</v>
      </c>
      <c r="Z1621" s="0" t="str">
        <f aca="false">VLOOKUP($D1621,metadata!$B$2:$Z$451,23,0)</f>
        <v/>
      </c>
      <c r="AA1621" s="0" t="str">
        <f aca="false">VLOOKUP($D1621,metadata!$B$2:$Z$451,24,0)</f>
        <v/>
      </c>
      <c r="AB1621" s="0" t="str">
        <f aca="false">VLOOKUP($D1621,metadata!$B$2:$Z$451,25,0)</f>
        <v/>
      </c>
      <c r="AC1621" s="0" t="n">
        <v>22.0333660451422</v>
      </c>
      <c r="AD1621" s="0" t="n">
        <v>3.49061831510451</v>
      </c>
      <c r="AF1621" s="0" t="n">
        <f aca="false">IF(AE1621="",V1621,AE1621)</f>
        <v>443</v>
      </c>
      <c r="AG1621" s="0" t="n">
        <f aca="false">ROUND(AC1621,1)</f>
        <v>22</v>
      </c>
      <c r="AH1621" s="0" t="n">
        <v>1996</v>
      </c>
      <c r="AI1621" s="0" t="s">
        <v>37</v>
      </c>
      <c r="AJ1621" s="0" t="s">
        <v>37</v>
      </c>
    </row>
    <row r="1622" customFormat="false" ht="13.8" hidden="false" customHeight="false" outlineLevel="0" collapsed="false">
      <c r="C1622" s="0" t="n">
        <v>1630</v>
      </c>
      <c r="D1622" s="3" t="str">
        <f aca="false">VLOOKUP(C1622,$A$1:$B$451,2)</f>
        <v>42- Kuopio</v>
      </c>
      <c r="E1622" s="0" t="str">
        <f aca="false">VLOOKUP($D1622,metadata!$B$2:$S$451,2,0)</f>
        <v>Riihimaa, A; Kimura, MT; Lumme, J; Lakovaara, S</v>
      </c>
      <c r="F1622" s="0" t="str">
        <f aca="false">VLOOKUP($D1622,metadata!$B$2:$S$451,3,0)</f>
        <v>Geographical variation in the larval diapause of Chymomyza costata (Diptera; Drosophilidae)</v>
      </c>
      <c r="G1622" s="0" t="str">
        <f aca="false">VLOOKUP($D1622,metadata!$B$2:$S$451,4,0)</f>
        <v>10.1111/j.1601-5223.1996.00151.x</v>
      </c>
      <c r="H1622" s="0" t="str">
        <f aca="false">VLOOKUP($D1622,metadata!$B$2:$S$451,5,0)</f>
        <v>y</v>
      </c>
      <c r="I1622" s="0" t="str">
        <f aca="false">VLOOKUP($D1622,metadata!$B$2:$S$451,6,0)</f>
        <v>a</v>
      </c>
      <c r="J1622" s="0" t="str">
        <f aca="false">VLOOKUP($D1622,metadata!$B$2:$S$451,7,0)</f>
        <v>i</v>
      </c>
      <c r="K1622" s="0" t="n">
        <f aca="false">VLOOKUP($D1622,metadata!$B$2:$S$451,8,0)</f>
        <v>14</v>
      </c>
      <c r="L1622" s="0" t="n">
        <f aca="false">VLOOKUP($D1622,metadata!$B$2:$S$451,9,0)</f>
        <v>8</v>
      </c>
      <c r="M1622" s="0" t="str">
        <f aca="false">VLOOKUP($D1622,metadata!$B$2:$S$451,10,0)</f>
        <v/>
      </c>
      <c r="N1622" s="0" t="str">
        <f aca="false">VLOOKUP($D1622,metadata!$B$2:$S$451,11,0)</f>
        <v>Chymomyza costata</v>
      </c>
      <c r="O1622" s="0" t="str">
        <f aca="false">VLOOKUP($D1622,metadata!$B$2:$S$451,12,0)</f>
        <v>diptera</v>
      </c>
      <c r="P1622" s="0" t="str">
        <f aca="false">VLOOKUP($D1622,metadata!$B$2:$S$451,13,0)</f>
        <v>Kuopio</v>
      </c>
      <c r="Q1622" s="0" t="n">
        <f aca="false">VLOOKUP($D1622,metadata!$B$2:$S$451,14,0)</f>
        <v>62.899722</v>
      </c>
      <c r="R1622" s="0" t="n">
        <f aca="false">VLOOKUP($D1622,metadata!$B$2:$S$451,15,0)</f>
        <v>27.683056</v>
      </c>
      <c r="S1622" s="0" t="str">
        <f aca="false">VLOOKUP($D1622,metadata!$B$2:$S$451,16,0)</f>
        <v/>
      </c>
      <c r="T1622" s="0" t="str">
        <f aca="false">VLOOKUP($D1622,metadata!$B$2:$S$451,17,0)</f>
        <v/>
      </c>
      <c r="U1622" s="0" t="str">
        <f aca="false">VLOOKUP($D1622,metadata!$B$2:$S$451,18,0)</f>
        <v/>
      </c>
      <c r="V1622" s="0" t="n">
        <f aca="false">VLOOKUP($D1622,metadata!$B$2:$Z$451,19,0)</f>
        <v>443</v>
      </c>
      <c r="W1622" s="0" t="str">
        <f aca="false">VLOOKUP($D1622,metadata!$B$2:$Z$451,20,0)</f>
        <v>global average</v>
      </c>
      <c r="X1622" s="0" t="str">
        <f aca="false">VLOOKUP($D1622,metadata!$B$2:$Z$451,21,0)</f>
        <v/>
      </c>
      <c r="Y1622" s="0" t="str">
        <f aca="false">VLOOKUP($D1622,metadata!$B$2:$Z$451,22,0)</f>
        <v>42_1</v>
      </c>
      <c r="Z1622" s="0" t="str">
        <f aca="false">VLOOKUP($D1622,metadata!$B$2:$Z$451,23,0)</f>
        <v/>
      </c>
      <c r="AA1622" s="0" t="str">
        <f aca="false">VLOOKUP($D1622,metadata!$B$2:$Z$451,24,0)</f>
        <v/>
      </c>
      <c r="AB1622" s="0" t="str">
        <f aca="false">VLOOKUP($D1622,metadata!$B$2:$Z$451,25,0)</f>
        <v/>
      </c>
      <c r="AC1622" s="0" t="n">
        <v>24.0235525024533</v>
      </c>
      <c r="AD1622" s="0" t="n">
        <v>1.88871999826639</v>
      </c>
      <c r="AF1622" s="0" t="n">
        <f aca="false">IF(AE1622="",V1622,AE1622)</f>
        <v>443</v>
      </c>
      <c r="AG1622" s="0" t="n">
        <f aca="false">ROUND(AC1622,1)</f>
        <v>24</v>
      </c>
      <c r="AH1622" s="0" t="n">
        <v>1996</v>
      </c>
      <c r="AI1622" s="0" t="s">
        <v>37</v>
      </c>
      <c r="AJ1622" s="0" t="s">
        <v>37</v>
      </c>
    </row>
    <row r="1623" customFormat="false" ht="13.8" hidden="false" customHeight="false" outlineLevel="0" collapsed="false">
      <c r="C1623" s="0" t="n">
        <v>1631</v>
      </c>
      <c r="D1623" s="3" t="str">
        <f aca="false">VLOOKUP(C1623,$A$1:$B$451,2)</f>
        <v>42- Varkaus</v>
      </c>
      <c r="E1623" s="0" t="str">
        <f aca="false">VLOOKUP($D1623,metadata!$B$2:$S$451,2,0)</f>
        <v>Riihimaa, A; Kimura, MT; Lumme, J; Lakovaara, S</v>
      </c>
      <c r="F1623" s="0" t="str">
        <f aca="false">VLOOKUP($D1623,metadata!$B$2:$S$451,3,0)</f>
        <v>Geographical variation in the larval diapause of Chymomyza costata (Diptera; Drosophilidae)</v>
      </c>
      <c r="G1623" s="0" t="str">
        <f aca="false">VLOOKUP($D1623,metadata!$B$2:$S$451,4,0)</f>
        <v>10.1111/j.1601-5223.1996.00151.x</v>
      </c>
      <c r="H1623" s="0" t="str">
        <f aca="false">VLOOKUP($D1623,metadata!$B$2:$S$451,5,0)</f>
        <v>y</v>
      </c>
      <c r="I1623" s="0" t="str">
        <f aca="false">VLOOKUP($D1623,metadata!$B$2:$S$451,6,0)</f>
        <v>a</v>
      </c>
      <c r="J1623" s="0" t="str">
        <f aca="false">VLOOKUP($D1623,metadata!$B$2:$S$451,7,0)</f>
        <v>i</v>
      </c>
      <c r="K1623" s="0" t="n">
        <f aca="false">VLOOKUP($D1623,metadata!$B$2:$S$451,8,0)</f>
        <v>14</v>
      </c>
      <c r="L1623" s="0" t="n">
        <f aca="false">VLOOKUP($D1623,metadata!$B$2:$S$451,9,0)</f>
        <v>8</v>
      </c>
      <c r="M1623" s="0" t="str">
        <f aca="false">VLOOKUP($D1623,metadata!$B$2:$S$451,10,0)</f>
        <v/>
      </c>
      <c r="N1623" s="0" t="str">
        <f aca="false">VLOOKUP($D1623,metadata!$B$2:$S$451,11,0)</f>
        <v>Chymomyza costata</v>
      </c>
      <c r="O1623" s="0" t="str">
        <f aca="false">VLOOKUP($D1623,metadata!$B$2:$S$451,12,0)</f>
        <v>diptera</v>
      </c>
      <c r="P1623" s="0" t="str">
        <f aca="false">VLOOKUP($D1623,metadata!$B$2:$S$451,13,0)</f>
        <v>Varkaus</v>
      </c>
      <c r="Q1623" s="0" t="n">
        <f aca="false">VLOOKUP($D1623,metadata!$B$2:$S$451,14,0)</f>
        <v>62.316667</v>
      </c>
      <c r="R1623" s="0" t="n">
        <f aca="false">VLOOKUP($D1623,metadata!$B$2:$S$451,15,0)</f>
        <v>27.916667</v>
      </c>
      <c r="S1623" s="0" t="str">
        <f aca="false">VLOOKUP($D1623,metadata!$B$2:$S$451,16,0)</f>
        <v/>
      </c>
      <c r="T1623" s="0" t="str">
        <f aca="false">VLOOKUP($D1623,metadata!$B$2:$S$451,17,0)</f>
        <v/>
      </c>
      <c r="U1623" s="0" t="str">
        <f aca="false">VLOOKUP($D1623,metadata!$B$2:$S$451,18,0)</f>
        <v/>
      </c>
      <c r="V1623" s="0" t="n">
        <f aca="false">VLOOKUP($D1623,metadata!$B$2:$Z$451,19,0)</f>
        <v>443</v>
      </c>
      <c r="W1623" s="0" t="str">
        <f aca="false">VLOOKUP($D1623,metadata!$B$2:$Z$451,20,0)</f>
        <v>global average</v>
      </c>
      <c r="X1623" s="0" t="str">
        <f aca="false">VLOOKUP($D1623,metadata!$B$2:$Z$451,21,0)</f>
        <v/>
      </c>
      <c r="Y1623" s="0" t="str">
        <f aca="false">VLOOKUP($D1623,metadata!$B$2:$Z$451,22,0)</f>
        <v>42_1</v>
      </c>
      <c r="Z1623" s="0" t="str">
        <f aca="false">VLOOKUP($D1623,metadata!$B$2:$Z$451,23,0)</f>
        <v/>
      </c>
      <c r="AA1623" s="0" t="str">
        <f aca="false">VLOOKUP($D1623,metadata!$B$2:$Z$451,24,0)</f>
        <v/>
      </c>
      <c r="AB1623" s="0" t="str">
        <f aca="false">VLOOKUP($D1623,metadata!$B$2:$Z$451,25,0)</f>
        <v/>
      </c>
      <c r="AC1623" s="0" t="n">
        <v>11.8115799803729</v>
      </c>
      <c r="AD1623" s="0" t="n">
        <v>100.032195849831</v>
      </c>
      <c r="AF1623" s="0" t="n">
        <f aca="false">IF(AE1623="",V1623,AE1623)</f>
        <v>443</v>
      </c>
      <c r="AG1623" s="0" t="n">
        <v>12</v>
      </c>
      <c r="AH1623" s="0" t="n">
        <v>1996</v>
      </c>
      <c r="AI1623" s="0" t="s">
        <v>37</v>
      </c>
      <c r="AJ1623" s="0" t="s">
        <v>38</v>
      </c>
    </row>
    <row r="1624" customFormat="false" ht="13.8" hidden="false" customHeight="false" outlineLevel="0" collapsed="false">
      <c r="C1624" s="0" t="n">
        <v>1632</v>
      </c>
      <c r="D1624" s="3" t="str">
        <f aca="false">VLOOKUP(C1624,$A$1:$B$451,2)</f>
        <v>42- Varkaus</v>
      </c>
      <c r="E1624" s="0" t="str">
        <f aca="false">VLOOKUP($D1624,metadata!$B$2:$S$451,2,0)</f>
        <v>Riihimaa, A; Kimura, MT; Lumme, J; Lakovaara, S</v>
      </c>
      <c r="F1624" s="0" t="str">
        <f aca="false">VLOOKUP($D1624,metadata!$B$2:$S$451,3,0)</f>
        <v>Geographical variation in the larval diapause of Chymomyza costata (Diptera; Drosophilidae)</v>
      </c>
      <c r="G1624" s="0" t="str">
        <f aca="false">VLOOKUP($D1624,metadata!$B$2:$S$451,4,0)</f>
        <v>10.1111/j.1601-5223.1996.00151.x</v>
      </c>
      <c r="H1624" s="0" t="str">
        <f aca="false">VLOOKUP($D1624,metadata!$B$2:$S$451,5,0)</f>
        <v>y</v>
      </c>
      <c r="I1624" s="0" t="str">
        <f aca="false">VLOOKUP($D1624,metadata!$B$2:$S$451,6,0)</f>
        <v>a</v>
      </c>
      <c r="J1624" s="0" t="str">
        <f aca="false">VLOOKUP($D1624,metadata!$B$2:$S$451,7,0)</f>
        <v>i</v>
      </c>
      <c r="K1624" s="0" t="n">
        <f aca="false">VLOOKUP($D1624,metadata!$B$2:$S$451,8,0)</f>
        <v>14</v>
      </c>
      <c r="L1624" s="0" t="n">
        <f aca="false">VLOOKUP($D1624,metadata!$B$2:$S$451,9,0)</f>
        <v>8</v>
      </c>
      <c r="M1624" s="0" t="str">
        <f aca="false">VLOOKUP($D1624,metadata!$B$2:$S$451,10,0)</f>
        <v/>
      </c>
      <c r="N1624" s="0" t="str">
        <f aca="false">VLOOKUP($D1624,metadata!$B$2:$S$451,11,0)</f>
        <v>Chymomyza costata</v>
      </c>
      <c r="O1624" s="0" t="str">
        <f aca="false">VLOOKUP($D1624,metadata!$B$2:$S$451,12,0)</f>
        <v>diptera</v>
      </c>
      <c r="P1624" s="0" t="str">
        <f aca="false">VLOOKUP($D1624,metadata!$B$2:$S$451,13,0)</f>
        <v>Varkaus</v>
      </c>
      <c r="Q1624" s="0" t="n">
        <f aca="false">VLOOKUP($D1624,metadata!$B$2:$S$451,14,0)</f>
        <v>62.316667</v>
      </c>
      <c r="R1624" s="0" t="n">
        <f aca="false">VLOOKUP($D1624,metadata!$B$2:$S$451,15,0)</f>
        <v>27.916667</v>
      </c>
      <c r="S1624" s="0" t="str">
        <f aca="false">VLOOKUP($D1624,metadata!$B$2:$S$451,16,0)</f>
        <v/>
      </c>
      <c r="T1624" s="0" t="str">
        <f aca="false">VLOOKUP($D1624,metadata!$B$2:$S$451,17,0)</f>
        <v/>
      </c>
      <c r="U1624" s="0" t="str">
        <f aca="false">VLOOKUP($D1624,metadata!$B$2:$S$451,18,0)</f>
        <v/>
      </c>
      <c r="V1624" s="0" t="n">
        <f aca="false">VLOOKUP($D1624,metadata!$B$2:$Z$451,19,0)</f>
        <v>443</v>
      </c>
      <c r="W1624" s="0" t="str">
        <f aca="false">VLOOKUP($D1624,metadata!$B$2:$Z$451,20,0)</f>
        <v>global average</v>
      </c>
      <c r="X1624" s="0" t="str">
        <f aca="false">VLOOKUP($D1624,metadata!$B$2:$Z$451,21,0)</f>
        <v/>
      </c>
      <c r="Y1624" s="0" t="str">
        <f aca="false">VLOOKUP($D1624,metadata!$B$2:$Z$451,22,0)</f>
        <v>42_1</v>
      </c>
      <c r="Z1624" s="0" t="str">
        <f aca="false">VLOOKUP($D1624,metadata!$B$2:$Z$451,23,0)</f>
        <v/>
      </c>
      <c r="AA1624" s="0" t="str">
        <f aca="false">VLOOKUP($D1624,metadata!$B$2:$Z$451,24,0)</f>
        <v/>
      </c>
      <c r="AB1624" s="0" t="str">
        <f aca="false">VLOOKUP($D1624,metadata!$B$2:$Z$451,25,0)</f>
        <v/>
      </c>
      <c r="AC1624" s="0" t="n">
        <v>13.3189401373895</v>
      </c>
      <c r="AD1624" s="0" t="n">
        <v>99.7746290511821</v>
      </c>
      <c r="AF1624" s="0" t="n">
        <f aca="false">IF(AE1624="",V1624,AE1624)</f>
        <v>443</v>
      </c>
      <c r="AG1624" s="0" t="n">
        <v>13.5</v>
      </c>
      <c r="AH1624" s="0" t="n">
        <v>1996</v>
      </c>
      <c r="AI1624" s="0" t="s">
        <v>37</v>
      </c>
      <c r="AJ1624" s="0" t="s">
        <v>38</v>
      </c>
    </row>
    <row r="1625" customFormat="false" ht="13.8" hidden="false" customHeight="false" outlineLevel="0" collapsed="false">
      <c r="C1625" s="0" t="n">
        <v>1633</v>
      </c>
      <c r="D1625" s="3" t="str">
        <f aca="false">VLOOKUP(C1625,$A$1:$B$451,2)</f>
        <v>42- Varkaus</v>
      </c>
      <c r="E1625" s="0" t="str">
        <f aca="false">VLOOKUP($D1625,metadata!$B$2:$S$451,2,0)</f>
        <v>Riihimaa, A; Kimura, MT; Lumme, J; Lakovaara, S</v>
      </c>
      <c r="F1625" s="0" t="str">
        <f aca="false">VLOOKUP($D1625,metadata!$B$2:$S$451,3,0)</f>
        <v>Geographical variation in the larval diapause of Chymomyza costata (Diptera; Drosophilidae)</v>
      </c>
      <c r="G1625" s="0" t="str">
        <f aca="false">VLOOKUP($D1625,metadata!$B$2:$S$451,4,0)</f>
        <v>10.1111/j.1601-5223.1996.00151.x</v>
      </c>
      <c r="H1625" s="0" t="str">
        <f aca="false">VLOOKUP($D1625,metadata!$B$2:$S$451,5,0)</f>
        <v>y</v>
      </c>
      <c r="I1625" s="0" t="str">
        <f aca="false">VLOOKUP($D1625,metadata!$B$2:$S$451,6,0)</f>
        <v>a</v>
      </c>
      <c r="J1625" s="0" t="str">
        <f aca="false">VLOOKUP($D1625,metadata!$B$2:$S$451,7,0)</f>
        <v>i</v>
      </c>
      <c r="K1625" s="0" t="n">
        <f aca="false">VLOOKUP($D1625,metadata!$B$2:$S$451,8,0)</f>
        <v>14</v>
      </c>
      <c r="L1625" s="0" t="n">
        <f aca="false">VLOOKUP($D1625,metadata!$B$2:$S$451,9,0)</f>
        <v>8</v>
      </c>
      <c r="M1625" s="0" t="str">
        <f aca="false">VLOOKUP($D1625,metadata!$B$2:$S$451,10,0)</f>
        <v/>
      </c>
      <c r="N1625" s="0" t="str">
        <f aca="false">VLOOKUP($D1625,metadata!$B$2:$S$451,11,0)</f>
        <v>Chymomyza costata</v>
      </c>
      <c r="O1625" s="0" t="str">
        <f aca="false">VLOOKUP($D1625,metadata!$B$2:$S$451,12,0)</f>
        <v>diptera</v>
      </c>
      <c r="P1625" s="0" t="str">
        <f aca="false">VLOOKUP($D1625,metadata!$B$2:$S$451,13,0)</f>
        <v>Varkaus</v>
      </c>
      <c r="Q1625" s="0" t="n">
        <f aca="false">VLOOKUP($D1625,metadata!$B$2:$S$451,14,0)</f>
        <v>62.316667</v>
      </c>
      <c r="R1625" s="0" t="n">
        <f aca="false">VLOOKUP($D1625,metadata!$B$2:$S$451,15,0)</f>
        <v>27.916667</v>
      </c>
      <c r="S1625" s="0" t="str">
        <f aca="false">VLOOKUP($D1625,metadata!$B$2:$S$451,16,0)</f>
        <v/>
      </c>
      <c r="T1625" s="0" t="str">
        <f aca="false">VLOOKUP($D1625,metadata!$B$2:$S$451,17,0)</f>
        <v/>
      </c>
      <c r="U1625" s="0" t="str">
        <f aca="false">VLOOKUP($D1625,metadata!$B$2:$S$451,18,0)</f>
        <v/>
      </c>
      <c r="V1625" s="0" t="n">
        <f aca="false">VLOOKUP($D1625,metadata!$B$2:$Z$451,19,0)</f>
        <v>443</v>
      </c>
      <c r="W1625" s="0" t="str">
        <f aca="false">VLOOKUP($D1625,metadata!$B$2:$Z$451,20,0)</f>
        <v>global average</v>
      </c>
      <c r="X1625" s="0" t="str">
        <f aca="false">VLOOKUP($D1625,metadata!$B$2:$Z$451,21,0)</f>
        <v/>
      </c>
      <c r="Y1625" s="0" t="str">
        <f aca="false">VLOOKUP($D1625,metadata!$B$2:$Z$451,22,0)</f>
        <v>42_1</v>
      </c>
      <c r="Z1625" s="0" t="str">
        <f aca="false">VLOOKUP($D1625,metadata!$B$2:$Z$451,23,0)</f>
        <v/>
      </c>
      <c r="AA1625" s="0" t="str">
        <f aca="false">VLOOKUP($D1625,metadata!$B$2:$Z$451,24,0)</f>
        <v/>
      </c>
      <c r="AB1625" s="0" t="str">
        <f aca="false">VLOOKUP($D1625,metadata!$B$2:$Z$451,25,0)</f>
        <v/>
      </c>
      <c r="AC1625" s="0" t="n">
        <v>14.8027477919528</v>
      </c>
      <c r="AD1625" s="0" t="n">
        <v>99.8365441470112</v>
      </c>
      <c r="AF1625" s="0" t="n">
        <f aca="false">IF(AE1625="",V1625,AE1625)</f>
        <v>443</v>
      </c>
      <c r="AG1625" s="0" t="n">
        <v>15</v>
      </c>
      <c r="AH1625" s="0" t="n">
        <v>1996</v>
      </c>
      <c r="AI1625" s="0" t="s">
        <v>37</v>
      </c>
      <c r="AJ1625" s="0" t="s">
        <v>38</v>
      </c>
    </row>
    <row r="1626" customFormat="false" ht="13.8" hidden="false" customHeight="false" outlineLevel="0" collapsed="false">
      <c r="C1626" s="0" t="n">
        <v>1634</v>
      </c>
      <c r="D1626" s="3" t="str">
        <f aca="false">VLOOKUP(C1626,$A$1:$B$451,2)</f>
        <v>42- Varkaus</v>
      </c>
      <c r="E1626" s="0" t="str">
        <f aca="false">VLOOKUP($D1626,metadata!$B$2:$S$451,2,0)</f>
        <v>Riihimaa, A; Kimura, MT; Lumme, J; Lakovaara, S</v>
      </c>
      <c r="F1626" s="0" t="str">
        <f aca="false">VLOOKUP($D1626,metadata!$B$2:$S$451,3,0)</f>
        <v>Geographical variation in the larval diapause of Chymomyza costata (Diptera; Drosophilidae)</v>
      </c>
      <c r="G1626" s="0" t="str">
        <f aca="false">VLOOKUP($D1626,metadata!$B$2:$S$451,4,0)</f>
        <v>10.1111/j.1601-5223.1996.00151.x</v>
      </c>
      <c r="H1626" s="0" t="str">
        <f aca="false">VLOOKUP($D1626,metadata!$B$2:$S$451,5,0)</f>
        <v>y</v>
      </c>
      <c r="I1626" s="0" t="str">
        <f aca="false">VLOOKUP($D1626,metadata!$B$2:$S$451,6,0)</f>
        <v>a</v>
      </c>
      <c r="J1626" s="0" t="str">
        <f aca="false">VLOOKUP($D1626,metadata!$B$2:$S$451,7,0)</f>
        <v>i</v>
      </c>
      <c r="K1626" s="0" t="n">
        <f aca="false">VLOOKUP($D1626,metadata!$B$2:$S$451,8,0)</f>
        <v>14</v>
      </c>
      <c r="L1626" s="0" t="n">
        <f aca="false">VLOOKUP($D1626,metadata!$B$2:$S$451,9,0)</f>
        <v>8</v>
      </c>
      <c r="M1626" s="0" t="str">
        <f aca="false">VLOOKUP($D1626,metadata!$B$2:$S$451,10,0)</f>
        <v/>
      </c>
      <c r="N1626" s="0" t="str">
        <f aca="false">VLOOKUP($D1626,metadata!$B$2:$S$451,11,0)</f>
        <v>Chymomyza costata</v>
      </c>
      <c r="O1626" s="0" t="str">
        <f aca="false">VLOOKUP($D1626,metadata!$B$2:$S$451,12,0)</f>
        <v>diptera</v>
      </c>
      <c r="P1626" s="0" t="str">
        <f aca="false">VLOOKUP($D1626,metadata!$B$2:$S$451,13,0)</f>
        <v>Varkaus</v>
      </c>
      <c r="Q1626" s="0" t="n">
        <f aca="false">VLOOKUP($D1626,metadata!$B$2:$S$451,14,0)</f>
        <v>62.316667</v>
      </c>
      <c r="R1626" s="0" t="n">
        <f aca="false">VLOOKUP($D1626,metadata!$B$2:$S$451,15,0)</f>
        <v>27.916667</v>
      </c>
      <c r="S1626" s="0" t="str">
        <f aca="false">VLOOKUP($D1626,metadata!$B$2:$S$451,16,0)</f>
        <v/>
      </c>
      <c r="T1626" s="0" t="str">
        <f aca="false">VLOOKUP($D1626,metadata!$B$2:$S$451,17,0)</f>
        <v/>
      </c>
      <c r="U1626" s="0" t="str">
        <f aca="false">VLOOKUP($D1626,metadata!$B$2:$S$451,18,0)</f>
        <v/>
      </c>
      <c r="V1626" s="0" t="n">
        <f aca="false">VLOOKUP($D1626,metadata!$B$2:$Z$451,19,0)</f>
        <v>443</v>
      </c>
      <c r="W1626" s="0" t="str">
        <f aca="false">VLOOKUP($D1626,metadata!$B$2:$Z$451,20,0)</f>
        <v>global average</v>
      </c>
      <c r="X1626" s="0" t="str">
        <f aca="false">VLOOKUP($D1626,metadata!$B$2:$Z$451,21,0)</f>
        <v/>
      </c>
      <c r="Y1626" s="0" t="str">
        <f aca="false">VLOOKUP($D1626,metadata!$B$2:$Z$451,22,0)</f>
        <v>42_1</v>
      </c>
      <c r="Z1626" s="0" t="str">
        <f aca="false">VLOOKUP($D1626,metadata!$B$2:$Z$451,23,0)</f>
        <v/>
      </c>
      <c r="AA1626" s="0" t="str">
        <f aca="false">VLOOKUP($D1626,metadata!$B$2:$Z$451,24,0)</f>
        <v/>
      </c>
      <c r="AB1626" s="0" t="str">
        <f aca="false">VLOOKUP($D1626,metadata!$B$2:$Z$451,25,0)</f>
        <v/>
      </c>
      <c r="AC1626" s="0" t="n">
        <v>16.3336604514229</v>
      </c>
      <c r="AD1626" s="0" t="n">
        <v>99.8904102803825</v>
      </c>
      <c r="AF1626" s="0" t="n">
        <f aca="false">IF(AE1626="",V1626,AE1626)</f>
        <v>443</v>
      </c>
      <c r="AG1626" s="0" t="n">
        <v>16.5</v>
      </c>
      <c r="AH1626" s="0" t="n">
        <v>1996</v>
      </c>
      <c r="AI1626" s="0" t="s">
        <v>37</v>
      </c>
      <c r="AJ1626" s="0" t="s">
        <v>38</v>
      </c>
    </row>
    <row r="1627" customFormat="false" ht="13.8" hidden="false" customHeight="false" outlineLevel="0" collapsed="false">
      <c r="C1627" s="0" t="n">
        <v>1635</v>
      </c>
      <c r="D1627" s="3" t="str">
        <f aca="false">VLOOKUP(C1627,$A$1:$B$451,2)</f>
        <v>42- Varkaus</v>
      </c>
      <c r="E1627" s="0" t="str">
        <f aca="false">VLOOKUP($D1627,metadata!$B$2:$S$451,2,0)</f>
        <v>Riihimaa, A; Kimura, MT; Lumme, J; Lakovaara, S</v>
      </c>
      <c r="F1627" s="0" t="str">
        <f aca="false">VLOOKUP($D1627,metadata!$B$2:$S$451,3,0)</f>
        <v>Geographical variation in the larval diapause of Chymomyza costata (Diptera; Drosophilidae)</v>
      </c>
      <c r="G1627" s="0" t="str">
        <f aca="false">VLOOKUP($D1627,metadata!$B$2:$S$451,4,0)</f>
        <v>10.1111/j.1601-5223.1996.00151.x</v>
      </c>
      <c r="H1627" s="0" t="str">
        <f aca="false">VLOOKUP($D1627,metadata!$B$2:$S$451,5,0)</f>
        <v>y</v>
      </c>
      <c r="I1627" s="0" t="str">
        <f aca="false">VLOOKUP($D1627,metadata!$B$2:$S$451,6,0)</f>
        <v>a</v>
      </c>
      <c r="J1627" s="0" t="str">
        <f aca="false">VLOOKUP($D1627,metadata!$B$2:$S$451,7,0)</f>
        <v>i</v>
      </c>
      <c r="K1627" s="0" t="n">
        <f aca="false">VLOOKUP($D1627,metadata!$B$2:$S$451,8,0)</f>
        <v>14</v>
      </c>
      <c r="L1627" s="0" t="n">
        <f aca="false">VLOOKUP($D1627,metadata!$B$2:$S$451,9,0)</f>
        <v>8</v>
      </c>
      <c r="M1627" s="0" t="str">
        <f aca="false">VLOOKUP($D1627,metadata!$B$2:$S$451,10,0)</f>
        <v/>
      </c>
      <c r="N1627" s="0" t="str">
        <f aca="false">VLOOKUP($D1627,metadata!$B$2:$S$451,11,0)</f>
        <v>Chymomyza costata</v>
      </c>
      <c r="O1627" s="0" t="str">
        <f aca="false">VLOOKUP($D1627,metadata!$B$2:$S$451,12,0)</f>
        <v>diptera</v>
      </c>
      <c r="P1627" s="0" t="str">
        <f aca="false">VLOOKUP($D1627,metadata!$B$2:$S$451,13,0)</f>
        <v>Varkaus</v>
      </c>
      <c r="Q1627" s="0" t="n">
        <f aca="false">VLOOKUP($D1627,metadata!$B$2:$S$451,14,0)</f>
        <v>62.316667</v>
      </c>
      <c r="R1627" s="0" t="n">
        <f aca="false">VLOOKUP($D1627,metadata!$B$2:$S$451,15,0)</f>
        <v>27.916667</v>
      </c>
      <c r="S1627" s="0" t="str">
        <f aca="false">VLOOKUP($D1627,metadata!$B$2:$S$451,16,0)</f>
        <v/>
      </c>
      <c r="T1627" s="0" t="str">
        <f aca="false">VLOOKUP($D1627,metadata!$B$2:$S$451,17,0)</f>
        <v/>
      </c>
      <c r="U1627" s="0" t="str">
        <f aca="false">VLOOKUP($D1627,metadata!$B$2:$S$451,18,0)</f>
        <v/>
      </c>
      <c r="V1627" s="0" t="n">
        <f aca="false">VLOOKUP($D1627,metadata!$B$2:$Z$451,19,0)</f>
        <v>443</v>
      </c>
      <c r="W1627" s="0" t="str">
        <f aca="false">VLOOKUP($D1627,metadata!$B$2:$Z$451,20,0)</f>
        <v>global average</v>
      </c>
      <c r="X1627" s="0" t="str">
        <f aca="false">VLOOKUP($D1627,metadata!$B$2:$Z$451,21,0)</f>
        <v/>
      </c>
      <c r="Y1627" s="0" t="str">
        <f aca="false">VLOOKUP($D1627,metadata!$B$2:$Z$451,22,0)</f>
        <v>42_1</v>
      </c>
      <c r="Z1627" s="0" t="str">
        <f aca="false">VLOOKUP($D1627,metadata!$B$2:$Z$451,23,0)</f>
        <v/>
      </c>
      <c r="AA1627" s="0" t="str">
        <f aca="false">VLOOKUP($D1627,metadata!$B$2:$Z$451,24,0)</f>
        <v/>
      </c>
      <c r="AB1627" s="0" t="str">
        <f aca="false">VLOOKUP($D1627,metadata!$B$2:$Z$451,25,0)</f>
        <v/>
      </c>
      <c r="AC1627" s="0" t="n">
        <v>17.8174681059862</v>
      </c>
      <c r="AD1627" s="0" t="n">
        <v>99.9523253762116</v>
      </c>
      <c r="AF1627" s="0" t="n">
        <f aca="false">IF(AE1627="",V1627,AE1627)</f>
        <v>443</v>
      </c>
      <c r="AG1627" s="0" t="n">
        <v>18</v>
      </c>
      <c r="AH1627" s="0" t="n">
        <v>1996</v>
      </c>
      <c r="AI1627" s="0" t="s">
        <v>37</v>
      </c>
      <c r="AJ1627" s="0" t="s">
        <v>38</v>
      </c>
    </row>
    <row r="1628" customFormat="false" ht="13.8" hidden="false" customHeight="false" outlineLevel="0" collapsed="false">
      <c r="C1628" s="0" t="n">
        <v>1636</v>
      </c>
      <c r="D1628" s="3" t="str">
        <f aca="false">VLOOKUP(C1628,$A$1:$B$451,2)</f>
        <v>42- Varkaus</v>
      </c>
      <c r="E1628" s="0" t="str">
        <f aca="false">VLOOKUP($D1628,metadata!$B$2:$S$451,2,0)</f>
        <v>Riihimaa, A; Kimura, MT; Lumme, J; Lakovaara, S</v>
      </c>
      <c r="F1628" s="0" t="str">
        <f aca="false">VLOOKUP($D1628,metadata!$B$2:$S$451,3,0)</f>
        <v>Geographical variation in the larval diapause of Chymomyza costata (Diptera; Drosophilidae)</v>
      </c>
      <c r="G1628" s="0" t="str">
        <f aca="false">VLOOKUP($D1628,metadata!$B$2:$S$451,4,0)</f>
        <v>10.1111/j.1601-5223.1996.00151.x</v>
      </c>
      <c r="H1628" s="0" t="str">
        <f aca="false">VLOOKUP($D1628,metadata!$B$2:$S$451,5,0)</f>
        <v>y</v>
      </c>
      <c r="I1628" s="0" t="str">
        <f aca="false">VLOOKUP($D1628,metadata!$B$2:$S$451,6,0)</f>
        <v>a</v>
      </c>
      <c r="J1628" s="0" t="str">
        <f aca="false">VLOOKUP($D1628,metadata!$B$2:$S$451,7,0)</f>
        <v>i</v>
      </c>
      <c r="K1628" s="0" t="n">
        <f aca="false">VLOOKUP($D1628,metadata!$B$2:$S$451,8,0)</f>
        <v>14</v>
      </c>
      <c r="L1628" s="0" t="n">
        <f aca="false">VLOOKUP($D1628,metadata!$B$2:$S$451,9,0)</f>
        <v>8</v>
      </c>
      <c r="M1628" s="0" t="str">
        <f aca="false">VLOOKUP($D1628,metadata!$B$2:$S$451,10,0)</f>
        <v/>
      </c>
      <c r="N1628" s="0" t="str">
        <f aca="false">VLOOKUP($D1628,metadata!$B$2:$S$451,11,0)</f>
        <v>Chymomyza costata</v>
      </c>
      <c r="O1628" s="0" t="str">
        <f aca="false">VLOOKUP($D1628,metadata!$B$2:$S$451,12,0)</f>
        <v>diptera</v>
      </c>
      <c r="P1628" s="0" t="str">
        <f aca="false">VLOOKUP($D1628,metadata!$B$2:$S$451,13,0)</f>
        <v>Varkaus</v>
      </c>
      <c r="Q1628" s="0" t="n">
        <f aca="false">VLOOKUP($D1628,metadata!$B$2:$S$451,14,0)</f>
        <v>62.316667</v>
      </c>
      <c r="R1628" s="0" t="n">
        <f aca="false">VLOOKUP($D1628,metadata!$B$2:$S$451,15,0)</f>
        <v>27.916667</v>
      </c>
      <c r="S1628" s="0" t="str">
        <f aca="false">VLOOKUP($D1628,metadata!$B$2:$S$451,16,0)</f>
        <v/>
      </c>
      <c r="T1628" s="0" t="str">
        <f aca="false">VLOOKUP($D1628,metadata!$B$2:$S$451,17,0)</f>
        <v/>
      </c>
      <c r="U1628" s="0" t="str">
        <f aca="false">VLOOKUP($D1628,metadata!$B$2:$S$451,18,0)</f>
        <v/>
      </c>
      <c r="V1628" s="0" t="n">
        <f aca="false">VLOOKUP($D1628,metadata!$B$2:$Z$451,19,0)</f>
        <v>443</v>
      </c>
      <c r="W1628" s="0" t="str">
        <f aca="false">VLOOKUP($D1628,metadata!$B$2:$Z$451,20,0)</f>
        <v>global average</v>
      </c>
      <c r="X1628" s="0" t="str">
        <f aca="false">VLOOKUP($D1628,metadata!$B$2:$Z$451,21,0)</f>
        <v/>
      </c>
      <c r="Y1628" s="0" t="str">
        <f aca="false">VLOOKUP($D1628,metadata!$B$2:$Z$451,22,0)</f>
        <v>42_1</v>
      </c>
      <c r="Z1628" s="0" t="str">
        <f aca="false">VLOOKUP($D1628,metadata!$B$2:$Z$451,23,0)</f>
        <v/>
      </c>
      <c r="AA1628" s="0" t="str">
        <f aca="false">VLOOKUP($D1628,metadata!$B$2:$Z$451,24,0)</f>
        <v/>
      </c>
      <c r="AB1628" s="0" t="str">
        <f aca="false">VLOOKUP($D1628,metadata!$B$2:$Z$451,25,0)</f>
        <v/>
      </c>
      <c r="AC1628" s="0" t="n">
        <v>19.51324828263</v>
      </c>
      <c r="AD1628" s="0" t="n">
        <v>30.2619318129049</v>
      </c>
      <c r="AF1628" s="0" t="n">
        <f aca="false">IF(AE1628="",V1628,AE1628)</f>
        <v>443</v>
      </c>
      <c r="AG1628" s="0" t="n">
        <v>19.5</v>
      </c>
      <c r="AH1628" s="0" t="n">
        <v>1996</v>
      </c>
      <c r="AI1628" s="0" t="s">
        <v>37</v>
      </c>
      <c r="AJ1628" s="0" t="s">
        <v>38</v>
      </c>
    </row>
    <row r="1629" customFormat="false" ht="13.8" hidden="false" customHeight="false" outlineLevel="0" collapsed="false">
      <c r="C1629" s="0" t="n">
        <v>1637</v>
      </c>
      <c r="D1629" s="3" t="str">
        <f aca="false">VLOOKUP(C1629,$A$1:$B$451,2)</f>
        <v>42- Varkaus</v>
      </c>
      <c r="E1629" s="0" t="str">
        <f aca="false">VLOOKUP($D1629,metadata!$B$2:$S$451,2,0)</f>
        <v>Riihimaa, A; Kimura, MT; Lumme, J; Lakovaara, S</v>
      </c>
      <c r="F1629" s="0" t="str">
        <f aca="false">VLOOKUP($D1629,metadata!$B$2:$S$451,3,0)</f>
        <v>Geographical variation in the larval diapause of Chymomyza costata (Diptera; Drosophilidae)</v>
      </c>
      <c r="G1629" s="0" t="str">
        <f aca="false">VLOOKUP($D1629,metadata!$B$2:$S$451,4,0)</f>
        <v>10.1111/j.1601-5223.1996.00151.x</v>
      </c>
      <c r="H1629" s="0" t="str">
        <f aca="false">VLOOKUP($D1629,metadata!$B$2:$S$451,5,0)</f>
        <v>y</v>
      </c>
      <c r="I1629" s="0" t="str">
        <f aca="false">VLOOKUP($D1629,metadata!$B$2:$S$451,6,0)</f>
        <v>a</v>
      </c>
      <c r="J1629" s="0" t="str">
        <f aca="false">VLOOKUP($D1629,metadata!$B$2:$S$451,7,0)</f>
        <v>i</v>
      </c>
      <c r="K1629" s="0" t="n">
        <f aca="false">VLOOKUP($D1629,metadata!$B$2:$S$451,8,0)</f>
        <v>14</v>
      </c>
      <c r="L1629" s="0" t="n">
        <f aca="false">VLOOKUP($D1629,metadata!$B$2:$S$451,9,0)</f>
        <v>8</v>
      </c>
      <c r="M1629" s="0" t="str">
        <f aca="false">VLOOKUP($D1629,metadata!$B$2:$S$451,10,0)</f>
        <v/>
      </c>
      <c r="N1629" s="0" t="str">
        <f aca="false">VLOOKUP($D1629,metadata!$B$2:$S$451,11,0)</f>
        <v>Chymomyza costata</v>
      </c>
      <c r="O1629" s="0" t="str">
        <f aca="false">VLOOKUP($D1629,metadata!$B$2:$S$451,12,0)</f>
        <v>diptera</v>
      </c>
      <c r="P1629" s="0" t="str">
        <f aca="false">VLOOKUP($D1629,metadata!$B$2:$S$451,13,0)</f>
        <v>Varkaus</v>
      </c>
      <c r="Q1629" s="0" t="n">
        <f aca="false">VLOOKUP($D1629,metadata!$B$2:$S$451,14,0)</f>
        <v>62.316667</v>
      </c>
      <c r="R1629" s="0" t="n">
        <f aca="false">VLOOKUP($D1629,metadata!$B$2:$S$451,15,0)</f>
        <v>27.916667</v>
      </c>
      <c r="S1629" s="0" t="str">
        <f aca="false">VLOOKUP($D1629,metadata!$B$2:$S$451,16,0)</f>
        <v/>
      </c>
      <c r="T1629" s="0" t="str">
        <f aca="false">VLOOKUP($D1629,metadata!$B$2:$S$451,17,0)</f>
        <v/>
      </c>
      <c r="U1629" s="0" t="str">
        <f aca="false">VLOOKUP($D1629,metadata!$B$2:$S$451,18,0)</f>
        <v/>
      </c>
      <c r="V1629" s="0" t="n">
        <f aca="false">VLOOKUP($D1629,metadata!$B$2:$Z$451,19,0)</f>
        <v>443</v>
      </c>
      <c r="W1629" s="0" t="str">
        <f aca="false">VLOOKUP($D1629,metadata!$B$2:$Z$451,20,0)</f>
        <v>global average</v>
      </c>
      <c r="X1629" s="0" t="str">
        <f aca="false">VLOOKUP($D1629,metadata!$B$2:$Z$451,21,0)</f>
        <v/>
      </c>
      <c r="Y1629" s="0" t="str">
        <f aca="false">VLOOKUP($D1629,metadata!$B$2:$Z$451,22,0)</f>
        <v>42_1</v>
      </c>
      <c r="Z1629" s="0" t="str">
        <f aca="false">VLOOKUP($D1629,metadata!$B$2:$Z$451,23,0)</f>
        <v/>
      </c>
      <c r="AA1629" s="0" t="str">
        <f aca="false">VLOOKUP($D1629,metadata!$B$2:$Z$451,24,0)</f>
        <v/>
      </c>
      <c r="AB1629" s="0" t="str">
        <f aca="false">VLOOKUP($D1629,metadata!$B$2:$Z$451,25,0)</f>
        <v/>
      </c>
      <c r="AC1629" s="0" t="n">
        <v>22.0215897939156</v>
      </c>
      <c r="AD1629" s="0" t="n">
        <v>1.28442866297447</v>
      </c>
      <c r="AF1629" s="0" t="n">
        <f aca="false">IF(AE1629="",V1629,AE1629)</f>
        <v>443</v>
      </c>
      <c r="AG1629" s="0" t="n">
        <v>22</v>
      </c>
      <c r="AH1629" s="0" t="n">
        <v>1996</v>
      </c>
      <c r="AI1629" s="0" t="s">
        <v>37</v>
      </c>
      <c r="AJ1629" s="0" t="s">
        <v>38</v>
      </c>
    </row>
    <row r="1630" customFormat="false" ht="13.8" hidden="false" customHeight="false" outlineLevel="0" collapsed="false">
      <c r="C1630" s="0" t="n">
        <v>1638</v>
      </c>
      <c r="D1630" s="3" t="str">
        <f aca="false">VLOOKUP(C1630,$A$1:$B$451,2)</f>
        <v>42- Varkaus</v>
      </c>
      <c r="E1630" s="0" t="str">
        <f aca="false">VLOOKUP($D1630,metadata!$B$2:$S$451,2,0)</f>
        <v>Riihimaa, A; Kimura, MT; Lumme, J; Lakovaara, S</v>
      </c>
      <c r="F1630" s="0" t="str">
        <f aca="false">VLOOKUP($D1630,metadata!$B$2:$S$451,3,0)</f>
        <v>Geographical variation in the larval diapause of Chymomyza costata (Diptera; Drosophilidae)</v>
      </c>
      <c r="G1630" s="0" t="str">
        <f aca="false">VLOOKUP($D1630,metadata!$B$2:$S$451,4,0)</f>
        <v>10.1111/j.1601-5223.1996.00151.x</v>
      </c>
      <c r="H1630" s="0" t="str">
        <f aca="false">VLOOKUP($D1630,metadata!$B$2:$S$451,5,0)</f>
        <v>y</v>
      </c>
      <c r="I1630" s="0" t="str">
        <f aca="false">VLOOKUP($D1630,metadata!$B$2:$S$451,6,0)</f>
        <v>a</v>
      </c>
      <c r="J1630" s="0" t="str">
        <f aca="false">VLOOKUP($D1630,metadata!$B$2:$S$451,7,0)</f>
        <v>i</v>
      </c>
      <c r="K1630" s="0" t="n">
        <f aca="false">VLOOKUP($D1630,metadata!$B$2:$S$451,8,0)</f>
        <v>14</v>
      </c>
      <c r="L1630" s="0" t="n">
        <f aca="false">VLOOKUP($D1630,metadata!$B$2:$S$451,9,0)</f>
        <v>8</v>
      </c>
      <c r="M1630" s="0" t="str">
        <f aca="false">VLOOKUP($D1630,metadata!$B$2:$S$451,10,0)</f>
        <v/>
      </c>
      <c r="N1630" s="0" t="str">
        <f aca="false">VLOOKUP($D1630,metadata!$B$2:$S$451,11,0)</f>
        <v>Chymomyza costata</v>
      </c>
      <c r="O1630" s="0" t="str">
        <f aca="false">VLOOKUP($D1630,metadata!$B$2:$S$451,12,0)</f>
        <v>diptera</v>
      </c>
      <c r="P1630" s="0" t="str">
        <f aca="false">VLOOKUP($D1630,metadata!$B$2:$S$451,13,0)</f>
        <v>Varkaus</v>
      </c>
      <c r="Q1630" s="0" t="n">
        <f aca="false">VLOOKUP($D1630,metadata!$B$2:$S$451,14,0)</f>
        <v>62.316667</v>
      </c>
      <c r="R1630" s="0" t="n">
        <f aca="false">VLOOKUP($D1630,metadata!$B$2:$S$451,15,0)</f>
        <v>27.916667</v>
      </c>
      <c r="S1630" s="0" t="str">
        <f aca="false">VLOOKUP($D1630,metadata!$B$2:$S$451,16,0)</f>
        <v/>
      </c>
      <c r="T1630" s="0" t="str">
        <f aca="false">VLOOKUP($D1630,metadata!$B$2:$S$451,17,0)</f>
        <v/>
      </c>
      <c r="U1630" s="0" t="str">
        <f aca="false">VLOOKUP($D1630,metadata!$B$2:$S$451,18,0)</f>
        <v/>
      </c>
      <c r="V1630" s="0" t="n">
        <f aca="false">VLOOKUP($D1630,metadata!$B$2:$Z$451,19,0)</f>
        <v>443</v>
      </c>
      <c r="W1630" s="0" t="str">
        <f aca="false">VLOOKUP($D1630,metadata!$B$2:$Z$451,20,0)</f>
        <v>global average</v>
      </c>
      <c r="X1630" s="0" t="str">
        <f aca="false">VLOOKUP($D1630,metadata!$B$2:$Z$451,21,0)</f>
        <v/>
      </c>
      <c r="Y1630" s="0" t="str">
        <f aca="false">VLOOKUP($D1630,metadata!$B$2:$Z$451,22,0)</f>
        <v>42_1</v>
      </c>
      <c r="Z1630" s="0" t="str">
        <f aca="false">VLOOKUP($D1630,metadata!$B$2:$Z$451,23,0)</f>
        <v/>
      </c>
      <c r="AA1630" s="0" t="str">
        <f aca="false">VLOOKUP($D1630,metadata!$B$2:$Z$451,24,0)</f>
        <v/>
      </c>
      <c r="AB1630" s="0" t="str">
        <f aca="false">VLOOKUP($D1630,metadata!$B$2:$Z$451,25,0)</f>
        <v/>
      </c>
      <c r="AC1630" s="0" t="n">
        <v>24</v>
      </c>
      <c r="AD1630" s="0" t="n">
        <v>0.157728706624638</v>
      </c>
      <c r="AF1630" s="0" t="n">
        <f aca="false">IF(AE1630="",V1630,AE1630)</f>
        <v>443</v>
      </c>
      <c r="AG1630" s="0" t="n">
        <v>24</v>
      </c>
      <c r="AH1630" s="0" t="n">
        <v>1996</v>
      </c>
      <c r="AI1630" s="0" t="s">
        <v>37</v>
      </c>
      <c r="AJ1630" s="0" t="s">
        <v>38</v>
      </c>
    </row>
    <row r="1631" customFormat="false" ht="13.8" hidden="false" customHeight="false" outlineLevel="0" collapsed="false">
      <c r="C1631" s="0" t="n">
        <v>1639</v>
      </c>
      <c r="D1631" s="3" t="str">
        <f aca="false">VLOOKUP(C1631,$A$1:$B$451,2)</f>
        <v>42- Sapporo</v>
      </c>
      <c r="E1631" s="0" t="str">
        <f aca="false">VLOOKUP($D1631,metadata!$B$2:$S$451,2,0)</f>
        <v>Riihimaa, A; Kimura, MT; Lumme, J; Lakovaara, S</v>
      </c>
      <c r="F1631" s="0" t="str">
        <f aca="false">VLOOKUP($D1631,metadata!$B$2:$S$451,3,0)</f>
        <v>Geographical variation in the larval diapause of Chymomyza costata (Diptera; Drosophilidae)</v>
      </c>
      <c r="G1631" s="0" t="str">
        <f aca="false">VLOOKUP($D1631,metadata!$B$2:$S$451,4,0)</f>
        <v>10.1111/j.1601-5223.1996.00151.x</v>
      </c>
      <c r="H1631" s="0" t="str">
        <f aca="false">VLOOKUP($D1631,metadata!$B$2:$S$451,5,0)</f>
        <v>y</v>
      </c>
      <c r="I1631" s="0" t="str">
        <f aca="false">VLOOKUP($D1631,metadata!$B$2:$S$451,6,0)</f>
        <v>a</v>
      </c>
      <c r="J1631" s="0" t="str">
        <f aca="false">VLOOKUP($D1631,metadata!$B$2:$S$451,7,0)</f>
        <v>i</v>
      </c>
      <c r="K1631" s="0" t="n">
        <f aca="false">VLOOKUP($D1631,metadata!$B$2:$S$451,8,0)</f>
        <v>14</v>
      </c>
      <c r="L1631" s="0" t="n">
        <f aca="false">VLOOKUP($D1631,metadata!$B$2:$S$451,9,0)</f>
        <v>6</v>
      </c>
      <c r="M1631" s="0" t="str">
        <f aca="false">VLOOKUP($D1631,metadata!$B$2:$S$451,10,0)</f>
        <v/>
      </c>
      <c r="N1631" s="0" t="str">
        <f aca="false">VLOOKUP($D1631,metadata!$B$2:$S$451,11,0)</f>
        <v>Chymomyza costata</v>
      </c>
      <c r="O1631" s="0" t="str">
        <f aca="false">VLOOKUP($D1631,metadata!$B$2:$S$451,12,0)</f>
        <v>diptera</v>
      </c>
      <c r="P1631" s="0" t="str">
        <f aca="false">VLOOKUP($D1631,metadata!$B$2:$S$451,13,0)</f>
        <v>Sapporo</v>
      </c>
      <c r="Q1631" s="0" t="n">
        <f aca="false">VLOOKUP($D1631,metadata!$B$2:$S$451,14,0)</f>
        <v>43.061944</v>
      </c>
      <c r="R1631" s="0" t="n">
        <f aca="false">VLOOKUP($D1631,metadata!$B$2:$S$451,15,0)</f>
        <v>141.354167</v>
      </c>
      <c r="S1631" s="0" t="str">
        <f aca="false">VLOOKUP($D1631,metadata!$B$2:$S$451,16,0)</f>
        <v/>
      </c>
      <c r="T1631" s="0" t="str">
        <f aca="false">VLOOKUP($D1631,metadata!$B$2:$S$451,17,0)</f>
        <v/>
      </c>
      <c r="U1631" s="0" t="str">
        <f aca="false">VLOOKUP($D1631,metadata!$B$2:$S$451,18,0)</f>
        <v/>
      </c>
      <c r="V1631" s="0" t="n">
        <f aca="false">VLOOKUP($D1631,metadata!$B$2:$Z$451,19,0)</f>
        <v>443</v>
      </c>
      <c r="W1631" s="0" t="str">
        <f aca="false">VLOOKUP($D1631,metadata!$B$2:$Z$451,20,0)</f>
        <v>global average</v>
      </c>
      <c r="X1631" s="0" t="str">
        <f aca="false">VLOOKUP($D1631,metadata!$B$2:$Z$451,21,0)</f>
        <v/>
      </c>
      <c r="Y1631" s="0" t="str">
        <f aca="false">VLOOKUP($D1631,metadata!$B$2:$Z$451,22,0)</f>
        <v>42_1</v>
      </c>
      <c r="Z1631" s="0" t="str">
        <f aca="false">VLOOKUP($D1631,metadata!$B$2:$Z$451,23,0)</f>
        <v/>
      </c>
      <c r="AA1631" s="0" t="str">
        <f aca="false">VLOOKUP($D1631,metadata!$B$2:$Z$451,24,0)</f>
        <v/>
      </c>
      <c r="AB1631" s="0" t="str">
        <f aca="false">VLOOKUP($D1631,metadata!$B$2:$Z$451,25,0)</f>
        <v/>
      </c>
      <c r="AC1631" s="0" t="n">
        <v>14.9793915603532</v>
      </c>
      <c r="AD1631" s="0" t="n">
        <v>98.2290734715484</v>
      </c>
      <c r="AF1631" s="0" t="n">
        <f aca="false">IF(AE1631="",V1631,AE1631)</f>
        <v>443</v>
      </c>
      <c r="AG1631" s="0" t="n">
        <f aca="false">ROUND(AC1631,1)</f>
        <v>15</v>
      </c>
      <c r="AH1631" s="0" t="n">
        <v>1996</v>
      </c>
      <c r="AI1631" s="0" t="s">
        <v>37</v>
      </c>
      <c r="AJ1631" s="0" t="s">
        <v>38</v>
      </c>
    </row>
    <row r="1632" customFormat="false" ht="13.8" hidden="false" customHeight="false" outlineLevel="0" collapsed="false">
      <c r="C1632" s="0" t="n">
        <v>1640</v>
      </c>
      <c r="D1632" s="3" t="str">
        <f aca="false">VLOOKUP(C1632,$A$1:$B$451,2)</f>
        <v>42- Sapporo</v>
      </c>
      <c r="E1632" s="0" t="str">
        <f aca="false">VLOOKUP($D1632,metadata!$B$2:$S$451,2,0)</f>
        <v>Riihimaa, A; Kimura, MT; Lumme, J; Lakovaara, S</v>
      </c>
      <c r="F1632" s="0" t="str">
        <f aca="false">VLOOKUP($D1632,metadata!$B$2:$S$451,3,0)</f>
        <v>Geographical variation in the larval diapause of Chymomyza costata (Diptera; Drosophilidae)</v>
      </c>
      <c r="G1632" s="0" t="str">
        <f aca="false">VLOOKUP($D1632,metadata!$B$2:$S$451,4,0)</f>
        <v>10.1111/j.1601-5223.1996.00151.x</v>
      </c>
      <c r="H1632" s="0" t="str">
        <f aca="false">VLOOKUP($D1632,metadata!$B$2:$S$451,5,0)</f>
        <v>y</v>
      </c>
      <c r="I1632" s="0" t="str">
        <f aca="false">VLOOKUP($D1632,metadata!$B$2:$S$451,6,0)</f>
        <v>a</v>
      </c>
      <c r="J1632" s="0" t="str">
        <f aca="false">VLOOKUP($D1632,metadata!$B$2:$S$451,7,0)</f>
        <v>i</v>
      </c>
      <c r="K1632" s="0" t="n">
        <f aca="false">VLOOKUP($D1632,metadata!$B$2:$S$451,8,0)</f>
        <v>14</v>
      </c>
      <c r="L1632" s="0" t="n">
        <f aca="false">VLOOKUP($D1632,metadata!$B$2:$S$451,9,0)</f>
        <v>6</v>
      </c>
      <c r="M1632" s="0" t="str">
        <f aca="false">VLOOKUP($D1632,metadata!$B$2:$S$451,10,0)</f>
        <v/>
      </c>
      <c r="N1632" s="0" t="str">
        <f aca="false">VLOOKUP($D1632,metadata!$B$2:$S$451,11,0)</f>
        <v>Chymomyza costata</v>
      </c>
      <c r="O1632" s="0" t="str">
        <f aca="false">VLOOKUP($D1632,metadata!$B$2:$S$451,12,0)</f>
        <v>diptera</v>
      </c>
      <c r="P1632" s="0" t="str">
        <f aca="false">VLOOKUP($D1632,metadata!$B$2:$S$451,13,0)</f>
        <v>Sapporo</v>
      </c>
      <c r="Q1632" s="0" t="n">
        <f aca="false">VLOOKUP($D1632,metadata!$B$2:$S$451,14,0)</f>
        <v>43.061944</v>
      </c>
      <c r="R1632" s="0" t="n">
        <f aca="false">VLOOKUP($D1632,metadata!$B$2:$S$451,15,0)</f>
        <v>141.354167</v>
      </c>
      <c r="S1632" s="0" t="str">
        <f aca="false">VLOOKUP($D1632,metadata!$B$2:$S$451,16,0)</f>
        <v/>
      </c>
      <c r="T1632" s="0" t="str">
        <f aca="false">VLOOKUP($D1632,metadata!$B$2:$S$451,17,0)</f>
        <v/>
      </c>
      <c r="U1632" s="0" t="str">
        <f aca="false">VLOOKUP($D1632,metadata!$B$2:$S$451,18,0)</f>
        <v/>
      </c>
      <c r="V1632" s="0" t="n">
        <f aca="false">VLOOKUP($D1632,metadata!$B$2:$Z$451,19,0)</f>
        <v>443</v>
      </c>
      <c r="W1632" s="0" t="str">
        <f aca="false">VLOOKUP($D1632,metadata!$B$2:$Z$451,20,0)</f>
        <v>global average</v>
      </c>
      <c r="X1632" s="0" t="str">
        <f aca="false">VLOOKUP($D1632,metadata!$B$2:$Z$451,21,0)</f>
        <v/>
      </c>
      <c r="Y1632" s="0" t="str">
        <f aca="false">VLOOKUP($D1632,metadata!$B$2:$Z$451,22,0)</f>
        <v>42_1</v>
      </c>
      <c r="Z1632" s="0" t="str">
        <f aca="false">VLOOKUP($D1632,metadata!$B$2:$Z$451,23,0)</f>
        <v/>
      </c>
      <c r="AA1632" s="0" t="str">
        <f aca="false">VLOOKUP($D1632,metadata!$B$2:$Z$451,24,0)</f>
        <v/>
      </c>
      <c r="AB1632" s="0" t="str">
        <f aca="false">VLOOKUP($D1632,metadata!$B$2:$Z$451,25,0)</f>
        <v/>
      </c>
      <c r="AC1632" s="0" t="n">
        <v>16.4985279685966</v>
      </c>
      <c r="AD1632" s="0" t="n">
        <v>19.4205985332314</v>
      </c>
      <c r="AF1632" s="0" t="n">
        <f aca="false">IF(AE1632="",V1632,AE1632)</f>
        <v>443</v>
      </c>
      <c r="AG1632" s="0" t="n">
        <f aca="false">ROUND(AC1632,1)</f>
        <v>16.5</v>
      </c>
      <c r="AH1632" s="0" t="n">
        <v>1996</v>
      </c>
      <c r="AI1632" s="0" t="s">
        <v>37</v>
      </c>
      <c r="AJ1632" s="0" t="s">
        <v>38</v>
      </c>
    </row>
    <row r="1633" customFormat="false" ht="13.8" hidden="false" customHeight="false" outlineLevel="0" collapsed="false">
      <c r="C1633" s="0" t="n">
        <v>1641</v>
      </c>
      <c r="D1633" s="3" t="str">
        <f aca="false">VLOOKUP(C1633,$A$1:$B$451,2)</f>
        <v>42- Sapporo</v>
      </c>
      <c r="E1633" s="0" t="str">
        <f aca="false">VLOOKUP($D1633,metadata!$B$2:$S$451,2,0)</f>
        <v>Riihimaa, A; Kimura, MT; Lumme, J; Lakovaara, S</v>
      </c>
      <c r="F1633" s="0" t="str">
        <f aca="false">VLOOKUP($D1633,metadata!$B$2:$S$451,3,0)</f>
        <v>Geographical variation in the larval diapause of Chymomyza costata (Diptera; Drosophilidae)</v>
      </c>
      <c r="G1633" s="0" t="str">
        <f aca="false">VLOOKUP($D1633,metadata!$B$2:$S$451,4,0)</f>
        <v>10.1111/j.1601-5223.1996.00151.x</v>
      </c>
      <c r="H1633" s="0" t="str">
        <f aca="false">VLOOKUP($D1633,metadata!$B$2:$S$451,5,0)</f>
        <v>y</v>
      </c>
      <c r="I1633" s="0" t="str">
        <f aca="false">VLOOKUP($D1633,metadata!$B$2:$S$451,6,0)</f>
        <v>a</v>
      </c>
      <c r="J1633" s="0" t="str">
        <f aca="false">VLOOKUP($D1633,metadata!$B$2:$S$451,7,0)</f>
        <v>i</v>
      </c>
      <c r="K1633" s="0" t="n">
        <f aca="false">VLOOKUP($D1633,metadata!$B$2:$S$451,8,0)</f>
        <v>14</v>
      </c>
      <c r="L1633" s="0" t="n">
        <f aca="false">VLOOKUP($D1633,metadata!$B$2:$S$451,9,0)</f>
        <v>6</v>
      </c>
      <c r="M1633" s="0" t="str">
        <f aca="false">VLOOKUP($D1633,metadata!$B$2:$S$451,10,0)</f>
        <v/>
      </c>
      <c r="N1633" s="0" t="str">
        <f aca="false">VLOOKUP($D1633,metadata!$B$2:$S$451,11,0)</f>
        <v>Chymomyza costata</v>
      </c>
      <c r="O1633" s="0" t="str">
        <f aca="false">VLOOKUP($D1633,metadata!$B$2:$S$451,12,0)</f>
        <v>diptera</v>
      </c>
      <c r="P1633" s="0" t="str">
        <f aca="false">VLOOKUP($D1633,metadata!$B$2:$S$451,13,0)</f>
        <v>Sapporo</v>
      </c>
      <c r="Q1633" s="0" t="n">
        <f aca="false">VLOOKUP($D1633,metadata!$B$2:$S$451,14,0)</f>
        <v>43.061944</v>
      </c>
      <c r="R1633" s="0" t="n">
        <f aca="false">VLOOKUP($D1633,metadata!$B$2:$S$451,15,0)</f>
        <v>141.354167</v>
      </c>
      <c r="S1633" s="0" t="str">
        <f aca="false">VLOOKUP($D1633,metadata!$B$2:$S$451,16,0)</f>
        <v/>
      </c>
      <c r="T1633" s="0" t="str">
        <f aca="false">VLOOKUP($D1633,metadata!$B$2:$S$451,17,0)</f>
        <v/>
      </c>
      <c r="U1633" s="0" t="str">
        <f aca="false">VLOOKUP($D1633,metadata!$B$2:$S$451,18,0)</f>
        <v/>
      </c>
      <c r="V1633" s="0" t="n">
        <f aca="false">VLOOKUP($D1633,metadata!$B$2:$Z$451,19,0)</f>
        <v>443</v>
      </c>
      <c r="W1633" s="0" t="str">
        <f aca="false">VLOOKUP($D1633,metadata!$B$2:$Z$451,20,0)</f>
        <v>global average</v>
      </c>
      <c r="X1633" s="0" t="str">
        <f aca="false">VLOOKUP($D1633,metadata!$B$2:$Z$451,21,0)</f>
        <v/>
      </c>
      <c r="Y1633" s="0" t="str">
        <f aca="false">VLOOKUP($D1633,metadata!$B$2:$Z$451,22,0)</f>
        <v>42_1</v>
      </c>
      <c r="Z1633" s="0" t="str">
        <f aca="false">VLOOKUP($D1633,metadata!$B$2:$Z$451,23,0)</f>
        <v/>
      </c>
      <c r="AA1633" s="0" t="str">
        <f aca="false">VLOOKUP($D1633,metadata!$B$2:$Z$451,24,0)</f>
        <v/>
      </c>
      <c r="AB1633" s="0" t="str">
        <f aca="false">VLOOKUP($D1633,metadata!$B$2:$Z$451,25,0)</f>
        <v/>
      </c>
      <c r="AC1633" s="0" t="n">
        <v>18.0058881256133</v>
      </c>
      <c r="AD1633" s="0" t="n">
        <v>-0.395327886868727</v>
      </c>
      <c r="AF1633" s="0" t="n">
        <f aca="false">IF(AE1633="",V1633,AE1633)</f>
        <v>443</v>
      </c>
      <c r="AG1633" s="0" t="n">
        <f aca="false">ROUND(AC1633,1)</f>
        <v>18</v>
      </c>
      <c r="AH1633" s="0" t="n">
        <v>1996</v>
      </c>
      <c r="AI1633" s="0" t="s">
        <v>37</v>
      </c>
      <c r="AJ1633" s="0" t="s">
        <v>38</v>
      </c>
    </row>
    <row r="1634" customFormat="false" ht="13.8" hidden="false" customHeight="false" outlineLevel="0" collapsed="false">
      <c r="C1634" s="0" t="n">
        <v>1642</v>
      </c>
      <c r="D1634" s="3" t="str">
        <f aca="false">VLOOKUP(C1634,$A$1:$B$451,2)</f>
        <v>42- Sapporo</v>
      </c>
      <c r="E1634" s="0" t="str">
        <f aca="false">VLOOKUP($D1634,metadata!$B$2:$S$451,2,0)</f>
        <v>Riihimaa, A; Kimura, MT; Lumme, J; Lakovaara, S</v>
      </c>
      <c r="F1634" s="0" t="str">
        <f aca="false">VLOOKUP($D1634,metadata!$B$2:$S$451,3,0)</f>
        <v>Geographical variation in the larval diapause of Chymomyza costata (Diptera; Drosophilidae)</v>
      </c>
      <c r="G1634" s="0" t="str">
        <f aca="false">VLOOKUP($D1634,metadata!$B$2:$S$451,4,0)</f>
        <v>10.1111/j.1601-5223.1996.00151.x</v>
      </c>
      <c r="H1634" s="0" t="str">
        <f aca="false">VLOOKUP($D1634,metadata!$B$2:$S$451,5,0)</f>
        <v>y</v>
      </c>
      <c r="I1634" s="0" t="str">
        <f aca="false">VLOOKUP($D1634,metadata!$B$2:$S$451,6,0)</f>
        <v>a</v>
      </c>
      <c r="J1634" s="0" t="str">
        <f aca="false">VLOOKUP($D1634,metadata!$B$2:$S$451,7,0)</f>
        <v>i</v>
      </c>
      <c r="K1634" s="0" t="n">
        <f aca="false">VLOOKUP($D1634,metadata!$B$2:$S$451,8,0)</f>
        <v>14</v>
      </c>
      <c r="L1634" s="0" t="n">
        <f aca="false">VLOOKUP($D1634,metadata!$B$2:$S$451,9,0)</f>
        <v>6</v>
      </c>
      <c r="M1634" s="0" t="str">
        <f aca="false">VLOOKUP($D1634,metadata!$B$2:$S$451,10,0)</f>
        <v/>
      </c>
      <c r="N1634" s="0" t="str">
        <f aca="false">VLOOKUP($D1634,metadata!$B$2:$S$451,11,0)</f>
        <v>Chymomyza costata</v>
      </c>
      <c r="O1634" s="0" t="str">
        <f aca="false">VLOOKUP($D1634,metadata!$B$2:$S$451,12,0)</f>
        <v>diptera</v>
      </c>
      <c r="P1634" s="0" t="str">
        <f aca="false">VLOOKUP($D1634,metadata!$B$2:$S$451,13,0)</f>
        <v>Sapporo</v>
      </c>
      <c r="Q1634" s="0" t="n">
        <f aca="false">VLOOKUP($D1634,metadata!$B$2:$S$451,14,0)</f>
        <v>43.061944</v>
      </c>
      <c r="R1634" s="0" t="n">
        <f aca="false">VLOOKUP($D1634,metadata!$B$2:$S$451,15,0)</f>
        <v>141.354167</v>
      </c>
      <c r="S1634" s="0" t="str">
        <f aca="false">VLOOKUP($D1634,metadata!$B$2:$S$451,16,0)</f>
        <v/>
      </c>
      <c r="T1634" s="0" t="str">
        <f aca="false">VLOOKUP($D1634,metadata!$B$2:$S$451,17,0)</f>
        <v/>
      </c>
      <c r="U1634" s="0" t="str">
        <f aca="false">VLOOKUP($D1634,metadata!$B$2:$S$451,18,0)</f>
        <v/>
      </c>
      <c r="V1634" s="0" t="n">
        <f aca="false">VLOOKUP($D1634,metadata!$B$2:$Z$451,19,0)</f>
        <v>443</v>
      </c>
      <c r="W1634" s="0" t="str">
        <f aca="false">VLOOKUP($D1634,metadata!$B$2:$Z$451,20,0)</f>
        <v>global average</v>
      </c>
      <c r="X1634" s="0" t="str">
        <f aca="false">VLOOKUP($D1634,metadata!$B$2:$Z$451,21,0)</f>
        <v/>
      </c>
      <c r="Y1634" s="0" t="str">
        <f aca="false">VLOOKUP($D1634,metadata!$B$2:$Z$451,22,0)</f>
        <v>42_1</v>
      </c>
      <c r="Z1634" s="0" t="str">
        <f aca="false">VLOOKUP($D1634,metadata!$B$2:$Z$451,23,0)</f>
        <v/>
      </c>
      <c r="AA1634" s="0" t="str">
        <f aca="false">VLOOKUP($D1634,metadata!$B$2:$Z$451,24,0)</f>
        <v/>
      </c>
      <c r="AB1634" s="0" t="str">
        <f aca="false">VLOOKUP($D1634,metadata!$B$2:$Z$451,25,0)</f>
        <v/>
      </c>
      <c r="AC1634" s="0" t="n">
        <v>19.51324828263</v>
      </c>
      <c r="AD1634" s="0" t="n">
        <v>4.70988133971886</v>
      </c>
      <c r="AF1634" s="0" t="n">
        <f aca="false">IF(AE1634="",V1634,AE1634)</f>
        <v>443</v>
      </c>
      <c r="AG1634" s="0" t="n">
        <f aca="false">ROUND(AC1634,1)</f>
        <v>19.5</v>
      </c>
      <c r="AH1634" s="0" t="n">
        <v>1996</v>
      </c>
      <c r="AI1634" s="0" t="s">
        <v>37</v>
      </c>
      <c r="AJ1634" s="0" t="s">
        <v>38</v>
      </c>
    </row>
    <row r="1635" customFormat="false" ht="13.8" hidden="false" customHeight="false" outlineLevel="0" collapsed="false">
      <c r="C1635" s="0" t="n">
        <v>1643</v>
      </c>
      <c r="D1635" s="3" t="str">
        <f aca="false">VLOOKUP(C1635,$A$1:$B$451,2)</f>
        <v>42- Sapporo</v>
      </c>
      <c r="E1635" s="0" t="str">
        <f aca="false">VLOOKUP($D1635,metadata!$B$2:$S$451,2,0)</f>
        <v>Riihimaa, A; Kimura, MT; Lumme, J; Lakovaara, S</v>
      </c>
      <c r="F1635" s="0" t="str">
        <f aca="false">VLOOKUP($D1635,metadata!$B$2:$S$451,3,0)</f>
        <v>Geographical variation in the larval diapause of Chymomyza costata (Diptera; Drosophilidae)</v>
      </c>
      <c r="G1635" s="0" t="str">
        <f aca="false">VLOOKUP($D1635,metadata!$B$2:$S$451,4,0)</f>
        <v>10.1111/j.1601-5223.1996.00151.x</v>
      </c>
      <c r="H1635" s="0" t="str">
        <f aca="false">VLOOKUP($D1635,metadata!$B$2:$S$451,5,0)</f>
        <v>y</v>
      </c>
      <c r="I1635" s="0" t="str">
        <f aca="false">VLOOKUP($D1635,metadata!$B$2:$S$451,6,0)</f>
        <v>a</v>
      </c>
      <c r="J1635" s="0" t="str">
        <f aca="false">VLOOKUP($D1635,metadata!$B$2:$S$451,7,0)</f>
        <v>i</v>
      </c>
      <c r="K1635" s="0" t="n">
        <f aca="false">VLOOKUP($D1635,metadata!$B$2:$S$451,8,0)</f>
        <v>14</v>
      </c>
      <c r="L1635" s="0" t="n">
        <f aca="false">VLOOKUP($D1635,metadata!$B$2:$S$451,9,0)</f>
        <v>6</v>
      </c>
      <c r="M1635" s="0" t="str">
        <f aca="false">VLOOKUP($D1635,metadata!$B$2:$S$451,10,0)</f>
        <v/>
      </c>
      <c r="N1635" s="0" t="str">
        <f aca="false">VLOOKUP($D1635,metadata!$B$2:$S$451,11,0)</f>
        <v>Chymomyza costata</v>
      </c>
      <c r="O1635" s="0" t="str">
        <f aca="false">VLOOKUP($D1635,metadata!$B$2:$S$451,12,0)</f>
        <v>diptera</v>
      </c>
      <c r="P1635" s="0" t="str">
        <f aca="false">VLOOKUP($D1635,metadata!$B$2:$S$451,13,0)</f>
        <v>Sapporo</v>
      </c>
      <c r="Q1635" s="0" t="n">
        <f aca="false">VLOOKUP($D1635,metadata!$B$2:$S$451,14,0)</f>
        <v>43.061944</v>
      </c>
      <c r="R1635" s="0" t="n">
        <f aca="false">VLOOKUP($D1635,metadata!$B$2:$S$451,15,0)</f>
        <v>141.354167</v>
      </c>
      <c r="S1635" s="0" t="str">
        <f aca="false">VLOOKUP($D1635,metadata!$B$2:$S$451,16,0)</f>
        <v/>
      </c>
      <c r="T1635" s="0" t="str">
        <f aca="false">VLOOKUP($D1635,metadata!$B$2:$S$451,17,0)</f>
        <v/>
      </c>
      <c r="U1635" s="0" t="str">
        <f aca="false">VLOOKUP($D1635,metadata!$B$2:$S$451,18,0)</f>
        <v/>
      </c>
      <c r="V1635" s="0" t="n">
        <f aca="false">VLOOKUP($D1635,metadata!$B$2:$Z$451,19,0)</f>
        <v>443</v>
      </c>
      <c r="W1635" s="0" t="str">
        <f aca="false">VLOOKUP($D1635,metadata!$B$2:$Z$451,20,0)</f>
        <v>global average</v>
      </c>
      <c r="X1635" s="0" t="str">
        <f aca="false">VLOOKUP($D1635,metadata!$B$2:$Z$451,21,0)</f>
        <v/>
      </c>
      <c r="Y1635" s="0" t="str">
        <f aca="false">VLOOKUP($D1635,metadata!$B$2:$Z$451,22,0)</f>
        <v>42_1</v>
      </c>
      <c r="Z1635" s="0" t="str">
        <f aca="false">VLOOKUP($D1635,metadata!$B$2:$Z$451,23,0)</f>
        <v/>
      </c>
      <c r="AA1635" s="0" t="str">
        <f aca="false">VLOOKUP($D1635,metadata!$B$2:$Z$451,24,0)</f>
        <v/>
      </c>
      <c r="AB1635" s="0" t="str">
        <f aca="false">VLOOKUP($D1635,metadata!$B$2:$Z$451,25,0)</f>
        <v/>
      </c>
      <c r="AC1635" s="0" t="n">
        <v>22.0215897939156</v>
      </c>
      <c r="AD1635" s="0" t="n">
        <v>3.49263055571896</v>
      </c>
      <c r="AF1635" s="0" t="n">
        <f aca="false">IF(AE1635="",V1635,AE1635)</f>
        <v>443</v>
      </c>
      <c r="AG1635" s="0" t="n">
        <f aca="false">ROUND(AC1635,1)</f>
        <v>22</v>
      </c>
      <c r="AH1635" s="0" t="n">
        <v>1996</v>
      </c>
      <c r="AI1635" s="0" t="s">
        <v>37</v>
      </c>
      <c r="AJ1635" s="0" t="s">
        <v>38</v>
      </c>
    </row>
    <row r="1636" customFormat="false" ht="13.8" hidden="false" customHeight="false" outlineLevel="0" collapsed="false">
      <c r="C1636" s="0" t="n">
        <v>1644</v>
      </c>
      <c r="D1636" s="3" t="str">
        <f aca="false">VLOOKUP(C1636,$A$1:$B$451,2)</f>
        <v>42- Sapporo</v>
      </c>
      <c r="E1636" s="0" t="str">
        <f aca="false">VLOOKUP($D1636,metadata!$B$2:$S$451,2,0)</f>
        <v>Riihimaa, A; Kimura, MT; Lumme, J; Lakovaara, S</v>
      </c>
      <c r="F1636" s="0" t="str">
        <f aca="false">VLOOKUP($D1636,metadata!$B$2:$S$451,3,0)</f>
        <v>Geographical variation in the larval diapause of Chymomyza costata (Diptera; Drosophilidae)</v>
      </c>
      <c r="G1636" s="0" t="str">
        <f aca="false">VLOOKUP($D1636,metadata!$B$2:$S$451,4,0)</f>
        <v>10.1111/j.1601-5223.1996.00151.x</v>
      </c>
      <c r="H1636" s="0" t="str">
        <f aca="false">VLOOKUP($D1636,metadata!$B$2:$S$451,5,0)</f>
        <v>y</v>
      </c>
      <c r="I1636" s="0" t="str">
        <f aca="false">VLOOKUP($D1636,metadata!$B$2:$S$451,6,0)</f>
        <v>a</v>
      </c>
      <c r="J1636" s="0" t="str">
        <f aca="false">VLOOKUP($D1636,metadata!$B$2:$S$451,7,0)</f>
        <v>i</v>
      </c>
      <c r="K1636" s="0" t="n">
        <f aca="false">VLOOKUP($D1636,metadata!$B$2:$S$451,8,0)</f>
        <v>14</v>
      </c>
      <c r="L1636" s="0" t="n">
        <f aca="false">VLOOKUP($D1636,metadata!$B$2:$S$451,9,0)</f>
        <v>6</v>
      </c>
      <c r="M1636" s="0" t="str">
        <f aca="false">VLOOKUP($D1636,metadata!$B$2:$S$451,10,0)</f>
        <v/>
      </c>
      <c r="N1636" s="0" t="str">
        <f aca="false">VLOOKUP($D1636,metadata!$B$2:$S$451,11,0)</f>
        <v>Chymomyza costata</v>
      </c>
      <c r="O1636" s="0" t="str">
        <f aca="false">VLOOKUP($D1636,metadata!$B$2:$S$451,12,0)</f>
        <v>diptera</v>
      </c>
      <c r="P1636" s="0" t="str">
        <f aca="false">VLOOKUP($D1636,metadata!$B$2:$S$451,13,0)</f>
        <v>Sapporo</v>
      </c>
      <c r="Q1636" s="0" t="n">
        <f aca="false">VLOOKUP($D1636,metadata!$B$2:$S$451,14,0)</f>
        <v>43.061944</v>
      </c>
      <c r="R1636" s="0" t="n">
        <f aca="false">VLOOKUP($D1636,metadata!$B$2:$S$451,15,0)</f>
        <v>141.354167</v>
      </c>
      <c r="S1636" s="0" t="str">
        <f aca="false">VLOOKUP($D1636,metadata!$B$2:$S$451,16,0)</f>
        <v/>
      </c>
      <c r="T1636" s="0" t="str">
        <f aca="false">VLOOKUP($D1636,metadata!$B$2:$S$451,17,0)</f>
        <v/>
      </c>
      <c r="U1636" s="0" t="str">
        <f aca="false">VLOOKUP($D1636,metadata!$B$2:$S$451,18,0)</f>
        <v/>
      </c>
      <c r="V1636" s="0" t="n">
        <f aca="false">VLOOKUP($D1636,metadata!$B$2:$Z$451,19,0)</f>
        <v>443</v>
      </c>
      <c r="W1636" s="0" t="str">
        <f aca="false">VLOOKUP($D1636,metadata!$B$2:$Z$451,20,0)</f>
        <v>global average</v>
      </c>
      <c r="X1636" s="0" t="str">
        <f aca="false">VLOOKUP($D1636,metadata!$B$2:$Z$451,21,0)</f>
        <v/>
      </c>
      <c r="Y1636" s="0" t="str">
        <f aca="false">VLOOKUP($D1636,metadata!$B$2:$Z$451,22,0)</f>
        <v>42_1</v>
      </c>
      <c r="Z1636" s="0" t="str">
        <f aca="false">VLOOKUP($D1636,metadata!$B$2:$Z$451,23,0)</f>
        <v/>
      </c>
      <c r="AA1636" s="0" t="str">
        <f aca="false">VLOOKUP($D1636,metadata!$B$2:$Z$451,24,0)</f>
        <v/>
      </c>
      <c r="AB1636" s="0" t="str">
        <f aca="false">VLOOKUP($D1636,metadata!$B$2:$Z$451,25,0)</f>
        <v/>
      </c>
      <c r="AC1636" s="0" t="n">
        <v>24.03532875368</v>
      </c>
      <c r="AD1636" s="0" t="n">
        <v>3.62172353052261</v>
      </c>
      <c r="AF1636" s="0" t="n">
        <f aca="false">IF(AE1636="",V1636,AE1636)</f>
        <v>443</v>
      </c>
      <c r="AG1636" s="0" t="n">
        <f aca="false">ROUND(AC1636,1)</f>
        <v>24</v>
      </c>
      <c r="AH1636" s="0" t="n">
        <v>1996</v>
      </c>
      <c r="AI1636" s="0" t="s">
        <v>37</v>
      </c>
      <c r="AJ1636" s="0" t="s">
        <v>38</v>
      </c>
    </row>
    <row r="1637" customFormat="false" ht="13.8" hidden="false" customHeight="false" outlineLevel="0" collapsed="false">
      <c r="C1637" s="0" t="n">
        <v>1645</v>
      </c>
      <c r="D1637" s="3" t="str">
        <f aca="false">VLOOKUP(C1637,$A$1:$B$451,2)</f>
        <v>42-Kuusamo1</v>
      </c>
      <c r="E1637" s="0" t="str">
        <f aca="false">VLOOKUP($D1637,metadata!$B$2:$S$451,2,0)</f>
        <v>Riihimaa, A; Kimura, MT; Lumme, J; Lakovaara, S</v>
      </c>
      <c r="F1637" s="0" t="str">
        <f aca="false">VLOOKUP($D1637,metadata!$B$2:$S$451,3,0)</f>
        <v>Geographical variation in the larval diapause of Chymomyza costata (Diptera; Drosophilidae)</v>
      </c>
      <c r="G1637" s="0" t="str">
        <f aca="false">VLOOKUP($D1637,metadata!$B$2:$S$451,4,0)</f>
        <v>10.1111/j.1601-5223.1996.00151.x</v>
      </c>
      <c r="H1637" s="0" t="str">
        <f aca="false">VLOOKUP($D1637,metadata!$B$2:$S$451,5,0)</f>
        <v>y</v>
      </c>
      <c r="I1637" s="0" t="str">
        <f aca="false">VLOOKUP($D1637,metadata!$B$2:$S$451,6,0)</f>
        <v>a</v>
      </c>
      <c r="J1637" s="0" t="str">
        <f aca="false">VLOOKUP($D1637,metadata!$B$2:$S$451,7,0)</f>
        <v>i</v>
      </c>
      <c r="K1637" s="0" t="n">
        <f aca="false">VLOOKUP($D1637,metadata!$B$2:$S$451,8,0)</f>
        <v>14</v>
      </c>
      <c r="L1637" s="0" t="n">
        <f aca="false">VLOOKUP($D1637,metadata!$B$2:$S$451,9,0)</f>
        <v>7</v>
      </c>
      <c r="M1637" s="0" t="str">
        <f aca="false">VLOOKUP($D1637,metadata!$B$2:$S$451,10,0)</f>
        <v/>
      </c>
      <c r="N1637" s="0" t="str">
        <f aca="false">VLOOKUP($D1637,metadata!$B$2:$S$451,11,0)</f>
        <v>Chymomyza costata</v>
      </c>
      <c r="O1637" s="0" t="str">
        <f aca="false">VLOOKUP($D1637,metadata!$B$2:$S$451,12,0)</f>
        <v>diptera</v>
      </c>
      <c r="P1637" s="0" t="str">
        <f aca="false">VLOOKUP($D1637,metadata!$B$2:$S$451,13,0)</f>
        <v>Kuusamo1</v>
      </c>
      <c r="Q1637" s="0" t="n">
        <f aca="false">VLOOKUP($D1637,metadata!$B$2:$S$451,14,0)</f>
        <v>65.966667</v>
      </c>
      <c r="R1637" s="0" t="n">
        <f aca="false">VLOOKUP($D1637,metadata!$B$2:$S$451,15,0)</f>
        <v>29.166667</v>
      </c>
      <c r="S1637" s="0" t="str">
        <f aca="false">VLOOKUP($D1637,metadata!$B$2:$S$451,16,0)</f>
        <v/>
      </c>
      <c r="T1637" s="0" t="str">
        <f aca="false">VLOOKUP($D1637,metadata!$B$2:$S$451,17,0)</f>
        <v/>
      </c>
      <c r="U1637" s="0" t="str">
        <f aca="false">VLOOKUP($D1637,metadata!$B$2:$S$451,18,0)</f>
        <v/>
      </c>
      <c r="V1637" s="0" t="n">
        <f aca="false">VLOOKUP($D1637,metadata!$B$2:$Z$451,19,0)</f>
        <v>221</v>
      </c>
      <c r="W1637" s="0" t="str">
        <f aca="false">VLOOKUP($D1637,metadata!$B$2:$Z$451,20,0)</f>
        <v>global average</v>
      </c>
      <c r="X1637" s="0" t="str">
        <f aca="false">VLOOKUP($D1637,metadata!$B$2:$Z$451,21,0)</f>
        <v/>
      </c>
      <c r="Y1637" s="0" t="str">
        <f aca="false">VLOOKUP($D1637,metadata!$B$2:$Z$451,22,0)</f>
        <v>42_2</v>
      </c>
      <c r="Z1637" s="0" t="str">
        <f aca="false">VLOOKUP($D1637,metadata!$B$2:$Z$451,23,0)</f>
        <v/>
      </c>
      <c r="AA1637" s="0" t="str">
        <f aca="false">VLOOKUP($D1637,metadata!$B$2:$Z$451,24,0)</f>
        <v/>
      </c>
      <c r="AB1637" s="0" t="str">
        <f aca="false">VLOOKUP($D1637,metadata!$B$2:$Z$451,25,0)</f>
        <v/>
      </c>
      <c r="AC1637" s="0" t="n">
        <v>16.7454450524488</v>
      </c>
      <c r="AD1637" s="0" t="n">
        <v>100.305810397553</v>
      </c>
      <c r="AF1637" s="0" t="n">
        <f aca="false">IF(AE1637="",V1637,AE1637)</f>
        <v>221</v>
      </c>
      <c r="AG1637" s="0" t="n">
        <v>16</v>
      </c>
      <c r="AH1637" s="0" t="n">
        <v>1996</v>
      </c>
      <c r="AI1637" s="0" t="s">
        <v>38</v>
      </c>
      <c r="AJ1637" s="0" t="s">
        <v>38</v>
      </c>
    </row>
    <row r="1638" customFormat="false" ht="13.8" hidden="false" customHeight="false" outlineLevel="0" collapsed="false">
      <c r="C1638" s="0" t="n">
        <v>1646</v>
      </c>
      <c r="D1638" s="3" t="str">
        <f aca="false">VLOOKUP(C1638,$A$1:$B$451,2)</f>
        <v>42-Kuusamo1</v>
      </c>
      <c r="E1638" s="0" t="str">
        <f aca="false">VLOOKUP($D1638,metadata!$B$2:$S$451,2,0)</f>
        <v>Riihimaa, A; Kimura, MT; Lumme, J; Lakovaara, S</v>
      </c>
      <c r="F1638" s="0" t="str">
        <f aca="false">VLOOKUP($D1638,metadata!$B$2:$S$451,3,0)</f>
        <v>Geographical variation in the larval diapause of Chymomyza costata (Diptera; Drosophilidae)</v>
      </c>
      <c r="G1638" s="0" t="str">
        <f aca="false">VLOOKUP($D1638,metadata!$B$2:$S$451,4,0)</f>
        <v>10.1111/j.1601-5223.1996.00151.x</v>
      </c>
      <c r="H1638" s="0" t="str">
        <f aca="false">VLOOKUP($D1638,metadata!$B$2:$S$451,5,0)</f>
        <v>y</v>
      </c>
      <c r="I1638" s="0" t="str">
        <f aca="false">VLOOKUP($D1638,metadata!$B$2:$S$451,6,0)</f>
        <v>a</v>
      </c>
      <c r="J1638" s="0" t="str">
        <f aca="false">VLOOKUP($D1638,metadata!$B$2:$S$451,7,0)</f>
        <v>i</v>
      </c>
      <c r="K1638" s="0" t="n">
        <f aca="false">VLOOKUP($D1638,metadata!$B$2:$S$451,8,0)</f>
        <v>14</v>
      </c>
      <c r="L1638" s="0" t="n">
        <f aca="false">VLOOKUP($D1638,metadata!$B$2:$S$451,9,0)</f>
        <v>7</v>
      </c>
      <c r="M1638" s="0" t="str">
        <f aca="false">VLOOKUP($D1638,metadata!$B$2:$S$451,10,0)</f>
        <v/>
      </c>
      <c r="N1638" s="0" t="str">
        <f aca="false">VLOOKUP($D1638,metadata!$B$2:$S$451,11,0)</f>
        <v>Chymomyza costata</v>
      </c>
      <c r="O1638" s="0" t="str">
        <f aca="false">VLOOKUP($D1638,metadata!$B$2:$S$451,12,0)</f>
        <v>diptera</v>
      </c>
      <c r="P1638" s="0" t="str">
        <f aca="false">VLOOKUP($D1638,metadata!$B$2:$S$451,13,0)</f>
        <v>Kuusamo1</v>
      </c>
      <c r="Q1638" s="0" t="n">
        <f aca="false">VLOOKUP($D1638,metadata!$B$2:$S$451,14,0)</f>
        <v>65.966667</v>
      </c>
      <c r="R1638" s="0" t="n">
        <f aca="false">VLOOKUP($D1638,metadata!$B$2:$S$451,15,0)</f>
        <v>29.166667</v>
      </c>
      <c r="S1638" s="0" t="str">
        <f aca="false">VLOOKUP($D1638,metadata!$B$2:$S$451,16,0)</f>
        <v/>
      </c>
      <c r="T1638" s="0" t="str">
        <f aca="false">VLOOKUP($D1638,metadata!$B$2:$S$451,17,0)</f>
        <v/>
      </c>
      <c r="U1638" s="0" t="str">
        <f aca="false">VLOOKUP($D1638,metadata!$B$2:$S$451,18,0)</f>
        <v/>
      </c>
      <c r="V1638" s="0" t="n">
        <f aca="false">VLOOKUP($D1638,metadata!$B$2:$Z$451,19,0)</f>
        <v>221</v>
      </c>
      <c r="W1638" s="0" t="str">
        <f aca="false">VLOOKUP($D1638,metadata!$B$2:$Z$451,20,0)</f>
        <v>global average</v>
      </c>
      <c r="X1638" s="0" t="str">
        <f aca="false">VLOOKUP($D1638,metadata!$B$2:$Z$451,21,0)</f>
        <v/>
      </c>
      <c r="Y1638" s="0" t="str">
        <f aca="false">VLOOKUP($D1638,metadata!$B$2:$Z$451,22,0)</f>
        <v>42_2</v>
      </c>
      <c r="Z1638" s="0" t="str">
        <f aca="false">VLOOKUP($D1638,metadata!$B$2:$Z$451,23,0)</f>
        <v/>
      </c>
      <c r="AA1638" s="0" t="str">
        <f aca="false">VLOOKUP($D1638,metadata!$B$2:$Z$451,24,0)</f>
        <v/>
      </c>
      <c r="AB1638" s="0" t="str">
        <f aca="false">VLOOKUP($D1638,metadata!$B$2:$Z$451,25,0)</f>
        <v/>
      </c>
      <c r="AC1638" s="0" t="n">
        <v>18.580931263858</v>
      </c>
      <c r="AD1638" s="0" t="n">
        <v>100.152905198776</v>
      </c>
      <c r="AF1638" s="0" t="n">
        <f aca="false">IF(AE1638="",V1638,AE1638)</f>
        <v>221</v>
      </c>
      <c r="AG1638" s="0" t="n">
        <v>18</v>
      </c>
      <c r="AH1638" s="0" t="n">
        <v>1996</v>
      </c>
      <c r="AI1638" s="0" t="s">
        <v>38</v>
      </c>
      <c r="AJ1638" s="0" t="s">
        <v>38</v>
      </c>
    </row>
    <row r="1639" customFormat="false" ht="13.8" hidden="false" customHeight="false" outlineLevel="0" collapsed="false">
      <c r="C1639" s="0" t="n">
        <v>1647</v>
      </c>
      <c r="D1639" s="3" t="str">
        <f aca="false">VLOOKUP(C1639,$A$1:$B$451,2)</f>
        <v>42-Kuusamo1</v>
      </c>
      <c r="E1639" s="0" t="str">
        <f aca="false">VLOOKUP($D1639,metadata!$B$2:$S$451,2,0)</f>
        <v>Riihimaa, A; Kimura, MT; Lumme, J; Lakovaara, S</v>
      </c>
      <c r="F1639" s="0" t="str">
        <f aca="false">VLOOKUP($D1639,metadata!$B$2:$S$451,3,0)</f>
        <v>Geographical variation in the larval diapause of Chymomyza costata (Diptera; Drosophilidae)</v>
      </c>
      <c r="G1639" s="0" t="str">
        <f aca="false">VLOOKUP($D1639,metadata!$B$2:$S$451,4,0)</f>
        <v>10.1111/j.1601-5223.1996.00151.x</v>
      </c>
      <c r="H1639" s="0" t="str">
        <f aca="false">VLOOKUP($D1639,metadata!$B$2:$S$451,5,0)</f>
        <v>y</v>
      </c>
      <c r="I1639" s="0" t="str">
        <f aca="false">VLOOKUP($D1639,metadata!$B$2:$S$451,6,0)</f>
        <v>a</v>
      </c>
      <c r="J1639" s="0" t="str">
        <f aca="false">VLOOKUP($D1639,metadata!$B$2:$S$451,7,0)</f>
        <v>i</v>
      </c>
      <c r="K1639" s="0" t="n">
        <f aca="false">VLOOKUP($D1639,metadata!$B$2:$S$451,8,0)</f>
        <v>14</v>
      </c>
      <c r="L1639" s="0" t="n">
        <f aca="false">VLOOKUP($D1639,metadata!$B$2:$S$451,9,0)</f>
        <v>7</v>
      </c>
      <c r="M1639" s="0" t="str">
        <f aca="false">VLOOKUP($D1639,metadata!$B$2:$S$451,10,0)</f>
        <v/>
      </c>
      <c r="N1639" s="0" t="str">
        <f aca="false">VLOOKUP($D1639,metadata!$B$2:$S$451,11,0)</f>
        <v>Chymomyza costata</v>
      </c>
      <c r="O1639" s="0" t="str">
        <f aca="false">VLOOKUP($D1639,metadata!$B$2:$S$451,12,0)</f>
        <v>diptera</v>
      </c>
      <c r="P1639" s="0" t="str">
        <f aca="false">VLOOKUP($D1639,metadata!$B$2:$S$451,13,0)</f>
        <v>Kuusamo1</v>
      </c>
      <c r="Q1639" s="0" t="n">
        <f aca="false">VLOOKUP($D1639,metadata!$B$2:$S$451,14,0)</f>
        <v>65.966667</v>
      </c>
      <c r="R1639" s="0" t="n">
        <f aca="false">VLOOKUP($D1639,metadata!$B$2:$S$451,15,0)</f>
        <v>29.166667</v>
      </c>
      <c r="S1639" s="0" t="str">
        <f aca="false">VLOOKUP($D1639,metadata!$B$2:$S$451,16,0)</f>
        <v/>
      </c>
      <c r="T1639" s="0" t="str">
        <f aca="false">VLOOKUP($D1639,metadata!$B$2:$S$451,17,0)</f>
        <v/>
      </c>
      <c r="U1639" s="0" t="str">
        <f aca="false">VLOOKUP($D1639,metadata!$B$2:$S$451,18,0)</f>
        <v/>
      </c>
      <c r="V1639" s="0" t="n">
        <f aca="false">VLOOKUP($D1639,metadata!$B$2:$Z$451,19,0)</f>
        <v>221</v>
      </c>
      <c r="W1639" s="0" t="str">
        <f aca="false">VLOOKUP($D1639,metadata!$B$2:$Z$451,20,0)</f>
        <v>global average</v>
      </c>
      <c r="X1639" s="0" t="str">
        <f aca="false">VLOOKUP($D1639,metadata!$B$2:$Z$451,21,0)</f>
        <v/>
      </c>
      <c r="Y1639" s="0" t="str">
        <f aca="false">VLOOKUP($D1639,metadata!$B$2:$Z$451,22,0)</f>
        <v>42_2</v>
      </c>
      <c r="Z1639" s="0" t="str">
        <f aca="false">VLOOKUP($D1639,metadata!$B$2:$Z$451,23,0)</f>
        <v/>
      </c>
      <c r="AA1639" s="0" t="str">
        <f aca="false">VLOOKUP($D1639,metadata!$B$2:$Z$451,24,0)</f>
        <v/>
      </c>
      <c r="AB1639" s="0" t="str">
        <f aca="false">VLOOKUP($D1639,metadata!$B$2:$Z$451,25,0)</f>
        <v/>
      </c>
      <c r="AC1639" s="0" t="n">
        <v>19.584016490707</v>
      </c>
      <c r="AD1639" s="0" t="n">
        <v>100.45871559633</v>
      </c>
      <c r="AF1639" s="0" t="n">
        <f aca="false">IF(AE1639="",V1639,AE1639)</f>
        <v>221</v>
      </c>
      <c r="AG1639" s="0" t="n">
        <v>19</v>
      </c>
      <c r="AH1639" s="0" t="n">
        <v>1996</v>
      </c>
      <c r="AI1639" s="0" t="s">
        <v>38</v>
      </c>
      <c r="AJ1639" s="0" t="s">
        <v>38</v>
      </c>
    </row>
    <row r="1640" customFormat="false" ht="13.8" hidden="false" customHeight="false" outlineLevel="0" collapsed="false">
      <c r="C1640" s="0" t="n">
        <v>1648</v>
      </c>
      <c r="D1640" s="3" t="str">
        <f aca="false">VLOOKUP(C1640,$A$1:$B$451,2)</f>
        <v>42-Kuusamo1</v>
      </c>
      <c r="E1640" s="0" t="str">
        <f aca="false">VLOOKUP($D1640,metadata!$B$2:$S$451,2,0)</f>
        <v>Riihimaa, A; Kimura, MT; Lumme, J; Lakovaara, S</v>
      </c>
      <c r="F1640" s="0" t="str">
        <f aca="false">VLOOKUP($D1640,metadata!$B$2:$S$451,3,0)</f>
        <v>Geographical variation in the larval diapause of Chymomyza costata (Diptera; Drosophilidae)</v>
      </c>
      <c r="G1640" s="0" t="str">
        <f aca="false">VLOOKUP($D1640,metadata!$B$2:$S$451,4,0)</f>
        <v>10.1111/j.1601-5223.1996.00151.x</v>
      </c>
      <c r="H1640" s="0" t="str">
        <f aca="false">VLOOKUP($D1640,metadata!$B$2:$S$451,5,0)</f>
        <v>y</v>
      </c>
      <c r="I1640" s="0" t="str">
        <f aca="false">VLOOKUP($D1640,metadata!$B$2:$S$451,6,0)</f>
        <v>a</v>
      </c>
      <c r="J1640" s="0" t="str">
        <f aca="false">VLOOKUP($D1640,metadata!$B$2:$S$451,7,0)</f>
        <v>i</v>
      </c>
      <c r="K1640" s="0" t="n">
        <f aca="false">VLOOKUP($D1640,metadata!$B$2:$S$451,8,0)</f>
        <v>14</v>
      </c>
      <c r="L1640" s="0" t="n">
        <f aca="false">VLOOKUP($D1640,metadata!$B$2:$S$451,9,0)</f>
        <v>7</v>
      </c>
      <c r="M1640" s="0" t="str">
        <f aca="false">VLOOKUP($D1640,metadata!$B$2:$S$451,10,0)</f>
        <v/>
      </c>
      <c r="N1640" s="0" t="str">
        <f aca="false">VLOOKUP($D1640,metadata!$B$2:$S$451,11,0)</f>
        <v>Chymomyza costata</v>
      </c>
      <c r="O1640" s="0" t="str">
        <f aca="false">VLOOKUP($D1640,metadata!$B$2:$S$451,12,0)</f>
        <v>diptera</v>
      </c>
      <c r="P1640" s="0" t="str">
        <f aca="false">VLOOKUP($D1640,metadata!$B$2:$S$451,13,0)</f>
        <v>Kuusamo1</v>
      </c>
      <c r="Q1640" s="0" t="n">
        <f aca="false">VLOOKUP($D1640,metadata!$B$2:$S$451,14,0)</f>
        <v>65.966667</v>
      </c>
      <c r="R1640" s="0" t="n">
        <f aca="false">VLOOKUP($D1640,metadata!$B$2:$S$451,15,0)</f>
        <v>29.166667</v>
      </c>
      <c r="S1640" s="0" t="str">
        <f aca="false">VLOOKUP($D1640,metadata!$B$2:$S$451,16,0)</f>
        <v/>
      </c>
      <c r="T1640" s="0" t="str">
        <f aca="false">VLOOKUP($D1640,metadata!$B$2:$S$451,17,0)</f>
        <v/>
      </c>
      <c r="U1640" s="0" t="str">
        <f aca="false">VLOOKUP($D1640,metadata!$B$2:$S$451,18,0)</f>
        <v/>
      </c>
      <c r="V1640" s="0" t="n">
        <f aca="false">VLOOKUP($D1640,metadata!$B$2:$Z$451,19,0)</f>
        <v>221</v>
      </c>
      <c r="W1640" s="0" t="str">
        <f aca="false">VLOOKUP($D1640,metadata!$B$2:$Z$451,20,0)</f>
        <v>global average</v>
      </c>
      <c r="X1640" s="0" t="str">
        <f aca="false">VLOOKUP($D1640,metadata!$B$2:$Z$451,21,0)</f>
        <v/>
      </c>
      <c r="Y1640" s="0" t="str">
        <f aca="false">VLOOKUP($D1640,metadata!$B$2:$Z$451,22,0)</f>
        <v>42_2</v>
      </c>
      <c r="Z1640" s="0" t="str">
        <f aca="false">VLOOKUP($D1640,metadata!$B$2:$Z$451,23,0)</f>
        <v/>
      </c>
      <c r="AA1640" s="0" t="str">
        <f aca="false">VLOOKUP($D1640,metadata!$B$2:$Z$451,24,0)</f>
        <v/>
      </c>
      <c r="AB1640" s="0" t="str">
        <f aca="false">VLOOKUP($D1640,metadata!$B$2:$Z$451,25,0)</f>
        <v/>
      </c>
      <c r="AC1640" s="0" t="n">
        <v>20.2905130969574</v>
      </c>
      <c r="AD1640" s="0" t="n">
        <v>99.3883792048929</v>
      </c>
      <c r="AF1640" s="0" t="n">
        <f aca="false">IF(AE1640="",V1640,AE1640)</f>
        <v>221</v>
      </c>
      <c r="AG1640" s="0" t="n">
        <v>20</v>
      </c>
      <c r="AH1640" s="0" t="n">
        <v>1996</v>
      </c>
      <c r="AI1640" s="0" t="s">
        <v>38</v>
      </c>
      <c r="AJ1640" s="0" t="s">
        <v>38</v>
      </c>
    </row>
    <row r="1641" customFormat="false" ht="13.8" hidden="false" customHeight="false" outlineLevel="0" collapsed="false">
      <c r="C1641" s="0" t="n">
        <v>1649</v>
      </c>
      <c r="D1641" s="3" t="str">
        <f aca="false">VLOOKUP(C1641,$A$1:$B$451,2)</f>
        <v>42-Kuusamo1</v>
      </c>
      <c r="E1641" s="0" t="str">
        <f aca="false">VLOOKUP($D1641,metadata!$B$2:$S$451,2,0)</f>
        <v>Riihimaa, A; Kimura, MT; Lumme, J; Lakovaara, S</v>
      </c>
      <c r="F1641" s="0" t="str">
        <f aca="false">VLOOKUP($D1641,metadata!$B$2:$S$451,3,0)</f>
        <v>Geographical variation in the larval diapause of Chymomyza costata (Diptera; Drosophilidae)</v>
      </c>
      <c r="G1641" s="0" t="str">
        <f aca="false">VLOOKUP($D1641,metadata!$B$2:$S$451,4,0)</f>
        <v>10.1111/j.1601-5223.1996.00151.x</v>
      </c>
      <c r="H1641" s="0" t="str">
        <f aca="false">VLOOKUP($D1641,metadata!$B$2:$S$451,5,0)</f>
        <v>y</v>
      </c>
      <c r="I1641" s="0" t="str">
        <f aca="false">VLOOKUP($D1641,metadata!$B$2:$S$451,6,0)</f>
        <v>a</v>
      </c>
      <c r="J1641" s="0" t="str">
        <f aca="false">VLOOKUP($D1641,metadata!$B$2:$S$451,7,0)</f>
        <v>i</v>
      </c>
      <c r="K1641" s="0" t="n">
        <f aca="false">VLOOKUP($D1641,metadata!$B$2:$S$451,8,0)</f>
        <v>14</v>
      </c>
      <c r="L1641" s="0" t="n">
        <f aca="false">VLOOKUP($D1641,metadata!$B$2:$S$451,9,0)</f>
        <v>7</v>
      </c>
      <c r="M1641" s="0" t="str">
        <f aca="false">VLOOKUP($D1641,metadata!$B$2:$S$451,10,0)</f>
        <v/>
      </c>
      <c r="N1641" s="0" t="str">
        <f aca="false">VLOOKUP($D1641,metadata!$B$2:$S$451,11,0)</f>
        <v>Chymomyza costata</v>
      </c>
      <c r="O1641" s="0" t="str">
        <f aca="false">VLOOKUP($D1641,metadata!$B$2:$S$451,12,0)</f>
        <v>diptera</v>
      </c>
      <c r="P1641" s="0" t="str">
        <f aca="false">VLOOKUP($D1641,metadata!$B$2:$S$451,13,0)</f>
        <v>Kuusamo1</v>
      </c>
      <c r="Q1641" s="0" t="n">
        <f aca="false">VLOOKUP($D1641,metadata!$B$2:$S$451,14,0)</f>
        <v>65.966667</v>
      </c>
      <c r="R1641" s="0" t="n">
        <f aca="false">VLOOKUP($D1641,metadata!$B$2:$S$451,15,0)</f>
        <v>29.166667</v>
      </c>
      <c r="S1641" s="0" t="str">
        <f aca="false">VLOOKUP($D1641,metadata!$B$2:$S$451,16,0)</f>
        <v/>
      </c>
      <c r="T1641" s="0" t="str">
        <f aca="false">VLOOKUP($D1641,metadata!$B$2:$S$451,17,0)</f>
        <v/>
      </c>
      <c r="U1641" s="0" t="str">
        <f aca="false">VLOOKUP($D1641,metadata!$B$2:$S$451,18,0)</f>
        <v/>
      </c>
      <c r="V1641" s="0" t="n">
        <f aca="false">VLOOKUP($D1641,metadata!$B$2:$Z$451,19,0)</f>
        <v>221</v>
      </c>
      <c r="W1641" s="0" t="str">
        <f aca="false">VLOOKUP($D1641,metadata!$B$2:$Z$451,20,0)</f>
        <v>global average</v>
      </c>
      <c r="X1641" s="0" t="str">
        <f aca="false">VLOOKUP($D1641,metadata!$B$2:$Z$451,21,0)</f>
        <v/>
      </c>
      <c r="Y1641" s="0" t="str">
        <f aca="false">VLOOKUP($D1641,metadata!$B$2:$Z$451,22,0)</f>
        <v>42_2</v>
      </c>
      <c r="Z1641" s="0" t="str">
        <f aca="false">VLOOKUP($D1641,metadata!$B$2:$Z$451,23,0)</f>
        <v/>
      </c>
      <c r="AA1641" s="0" t="str">
        <f aca="false">VLOOKUP($D1641,metadata!$B$2:$Z$451,24,0)</f>
        <v/>
      </c>
      <c r="AB1641" s="0" t="str">
        <f aca="false">VLOOKUP($D1641,metadata!$B$2:$Z$451,25,0)</f>
        <v/>
      </c>
      <c r="AC1641" s="0" t="n">
        <v>21.2669365392569</v>
      </c>
      <c r="AD1641" s="0" t="n">
        <v>93.4250764525993</v>
      </c>
      <c r="AF1641" s="0" t="n">
        <f aca="false">IF(AE1641="",V1641,AE1641)</f>
        <v>221</v>
      </c>
      <c r="AG1641" s="0" t="n">
        <v>21</v>
      </c>
      <c r="AH1641" s="0" t="n">
        <v>1996</v>
      </c>
      <c r="AI1641" s="0" t="s">
        <v>38</v>
      </c>
      <c r="AJ1641" s="0" t="s">
        <v>38</v>
      </c>
    </row>
    <row r="1642" customFormat="false" ht="13.8" hidden="false" customHeight="false" outlineLevel="0" collapsed="false">
      <c r="C1642" s="0" t="n">
        <v>1650</v>
      </c>
      <c r="D1642" s="3" t="str">
        <f aca="false">VLOOKUP(C1642,$A$1:$B$451,2)</f>
        <v>42-Kuusamo1</v>
      </c>
      <c r="E1642" s="0" t="str">
        <f aca="false">VLOOKUP($D1642,metadata!$B$2:$S$451,2,0)</f>
        <v>Riihimaa, A; Kimura, MT; Lumme, J; Lakovaara, S</v>
      </c>
      <c r="F1642" s="0" t="str">
        <f aca="false">VLOOKUP($D1642,metadata!$B$2:$S$451,3,0)</f>
        <v>Geographical variation in the larval diapause of Chymomyza costata (Diptera; Drosophilidae)</v>
      </c>
      <c r="G1642" s="0" t="str">
        <f aca="false">VLOOKUP($D1642,metadata!$B$2:$S$451,4,0)</f>
        <v>10.1111/j.1601-5223.1996.00151.x</v>
      </c>
      <c r="H1642" s="0" t="str">
        <f aca="false">VLOOKUP($D1642,metadata!$B$2:$S$451,5,0)</f>
        <v>y</v>
      </c>
      <c r="I1642" s="0" t="str">
        <f aca="false">VLOOKUP($D1642,metadata!$B$2:$S$451,6,0)</f>
        <v>a</v>
      </c>
      <c r="J1642" s="0" t="str">
        <f aca="false">VLOOKUP($D1642,metadata!$B$2:$S$451,7,0)</f>
        <v>i</v>
      </c>
      <c r="K1642" s="0" t="n">
        <f aca="false">VLOOKUP($D1642,metadata!$B$2:$S$451,8,0)</f>
        <v>14</v>
      </c>
      <c r="L1642" s="0" t="n">
        <f aca="false">VLOOKUP($D1642,metadata!$B$2:$S$451,9,0)</f>
        <v>7</v>
      </c>
      <c r="M1642" s="0" t="str">
        <f aca="false">VLOOKUP($D1642,metadata!$B$2:$S$451,10,0)</f>
        <v/>
      </c>
      <c r="N1642" s="0" t="str">
        <f aca="false">VLOOKUP($D1642,metadata!$B$2:$S$451,11,0)</f>
        <v>Chymomyza costata</v>
      </c>
      <c r="O1642" s="0" t="str">
        <f aca="false">VLOOKUP($D1642,metadata!$B$2:$S$451,12,0)</f>
        <v>diptera</v>
      </c>
      <c r="P1642" s="0" t="str">
        <f aca="false">VLOOKUP($D1642,metadata!$B$2:$S$451,13,0)</f>
        <v>Kuusamo1</v>
      </c>
      <c r="Q1642" s="0" t="n">
        <f aca="false">VLOOKUP($D1642,metadata!$B$2:$S$451,14,0)</f>
        <v>65.966667</v>
      </c>
      <c r="R1642" s="0" t="n">
        <f aca="false">VLOOKUP($D1642,metadata!$B$2:$S$451,15,0)</f>
        <v>29.166667</v>
      </c>
      <c r="S1642" s="0" t="str">
        <f aca="false">VLOOKUP($D1642,metadata!$B$2:$S$451,16,0)</f>
        <v/>
      </c>
      <c r="T1642" s="0" t="str">
        <f aca="false">VLOOKUP($D1642,metadata!$B$2:$S$451,17,0)</f>
        <v/>
      </c>
      <c r="U1642" s="0" t="str">
        <f aca="false">VLOOKUP($D1642,metadata!$B$2:$S$451,18,0)</f>
        <v/>
      </c>
      <c r="V1642" s="0" t="n">
        <f aca="false">VLOOKUP($D1642,metadata!$B$2:$Z$451,19,0)</f>
        <v>221</v>
      </c>
      <c r="W1642" s="0" t="str">
        <f aca="false">VLOOKUP($D1642,metadata!$B$2:$Z$451,20,0)</f>
        <v>global average</v>
      </c>
      <c r="X1642" s="0" t="str">
        <f aca="false">VLOOKUP($D1642,metadata!$B$2:$Z$451,21,0)</f>
        <v/>
      </c>
      <c r="Y1642" s="0" t="str">
        <f aca="false">VLOOKUP($D1642,metadata!$B$2:$Z$451,22,0)</f>
        <v>42_2</v>
      </c>
      <c r="Z1642" s="0" t="str">
        <f aca="false">VLOOKUP($D1642,metadata!$B$2:$Z$451,23,0)</f>
        <v/>
      </c>
      <c r="AA1642" s="0" t="str">
        <f aca="false">VLOOKUP($D1642,metadata!$B$2:$Z$451,24,0)</f>
        <v/>
      </c>
      <c r="AB1642" s="0" t="str">
        <f aca="false">VLOOKUP($D1642,metadata!$B$2:$Z$451,25,0)</f>
        <v/>
      </c>
      <c r="AC1642" s="0" t="n">
        <v>22.2695878001315</v>
      </c>
      <c r="AD1642" s="0" t="n">
        <v>93.5779816513761</v>
      </c>
      <c r="AF1642" s="0" t="n">
        <f aca="false">IF(AE1642="",V1642,AE1642)</f>
        <v>221</v>
      </c>
      <c r="AG1642" s="0" t="n">
        <v>22</v>
      </c>
      <c r="AH1642" s="0" t="n">
        <v>1996</v>
      </c>
      <c r="AI1642" s="0" t="s">
        <v>38</v>
      </c>
      <c r="AJ1642" s="0" t="s">
        <v>38</v>
      </c>
    </row>
    <row r="1643" customFormat="false" ht="13.8" hidden="false" customHeight="false" outlineLevel="0" collapsed="false">
      <c r="C1643" s="0" t="n">
        <v>1651</v>
      </c>
      <c r="D1643" s="3" t="str">
        <f aca="false">VLOOKUP(C1643,$A$1:$B$451,2)</f>
        <v>42-Kuusamo1</v>
      </c>
      <c r="E1643" s="0" t="str">
        <f aca="false">VLOOKUP($D1643,metadata!$B$2:$S$451,2,0)</f>
        <v>Riihimaa, A; Kimura, MT; Lumme, J; Lakovaara, S</v>
      </c>
      <c r="F1643" s="0" t="str">
        <f aca="false">VLOOKUP($D1643,metadata!$B$2:$S$451,3,0)</f>
        <v>Geographical variation in the larval diapause of Chymomyza costata (Diptera; Drosophilidae)</v>
      </c>
      <c r="G1643" s="0" t="str">
        <f aca="false">VLOOKUP($D1643,metadata!$B$2:$S$451,4,0)</f>
        <v>10.1111/j.1601-5223.1996.00151.x</v>
      </c>
      <c r="H1643" s="0" t="str">
        <f aca="false">VLOOKUP($D1643,metadata!$B$2:$S$451,5,0)</f>
        <v>y</v>
      </c>
      <c r="I1643" s="0" t="str">
        <f aca="false">VLOOKUP($D1643,metadata!$B$2:$S$451,6,0)</f>
        <v>a</v>
      </c>
      <c r="J1643" s="0" t="str">
        <f aca="false">VLOOKUP($D1643,metadata!$B$2:$S$451,7,0)</f>
        <v>i</v>
      </c>
      <c r="K1643" s="0" t="n">
        <f aca="false">VLOOKUP($D1643,metadata!$B$2:$S$451,8,0)</f>
        <v>14</v>
      </c>
      <c r="L1643" s="0" t="n">
        <f aca="false">VLOOKUP($D1643,metadata!$B$2:$S$451,9,0)</f>
        <v>7</v>
      </c>
      <c r="M1643" s="0" t="str">
        <f aca="false">VLOOKUP($D1643,metadata!$B$2:$S$451,10,0)</f>
        <v/>
      </c>
      <c r="N1643" s="0" t="str">
        <f aca="false">VLOOKUP($D1643,metadata!$B$2:$S$451,11,0)</f>
        <v>Chymomyza costata</v>
      </c>
      <c r="O1643" s="0" t="str">
        <f aca="false">VLOOKUP($D1643,metadata!$B$2:$S$451,12,0)</f>
        <v>diptera</v>
      </c>
      <c r="P1643" s="0" t="str">
        <f aca="false">VLOOKUP($D1643,metadata!$B$2:$S$451,13,0)</f>
        <v>Kuusamo1</v>
      </c>
      <c r="Q1643" s="0" t="n">
        <f aca="false">VLOOKUP($D1643,metadata!$B$2:$S$451,14,0)</f>
        <v>65.966667</v>
      </c>
      <c r="R1643" s="0" t="n">
        <f aca="false">VLOOKUP($D1643,metadata!$B$2:$S$451,15,0)</f>
        <v>29.166667</v>
      </c>
      <c r="S1643" s="0" t="str">
        <f aca="false">VLOOKUP($D1643,metadata!$B$2:$S$451,16,0)</f>
        <v/>
      </c>
      <c r="T1643" s="0" t="str">
        <f aca="false">VLOOKUP($D1643,metadata!$B$2:$S$451,17,0)</f>
        <v/>
      </c>
      <c r="U1643" s="0" t="str">
        <f aca="false">VLOOKUP($D1643,metadata!$B$2:$S$451,18,0)</f>
        <v/>
      </c>
      <c r="V1643" s="0" t="n">
        <f aca="false">VLOOKUP($D1643,metadata!$B$2:$Z$451,19,0)</f>
        <v>221</v>
      </c>
      <c r="W1643" s="0" t="str">
        <f aca="false">VLOOKUP($D1643,metadata!$B$2:$Z$451,20,0)</f>
        <v>global average</v>
      </c>
      <c r="X1643" s="0" t="str">
        <f aca="false">VLOOKUP($D1643,metadata!$B$2:$Z$451,21,0)</f>
        <v/>
      </c>
      <c r="Y1643" s="0" t="str">
        <f aca="false">VLOOKUP($D1643,metadata!$B$2:$Z$451,22,0)</f>
        <v>42_2</v>
      </c>
      <c r="Z1643" s="0" t="str">
        <f aca="false">VLOOKUP($D1643,metadata!$B$2:$Z$451,23,0)</f>
        <v/>
      </c>
      <c r="AA1643" s="0" t="str">
        <f aca="false">VLOOKUP($D1643,metadata!$B$2:$Z$451,24,0)</f>
        <v/>
      </c>
      <c r="AB1643" s="0" t="str">
        <f aca="false">VLOOKUP($D1643,metadata!$B$2:$Z$451,25,0)</f>
        <v/>
      </c>
      <c r="AC1643" s="0" t="n">
        <v>24.2911369230456</v>
      </c>
      <c r="AD1643" s="0" t="n">
        <v>96.4831804281345</v>
      </c>
      <c r="AF1643" s="0" t="n">
        <f aca="false">IF(AE1643="",V1643,AE1643)</f>
        <v>221</v>
      </c>
      <c r="AG1643" s="0" t="n">
        <v>24</v>
      </c>
      <c r="AH1643" s="0" t="n">
        <v>1996</v>
      </c>
      <c r="AI1643" s="0" t="s">
        <v>38</v>
      </c>
      <c r="AJ1643" s="0" t="s">
        <v>38</v>
      </c>
    </row>
    <row r="1644" customFormat="false" ht="13.8" hidden="false" customHeight="false" outlineLevel="0" collapsed="false">
      <c r="C1644" s="0" t="n">
        <v>1652</v>
      </c>
      <c r="D1644" s="3" t="str">
        <f aca="false">VLOOKUP(C1644,$A$1:$B$451,2)</f>
        <v>42-Kuusamo2</v>
      </c>
      <c r="E1644" s="0" t="str">
        <f aca="false">VLOOKUP($D1644,metadata!$B$2:$S$451,2,0)</f>
        <v>Riihimaa, A; Kimura, MT; Lumme, J; Lakovaara, S</v>
      </c>
      <c r="F1644" s="0" t="str">
        <f aca="false">VLOOKUP($D1644,metadata!$B$2:$S$451,3,0)</f>
        <v>Geographical variation in the larval diapause of Chymomyza costata (Diptera; Drosophilidae)</v>
      </c>
      <c r="G1644" s="0" t="str">
        <f aca="false">VLOOKUP($D1644,metadata!$B$2:$S$451,4,0)</f>
        <v>10.1111/j.1601-5223.1996.00151.x</v>
      </c>
      <c r="H1644" s="0" t="str">
        <f aca="false">VLOOKUP($D1644,metadata!$B$2:$S$451,5,0)</f>
        <v>y</v>
      </c>
      <c r="I1644" s="0" t="str">
        <f aca="false">VLOOKUP($D1644,metadata!$B$2:$S$451,6,0)</f>
        <v>a</v>
      </c>
      <c r="J1644" s="0" t="str">
        <f aca="false">VLOOKUP($D1644,metadata!$B$2:$S$451,7,0)</f>
        <v>i</v>
      </c>
      <c r="K1644" s="0" t="n">
        <f aca="false">VLOOKUP($D1644,metadata!$B$2:$S$451,8,0)</f>
        <v>14</v>
      </c>
      <c r="L1644" s="0" t="n">
        <f aca="false">VLOOKUP($D1644,metadata!$B$2:$S$451,9,0)</f>
        <v>7</v>
      </c>
      <c r="M1644" s="0" t="str">
        <f aca="false">VLOOKUP($D1644,metadata!$B$2:$S$451,10,0)</f>
        <v/>
      </c>
      <c r="N1644" s="0" t="str">
        <f aca="false">VLOOKUP($D1644,metadata!$B$2:$S$451,11,0)</f>
        <v>Chymomyza costata</v>
      </c>
      <c r="O1644" s="0" t="str">
        <f aca="false">VLOOKUP($D1644,metadata!$B$2:$S$451,12,0)</f>
        <v>diptera</v>
      </c>
      <c r="P1644" s="0" t="str">
        <f aca="false">VLOOKUP($D1644,metadata!$B$2:$S$451,13,0)</f>
        <v>Kuusamo2</v>
      </c>
      <c r="Q1644" s="0" t="n">
        <f aca="false">VLOOKUP($D1644,metadata!$B$2:$S$451,14,0)</f>
        <v>65.966667</v>
      </c>
      <c r="R1644" s="0" t="n">
        <f aca="false">VLOOKUP($D1644,metadata!$B$2:$S$451,15,0)</f>
        <v>29.166667</v>
      </c>
      <c r="S1644" s="0" t="str">
        <f aca="false">VLOOKUP($D1644,metadata!$B$2:$S$451,16,0)</f>
        <v/>
      </c>
      <c r="T1644" s="0" t="str">
        <f aca="false">VLOOKUP($D1644,metadata!$B$2:$S$451,17,0)</f>
        <v/>
      </c>
      <c r="U1644" s="0" t="str">
        <f aca="false">VLOOKUP($D1644,metadata!$B$2:$S$451,18,0)</f>
        <v/>
      </c>
      <c r="V1644" s="0" t="n">
        <f aca="false">VLOOKUP($D1644,metadata!$B$2:$Z$451,19,0)</f>
        <v>221</v>
      </c>
      <c r="W1644" s="0" t="str">
        <f aca="false">VLOOKUP($D1644,metadata!$B$2:$Z$451,20,0)</f>
        <v>global average</v>
      </c>
      <c r="X1644" s="0" t="str">
        <f aca="false">VLOOKUP($D1644,metadata!$B$2:$Z$451,21,0)</f>
        <v/>
      </c>
      <c r="Y1644" s="0" t="str">
        <f aca="false">VLOOKUP($D1644,metadata!$B$2:$Z$451,22,0)</f>
        <v>42_2</v>
      </c>
      <c r="Z1644" s="0" t="str">
        <f aca="false">VLOOKUP($D1644,metadata!$B$2:$Z$451,23,0)</f>
        <v/>
      </c>
      <c r="AA1644" s="0" t="str">
        <f aca="false">VLOOKUP($D1644,metadata!$B$2:$Z$451,24,0)</f>
        <v/>
      </c>
      <c r="AB1644" s="0" t="str">
        <f aca="false">VLOOKUP($D1644,metadata!$B$2:$Z$451,25,0)</f>
        <v/>
      </c>
      <c r="AC1644" s="0" t="n">
        <v>16.2656414220522</v>
      </c>
      <c r="AD1644" s="0" t="n">
        <v>100</v>
      </c>
      <c r="AF1644" s="0" t="n">
        <f aca="false">IF(AE1644="",V1644,AE1644)</f>
        <v>221</v>
      </c>
      <c r="AG1644" s="0" t="n">
        <v>16</v>
      </c>
      <c r="AH1644" s="0" t="n">
        <v>1996</v>
      </c>
      <c r="AI1644" s="0" t="s">
        <v>37</v>
      </c>
      <c r="AJ1644" s="0" t="s">
        <v>38</v>
      </c>
    </row>
    <row r="1645" customFormat="false" ht="13.8" hidden="false" customHeight="false" outlineLevel="0" collapsed="false">
      <c r="C1645" s="0" t="n">
        <v>1653</v>
      </c>
      <c r="D1645" s="3" t="str">
        <f aca="false">VLOOKUP(C1645,$A$1:$B$451,2)</f>
        <v>42-Kuusamo2</v>
      </c>
      <c r="E1645" s="0" t="str">
        <f aca="false">VLOOKUP($D1645,metadata!$B$2:$S$451,2,0)</f>
        <v>Riihimaa, A; Kimura, MT; Lumme, J; Lakovaara, S</v>
      </c>
      <c r="F1645" s="0" t="str">
        <f aca="false">VLOOKUP($D1645,metadata!$B$2:$S$451,3,0)</f>
        <v>Geographical variation in the larval diapause of Chymomyza costata (Diptera; Drosophilidae)</v>
      </c>
      <c r="G1645" s="0" t="str">
        <f aca="false">VLOOKUP($D1645,metadata!$B$2:$S$451,4,0)</f>
        <v>10.1111/j.1601-5223.1996.00151.x</v>
      </c>
      <c r="H1645" s="0" t="str">
        <f aca="false">VLOOKUP($D1645,metadata!$B$2:$S$451,5,0)</f>
        <v>y</v>
      </c>
      <c r="I1645" s="0" t="str">
        <f aca="false">VLOOKUP($D1645,metadata!$B$2:$S$451,6,0)</f>
        <v>a</v>
      </c>
      <c r="J1645" s="0" t="str">
        <f aca="false">VLOOKUP($D1645,metadata!$B$2:$S$451,7,0)</f>
        <v>i</v>
      </c>
      <c r="K1645" s="0" t="n">
        <f aca="false">VLOOKUP($D1645,metadata!$B$2:$S$451,8,0)</f>
        <v>14</v>
      </c>
      <c r="L1645" s="0" t="n">
        <f aca="false">VLOOKUP($D1645,metadata!$B$2:$S$451,9,0)</f>
        <v>7</v>
      </c>
      <c r="M1645" s="0" t="str">
        <f aca="false">VLOOKUP($D1645,metadata!$B$2:$S$451,10,0)</f>
        <v/>
      </c>
      <c r="N1645" s="0" t="str">
        <f aca="false">VLOOKUP($D1645,metadata!$B$2:$S$451,11,0)</f>
        <v>Chymomyza costata</v>
      </c>
      <c r="O1645" s="0" t="str">
        <f aca="false">VLOOKUP($D1645,metadata!$B$2:$S$451,12,0)</f>
        <v>diptera</v>
      </c>
      <c r="P1645" s="0" t="str">
        <f aca="false">VLOOKUP($D1645,metadata!$B$2:$S$451,13,0)</f>
        <v>Kuusamo2</v>
      </c>
      <c r="Q1645" s="0" t="n">
        <f aca="false">VLOOKUP($D1645,metadata!$B$2:$S$451,14,0)</f>
        <v>65.966667</v>
      </c>
      <c r="R1645" s="0" t="n">
        <f aca="false">VLOOKUP($D1645,metadata!$B$2:$S$451,15,0)</f>
        <v>29.166667</v>
      </c>
      <c r="S1645" s="0" t="str">
        <f aca="false">VLOOKUP($D1645,metadata!$B$2:$S$451,16,0)</f>
        <v/>
      </c>
      <c r="T1645" s="0" t="str">
        <f aca="false">VLOOKUP($D1645,metadata!$B$2:$S$451,17,0)</f>
        <v/>
      </c>
      <c r="U1645" s="0" t="str">
        <f aca="false">VLOOKUP($D1645,metadata!$B$2:$S$451,18,0)</f>
        <v/>
      </c>
      <c r="V1645" s="0" t="n">
        <f aca="false">VLOOKUP($D1645,metadata!$B$2:$Z$451,19,0)</f>
        <v>221</v>
      </c>
      <c r="W1645" s="0" t="str">
        <f aca="false">VLOOKUP($D1645,metadata!$B$2:$Z$451,20,0)</f>
        <v>global average</v>
      </c>
      <c r="X1645" s="0" t="str">
        <f aca="false">VLOOKUP($D1645,metadata!$B$2:$Z$451,21,0)</f>
        <v/>
      </c>
      <c r="Y1645" s="0" t="str">
        <f aca="false">VLOOKUP($D1645,metadata!$B$2:$Z$451,22,0)</f>
        <v>42_2</v>
      </c>
      <c r="Z1645" s="0" t="str">
        <f aca="false">VLOOKUP($D1645,metadata!$B$2:$Z$451,23,0)</f>
        <v/>
      </c>
      <c r="AA1645" s="0" t="str">
        <f aca="false">VLOOKUP($D1645,metadata!$B$2:$Z$451,24,0)</f>
        <v/>
      </c>
      <c r="AB1645" s="0" t="str">
        <f aca="false">VLOOKUP($D1645,metadata!$B$2:$Z$451,25,0)</f>
        <v/>
      </c>
      <c r="AC1645" s="0" t="n">
        <v>18.2798131234022</v>
      </c>
      <c r="AD1645" s="0" t="n">
        <v>100.305810397553</v>
      </c>
      <c r="AF1645" s="0" t="n">
        <f aca="false">IF(AE1645="",V1645,AE1645)</f>
        <v>221</v>
      </c>
      <c r="AG1645" s="0" t="n">
        <v>18</v>
      </c>
      <c r="AH1645" s="0" t="n">
        <v>1996</v>
      </c>
      <c r="AI1645" s="0" t="s">
        <v>37</v>
      </c>
      <c r="AJ1645" s="0" t="s">
        <v>38</v>
      </c>
    </row>
    <row r="1646" customFormat="false" ht="13.8" hidden="false" customHeight="false" outlineLevel="0" collapsed="false">
      <c r="C1646" s="0" t="n">
        <v>1654</v>
      </c>
      <c r="D1646" s="3" t="str">
        <f aca="false">VLOOKUP(C1646,$A$1:$B$451,2)</f>
        <v>42-Kuusamo2</v>
      </c>
      <c r="E1646" s="0" t="str">
        <f aca="false">VLOOKUP($D1646,metadata!$B$2:$S$451,2,0)</f>
        <v>Riihimaa, A; Kimura, MT; Lumme, J; Lakovaara, S</v>
      </c>
      <c r="F1646" s="0" t="str">
        <f aca="false">VLOOKUP($D1646,metadata!$B$2:$S$451,3,0)</f>
        <v>Geographical variation in the larval diapause of Chymomyza costata (Diptera; Drosophilidae)</v>
      </c>
      <c r="G1646" s="0" t="str">
        <f aca="false">VLOOKUP($D1646,metadata!$B$2:$S$451,4,0)</f>
        <v>10.1111/j.1601-5223.1996.00151.x</v>
      </c>
      <c r="H1646" s="0" t="str">
        <f aca="false">VLOOKUP($D1646,metadata!$B$2:$S$451,5,0)</f>
        <v>y</v>
      </c>
      <c r="I1646" s="0" t="str">
        <f aca="false">VLOOKUP($D1646,metadata!$B$2:$S$451,6,0)</f>
        <v>a</v>
      </c>
      <c r="J1646" s="0" t="str">
        <f aca="false">VLOOKUP($D1646,metadata!$B$2:$S$451,7,0)</f>
        <v>i</v>
      </c>
      <c r="K1646" s="0" t="n">
        <f aca="false">VLOOKUP($D1646,metadata!$B$2:$S$451,8,0)</f>
        <v>14</v>
      </c>
      <c r="L1646" s="0" t="n">
        <f aca="false">VLOOKUP($D1646,metadata!$B$2:$S$451,9,0)</f>
        <v>7</v>
      </c>
      <c r="M1646" s="0" t="str">
        <f aca="false">VLOOKUP($D1646,metadata!$B$2:$S$451,10,0)</f>
        <v/>
      </c>
      <c r="N1646" s="0" t="str">
        <f aca="false">VLOOKUP($D1646,metadata!$B$2:$S$451,11,0)</f>
        <v>Chymomyza costata</v>
      </c>
      <c r="O1646" s="0" t="str">
        <f aca="false">VLOOKUP($D1646,metadata!$B$2:$S$451,12,0)</f>
        <v>diptera</v>
      </c>
      <c r="P1646" s="0" t="str">
        <f aca="false">VLOOKUP($D1646,metadata!$B$2:$S$451,13,0)</f>
        <v>Kuusamo2</v>
      </c>
      <c r="Q1646" s="0" t="n">
        <f aca="false">VLOOKUP($D1646,metadata!$B$2:$S$451,14,0)</f>
        <v>65.966667</v>
      </c>
      <c r="R1646" s="0" t="n">
        <f aca="false">VLOOKUP($D1646,metadata!$B$2:$S$451,15,0)</f>
        <v>29.166667</v>
      </c>
      <c r="S1646" s="0" t="str">
        <f aca="false">VLOOKUP($D1646,metadata!$B$2:$S$451,16,0)</f>
        <v/>
      </c>
      <c r="T1646" s="0" t="str">
        <f aca="false">VLOOKUP($D1646,metadata!$B$2:$S$451,17,0)</f>
        <v/>
      </c>
      <c r="U1646" s="0" t="str">
        <f aca="false">VLOOKUP($D1646,metadata!$B$2:$S$451,18,0)</f>
        <v/>
      </c>
      <c r="V1646" s="0" t="n">
        <f aca="false">VLOOKUP($D1646,metadata!$B$2:$Z$451,19,0)</f>
        <v>221</v>
      </c>
      <c r="W1646" s="0" t="str">
        <f aca="false">VLOOKUP($D1646,metadata!$B$2:$Z$451,20,0)</f>
        <v>global average</v>
      </c>
      <c r="X1646" s="0" t="str">
        <f aca="false">VLOOKUP($D1646,metadata!$B$2:$Z$451,21,0)</f>
        <v/>
      </c>
      <c r="Y1646" s="0" t="str">
        <f aca="false">VLOOKUP($D1646,metadata!$B$2:$Z$451,22,0)</f>
        <v>42_2</v>
      </c>
      <c r="Z1646" s="0" t="str">
        <f aca="false">VLOOKUP($D1646,metadata!$B$2:$Z$451,23,0)</f>
        <v/>
      </c>
      <c r="AA1646" s="0" t="str">
        <f aca="false">VLOOKUP($D1646,metadata!$B$2:$Z$451,24,0)</f>
        <v/>
      </c>
      <c r="AB1646" s="0" t="str">
        <f aca="false">VLOOKUP($D1646,metadata!$B$2:$Z$451,25,0)</f>
        <v/>
      </c>
      <c r="AC1646" s="0" t="n">
        <v>19.3002027434786</v>
      </c>
      <c r="AD1646" s="0" t="n">
        <v>100.45871559633</v>
      </c>
      <c r="AF1646" s="0" t="n">
        <f aca="false">IF(AE1646="",V1646,AE1646)</f>
        <v>221</v>
      </c>
      <c r="AG1646" s="0" t="n">
        <v>19</v>
      </c>
      <c r="AH1646" s="0" t="n">
        <v>1996</v>
      </c>
      <c r="AI1646" s="0" t="s">
        <v>37</v>
      </c>
      <c r="AJ1646" s="0" t="s">
        <v>38</v>
      </c>
    </row>
    <row r="1647" customFormat="false" ht="13.8" hidden="false" customHeight="false" outlineLevel="0" collapsed="false">
      <c r="C1647" s="0" t="n">
        <v>1655</v>
      </c>
      <c r="D1647" s="3" t="str">
        <f aca="false">VLOOKUP(C1647,$A$1:$B$451,2)</f>
        <v>42-Kuusamo2</v>
      </c>
      <c r="E1647" s="0" t="str">
        <f aca="false">VLOOKUP($D1647,metadata!$B$2:$S$451,2,0)</f>
        <v>Riihimaa, A; Kimura, MT; Lumme, J; Lakovaara, S</v>
      </c>
      <c r="F1647" s="0" t="str">
        <f aca="false">VLOOKUP($D1647,metadata!$B$2:$S$451,3,0)</f>
        <v>Geographical variation in the larval diapause of Chymomyza costata (Diptera; Drosophilidae)</v>
      </c>
      <c r="G1647" s="0" t="str">
        <f aca="false">VLOOKUP($D1647,metadata!$B$2:$S$451,4,0)</f>
        <v>10.1111/j.1601-5223.1996.00151.x</v>
      </c>
      <c r="H1647" s="0" t="str">
        <f aca="false">VLOOKUP($D1647,metadata!$B$2:$S$451,5,0)</f>
        <v>y</v>
      </c>
      <c r="I1647" s="0" t="str">
        <f aca="false">VLOOKUP($D1647,metadata!$B$2:$S$451,6,0)</f>
        <v>a</v>
      </c>
      <c r="J1647" s="0" t="str">
        <f aca="false">VLOOKUP($D1647,metadata!$B$2:$S$451,7,0)</f>
        <v>i</v>
      </c>
      <c r="K1647" s="0" t="n">
        <f aca="false">VLOOKUP($D1647,metadata!$B$2:$S$451,8,0)</f>
        <v>14</v>
      </c>
      <c r="L1647" s="0" t="n">
        <f aca="false">VLOOKUP($D1647,metadata!$B$2:$S$451,9,0)</f>
        <v>7</v>
      </c>
      <c r="M1647" s="0" t="str">
        <f aca="false">VLOOKUP($D1647,metadata!$B$2:$S$451,10,0)</f>
        <v/>
      </c>
      <c r="N1647" s="0" t="str">
        <f aca="false">VLOOKUP($D1647,metadata!$B$2:$S$451,11,0)</f>
        <v>Chymomyza costata</v>
      </c>
      <c r="O1647" s="0" t="str">
        <f aca="false">VLOOKUP($D1647,metadata!$B$2:$S$451,12,0)</f>
        <v>diptera</v>
      </c>
      <c r="P1647" s="0" t="str">
        <f aca="false">VLOOKUP($D1647,metadata!$B$2:$S$451,13,0)</f>
        <v>Kuusamo2</v>
      </c>
      <c r="Q1647" s="0" t="n">
        <f aca="false">VLOOKUP($D1647,metadata!$B$2:$S$451,14,0)</f>
        <v>65.966667</v>
      </c>
      <c r="R1647" s="0" t="n">
        <f aca="false">VLOOKUP($D1647,metadata!$B$2:$S$451,15,0)</f>
        <v>29.166667</v>
      </c>
      <c r="S1647" s="0" t="str">
        <f aca="false">VLOOKUP($D1647,metadata!$B$2:$S$451,16,0)</f>
        <v/>
      </c>
      <c r="T1647" s="0" t="str">
        <f aca="false">VLOOKUP($D1647,metadata!$B$2:$S$451,17,0)</f>
        <v/>
      </c>
      <c r="U1647" s="0" t="str">
        <f aca="false">VLOOKUP($D1647,metadata!$B$2:$S$451,18,0)</f>
        <v/>
      </c>
      <c r="V1647" s="0" t="n">
        <f aca="false">VLOOKUP($D1647,metadata!$B$2:$Z$451,19,0)</f>
        <v>221</v>
      </c>
      <c r="W1647" s="0" t="str">
        <f aca="false">VLOOKUP($D1647,metadata!$B$2:$Z$451,20,0)</f>
        <v>global average</v>
      </c>
      <c r="X1647" s="0" t="str">
        <f aca="false">VLOOKUP($D1647,metadata!$B$2:$Z$451,21,0)</f>
        <v/>
      </c>
      <c r="Y1647" s="0" t="str">
        <f aca="false">VLOOKUP($D1647,metadata!$B$2:$Z$451,22,0)</f>
        <v>42_2</v>
      </c>
      <c r="Z1647" s="0" t="str">
        <f aca="false">VLOOKUP($D1647,metadata!$B$2:$Z$451,23,0)</f>
        <v/>
      </c>
      <c r="AA1647" s="0" t="str">
        <f aca="false">VLOOKUP($D1647,metadata!$B$2:$Z$451,24,0)</f>
        <v/>
      </c>
      <c r="AB1647" s="0" t="str">
        <f aca="false">VLOOKUP($D1647,metadata!$B$2:$Z$451,25,0)</f>
        <v/>
      </c>
      <c r="AC1647" s="0" t="n">
        <v>20.2583996148552</v>
      </c>
      <c r="AD1647" s="0" t="n">
        <v>88.0733944954128</v>
      </c>
      <c r="AF1647" s="0" t="n">
        <f aca="false">IF(AE1647="",V1647,AE1647)</f>
        <v>221</v>
      </c>
      <c r="AG1647" s="0" t="n">
        <v>20</v>
      </c>
      <c r="AH1647" s="0" t="n">
        <v>1996</v>
      </c>
      <c r="AI1647" s="0" t="s">
        <v>37</v>
      </c>
      <c r="AJ1647" s="0" t="s">
        <v>38</v>
      </c>
    </row>
    <row r="1648" customFormat="false" ht="13.8" hidden="false" customHeight="false" outlineLevel="0" collapsed="false">
      <c r="C1648" s="0" t="n">
        <v>1656</v>
      </c>
      <c r="D1648" s="3" t="str">
        <f aca="false">VLOOKUP(C1648,$A$1:$B$451,2)</f>
        <v>42-Kuusamo2</v>
      </c>
      <c r="E1648" s="0" t="str">
        <f aca="false">VLOOKUP($D1648,metadata!$B$2:$S$451,2,0)</f>
        <v>Riihimaa, A; Kimura, MT; Lumme, J; Lakovaara, S</v>
      </c>
      <c r="F1648" s="0" t="str">
        <f aca="false">VLOOKUP($D1648,metadata!$B$2:$S$451,3,0)</f>
        <v>Geographical variation in the larval diapause of Chymomyza costata (Diptera; Drosophilidae)</v>
      </c>
      <c r="G1648" s="0" t="str">
        <f aca="false">VLOOKUP($D1648,metadata!$B$2:$S$451,4,0)</f>
        <v>10.1111/j.1601-5223.1996.00151.x</v>
      </c>
      <c r="H1648" s="0" t="str">
        <f aca="false">VLOOKUP($D1648,metadata!$B$2:$S$451,5,0)</f>
        <v>y</v>
      </c>
      <c r="I1648" s="0" t="str">
        <f aca="false">VLOOKUP($D1648,metadata!$B$2:$S$451,6,0)</f>
        <v>a</v>
      </c>
      <c r="J1648" s="0" t="str">
        <f aca="false">VLOOKUP($D1648,metadata!$B$2:$S$451,7,0)</f>
        <v>i</v>
      </c>
      <c r="K1648" s="0" t="n">
        <f aca="false">VLOOKUP($D1648,metadata!$B$2:$S$451,8,0)</f>
        <v>14</v>
      </c>
      <c r="L1648" s="0" t="n">
        <f aca="false">VLOOKUP($D1648,metadata!$B$2:$S$451,9,0)</f>
        <v>7</v>
      </c>
      <c r="M1648" s="0" t="str">
        <f aca="false">VLOOKUP($D1648,metadata!$B$2:$S$451,10,0)</f>
        <v/>
      </c>
      <c r="N1648" s="0" t="str">
        <f aca="false">VLOOKUP($D1648,metadata!$B$2:$S$451,11,0)</f>
        <v>Chymomyza costata</v>
      </c>
      <c r="O1648" s="0" t="str">
        <f aca="false">VLOOKUP($D1648,metadata!$B$2:$S$451,12,0)</f>
        <v>diptera</v>
      </c>
      <c r="P1648" s="0" t="str">
        <f aca="false">VLOOKUP($D1648,metadata!$B$2:$S$451,13,0)</f>
        <v>Kuusamo2</v>
      </c>
      <c r="Q1648" s="0" t="n">
        <f aca="false">VLOOKUP($D1648,metadata!$B$2:$S$451,14,0)</f>
        <v>65.966667</v>
      </c>
      <c r="R1648" s="0" t="n">
        <f aca="false">VLOOKUP($D1648,metadata!$B$2:$S$451,15,0)</f>
        <v>29.166667</v>
      </c>
      <c r="S1648" s="0" t="str">
        <f aca="false">VLOOKUP($D1648,metadata!$B$2:$S$451,16,0)</f>
        <v/>
      </c>
      <c r="T1648" s="0" t="str">
        <f aca="false">VLOOKUP($D1648,metadata!$B$2:$S$451,17,0)</f>
        <v/>
      </c>
      <c r="U1648" s="0" t="str">
        <f aca="false">VLOOKUP($D1648,metadata!$B$2:$S$451,18,0)</f>
        <v/>
      </c>
      <c r="V1648" s="0" t="n">
        <f aca="false">VLOOKUP($D1648,metadata!$B$2:$Z$451,19,0)</f>
        <v>221</v>
      </c>
      <c r="W1648" s="0" t="str">
        <f aca="false">VLOOKUP($D1648,metadata!$B$2:$Z$451,20,0)</f>
        <v>global average</v>
      </c>
      <c r="X1648" s="0" t="str">
        <f aca="false">VLOOKUP($D1648,metadata!$B$2:$Z$451,21,0)</f>
        <v/>
      </c>
      <c r="Y1648" s="0" t="str">
        <f aca="false">VLOOKUP($D1648,metadata!$B$2:$Z$451,22,0)</f>
        <v>42_2</v>
      </c>
      <c r="Z1648" s="0" t="str">
        <f aca="false">VLOOKUP($D1648,metadata!$B$2:$Z$451,23,0)</f>
        <v/>
      </c>
      <c r="AA1648" s="0" t="str">
        <f aca="false">VLOOKUP($D1648,metadata!$B$2:$Z$451,24,0)</f>
        <v/>
      </c>
      <c r="AB1648" s="0" t="str">
        <f aca="false">VLOOKUP($D1648,metadata!$B$2:$Z$451,25,0)</f>
        <v/>
      </c>
      <c r="AC1648" s="0" t="n">
        <v>21.1990479871437</v>
      </c>
      <c r="AD1648" s="0" t="n">
        <v>72.6299694189602</v>
      </c>
      <c r="AF1648" s="0" t="n">
        <f aca="false">IF(AE1648="",V1648,AE1648)</f>
        <v>221</v>
      </c>
      <c r="AG1648" s="0" t="n">
        <v>21</v>
      </c>
      <c r="AH1648" s="0" t="n">
        <v>1996</v>
      </c>
      <c r="AI1648" s="0" t="s">
        <v>37</v>
      </c>
      <c r="AJ1648" s="0" t="s">
        <v>38</v>
      </c>
    </row>
    <row r="1649" customFormat="false" ht="13.8" hidden="false" customHeight="false" outlineLevel="0" collapsed="false">
      <c r="C1649" s="0" t="n">
        <v>1657</v>
      </c>
      <c r="D1649" s="3" t="str">
        <f aca="false">VLOOKUP(C1649,$A$1:$B$451,2)</f>
        <v>42-Kuusamo2</v>
      </c>
      <c r="E1649" s="0" t="str">
        <f aca="false">VLOOKUP($D1649,metadata!$B$2:$S$451,2,0)</f>
        <v>Riihimaa, A; Kimura, MT; Lumme, J; Lakovaara, S</v>
      </c>
      <c r="F1649" s="0" t="str">
        <f aca="false">VLOOKUP($D1649,metadata!$B$2:$S$451,3,0)</f>
        <v>Geographical variation in the larval diapause of Chymomyza costata (Diptera; Drosophilidae)</v>
      </c>
      <c r="G1649" s="0" t="str">
        <f aca="false">VLOOKUP($D1649,metadata!$B$2:$S$451,4,0)</f>
        <v>10.1111/j.1601-5223.1996.00151.x</v>
      </c>
      <c r="H1649" s="0" t="str">
        <f aca="false">VLOOKUP($D1649,metadata!$B$2:$S$451,5,0)</f>
        <v>y</v>
      </c>
      <c r="I1649" s="0" t="str">
        <f aca="false">VLOOKUP($D1649,metadata!$B$2:$S$451,6,0)</f>
        <v>a</v>
      </c>
      <c r="J1649" s="0" t="str">
        <f aca="false">VLOOKUP($D1649,metadata!$B$2:$S$451,7,0)</f>
        <v>i</v>
      </c>
      <c r="K1649" s="0" t="n">
        <f aca="false">VLOOKUP($D1649,metadata!$B$2:$S$451,8,0)</f>
        <v>14</v>
      </c>
      <c r="L1649" s="0" t="n">
        <f aca="false">VLOOKUP($D1649,metadata!$B$2:$S$451,9,0)</f>
        <v>7</v>
      </c>
      <c r="M1649" s="0" t="str">
        <f aca="false">VLOOKUP($D1649,metadata!$B$2:$S$451,10,0)</f>
        <v/>
      </c>
      <c r="N1649" s="0" t="str">
        <f aca="false">VLOOKUP($D1649,metadata!$B$2:$S$451,11,0)</f>
        <v>Chymomyza costata</v>
      </c>
      <c r="O1649" s="0" t="str">
        <f aca="false">VLOOKUP($D1649,metadata!$B$2:$S$451,12,0)</f>
        <v>diptera</v>
      </c>
      <c r="P1649" s="0" t="str">
        <f aca="false">VLOOKUP($D1649,metadata!$B$2:$S$451,13,0)</f>
        <v>Kuusamo2</v>
      </c>
      <c r="Q1649" s="0" t="n">
        <f aca="false">VLOOKUP($D1649,metadata!$B$2:$S$451,14,0)</f>
        <v>65.966667</v>
      </c>
      <c r="R1649" s="0" t="n">
        <f aca="false">VLOOKUP($D1649,metadata!$B$2:$S$451,15,0)</f>
        <v>29.166667</v>
      </c>
      <c r="S1649" s="0" t="str">
        <f aca="false">VLOOKUP($D1649,metadata!$B$2:$S$451,16,0)</f>
        <v/>
      </c>
      <c r="T1649" s="0" t="str">
        <f aca="false">VLOOKUP($D1649,metadata!$B$2:$S$451,17,0)</f>
        <v/>
      </c>
      <c r="U1649" s="0" t="str">
        <f aca="false">VLOOKUP($D1649,metadata!$B$2:$S$451,18,0)</f>
        <v/>
      </c>
      <c r="V1649" s="0" t="n">
        <f aca="false">VLOOKUP($D1649,metadata!$B$2:$Z$451,19,0)</f>
        <v>221</v>
      </c>
      <c r="W1649" s="0" t="str">
        <f aca="false">VLOOKUP($D1649,metadata!$B$2:$Z$451,20,0)</f>
        <v>global average</v>
      </c>
      <c r="X1649" s="0" t="str">
        <f aca="false">VLOOKUP($D1649,metadata!$B$2:$Z$451,21,0)</f>
        <v/>
      </c>
      <c r="Y1649" s="0" t="str">
        <f aca="false">VLOOKUP($D1649,metadata!$B$2:$Z$451,22,0)</f>
        <v>42_2</v>
      </c>
      <c r="Z1649" s="0" t="str">
        <f aca="false">VLOOKUP($D1649,metadata!$B$2:$Z$451,23,0)</f>
        <v/>
      </c>
      <c r="AA1649" s="0" t="str">
        <f aca="false">VLOOKUP($D1649,metadata!$B$2:$Z$451,24,0)</f>
        <v/>
      </c>
      <c r="AB1649" s="0" t="str">
        <f aca="false">VLOOKUP($D1649,metadata!$B$2:$Z$451,25,0)</f>
        <v/>
      </c>
      <c r="AC1649" s="0" t="n">
        <v>22.2070966998243</v>
      </c>
      <c r="AD1649" s="0" t="n">
        <v>71.5596330275229</v>
      </c>
      <c r="AF1649" s="0" t="n">
        <f aca="false">IF(AE1649="",V1649,AE1649)</f>
        <v>221</v>
      </c>
      <c r="AG1649" s="0" t="n">
        <v>22</v>
      </c>
      <c r="AH1649" s="0" t="n">
        <v>1996</v>
      </c>
      <c r="AI1649" s="0" t="s">
        <v>37</v>
      </c>
      <c r="AJ1649" s="0" t="s">
        <v>38</v>
      </c>
    </row>
    <row r="1650" customFormat="false" ht="13.8" hidden="false" customHeight="false" outlineLevel="0" collapsed="false">
      <c r="C1650" s="0" t="n">
        <v>1658</v>
      </c>
      <c r="D1650" s="3" t="str">
        <f aca="false">VLOOKUP(C1650,$A$1:$B$451,2)</f>
        <v>42-Kuusamo2</v>
      </c>
      <c r="E1650" s="0" t="str">
        <f aca="false">VLOOKUP($D1650,metadata!$B$2:$S$451,2,0)</f>
        <v>Riihimaa, A; Kimura, MT; Lumme, J; Lakovaara, S</v>
      </c>
      <c r="F1650" s="0" t="str">
        <f aca="false">VLOOKUP($D1650,metadata!$B$2:$S$451,3,0)</f>
        <v>Geographical variation in the larval diapause of Chymomyza costata (Diptera; Drosophilidae)</v>
      </c>
      <c r="G1650" s="0" t="str">
        <f aca="false">VLOOKUP($D1650,metadata!$B$2:$S$451,4,0)</f>
        <v>10.1111/j.1601-5223.1996.00151.x</v>
      </c>
      <c r="H1650" s="0" t="str">
        <f aca="false">VLOOKUP($D1650,metadata!$B$2:$S$451,5,0)</f>
        <v>y</v>
      </c>
      <c r="I1650" s="0" t="str">
        <f aca="false">VLOOKUP($D1650,metadata!$B$2:$S$451,6,0)</f>
        <v>a</v>
      </c>
      <c r="J1650" s="0" t="str">
        <f aca="false">VLOOKUP($D1650,metadata!$B$2:$S$451,7,0)</f>
        <v>i</v>
      </c>
      <c r="K1650" s="0" t="n">
        <f aca="false">VLOOKUP($D1650,metadata!$B$2:$S$451,8,0)</f>
        <v>14</v>
      </c>
      <c r="L1650" s="0" t="n">
        <f aca="false">VLOOKUP($D1650,metadata!$B$2:$S$451,9,0)</f>
        <v>7</v>
      </c>
      <c r="M1650" s="0" t="str">
        <f aca="false">VLOOKUP($D1650,metadata!$B$2:$S$451,10,0)</f>
        <v/>
      </c>
      <c r="N1650" s="0" t="str">
        <f aca="false">VLOOKUP($D1650,metadata!$B$2:$S$451,11,0)</f>
        <v>Chymomyza costata</v>
      </c>
      <c r="O1650" s="0" t="str">
        <f aca="false">VLOOKUP($D1650,metadata!$B$2:$S$451,12,0)</f>
        <v>diptera</v>
      </c>
      <c r="P1650" s="0" t="str">
        <f aca="false">VLOOKUP($D1650,metadata!$B$2:$S$451,13,0)</f>
        <v>Kuusamo2</v>
      </c>
      <c r="Q1650" s="0" t="n">
        <f aca="false">VLOOKUP($D1650,metadata!$B$2:$S$451,14,0)</f>
        <v>65.966667</v>
      </c>
      <c r="R1650" s="0" t="n">
        <f aca="false">VLOOKUP($D1650,metadata!$B$2:$S$451,15,0)</f>
        <v>29.166667</v>
      </c>
      <c r="S1650" s="0" t="str">
        <f aca="false">VLOOKUP($D1650,metadata!$B$2:$S$451,16,0)</f>
        <v/>
      </c>
      <c r="T1650" s="0" t="str">
        <f aca="false">VLOOKUP($D1650,metadata!$B$2:$S$451,17,0)</f>
        <v/>
      </c>
      <c r="U1650" s="0" t="str">
        <f aca="false">VLOOKUP($D1650,metadata!$B$2:$S$451,18,0)</f>
        <v/>
      </c>
      <c r="V1650" s="0" t="n">
        <f aca="false">VLOOKUP($D1650,metadata!$B$2:$Z$451,19,0)</f>
        <v>221</v>
      </c>
      <c r="W1650" s="0" t="str">
        <f aca="false">VLOOKUP($D1650,metadata!$B$2:$Z$451,20,0)</f>
        <v>global average</v>
      </c>
      <c r="X1650" s="0" t="str">
        <f aca="false">VLOOKUP($D1650,metadata!$B$2:$Z$451,21,0)</f>
        <v/>
      </c>
      <c r="Y1650" s="0" t="str">
        <f aca="false">VLOOKUP($D1650,metadata!$B$2:$Z$451,22,0)</f>
        <v>42_2</v>
      </c>
      <c r="Z1650" s="0" t="str">
        <f aca="false">VLOOKUP($D1650,metadata!$B$2:$Z$451,23,0)</f>
        <v/>
      </c>
      <c r="AA1650" s="0" t="str">
        <f aca="false">VLOOKUP($D1650,metadata!$B$2:$Z$451,24,0)</f>
        <v/>
      </c>
      <c r="AB1650" s="0" t="str">
        <f aca="false">VLOOKUP($D1650,metadata!$B$2:$Z$451,25,0)</f>
        <v/>
      </c>
      <c r="AC1650" s="0" t="n">
        <v>24.2230042650718</v>
      </c>
      <c r="AD1650" s="0" t="n">
        <v>72.4770642201834</v>
      </c>
      <c r="AF1650" s="0" t="n">
        <f aca="false">IF(AE1650="",V1650,AE1650)</f>
        <v>221</v>
      </c>
      <c r="AG1650" s="0" t="n">
        <v>24</v>
      </c>
      <c r="AH1650" s="0" t="n">
        <v>1996</v>
      </c>
      <c r="AI1650" s="0" t="s">
        <v>37</v>
      </c>
      <c r="AJ1650" s="0" t="s">
        <v>38</v>
      </c>
    </row>
    <row r="1651" customFormat="false" ht="13.8" hidden="false" customHeight="false" outlineLevel="0" collapsed="false">
      <c r="C1651" s="0" t="n">
        <v>1659</v>
      </c>
      <c r="D1651" s="3" t="str">
        <f aca="false">VLOOKUP(C1651,$A$1:$B$451,2)</f>
        <v>42-Kuusamo3</v>
      </c>
      <c r="E1651" s="0" t="str">
        <f aca="false">VLOOKUP($D1651,metadata!$B$2:$S$451,2,0)</f>
        <v>Riihimaa, A; Kimura, MT; Lumme, J; Lakovaara, S</v>
      </c>
      <c r="F1651" s="0" t="str">
        <f aca="false">VLOOKUP($D1651,metadata!$B$2:$S$451,3,0)</f>
        <v>Geographical variation in the larval diapause of Chymomyza costata (Diptera; Drosophilidae)</v>
      </c>
      <c r="G1651" s="0" t="str">
        <f aca="false">VLOOKUP($D1651,metadata!$B$2:$S$451,4,0)</f>
        <v>10.1111/j.1601-5223.1996.00151.x</v>
      </c>
      <c r="H1651" s="0" t="str">
        <f aca="false">VLOOKUP($D1651,metadata!$B$2:$S$451,5,0)</f>
        <v>y</v>
      </c>
      <c r="I1651" s="0" t="str">
        <f aca="false">VLOOKUP($D1651,metadata!$B$2:$S$451,6,0)</f>
        <v>a</v>
      </c>
      <c r="J1651" s="0" t="str">
        <f aca="false">VLOOKUP($D1651,metadata!$B$2:$S$451,7,0)</f>
        <v>i</v>
      </c>
      <c r="K1651" s="0" t="n">
        <f aca="false">VLOOKUP($D1651,metadata!$B$2:$S$451,8,0)</f>
        <v>14</v>
      </c>
      <c r="L1651" s="0" t="n">
        <f aca="false">VLOOKUP($D1651,metadata!$B$2:$S$451,9,0)</f>
        <v>7</v>
      </c>
      <c r="M1651" s="0" t="str">
        <f aca="false">VLOOKUP($D1651,metadata!$B$2:$S$451,10,0)</f>
        <v/>
      </c>
      <c r="N1651" s="0" t="str">
        <f aca="false">VLOOKUP($D1651,metadata!$B$2:$S$451,11,0)</f>
        <v>Chymomyza costata</v>
      </c>
      <c r="O1651" s="0" t="str">
        <f aca="false">VLOOKUP($D1651,metadata!$B$2:$S$451,12,0)</f>
        <v>diptera</v>
      </c>
      <c r="P1651" s="0" t="str">
        <f aca="false">VLOOKUP($D1651,metadata!$B$2:$S$451,13,0)</f>
        <v>Kuusamo3</v>
      </c>
      <c r="Q1651" s="0" t="n">
        <f aca="false">VLOOKUP($D1651,metadata!$B$2:$S$451,14,0)</f>
        <v>65.966667</v>
      </c>
      <c r="R1651" s="0" t="n">
        <f aca="false">VLOOKUP($D1651,metadata!$B$2:$S$451,15,0)</f>
        <v>29.166667</v>
      </c>
      <c r="S1651" s="0" t="str">
        <f aca="false">VLOOKUP($D1651,metadata!$B$2:$S$451,16,0)</f>
        <v/>
      </c>
      <c r="T1651" s="0" t="str">
        <f aca="false">VLOOKUP($D1651,metadata!$B$2:$S$451,17,0)</f>
        <v/>
      </c>
      <c r="U1651" s="0" t="str">
        <f aca="false">VLOOKUP($D1651,metadata!$B$2:$S$451,18,0)</f>
        <v/>
      </c>
      <c r="V1651" s="0" t="n">
        <f aca="false">VLOOKUP($D1651,metadata!$B$2:$Z$451,19,0)</f>
        <v>221</v>
      </c>
      <c r="W1651" s="0" t="str">
        <f aca="false">VLOOKUP($D1651,metadata!$B$2:$Z$451,20,0)</f>
        <v>global average</v>
      </c>
      <c r="X1651" s="0" t="str">
        <f aca="false">VLOOKUP($D1651,metadata!$B$2:$Z$451,21,0)</f>
        <v/>
      </c>
      <c r="Y1651" s="0" t="str">
        <f aca="false">VLOOKUP($D1651,metadata!$B$2:$Z$451,22,0)</f>
        <v>42_2</v>
      </c>
      <c r="Z1651" s="0" t="str">
        <f aca="false">VLOOKUP($D1651,metadata!$B$2:$Z$451,23,0)</f>
        <v/>
      </c>
      <c r="AA1651" s="0" t="str">
        <f aca="false">VLOOKUP($D1651,metadata!$B$2:$Z$451,24,0)</f>
        <v/>
      </c>
      <c r="AB1651" s="0" t="str">
        <f aca="false">VLOOKUP($D1651,metadata!$B$2:$Z$451,25,0)</f>
        <v/>
      </c>
      <c r="AC1651" s="0" t="n">
        <v>16.4261545868169</v>
      </c>
      <c r="AD1651" s="0" t="n">
        <v>100.305810397553</v>
      </c>
      <c r="AF1651" s="0" t="n">
        <f aca="false">IF(AE1651="",V1651,AE1651)</f>
        <v>221</v>
      </c>
      <c r="AG1651" s="0" t="n">
        <v>16</v>
      </c>
      <c r="AH1651" s="0" t="n">
        <v>1996</v>
      </c>
      <c r="AI1651" s="0" t="s">
        <v>38</v>
      </c>
      <c r="AJ1651" s="0" t="s">
        <v>38</v>
      </c>
    </row>
    <row r="1652" customFormat="false" ht="13.8" hidden="false" customHeight="false" outlineLevel="0" collapsed="false">
      <c r="C1652" s="0" t="n">
        <v>1660</v>
      </c>
      <c r="D1652" s="3" t="str">
        <f aca="false">VLOOKUP(C1652,$A$1:$B$451,2)</f>
        <v>42-Kuusamo3</v>
      </c>
      <c r="E1652" s="0" t="str">
        <f aca="false">VLOOKUP($D1652,metadata!$B$2:$S$451,2,0)</f>
        <v>Riihimaa, A; Kimura, MT; Lumme, J; Lakovaara, S</v>
      </c>
      <c r="F1652" s="0" t="str">
        <f aca="false">VLOOKUP($D1652,metadata!$B$2:$S$451,3,0)</f>
        <v>Geographical variation in the larval diapause of Chymomyza costata (Diptera; Drosophilidae)</v>
      </c>
      <c r="G1652" s="0" t="str">
        <f aca="false">VLOOKUP($D1652,metadata!$B$2:$S$451,4,0)</f>
        <v>10.1111/j.1601-5223.1996.00151.x</v>
      </c>
      <c r="H1652" s="0" t="str">
        <f aca="false">VLOOKUP($D1652,metadata!$B$2:$S$451,5,0)</f>
        <v>y</v>
      </c>
      <c r="I1652" s="0" t="str">
        <f aca="false">VLOOKUP($D1652,metadata!$B$2:$S$451,6,0)</f>
        <v>a</v>
      </c>
      <c r="J1652" s="0" t="str">
        <f aca="false">VLOOKUP($D1652,metadata!$B$2:$S$451,7,0)</f>
        <v>i</v>
      </c>
      <c r="K1652" s="0" t="n">
        <f aca="false">VLOOKUP($D1652,metadata!$B$2:$S$451,8,0)</f>
        <v>14</v>
      </c>
      <c r="L1652" s="0" t="n">
        <f aca="false">VLOOKUP($D1652,metadata!$B$2:$S$451,9,0)</f>
        <v>7</v>
      </c>
      <c r="M1652" s="0" t="str">
        <f aca="false">VLOOKUP($D1652,metadata!$B$2:$S$451,10,0)</f>
        <v/>
      </c>
      <c r="N1652" s="0" t="str">
        <f aca="false">VLOOKUP($D1652,metadata!$B$2:$S$451,11,0)</f>
        <v>Chymomyza costata</v>
      </c>
      <c r="O1652" s="0" t="str">
        <f aca="false">VLOOKUP($D1652,metadata!$B$2:$S$451,12,0)</f>
        <v>diptera</v>
      </c>
      <c r="P1652" s="0" t="str">
        <f aca="false">VLOOKUP($D1652,metadata!$B$2:$S$451,13,0)</f>
        <v>Kuusamo3</v>
      </c>
      <c r="Q1652" s="0" t="n">
        <f aca="false">VLOOKUP($D1652,metadata!$B$2:$S$451,14,0)</f>
        <v>65.966667</v>
      </c>
      <c r="R1652" s="0" t="n">
        <f aca="false">VLOOKUP($D1652,metadata!$B$2:$S$451,15,0)</f>
        <v>29.166667</v>
      </c>
      <c r="S1652" s="0" t="str">
        <f aca="false">VLOOKUP($D1652,metadata!$B$2:$S$451,16,0)</f>
        <v/>
      </c>
      <c r="T1652" s="0" t="str">
        <f aca="false">VLOOKUP($D1652,metadata!$B$2:$S$451,17,0)</f>
        <v/>
      </c>
      <c r="U1652" s="0" t="str">
        <f aca="false">VLOOKUP($D1652,metadata!$B$2:$S$451,18,0)</f>
        <v/>
      </c>
      <c r="V1652" s="0" t="n">
        <f aca="false">VLOOKUP($D1652,metadata!$B$2:$Z$451,19,0)</f>
        <v>221</v>
      </c>
      <c r="W1652" s="0" t="str">
        <f aca="false">VLOOKUP($D1652,metadata!$B$2:$Z$451,20,0)</f>
        <v>global average</v>
      </c>
      <c r="X1652" s="0" t="str">
        <f aca="false">VLOOKUP($D1652,metadata!$B$2:$Z$451,21,0)</f>
        <v/>
      </c>
      <c r="Y1652" s="0" t="str">
        <f aca="false">VLOOKUP($D1652,metadata!$B$2:$Z$451,22,0)</f>
        <v>42_2</v>
      </c>
      <c r="Z1652" s="0" t="str">
        <f aca="false">VLOOKUP($D1652,metadata!$B$2:$Z$451,23,0)</f>
        <v/>
      </c>
      <c r="AA1652" s="0" t="str">
        <f aca="false">VLOOKUP($D1652,metadata!$B$2:$Z$451,24,0)</f>
        <v/>
      </c>
      <c r="AB1652" s="0" t="str">
        <f aca="false">VLOOKUP($D1652,metadata!$B$2:$Z$451,25,0)</f>
        <v/>
      </c>
      <c r="AC1652" s="0" t="n">
        <v>18.4394583562182</v>
      </c>
      <c r="AD1652" s="0" t="n">
        <v>100.305810397553</v>
      </c>
      <c r="AF1652" s="0" t="n">
        <f aca="false">IF(AE1652="",V1652,AE1652)</f>
        <v>221</v>
      </c>
      <c r="AG1652" s="0" t="n">
        <v>18</v>
      </c>
      <c r="AH1652" s="0" t="n">
        <v>1996</v>
      </c>
      <c r="AI1652" s="0" t="s">
        <v>38</v>
      </c>
      <c r="AJ1652" s="0" t="s">
        <v>38</v>
      </c>
    </row>
    <row r="1653" customFormat="false" ht="13.8" hidden="false" customHeight="false" outlineLevel="0" collapsed="false">
      <c r="C1653" s="0" t="n">
        <v>1661</v>
      </c>
      <c r="D1653" s="3" t="str">
        <f aca="false">VLOOKUP(C1653,$A$1:$B$451,2)</f>
        <v>42-Kuusamo3</v>
      </c>
      <c r="E1653" s="0" t="str">
        <f aca="false">VLOOKUP($D1653,metadata!$B$2:$S$451,2,0)</f>
        <v>Riihimaa, A; Kimura, MT; Lumme, J; Lakovaara, S</v>
      </c>
      <c r="F1653" s="0" t="str">
        <f aca="false">VLOOKUP($D1653,metadata!$B$2:$S$451,3,0)</f>
        <v>Geographical variation in the larval diapause of Chymomyza costata (Diptera; Drosophilidae)</v>
      </c>
      <c r="G1653" s="0" t="str">
        <f aca="false">VLOOKUP($D1653,metadata!$B$2:$S$451,4,0)</f>
        <v>10.1111/j.1601-5223.1996.00151.x</v>
      </c>
      <c r="H1653" s="0" t="str">
        <f aca="false">VLOOKUP($D1653,metadata!$B$2:$S$451,5,0)</f>
        <v>y</v>
      </c>
      <c r="I1653" s="0" t="str">
        <f aca="false">VLOOKUP($D1653,metadata!$B$2:$S$451,6,0)</f>
        <v>a</v>
      </c>
      <c r="J1653" s="0" t="str">
        <f aca="false">VLOOKUP($D1653,metadata!$B$2:$S$451,7,0)</f>
        <v>i</v>
      </c>
      <c r="K1653" s="0" t="n">
        <f aca="false">VLOOKUP($D1653,metadata!$B$2:$S$451,8,0)</f>
        <v>14</v>
      </c>
      <c r="L1653" s="0" t="n">
        <f aca="false">VLOOKUP($D1653,metadata!$B$2:$S$451,9,0)</f>
        <v>7</v>
      </c>
      <c r="M1653" s="0" t="str">
        <f aca="false">VLOOKUP($D1653,metadata!$B$2:$S$451,10,0)</f>
        <v/>
      </c>
      <c r="N1653" s="0" t="str">
        <f aca="false">VLOOKUP($D1653,metadata!$B$2:$S$451,11,0)</f>
        <v>Chymomyza costata</v>
      </c>
      <c r="O1653" s="0" t="str">
        <f aca="false">VLOOKUP($D1653,metadata!$B$2:$S$451,12,0)</f>
        <v>diptera</v>
      </c>
      <c r="P1653" s="0" t="str">
        <f aca="false">VLOOKUP($D1653,metadata!$B$2:$S$451,13,0)</f>
        <v>Kuusamo3</v>
      </c>
      <c r="Q1653" s="0" t="n">
        <f aca="false">VLOOKUP($D1653,metadata!$B$2:$S$451,14,0)</f>
        <v>65.966667</v>
      </c>
      <c r="R1653" s="0" t="n">
        <f aca="false">VLOOKUP($D1653,metadata!$B$2:$S$451,15,0)</f>
        <v>29.166667</v>
      </c>
      <c r="S1653" s="0" t="str">
        <f aca="false">VLOOKUP($D1653,metadata!$B$2:$S$451,16,0)</f>
        <v/>
      </c>
      <c r="T1653" s="0" t="str">
        <f aca="false">VLOOKUP($D1653,metadata!$B$2:$S$451,17,0)</f>
        <v/>
      </c>
      <c r="U1653" s="0" t="str">
        <f aca="false">VLOOKUP($D1653,metadata!$B$2:$S$451,18,0)</f>
        <v/>
      </c>
      <c r="V1653" s="0" t="n">
        <f aca="false">VLOOKUP($D1653,metadata!$B$2:$Z$451,19,0)</f>
        <v>221</v>
      </c>
      <c r="W1653" s="0" t="str">
        <f aca="false">VLOOKUP($D1653,metadata!$B$2:$Z$451,20,0)</f>
        <v>global average</v>
      </c>
      <c r="X1653" s="0" t="str">
        <f aca="false">VLOOKUP($D1653,metadata!$B$2:$Z$451,21,0)</f>
        <v/>
      </c>
      <c r="Y1653" s="0" t="str">
        <f aca="false">VLOOKUP($D1653,metadata!$B$2:$Z$451,22,0)</f>
        <v>42_2</v>
      </c>
      <c r="Z1653" s="0" t="str">
        <f aca="false">VLOOKUP($D1653,metadata!$B$2:$Z$451,23,0)</f>
        <v/>
      </c>
      <c r="AA1653" s="0" t="str">
        <f aca="false">VLOOKUP($D1653,metadata!$B$2:$Z$451,24,0)</f>
        <v/>
      </c>
      <c r="AB1653" s="0" t="str">
        <f aca="false">VLOOKUP($D1653,metadata!$B$2:$Z$451,25,0)</f>
        <v/>
      </c>
      <c r="AC1653" s="0" t="n">
        <v>19.4332404374919</v>
      </c>
      <c r="AD1653" s="0" t="n">
        <v>100.45871559633</v>
      </c>
      <c r="AF1653" s="0" t="n">
        <f aca="false">IF(AE1653="",V1653,AE1653)</f>
        <v>221</v>
      </c>
      <c r="AG1653" s="0" t="n">
        <v>19</v>
      </c>
      <c r="AH1653" s="0" t="n">
        <v>1996</v>
      </c>
      <c r="AI1653" s="0" t="s">
        <v>38</v>
      </c>
      <c r="AJ1653" s="0" t="s">
        <v>38</v>
      </c>
    </row>
    <row r="1654" customFormat="false" ht="13.8" hidden="false" customHeight="false" outlineLevel="0" collapsed="false">
      <c r="C1654" s="0" t="n">
        <v>1662</v>
      </c>
      <c r="D1654" s="3" t="str">
        <f aca="false">VLOOKUP(C1654,$A$1:$B$451,2)</f>
        <v>42-Kuusamo3</v>
      </c>
      <c r="E1654" s="0" t="str">
        <f aca="false">VLOOKUP($D1654,metadata!$B$2:$S$451,2,0)</f>
        <v>Riihimaa, A; Kimura, MT; Lumme, J; Lakovaara, S</v>
      </c>
      <c r="F1654" s="0" t="str">
        <f aca="false">VLOOKUP($D1654,metadata!$B$2:$S$451,3,0)</f>
        <v>Geographical variation in the larval diapause of Chymomyza costata (Diptera; Drosophilidae)</v>
      </c>
      <c r="G1654" s="0" t="str">
        <f aca="false">VLOOKUP($D1654,metadata!$B$2:$S$451,4,0)</f>
        <v>10.1111/j.1601-5223.1996.00151.x</v>
      </c>
      <c r="H1654" s="0" t="str">
        <f aca="false">VLOOKUP($D1654,metadata!$B$2:$S$451,5,0)</f>
        <v>y</v>
      </c>
      <c r="I1654" s="0" t="str">
        <f aca="false">VLOOKUP($D1654,metadata!$B$2:$S$451,6,0)</f>
        <v>a</v>
      </c>
      <c r="J1654" s="0" t="str">
        <f aca="false">VLOOKUP($D1654,metadata!$B$2:$S$451,7,0)</f>
        <v>i</v>
      </c>
      <c r="K1654" s="0" t="n">
        <f aca="false">VLOOKUP($D1654,metadata!$B$2:$S$451,8,0)</f>
        <v>14</v>
      </c>
      <c r="L1654" s="0" t="n">
        <f aca="false">VLOOKUP($D1654,metadata!$B$2:$S$451,9,0)</f>
        <v>7</v>
      </c>
      <c r="M1654" s="0" t="str">
        <f aca="false">VLOOKUP($D1654,metadata!$B$2:$S$451,10,0)</f>
        <v/>
      </c>
      <c r="N1654" s="0" t="str">
        <f aca="false">VLOOKUP($D1654,metadata!$B$2:$S$451,11,0)</f>
        <v>Chymomyza costata</v>
      </c>
      <c r="O1654" s="0" t="str">
        <f aca="false">VLOOKUP($D1654,metadata!$B$2:$S$451,12,0)</f>
        <v>diptera</v>
      </c>
      <c r="P1654" s="0" t="str">
        <f aca="false">VLOOKUP($D1654,metadata!$B$2:$S$451,13,0)</f>
        <v>Kuusamo3</v>
      </c>
      <c r="Q1654" s="0" t="n">
        <f aca="false">VLOOKUP($D1654,metadata!$B$2:$S$451,14,0)</f>
        <v>65.966667</v>
      </c>
      <c r="R1654" s="0" t="n">
        <f aca="false">VLOOKUP($D1654,metadata!$B$2:$S$451,15,0)</f>
        <v>29.166667</v>
      </c>
      <c r="S1654" s="0" t="str">
        <f aca="false">VLOOKUP($D1654,metadata!$B$2:$S$451,16,0)</f>
        <v/>
      </c>
      <c r="T1654" s="0" t="str">
        <f aca="false">VLOOKUP($D1654,metadata!$B$2:$S$451,17,0)</f>
        <v/>
      </c>
      <c r="U1654" s="0" t="str">
        <f aca="false">VLOOKUP($D1654,metadata!$B$2:$S$451,18,0)</f>
        <v/>
      </c>
      <c r="V1654" s="0" t="n">
        <f aca="false">VLOOKUP($D1654,metadata!$B$2:$Z$451,19,0)</f>
        <v>221</v>
      </c>
      <c r="W1654" s="0" t="str">
        <f aca="false">VLOOKUP($D1654,metadata!$B$2:$Z$451,20,0)</f>
        <v>global average</v>
      </c>
      <c r="X1654" s="0" t="str">
        <f aca="false">VLOOKUP($D1654,metadata!$B$2:$Z$451,21,0)</f>
        <v/>
      </c>
      <c r="Y1654" s="0" t="str">
        <f aca="false">VLOOKUP($D1654,metadata!$B$2:$Z$451,22,0)</f>
        <v>42_2</v>
      </c>
      <c r="Z1654" s="0" t="str">
        <f aca="false">VLOOKUP($D1654,metadata!$B$2:$Z$451,23,0)</f>
        <v/>
      </c>
      <c r="AA1654" s="0" t="str">
        <f aca="false">VLOOKUP($D1654,metadata!$B$2:$Z$451,24,0)</f>
        <v/>
      </c>
      <c r="AB1654" s="0" t="str">
        <f aca="false">VLOOKUP($D1654,metadata!$B$2:$Z$451,25,0)</f>
        <v/>
      </c>
      <c r="AC1654" s="0" t="n">
        <v>20.2818337774703</v>
      </c>
      <c r="AD1654" s="0" t="n">
        <v>96.3302752293578</v>
      </c>
      <c r="AF1654" s="0" t="n">
        <f aca="false">IF(AE1654="",V1654,AE1654)</f>
        <v>221</v>
      </c>
      <c r="AG1654" s="0" t="n">
        <v>20</v>
      </c>
      <c r="AH1654" s="0" t="n">
        <v>1996</v>
      </c>
      <c r="AI1654" s="0" t="s">
        <v>38</v>
      </c>
      <c r="AJ1654" s="0" t="s">
        <v>38</v>
      </c>
    </row>
    <row r="1655" customFormat="false" ht="13.8" hidden="false" customHeight="false" outlineLevel="0" collapsed="false">
      <c r="C1655" s="0" t="n">
        <v>1663</v>
      </c>
      <c r="D1655" s="3" t="str">
        <f aca="false">VLOOKUP(C1655,$A$1:$B$451,2)</f>
        <v>42-Kuusamo3</v>
      </c>
      <c r="E1655" s="0" t="str">
        <f aca="false">VLOOKUP($D1655,metadata!$B$2:$S$451,2,0)</f>
        <v>Riihimaa, A; Kimura, MT; Lumme, J; Lakovaara, S</v>
      </c>
      <c r="F1655" s="0" t="str">
        <f aca="false">VLOOKUP($D1655,metadata!$B$2:$S$451,3,0)</f>
        <v>Geographical variation in the larval diapause of Chymomyza costata (Diptera; Drosophilidae)</v>
      </c>
      <c r="G1655" s="0" t="str">
        <f aca="false">VLOOKUP($D1655,metadata!$B$2:$S$451,4,0)</f>
        <v>10.1111/j.1601-5223.1996.00151.x</v>
      </c>
      <c r="H1655" s="0" t="str">
        <f aca="false">VLOOKUP($D1655,metadata!$B$2:$S$451,5,0)</f>
        <v>y</v>
      </c>
      <c r="I1655" s="0" t="str">
        <f aca="false">VLOOKUP($D1655,metadata!$B$2:$S$451,6,0)</f>
        <v>a</v>
      </c>
      <c r="J1655" s="0" t="str">
        <f aca="false">VLOOKUP($D1655,metadata!$B$2:$S$451,7,0)</f>
        <v>i</v>
      </c>
      <c r="K1655" s="0" t="n">
        <f aca="false">VLOOKUP($D1655,metadata!$B$2:$S$451,8,0)</f>
        <v>14</v>
      </c>
      <c r="L1655" s="0" t="n">
        <f aca="false">VLOOKUP($D1655,metadata!$B$2:$S$451,9,0)</f>
        <v>7</v>
      </c>
      <c r="M1655" s="0" t="str">
        <f aca="false">VLOOKUP($D1655,metadata!$B$2:$S$451,10,0)</f>
        <v/>
      </c>
      <c r="N1655" s="0" t="str">
        <f aca="false">VLOOKUP($D1655,metadata!$B$2:$S$451,11,0)</f>
        <v>Chymomyza costata</v>
      </c>
      <c r="O1655" s="0" t="str">
        <f aca="false">VLOOKUP($D1655,metadata!$B$2:$S$451,12,0)</f>
        <v>diptera</v>
      </c>
      <c r="P1655" s="0" t="str">
        <f aca="false">VLOOKUP($D1655,metadata!$B$2:$S$451,13,0)</f>
        <v>Kuusamo3</v>
      </c>
      <c r="Q1655" s="0" t="n">
        <f aca="false">VLOOKUP($D1655,metadata!$B$2:$S$451,14,0)</f>
        <v>65.966667</v>
      </c>
      <c r="R1655" s="0" t="n">
        <f aca="false">VLOOKUP($D1655,metadata!$B$2:$S$451,15,0)</f>
        <v>29.166667</v>
      </c>
      <c r="S1655" s="0" t="str">
        <f aca="false">VLOOKUP($D1655,metadata!$B$2:$S$451,16,0)</f>
        <v/>
      </c>
      <c r="T1655" s="0" t="str">
        <f aca="false">VLOOKUP($D1655,metadata!$B$2:$S$451,17,0)</f>
        <v/>
      </c>
      <c r="U1655" s="0" t="str">
        <f aca="false">VLOOKUP($D1655,metadata!$B$2:$S$451,18,0)</f>
        <v/>
      </c>
      <c r="V1655" s="0" t="n">
        <f aca="false">VLOOKUP($D1655,metadata!$B$2:$Z$451,19,0)</f>
        <v>221</v>
      </c>
      <c r="W1655" s="0" t="str">
        <f aca="false">VLOOKUP($D1655,metadata!$B$2:$Z$451,20,0)</f>
        <v>global average</v>
      </c>
      <c r="X1655" s="0" t="str">
        <f aca="false">VLOOKUP($D1655,metadata!$B$2:$Z$451,21,0)</f>
        <v/>
      </c>
      <c r="Y1655" s="0" t="str">
        <f aca="false">VLOOKUP($D1655,metadata!$B$2:$Z$451,22,0)</f>
        <v>42_2</v>
      </c>
      <c r="Z1655" s="0" t="str">
        <f aca="false">VLOOKUP($D1655,metadata!$B$2:$Z$451,23,0)</f>
        <v/>
      </c>
      <c r="AA1655" s="0" t="str">
        <f aca="false">VLOOKUP($D1655,metadata!$B$2:$Z$451,24,0)</f>
        <v/>
      </c>
      <c r="AB1655" s="0" t="str">
        <f aca="false">VLOOKUP($D1655,metadata!$B$2:$Z$451,25,0)</f>
        <v/>
      </c>
      <c r="AC1655" s="0" t="n">
        <v>21.23853889081</v>
      </c>
      <c r="AD1655" s="0" t="n">
        <v>86.5443425076452</v>
      </c>
      <c r="AF1655" s="0" t="n">
        <f aca="false">IF(AE1655="",V1655,AE1655)</f>
        <v>221</v>
      </c>
      <c r="AG1655" s="0" t="n">
        <v>21</v>
      </c>
      <c r="AH1655" s="0" t="n">
        <v>1996</v>
      </c>
      <c r="AI1655" s="0" t="s">
        <v>38</v>
      </c>
      <c r="AJ1655" s="0" t="s">
        <v>38</v>
      </c>
    </row>
    <row r="1656" customFormat="false" ht="13.8" hidden="false" customHeight="false" outlineLevel="0" collapsed="false">
      <c r="C1656" s="0" t="n">
        <v>1664</v>
      </c>
      <c r="D1656" s="3" t="str">
        <f aca="false">VLOOKUP(C1656,$A$1:$B$451,2)</f>
        <v>42-Kuusamo3</v>
      </c>
      <c r="E1656" s="0" t="str">
        <f aca="false">VLOOKUP($D1656,metadata!$B$2:$S$451,2,0)</f>
        <v>Riihimaa, A; Kimura, MT; Lumme, J; Lakovaara, S</v>
      </c>
      <c r="F1656" s="0" t="str">
        <f aca="false">VLOOKUP($D1656,metadata!$B$2:$S$451,3,0)</f>
        <v>Geographical variation in the larval diapause of Chymomyza costata (Diptera; Drosophilidae)</v>
      </c>
      <c r="G1656" s="0" t="str">
        <f aca="false">VLOOKUP($D1656,metadata!$B$2:$S$451,4,0)</f>
        <v>10.1111/j.1601-5223.1996.00151.x</v>
      </c>
      <c r="H1656" s="0" t="str">
        <f aca="false">VLOOKUP($D1656,metadata!$B$2:$S$451,5,0)</f>
        <v>y</v>
      </c>
      <c r="I1656" s="0" t="str">
        <f aca="false">VLOOKUP($D1656,metadata!$B$2:$S$451,6,0)</f>
        <v>a</v>
      </c>
      <c r="J1656" s="0" t="str">
        <f aca="false">VLOOKUP($D1656,metadata!$B$2:$S$451,7,0)</f>
        <v>i</v>
      </c>
      <c r="K1656" s="0" t="n">
        <f aca="false">VLOOKUP($D1656,metadata!$B$2:$S$451,8,0)</f>
        <v>14</v>
      </c>
      <c r="L1656" s="0" t="n">
        <f aca="false">VLOOKUP($D1656,metadata!$B$2:$S$451,9,0)</f>
        <v>7</v>
      </c>
      <c r="M1656" s="0" t="str">
        <f aca="false">VLOOKUP($D1656,metadata!$B$2:$S$451,10,0)</f>
        <v/>
      </c>
      <c r="N1656" s="0" t="str">
        <f aca="false">VLOOKUP($D1656,metadata!$B$2:$S$451,11,0)</f>
        <v>Chymomyza costata</v>
      </c>
      <c r="O1656" s="0" t="str">
        <f aca="false">VLOOKUP($D1656,metadata!$B$2:$S$451,12,0)</f>
        <v>diptera</v>
      </c>
      <c r="P1656" s="0" t="str">
        <f aca="false">VLOOKUP($D1656,metadata!$B$2:$S$451,13,0)</f>
        <v>Kuusamo3</v>
      </c>
      <c r="Q1656" s="0" t="n">
        <f aca="false">VLOOKUP($D1656,metadata!$B$2:$S$451,14,0)</f>
        <v>65.966667</v>
      </c>
      <c r="R1656" s="0" t="n">
        <f aca="false">VLOOKUP($D1656,metadata!$B$2:$S$451,15,0)</f>
        <v>29.166667</v>
      </c>
      <c r="S1656" s="0" t="str">
        <f aca="false">VLOOKUP($D1656,metadata!$B$2:$S$451,16,0)</f>
        <v/>
      </c>
      <c r="T1656" s="0" t="str">
        <f aca="false">VLOOKUP($D1656,metadata!$B$2:$S$451,17,0)</f>
        <v/>
      </c>
      <c r="U1656" s="0" t="str">
        <f aca="false">VLOOKUP($D1656,metadata!$B$2:$S$451,18,0)</f>
        <v/>
      </c>
      <c r="V1656" s="0" t="n">
        <f aca="false">VLOOKUP($D1656,metadata!$B$2:$Z$451,19,0)</f>
        <v>221</v>
      </c>
      <c r="W1656" s="0" t="str">
        <f aca="false">VLOOKUP($D1656,metadata!$B$2:$Z$451,20,0)</f>
        <v>global average</v>
      </c>
      <c r="X1656" s="0" t="str">
        <f aca="false">VLOOKUP($D1656,metadata!$B$2:$Z$451,21,0)</f>
        <v/>
      </c>
      <c r="Y1656" s="0" t="str">
        <f aca="false">VLOOKUP($D1656,metadata!$B$2:$Z$451,22,0)</f>
        <v>42_2</v>
      </c>
      <c r="Z1656" s="0" t="str">
        <f aca="false">VLOOKUP($D1656,metadata!$B$2:$Z$451,23,0)</f>
        <v/>
      </c>
      <c r="AA1656" s="0" t="str">
        <f aca="false">VLOOKUP($D1656,metadata!$B$2:$Z$451,24,0)</f>
        <v/>
      </c>
      <c r="AB1656" s="0" t="str">
        <f aca="false">VLOOKUP($D1656,metadata!$B$2:$Z$451,25,0)</f>
        <v/>
      </c>
      <c r="AC1656" s="0" t="n">
        <v>22.2454755656814</v>
      </c>
      <c r="AD1656" s="0" t="n">
        <v>81.9571865443425</v>
      </c>
      <c r="AF1656" s="0" t="n">
        <f aca="false">IF(AE1656="",V1656,AE1656)</f>
        <v>221</v>
      </c>
      <c r="AG1656" s="0" t="n">
        <v>22</v>
      </c>
      <c r="AH1656" s="0" t="n">
        <v>1996</v>
      </c>
      <c r="AI1656" s="0" t="s">
        <v>38</v>
      </c>
      <c r="AJ1656" s="0" t="s">
        <v>38</v>
      </c>
    </row>
    <row r="1657" customFormat="false" ht="13.8" hidden="false" customHeight="false" outlineLevel="0" collapsed="false">
      <c r="C1657" s="0" t="n">
        <v>1665</v>
      </c>
      <c r="D1657" s="3" t="str">
        <f aca="false">VLOOKUP(C1657,$A$1:$B$451,2)</f>
        <v>42-Kuusamo3</v>
      </c>
      <c r="E1657" s="0" t="str">
        <f aca="false">VLOOKUP($D1657,metadata!$B$2:$S$451,2,0)</f>
        <v>Riihimaa, A; Kimura, MT; Lumme, J; Lakovaara, S</v>
      </c>
      <c r="F1657" s="0" t="str">
        <f aca="false">VLOOKUP($D1657,metadata!$B$2:$S$451,3,0)</f>
        <v>Geographical variation in the larval diapause of Chymomyza costata (Diptera; Drosophilidae)</v>
      </c>
      <c r="G1657" s="0" t="str">
        <f aca="false">VLOOKUP($D1657,metadata!$B$2:$S$451,4,0)</f>
        <v>10.1111/j.1601-5223.1996.00151.x</v>
      </c>
      <c r="H1657" s="0" t="str">
        <f aca="false">VLOOKUP($D1657,metadata!$B$2:$S$451,5,0)</f>
        <v>y</v>
      </c>
      <c r="I1657" s="0" t="str">
        <f aca="false">VLOOKUP($D1657,metadata!$B$2:$S$451,6,0)</f>
        <v>a</v>
      </c>
      <c r="J1657" s="0" t="str">
        <f aca="false">VLOOKUP($D1657,metadata!$B$2:$S$451,7,0)</f>
        <v>i</v>
      </c>
      <c r="K1657" s="0" t="n">
        <f aca="false">VLOOKUP($D1657,metadata!$B$2:$S$451,8,0)</f>
        <v>14</v>
      </c>
      <c r="L1657" s="0" t="n">
        <f aca="false">VLOOKUP($D1657,metadata!$B$2:$S$451,9,0)</f>
        <v>7</v>
      </c>
      <c r="M1657" s="0" t="str">
        <f aca="false">VLOOKUP($D1657,metadata!$B$2:$S$451,10,0)</f>
        <v/>
      </c>
      <c r="N1657" s="0" t="str">
        <f aca="false">VLOOKUP($D1657,metadata!$B$2:$S$451,11,0)</f>
        <v>Chymomyza costata</v>
      </c>
      <c r="O1657" s="0" t="str">
        <f aca="false">VLOOKUP($D1657,metadata!$B$2:$S$451,12,0)</f>
        <v>diptera</v>
      </c>
      <c r="P1657" s="0" t="str">
        <f aca="false">VLOOKUP($D1657,metadata!$B$2:$S$451,13,0)</f>
        <v>Kuusamo3</v>
      </c>
      <c r="Q1657" s="0" t="n">
        <f aca="false">VLOOKUP($D1657,metadata!$B$2:$S$451,14,0)</f>
        <v>65.966667</v>
      </c>
      <c r="R1657" s="0" t="n">
        <f aca="false">VLOOKUP($D1657,metadata!$B$2:$S$451,15,0)</f>
        <v>29.166667</v>
      </c>
      <c r="S1657" s="0" t="str">
        <f aca="false">VLOOKUP($D1657,metadata!$B$2:$S$451,16,0)</f>
        <v/>
      </c>
      <c r="T1657" s="0" t="str">
        <f aca="false">VLOOKUP($D1657,metadata!$B$2:$S$451,17,0)</f>
        <v/>
      </c>
      <c r="U1657" s="0" t="str">
        <f aca="false">VLOOKUP($D1657,metadata!$B$2:$S$451,18,0)</f>
        <v/>
      </c>
      <c r="V1657" s="0" t="n">
        <f aca="false">VLOOKUP($D1657,metadata!$B$2:$Z$451,19,0)</f>
        <v>221</v>
      </c>
      <c r="W1657" s="0" t="str">
        <f aca="false">VLOOKUP($D1657,metadata!$B$2:$Z$451,20,0)</f>
        <v>global average</v>
      </c>
      <c r="X1657" s="0" t="str">
        <f aca="false">VLOOKUP($D1657,metadata!$B$2:$Z$451,21,0)</f>
        <v/>
      </c>
      <c r="Y1657" s="0" t="str">
        <f aca="false">VLOOKUP($D1657,metadata!$B$2:$Z$451,22,0)</f>
        <v>42_2</v>
      </c>
      <c r="Z1657" s="0" t="str">
        <f aca="false">VLOOKUP($D1657,metadata!$B$2:$Z$451,23,0)</f>
        <v/>
      </c>
      <c r="AA1657" s="0" t="str">
        <f aca="false">VLOOKUP($D1657,metadata!$B$2:$Z$451,24,0)</f>
        <v/>
      </c>
      <c r="AB1657" s="0" t="str">
        <f aca="false">VLOOKUP($D1657,metadata!$B$2:$Z$451,25,0)</f>
        <v/>
      </c>
      <c r="AC1657" s="0" t="n">
        <v>24.2518901252398</v>
      </c>
      <c r="AD1657" s="0" t="n">
        <v>85.7798165137614</v>
      </c>
      <c r="AF1657" s="0" t="n">
        <f aca="false">IF(AE1657="",V1657,AE1657)</f>
        <v>221</v>
      </c>
      <c r="AG1657" s="0" t="n">
        <v>24</v>
      </c>
      <c r="AH1657" s="0" t="n">
        <v>1996</v>
      </c>
      <c r="AI1657" s="0" t="s">
        <v>38</v>
      </c>
      <c r="AJ1657" s="0" t="s">
        <v>38</v>
      </c>
    </row>
    <row r="1658" customFormat="false" ht="13.8" hidden="false" customHeight="false" outlineLevel="0" collapsed="false">
      <c r="C1658" s="0" t="n">
        <v>1666</v>
      </c>
      <c r="D1658" s="3" t="str">
        <f aca="false">VLOOKUP(C1658,$A$1:$B$451,2)</f>
        <v>42-Kuusamo4</v>
      </c>
      <c r="E1658" s="0" t="str">
        <f aca="false">VLOOKUP($D1658,metadata!$B$2:$S$451,2,0)</f>
        <v>Riihimaa, A; Kimura, MT; Lumme, J; Lakovaara, S</v>
      </c>
      <c r="F1658" s="0" t="str">
        <f aca="false">VLOOKUP($D1658,metadata!$B$2:$S$451,3,0)</f>
        <v>Geographical variation in the larval diapause of Chymomyza costata (Diptera; Drosophilidae)</v>
      </c>
      <c r="G1658" s="0" t="str">
        <f aca="false">VLOOKUP($D1658,metadata!$B$2:$S$451,4,0)</f>
        <v>10.1111/j.1601-5223.1996.00151.x</v>
      </c>
      <c r="H1658" s="0" t="str">
        <f aca="false">VLOOKUP($D1658,metadata!$B$2:$S$451,5,0)</f>
        <v>y</v>
      </c>
      <c r="I1658" s="0" t="str">
        <f aca="false">VLOOKUP($D1658,metadata!$B$2:$S$451,6,0)</f>
        <v>a</v>
      </c>
      <c r="J1658" s="0" t="str">
        <f aca="false">VLOOKUP($D1658,metadata!$B$2:$S$451,7,0)</f>
        <v>i</v>
      </c>
      <c r="K1658" s="0" t="n">
        <f aca="false">VLOOKUP($D1658,metadata!$B$2:$S$451,8,0)</f>
        <v>14</v>
      </c>
      <c r="L1658" s="0" t="n">
        <f aca="false">VLOOKUP($D1658,metadata!$B$2:$S$451,9,0)</f>
        <v>7</v>
      </c>
      <c r="M1658" s="0" t="str">
        <f aca="false">VLOOKUP($D1658,metadata!$B$2:$S$451,10,0)</f>
        <v/>
      </c>
      <c r="N1658" s="0" t="str">
        <f aca="false">VLOOKUP($D1658,metadata!$B$2:$S$451,11,0)</f>
        <v>Chymomyza costata</v>
      </c>
      <c r="O1658" s="0" t="str">
        <f aca="false">VLOOKUP($D1658,metadata!$B$2:$S$451,12,0)</f>
        <v>diptera</v>
      </c>
      <c r="P1658" s="0" t="str">
        <f aca="false">VLOOKUP($D1658,metadata!$B$2:$S$451,13,0)</f>
        <v>Kuusamo4</v>
      </c>
      <c r="Q1658" s="0" t="n">
        <f aca="false">VLOOKUP($D1658,metadata!$B$2:$S$451,14,0)</f>
        <v>65.966667</v>
      </c>
      <c r="R1658" s="0" t="n">
        <f aca="false">VLOOKUP($D1658,metadata!$B$2:$S$451,15,0)</f>
        <v>29.166667</v>
      </c>
      <c r="S1658" s="0" t="str">
        <f aca="false">VLOOKUP($D1658,metadata!$B$2:$S$451,16,0)</f>
        <v/>
      </c>
      <c r="T1658" s="0" t="str">
        <f aca="false">VLOOKUP($D1658,metadata!$B$2:$S$451,17,0)</f>
        <v/>
      </c>
      <c r="U1658" s="0" t="str">
        <f aca="false">VLOOKUP($D1658,metadata!$B$2:$S$451,18,0)</f>
        <v/>
      </c>
      <c r="V1658" s="0" t="n">
        <f aca="false">VLOOKUP($D1658,metadata!$B$2:$Z$451,19,0)</f>
        <v>221</v>
      </c>
      <c r="W1658" s="0" t="str">
        <f aca="false">VLOOKUP($D1658,metadata!$B$2:$Z$451,20,0)</f>
        <v>global average</v>
      </c>
      <c r="X1658" s="0" t="str">
        <f aca="false">VLOOKUP($D1658,metadata!$B$2:$Z$451,21,0)</f>
        <v/>
      </c>
      <c r="Y1658" s="0" t="str">
        <f aca="false">VLOOKUP($D1658,metadata!$B$2:$Z$451,22,0)</f>
        <v>42_2</v>
      </c>
      <c r="Z1658" s="0" t="str">
        <f aca="false">VLOOKUP($D1658,metadata!$B$2:$Z$451,23,0)</f>
        <v/>
      </c>
      <c r="AA1658" s="0" t="str">
        <f aca="false">VLOOKUP($D1658,metadata!$B$2:$Z$451,24,0)</f>
        <v/>
      </c>
      <c r="AB1658" s="0" t="str">
        <f aca="false">VLOOKUP($D1658,metadata!$B$2:$Z$451,25,0)</f>
        <v/>
      </c>
      <c r="AC1658" s="0" t="n">
        <v>16.1499081212663</v>
      </c>
      <c r="AD1658" s="0" t="n">
        <v>99.8470948012232</v>
      </c>
      <c r="AF1658" s="0" t="n">
        <f aca="false">IF(AE1658="",V1658,AE1658)</f>
        <v>221</v>
      </c>
      <c r="AG1658" s="0" t="n">
        <v>16</v>
      </c>
      <c r="AH1658" s="0" t="n">
        <v>1996</v>
      </c>
      <c r="AI1658" s="0" t="s">
        <v>37</v>
      </c>
      <c r="AJ1658" s="0" t="s">
        <v>38</v>
      </c>
    </row>
    <row r="1659" customFormat="false" ht="13.8" hidden="false" customHeight="false" outlineLevel="0" collapsed="false">
      <c r="C1659" s="0" t="n">
        <v>1667</v>
      </c>
      <c r="D1659" s="3" t="str">
        <f aca="false">VLOOKUP(C1659,$A$1:$B$451,2)</f>
        <v>42-Kuusamo4</v>
      </c>
      <c r="E1659" s="0" t="str">
        <f aca="false">VLOOKUP($D1659,metadata!$B$2:$S$451,2,0)</f>
        <v>Riihimaa, A; Kimura, MT; Lumme, J; Lakovaara, S</v>
      </c>
      <c r="F1659" s="0" t="str">
        <f aca="false">VLOOKUP($D1659,metadata!$B$2:$S$451,3,0)</f>
        <v>Geographical variation in the larval diapause of Chymomyza costata (Diptera; Drosophilidae)</v>
      </c>
      <c r="G1659" s="0" t="str">
        <f aca="false">VLOOKUP($D1659,metadata!$B$2:$S$451,4,0)</f>
        <v>10.1111/j.1601-5223.1996.00151.x</v>
      </c>
      <c r="H1659" s="0" t="str">
        <f aca="false">VLOOKUP($D1659,metadata!$B$2:$S$451,5,0)</f>
        <v>y</v>
      </c>
      <c r="I1659" s="0" t="str">
        <f aca="false">VLOOKUP($D1659,metadata!$B$2:$S$451,6,0)</f>
        <v>a</v>
      </c>
      <c r="J1659" s="0" t="str">
        <f aca="false">VLOOKUP($D1659,metadata!$B$2:$S$451,7,0)</f>
        <v>i</v>
      </c>
      <c r="K1659" s="0" t="n">
        <f aca="false">VLOOKUP($D1659,metadata!$B$2:$S$451,8,0)</f>
        <v>14</v>
      </c>
      <c r="L1659" s="0" t="n">
        <f aca="false">VLOOKUP($D1659,metadata!$B$2:$S$451,9,0)</f>
        <v>7</v>
      </c>
      <c r="M1659" s="0" t="str">
        <f aca="false">VLOOKUP($D1659,metadata!$B$2:$S$451,10,0)</f>
        <v/>
      </c>
      <c r="N1659" s="0" t="str">
        <f aca="false">VLOOKUP($D1659,metadata!$B$2:$S$451,11,0)</f>
        <v>Chymomyza costata</v>
      </c>
      <c r="O1659" s="0" t="str">
        <f aca="false">VLOOKUP($D1659,metadata!$B$2:$S$451,12,0)</f>
        <v>diptera</v>
      </c>
      <c r="P1659" s="0" t="str">
        <f aca="false">VLOOKUP($D1659,metadata!$B$2:$S$451,13,0)</f>
        <v>Kuusamo4</v>
      </c>
      <c r="Q1659" s="0" t="n">
        <f aca="false">VLOOKUP($D1659,metadata!$B$2:$S$451,14,0)</f>
        <v>65.966667</v>
      </c>
      <c r="R1659" s="0" t="n">
        <f aca="false">VLOOKUP($D1659,metadata!$B$2:$S$451,15,0)</f>
        <v>29.166667</v>
      </c>
      <c r="S1659" s="0" t="str">
        <f aca="false">VLOOKUP($D1659,metadata!$B$2:$S$451,16,0)</f>
        <v/>
      </c>
      <c r="T1659" s="0" t="str">
        <f aca="false">VLOOKUP($D1659,metadata!$B$2:$S$451,17,0)</f>
        <v/>
      </c>
      <c r="U1659" s="0" t="str">
        <f aca="false">VLOOKUP($D1659,metadata!$B$2:$S$451,18,0)</f>
        <v/>
      </c>
      <c r="V1659" s="0" t="n">
        <f aca="false">VLOOKUP($D1659,metadata!$B$2:$Z$451,19,0)</f>
        <v>221</v>
      </c>
      <c r="W1659" s="0" t="str">
        <f aca="false">VLOOKUP($D1659,metadata!$B$2:$Z$451,20,0)</f>
        <v>global average</v>
      </c>
      <c r="X1659" s="0" t="str">
        <f aca="false">VLOOKUP($D1659,metadata!$B$2:$Z$451,21,0)</f>
        <v/>
      </c>
      <c r="Y1659" s="0" t="str">
        <f aca="false">VLOOKUP($D1659,metadata!$B$2:$Z$451,22,0)</f>
        <v>42_2</v>
      </c>
      <c r="Z1659" s="0" t="str">
        <f aca="false">VLOOKUP($D1659,metadata!$B$2:$Z$451,23,0)</f>
        <v/>
      </c>
      <c r="AA1659" s="0" t="str">
        <f aca="false">VLOOKUP($D1659,metadata!$B$2:$Z$451,24,0)</f>
        <v/>
      </c>
      <c r="AB1659" s="0" t="str">
        <f aca="false">VLOOKUP($D1659,metadata!$B$2:$Z$451,25,0)</f>
        <v/>
      </c>
      <c r="AC1659" s="0" t="n">
        <v>18.2754734636587</v>
      </c>
      <c r="AD1659" s="0" t="n">
        <v>98.7767584097859</v>
      </c>
      <c r="AF1659" s="0" t="n">
        <f aca="false">IF(AE1659="",V1659,AE1659)</f>
        <v>221</v>
      </c>
      <c r="AG1659" s="0" t="n">
        <v>18</v>
      </c>
      <c r="AH1659" s="0" t="n">
        <v>1996</v>
      </c>
      <c r="AI1659" s="0" t="s">
        <v>37</v>
      </c>
      <c r="AJ1659" s="0" t="s">
        <v>38</v>
      </c>
    </row>
    <row r="1660" customFormat="false" ht="13.8" hidden="false" customHeight="false" outlineLevel="0" collapsed="false">
      <c r="C1660" s="0" t="n">
        <v>1668</v>
      </c>
      <c r="D1660" s="3" t="str">
        <f aca="false">VLOOKUP(C1660,$A$1:$B$451,2)</f>
        <v>42-Kuusamo4</v>
      </c>
      <c r="E1660" s="0" t="str">
        <f aca="false">VLOOKUP($D1660,metadata!$B$2:$S$451,2,0)</f>
        <v>Riihimaa, A; Kimura, MT; Lumme, J; Lakovaara, S</v>
      </c>
      <c r="F1660" s="0" t="str">
        <f aca="false">VLOOKUP($D1660,metadata!$B$2:$S$451,3,0)</f>
        <v>Geographical variation in the larval diapause of Chymomyza costata (Diptera; Drosophilidae)</v>
      </c>
      <c r="G1660" s="0" t="str">
        <f aca="false">VLOOKUP($D1660,metadata!$B$2:$S$451,4,0)</f>
        <v>10.1111/j.1601-5223.1996.00151.x</v>
      </c>
      <c r="H1660" s="0" t="str">
        <f aca="false">VLOOKUP($D1660,metadata!$B$2:$S$451,5,0)</f>
        <v>y</v>
      </c>
      <c r="I1660" s="0" t="str">
        <f aca="false">VLOOKUP($D1660,metadata!$B$2:$S$451,6,0)</f>
        <v>a</v>
      </c>
      <c r="J1660" s="0" t="str">
        <f aca="false">VLOOKUP($D1660,metadata!$B$2:$S$451,7,0)</f>
        <v>i</v>
      </c>
      <c r="K1660" s="0" t="n">
        <f aca="false">VLOOKUP($D1660,metadata!$B$2:$S$451,8,0)</f>
        <v>14</v>
      </c>
      <c r="L1660" s="0" t="n">
        <f aca="false">VLOOKUP($D1660,metadata!$B$2:$S$451,9,0)</f>
        <v>7</v>
      </c>
      <c r="M1660" s="0" t="str">
        <f aca="false">VLOOKUP($D1660,metadata!$B$2:$S$451,10,0)</f>
        <v/>
      </c>
      <c r="N1660" s="0" t="str">
        <f aca="false">VLOOKUP($D1660,metadata!$B$2:$S$451,11,0)</f>
        <v>Chymomyza costata</v>
      </c>
      <c r="O1660" s="0" t="str">
        <f aca="false">VLOOKUP($D1660,metadata!$B$2:$S$451,12,0)</f>
        <v>diptera</v>
      </c>
      <c r="P1660" s="0" t="str">
        <f aca="false">VLOOKUP($D1660,metadata!$B$2:$S$451,13,0)</f>
        <v>Kuusamo4</v>
      </c>
      <c r="Q1660" s="0" t="n">
        <f aca="false">VLOOKUP($D1660,metadata!$B$2:$S$451,14,0)</f>
        <v>65.966667</v>
      </c>
      <c r="R1660" s="0" t="n">
        <f aca="false">VLOOKUP($D1660,metadata!$B$2:$S$451,15,0)</f>
        <v>29.166667</v>
      </c>
      <c r="S1660" s="0" t="str">
        <f aca="false">VLOOKUP($D1660,metadata!$B$2:$S$451,16,0)</f>
        <v/>
      </c>
      <c r="T1660" s="0" t="str">
        <f aca="false">VLOOKUP($D1660,metadata!$B$2:$S$451,17,0)</f>
        <v/>
      </c>
      <c r="U1660" s="0" t="str">
        <f aca="false">VLOOKUP($D1660,metadata!$B$2:$S$451,18,0)</f>
        <v/>
      </c>
      <c r="V1660" s="0" t="n">
        <f aca="false">VLOOKUP($D1660,metadata!$B$2:$Z$451,19,0)</f>
        <v>221</v>
      </c>
      <c r="W1660" s="0" t="str">
        <f aca="false">VLOOKUP($D1660,metadata!$B$2:$Z$451,20,0)</f>
        <v>global average</v>
      </c>
      <c r="X1660" s="0" t="str">
        <f aca="false">VLOOKUP($D1660,metadata!$B$2:$Z$451,21,0)</f>
        <v/>
      </c>
      <c r="Y1660" s="0" t="str">
        <f aca="false">VLOOKUP($D1660,metadata!$B$2:$Z$451,22,0)</f>
        <v>42_2</v>
      </c>
      <c r="Z1660" s="0" t="str">
        <f aca="false">VLOOKUP($D1660,metadata!$B$2:$Z$451,23,0)</f>
        <v/>
      </c>
      <c r="AA1660" s="0" t="str">
        <f aca="false">VLOOKUP($D1660,metadata!$B$2:$Z$451,24,0)</f>
        <v/>
      </c>
      <c r="AB1660" s="0" t="str">
        <f aca="false">VLOOKUP($D1660,metadata!$B$2:$Z$451,25,0)</f>
        <v/>
      </c>
      <c r="AC1660" s="0" t="n">
        <v>19.2530089437675</v>
      </c>
      <c r="AD1660" s="0" t="n">
        <v>96.3302752293578</v>
      </c>
      <c r="AF1660" s="0" t="n">
        <f aca="false">IF(AE1660="",V1660,AE1660)</f>
        <v>221</v>
      </c>
      <c r="AG1660" s="0" t="n">
        <v>19</v>
      </c>
      <c r="AH1660" s="0" t="n">
        <v>1996</v>
      </c>
      <c r="AI1660" s="0" t="s">
        <v>37</v>
      </c>
      <c r="AJ1660" s="0" t="s">
        <v>38</v>
      </c>
    </row>
    <row r="1661" customFormat="false" ht="13.8" hidden="false" customHeight="false" outlineLevel="0" collapsed="false">
      <c r="C1661" s="0" t="n">
        <v>1669</v>
      </c>
      <c r="D1661" s="3" t="str">
        <f aca="false">VLOOKUP(C1661,$A$1:$B$451,2)</f>
        <v>42-Kuusamo4</v>
      </c>
      <c r="E1661" s="0" t="str">
        <f aca="false">VLOOKUP($D1661,metadata!$B$2:$S$451,2,0)</f>
        <v>Riihimaa, A; Kimura, MT; Lumme, J; Lakovaara, S</v>
      </c>
      <c r="F1661" s="0" t="str">
        <f aca="false">VLOOKUP($D1661,metadata!$B$2:$S$451,3,0)</f>
        <v>Geographical variation in the larval diapause of Chymomyza costata (Diptera; Drosophilidae)</v>
      </c>
      <c r="G1661" s="0" t="str">
        <f aca="false">VLOOKUP($D1661,metadata!$B$2:$S$451,4,0)</f>
        <v>10.1111/j.1601-5223.1996.00151.x</v>
      </c>
      <c r="H1661" s="0" t="str">
        <f aca="false">VLOOKUP($D1661,metadata!$B$2:$S$451,5,0)</f>
        <v>y</v>
      </c>
      <c r="I1661" s="0" t="str">
        <f aca="false">VLOOKUP($D1661,metadata!$B$2:$S$451,6,0)</f>
        <v>a</v>
      </c>
      <c r="J1661" s="0" t="str">
        <f aca="false">VLOOKUP($D1661,metadata!$B$2:$S$451,7,0)</f>
        <v>i</v>
      </c>
      <c r="K1661" s="0" t="n">
        <f aca="false">VLOOKUP($D1661,metadata!$B$2:$S$451,8,0)</f>
        <v>14</v>
      </c>
      <c r="L1661" s="0" t="n">
        <f aca="false">VLOOKUP($D1661,metadata!$B$2:$S$451,9,0)</f>
        <v>7</v>
      </c>
      <c r="M1661" s="0" t="str">
        <f aca="false">VLOOKUP($D1661,metadata!$B$2:$S$451,10,0)</f>
        <v/>
      </c>
      <c r="N1661" s="0" t="str">
        <f aca="false">VLOOKUP($D1661,metadata!$B$2:$S$451,11,0)</f>
        <v>Chymomyza costata</v>
      </c>
      <c r="O1661" s="0" t="str">
        <f aca="false">VLOOKUP($D1661,metadata!$B$2:$S$451,12,0)</f>
        <v>diptera</v>
      </c>
      <c r="P1661" s="0" t="str">
        <f aca="false">VLOOKUP($D1661,metadata!$B$2:$S$451,13,0)</f>
        <v>Kuusamo4</v>
      </c>
      <c r="Q1661" s="0" t="n">
        <f aca="false">VLOOKUP($D1661,metadata!$B$2:$S$451,14,0)</f>
        <v>65.966667</v>
      </c>
      <c r="R1661" s="0" t="n">
        <f aca="false">VLOOKUP($D1661,metadata!$B$2:$S$451,15,0)</f>
        <v>29.166667</v>
      </c>
      <c r="S1661" s="0" t="str">
        <f aca="false">VLOOKUP($D1661,metadata!$B$2:$S$451,16,0)</f>
        <v/>
      </c>
      <c r="T1661" s="0" t="str">
        <f aca="false">VLOOKUP($D1661,metadata!$B$2:$S$451,17,0)</f>
        <v/>
      </c>
      <c r="U1661" s="0" t="str">
        <f aca="false">VLOOKUP($D1661,metadata!$B$2:$S$451,18,0)</f>
        <v/>
      </c>
      <c r="V1661" s="0" t="n">
        <f aca="false">VLOOKUP($D1661,metadata!$B$2:$Z$451,19,0)</f>
        <v>221</v>
      </c>
      <c r="W1661" s="0" t="str">
        <f aca="false">VLOOKUP($D1661,metadata!$B$2:$Z$451,20,0)</f>
        <v>global average</v>
      </c>
      <c r="X1661" s="0" t="str">
        <f aca="false">VLOOKUP($D1661,metadata!$B$2:$Z$451,21,0)</f>
        <v/>
      </c>
      <c r="Y1661" s="0" t="str">
        <f aca="false">VLOOKUP($D1661,metadata!$B$2:$Z$451,22,0)</f>
        <v>42_2</v>
      </c>
      <c r="Z1661" s="0" t="str">
        <f aca="false">VLOOKUP($D1661,metadata!$B$2:$Z$451,23,0)</f>
        <v/>
      </c>
      <c r="AA1661" s="0" t="str">
        <f aca="false">VLOOKUP($D1661,metadata!$B$2:$Z$451,24,0)</f>
        <v/>
      </c>
      <c r="AB1661" s="0" t="str">
        <f aca="false">VLOOKUP($D1661,metadata!$B$2:$Z$451,25,0)</f>
        <v/>
      </c>
      <c r="AC1661" s="0" t="n">
        <v>20.197210412471</v>
      </c>
      <c r="AD1661" s="0" t="n">
        <v>66.5137614678899</v>
      </c>
      <c r="AF1661" s="0" t="n">
        <f aca="false">IF(AE1661="",V1661,AE1661)</f>
        <v>221</v>
      </c>
      <c r="AG1661" s="0" t="n">
        <v>20</v>
      </c>
      <c r="AH1661" s="0" t="n">
        <v>1996</v>
      </c>
      <c r="AI1661" s="0" t="s">
        <v>37</v>
      </c>
      <c r="AJ1661" s="0" t="s">
        <v>38</v>
      </c>
    </row>
    <row r="1662" customFormat="false" ht="13.8" hidden="false" customHeight="false" outlineLevel="0" collapsed="false">
      <c r="C1662" s="0" t="n">
        <v>1670</v>
      </c>
      <c r="D1662" s="3" t="str">
        <f aca="false">VLOOKUP(C1662,$A$1:$B$451,2)</f>
        <v>42-Kuusamo4</v>
      </c>
      <c r="E1662" s="0" t="str">
        <f aca="false">VLOOKUP($D1662,metadata!$B$2:$S$451,2,0)</f>
        <v>Riihimaa, A; Kimura, MT; Lumme, J; Lakovaara, S</v>
      </c>
      <c r="F1662" s="0" t="str">
        <f aca="false">VLOOKUP($D1662,metadata!$B$2:$S$451,3,0)</f>
        <v>Geographical variation in the larval diapause of Chymomyza costata (Diptera; Drosophilidae)</v>
      </c>
      <c r="G1662" s="0" t="str">
        <f aca="false">VLOOKUP($D1662,metadata!$B$2:$S$451,4,0)</f>
        <v>10.1111/j.1601-5223.1996.00151.x</v>
      </c>
      <c r="H1662" s="0" t="str">
        <f aca="false">VLOOKUP($D1662,metadata!$B$2:$S$451,5,0)</f>
        <v>y</v>
      </c>
      <c r="I1662" s="0" t="str">
        <f aca="false">VLOOKUP($D1662,metadata!$B$2:$S$451,6,0)</f>
        <v>a</v>
      </c>
      <c r="J1662" s="0" t="str">
        <f aca="false">VLOOKUP($D1662,metadata!$B$2:$S$451,7,0)</f>
        <v>i</v>
      </c>
      <c r="K1662" s="0" t="n">
        <f aca="false">VLOOKUP($D1662,metadata!$B$2:$S$451,8,0)</f>
        <v>14</v>
      </c>
      <c r="L1662" s="0" t="n">
        <f aca="false">VLOOKUP($D1662,metadata!$B$2:$S$451,9,0)</f>
        <v>7</v>
      </c>
      <c r="M1662" s="0" t="str">
        <f aca="false">VLOOKUP($D1662,metadata!$B$2:$S$451,10,0)</f>
        <v/>
      </c>
      <c r="N1662" s="0" t="str">
        <f aca="false">VLOOKUP($D1662,metadata!$B$2:$S$451,11,0)</f>
        <v>Chymomyza costata</v>
      </c>
      <c r="O1662" s="0" t="str">
        <f aca="false">VLOOKUP($D1662,metadata!$B$2:$S$451,12,0)</f>
        <v>diptera</v>
      </c>
      <c r="P1662" s="0" t="str">
        <f aca="false">VLOOKUP($D1662,metadata!$B$2:$S$451,13,0)</f>
        <v>Kuusamo4</v>
      </c>
      <c r="Q1662" s="0" t="n">
        <f aca="false">VLOOKUP($D1662,metadata!$B$2:$S$451,14,0)</f>
        <v>65.966667</v>
      </c>
      <c r="R1662" s="0" t="n">
        <f aca="false">VLOOKUP($D1662,metadata!$B$2:$S$451,15,0)</f>
        <v>29.166667</v>
      </c>
      <c r="S1662" s="0" t="str">
        <f aca="false">VLOOKUP($D1662,metadata!$B$2:$S$451,16,0)</f>
        <v/>
      </c>
      <c r="T1662" s="0" t="str">
        <f aca="false">VLOOKUP($D1662,metadata!$B$2:$S$451,17,0)</f>
        <v/>
      </c>
      <c r="U1662" s="0" t="str">
        <f aca="false">VLOOKUP($D1662,metadata!$B$2:$S$451,18,0)</f>
        <v/>
      </c>
      <c r="V1662" s="0" t="n">
        <f aca="false">VLOOKUP($D1662,metadata!$B$2:$Z$451,19,0)</f>
        <v>221</v>
      </c>
      <c r="W1662" s="0" t="str">
        <f aca="false">VLOOKUP($D1662,metadata!$B$2:$Z$451,20,0)</f>
        <v>global average</v>
      </c>
      <c r="X1662" s="0" t="str">
        <f aca="false">VLOOKUP($D1662,metadata!$B$2:$Z$451,21,0)</f>
        <v/>
      </c>
      <c r="Y1662" s="0" t="str">
        <f aca="false">VLOOKUP($D1662,metadata!$B$2:$Z$451,22,0)</f>
        <v>42_2</v>
      </c>
      <c r="Z1662" s="0" t="str">
        <f aca="false">VLOOKUP($D1662,metadata!$B$2:$Z$451,23,0)</f>
        <v/>
      </c>
      <c r="AA1662" s="0" t="str">
        <f aca="false">VLOOKUP($D1662,metadata!$B$2:$Z$451,24,0)</f>
        <v/>
      </c>
      <c r="AB1662" s="0" t="str">
        <f aca="false">VLOOKUP($D1662,metadata!$B$2:$Z$451,25,0)</f>
        <v/>
      </c>
      <c r="AC1662" s="0" t="n">
        <v>21.1681821572177</v>
      </c>
      <c r="AD1662" s="0" t="n">
        <v>55.5045871559633</v>
      </c>
      <c r="AF1662" s="0" t="n">
        <f aca="false">IF(AE1662="",V1662,AE1662)</f>
        <v>221</v>
      </c>
      <c r="AG1662" s="0" t="n">
        <v>21</v>
      </c>
      <c r="AH1662" s="0" t="n">
        <v>1996</v>
      </c>
      <c r="AI1662" s="0" t="s">
        <v>37</v>
      </c>
      <c r="AJ1662" s="0" t="s">
        <v>38</v>
      </c>
    </row>
    <row r="1663" customFormat="false" ht="13.8" hidden="false" customHeight="false" outlineLevel="0" collapsed="false">
      <c r="C1663" s="0" t="n">
        <v>1671</v>
      </c>
      <c r="D1663" s="3" t="str">
        <f aca="false">VLOOKUP(C1663,$A$1:$B$451,2)</f>
        <v>42-Kuusamo4</v>
      </c>
      <c r="E1663" s="0" t="str">
        <f aca="false">VLOOKUP($D1663,metadata!$B$2:$S$451,2,0)</f>
        <v>Riihimaa, A; Kimura, MT; Lumme, J; Lakovaara, S</v>
      </c>
      <c r="F1663" s="0" t="str">
        <f aca="false">VLOOKUP($D1663,metadata!$B$2:$S$451,3,0)</f>
        <v>Geographical variation in the larval diapause of Chymomyza costata (Diptera; Drosophilidae)</v>
      </c>
      <c r="G1663" s="0" t="str">
        <f aca="false">VLOOKUP($D1663,metadata!$B$2:$S$451,4,0)</f>
        <v>10.1111/j.1601-5223.1996.00151.x</v>
      </c>
      <c r="H1663" s="0" t="str">
        <f aca="false">VLOOKUP($D1663,metadata!$B$2:$S$451,5,0)</f>
        <v>y</v>
      </c>
      <c r="I1663" s="0" t="str">
        <f aca="false">VLOOKUP($D1663,metadata!$B$2:$S$451,6,0)</f>
        <v>a</v>
      </c>
      <c r="J1663" s="0" t="str">
        <f aca="false">VLOOKUP($D1663,metadata!$B$2:$S$451,7,0)</f>
        <v>i</v>
      </c>
      <c r="K1663" s="0" t="n">
        <f aca="false">VLOOKUP($D1663,metadata!$B$2:$S$451,8,0)</f>
        <v>14</v>
      </c>
      <c r="L1663" s="0" t="n">
        <f aca="false">VLOOKUP($D1663,metadata!$B$2:$S$451,9,0)</f>
        <v>7</v>
      </c>
      <c r="M1663" s="0" t="str">
        <f aca="false">VLOOKUP($D1663,metadata!$B$2:$S$451,10,0)</f>
        <v/>
      </c>
      <c r="N1663" s="0" t="str">
        <f aca="false">VLOOKUP($D1663,metadata!$B$2:$S$451,11,0)</f>
        <v>Chymomyza costata</v>
      </c>
      <c r="O1663" s="0" t="str">
        <f aca="false">VLOOKUP($D1663,metadata!$B$2:$S$451,12,0)</f>
        <v>diptera</v>
      </c>
      <c r="P1663" s="0" t="str">
        <f aca="false">VLOOKUP($D1663,metadata!$B$2:$S$451,13,0)</f>
        <v>Kuusamo4</v>
      </c>
      <c r="Q1663" s="0" t="n">
        <f aca="false">VLOOKUP($D1663,metadata!$B$2:$S$451,14,0)</f>
        <v>65.966667</v>
      </c>
      <c r="R1663" s="0" t="n">
        <f aca="false">VLOOKUP($D1663,metadata!$B$2:$S$451,15,0)</f>
        <v>29.166667</v>
      </c>
      <c r="S1663" s="0" t="str">
        <f aca="false">VLOOKUP($D1663,metadata!$B$2:$S$451,16,0)</f>
        <v/>
      </c>
      <c r="T1663" s="0" t="str">
        <f aca="false">VLOOKUP($D1663,metadata!$B$2:$S$451,17,0)</f>
        <v/>
      </c>
      <c r="U1663" s="0" t="str">
        <f aca="false">VLOOKUP($D1663,metadata!$B$2:$S$451,18,0)</f>
        <v/>
      </c>
      <c r="V1663" s="0" t="n">
        <f aca="false">VLOOKUP($D1663,metadata!$B$2:$Z$451,19,0)</f>
        <v>221</v>
      </c>
      <c r="W1663" s="0" t="str">
        <f aca="false">VLOOKUP($D1663,metadata!$B$2:$Z$451,20,0)</f>
        <v>global average</v>
      </c>
      <c r="X1663" s="0" t="str">
        <f aca="false">VLOOKUP($D1663,metadata!$B$2:$Z$451,21,0)</f>
        <v/>
      </c>
      <c r="Y1663" s="0" t="str">
        <f aca="false">VLOOKUP($D1663,metadata!$B$2:$Z$451,22,0)</f>
        <v>42_2</v>
      </c>
      <c r="Z1663" s="0" t="str">
        <f aca="false">VLOOKUP($D1663,metadata!$B$2:$Z$451,23,0)</f>
        <v/>
      </c>
      <c r="AA1663" s="0" t="str">
        <f aca="false">VLOOKUP($D1663,metadata!$B$2:$Z$451,24,0)</f>
        <v/>
      </c>
      <c r="AB1663" s="0" t="str">
        <f aca="false">VLOOKUP($D1663,metadata!$B$2:$Z$451,25,0)</f>
        <v/>
      </c>
      <c r="AC1663" s="0" t="n">
        <v>22.1494334709819</v>
      </c>
      <c r="AD1663" s="0" t="n">
        <v>57.4923547400611</v>
      </c>
      <c r="AF1663" s="0" t="n">
        <f aca="false">IF(AE1663="",V1663,AE1663)</f>
        <v>221</v>
      </c>
      <c r="AG1663" s="0" t="n">
        <v>22</v>
      </c>
      <c r="AH1663" s="0" t="n">
        <v>1996</v>
      </c>
      <c r="AI1663" s="0" t="s">
        <v>37</v>
      </c>
      <c r="AJ1663" s="0" t="s">
        <v>38</v>
      </c>
    </row>
    <row r="1664" customFormat="false" ht="13.8" hidden="false" customHeight="false" outlineLevel="0" collapsed="false">
      <c r="C1664" s="0" t="n">
        <v>1672</v>
      </c>
      <c r="D1664" s="3" t="str">
        <f aca="false">VLOOKUP(C1664,$A$1:$B$451,2)</f>
        <v>42-Kuusamo4</v>
      </c>
      <c r="E1664" s="0" t="str">
        <f aca="false">VLOOKUP($D1664,metadata!$B$2:$S$451,2,0)</f>
        <v>Riihimaa, A; Kimura, MT; Lumme, J; Lakovaara, S</v>
      </c>
      <c r="F1664" s="0" t="str">
        <f aca="false">VLOOKUP($D1664,metadata!$B$2:$S$451,3,0)</f>
        <v>Geographical variation in the larval diapause of Chymomyza costata (Diptera; Drosophilidae)</v>
      </c>
      <c r="G1664" s="0" t="str">
        <f aca="false">VLOOKUP($D1664,metadata!$B$2:$S$451,4,0)</f>
        <v>10.1111/j.1601-5223.1996.00151.x</v>
      </c>
      <c r="H1664" s="0" t="str">
        <f aca="false">VLOOKUP($D1664,metadata!$B$2:$S$451,5,0)</f>
        <v>y</v>
      </c>
      <c r="I1664" s="0" t="str">
        <f aca="false">VLOOKUP($D1664,metadata!$B$2:$S$451,6,0)</f>
        <v>a</v>
      </c>
      <c r="J1664" s="0" t="str">
        <f aca="false">VLOOKUP($D1664,metadata!$B$2:$S$451,7,0)</f>
        <v>i</v>
      </c>
      <c r="K1664" s="0" t="n">
        <f aca="false">VLOOKUP($D1664,metadata!$B$2:$S$451,8,0)</f>
        <v>14</v>
      </c>
      <c r="L1664" s="0" t="n">
        <f aca="false">VLOOKUP($D1664,metadata!$B$2:$S$451,9,0)</f>
        <v>7</v>
      </c>
      <c r="M1664" s="0" t="str">
        <f aca="false">VLOOKUP($D1664,metadata!$B$2:$S$451,10,0)</f>
        <v/>
      </c>
      <c r="N1664" s="0" t="str">
        <f aca="false">VLOOKUP($D1664,metadata!$B$2:$S$451,11,0)</f>
        <v>Chymomyza costata</v>
      </c>
      <c r="O1664" s="0" t="str">
        <f aca="false">VLOOKUP($D1664,metadata!$B$2:$S$451,12,0)</f>
        <v>diptera</v>
      </c>
      <c r="P1664" s="0" t="str">
        <f aca="false">VLOOKUP($D1664,metadata!$B$2:$S$451,13,0)</f>
        <v>Kuusamo4</v>
      </c>
      <c r="Q1664" s="0" t="n">
        <f aca="false">VLOOKUP($D1664,metadata!$B$2:$S$451,14,0)</f>
        <v>65.966667</v>
      </c>
      <c r="R1664" s="0" t="n">
        <f aca="false">VLOOKUP($D1664,metadata!$B$2:$S$451,15,0)</f>
        <v>29.166667</v>
      </c>
      <c r="S1664" s="0" t="str">
        <f aca="false">VLOOKUP($D1664,metadata!$B$2:$S$451,16,0)</f>
        <v/>
      </c>
      <c r="T1664" s="0" t="str">
        <f aca="false">VLOOKUP($D1664,metadata!$B$2:$S$451,17,0)</f>
        <v/>
      </c>
      <c r="U1664" s="0" t="str">
        <f aca="false">VLOOKUP($D1664,metadata!$B$2:$S$451,18,0)</f>
        <v/>
      </c>
      <c r="V1664" s="0" t="n">
        <f aca="false">VLOOKUP($D1664,metadata!$B$2:$Z$451,19,0)</f>
        <v>221</v>
      </c>
      <c r="W1664" s="0" t="str">
        <f aca="false">VLOOKUP($D1664,metadata!$B$2:$Z$451,20,0)</f>
        <v>global average</v>
      </c>
      <c r="X1664" s="0" t="str">
        <f aca="false">VLOOKUP($D1664,metadata!$B$2:$Z$451,21,0)</f>
        <v/>
      </c>
      <c r="Y1664" s="0" t="str">
        <f aca="false">VLOOKUP($D1664,metadata!$B$2:$Z$451,22,0)</f>
        <v>42_2</v>
      </c>
      <c r="Z1664" s="0" t="str">
        <f aca="false">VLOOKUP($D1664,metadata!$B$2:$Z$451,23,0)</f>
        <v/>
      </c>
      <c r="AA1664" s="0" t="str">
        <f aca="false">VLOOKUP($D1664,metadata!$B$2:$Z$451,24,0)</f>
        <v/>
      </c>
      <c r="AB1664" s="0" t="str">
        <f aca="false">VLOOKUP($D1664,metadata!$B$2:$Z$451,25,0)</f>
        <v/>
      </c>
      <c r="AC1664" s="0" t="n">
        <v>24.1672667602405</v>
      </c>
      <c r="AD1664" s="0" t="n">
        <v>55.9633027522935</v>
      </c>
      <c r="AF1664" s="0" t="n">
        <f aca="false">IF(AE1664="",V1664,AE1664)</f>
        <v>221</v>
      </c>
      <c r="AG1664" s="0" t="n">
        <v>24</v>
      </c>
      <c r="AH1664" s="0" t="n">
        <v>1996</v>
      </c>
      <c r="AI1664" s="0" t="s">
        <v>37</v>
      </c>
      <c r="AJ1664" s="0" t="s">
        <v>38</v>
      </c>
    </row>
    <row r="1665" customFormat="false" ht="13.8" hidden="false" customHeight="false" outlineLevel="0" collapsed="false">
      <c r="C1665" s="0" t="n">
        <v>1673</v>
      </c>
      <c r="D1665" s="3" t="str">
        <f aca="false">VLOOKUP(C1665,$A$1:$B$451,2)</f>
        <v>42-Kuusamo5</v>
      </c>
      <c r="E1665" s="0" t="str">
        <f aca="false">VLOOKUP($D1665,metadata!$B$2:$S$451,2,0)</f>
        <v>Riihimaa, A; Kimura, MT; Lumme, J; Lakovaara, S</v>
      </c>
      <c r="F1665" s="0" t="str">
        <f aca="false">VLOOKUP($D1665,metadata!$B$2:$S$451,3,0)</f>
        <v>Geographical variation in the larval diapause of Chymomyza costata (Diptera; Drosophilidae)</v>
      </c>
      <c r="G1665" s="0" t="str">
        <f aca="false">VLOOKUP($D1665,metadata!$B$2:$S$451,4,0)</f>
        <v>10.1111/j.1601-5223.1996.00151.x</v>
      </c>
      <c r="H1665" s="0" t="str">
        <f aca="false">VLOOKUP($D1665,metadata!$B$2:$S$451,5,0)</f>
        <v>y</v>
      </c>
      <c r="I1665" s="0" t="str">
        <f aca="false">VLOOKUP($D1665,metadata!$B$2:$S$451,6,0)</f>
        <v>a</v>
      </c>
      <c r="J1665" s="0" t="str">
        <f aca="false">VLOOKUP($D1665,metadata!$B$2:$S$451,7,0)</f>
        <v>i</v>
      </c>
      <c r="K1665" s="0" t="n">
        <f aca="false">VLOOKUP($D1665,metadata!$B$2:$S$451,8,0)</f>
        <v>14</v>
      </c>
      <c r="L1665" s="0" t="n">
        <f aca="false">VLOOKUP($D1665,metadata!$B$2:$S$451,9,0)</f>
        <v>7</v>
      </c>
      <c r="M1665" s="0" t="str">
        <f aca="false">VLOOKUP($D1665,metadata!$B$2:$S$451,10,0)</f>
        <v/>
      </c>
      <c r="N1665" s="0" t="str">
        <f aca="false">VLOOKUP($D1665,metadata!$B$2:$S$451,11,0)</f>
        <v>Chymomyza costata</v>
      </c>
      <c r="O1665" s="0" t="str">
        <f aca="false">VLOOKUP($D1665,metadata!$B$2:$S$451,12,0)</f>
        <v>diptera</v>
      </c>
      <c r="P1665" s="0" t="str">
        <f aca="false">VLOOKUP($D1665,metadata!$B$2:$S$451,13,0)</f>
        <v>Kuusamo5</v>
      </c>
      <c r="Q1665" s="0" t="n">
        <f aca="false">VLOOKUP($D1665,metadata!$B$2:$S$451,14,0)</f>
        <v>65.966667</v>
      </c>
      <c r="R1665" s="0" t="n">
        <f aca="false">VLOOKUP($D1665,metadata!$B$2:$S$451,15,0)</f>
        <v>29.166667</v>
      </c>
      <c r="S1665" s="0" t="str">
        <f aca="false">VLOOKUP($D1665,metadata!$B$2:$S$451,16,0)</f>
        <v/>
      </c>
      <c r="T1665" s="0" t="str">
        <f aca="false">VLOOKUP($D1665,metadata!$B$2:$S$451,17,0)</f>
        <v/>
      </c>
      <c r="U1665" s="0" t="str">
        <f aca="false">VLOOKUP($D1665,metadata!$B$2:$S$451,18,0)</f>
        <v/>
      </c>
      <c r="V1665" s="0" t="n">
        <f aca="false">VLOOKUP($D1665,metadata!$B$2:$Z$451,19,0)</f>
        <v>221</v>
      </c>
      <c r="W1665" s="0" t="str">
        <f aca="false">VLOOKUP($D1665,metadata!$B$2:$Z$451,20,0)</f>
        <v>global average</v>
      </c>
      <c r="X1665" s="0" t="str">
        <f aca="false">VLOOKUP($D1665,metadata!$B$2:$Z$451,21,0)</f>
        <v/>
      </c>
      <c r="Y1665" s="0" t="str">
        <f aca="false">VLOOKUP($D1665,metadata!$B$2:$Z$451,22,0)</f>
        <v>42_2</v>
      </c>
      <c r="Z1665" s="0" t="str">
        <f aca="false">VLOOKUP($D1665,metadata!$B$2:$Z$451,23,0)</f>
        <v/>
      </c>
      <c r="AA1665" s="0" t="str">
        <f aca="false">VLOOKUP($D1665,metadata!$B$2:$Z$451,24,0)</f>
        <v/>
      </c>
      <c r="AB1665" s="0" t="str">
        <f aca="false">VLOOKUP($D1665,metadata!$B$2:$Z$451,25,0)</f>
        <v/>
      </c>
      <c r="AC1665" s="0" t="n">
        <v>16.5671935284824</v>
      </c>
      <c r="AD1665" s="0" t="n">
        <v>100</v>
      </c>
      <c r="AF1665" s="0" t="n">
        <f aca="false">IF(AE1665="",V1665,AE1665)</f>
        <v>221</v>
      </c>
      <c r="AG1665" s="0" t="n">
        <v>16</v>
      </c>
      <c r="AH1665" s="0" t="n">
        <v>1996</v>
      </c>
      <c r="AI1665" s="0" t="s">
        <v>38</v>
      </c>
      <c r="AJ1665" s="0" t="s">
        <v>37</v>
      </c>
    </row>
    <row r="1666" customFormat="false" ht="13.8" hidden="false" customHeight="false" outlineLevel="0" collapsed="false">
      <c r="C1666" s="0" t="n">
        <v>1674</v>
      </c>
      <c r="D1666" s="3" t="str">
        <f aca="false">VLOOKUP(C1666,$A$1:$B$451,2)</f>
        <v>42-Kuusamo5</v>
      </c>
      <c r="E1666" s="0" t="str">
        <f aca="false">VLOOKUP($D1666,metadata!$B$2:$S$451,2,0)</f>
        <v>Riihimaa, A; Kimura, MT; Lumme, J; Lakovaara, S</v>
      </c>
      <c r="F1666" s="0" t="str">
        <f aca="false">VLOOKUP($D1666,metadata!$B$2:$S$451,3,0)</f>
        <v>Geographical variation in the larval diapause of Chymomyza costata (Diptera; Drosophilidae)</v>
      </c>
      <c r="G1666" s="0" t="str">
        <f aca="false">VLOOKUP($D1666,metadata!$B$2:$S$451,4,0)</f>
        <v>10.1111/j.1601-5223.1996.00151.x</v>
      </c>
      <c r="H1666" s="0" t="str">
        <f aca="false">VLOOKUP($D1666,metadata!$B$2:$S$451,5,0)</f>
        <v>y</v>
      </c>
      <c r="I1666" s="0" t="str">
        <f aca="false">VLOOKUP($D1666,metadata!$B$2:$S$451,6,0)</f>
        <v>a</v>
      </c>
      <c r="J1666" s="0" t="str">
        <f aca="false">VLOOKUP($D1666,metadata!$B$2:$S$451,7,0)</f>
        <v>i</v>
      </c>
      <c r="K1666" s="0" t="n">
        <f aca="false">VLOOKUP($D1666,metadata!$B$2:$S$451,8,0)</f>
        <v>14</v>
      </c>
      <c r="L1666" s="0" t="n">
        <f aca="false">VLOOKUP($D1666,metadata!$B$2:$S$451,9,0)</f>
        <v>7</v>
      </c>
      <c r="M1666" s="0" t="str">
        <f aca="false">VLOOKUP($D1666,metadata!$B$2:$S$451,10,0)</f>
        <v/>
      </c>
      <c r="N1666" s="0" t="str">
        <f aca="false">VLOOKUP($D1666,metadata!$B$2:$S$451,11,0)</f>
        <v>Chymomyza costata</v>
      </c>
      <c r="O1666" s="0" t="str">
        <f aca="false">VLOOKUP($D1666,metadata!$B$2:$S$451,12,0)</f>
        <v>diptera</v>
      </c>
      <c r="P1666" s="0" t="str">
        <f aca="false">VLOOKUP($D1666,metadata!$B$2:$S$451,13,0)</f>
        <v>Kuusamo5</v>
      </c>
      <c r="Q1666" s="0" t="n">
        <f aca="false">VLOOKUP($D1666,metadata!$B$2:$S$451,14,0)</f>
        <v>65.966667</v>
      </c>
      <c r="R1666" s="0" t="n">
        <f aca="false">VLOOKUP($D1666,metadata!$B$2:$S$451,15,0)</f>
        <v>29.166667</v>
      </c>
      <c r="S1666" s="0" t="str">
        <f aca="false">VLOOKUP($D1666,metadata!$B$2:$S$451,16,0)</f>
        <v/>
      </c>
      <c r="T1666" s="0" t="str">
        <f aca="false">VLOOKUP($D1666,metadata!$B$2:$S$451,17,0)</f>
        <v/>
      </c>
      <c r="U1666" s="0" t="str">
        <f aca="false">VLOOKUP($D1666,metadata!$B$2:$S$451,18,0)</f>
        <v/>
      </c>
      <c r="V1666" s="0" t="n">
        <f aca="false">VLOOKUP($D1666,metadata!$B$2:$Z$451,19,0)</f>
        <v>221</v>
      </c>
      <c r="W1666" s="0" t="str">
        <f aca="false">VLOOKUP($D1666,metadata!$B$2:$Z$451,20,0)</f>
        <v>global average</v>
      </c>
      <c r="X1666" s="0" t="str">
        <f aca="false">VLOOKUP($D1666,metadata!$B$2:$Z$451,21,0)</f>
        <v/>
      </c>
      <c r="Y1666" s="0" t="str">
        <f aca="false">VLOOKUP($D1666,metadata!$B$2:$Z$451,22,0)</f>
        <v>42_2</v>
      </c>
      <c r="Z1666" s="0" t="str">
        <f aca="false">VLOOKUP($D1666,metadata!$B$2:$Z$451,23,0)</f>
        <v/>
      </c>
      <c r="AA1666" s="0" t="str">
        <f aca="false">VLOOKUP($D1666,metadata!$B$2:$Z$451,24,0)</f>
        <v/>
      </c>
      <c r="AB1666" s="0" t="str">
        <f aca="false">VLOOKUP($D1666,metadata!$B$2:$Z$451,25,0)</f>
        <v/>
      </c>
      <c r="AC1666" s="0" t="n">
        <v>18.2804369494904</v>
      </c>
      <c r="AD1666" s="0" t="n">
        <v>97.4006116207951</v>
      </c>
      <c r="AF1666" s="0" t="n">
        <f aca="false">IF(AE1666="",V1666,AE1666)</f>
        <v>221</v>
      </c>
      <c r="AG1666" s="0" t="n">
        <v>18</v>
      </c>
      <c r="AH1666" s="0" t="n">
        <v>1996</v>
      </c>
      <c r="AI1666" s="0" t="s">
        <v>38</v>
      </c>
      <c r="AJ1666" s="0" t="s">
        <v>37</v>
      </c>
    </row>
    <row r="1667" customFormat="false" ht="13.8" hidden="false" customHeight="false" outlineLevel="0" collapsed="false">
      <c r="C1667" s="0" t="n">
        <v>1675</v>
      </c>
      <c r="D1667" s="3" t="str">
        <f aca="false">VLOOKUP(C1667,$A$1:$B$451,2)</f>
        <v>42-Kuusamo5</v>
      </c>
      <c r="E1667" s="0" t="str">
        <f aca="false">VLOOKUP($D1667,metadata!$B$2:$S$451,2,0)</f>
        <v>Riihimaa, A; Kimura, MT; Lumme, J; Lakovaara, S</v>
      </c>
      <c r="F1667" s="0" t="str">
        <f aca="false">VLOOKUP($D1667,metadata!$B$2:$S$451,3,0)</f>
        <v>Geographical variation in the larval diapause of Chymomyza costata (Diptera; Drosophilidae)</v>
      </c>
      <c r="G1667" s="0" t="str">
        <f aca="false">VLOOKUP($D1667,metadata!$B$2:$S$451,4,0)</f>
        <v>10.1111/j.1601-5223.1996.00151.x</v>
      </c>
      <c r="H1667" s="0" t="str">
        <f aca="false">VLOOKUP($D1667,metadata!$B$2:$S$451,5,0)</f>
        <v>y</v>
      </c>
      <c r="I1667" s="0" t="str">
        <f aca="false">VLOOKUP($D1667,metadata!$B$2:$S$451,6,0)</f>
        <v>a</v>
      </c>
      <c r="J1667" s="0" t="str">
        <f aca="false">VLOOKUP($D1667,metadata!$B$2:$S$451,7,0)</f>
        <v>i</v>
      </c>
      <c r="K1667" s="0" t="n">
        <f aca="false">VLOOKUP($D1667,metadata!$B$2:$S$451,8,0)</f>
        <v>14</v>
      </c>
      <c r="L1667" s="0" t="n">
        <f aca="false">VLOOKUP($D1667,metadata!$B$2:$S$451,9,0)</f>
        <v>7</v>
      </c>
      <c r="M1667" s="0" t="str">
        <f aca="false">VLOOKUP($D1667,metadata!$B$2:$S$451,10,0)</f>
        <v/>
      </c>
      <c r="N1667" s="0" t="str">
        <f aca="false">VLOOKUP($D1667,metadata!$B$2:$S$451,11,0)</f>
        <v>Chymomyza costata</v>
      </c>
      <c r="O1667" s="0" t="str">
        <f aca="false">VLOOKUP($D1667,metadata!$B$2:$S$451,12,0)</f>
        <v>diptera</v>
      </c>
      <c r="P1667" s="0" t="str">
        <f aca="false">VLOOKUP($D1667,metadata!$B$2:$S$451,13,0)</f>
        <v>Kuusamo5</v>
      </c>
      <c r="Q1667" s="0" t="n">
        <f aca="false">VLOOKUP($D1667,metadata!$B$2:$S$451,14,0)</f>
        <v>65.966667</v>
      </c>
      <c r="R1667" s="0" t="n">
        <f aca="false">VLOOKUP($D1667,metadata!$B$2:$S$451,15,0)</f>
        <v>29.166667</v>
      </c>
      <c r="S1667" s="0" t="str">
        <f aca="false">VLOOKUP($D1667,metadata!$B$2:$S$451,16,0)</f>
        <v/>
      </c>
      <c r="T1667" s="0" t="str">
        <f aca="false">VLOOKUP($D1667,metadata!$B$2:$S$451,17,0)</f>
        <v/>
      </c>
      <c r="U1667" s="0" t="str">
        <f aca="false">VLOOKUP($D1667,metadata!$B$2:$S$451,18,0)</f>
        <v/>
      </c>
      <c r="V1667" s="0" t="n">
        <f aca="false">VLOOKUP($D1667,metadata!$B$2:$Z$451,19,0)</f>
        <v>221</v>
      </c>
      <c r="W1667" s="0" t="str">
        <f aca="false">VLOOKUP($D1667,metadata!$B$2:$Z$451,20,0)</f>
        <v>global average</v>
      </c>
      <c r="X1667" s="0" t="str">
        <f aca="false">VLOOKUP($D1667,metadata!$B$2:$Z$451,21,0)</f>
        <v/>
      </c>
      <c r="Y1667" s="0" t="str">
        <f aca="false">VLOOKUP($D1667,metadata!$B$2:$Z$451,22,0)</f>
        <v>42_2</v>
      </c>
      <c r="Z1667" s="0" t="str">
        <f aca="false">VLOOKUP($D1667,metadata!$B$2:$Z$451,23,0)</f>
        <v/>
      </c>
      <c r="AA1667" s="0" t="str">
        <f aca="false">VLOOKUP($D1667,metadata!$B$2:$Z$451,24,0)</f>
        <v/>
      </c>
      <c r="AB1667" s="0" t="str">
        <f aca="false">VLOOKUP($D1667,metadata!$B$2:$Z$451,25,0)</f>
        <v/>
      </c>
      <c r="AC1667" s="0" t="n">
        <v>19.4295246038365</v>
      </c>
      <c r="AD1667" s="0" t="n">
        <v>96.0244648318042</v>
      </c>
      <c r="AF1667" s="0" t="n">
        <f aca="false">IF(AE1667="",V1667,AE1667)</f>
        <v>221</v>
      </c>
      <c r="AG1667" s="0" t="n">
        <v>19</v>
      </c>
      <c r="AH1667" s="0" t="n">
        <v>1996</v>
      </c>
      <c r="AI1667" s="0" t="s">
        <v>38</v>
      </c>
      <c r="AJ1667" s="0" t="s">
        <v>37</v>
      </c>
    </row>
    <row r="1668" customFormat="false" ht="13.8" hidden="false" customHeight="false" outlineLevel="0" collapsed="false">
      <c r="C1668" s="0" t="n">
        <v>1676</v>
      </c>
      <c r="D1668" s="3" t="str">
        <f aca="false">VLOOKUP(C1668,$A$1:$B$451,2)</f>
        <v>42-Kuusamo5</v>
      </c>
      <c r="E1668" s="0" t="str">
        <f aca="false">VLOOKUP($D1668,metadata!$B$2:$S$451,2,0)</f>
        <v>Riihimaa, A; Kimura, MT; Lumme, J; Lakovaara, S</v>
      </c>
      <c r="F1668" s="0" t="str">
        <f aca="false">VLOOKUP($D1668,metadata!$B$2:$S$451,3,0)</f>
        <v>Geographical variation in the larval diapause of Chymomyza costata (Diptera; Drosophilidae)</v>
      </c>
      <c r="G1668" s="0" t="str">
        <f aca="false">VLOOKUP($D1668,metadata!$B$2:$S$451,4,0)</f>
        <v>10.1111/j.1601-5223.1996.00151.x</v>
      </c>
      <c r="H1668" s="0" t="str">
        <f aca="false">VLOOKUP($D1668,metadata!$B$2:$S$451,5,0)</f>
        <v>y</v>
      </c>
      <c r="I1668" s="0" t="str">
        <f aca="false">VLOOKUP($D1668,metadata!$B$2:$S$451,6,0)</f>
        <v>a</v>
      </c>
      <c r="J1668" s="0" t="str">
        <f aca="false">VLOOKUP($D1668,metadata!$B$2:$S$451,7,0)</f>
        <v>i</v>
      </c>
      <c r="K1668" s="0" t="n">
        <f aca="false">VLOOKUP($D1668,metadata!$B$2:$S$451,8,0)</f>
        <v>14</v>
      </c>
      <c r="L1668" s="0" t="n">
        <f aca="false">VLOOKUP($D1668,metadata!$B$2:$S$451,9,0)</f>
        <v>7</v>
      </c>
      <c r="M1668" s="0" t="str">
        <f aca="false">VLOOKUP($D1668,metadata!$B$2:$S$451,10,0)</f>
        <v/>
      </c>
      <c r="N1668" s="0" t="str">
        <f aca="false">VLOOKUP($D1668,metadata!$B$2:$S$451,11,0)</f>
        <v>Chymomyza costata</v>
      </c>
      <c r="O1668" s="0" t="str">
        <f aca="false">VLOOKUP($D1668,metadata!$B$2:$S$451,12,0)</f>
        <v>diptera</v>
      </c>
      <c r="P1668" s="0" t="str">
        <f aca="false">VLOOKUP($D1668,metadata!$B$2:$S$451,13,0)</f>
        <v>Kuusamo5</v>
      </c>
      <c r="Q1668" s="0" t="n">
        <f aca="false">VLOOKUP($D1668,metadata!$B$2:$S$451,14,0)</f>
        <v>65.966667</v>
      </c>
      <c r="R1668" s="0" t="n">
        <f aca="false">VLOOKUP($D1668,metadata!$B$2:$S$451,15,0)</f>
        <v>29.166667</v>
      </c>
      <c r="S1668" s="0" t="str">
        <f aca="false">VLOOKUP($D1668,metadata!$B$2:$S$451,16,0)</f>
        <v/>
      </c>
      <c r="T1668" s="0" t="str">
        <f aca="false">VLOOKUP($D1668,metadata!$B$2:$S$451,17,0)</f>
        <v/>
      </c>
      <c r="U1668" s="0" t="str">
        <f aca="false">VLOOKUP($D1668,metadata!$B$2:$S$451,18,0)</f>
        <v/>
      </c>
      <c r="V1668" s="0" t="n">
        <f aca="false">VLOOKUP($D1668,metadata!$B$2:$Z$451,19,0)</f>
        <v>221</v>
      </c>
      <c r="W1668" s="0" t="str">
        <f aca="false">VLOOKUP($D1668,metadata!$B$2:$Z$451,20,0)</f>
        <v>global average</v>
      </c>
      <c r="X1668" s="0" t="str">
        <f aca="false">VLOOKUP($D1668,metadata!$B$2:$Z$451,21,0)</f>
        <v/>
      </c>
      <c r="Y1668" s="0" t="str">
        <f aca="false">VLOOKUP($D1668,metadata!$B$2:$Z$451,22,0)</f>
        <v>42_2</v>
      </c>
      <c r="Z1668" s="0" t="str">
        <f aca="false">VLOOKUP($D1668,metadata!$B$2:$Z$451,23,0)</f>
        <v/>
      </c>
      <c r="AA1668" s="0" t="str">
        <f aca="false">VLOOKUP($D1668,metadata!$B$2:$Z$451,24,0)</f>
        <v/>
      </c>
      <c r="AB1668" s="0" t="str">
        <f aca="false">VLOOKUP($D1668,metadata!$B$2:$Z$451,25,0)</f>
        <v/>
      </c>
      <c r="AC1668" s="0" t="n">
        <v>20.2670789343423</v>
      </c>
      <c r="AD1668" s="0" t="n">
        <v>91.131498470948</v>
      </c>
      <c r="AF1668" s="0" t="n">
        <f aca="false">IF(AE1668="",V1668,AE1668)</f>
        <v>221</v>
      </c>
      <c r="AG1668" s="0" t="n">
        <v>20</v>
      </c>
      <c r="AH1668" s="0" t="n">
        <v>1996</v>
      </c>
      <c r="AI1668" s="0" t="s">
        <v>38</v>
      </c>
      <c r="AJ1668" s="0" t="s">
        <v>37</v>
      </c>
    </row>
    <row r="1669" customFormat="false" ht="13.8" hidden="false" customHeight="false" outlineLevel="0" collapsed="false">
      <c r="C1669" s="0" t="n">
        <v>1677</v>
      </c>
      <c r="D1669" s="3" t="str">
        <f aca="false">VLOOKUP(C1669,$A$1:$B$451,2)</f>
        <v>42-Kuusamo5</v>
      </c>
      <c r="E1669" s="0" t="str">
        <f aca="false">VLOOKUP($D1669,metadata!$B$2:$S$451,2,0)</f>
        <v>Riihimaa, A; Kimura, MT; Lumme, J; Lakovaara, S</v>
      </c>
      <c r="F1669" s="0" t="str">
        <f aca="false">VLOOKUP($D1669,metadata!$B$2:$S$451,3,0)</f>
        <v>Geographical variation in the larval diapause of Chymomyza costata (Diptera; Drosophilidae)</v>
      </c>
      <c r="G1669" s="0" t="str">
        <f aca="false">VLOOKUP($D1669,metadata!$B$2:$S$451,4,0)</f>
        <v>10.1111/j.1601-5223.1996.00151.x</v>
      </c>
      <c r="H1669" s="0" t="str">
        <f aca="false">VLOOKUP($D1669,metadata!$B$2:$S$451,5,0)</f>
        <v>y</v>
      </c>
      <c r="I1669" s="0" t="str">
        <f aca="false">VLOOKUP($D1669,metadata!$B$2:$S$451,6,0)</f>
        <v>a</v>
      </c>
      <c r="J1669" s="0" t="str">
        <f aca="false">VLOOKUP($D1669,metadata!$B$2:$S$451,7,0)</f>
        <v>i</v>
      </c>
      <c r="K1669" s="0" t="n">
        <f aca="false">VLOOKUP($D1669,metadata!$B$2:$S$451,8,0)</f>
        <v>14</v>
      </c>
      <c r="L1669" s="0" t="n">
        <f aca="false">VLOOKUP($D1669,metadata!$B$2:$S$451,9,0)</f>
        <v>7</v>
      </c>
      <c r="M1669" s="0" t="str">
        <f aca="false">VLOOKUP($D1669,metadata!$B$2:$S$451,10,0)</f>
        <v/>
      </c>
      <c r="N1669" s="0" t="str">
        <f aca="false">VLOOKUP($D1669,metadata!$B$2:$S$451,11,0)</f>
        <v>Chymomyza costata</v>
      </c>
      <c r="O1669" s="0" t="str">
        <f aca="false">VLOOKUP($D1669,metadata!$B$2:$S$451,12,0)</f>
        <v>diptera</v>
      </c>
      <c r="P1669" s="0" t="str">
        <f aca="false">VLOOKUP($D1669,metadata!$B$2:$S$451,13,0)</f>
        <v>Kuusamo5</v>
      </c>
      <c r="Q1669" s="0" t="n">
        <f aca="false">VLOOKUP($D1669,metadata!$B$2:$S$451,14,0)</f>
        <v>65.966667</v>
      </c>
      <c r="R1669" s="0" t="n">
        <f aca="false">VLOOKUP($D1669,metadata!$B$2:$S$451,15,0)</f>
        <v>29.166667</v>
      </c>
      <c r="S1669" s="0" t="str">
        <f aca="false">VLOOKUP($D1669,metadata!$B$2:$S$451,16,0)</f>
        <v/>
      </c>
      <c r="T1669" s="0" t="str">
        <f aca="false">VLOOKUP($D1669,metadata!$B$2:$S$451,17,0)</f>
        <v/>
      </c>
      <c r="U1669" s="0" t="str">
        <f aca="false">VLOOKUP($D1669,metadata!$B$2:$S$451,18,0)</f>
        <v/>
      </c>
      <c r="V1669" s="0" t="n">
        <f aca="false">VLOOKUP($D1669,metadata!$B$2:$Z$451,19,0)</f>
        <v>221</v>
      </c>
      <c r="W1669" s="0" t="str">
        <f aca="false">VLOOKUP($D1669,metadata!$B$2:$Z$451,20,0)</f>
        <v>global average</v>
      </c>
      <c r="X1669" s="0" t="str">
        <f aca="false">VLOOKUP($D1669,metadata!$B$2:$Z$451,21,0)</f>
        <v/>
      </c>
      <c r="Y1669" s="0" t="str">
        <f aca="false">VLOOKUP($D1669,metadata!$B$2:$Z$451,22,0)</f>
        <v>42_2</v>
      </c>
      <c r="Z1669" s="0" t="str">
        <f aca="false">VLOOKUP($D1669,metadata!$B$2:$Z$451,23,0)</f>
        <v/>
      </c>
      <c r="AA1669" s="0" t="str">
        <f aca="false">VLOOKUP($D1669,metadata!$B$2:$Z$451,24,0)</f>
        <v/>
      </c>
      <c r="AB1669" s="0" t="str">
        <f aca="false">VLOOKUP($D1669,metadata!$B$2:$Z$451,25,0)</f>
        <v/>
      </c>
      <c r="AC1669" s="0" t="n">
        <v>21.260182943781</v>
      </c>
      <c r="AD1669" s="0" t="n">
        <v>87.920489296636</v>
      </c>
      <c r="AF1669" s="0" t="n">
        <f aca="false">IF(AE1669="",V1669,AE1669)</f>
        <v>221</v>
      </c>
      <c r="AG1669" s="0" t="n">
        <v>21</v>
      </c>
      <c r="AH1669" s="0" t="n">
        <v>1996</v>
      </c>
      <c r="AI1669" s="0" t="s">
        <v>38</v>
      </c>
      <c r="AJ1669" s="0" t="s">
        <v>37</v>
      </c>
    </row>
    <row r="1670" customFormat="false" ht="13.8" hidden="false" customHeight="false" outlineLevel="0" collapsed="false">
      <c r="C1670" s="0" t="n">
        <v>1678</v>
      </c>
      <c r="D1670" s="3" t="str">
        <f aca="false">VLOOKUP(C1670,$A$1:$B$451,2)</f>
        <v>42-Kuusamo5</v>
      </c>
      <c r="E1670" s="0" t="str">
        <f aca="false">VLOOKUP($D1670,metadata!$B$2:$S$451,2,0)</f>
        <v>Riihimaa, A; Kimura, MT; Lumme, J; Lakovaara, S</v>
      </c>
      <c r="F1670" s="0" t="str">
        <f aca="false">VLOOKUP($D1670,metadata!$B$2:$S$451,3,0)</f>
        <v>Geographical variation in the larval diapause of Chymomyza costata (Diptera; Drosophilidae)</v>
      </c>
      <c r="G1670" s="0" t="str">
        <f aca="false">VLOOKUP($D1670,metadata!$B$2:$S$451,4,0)</f>
        <v>10.1111/j.1601-5223.1996.00151.x</v>
      </c>
      <c r="H1670" s="0" t="str">
        <f aca="false">VLOOKUP($D1670,metadata!$B$2:$S$451,5,0)</f>
        <v>y</v>
      </c>
      <c r="I1670" s="0" t="str">
        <f aca="false">VLOOKUP($D1670,metadata!$B$2:$S$451,6,0)</f>
        <v>a</v>
      </c>
      <c r="J1670" s="0" t="str">
        <f aca="false">VLOOKUP($D1670,metadata!$B$2:$S$451,7,0)</f>
        <v>i</v>
      </c>
      <c r="K1670" s="0" t="n">
        <f aca="false">VLOOKUP($D1670,metadata!$B$2:$S$451,8,0)</f>
        <v>14</v>
      </c>
      <c r="L1670" s="0" t="n">
        <f aca="false">VLOOKUP($D1670,metadata!$B$2:$S$451,9,0)</f>
        <v>7</v>
      </c>
      <c r="M1670" s="0" t="str">
        <f aca="false">VLOOKUP($D1670,metadata!$B$2:$S$451,10,0)</f>
        <v/>
      </c>
      <c r="N1670" s="0" t="str">
        <f aca="false">VLOOKUP($D1670,metadata!$B$2:$S$451,11,0)</f>
        <v>Chymomyza costata</v>
      </c>
      <c r="O1670" s="0" t="str">
        <f aca="false">VLOOKUP($D1670,metadata!$B$2:$S$451,12,0)</f>
        <v>diptera</v>
      </c>
      <c r="P1670" s="0" t="str">
        <f aca="false">VLOOKUP($D1670,metadata!$B$2:$S$451,13,0)</f>
        <v>Kuusamo5</v>
      </c>
      <c r="Q1670" s="0" t="n">
        <f aca="false">VLOOKUP($D1670,metadata!$B$2:$S$451,14,0)</f>
        <v>65.966667</v>
      </c>
      <c r="R1670" s="0" t="n">
        <f aca="false">VLOOKUP($D1670,metadata!$B$2:$S$451,15,0)</f>
        <v>29.166667</v>
      </c>
      <c r="S1670" s="0" t="str">
        <f aca="false">VLOOKUP($D1670,metadata!$B$2:$S$451,16,0)</f>
        <v/>
      </c>
      <c r="T1670" s="0" t="str">
        <f aca="false">VLOOKUP($D1670,metadata!$B$2:$S$451,17,0)</f>
        <v/>
      </c>
      <c r="U1670" s="0" t="str">
        <f aca="false">VLOOKUP($D1670,metadata!$B$2:$S$451,18,0)</f>
        <v/>
      </c>
      <c r="V1670" s="0" t="n">
        <f aca="false">VLOOKUP($D1670,metadata!$B$2:$Z$451,19,0)</f>
        <v>221</v>
      </c>
      <c r="W1670" s="0" t="str">
        <f aca="false">VLOOKUP($D1670,metadata!$B$2:$Z$451,20,0)</f>
        <v>global average</v>
      </c>
      <c r="X1670" s="0" t="str">
        <f aca="false">VLOOKUP($D1670,metadata!$B$2:$Z$451,21,0)</f>
        <v/>
      </c>
      <c r="Y1670" s="0" t="str">
        <f aca="false">VLOOKUP($D1670,metadata!$B$2:$Z$451,22,0)</f>
        <v>42_2</v>
      </c>
      <c r="Z1670" s="0" t="str">
        <f aca="false">VLOOKUP($D1670,metadata!$B$2:$Z$451,23,0)</f>
        <v/>
      </c>
      <c r="AA1670" s="0" t="str">
        <f aca="false">VLOOKUP($D1670,metadata!$B$2:$Z$451,24,0)</f>
        <v/>
      </c>
      <c r="AB1670" s="0" t="str">
        <f aca="false">VLOOKUP($D1670,metadata!$B$2:$Z$451,25,0)</f>
        <v/>
      </c>
      <c r="AC1670" s="0" t="n">
        <v>22.2597964428351</v>
      </c>
      <c r="AD1670" s="0" t="n">
        <v>87.0030581039755</v>
      </c>
      <c r="AF1670" s="0" t="n">
        <f aca="false">IF(AE1670="",V1670,AE1670)</f>
        <v>221</v>
      </c>
      <c r="AG1670" s="0" t="n">
        <v>22</v>
      </c>
      <c r="AH1670" s="0" t="n">
        <v>1996</v>
      </c>
      <c r="AI1670" s="0" t="s">
        <v>38</v>
      </c>
      <c r="AJ1670" s="0" t="s">
        <v>37</v>
      </c>
    </row>
    <row r="1671" customFormat="false" ht="13.8" hidden="false" customHeight="false" outlineLevel="0" collapsed="false">
      <c r="C1671" s="0" t="n">
        <v>1679</v>
      </c>
      <c r="D1671" s="3" t="str">
        <f aca="false">VLOOKUP(C1671,$A$1:$B$451,2)</f>
        <v>42-Kuusamo5</v>
      </c>
      <c r="E1671" s="0" t="str">
        <f aca="false">VLOOKUP($D1671,metadata!$B$2:$S$451,2,0)</f>
        <v>Riihimaa, A; Kimura, MT; Lumme, J; Lakovaara, S</v>
      </c>
      <c r="F1671" s="0" t="str">
        <f aca="false">VLOOKUP($D1671,metadata!$B$2:$S$451,3,0)</f>
        <v>Geographical variation in the larval diapause of Chymomyza costata (Diptera; Drosophilidae)</v>
      </c>
      <c r="G1671" s="0" t="str">
        <f aca="false">VLOOKUP($D1671,metadata!$B$2:$S$451,4,0)</f>
        <v>10.1111/j.1601-5223.1996.00151.x</v>
      </c>
      <c r="H1671" s="0" t="str">
        <f aca="false">VLOOKUP($D1671,metadata!$B$2:$S$451,5,0)</f>
        <v>y</v>
      </c>
      <c r="I1671" s="0" t="str">
        <f aca="false">VLOOKUP($D1671,metadata!$B$2:$S$451,6,0)</f>
        <v>a</v>
      </c>
      <c r="J1671" s="0" t="str">
        <f aca="false">VLOOKUP($D1671,metadata!$B$2:$S$451,7,0)</f>
        <v>i</v>
      </c>
      <c r="K1671" s="0" t="n">
        <f aca="false">VLOOKUP($D1671,metadata!$B$2:$S$451,8,0)</f>
        <v>14</v>
      </c>
      <c r="L1671" s="0" t="n">
        <f aca="false">VLOOKUP($D1671,metadata!$B$2:$S$451,9,0)</f>
        <v>7</v>
      </c>
      <c r="M1671" s="0" t="str">
        <f aca="false">VLOOKUP($D1671,metadata!$B$2:$S$451,10,0)</f>
        <v/>
      </c>
      <c r="N1671" s="0" t="str">
        <f aca="false">VLOOKUP($D1671,metadata!$B$2:$S$451,11,0)</f>
        <v>Chymomyza costata</v>
      </c>
      <c r="O1671" s="0" t="str">
        <f aca="false">VLOOKUP($D1671,metadata!$B$2:$S$451,12,0)</f>
        <v>diptera</v>
      </c>
      <c r="P1671" s="0" t="str">
        <f aca="false">VLOOKUP($D1671,metadata!$B$2:$S$451,13,0)</f>
        <v>Kuusamo5</v>
      </c>
      <c r="Q1671" s="0" t="n">
        <f aca="false">VLOOKUP($D1671,metadata!$B$2:$S$451,14,0)</f>
        <v>65.966667</v>
      </c>
      <c r="R1671" s="0" t="n">
        <f aca="false">VLOOKUP($D1671,metadata!$B$2:$S$451,15,0)</f>
        <v>29.166667</v>
      </c>
      <c r="S1671" s="0" t="str">
        <f aca="false">VLOOKUP($D1671,metadata!$B$2:$S$451,16,0)</f>
        <v/>
      </c>
      <c r="T1671" s="0" t="str">
        <f aca="false">VLOOKUP($D1671,metadata!$B$2:$S$451,17,0)</f>
        <v/>
      </c>
      <c r="U1671" s="0" t="str">
        <f aca="false">VLOOKUP($D1671,metadata!$B$2:$S$451,18,0)</f>
        <v/>
      </c>
      <c r="V1671" s="0" t="n">
        <f aca="false">VLOOKUP($D1671,metadata!$B$2:$Z$451,19,0)</f>
        <v>221</v>
      </c>
      <c r="W1671" s="0" t="str">
        <f aca="false">VLOOKUP($D1671,metadata!$B$2:$Z$451,20,0)</f>
        <v>global average</v>
      </c>
      <c r="X1671" s="0" t="str">
        <f aca="false">VLOOKUP($D1671,metadata!$B$2:$Z$451,21,0)</f>
        <v/>
      </c>
      <c r="Y1671" s="0" t="str">
        <f aca="false">VLOOKUP($D1671,metadata!$B$2:$Z$451,22,0)</f>
        <v>42_2</v>
      </c>
      <c r="Z1671" s="0" t="str">
        <f aca="false">VLOOKUP($D1671,metadata!$B$2:$Z$451,23,0)</f>
        <v/>
      </c>
      <c r="AA1671" s="0" t="str">
        <f aca="false">VLOOKUP($D1671,metadata!$B$2:$Z$451,24,0)</f>
        <v/>
      </c>
      <c r="AB1671" s="0" t="str">
        <f aca="false">VLOOKUP($D1671,metadata!$B$2:$Z$451,25,0)</f>
        <v/>
      </c>
      <c r="AC1671" s="0" t="n">
        <v>24.3942309648284</v>
      </c>
      <c r="AD1671" s="0" t="n">
        <v>85.9327217125382</v>
      </c>
      <c r="AF1671" s="0" t="n">
        <f aca="false">IF(AE1671="",V1671,AE1671)</f>
        <v>221</v>
      </c>
      <c r="AG1671" s="0" t="n">
        <v>24</v>
      </c>
      <c r="AH1671" s="0" t="n">
        <v>1996</v>
      </c>
      <c r="AI1671" s="0" t="s">
        <v>38</v>
      </c>
      <c r="AJ1671" s="0" t="s">
        <v>37</v>
      </c>
    </row>
    <row r="1672" customFormat="false" ht="13.8" hidden="false" customHeight="false" outlineLevel="0" collapsed="false">
      <c r="C1672" s="0" t="n">
        <v>1680</v>
      </c>
      <c r="D1672" s="3" t="str">
        <f aca="false">VLOOKUP(C1672,$A$1:$B$451,2)</f>
        <v>42- Punkaharju</v>
      </c>
      <c r="E1672" s="0" t="str">
        <f aca="false">VLOOKUP($D1672,metadata!$B$2:$S$451,2,0)</f>
        <v>Riihimaa, A; Kimura, MT; Lumme, J; Lakovaara, S</v>
      </c>
      <c r="F1672" s="0" t="str">
        <f aca="false">VLOOKUP($D1672,metadata!$B$2:$S$451,3,0)</f>
        <v>Geographical variation in the larval diapause of Chymomyza costata (Diptera; Drosophilidae)</v>
      </c>
      <c r="G1672" s="0" t="str">
        <f aca="false">VLOOKUP($D1672,metadata!$B$2:$S$451,4,0)</f>
        <v>10.1111/j.1601-5223.1996.00151.x</v>
      </c>
      <c r="H1672" s="0" t="str">
        <f aca="false">VLOOKUP($D1672,metadata!$B$2:$S$451,5,0)</f>
        <v>y</v>
      </c>
      <c r="I1672" s="0" t="str">
        <f aca="false">VLOOKUP($D1672,metadata!$B$2:$S$451,6,0)</f>
        <v>a</v>
      </c>
      <c r="J1672" s="0" t="str">
        <f aca="false">VLOOKUP($D1672,metadata!$B$2:$S$451,7,0)</f>
        <v>i</v>
      </c>
      <c r="K1672" s="0" t="n">
        <f aca="false">VLOOKUP($D1672,metadata!$B$2:$S$451,8,0)</f>
        <v>14</v>
      </c>
      <c r="L1672" s="0" t="n">
        <f aca="false">VLOOKUP($D1672,metadata!$B$2:$S$451,9,0)</f>
        <v>7</v>
      </c>
      <c r="M1672" s="0" t="str">
        <f aca="false">VLOOKUP($D1672,metadata!$B$2:$S$451,10,0)</f>
        <v/>
      </c>
      <c r="N1672" s="0" t="str">
        <f aca="false">VLOOKUP($D1672,metadata!$B$2:$S$451,11,0)</f>
        <v>Chymomyza costata</v>
      </c>
      <c r="O1672" s="0" t="str">
        <f aca="false">VLOOKUP($D1672,metadata!$B$2:$S$451,12,0)</f>
        <v>diptera</v>
      </c>
      <c r="P1672" s="0" t="str">
        <f aca="false">VLOOKUP($D1672,metadata!$B$2:$S$451,13,0)</f>
        <v>Punkaharju</v>
      </c>
      <c r="Q1672" s="0" t="n">
        <f aca="false">VLOOKUP($D1672,metadata!$B$2:$S$451,14,0)</f>
        <v>61.75</v>
      </c>
      <c r="R1672" s="0" t="n">
        <f aca="false">VLOOKUP($D1672,metadata!$B$2:$S$451,15,0)</f>
        <v>29.4</v>
      </c>
      <c r="S1672" s="0" t="str">
        <f aca="false">VLOOKUP($D1672,metadata!$B$2:$S$451,16,0)</f>
        <v/>
      </c>
      <c r="T1672" s="0" t="str">
        <f aca="false">VLOOKUP($D1672,metadata!$B$2:$S$451,17,0)</f>
        <v/>
      </c>
      <c r="U1672" s="0" t="str">
        <f aca="false">VLOOKUP($D1672,metadata!$B$2:$S$451,18,0)</f>
        <v/>
      </c>
      <c r="V1672" s="0" t="n">
        <f aca="false">VLOOKUP($D1672,metadata!$B$2:$Z$451,19,0)</f>
        <v>221</v>
      </c>
      <c r="W1672" s="0" t="str">
        <f aca="false">VLOOKUP($D1672,metadata!$B$2:$Z$451,20,0)</f>
        <v>global average</v>
      </c>
      <c r="X1672" s="0" t="str">
        <f aca="false">VLOOKUP($D1672,metadata!$B$2:$Z$451,21,0)</f>
        <v/>
      </c>
      <c r="Y1672" s="0" t="str">
        <f aca="false">VLOOKUP($D1672,metadata!$B$2:$Z$451,22,0)</f>
        <v>42_2</v>
      </c>
      <c r="Z1672" s="0" t="str">
        <f aca="false">VLOOKUP($D1672,metadata!$B$2:$Z$451,23,0)</f>
        <v/>
      </c>
      <c r="AA1672" s="0" t="str">
        <f aca="false">VLOOKUP($D1672,metadata!$B$2:$Z$451,24,0)</f>
        <v/>
      </c>
      <c r="AB1672" s="0" t="str">
        <f aca="false">VLOOKUP($D1672,metadata!$B$2:$Z$451,25,0)</f>
        <v/>
      </c>
      <c r="AC1672" s="0" t="n">
        <v>16.0088691796008</v>
      </c>
      <c r="AD1672" s="0" t="n">
        <v>100.152905198776</v>
      </c>
      <c r="AF1672" s="0" t="n">
        <f aca="false">IF(AE1672="",V1672,AE1672)</f>
        <v>221</v>
      </c>
      <c r="AG1672" s="0" t="n">
        <v>16</v>
      </c>
      <c r="AH1672" s="0" t="n">
        <v>1996</v>
      </c>
      <c r="AI1672" s="0" t="s">
        <v>37</v>
      </c>
      <c r="AJ1672" s="0" t="s">
        <v>38</v>
      </c>
    </row>
    <row r="1673" customFormat="false" ht="13.8" hidden="false" customHeight="false" outlineLevel="0" collapsed="false">
      <c r="C1673" s="0" t="n">
        <v>1681</v>
      </c>
      <c r="D1673" s="3" t="str">
        <f aca="false">VLOOKUP(C1673,$A$1:$B$451,2)</f>
        <v>42- Punkaharju</v>
      </c>
      <c r="E1673" s="0" t="str">
        <f aca="false">VLOOKUP($D1673,metadata!$B$2:$S$451,2,0)</f>
        <v>Riihimaa, A; Kimura, MT; Lumme, J; Lakovaara, S</v>
      </c>
      <c r="F1673" s="0" t="str">
        <f aca="false">VLOOKUP($D1673,metadata!$B$2:$S$451,3,0)</f>
        <v>Geographical variation in the larval diapause of Chymomyza costata (Diptera; Drosophilidae)</v>
      </c>
      <c r="G1673" s="0" t="str">
        <f aca="false">VLOOKUP($D1673,metadata!$B$2:$S$451,4,0)</f>
        <v>10.1111/j.1601-5223.1996.00151.x</v>
      </c>
      <c r="H1673" s="0" t="str">
        <f aca="false">VLOOKUP($D1673,metadata!$B$2:$S$451,5,0)</f>
        <v>y</v>
      </c>
      <c r="I1673" s="0" t="str">
        <f aca="false">VLOOKUP($D1673,metadata!$B$2:$S$451,6,0)</f>
        <v>a</v>
      </c>
      <c r="J1673" s="0" t="str">
        <f aca="false">VLOOKUP($D1673,metadata!$B$2:$S$451,7,0)</f>
        <v>i</v>
      </c>
      <c r="K1673" s="0" t="n">
        <f aca="false">VLOOKUP($D1673,metadata!$B$2:$S$451,8,0)</f>
        <v>14</v>
      </c>
      <c r="L1673" s="0" t="n">
        <f aca="false">VLOOKUP($D1673,metadata!$B$2:$S$451,9,0)</f>
        <v>7</v>
      </c>
      <c r="M1673" s="0" t="str">
        <f aca="false">VLOOKUP($D1673,metadata!$B$2:$S$451,10,0)</f>
        <v/>
      </c>
      <c r="N1673" s="0" t="str">
        <f aca="false">VLOOKUP($D1673,metadata!$B$2:$S$451,11,0)</f>
        <v>Chymomyza costata</v>
      </c>
      <c r="O1673" s="0" t="str">
        <f aca="false">VLOOKUP($D1673,metadata!$B$2:$S$451,12,0)</f>
        <v>diptera</v>
      </c>
      <c r="P1673" s="0" t="str">
        <f aca="false">VLOOKUP($D1673,metadata!$B$2:$S$451,13,0)</f>
        <v>Punkaharju</v>
      </c>
      <c r="Q1673" s="0" t="n">
        <f aca="false">VLOOKUP($D1673,metadata!$B$2:$S$451,14,0)</f>
        <v>61.75</v>
      </c>
      <c r="R1673" s="0" t="n">
        <f aca="false">VLOOKUP($D1673,metadata!$B$2:$S$451,15,0)</f>
        <v>29.4</v>
      </c>
      <c r="S1673" s="0" t="str">
        <f aca="false">VLOOKUP($D1673,metadata!$B$2:$S$451,16,0)</f>
        <v/>
      </c>
      <c r="T1673" s="0" t="str">
        <f aca="false">VLOOKUP($D1673,metadata!$B$2:$S$451,17,0)</f>
        <v/>
      </c>
      <c r="U1673" s="0" t="str">
        <f aca="false">VLOOKUP($D1673,metadata!$B$2:$S$451,18,0)</f>
        <v/>
      </c>
      <c r="V1673" s="0" t="n">
        <f aca="false">VLOOKUP($D1673,metadata!$B$2:$Z$451,19,0)</f>
        <v>221</v>
      </c>
      <c r="W1673" s="0" t="str">
        <f aca="false">VLOOKUP($D1673,metadata!$B$2:$Z$451,20,0)</f>
        <v>global average</v>
      </c>
      <c r="X1673" s="0" t="str">
        <f aca="false">VLOOKUP($D1673,metadata!$B$2:$Z$451,21,0)</f>
        <v/>
      </c>
      <c r="Y1673" s="0" t="str">
        <f aca="false">VLOOKUP($D1673,metadata!$B$2:$Z$451,22,0)</f>
        <v>42_2</v>
      </c>
      <c r="Z1673" s="0" t="str">
        <f aca="false">VLOOKUP($D1673,metadata!$B$2:$Z$451,23,0)</f>
        <v/>
      </c>
      <c r="AA1673" s="0" t="str">
        <f aca="false">VLOOKUP($D1673,metadata!$B$2:$Z$451,24,0)</f>
        <v/>
      </c>
      <c r="AB1673" s="0" t="str">
        <f aca="false">VLOOKUP($D1673,metadata!$B$2:$Z$451,25,0)</f>
        <v/>
      </c>
      <c r="AC1673" s="0" t="n">
        <v>18.2559449948127</v>
      </c>
      <c r="AD1673" s="0" t="n">
        <v>91.8960244648318</v>
      </c>
      <c r="AF1673" s="0" t="n">
        <f aca="false">IF(AE1673="",V1673,AE1673)</f>
        <v>221</v>
      </c>
      <c r="AG1673" s="0" t="n">
        <v>18</v>
      </c>
      <c r="AH1673" s="0" t="n">
        <v>1996</v>
      </c>
      <c r="AI1673" s="0" t="s">
        <v>37</v>
      </c>
      <c r="AJ1673" s="0" t="s">
        <v>38</v>
      </c>
    </row>
    <row r="1674" customFormat="false" ht="13.8" hidden="false" customHeight="false" outlineLevel="0" collapsed="false">
      <c r="C1674" s="0" t="n">
        <v>1682</v>
      </c>
      <c r="D1674" s="3" t="str">
        <f aca="false">VLOOKUP(C1674,$A$1:$B$451,2)</f>
        <v>42- Punkaharju</v>
      </c>
      <c r="E1674" s="0" t="str">
        <f aca="false">VLOOKUP($D1674,metadata!$B$2:$S$451,2,0)</f>
        <v>Riihimaa, A; Kimura, MT; Lumme, J; Lakovaara, S</v>
      </c>
      <c r="F1674" s="0" t="str">
        <f aca="false">VLOOKUP($D1674,metadata!$B$2:$S$451,3,0)</f>
        <v>Geographical variation in the larval diapause of Chymomyza costata (Diptera; Drosophilidae)</v>
      </c>
      <c r="G1674" s="0" t="str">
        <f aca="false">VLOOKUP($D1674,metadata!$B$2:$S$451,4,0)</f>
        <v>10.1111/j.1601-5223.1996.00151.x</v>
      </c>
      <c r="H1674" s="0" t="str">
        <f aca="false">VLOOKUP($D1674,metadata!$B$2:$S$451,5,0)</f>
        <v>y</v>
      </c>
      <c r="I1674" s="0" t="str">
        <f aca="false">VLOOKUP($D1674,metadata!$B$2:$S$451,6,0)</f>
        <v>a</v>
      </c>
      <c r="J1674" s="0" t="str">
        <f aca="false">VLOOKUP($D1674,metadata!$B$2:$S$451,7,0)</f>
        <v>i</v>
      </c>
      <c r="K1674" s="0" t="n">
        <f aca="false">VLOOKUP($D1674,metadata!$B$2:$S$451,8,0)</f>
        <v>14</v>
      </c>
      <c r="L1674" s="0" t="n">
        <f aca="false">VLOOKUP($D1674,metadata!$B$2:$S$451,9,0)</f>
        <v>7</v>
      </c>
      <c r="M1674" s="0" t="str">
        <f aca="false">VLOOKUP($D1674,metadata!$B$2:$S$451,10,0)</f>
        <v/>
      </c>
      <c r="N1674" s="0" t="str">
        <f aca="false">VLOOKUP($D1674,metadata!$B$2:$S$451,11,0)</f>
        <v>Chymomyza costata</v>
      </c>
      <c r="O1674" s="0" t="str">
        <f aca="false">VLOOKUP($D1674,metadata!$B$2:$S$451,12,0)</f>
        <v>diptera</v>
      </c>
      <c r="P1674" s="0" t="str">
        <f aca="false">VLOOKUP($D1674,metadata!$B$2:$S$451,13,0)</f>
        <v>Punkaharju</v>
      </c>
      <c r="Q1674" s="0" t="n">
        <f aca="false">VLOOKUP($D1674,metadata!$B$2:$S$451,14,0)</f>
        <v>61.75</v>
      </c>
      <c r="R1674" s="0" t="n">
        <f aca="false">VLOOKUP($D1674,metadata!$B$2:$S$451,15,0)</f>
        <v>29.4</v>
      </c>
      <c r="S1674" s="0" t="str">
        <f aca="false">VLOOKUP($D1674,metadata!$B$2:$S$451,16,0)</f>
        <v/>
      </c>
      <c r="T1674" s="0" t="str">
        <f aca="false">VLOOKUP($D1674,metadata!$B$2:$S$451,17,0)</f>
        <v/>
      </c>
      <c r="U1674" s="0" t="str">
        <f aca="false">VLOOKUP($D1674,metadata!$B$2:$S$451,18,0)</f>
        <v/>
      </c>
      <c r="V1674" s="0" t="n">
        <f aca="false">VLOOKUP($D1674,metadata!$B$2:$Z$451,19,0)</f>
        <v>221</v>
      </c>
      <c r="W1674" s="0" t="str">
        <f aca="false">VLOOKUP($D1674,metadata!$B$2:$Z$451,20,0)</f>
        <v>global average</v>
      </c>
      <c r="X1674" s="0" t="str">
        <f aca="false">VLOOKUP($D1674,metadata!$B$2:$Z$451,21,0)</f>
        <v/>
      </c>
      <c r="Y1674" s="0" t="str">
        <f aca="false">VLOOKUP($D1674,metadata!$B$2:$Z$451,22,0)</f>
        <v>42_2</v>
      </c>
      <c r="Z1674" s="0" t="str">
        <f aca="false">VLOOKUP($D1674,metadata!$B$2:$Z$451,23,0)</f>
        <v/>
      </c>
      <c r="AA1674" s="0" t="str">
        <f aca="false">VLOOKUP($D1674,metadata!$B$2:$Z$451,24,0)</f>
        <v/>
      </c>
      <c r="AB1674" s="0" t="str">
        <f aca="false">VLOOKUP($D1674,metadata!$B$2:$Z$451,25,0)</f>
        <v/>
      </c>
      <c r="AC1674" s="0" t="n">
        <v>19.0814838924035</v>
      </c>
      <c r="AD1674" s="0" t="n">
        <v>23.394495412844</v>
      </c>
      <c r="AF1674" s="0" t="n">
        <f aca="false">IF(AE1674="",V1674,AE1674)</f>
        <v>221</v>
      </c>
      <c r="AG1674" s="0" t="n">
        <v>19</v>
      </c>
      <c r="AH1674" s="0" t="n">
        <v>1996</v>
      </c>
      <c r="AI1674" s="0" t="s">
        <v>37</v>
      </c>
      <c r="AJ1674" s="0" t="s">
        <v>38</v>
      </c>
    </row>
    <row r="1675" customFormat="false" ht="13.8" hidden="false" customHeight="false" outlineLevel="0" collapsed="false">
      <c r="C1675" s="0" t="n">
        <v>1683</v>
      </c>
      <c r="D1675" s="3" t="str">
        <f aca="false">VLOOKUP(C1675,$A$1:$B$451,2)</f>
        <v>42- Punkaharju</v>
      </c>
      <c r="E1675" s="0" t="str">
        <f aca="false">VLOOKUP($D1675,metadata!$B$2:$S$451,2,0)</f>
        <v>Riihimaa, A; Kimura, MT; Lumme, J; Lakovaara, S</v>
      </c>
      <c r="F1675" s="0" t="str">
        <f aca="false">VLOOKUP($D1675,metadata!$B$2:$S$451,3,0)</f>
        <v>Geographical variation in the larval diapause of Chymomyza costata (Diptera; Drosophilidae)</v>
      </c>
      <c r="G1675" s="0" t="str">
        <f aca="false">VLOOKUP($D1675,metadata!$B$2:$S$451,4,0)</f>
        <v>10.1111/j.1601-5223.1996.00151.x</v>
      </c>
      <c r="H1675" s="0" t="str">
        <f aca="false">VLOOKUP($D1675,metadata!$B$2:$S$451,5,0)</f>
        <v>y</v>
      </c>
      <c r="I1675" s="0" t="str">
        <f aca="false">VLOOKUP($D1675,metadata!$B$2:$S$451,6,0)</f>
        <v>a</v>
      </c>
      <c r="J1675" s="0" t="str">
        <f aca="false">VLOOKUP($D1675,metadata!$B$2:$S$451,7,0)</f>
        <v>i</v>
      </c>
      <c r="K1675" s="0" t="n">
        <f aca="false">VLOOKUP($D1675,metadata!$B$2:$S$451,8,0)</f>
        <v>14</v>
      </c>
      <c r="L1675" s="0" t="n">
        <f aca="false">VLOOKUP($D1675,metadata!$B$2:$S$451,9,0)</f>
        <v>7</v>
      </c>
      <c r="M1675" s="0" t="str">
        <f aca="false">VLOOKUP($D1675,metadata!$B$2:$S$451,10,0)</f>
        <v/>
      </c>
      <c r="N1675" s="0" t="str">
        <f aca="false">VLOOKUP($D1675,metadata!$B$2:$S$451,11,0)</f>
        <v>Chymomyza costata</v>
      </c>
      <c r="O1675" s="0" t="str">
        <f aca="false">VLOOKUP($D1675,metadata!$B$2:$S$451,12,0)</f>
        <v>diptera</v>
      </c>
      <c r="P1675" s="0" t="str">
        <f aca="false">VLOOKUP($D1675,metadata!$B$2:$S$451,13,0)</f>
        <v>Punkaharju</v>
      </c>
      <c r="Q1675" s="0" t="n">
        <f aca="false">VLOOKUP($D1675,metadata!$B$2:$S$451,14,0)</f>
        <v>61.75</v>
      </c>
      <c r="R1675" s="0" t="n">
        <f aca="false">VLOOKUP($D1675,metadata!$B$2:$S$451,15,0)</f>
        <v>29.4</v>
      </c>
      <c r="S1675" s="0" t="str">
        <f aca="false">VLOOKUP($D1675,metadata!$B$2:$S$451,16,0)</f>
        <v/>
      </c>
      <c r="T1675" s="0" t="str">
        <f aca="false">VLOOKUP($D1675,metadata!$B$2:$S$451,17,0)</f>
        <v/>
      </c>
      <c r="U1675" s="0" t="str">
        <f aca="false">VLOOKUP($D1675,metadata!$B$2:$S$451,18,0)</f>
        <v/>
      </c>
      <c r="V1675" s="0" t="n">
        <f aca="false">VLOOKUP($D1675,metadata!$B$2:$Z$451,19,0)</f>
        <v>221</v>
      </c>
      <c r="W1675" s="0" t="str">
        <f aca="false">VLOOKUP($D1675,metadata!$B$2:$Z$451,20,0)</f>
        <v>global average</v>
      </c>
      <c r="X1675" s="0" t="str">
        <f aca="false">VLOOKUP($D1675,metadata!$B$2:$Z$451,21,0)</f>
        <v/>
      </c>
      <c r="Y1675" s="0" t="str">
        <f aca="false">VLOOKUP($D1675,metadata!$B$2:$Z$451,22,0)</f>
        <v>42_2</v>
      </c>
      <c r="Z1675" s="0" t="str">
        <f aca="false">VLOOKUP($D1675,metadata!$B$2:$Z$451,23,0)</f>
        <v/>
      </c>
      <c r="AA1675" s="0" t="str">
        <f aca="false">VLOOKUP($D1675,metadata!$B$2:$Z$451,24,0)</f>
        <v/>
      </c>
      <c r="AB1675" s="0" t="str">
        <f aca="false">VLOOKUP($D1675,metadata!$B$2:$Z$451,25,0)</f>
        <v/>
      </c>
      <c r="AC1675" s="0" t="n">
        <v>20.0483600832672</v>
      </c>
      <c r="AD1675" s="0" t="n">
        <v>14.0672782874617</v>
      </c>
      <c r="AF1675" s="0" t="n">
        <f aca="false">IF(AE1675="",V1675,AE1675)</f>
        <v>221</v>
      </c>
      <c r="AG1675" s="0" t="n">
        <v>20</v>
      </c>
      <c r="AH1675" s="0" t="n">
        <v>1996</v>
      </c>
      <c r="AI1675" s="0" t="s">
        <v>37</v>
      </c>
      <c r="AJ1675" s="0" t="s">
        <v>38</v>
      </c>
    </row>
    <row r="1676" customFormat="false" ht="13.8" hidden="false" customHeight="false" outlineLevel="0" collapsed="false">
      <c r="C1676" s="0" t="n">
        <v>1684</v>
      </c>
      <c r="D1676" s="3" t="str">
        <f aca="false">VLOOKUP(C1676,$A$1:$B$451,2)</f>
        <v>42- Punkaharju</v>
      </c>
      <c r="E1676" s="0" t="str">
        <f aca="false">VLOOKUP($D1676,metadata!$B$2:$S$451,2,0)</f>
        <v>Riihimaa, A; Kimura, MT; Lumme, J; Lakovaara, S</v>
      </c>
      <c r="F1676" s="0" t="str">
        <f aca="false">VLOOKUP($D1676,metadata!$B$2:$S$451,3,0)</f>
        <v>Geographical variation in the larval diapause of Chymomyza costata (Diptera; Drosophilidae)</v>
      </c>
      <c r="G1676" s="0" t="str">
        <f aca="false">VLOOKUP($D1676,metadata!$B$2:$S$451,4,0)</f>
        <v>10.1111/j.1601-5223.1996.00151.x</v>
      </c>
      <c r="H1676" s="0" t="str">
        <f aca="false">VLOOKUP($D1676,metadata!$B$2:$S$451,5,0)</f>
        <v>y</v>
      </c>
      <c r="I1676" s="0" t="str">
        <f aca="false">VLOOKUP($D1676,metadata!$B$2:$S$451,6,0)</f>
        <v>a</v>
      </c>
      <c r="J1676" s="0" t="str">
        <f aca="false">VLOOKUP($D1676,metadata!$B$2:$S$451,7,0)</f>
        <v>i</v>
      </c>
      <c r="K1676" s="0" t="n">
        <f aca="false">VLOOKUP($D1676,metadata!$B$2:$S$451,8,0)</f>
        <v>14</v>
      </c>
      <c r="L1676" s="0" t="n">
        <f aca="false">VLOOKUP($D1676,metadata!$B$2:$S$451,9,0)</f>
        <v>7</v>
      </c>
      <c r="M1676" s="0" t="str">
        <f aca="false">VLOOKUP($D1676,metadata!$B$2:$S$451,10,0)</f>
        <v/>
      </c>
      <c r="N1676" s="0" t="str">
        <f aca="false">VLOOKUP($D1676,metadata!$B$2:$S$451,11,0)</f>
        <v>Chymomyza costata</v>
      </c>
      <c r="O1676" s="0" t="str">
        <f aca="false">VLOOKUP($D1676,metadata!$B$2:$S$451,12,0)</f>
        <v>diptera</v>
      </c>
      <c r="P1676" s="0" t="str">
        <f aca="false">VLOOKUP($D1676,metadata!$B$2:$S$451,13,0)</f>
        <v>Punkaharju</v>
      </c>
      <c r="Q1676" s="0" t="n">
        <f aca="false">VLOOKUP($D1676,metadata!$B$2:$S$451,14,0)</f>
        <v>61.75</v>
      </c>
      <c r="R1676" s="0" t="n">
        <f aca="false">VLOOKUP($D1676,metadata!$B$2:$S$451,15,0)</f>
        <v>29.4</v>
      </c>
      <c r="S1676" s="0" t="str">
        <f aca="false">VLOOKUP($D1676,metadata!$B$2:$S$451,16,0)</f>
        <v/>
      </c>
      <c r="T1676" s="0" t="str">
        <f aca="false">VLOOKUP($D1676,metadata!$B$2:$S$451,17,0)</f>
        <v/>
      </c>
      <c r="U1676" s="0" t="str">
        <f aca="false">VLOOKUP($D1676,metadata!$B$2:$S$451,18,0)</f>
        <v/>
      </c>
      <c r="V1676" s="0" t="n">
        <f aca="false">VLOOKUP($D1676,metadata!$B$2:$Z$451,19,0)</f>
        <v>221</v>
      </c>
      <c r="W1676" s="0" t="str">
        <f aca="false">VLOOKUP($D1676,metadata!$B$2:$Z$451,20,0)</f>
        <v>global average</v>
      </c>
      <c r="X1676" s="0" t="str">
        <f aca="false">VLOOKUP($D1676,metadata!$B$2:$Z$451,21,0)</f>
        <v/>
      </c>
      <c r="Y1676" s="0" t="str">
        <f aca="false">VLOOKUP($D1676,metadata!$B$2:$Z$451,22,0)</f>
        <v>42_2</v>
      </c>
      <c r="Z1676" s="0" t="str">
        <f aca="false">VLOOKUP($D1676,metadata!$B$2:$Z$451,23,0)</f>
        <v/>
      </c>
      <c r="AA1676" s="0" t="str">
        <f aca="false">VLOOKUP($D1676,metadata!$B$2:$Z$451,24,0)</f>
        <v/>
      </c>
      <c r="AB1676" s="0" t="str">
        <f aca="false">VLOOKUP($D1676,metadata!$B$2:$Z$451,25,0)</f>
        <v/>
      </c>
      <c r="AC1676" s="0" t="n">
        <v>21.0601246296032</v>
      </c>
      <c r="AD1676" s="0" t="n">
        <v>17.4311926605504</v>
      </c>
      <c r="AF1676" s="0" t="n">
        <f aca="false">IF(AE1676="",V1676,AE1676)</f>
        <v>221</v>
      </c>
      <c r="AG1676" s="0" t="n">
        <v>21</v>
      </c>
      <c r="AH1676" s="0" t="n">
        <v>1996</v>
      </c>
      <c r="AI1676" s="0" t="s">
        <v>37</v>
      </c>
      <c r="AJ1676" s="0" t="s">
        <v>38</v>
      </c>
    </row>
    <row r="1677" customFormat="false" ht="13.8" hidden="false" customHeight="false" outlineLevel="0" collapsed="false">
      <c r="C1677" s="0" t="n">
        <v>1685</v>
      </c>
      <c r="D1677" s="3" t="str">
        <f aca="false">VLOOKUP(C1677,$A$1:$B$451,2)</f>
        <v>42- Punkaharju</v>
      </c>
      <c r="E1677" s="0" t="str">
        <f aca="false">VLOOKUP($D1677,metadata!$B$2:$S$451,2,0)</f>
        <v>Riihimaa, A; Kimura, MT; Lumme, J; Lakovaara, S</v>
      </c>
      <c r="F1677" s="0" t="str">
        <f aca="false">VLOOKUP($D1677,metadata!$B$2:$S$451,3,0)</f>
        <v>Geographical variation in the larval diapause of Chymomyza costata (Diptera; Drosophilidae)</v>
      </c>
      <c r="G1677" s="0" t="str">
        <f aca="false">VLOOKUP($D1677,metadata!$B$2:$S$451,4,0)</f>
        <v>10.1111/j.1601-5223.1996.00151.x</v>
      </c>
      <c r="H1677" s="0" t="str">
        <f aca="false">VLOOKUP($D1677,metadata!$B$2:$S$451,5,0)</f>
        <v>y</v>
      </c>
      <c r="I1677" s="0" t="str">
        <f aca="false">VLOOKUP($D1677,metadata!$B$2:$S$451,6,0)</f>
        <v>a</v>
      </c>
      <c r="J1677" s="0" t="str">
        <f aca="false">VLOOKUP($D1677,metadata!$B$2:$S$451,7,0)</f>
        <v>i</v>
      </c>
      <c r="K1677" s="0" t="n">
        <f aca="false">VLOOKUP($D1677,metadata!$B$2:$S$451,8,0)</f>
        <v>14</v>
      </c>
      <c r="L1677" s="0" t="n">
        <f aca="false">VLOOKUP($D1677,metadata!$B$2:$S$451,9,0)</f>
        <v>7</v>
      </c>
      <c r="M1677" s="0" t="str">
        <f aca="false">VLOOKUP($D1677,metadata!$B$2:$S$451,10,0)</f>
        <v/>
      </c>
      <c r="N1677" s="0" t="str">
        <f aca="false">VLOOKUP($D1677,metadata!$B$2:$S$451,11,0)</f>
        <v>Chymomyza costata</v>
      </c>
      <c r="O1677" s="0" t="str">
        <f aca="false">VLOOKUP($D1677,metadata!$B$2:$S$451,12,0)</f>
        <v>diptera</v>
      </c>
      <c r="P1677" s="0" t="str">
        <f aca="false">VLOOKUP($D1677,metadata!$B$2:$S$451,13,0)</f>
        <v>Punkaharju</v>
      </c>
      <c r="Q1677" s="0" t="n">
        <f aca="false">VLOOKUP($D1677,metadata!$B$2:$S$451,14,0)</f>
        <v>61.75</v>
      </c>
      <c r="R1677" s="0" t="n">
        <f aca="false">VLOOKUP($D1677,metadata!$B$2:$S$451,15,0)</f>
        <v>29.4</v>
      </c>
      <c r="S1677" s="0" t="str">
        <f aca="false">VLOOKUP($D1677,metadata!$B$2:$S$451,16,0)</f>
        <v/>
      </c>
      <c r="T1677" s="0" t="str">
        <f aca="false">VLOOKUP($D1677,metadata!$B$2:$S$451,17,0)</f>
        <v/>
      </c>
      <c r="U1677" s="0" t="str">
        <f aca="false">VLOOKUP($D1677,metadata!$B$2:$S$451,18,0)</f>
        <v/>
      </c>
      <c r="V1677" s="0" t="n">
        <f aca="false">VLOOKUP($D1677,metadata!$B$2:$Z$451,19,0)</f>
        <v>221</v>
      </c>
      <c r="W1677" s="0" t="str">
        <f aca="false">VLOOKUP($D1677,metadata!$B$2:$Z$451,20,0)</f>
        <v>global average</v>
      </c>
      <c r="X1677" s="0" t="str">
        <f aca="false">VLOOKUP($D1677,metadata!$B$2:$Z$451,21,0)</f>
        <v/>
      </c>
      <c r="Y1677" s="0" t="str">
        <f aca="false">VLOOKUP($D1677,metadata!$B$2:$Z$451,22,0)</f>
        <v>42_2</v>
      </c>
      <c r="Z1677" s="0" t="str">
        <f aca="false">VLOOKUP($D1677,metadata!$B$2:$Z$451,23,0)</f>
        <v/>
      </c>
      <c r="AA1677" s="0" t="str">
        <f aca="false">VLOOKUP($D1677,metadata!$B$2:$Z$451,24,0)</f>
        <v/>
      </c>
      <c r="AB1677" s="0" t="str">
        <f aca="false">VLOOKUP($D1677,metadata!$B$2:$Z$451,25,0)</f>
        <v/>
      </c>
      <c r="AC1677" s="0" t="n">
        <v>22.0508689490564</v>
      </c>
      <c r="AD1677" s="0" t="n">
        <v>16.5137614678899</v>
      </c>
      <c r="AF1677" s="0" t="n">
        <f aca="false">IF(AE1677="",V1677,AE1677)</f>
        <v>221</v>
      </c>
      <c r="AG1677" s="0" t="n">
        <v>22</v>
      </c>
      <c r="AH1677" s="0" t="n">
        <v>1996</v>
      </c>
      <c r="AI1677" s="0" t="s">
        <v>37</v>
      </c>
      <c r="AJ1677" s="0" t="s">
        <v>38</v>
      </c>
    </row>
    <row r="1678" customFormat="false" ht="13.8" hidden="false" customHeight="false" outlineLevel="0" collapsed="false">
      <c r="C1678" s="0" t="n">
        <v>1686</v>
      </c>
      <c r="D1678" s="3" t="str">
        <f aca="false">VLOOKUP(C1678,$A$1:$B$451,2)</f>
        <v>42- Punkaharju</v>
      </c>
      <c r="E1678" s="0" t="str">
        <f aca="false">VLOOKUP($D1678,metadata!$B$2:$S$451,2,0)</f>
        <v>Riihimaa, A; Kimura, MT; Lumme, J; Lakovaara, S</v>
      </c>
      <c r="F1678" s="0" t="str">
        <f aca="false">VLOOKUP($D1678,metadata!$B$2:$S$451,3,0)</f>
        <v>Geographical variation in the larval diapause of Chymomyza costata (Diptera; Drosophilidae)</v>
      </c>
      <c r="G1678" s="0" t="str">
        <f aca="false">VLOOKUP($D1678,metadata!$B$2:$S$451,4,0)</f>
        <v>10.1111/j.1601-5223.1996.00151.x</v>
      </c>
      <c r="H1678" s="0" t="str">
        <f aca="false">VLOOKUP($D1678,metadata!$B$2:$S$451,5,0)</f>
        <v>y</v>
      </c>
      <c r="I1678" s="0" t="str">
        <f aca="false">VLOOKUP($D1678,metadata!$B$2:$S$451,6,0)</f>
        <v>a</v>
      </c>
      <c r="J1678" s="0" t="str">
        <f aca="false">VLOOKUP($D1678,metadata!$B$2:$S$451,7,0)</f>
        <v>i</v>
      </c>
      <c r="K1678" s="0" t="n">
        <f aca="false">VLOOKUP($D1678,metadata!$B$2:$S$451,8,0)</f>
        <v>14</v>
      </c>
      <c r="L1678" s="0" t="n">
        <f aca="false">VLOOKUP($D1678,metadata!$B$2:$S$451,9,0)</f>
        <v>7</v>
      </c>
      <c r="M1678" s="0" t="str">
        <f aca="false">VLOOKUP($D1678,metadata!$B$2:$S$451,10,0)</f>
        <v/>
      </c>
      <c r="N1678" s="0" t="str">
        <f aca="false">VLOOKUP($D1678,metadata!$B$2:$S$451,11,0)</f>
        <v>Chymomyza costata</v>
      </c>
      <c r="O1678" s="0" t="str">
        <f aca="false">VLOOKUP($D1678,metadata!$B$2:$S$451,12,0)</f>
        <v>diptera</v>
      </c>
      <c r="P1678" s="0" t="str">
        <f aca="false">VLOOKUP($D1678,metadata!$B$2:$S$451,13,0)</f>
        <v>Punkaharju</v>
      </c>
      <c r="Q1678" s="0" t="n">
        <f aca="false">VLOOKUP($D1678,metadata!$B$2:$S$451,14,0)</f>
        <v>61.75</v>
      </c>
      <c r="R1678" s="0" t="n">
        <f aca="false">VLOOKUP($D1678,metadata!$B$2:$S$451,15,0)</f>
        <v>29.4</v>
      </c>
      <c r="S1678" s="0" t="str">
        <f aca="false">VLOOKUP($D1678,metadata!$B$2:$S$451,16,0)</f>
        <v/>
      </c>
      <c r="T1678" s="0" t="str">
        <f aca="false">VLOOKUP($D1678,metadata!$B$2:$S$451,17,0)</f>
        <v/>
      </c>
      <c r="U1678" s="0" t="str">
        <f aca="false">VLOOKUP($D1678,metadata!$B$2:$S$451,18,0)</f>
        <v/>
      </c>
      <c r="V1678" s="0" t="n">
        <f aca="false">VLOOKUP($D1678,metadata!$B$2:$Z$451,19,0)</f>
        <v>221</v>
      </c>
      <c r="W1678" s="0" t="str">
        <f aca="false">VLOOKUP($D1678,metadata!$B$2:$Z$451,20,0)</f>
        <v>global average</v>
      </c>
      <c r="X1678" s="0" t="str">
        <f aca="false">VLOOKUP($D1678,metadata!$B$2:$Z$451,21,0)</f>
        <v/>
      </c>
      <c r="Y1678" s="0" t="str">
        <f aca="false">VLOOKUP($D1678,metadata!$B$2:$Z$451,22,0)</f>
        <v>42_2</v>
      </c>
      <c r="Z1678" s="0" t="str">
        <f aca="false">VLOOKUP($D1678,metadata!$B$2:$Z$451,23,0)</f>
        <v/>
      </c>
      <c r="AA1678" s="0" t="str">
        <f aca="false">VLOOKUP($D1678,metadata!$B$2:$Z$451,24,0)</f>
        <v/>
      </c>
      <c r="AB1678" s="0" t="str">
        <f aca="false">VLOOKUP($D1678,metadata!$B$2:$Z$451,25,0)</f>
        <v/>
      </c>
      <c r="AC1678" s="0" t="n">
        <v>24.057907334703</v>
      </c>
      <c r="AD1678" s="0" t="n">
        <v>17.4311926605504</v>
      </c>
      <c r="AF1678" s="0" t="n">
        <f aca="false">IF(AE1678="",V1678,AE1678)</f>
        <v>221</v>
      </c>
      <c r="AG1678" s="0" t="n">
        <v>24</v>
      </c>
      <c r="AH1678" s="0" t="n">
        <v>1996</v>
      </c>
      <c r="AI1678" s="0" t="s">
        <v>37</v>
      </c>
      <c r="AJ1678" s="0" t="s">
        <v>38</v>
      </c>
    </row>
    <row r="1679" customFormat="false" ht="13.8" hidden="false" customHeight="false" outlineLevel="0" collapsed="false">
      <c r="C1679" s="0" t="n">
        <v>1687</v>
      </c>
      <c r="D1679" s="3" t="str">
        <f aca="false">VLOOKUP(C1679,$A$1:$B$451,2)</f>
        <v>43-Owani</v>
      </c>
      <c r="E1679" s="0" t="str">
        <f aca="false">VLOOKUP($D1679,metadata!$B$2:$S$451,2,0)</f>
        <v>Sadakiyo, S; Ishihara, M</v>
      </c>
      <c r="F1679" s="0" t="str">
        <f aca="false">VLOOKUP($D1679,metadata!$B$2:$S$451,3,0)</f>
        <v>Rapid seasonal adaptation of an alien bruchid after introduction: geographic variation in life cycle synchronization and critical photoperiod for diapause induction</v>
      </c>
      <c r="G1679" s="0" t="str">
        <f aca="false">VLOOKUP($D1679,metadata!$B$2:$S$451,4,0)</f>
        <v>10.1111/j.1570-7458.2011.01136.x</v>
      </c>
      <c r="H1679" s="0" t="str">
        <f aca="false">VLOOKUP($D1679,metadata!$B$2:$S$451,5,0)</f>
        <v>y</v>
      </c>
      <c r="I1679" s="0" t="str">
        <f aca="false">VLOOKUP($D1679,metadata!$B$2:$S$451,6,0)</f>
        <v>a</v>
      </c>
      <c r="J1679" s="0" t="str">
        <f aca="false">VLOOKUP($D1679,metadata!$B$2:$S$451,7,0)</f>
        <v>i</v>
      </c>
      <c r="K1679" s="0" t="n">
        <f aca="false">VLOOKUP($D1679,metadata!$B$2:$S$451,8,0)</f>
        <v>3</v>
      </c>
      <c r="L1679" s="0" t="n">
        <f aca="false">VLOOKUP($D1679,metadata!$B$2:$S$451,9,0)</f>
        <v>4</v>
      </c>
      <c r="M1679" s="0" t="str">
        <f aca="false">VLOOKUP($D1679,metadata!$B$2:$S$451,10,0)</f>
        <v/>
      </c>
      <c r="N1679" s="0" t="str">
        <f aca="false">VLOOKUP($D1679,metadata!$B$2:$S$451,11,0)</f>
        <v>Acanthoscelides pallidipennis</v>
      </c>
      <c r="O1679" s="0" t="str">
        <f aca="false">VLOOKUP($D1679,metadata!$B$2:$S$451,12,0)</f>
        <v>coleoptera</v>
      </c>
      <c r="P1679" s="0" t="str">
        <f aca="false">VLOOKUP($D1679,metadata!$B$2:$S$451,13,0)</f>
        <v>Owani</v>
      </c>
      <c r="Q1679" s="0" t="n">
        <f aca="false">VLOOKUP($D1679,metadata!$B$2:$S$451,14,0)</f>
        <v>40.51</v>
      </c>
      <c r="R1679" s="0" t="n">
        <f aca="false">VLOOKUP($D1679,metadata!$B$2:$S$451,15,0)</f>
        <v>140.61</v>
      </c>
      <c r="S1679" s="0" t="str">
        <f aca="false">VLOOKUP($D1679,metadata!$B$2:$S$451,16,0)</f>
        <v/>
      </c>
      <c r="T1679" s="0" t="n">
        <f aca="false">VLOOKUP($D1679,metadata!$B$2:$S$451,17,0)</f>
        <v>107</v>
      </c>
      <c r="U1679" s="0" t="str">
        <f aca="false">VLOOKUP($D1679,metadata!$B$2:$S$451,18,0)</f>
        <v/>
      </c>
      <c r="V1679" s="0" t="n">
        <f aca="false">VLOOKUP($D1679,metadata!$B$2:$Z$451,19,0)</f>
        <v>99</v>
      </c>
      <c r="W1679" s="0" t="str">
        <f aca="false">VLOOKUP($D1679,metadata!$B$2:$Z$451,20,0)</f>
        <v>global average</v>
      </c>
      <c r="X1679" s="0" t="str">
        <f aca="false">VLOOKUP($D1679,metadata!$B$2:$Z$451,21,0)</f>
        <v/>
      </c>
      <c r="Y1679" s="0" t="n">
        <f aca="false">VLOOKUP($D1679,metadata!$B$2:$Z$451,22,0)</f>
        <v>43</v>
      </c>
      <c r="Z1679" s="0" t="str">
        <f aca="false">VLOOKUP($D1679,metadata!$B$2:$Z$451,23,0)</f>
        <v/>
      </c>
      <c r="AA1679" s="0" t="str">
        <f aca="false">VLOOKUP($D1679,metadata!$B$2:$Z$451,24,0)</f>
        <v/>
      </c>
      <c r="AB1679" s="0" t="str">
        <f aca="false">VLOOKUP($D1679,metadata!$B$2:$Z$451,25,0)</f>
        <v/>
      </c>
      <c r="AC1679" s="0" t="n">
        <v>13.0071259533102</v>
      </c>
      <c r="AD1679" s="0" t="n">
        <v>100.000439060585</v>
      </c>
      <c r="AF1679" s="0" t="n">
        <f aca="false">IF(AE1679="",V1679,AE1679)</f>
        <v>99</v>
      </c>
      <c r="AG1679" s="0" t="n">
        <f aca="false">ROUND(AC1679,1)</f>
        <v>13</v>
      </c>
      <c r="AH1679" s="0" t="n">
        <v>2011</v>
      </c>
      <c r="AI1679" s="0" t="s">
        <v>37</v>
      </c>
      <c r="AJ1679" s="0" t="s">
        <v>38</v>
      </c>
    </row>
    <row r="1680" customFormat="false" ht="13.8" hidden="false" customHeight="false" outlineLevel="0" collapsed="false">
      <c r="C1680" s="0" t="n">
        <v>1688</v>
      </c>
      <c r="D1680" s="3" t="str">
        <f aca="false">VLOOKUP(C1680,$A$1:$B$451,2)</f>
        <v>43-Owani</v>
      </c>
      <c r="E1680" s="0" t="str">
        <f aca="false">VLOOKUP($D1680,metadata!$B$2:$S$451,2,0)</f>
        <v>Sadakiyo, S; Ishihara, M</v>
      </c>
      <c r="F1680" s="0" t="str">
        <f aca="false">VLOOKUP($D1680,metadata!$B$2:$S$451,3,0)</f>
        <v>Rapid seasonal adaptation of an alien bruchid after introduction: geographic variation in life cycle synchronization and critical photoperiod for diapause induction</v>
      </c>
      <c r="G1680" s="0" t="str">
        <f aca="false">VLOOKUP($D1680,metadata!$B$2:$S$451,4,0)</f>
        <v>10.1111/j.1570-7458.2011.01136.x</v>
      </c>
      <c r="H1680" s="0" t="str">
        <f aca="false">VLOOKUP($D1680,metadata!$B$2:$S$451,5,0)</f>
        <v>y</v>
      </c>
      <c r="I1680" s="0" t="str">
        <f aca="false">VLOOKUP($D1680,metadata!$B$2:$S$451,6,0)</f>
        <v>a</v>
      </c>
      <c r="J1680" s="0" t="str">
        <f aca="false">VLOOKUP($D1680,metadata!$B$2:$S$451,7,0)</f>
        <v>i</v>
      </c>
      <c r="K1680" s="0" t="n">
        <f aca="false">VLOOKUP($D1680,metadata!$B$2:$S$451,8,0)</f>
        <v>3</v>
      </c>
      <c r="L1680" s="0" t="n">
        <f aca="false">VLOOKUP($D1680,metadata!$B$2:$S$451,9,0)</f>
        <v>4</v>
      </c>
      <c r="M1680" s="0" t="str">
        <f aca="false">VLOOKUP($D1680,metadata!$B$2:$S$451,10,0)</f>
        <v/>
      </c>
      <c r="N1680" s="0" t="str">
        <f aca="false">VLOOKUP($D1680,metadata!$B$2:$S$451,11,0)</f>
        <v>Acanthoscelides pallidipennis</v>
      </c>
      <c r="O1680" s="0" t="str">
        <f aca="false">VLOOKUP($D1680,metadata!$B$2:$S$451,12,0)</f>
        <v>coleoptera</v>
      </c>
      <c r="P1680" s="0" t="str">
        <f aca="false">VLOOKUP($D1680,metadata!$B$2:$S$451,13,0)</f>
        <v>Owani</v>
      </c>
      <c r="Q1680" s="0" t="n">
        <f aca="false">VLOOKUP($D1680,metadata!$B$2:$S$451,14,0)</f>
        <v>40.51</v>
      </c>
      <c r="R1680" s="0" t="n">
        <f aca="false">VLOOKUP($D1680,metadata!$B$2:$S$451,15,0)</f>
        <v>140.61</v>
      </c>
      <c r="S1680" s="0" t="str">
        <f aca="false">VLOOKUP($D1680,metadata!$B$2:$S$451,16,0)</f>
        <v/>
      </c>
      <c r="T1680" s="0" t="n">
        <f aca="false">VLOOKUP($D1680,metadata!$B$2:$S$451,17,0)</f>
        <v>107</v>
      </c>
      <c r="U1680" s="0" t="str">
        <f aca="false">VLOOKUP($D1680,metadata!$B$2:$S$451,18,0)</f>
        <v/>
      </c>
      <c r="V1680" s="0" t="n">
        <f aca="false">VLOOKUP($D1680,metadata!$B$2:$Z$451,19,0)</f>
        <v>99</v>
      </c>
      <c r="W1680" s="0" t="str">
        <f aca="false">VLOOKUP($D1680,metadata!$B$2:$Z$451,20,0)</f>
        <v>global average</v>
      </c>
      <c r="X1680" s="0" t="str">
        <f aca="false">VLOOKUP($D1680,metadata!$B$2:$Z$451,21,0)</f>
        <v/>
      </c>
      <c r="Y1680" s="0" t="n">
        <f aca="false">VLOOKUP($D1680,metadata!$B$2:$Z$451,22,0)</f>
        <v>43</v>
      </c>
      <c r="Z1680" s="0" t="str">
        <f aca="false">VLOOKUP($D1680,metadata!$B$2:$Z$451,23,0)</f>
        <v/>
      </c>
      <c r="AA1680" s="0" t="str">
        <f aca="false">VLOOKUP($D1680,metadata!$B$2:$Z$451,24,0)</f>
        <v/>
      </c>
      <c r="AB1680" s="0" t="str">
        <f aca="false">VLOOKUP($D1680,metadata!$B$2:$Z$451,25,0)</f>
        <v/>
      </c>
      <c r="AC1680" s="0" t="n">
        <v>14.004785760387</v>
      </c>
      <c r="AD1680" s="0" t="n">
        <v>100.246752049315</v>
      </c>
      <c r="AF1680" s="0" t="n">
        <f aca="false">IF(AE1680="",V1680,AE1680)</f>
        <v>99</v>
      </c>
      <c r="AG1680" s="0" t="n">
        <f aca="false">ROUND(AC1680,1)</f>
        <v>14</v>
      </c>
      <c r="AH1680" s="0" t="n">
        <v>2011</v>
      </c>
      <c r="AI1680" s="0" t="s">
        <v>37</v>
      </c>
      <c r="AJ1680" s="0" t="s">
        <v>38</v>
      </c>
    </row>
    <row r="1681" customFormat="false" ht="13.8" hidden="false" customHeight="false" outlineLevel="0" collapsed="false">
      <c r="C1681" s="0" t="n">
        <v>1689</v>
      </c>
      <c r="D1681" s="3" t="str">
        <f aca="false">VLOOKUP(C1681,$A$1:$B$451,2)</f>
        <v>43-Owani</v>
      </c>
      <c r="E1681" s="0" t="str">
        <f aca="false">VLOOKUP($D1681,metadata!$B$2:$S$451,2,0)</f>
        <v>Sadakiyo, S; Ishihara, M</v>
      </c>
      <c r="F1681" s="0" t="str">
        <f aca="false">VLOOKUP($D1681,metadata!$B$2:$S$451,3,0)</f>
        <v>Rapid seasonal adaptation of an alien bruchid after introduction: geographic variation in life cycle synchronization and critical photoperiod for diapause induction</v>
      </c>
      <c r="G1681" s="0" t="str">
        <f aca="false">VLOOKUP($D1681,metadata!$B$2:$S$451,4,0)</f>
        <v>10.1111/j.1570-7458.2011.01136.x</v>
      </c>
      <c r="H1681" s="0" t="str">
        <f aca="false">VLOOKUP($D1681,metadata!$B$2:$S$451,5,0)</f>
        <v>y</v>
      </c>
      <c r="I1681" s="0" t="str">
        <f aca="false">VLOOKUP($D1681,metadata!$B$2:$S$451,6,0)</f>
        <v>a</v>
      </c>
      <c r="J1681" s="0" t="str">
        <f aca="false">VLOOKUP($D1681,metadata!$B$2:$S$451,7,0)</f>
        <v>i</v>
      </c>
      <c r="K1681" s="0" t="n">
        <f aca="false">VLOOKUP($D1681,metadata!$B$2:$S$451,8,0)</f>
        <v>3</v>
      </c>
      <c r="L1681" s="0" t="n">
        <f aca="false">VLOOKUP($D1681,metadata!$B$2:$S$451,9,0)</f>
        <v>4</v>
      </c>
      <c r="M1681" s="0" t="str">
        <f aca="false">VLOOKUP($D1681,metadata!$B$2:$S$451,10,0)</f>
        <v/>
      </c>
      <c r="N1681" s="0" t="str">
        <f aca="false">VLOOKUP($D1681,metadata!$B$2:$S$451,11,0)</f>
        <v>Acanthoscelides pallidipennis</v>
      </c>
      <c r="O1681" s="0" t="str">
        <f aca="false">VLOOKUP($D1681,metadata!$B$2:$S$451,12,0)</f>
        <v>coleoptera</v>
      </c>
      <c r="P1681" s="0" t="str">
        <f aca="false">VLOOKUP($D1681,metadata!$B$2:$S$451,13,0)</f>
        <v>Owani</v>
      </c>
      <c r="Q1681" s="0" t="n">
        <f aca="false">VLOOKUP($D1681,metadata!$B$2:$S$451,14,0)</f>
        <v>40.51</v>
      </c>
      <c r="R1681" s="0" t="n">
        <f aca="false">VLOOKUP($D1681,metadata!$B$2:$S$451,15,0)</f>
        <v>140.61</v>
      </c>
      <c r="S1681" s="0" t="str">
        <f aca="false">VLOOKUP($D1681,metadata!$B$2:$S$451,16,0)</f>
        <v/>
      </c>
      <c r="T1681" s="0" t="n">
        <f aca="false">VLOOKUP($D1681,metadata!$B$2:$S$451,17,0)</f>
        <v>107</v>
      </c>
      <c r="U1681" s="0" t="str">
        <f aca="false">VLOOKUP($D1681,metadata!$B$2:$S$451,18,0)</f>
        <v/>
      </c>
      <c r="V1681" s="0" t="n">
        <f aca="false">VLOOKUP($D1681,metadata!$B$2:$Z$451,19,0)</f>
        <v>99</v>
      </c>
      <c r="W1681" s="0" t="str">
        <f aca="false">VLOOKUP($D1681,metadata!$B$2:$Z$451,20,0)</f>
        <v>global average</v>
      </c>
      <c r="X1681" s="0" t="str">
        <f aca="false">VLOOKUP($D1681,metadata!$B$2:$Z$451,21,0)</f>
        <v/>
      </c>
      <c r="Y1681" s="0" t="n">
        <f aca="false">VLOOKUP($D1681,metadata!$B$2:$Z$451,22,0)</f>
        <v>43</v>
      </c>
      <c r="Z1681" s="0" t="str">
        <f aca="false">VLOOKUP($D1681,metadata!$B$2:$Z$451,23,0)</f>
        <v/>
      </c>
      <c r="AA1681" s="0" t="str">
        <f aca="false">VLOOKUP($D1681,metadata!$B$2:$Z$451,24,0)</f>
        <v/>
      </c>
      <c r="AB1681" s="0" t="str">
        <f aca="false">VLOOKUP($D1681,metadata!$B$2:$Z$451,25,0)</f>
        <v/>
      </c>
      <c r="AC1681" s="0" t="n">
        <v>15.0053433673312</v>
      </c>
      <c r="AD1681" s="0" t="n">
        <v>20.8259607743272</v>
      </c>
      <c r="AF1681" s="0" t="n">
        <f aca="false">IF(AE1681="",V1681,AE1681)</f>
        <v>99</v>
      </c>
      <c r="AG1681" s="0" t="n">
        <f aca="false">ROUND(AC1681,1)</f>
        <v>15</v>
      </c>
      <c r="AH1681" s="0" t="n">
        <v>2011</v>
      </c>
      <c r="AI1681" s="0" t="s">
        <v>37</v>
      </c>
      <c r="AJ1681" s="0" t="s">
        <v>38</v>
      </c>
    </row>
    <row r="1682" customFormat="false" ht="13.8" hidden="false" customHeight="false" outlineLevel="0" collapsed="false">
      <c r="C1682" s="0" t="n">
        <v>1690</v>
      </c>
      <c r="D1682" s="3" t="str">
        <f aca="false">VLOOKUP(C1682,$A$1:$B$451,2)</f>
        <v>43-Owani</v>
      </c>
      <c r="E1682" s="0" t="str">
        <f aca="false">VLOOKUP($D1682,metadata!$B$2:$S$451,2,0)</f>
        <v>Sadakiyo, S; Ishihara, M</v>
      </c>
      <c r="F1682" s="0" t="str">
        <f aca="false">VLOOKUP($D1682,metadata!$B$2:$S$451,3,0)</f>
        <v>Rapid seasonal adaptation of an alien bruchid after introduction: geographic variation in life cycle synchronization and critical photoperiod for diapause induction</v>
      </c>
      <c r="G1682" s="0" t="str">
        <f aca="false">VLOOKUP($D1682,metadata!$B$2:$S$451,4,0)</f>
        <v>10.1111/j.1570-7458.2011.01136.x</v>
      </c>
      <c r="H1682" s="0" t="str">
        <f aca="false">VLOOKUP($D1682,metadata!$B$2:$S$451,5,0)</f>
        <v>y</v>
      </c>
      <c r="I1682" s="0" t="str">
        <f aca="false">VLOOKUP($D1682,metadata!$B$2:$S$451,6,0)</f>
        <v>a</v>
      </c>
      <c r="J1682" s="0" t="str">
        <f aca="false">VLOOKUP($D1682,metadata!$B$2:$S$451,7,0)</f>
        <v>i</v>
      </c>
      <c r="K1682" s="0" t="n">
        <f aca="false">VLOOKUP($D1682,metadata!$B$2:$S$451,8,0)</f>
        <v>3</v>
      </c>
      <c r="L1682" s="0" t="n">
        <f aca="false">VLOOKUP($D1682,metadata!$B$2:$S$451,9,0)</f>
        <v>4</v>
      </c>
      <c r="M1682" s="0" t="str">
        <f aca="false">VLOOKUP($D1682,metadata!$B$2:$S$451,10,0)</f>
        <v/>
      </c>
      <c r="N1682" s="0" t="str">
        <f aca="false">VLOOKUP($D1682,metadata!$B$2:$S$451,11,0)</f>
        <v>Acanthoscelides pallidipennis</v>
      </c>
      <c r="O1682" s="0" t="str">
        <f aca="false">VLOOKUP($D1682,metadata!$B$2:$S$451,12,0)</f>
        <v>coleoptera</v>
      </c>
      <c r="P1682" s="0" t="str">
        <f aca="false">VLOOKUP($D1682,metadata!$B$2:$S$451,13,0)</f>
        <v>Owani</v>
      </c>
      <c r="Q1682" s="0" t="n">
        <f aca="false">VLOOKUP($D1682,metadata!$B$2:$S$451,14,0)</f>
        <v>40.51</v>
      </c>
      <c r="R1682" s="0" t="n">
        <f aca="false">VLOOKUP($D1682,metadata!$B$2:$S$451,15,0)</f>
        <v>140.61</v>
      </c>
      <c r="S1682" s="0" t="str">
        <f aca="false">VLOOKUP($D1682,metadata!$B$2:$S$451,16,0)</f>
        <v/>
      </c>
      <c r="T1682" s="0" t="n">
        <f aca="false">VLOOKUP($D1682,metadata!$B$2:$S$451,17,0)</f>
        <v>107</v>
      </c>
      <c r="U1682" s="0" t="str">
        <f aca="false">VLOOKUP($D1682,metadata!$B$2:$S$451,18,0)</f>
        <v/>
      </c>
      <c r="V1682" s="0" t="n">
        <f aca="false">VLOOKUP($D1682,metadata!$B$2:$Z$451,19,0)</f>
        <v>99</v>
      </c>
      <c r="W1682" s="0" t="str">
        <f aca="false">VLOOKUP($D1682,metadata!$B$2:$Z$451,20,0)</f>
        <v>global average</v>
      </c>
      <c r="X1682" s="0" t="str">
        <f aca="false">VLOOKUP($D1682,metadata!$B$2:$Z$451,21,0)</f>
        <v/>
      </c>
      <c r="Y1682" s="0" t="n">
        <f aca="false">VLOOKUP($D1682,metadata!$B$2:$Z$451,22,0)</f>
        <v>43</v>
      </c>
      <c r="Z1682" s="0" t="str">
        <f aca="false">VLOOKUP($D1682,metadata!$B$2:$Z$451,23,0)</f>
        <v/>
      </c>
      <c r="AA1682" s="0" t="str">
        <f aca="false">VLOOKUP($D1682,metadata!$B$2:$Z$451,24,0)</f>
        <v/>
      </c>
      <c r="AB1682" s="0" t="str">
        <f aca="false">VLOOKUP($D1682,metadata!$B$2:$Z$451,25,0)</f>
        <v/>
      </c>
      <c r="AC1682" s="0" t="n">
        <v>16.0077055132837</v>
      </c>
      <c r="AD1682" s="0" t="n">
        <v>4.06701820784252</v>
      </c>
      <c r="AF1682" s="0" t="n">
        <f aca="false">IF(AE1682="",V1682,AE1682)</f>
        <v>99</v>
      </c>
      <c r="AG1682" s="0" t="n">
        <f aca="false">ROUND(AC1682,1)</f>
        <v>16</v>
      </c>
      <c r="AH1682" s="0" t="n">
        <v>2011</v>
      </c>
      <c r="AI1682" s="0" t="s">
        <v>37</v>
      </c>
      <c r="AJ1682" s="0" t="s">
        <v>38</v>
      </c>
    </row>
    <row r="1683" customFormat="false" ht="13.8" hidden="false" customHeight="false" outlineLevel="0" collapsed="false">
      <c r="C1683" s="0" t="n">
        <v>1691</v>
      </c>
      <c r="D1683" s="3" t="str">
        <f aca="false">VLOOKUP(C1683,$A$1:$B$451,2)</f>
        <v>43-Itakura</v>
      </c>
      <c r="E1683" s="0" t="str">
        <f aca="false">VLOOKUP($D1683,metadata!$B$2:$S$451,2,0)</f>
        <v>Sadakiyo, S; Ishihara, M</v>
      </c>
      <c r="F1683" s="0" t="str">
        <f aca="false">VLOOKUP($D1683,metadata!$B$2:$S$451,3,0)</f>
        <v>Rapid seasonal adaptation of an alien bruchid after introduction: geographic variation in life cycle synchronization and critical photoperiod for diapause induction</v>
      </c>
      <c r="G1683" s="0" t="str">
        <f aca="false">VLOOKUP($D1683,metadata!$B$2:$S$451,4,0)</f>
        <v>10.1111/j.1570-7458.2011.01136.x</v>
      </c>
      <c r="H1683" s="0" t="str">
        <f aca="false">VLOOKUP($D1683,metadata!$B$2:$S$451,5,0)</f>
        <v>y</v>
      </c>
      <c r="I1683" s="0" t="str">
        <f aca="false">VLOOKUP($D1683,metadata!$B$2:$S$451,6,0)</f>
        <v>a</v>
      </c>
      <c r="J1683" s="0" t="str">
        <f aca="false">VLOOKUP($D1683,metadata!$B$2:$S$451,7,0)</f>
        <v>i</v>
      </c>
      <c r="K1683" s="0" t="n">
        <f aca="false">VLOOKUP($D1683,metadata!$B$2:$S$451,8,0)</f>
        <v>3</v>
      </c>
      <c r="L1683" s="0" t="n">
        <f aca="false">VLOOKUP($D1683,metadata!$B$2:$S$451,9,0)</f>
        <v>4</v>
      </c>
      <c r="M1683" s="0" t="str">
        <f aca="false">VLOOKUP($D1683,metadata!$B$2:$S$451,10,0)</f>
        <v/>
      </c>
      <c r="N1683" s="0" t="str">
        <f aca="false">VLOOKUP($D1683,metadata!$B$2:$S$451,11,0)</f>
        <v>Acanthoscelides pallidipennis</v>
      </c>
      <c r="O1683" s="0" t="str">
        <f aca="false">VLOOKUP($D1683,metadata!$B$2:$S$451,12,0)</f>
        <v>coleoptera</v>
      </c>
      <c r="P1683" s="0" t="str">
        <f aca="false">VLOOKUP($D1683,metadata!$B$2:$S$451,13,0)</f>
        <v>Itakura</v>
      </c>
      <c r="Q1683" s="0" t="n">
        <f aca="false">VLOOKUP($D1683,metadata!$B$2:$S$451,14,0)</f>
        <v>36.21</v>
      </c>
      <c r="R1683" s="0" t="n">
        <f aca="false">VLOOKUP($D1683,metadata!$B$2:$S$451,15,0)</f>
        <v>139.66</v>
      </c>
      <c r="S1683" s="0" t="str">
        <f aca="false">VLOOKUP($D1683,metadata!$B$2:$S$451,16,0)</f>
        <v/>
      </c>
      <c r="T1683" s="0" t="n">
        <f aca="false">VLOOKUP($D1683,metadata!$B$2:$S$451,17,0)</f>
        <v>15</v>
      </c>
      <c r="U1683" s="0" t="str">
        <f aca="false">VLOOKUP($D1683,metadata!$B$2:$S$451,18,0)</f>
        <v/>
      </c>
      <c r="V1683" s="0" t="n">
        <f aca="false">VLOOKUP($D1683,metadata!$B$2:$Z$451,19,0)</f>
        <v>99</v>
      </c>
      <c r="W1683" s="0" t="str">
        <f aca="false">VLOOKUP($D1683,metadata!$B$2:$Z$451,20,0)</f>
        <v>global average</v>
      </c>
      <c r="X1683" s="0" t="str">
        <f aca="false">VLOOKUP($D1683,metadata!$B$2:$Z$451,21,0)</f>
        <v/>
      </c>
      <c r="Y1683" s="0" t="n">
        <f aca="false">VLOOKUP($D1683,metadata!$B$2:$Z$451,22,0)</f>
        <v>43</v>
      </c>
      <c r="Z1683" s="0" t="str">
        <f aca="false">VLOOKUP($D1683,metadata!$B$2:$Z$451,23,0)</f>
        <v/>
      </c>
      <c r="AA1683" s="0" t="str">
        <f aca="false">VLOOKUP($D1683,metadata!$B$2:$Z$451,24,0)</f>
        <v/>
      </c>
      <c r="AB1683" s="0" t="str">
        <f aca="false">VLOOKUP($D1683,metadata!$B$2:$Z$451,25,0)</f>
        <v/>
      </c>
      <c r="AC1683" s="0" t="n">
        <v>12.9999736563648</v>
      </c>
      <c r="AD1683" s="0" t="n">
        <v>99.8151554933065</v>
      </c>
      <c r="AF1683" s="0" t="n">
        <f aca="false">IF(AE1683="",V1683,AE1683)</f>
        <v>99</v>
      </c>
      <c r="AG1683" s="0" t="n">
        <f aca="false">ROUND(AC1683,1)</f>
        <v>13</v>
      </c>
      <c r="AH1683" s="0" t="n">
        <v>2011</v>
      </c>
      <c r="AI1683" s="0" t="s">
        <v>37</v>
      </c>
      <c r="AJ1683" s="0" t="s">
        <v>38</v>
      </c>
    </row>
    <row r="1684" customFormat="false" ht="13.8" hidden="false" customHeight="false" outlineLevel="0" collapsed="false">
      <c r="C1684" s="0" t="n">
        <v>1692</v>
      </c>
      <c r="D1684" s="3" t="str">
        <f aca="false">VLOOKUP(C1684,$A$1:$B$451,2)</f>
        <v>43-Itakura</v>
      </c>
      <c r="E1684" s="0" t="str">
        <f aca="false">VLOOKUP($D1684,metadata!$B$2:$S$451,2,0)</f>
        <v>Sadakiyo, S; Ishihara, M</v>
      </c>
      <c r="F1684" s="0" t="str">
        <f aca="false">VLOOKUP($D1684,metadata!$B$2:$S$451,3,0)</f>
        <v>Rapid seasonal adaptation of an alien bruchid after introduction: geographic variation in life cycle synchronization and critical photoperiod for diapause induction</v>
      </c>
      <c r="G1684" s="0" t="str">
        <f aca="false">VLOOKUP($D1684,metadata!$B$2:$S$451,4,0)</f>
        <v>10.1111/j.1570-7458.2011.01136.x</v>
      </c>
      <c r="H1684" s="0" t="str">
        <f aca="false">VLOOKUP($D1684,metadata!$B$2:$S$451,5,0)</f>
        <v>y</v>
      </c>
      <c r="I1684" s="0" t="str">
        <f aca="false">VLOOKUP($D1684,metadata!$B$2:$S$451,6,0)</f>
        <v>a</v>
      </c>
      <c r="J1684" s="0" t="str">
        <f aca="false">VLOOKUP($D1684,metadata!$B$2:$S$451,7,0)</f>
        <v>i</v>
      </c>
      <c r="K1684" s="0" t="n">
        <f aca="false">VLOOKUP($D1684,metadata!$B$2:$S$451,8,0)</f>
        <v>3</v>
      </c>
      <c r="L1684" s="0" t="n">
        <f aca="false">VLOOKUP($D1684,metadata!$B$2:$S$451,9,0)</f>
        <v>4</v>
      </c>
      <c r="M1684" s="0" t="str">
        <f aca="false">VLOOKUP($D1684,metadata!$B$2:$S$451,10,0)</f>
        <v/>
      </c>
      <c r="N1684" s="0" t="str">
        <f aca="false">VLOOKUP($D1684,metadata!$B$2:$S$451,11,0)</f>
        <v>Acanthoscelides pallidipennis</v>
      </c>
      <c r="O1684" s="0" t="str">
        <f aca="false">VLOOKUP($D1684,metadata!$B$2:$S$451,12,0)</f>
        <v>coleoptera</v>
      </c>
      <c r="P1684" s="0" t="str">
        <f aca="false">VLOOKUP($D1684,metadata!$B$2:$S$451,13,0)</f>
        <v>Itakura</v>
      </c>
      <c r="Q1684" s="0" t="n">
        <f aca="false">VLOOKUP($D1684,metadata!$B$2:$S$451,14,0)</f>
        <v>36.21</v>
      </c>
      <c r="R1684" s="0" t="n">
        <f aca="false">VLOOKUP($D1684,metadata!$B$2:$S$451,15,0)</f>
        <v>139.66</v>
      </c>
      <c r="S1684" s="0" t="str">
        <f aca="false">VLOOKUP($D1684,metadata!$B$2:$S$451,16,0)</f>
        <v/>
      </c>
      <c r="T1684" s="0" t="n">
        <f aca="false">VLOOKUP($D1684,metadata!$B$2:$S$451,17,0)</f>
        <v>15</v>
      </c>
      <c r="U1684" s="0" t="str">
        <f aca="false">VLOOKUP($D1684,metadata!$B$2:$S$451,18,0)</f>
        <v/>
      </c>
      <c r="V1684" s="0" t="n">
        <f aca="false">VLOOKUP($D1684,metadata!$B$2:$Z$451,19,0)</f>
        <v>99</v>
      </c>
      <c r="W1684" s="0" t="str">
        <f aca="false">VLOOKUP($D1684,metadata!$B$2:$Z$451,20,0)</f>
        <v>global average</v>
      </c>
      <c r="X1684" s="0" t="str">
        <f aca="false">VLOOKUP($D1684,metadata!$B$2:$Z$451,21,0)</f>
        <v/>
      </c>
      <c r="Y1684" s="0" t="n">
        <f aca="false">VLOOKUP($D1684,metadata!$B$2:$Z$451,22,0)</f>
        <v>43</v>
      </c>
      <c r="Z1684" s="0" t="str">
        <f aca="false">VLOOKUP($D1684,metadata!$B$2:$Z$451,23,0)</f>
        <v/>
      </c>
      <c r="AA1684" s="0" t="str">
        <f aca="false">VLOOKUP($D1684,metadata!$B$2:$Z$451,24,0)</f>
        <v/>
      </c>
      <c r="AB1684" s="0" t="str">
        <f aca="false">VLOOKUP($D1684,metadata!$B$2:$Z$451,25,0)</f>
        <v/>
      </c>
      <c r="AC1684" s="0" t="n">
        <v>14.0188532615615</v>
      </c>
      <c r="AD1684" s="0" t="n">
        <v>98.9537186236328</v>
      </c>
      <c r="AF1684" s="0" t="n">
        <f aca="false">IF(AE1684="",V1684,AE1684)</f>
        <v>99</v>
      </c>
      <c r="AG1684" s="0" t="n">
        <f aca="false">ROUND(AC1684,1)</f>
        <v>14</v>
      </c>
      <c r="AH1684" s="0" t="n">
        <v>2011</v>
      </c>
      <c r="AI1684" s="0" t="s">
        <v>37</v>
      </c>
      <c r="AJ1684" s="0" t="s">
        <v>38</v>
      </c>
    </row>
    <row r="1685" customFormat="false" ht="13.8" hidden="false" customHeight="false" outlineLevel="0" collapsed="false">
      <c r="C1685" s="0" t="n">
        <v>1693</v>
      </c>
      <c r="D1685" s="3" t="str">
        <f aca="false">VLOOKUP(C1685,$A$1:$B$451,2)</f>
        <v>43-Itakura</v>
      </c>
      <c r="E1685" s="0" t="str">
        <f aca="false">VLOOKUP($D1685,metadata!$B$2:$S$451,2,0)</f>
        <v>Sadakiyo, S; Ishihara, M</v>
      </c>
      <c r="F1685" s="0" t="str">
        <f aca="false">VLOOKUP($D1685,metadata!$B$2:$S$451,3,0)</f>
        <v>Rapid seasonal adaptation of an alien bruchid after introduction: geographic variation in life cycle synchronization and critical photoperiod for diapause induction</v>
      </c>
      <c r="G1685" s="0" t="str">
        <f aca="false">VLOOKUP($D1685,metadata!$B$2:$S$451,4,0)</f>
        <v>10.1111/j.1570-7458.2011.01136.x</v>
      </c>
      <c r="H1685" s="0" t="str">
        <f aca="false">VLOOKUP($D1685,metadata!$B$2:$S$451,5,0)</f>
        <v>y</v>
      </c>
      <c r="I1685" s="0" t="str">
        <f aca="false">VLOOKUP($D1685,metadata!$B$2:$S$451,6,0)</f>
        <v>a</v>
      </c>
      <c r="J1685" s="0" t="str">
        <f aca="false">VLOOKUP($D1685,metadata!$B$2:$S$451,7,0)</f>
        <v>i</v>
      </c>
      <c r="K1685" s="0" t="n">
        <f aca="false">VLOOKUP($D1685,metadata!$B$2:$S$451,8,0)</f>
        <v>3</v>
      </c>
      <c r="L1685" s="0" t="n">
        <f aca="false">VLOOKUP($D1685,metadata!$B$2:$S$451,9,0)</f>
        <v>4</v>
      </c>
      <c r="M1685" s="0" t="str">
        <f aca="false">VLOOKUP($D1685,metadata!$B$2:$S$451,10,0)</f>
        <v/>
      </c>
      <c r="N1685" s="0" t="str">
        <f aca="false">VLOOKUP($D1685,metadata!$B$2:$S$451,11,0)</f>
        <v>Acanthoscelides pallidipennis</v>
      </c>
      <c r="O1685" s="0" t="str">
        <f aca="false">VLOOKUP($D1685,metadata!$B$2:$S$451,12,0)</f>
        <v>coleoptera</v>
      </c>
      <c r="P1685" s="0" t="str">
        <f aca="false">VLOOKUP($D1685,metadata!$B$2:$S$451,13,0)</f>
        <v>Itakura</v>
      </c>
      <c r="Q1685" s="0" t="n">
        <f aca="false">VLOOKUP($D1685,metadata!$B$2:$S$451,14,0)</f>
        <v>36.21</v>
      </c>
      <c r="R1685" s="0" t="n">
        <f aca="false">VLOOKUP($D1685,metadata!$B$2:$S$451,15,0)</f>
        <v>139.66</v>
      </c>
      <c r="S1685" s="0" t="str">
        <f aca="false">VLOOKUP($D1685,metadata!$B$2:$S$451,16,0)</f>
        <v/>
      </c>
      <c r="T1685" s="0" t="n">
        <f aca="false">VLOOKUP($D1685,metadata!$B$2:$S$451,17,0)</f>
        <v>15</v>
      </c>
      <c r="U1685" s="0" t="str">
        <f aca="false">VLOOKUP($D1685,metadata!$B$2:$S$451,18,0)</f>
        <v/>
      </c>
      <c r="V1685" s="0" t="n">
        <f aca="false">VLOOKUP($D1685,metadata!$B$2:$Z$451,19,0)</f>
        <v>99</v>
      </c>
      <c r="W1685" s="0" t="str">
        <f aca="false">VLOOKUP($D1685,metadata!$B$2:$Z$451,20,0)</f>
        <v>global average</v>
      </c>
      <c r="X1685" s="0" t="str">
        <f aca="false">VLOOKUP($D1685,metadata!$B$2:$Z$451,21,0)</f>
        <v/>
      </c>
      <c r="Y1685" s="0" t="n">
        <f aca="false">VLOOKUP($D1685,metadata!$B$2:$Z$451,22,0)</f>
        <v>43</v>
      </c>
      <c r="Z1685" s="0" t="str">
        <f aca="false">VLOOKUP($D1685,metadata!$B$2:$Z$451,23,0)</f>
        <v/>
      </c>
      <c r="AA1685" s="0" t="str">
        <f aca="false">VLOOKUP($D1685,metadata!$B$2:$Z$451,24,0)</f>
        <v/>
      </c>
      <c r="AB1685" s="0" t="str">
        <f aca="false">VLOOKUP($D1685,metadata!$B$2:$Z$451,25,0)</f>
        <v/>
      </c>
      <c r="AC1685" s="0" t="n">
        <v>14.9966894831817</v>
      </c>
      <c r="AD1685" s="0" t="n">
        <v>10.1045403255195</v>
      </c>
      <c r="AF1685" s="0" t="n">
        <f aca="false">IF(AE1685="",V1685,AE1685)</f>
        <v>99</v>
      </c>
      <c r="AG1685" s="0" t="n">
        <f aca="false">ROUND(AC1685,1)</f>
        <v>15</v>
      </c>
      <c r="AH1685" s="0" t="n">
        <v>2011</v>
      </c>
      <c r="AI1685" s="0" t="s">
        <v>37</v>
      </c>
      <c r="AJ1685" s="0" t="s">
        <v>38</v>
      </c>
    </row>
    <row r="1686" customFormat="false" ht="13.8" hidden="false" customHeight="false" outlineLevel="0" collapsed="false">
      <c r="C1686" s="0" t="n">
        <v>1694</v>
      </c>
      <c r="D1686" s="3" t="str">
        <f aca="false">VLOOKUP(C1686,$A$1:$B$451,2)</f>
        <v>43-Itakura</v>
      </c>
      <c r="E1686" s="0" t="str">
        <f aca="false">VLOOKUP($D1686,metadata!$B$2:$S$451,2,0)</f>
        <v>Sadakiyo, S; Ishihara, M</v>
      </c>
      <c r="F1686" s="0" t="str">
        <f aca="false">VLOOKUP($D1686,metadata!$B$2:$S$451,3,0)</f>
        <v>Rapid seasonal adaptation of an alien bruchid after introduction: geographic variation in life cycle synchronization and critical photoperiod for diapause induction</v>
      </c>
      <c r="G1686" s="0" t="str">
        <f aca="false">VLOOKUP($D1686,metadata!$B$2:$S$451,4,0)</f>
        <v>10.1111/j.1570-7458.2011.01136.x</v>
      </c>
      <c r="H1686" s="0" t="str">
        <f aca="false">VLOOKUP($D1686,metadata!$B$2:$S$451,5,0)</f>
        <v>y</v>
      </c>
      <c r="I1686" s="0" t="str">
        <f aca="false">VLOOKUP($D1686,metadata!$B$2:$S$451,6,0)</f>
        <v>a</v>
      </c>
      <c r="J1686" s="0" t="str">
        <f aca="false">VLOOKUP($D1686,metadata!$B$2:$S$451,7,0)</f>
        <v>i</v>
      </c>
      <c r="K1686" s="0" t="n">
        <f aca="false">VLOOKUP($D1686,metadata!$B$2:$S$451,8,0)</f>
        <v>3</v>
      </c>
      <c r="L1686" s="0" t="n">
        <f aca="false">VLOOKUP($D1686,metadata!$B$2:$S$451,9,0)</f>
        <v>4</v>
      </c>
      <c r="M1686" s="0" t="str">
        <f aca="false">VLOOKUP($D1686,metadata!$B$2:$S$451,10,0)</f>
        <v/>
      </c>
      <c r="N1686" s="0" t="str">
        <f aca="false">VLOOKUP($D1686,metadata!$B$2:$S$451,11,0)</f>
        <v>Acanthoscelides pallidipennis</v>
      </c>
      <c r="O1686" s="0" t="str">
        <f aca="false">VLOOKUP($D1686,metadata!$B$2:$S$451,12,0)</f>
        <v>coleoptera</v>
      </c>
      <c r="P1686" s="0" t="str">
        <f aca="false">VLOOKUP($D1686,metadata!$B$2:$S$451,13,0)</f>
        <v>Itakura</v>
      </c>
      <c r="Q1686" s="0" t="n">
        <f aca="false">VLOOKUP($D1686,metadata!$B$2:$S$451,14,0)</f>
        <v>36.21</v>
      </c>
      <c r="R1686" s="0" t="n">
        <f aca="false">VLOOKUP($D1686,metadata!$B$2:$S$451,15,0)</f>
        <v>139.66</v>
      </c>
      <c r="S1686" s="0" t="str">
        <f aca="false">VLOOKUP($D1686,metadata!$B$2:$S$451,16,0)</f>
        <v/>
      </c>
      <c r="T1686" s="0" t="n">
        <f aca="false">VLOOKUP($D1686,metadata!$B$2:$S$451,17,0)</f>
        <v>15</v>
      </c>
      <c r="U1686" s="0" t="str">
        <f aca="false">VLOOKUP($D1686,metadata!$B$2:$S$451,18,0)</f>
        <v/>
      </c>
      <c r="V1686" s="0" t="n">
        <f aca="false">VLOOKUP($D1686,metadata!$B$2:$Z$451,19,0)</f>
        <v>99</v>
      </c>
      <c r="W1686" s="0" t="str">
        <f aca="false">VLOOKUP($D1686,metadata!$B$2:$Z$451,20,0)</f>
        <v>global average</v>
      </c>
      <c r="X1686" s="0" t="str">
        <f aca="false">VLOOKUP($D1686,metadata!$B$2:$Z$451,21,0)</f>
        <v/>
      </c>
      <c r="Y1686" s="0" t="n">
        <f aca="false">VLOOKUP($D1686,metadata!$B$2:$Z$451,22,0)</f>
        <v>43</v>
      </c>
      <c r="Z1686" s="0" t="str">
        <f aca="false">VLOOKUP($D1686,metadata!$B$2:$Z$451,23,0)</f>
        <v/>
      </c>
      <c r="AA1686" s="0" t="str">
        <f aca="false">VLOOKUP($D1686,metadata!$B$2:$Z$451,24,0)</f>
        <v/>
      </c>
      <c r="AB1686" s="0" t="str">
        <f aca="false">VLOOKUP($D1686,metadata!$B$2:$Z$451,25,0)</f>
        <v/>
      </c>
      <c r="AC1686" s="0" t="n">
        <v>16.0006059036086</v>
      </c>
      <c r="AD1686" s="0" t="n">
        <v>4.25142365395002</v>
      </c>
      <c r="AF1686" s="0" t="n">
        <f aca="false">IF(AE1686="",V1686,AE1686)</f>
        <v>99</v>
      </c>
      <c r="AG1686" s="0" t="n">
        <f aca="false">ROUND(AC1686,1)</f>
        <v>16</v>
      </c>
      <c r="AH1686" s="0" t="n">
        <v>2011</v>
      </c>
      <c r="AI1686" s="0" t="s">
        <v>37</v>
      </c>
      <c r="AJ1686" s="0" t="s">
        <v>38</v>
      </c>
    </row>
    <row r="1687" customFormat="false" ht="13.8" hidden="false" customHeight="false" outlineLevel="0" collapsed="false">
      <c r="C1687" s="0" t="n">
        <v>1695</v>
      </c>
      <c r="D1687" s="3" t="str">
        <f aca="false">VLOOKUP(C1687,$A$1:$B$451,2)</f>
        <v>43-Kobe</v>
      </c>
      <c r="E1687" s="0" t="str">
        <f aca="false">VLOOKUP($D1687,metadata!$B$2:$S$451,2,0)</f>
        <v>Sadakiyo, S; Ishihara, M</v>
      </c>
      <c r="F1687" s="0" t="str">
        <f aca="false">VLOOKUP($D1687,metadata!$B$2:$S$451,3,0)</f>
        <v>Rapid seasonal adaptation of an alien bruchid after introduction: geographic variation in life cycle synchronization and critical photoperiod for diapause induction</v>
      </c>
      <c r="G1687" s="0" t="str">
        <f aca="false">VLOOKUP($D1687,metadata!$B$2:$S$451,4,0)</f>
        <v>10.1111/j.1570-7458.2011.01136.x</v>
      </c>
      <c r="H1687" s="0" t="str">
        <f aca="false">VLOOKUP($D1687,metadata!$B$2:$S$451,5,0)</f>
        <v>y</v>
      </c>
      <c r="I1687" s="0" t="str">
        <f aca="false">VLOOKUP($D1687,metadata!$B$2:$S$451,6,0)</f>
        <v>a</v>
      </c>
      <c r="J1687" s="0" t="str">
        <f aca="false">VLOOKUP($D1687,metadata!$B$2:$S$451,7,0)</f>
        <v>i</v>
      </c>
      <c r="K1687" s="0" t="n">
        <f aca="false">VLOOKUP($D1687,metadata!$B$2:$S$451,8,0)</f>
        <v>3</v>
      </c>
      <c r="L1687" s="0" t="n">
        <f aca="false">VLOOKUP($D1687,metadata!$B$2:$S$451,9,0)</f>
        <v>4</v>
      </c>
      <c r="M1687" s="0" t="str">
        <f aca="false">VLOOKUP($D1687,metadata!$B$2:$S$451,10,0)</f>
        <v/>
      </c>
      <c r="N1687" s="0" t="str">
        <f aca="false">VLOOKUP($D1687,metadata!$B$2:$S$451,11,0)</f>
        <v>Acanthoscelides pallidipennis</v>
      </c>
      <c r="O1687" s="0" t="str">
        <f aca="false">VLOOKUP($D1687,metadata!$B$2:$S$451,12,0)</f>
        <v>coleoptera</v>
      </c>
      <c r="P1687" s="0" t="str">
        <f aca="false">VLOOKUP($D1687,metadata!$B$2:$S$451,13,0)</f>
        <v>Kobe</v>
      </c>
      <c r="Q1687" s="0" t="n">
        <f aca="false">VLOOKUP($D1687,metadata!$B$2:$S$451,14,0)</f>
        <v>34.75</v>
      </c>
      <c r="R1687" s="0" t="n">
        <f aca="false">VLOOKUP($D1687,metadata!$B$2:$S$451,15,0)</f>
        <v>135.13</v>
      </c>
      <c r="S1687" s="0" t="str">
        <f aca="false">VLOOKUP($D1687,metadata!$B$2:$S$451,16,0)</f>
        <v/>
      </c>
      <c r="T1687" s="0" t="n">
        <f aca="false">VLOOKUP($D1687,metadata!$B$2:$S$451,17,0)</f>
        <v>280</v>
      </c>
      <c r="U1687" s="0" t="str">
        <f aca="false">VLOOKUP($D1687,metadata!$B$2:$S$451,18,0)</f>
        <v/>
      </c>
      <c r="V1687" s="0" t="n">
        <f aca="false">VLOOKUP($D1687,metadata!$B$2:$Z$451,19,0)</f>
        <v>99</v>
      </c>
      <c r="W1687" s="0" t="str">
        <f aca="false">VLOOKUP($D1687,metadata!$B$2:$Z$451,20,0)</f>
        <v>global average</v>
      </c>
      <c r="X1687" s="0" t="str">
        <f aca="false">VLOOKUP($D1687,metadata!$B$2:$Z$451,21,0)</f>
        <v/>
      </c>
      <c r="Y1687" s="0" t="n">
        <f aca="false">VLOOKUP($D1687,metadata!$B$2:$Z$451,22,0)</f>
        <v>43</v>
      </c>
      <c r="Z1687" s="0" t="str">
        <f aca="false">VLOOKUP($D1687,metadata!$B$2:$Z$451,23,0)</f>
        <v/>
      </c>
      <c r="AA1687" s="0" t="str">
        <f aca="false">VLOOKUP($D1687,metadata!$B$2:$Z$451,24,0)</f>
        <v/>
      </c>
      <c r="AB1687" s="0" t="str">
        <f aca="false">VLOOKUP($D1687,metadata!$B$2:$Z$451,25,0)</f>
        <v/>
      </c>
      <c r="AC1687" s="0" t="n">
        <v>13.0142255629854</v>
      </c>
      <c r="AD1687" s="0" t="n">
        <v>99.8160336144784</v>
      </c>
      <c r="AF1687" s="0" t="n">
        <f aca="false">IF(AE1687="",V1687,AE1687)</f>
        <v>99</v>
      </c>
      <c r="AG1687" s="0" t="n">
        <f aca="false">ROUND(AC1687,1)</f>
        <v>13</v>
      </c>
      <c r="AH1687" s="0" t="n">
        <v>2011</v>
      </c>
      <c r="AI1687" s="0" t="s">
        <v>37</v>
      </c>
      <c r="AJ1687" s="0" t="s">
        <v>38</v>
      </c>
    </row>
    <row r="1688" customFormat="false" ht="13.8" hidden="false" customHeight="false" outlineLevel="0" collapsed="false">
      <c r="C1688" s="0" t="n">
        <v>1696</v>
      </c>
      <c r="D1688" s="3" t="str">
        <f aca="false">VLOOKUP(C1688,$A$1:$B$451,2)</f>
        <v>43-Kobe</v>
      </c>
      <c r="E1688" s="0" t="str">
        <f aca="false">VLOOKUP($D1688,metadata!$B$2:$S$451,2,0)</f>
        <v>Sadakiyo, S; Ishihara, M</v>
      </c>
      <c r="F1688" s="0" t="str">
        <f aca="false">VLOOKUP($D1688,metadata!$B$2:$S$451,3,0)</f>
        <v>Rapid seasonal adaptation of an alien bruchid after introduction: geographic variation in life cycle synchronization and critical photoperiod for diapause induction</v>
      </c>
      <c r="G1688" s="0" t="str">
        <f aca="false">VLOOKUP($D1688,metadata!$B$2:$S$451,4,0)</f>
        <v>10.1111/j.1570-7458.2011.01136.x</v>
      </c>
      <c r="H1688" s="0" t="str">
        <f aca="false">VLOOKUP($D1688,metadata!$B$2:$S$451,5,0)</f>
        <v>y</v>
      </c>
      <c r="I1688" s="0" t="str">
        <f aca="false">VLOOKUP($D1688,metadata!$B$2:$S$451,6,0)</f>
        <v>a</v>
      </c>
      <c r="J1688" s="0" t="str">
        <f aca="false">VLOOKUP($D1688,metadata!$B$2:$S$451,7,0)</f>
        <v>i</v>
      </c>
      <c r="K1688" s="0" t="n">
        <f aca="false">VLOOKUP($D1688,metadata!$B$2:$S$451,8,0)</f>
        <v>3</v>
      </c>
      <c r="L1688" s="0" t="n">
        <f aca="false">VLOOKUP($D1688,metadata!$B$2:$S$451,9,0)</f>
        <v>4</v>
      </c>
      <c r="M1688" s="0" t="str">
        <f aca="false">VLOOKUP($D1688,metadata!$B$2:$S$451,10,0)</f>
        <v/>
      </c>
      <c r="N1688" s="0" t="str">
        <f aca="false">VLOOKUP($D1688,metadata!$B$2:$S$451,11,0)</f>
        <v>Acanthoscelides pallidipennis</v>
      </c>
      <c r="O1688" s="0" t="str">
        <f aca="false">VLOOKUP($D1688,metadata!$B$2:$S$451,12,0)</f>
        <v>coleoptera</v>
      </c>
      <c r="P1688" s="0" t="str">
        <f aca="false">VLOOKUP($D1688,metadata!$B$2:$S$451,13,0)</f>
        <v>Kobe</v>
      </c>
      <c r="Q1688" s="0" t="n">
        <f aca="false">VLOOKUP($D1688,metadata!$B$2:$S$451,14,0)</f>
        <v>34.75</v>
      </c>
      <c r="R1688" s="0" t="n">
        <f aca="false">VLOOKUP($D1688,metadata!$B$2:$S$451,15,0)</f>
        <v>135.13</v>
      </c>
      <c r="S1688" s="0" t="str">
        <f aca="false">VLOOKUP($D1688,metadata!$B$2:$S$451,16,0)</f>
        <v/>
      </c>
      <c r="T1688" s="0" t="n">
        <f aca="false">VLOOKUP($D1688,metadata!$B$2:$S$451,17,0)</f>
        <v>280</v>
      </c>
      <c r="U1688" s="0" t="str">
        <f aca="false">VLOOKUP($D1688,metadata!$B$2:$S$451,18,0)</f>
        <v/>
      </c>
      <c r="V1688" s="0" t="n">
        <f aca="false">VLOOKUP($D1688,metadata!$B$2:$Z$451,19,0)</f>
        <v>99</v>
      </c>
      <c r="W1688" s="0" t="str">
        <f aca="false">VLOOKUP($D1688,metadata!$B$2:$Z$451,20,0)</f>
        <v>global average</v>
      </c>
      <c r="X1688" s="0" t="str">
        <f aca="false">VLOOKUP($D1688,metadata!$B$2:$Z$451,21,0)</f>
        <v/>
      </c>
      <c r="Y1688" s="0" t="n">
        <f aca="false">VLOOKUP($D1688,metadata!$B$2:$Z$451,22,0)</f>
        <v>43</v>
      </c>
      <c r="Z1688" s="0" t="str">
        <f aca="false">VLOOKUP($D1688,metadata!$B$2:$Z$451,23,0)</f>
        <v/>
      </c>
      <c r="AA1688" s="0" t="str">
        <f aca="false">VLOOKUP($D1688,metadata!$B$2:$Z$451,24,0)</f>
        <v/>
      </c>
      <c r="AB1688" s="0" t="str">
        <f aca="false">VLOOKUP($D1688,metadata!$B$2:$Z$451,25,0)</f>
        <v/>
      </c>
      <c r="AC1688" s="0" t="n">
        <v>14.0186688561154</v>
      </c>
      <c r="AD1688" s="0" t="n">
        <v>97.6598070767785</v>
      </c>
      <c r="AF1688" s="0" t="n">
        <f aca="false">IF(AE1688="",V1688,AE1688)</f>
        <v>99</v>
      </c>
      <c r="AG1688" s="0" t="n">
        <f aca="false">ROUND(AC1688,1)</f>
        <v>14</v>
      </c>
      <c r="AH1688" s="0" t="n">
        <v>2011</v>
      </c>
      <c r="AI1688" s="0" t="s">
        <v>37</v>
      </c>
      <c r="AJ1688" s="0" t="s">
        <v>38</v>
      </c>
    </row>
    <row r="1689" customFormat="false" ht="13.8" hidden="false" customHeight="false" outlineLevel="0" collapsed="false">
      <c r="C1689" s="0" t="n">
        <v>1697</v>
      </c>
      <c r="D1689" s="3" t="str">
        <f aca="false">VLOOKUP(C1689,$A$1:$B$451,2)</f>
        <v>43-Kobe</v>
      </c>
      <c r="E1689" s="0" t="str">
        <f aca="false">VLOOKUP($D1689,metadata!$B$2:$S$451,2,0)</f>
        <v>Sadakiyo, S; Ishihara, M</v>
      </c>
      <c r="F1689" s="0" t="str">
        <f aca="false">VLOOKUP($D1689,metadata!$B$2:$S$451,3,0)</f>
        <v>Rapid seasonal adaptation of an alien bruchid after introduction: geographic variation in life cycle synchronization and critical photoperiod for diapause induction</v>
      </c>
      <c r="G1689" s="0" t="str">
        <f aca="false">VLOOKUP($D1689,metadata!$B$2:$S$451,4,0)</f>
        <v>10.1111/j.1570-7458.2011.01136.x</v>
      </c>
      <c r="H1689" s="0" t="str">
        <f aca="false">VLOOKUP($D1689,metadata!$B$2:$S$451,5,0)</f>
        <v>y</v>
      </c>
      <c r="I1689" s="0" t="str">
        <f aca="false">VLOOKUP($D1689,metadata!$B$2:$S$451,6,0)</f>
        <v>a</v>
      </c>
      <c r="J1689" s="0" t="str">
        <f aca="false">VLOOKUP($D1689,metadata!$B$2:$S$451,7,0)</f>
        <v>i</v>
      </c>
      <c r="K1689" s="0" t="n">
        <f aca="false">VLOOKUP($D1689,metadata!$B$2:$S$451,8,0)</f>
        <v>3</v>
      </c>
      <c r="L1689" s="0" t="n">
        <f aca="false">VLOOKUP($D1689,metadata!$B$2:$S$451,9,0)</f>
        <v>4</v>
      </c>
      <c r="M1689" s="0" t="str">
        <f aca="false">VLOOKUP($D1689,metadata!$B$2:$S$451,10,0)</f>
        <v/>
      </c>
      <c r="N1689" s="0" t="str">
        <f aca="false">VLOOKUP($D1689,metadata!$B$2:$S$451,11,0)</f>
        <v>Acanthoscelides pallidipennis</v>
      </c>
      <c r="O1689" s="0" t="str">
        <f aca="false">VLOOKUP($D1689,metadata!$B$2:$S$451,12,0)</f>
        <v>coleoptera</v>
      </c>
      <c r="P1689" s="0" t="str">
        <f aca="false">VLOOKUP($D1689,metadata!$B$2:$S$451,13,0)</f>
        <v>Kobe</v>
      </c>
      <c r="Q1689" s="0" t="n">
        <f aca="false">VLOOKUP($D1689,metadata!$B$2:$S$451,14,0)</f>
        <v>34.75</v>
      </c>
      <c r="R1689" s="0" t="n">
        <f aca="false">VLOOKUP($D1689,metadata!$B$2:$S$451,15,0)</f>
        <v>135.13</v>
      </c>
      <c r="S1689" s="0" t="str">
        <f aca="false">VLOOKUP($D1689,metadata!$B$2:$S$451,16,0)</f>
        <v/>
      </c>
      <c r="T1689" s="0" t="n">
        <f aca="false">VLOOKUP($D1689,metadata!$B$2:$S$451,17,0)</f>
        <v>280</v>
      </c>
      <c r="U1689" s="0" t="str">
        <f aca="false">VLOOKUP($D1689,metadata!$B$2:$S$451,18,0)</f>
        <v/>
      </c>
      <c r="V1689" s="0" t="n">
        <f aca="false">VLOOKUP($D1689,metadata!$B$2:$Z$451,19,0)</f>
        <v>99</v>
      </c>
      <c r="W1689" s="0" t="str">
        <f aca="false">VLOOKUP($D1689,metadata!$B$2:$Z$451,20,0)</f>
        <v>global average</v>
      </c>
      <c r="X1689" s="0" t="str">
        <f aca="false">VLOOKUP($D1689,metadata!$B$2:$Z$451,21,0)</f>
        <v/>
      </c>
      <c r="Y1689" s="0" t="n">
        <f aca="false">VLOOKUP($D1689,metadata!$B$2:$Z$451,22,0)</f>
        <v>43</v>
      </c>
      <c r="Z1689" s="0" t="str">
        <f aca="false">VLOOKUP($D1689,metadata!$B$2:$Z$451,23,0)</f>
        <v/>
      </c>
      <c r="AA1689" s="0" t="str">
        <f aca="false">VLOOKUP($D1689,metadata!$B$2:$Z$451,24,0)</f>
        <v/>
      </c>
      <c r="AB1689" s="0" t="str">
        <f aca="false">VLOOKUP($D1689,metadata!$B$2:$Z$451,25,0)</f>
        <v/>
      </c>
      <c r="AC1689" s="0" t="n">
        <v>15.0029460965318</v>
      </c>
      <c r="AD1689" s="0" t="n">
        <v>4.00511066522071</v>
      </c>
      <c r="AF1689" s="0" t="n">
        <f aca="false">IF(AE1689="",V1689,AE1689)</f>
        <v>99</v>
      </c>
      <c r="AG1689" s="0" t="n">
        <f aca="false">ROUND(AC1689,1)</f>
        <v>15</v>
      </c>
      <c r="AH1689" s="0" t="n">
        <v>2011</v>
      </c>
      <c r="AI1689" s="0" t="s">
        <v>37</v>
      </c>
      <c r="AJ1689" s="0" t="s">
        <v>38</v>
      </c>
    </row>
    <row r="1690" customFormat="false" ht="13.8" hidden="false" customHeight="false" outlineLevel="0" collapsed="false">
      <c r="C1690" s="0" t="n">
        <v>1698</v>
      </c>
      <c r="D1690" s="3" t="str">
        <f aca="false">VLOOKUP(C1690,$A$1:$B$451,2)</f>
        <v>43-Kobe</v>
      </c>
      <c r="E1690" s="0" t="str">
        <f aca="false">VLOOKUP($D1690,metadata!$B$2:$S$451,2,0)</f>
        <v>Sadakiyo, S; Ishihara, M</v>
      </c>
      <c r="F1690" s="0" t="str">
        <f aca="false">VLOOKUP($D1690,metadata!$B$2:$S$451,3,0)</f>
        <v>Rapid seasonal adaptation of an alien bruchid after introduction: geographic variation in life cycle synchronization and critical photoperiod for diapause induction</v>
      </c>
      <c r="G1690" s="0" t="str">
        <f aca="false">VLOOKUP($D1690,metadata!$B$2:$S$451,4,0)</f>
        <v>10.1111/j.1570-7458.2011.01136.x</v>
      </c>
      <c r="H1690" s="0" t="str">
        <f aca="false">VLOOKUP($D1690,metadata!$B$2:$S$451,5,0)</f>
        <v>y</v>
      </c>
      <c r="I1690" s="0" t="str">
        <f aca="false">VLOOKUP($D1690,metadata!$B$2:$S$451,6,0)</f>
        <v>a</v>
      </c>
      <c r="J1690" s="0" t="str">
        <f aca="false">VLOOKUP($D1690,metadata!$B$2:$S$451,7,0)</f>
        <v>i</v>
      </c>
      <c r="K1690" s="0" t="n">
        <f aca="false">VLOOKUP($D1690,metadata!$B$2:$S$451,8,0)</f>
        <v>3</v>
      </c>
      <c r="L1690" s="0" t="n">
        <f aca="false">VLOOKUP($D1690,metadata!$B$2:$S$451,9,0)</f>
        <v>4</v>
      </c>
      <c r="M1690" s="0" t="str">
        <f aca="false">VLOOKUP($D1690,metadata!$B$2:$S$451,10,0)</f>
        <v/>
      </c>
      <c r="N1690" s="0" t="str">
        <f aca="false">VLOOKUP($D1690,metadata!$B$2:$S$451,11,0)</f>
        <v>Acanthoscelides pallidipennis</v>
      </c>
      <c r="O1690" s="0" t="str">
        <f aca="false">VLOOKUP($D1690,metadata!$B$2:$S$451,12,0)</f>
        <v>coleoptera</v>
      </c>
      <c r="P1690" s="0" t="str">
        <f aca="false">VLOOKUP($D1690,metadata!$B$2:$S$451,13,0)</f>
        <v>Kobe</v>
      </c>
      <c r="Q1690" s="0" t="n">
        <f aca="false">VLOOKUP($D1690,metadata!$B$2:$S$451,14,0)</f>
        <v>34.75</v>
      </c>
      <c r="R1690" s="0" t="n">
        <f aca="false">VLOOKUP($D1690,metadata!$B$2:$S$451,15,0)</f>
        <v>135.13</v>
      </c>
      <c r="S1690" s="0" t="str">
        <f aca="false">VLOOKUP($D1690,metadata!$B$2:$S$451,16,0)</f>
        <v/>
      </c>
      <c r="T1690" s="0" t="n">
        <f aca="false">VLOOKUP($D1690,metadata!$B$2:$S$451,17,0)</f>
        <v>280</v>
      </c>
      <c r="U1690" s="0" t="str">
        <f aca="false">VLOOKUP($D1690,metadata!$B$2:$S$451,18,0)</f>
        <v/>
      </c>
      <c r="V1690" s="0" t="n">
        <f aca="false">VLOOKUP($D1690,metadata!$B$2:$Z$451,19,0)</f>
        <v>99</v>
      </c>
      <c r="W1690" s="0" t="str">
        <f aca="false">VLOOKUP($D1690,metadata!$B$2:$Z$451,20,0)</f>
        <v>global average</v>
      </c>
      <c r="X1690" s="0" t="str">
        <f aca="false">VLOOKUP($D1690,metadata!$B$2:$Z$451,21,0)</f>
        <v/>
      </c>
      <c r="Y1690" s="0" t="n">
        <f aca="false">VLOOKUP($D1690,metadata!$B$2:$Z$451,22,0)</f>
        <v>43</v>
      </c>
      <c r="Z1690" s="0" t="str">
        <f aca="false">VLOOKUP($D1690,metadata!$B$2:$Z$451,23,0)</f>
        <v/>
      </c>
      <c r="AA1690" s="0" t="str">
        <f aca="false">VLOOKUP($D1690,metadata!$B$2:$Z$451,24,0)</f>
        <v/>
      </c>
      <c r="AB1690" s="0" t="str">
        <f aca="false">VLOOKUP($D1690,metadata!$B$2:$Z$451,25,0)</f>
        <v/>
      </c>
      <c r="AC1690" s="0" t="n">
        <v>16.0006059036086</v>
      </c>
      <c r="AD1690" s="0" t="n">
        <v>4.25142365395002</v>
      </c>
      <c r="AF1690" s="0" t="n">
        <f aca="false">IF(AE1690="",V1690,AE1690)</f>
        <v>99</v>
      </c>
      <c r="AG1690" s="0" t="n">
        <f aca="false">ROUND(AC1690,1)</f>
        <v>16</v>
      </c>
      <c r="AH1690" s="0" t="n">
        <v>2011</v>
      </c>
      <c r="AI1690" s="0" t="s">
        <v>37</v>
      </c>
      <c r="AJ1690" s="0" t="s">
        <v>38</v>
      </c>
    </row>
    <row r="1691" customFormat="false" ht="13.8" hidden="false" customHeight="false" outlineLevel="0" collapsed="false">
      <c r="C1691" s="0" t="n">
        <v>1699</v>
      </c>
      <c r="D1691" s="3" t="str">
        <f aca="false">VLOOKUP(C1691,$A$1:$B$451,2)</f>
        <v>44-Asa</v>
      </c>
      <c r="E1691" s="0" t="str">
        <f aca="false">VLOOKUP($D1691,metadata!$B$2:$S$451,2,0)</f>
        <v>Schroeder, M; Dalin, P</v>
      </c>
      <c r="F1691" s="0" t="str">
        <f aca="false">VLOOKUP($D1691,metadata!$B$2:$S$451,3,0)</f>
        <v>Differences in photoperiod-induced diapause plasticity among different populations of the bark beetle Ips typographus and its predator Thanasimus formicarius</v>
      </c>
      <c r="G1691" s="0" t="str">
        <f aca="false">VLOOKUP($D1691,metadata!$B$2:$S$451,4,0)</f>
        <v>10.1111/afe.12189</v>
      </c>
      <c r="H1691" s="0" t="str">
        <f aca="false">VLOOKUP($D1691,metadata!$B$2:$S$451,5,0)</f>
        <v>y</v>
      </c>
      <c r="I1691" s="0" t="str">
        <f aca="false">VLOOKUP($D1691,metadata!$B$2:$S$451,6,0)</f>
        <v>a</v>
      </c>
      <c r="J1691" s="0" t="str">
        <f aca="false">VLOOKUP($D1691,metadata!$B$2:$S$451,7,0)</f>
        <v>i</v>
      </c>
      <c r="K1691" s="0" t="n">
        <f aca="false">VLOOKUP($D1691,metadata!$B$2:$S$451,8,0)</f>
        <v>4</v>
      </c>
      <c r="L1691" s="0" t="n">
        <f aca="false">VLOOKUP($D1691,metadata!$B$2:$S$451,9,0)</f>
        <v>5</v>
      </c>
      <c r="M1691" s="0" t="str">
        <f aca="false">VLOOKUP($D1691,metadata!$B$2:$S$451,10,0)</f>
        <v/>
      </c>
      <c r="N1691" s="0" t="str">
        <f aca="false">VLOOKUP($D1691,metadata!$B$2:$S$451,11,0)</f>
        <v>Ips typographus</v>
      </c>
      <c r="O1691" s="0" t="str">
        <f aca="false">VLOOKUP($D1691,metadata!$B$2:$S$451,12,0)</f>
        <v>coleoptera</v>
      </c>
      <c r="P1691" s="0" t="str">
        <f aca="false">VLOOKUP($D1691,metadata!$B$2:$S$451,13,0)</f>
        <v>Asa</v>
      </c>
      <c r="Q1691" s="0" t="n">
        <f aca="false">VLOOKUP($D1691,metadata!$B$2:$S$451,14,0)</f>
        <v>57.1666666666667</v>
      </c>
      <c r="R1691" s="0" t="n">
        <f aca="false">VLOOKUP($D1691,metadata!$B$2:$S$451,15,0)</f>
        <v>14.7833333333333</v>
      </c>
      <c r="S1691" s="0" t="str">
        <f aca="false">VLOOKUP($D1691,metadata!$B$2:$S$451,16,0)</f>
        <v>1'</v>
      </c>
      <c r="T1691" s="0" t="n">
        <f aca="false">VLOOKUP($D1691,metadata!$B$2:$S$451,17,0)</f>
        <v>200</v>
      </c>
      <c r="U1691" s="0" t="str">
        <f aca="false">VLOOKUP($D1691,metadata!$B$2:$S$451,18,0)</f>
        <v/>
      </c>
      <c r="V1691" s="0" t="n">
        <f aca="false">VLOOKUP($D1691,metadata!$B$2:$Z$451,19,0)</f>
        <v>50.8</v>
      </c>
      <c r="W1691" s="0" t="str">
        <f aca="false">VLOOKUP($D1691,metadata!$B$2:$Z$451,20,0)</f>
        <v>acc</v>
      </c>
      <c r="X1691" s="0" t="str">
        <f aca="false">VLOOKUP($D1691,metadata!$B$2:$Z$451,21,0)</f>
        <v/>
      </c>
      <c r="Y1691" s="0" t="n">
        <f aca="false">VLOOKUP($D1691,metadata!$B$2:$Z$451,22,0)</f>
        <v>44</v>
      </c>
      <c r="Z1691" s="0" t="str">
        <f aca="false">VLOOKUP($D1691,metadata!$B$2:$Z$451,23,0)</f>
        <v/>
      </c>
      <c r="AA1691" s="0" t="str">
        <f aca="false">VLOOKUP($D1691,metadata!$B$2:$Z$451,24,0)</f>
        <v/>
      </c>
      <c r="AB1691" s="0" t="str">
        <f aca="false">VLOOKUP($D1691,metadata!$B$2:$Z$451,25,0)</f>
        <v/>
      </c>
      <c r="AC1691" s="0" t="n">
        <v>16.9857052177224</v>
      </c>
      <c r="AD1691" s="0" t="n">
        <v>20.0880199737632</v>
      </c>
      <c r="AF1691" s="0" t="n">
        <f aca="false">IF(AE1691="",V1691,AE1691)</f>
        <v>50.8</v>
      </c>
      <c r="AG1691" s="0" t="n">
        <f aca="false">ROUND(AC1691,1)</f>
        <v>17</v>
      </c>
      <c r="AH1691" s="0" t="n">
        <v>2016</v>
      </c>
      <c r="AI1691" s="0" t="s">
        <v>37</v>
      </c>
      <c r="AJ1691" s="0" t="s">
        <v>38</v>
      </c>
    </row>
    <row r="1692" customFormat="false" ht="13.8" hidden="false" customHeight="false" outlineLevel="0" collapsed="false">
      <c r="C1692" s="0" t="n">
        <v>1700</v>
      </c>
      <c r="D1692" s="3" t="str">
        <f aca="false">VLOOKUP(C1692,$A$1:$B$451,2)</f>
        <v>44-Asa</v>
      </c>
      <c r="E1692" s="0" t="str">
        <f aca="false">VLOOKUP($D1692,metadata!$B$2:$S$451,2,0)</f>
        <v>Schroeder, M; Dalin, P</v>
      </c>
      <c r="F1692" s="0" t="str">
        <f aca="false">VLOOKUP($D1692,metadata!$B$2:$S$451,3,0)</f>
        <v>Differences in photoperiod-induced diapause plasticity among different populations of the bark beetle Ips typographus and its predator Thanasimus formicarius</v>
      </c>
      <c r="G1692" s="0" t="str">
        <f aca="false">VLOOKUP($D1692,metadata!$B$2:$S$451,4,0)</f>
        <v>10.1111/afe.12189</v>
      </c>
      <c r="H1692" s="0" t="str">
        <f aca="false">VLOOKUP($D1692,metadata!$B$2:$S$451,5,0)</f>
        <v>y</v>
      </c>
      <c r="I1692" s="0" t="str">
        <f aca="false">VLOOKUP($D1692,metadata!$B$2:$S$451,6,0)</f>
        <v>a</v>
      </c>
      <c r="J1692" s="0" t="str">
        <f aca="false">VLOOKUP($D1692,metadata!$B$2:$S$451,7,0)</f>
        <v>i</v>
      </c>
      <c r="K1692" s="0" t="n">
        <f aca="false">VLOOKUP($D1692,metadata!$B$2:$S$451,8,0)</f>
        <v>4</v>
      </c>
      <c r="L1692" s="0" t="n">
        <f aca="false">VLOOKUP($D1692,metadata!$B$2:$S$451,9,0)</f>
        <v>5</v>
      </c>
      <c r="M1692" s="0" t="str">
        <f aca="false">VLOOKUP($D1692,metadata!$B$2:$S$451,10,0)</f>
        <v/>
      </c>
      <c r="N1692" s="0" t="str">
        <f aca="false">VLOOKUP($D1692,metadata!$B$2:$S$451,11,0)</f>
        <v>Ips typographus</v>
      </c>
      <c r="O1692" s="0" t="str">
        <f aca="false">VLOOKUP($D1692,metadata!$B$2:$S$451,12,0)</f>
        <v>coleoptera</v>
      </c>
      <c r="P1692" s="0" t="str">
        <f aca="false">VLOOKUP($D1692,metadata!$B$2:$S$451,13,0)</f>
        <v>Asa</v>
      </c>
      <c r="Q1692" s="0" t="n">
        <f aca="false">VLOOKUP($D1692,metadata!$B$2:$S$451,14,0)</f>
        <v>57.1666666666667</v>
      </c>
      <c r="R1692" s="0" t="n">
        <f aca="false">VLOOKUP($D1692,metadata!$B$2:$S$451,15,0)</f>
        <v>14.7833333333333</v>
      </c>
      <c r="S1692" s="0" t="str">
        <f aca="false">VLOOKUP($D1692,metadata!$B$2:$S$451,16,0)</f>
        <v>1'</v>
      </c>
      <c r="T1692" s="0" t="n">
        <f aca="false">VLOOKUP($D1692,metadata!$B$2:$S$451,17,0)</f>
        <v>200</v>
      </c>
      <c r="U1692" s="0" t="str">
        <f aca="false">VLOOKUP($D1692,metadata!$B$2:$S$451,18,0)</f>
        <v/>
      </c>
      <c r="V1692" s="0" t="n">
        <f aca="false">VLOOKUP($D1692,metadata!$B$2:$Z$451,19,0)</f>
        <v>50.8</v>
      </c>
      <c r="W1692" s="0" t="str">
        <f aca="false">VLOOKUP($D1692,metadata!$B$2:$Z$451,20,0)</f>
        <v>acc</v>
      </c>
      <c r="X1692" s="0" t="str">
        <f aca="false">VLOOKUP($D1692,metadata!$B$2:$Z$451,21,0)</f>
        <v/>
      </c>
      <c r="Y1692" s="0" t="n">
        <f aca="false">VLOOKUP($D1692,metadata!$B$2:$Z$451,22,0)</f>
        <v>44</v>
      </c>
      <c r="Z1692" s="0" t="str">
        <f aca="false">VLOOKUP($D1692,metadata!$B$2:$Z$451,23,0)</f>
        <v/>
      </c>
      <c r="AA1692" s="0" t="str">
        <f aca="false">VLOOKUP($D1692,metadata!$B$2:$Z$451,24,0)</f>
        <v/>
      </c>
      <c r="AB1692" s="0" t="str">
        <f aca="false">VLOOKUP($D1692,metadata!$B$2:$Z$451,25,0)</f>
        <v/>
      </c>
      <c r="AC1692" s="0" t="n">
        <v>17.9975117430493</v>
      </c>
      <c r="AD1692" s="0" t="n">
        <v>0.210528543015527</v>
      </c>
      <c r="AF1692" s="0" t="n">
        <f aca="false">IF(AE1692="",V1692,AE1692)</f>
        <v>50.8</v>
      </c>
      <c r="AG1692" s="0" t="n">
        <f aca="false">ROUND(AC1692,1)</f>
        <v>18</v>
      </c>
      <c r="AH1692" s="0" t="n">
        <v>2016</v>
      </c>
      <c r="AI1692" s="0" t="s">
        <v>37</v>
      </c>
      <c r="AJ1692" s="0" t="s">
        <v>38</v>
      </c>
    </row>
    <row r="1693" customFormat="false" ht="13.8" hidden="false" customHeight="false" outlineLevel="0" collapsed="false">
      <c r="C1693" s="0" t="n">
        <v>1701</v>
      </c>
      <c r="D1693" s="3" t="str">
        <f aca="false">VLOOKUP(C1693,$A$1:$B$451,2)</f>
        <v>44-Asa</v>
      </c>
      <c r="E1693" s="0" t="str">
        <f aca="false">VLOOKUP($D1693,metadata!$B$2:$S$451,2,0)</f>
        <v>Schroeder, M; Dalin, P</v>
      </c>
      <c r="F1693" s="0" t="str">
        <f aca="false">VLOOKUP($D1693,metadata!$B$2:$S$451,3,0)</f>
        <v>Differences in photoperiod-induced diapause plasticity among different populations of the bark beetle Ips typographus and its predator Thanasimus formicarius</v>
      </c>
      <c r="G1693" s="0" t="str">
        <f aca="false">VLOOKUP($D1693,metadata!$B$2:$S$451,4,0)</f>
        <v>10.1111/afe.12189</v>
      </c>
      <c r="H1693" s="0" t="str">
        <f aca="false">VLOOKUP($D1693,metadata!$B$2:$S$451,5,0)</f>
        <v>y</v>
      </c>
      <c r="I1693" s="0" t="str">
        <f aca="false">VLOOKUP($D1693,metadata!$B$2:$S$451,6,0)</f>
        <v>a</v>
      </c>
      <c r="J1693" s="0" t="str">
        <f aca="false">VLOOKUP($D1693,metadata!$B$2:$S$451,7,0)</f>
        <v>i</v>
      </c>
      <c r="K1693" s="0" t="n">
        <f aca="false">VLOOKUP($D1693,metadata!$B$2:$S$451,8,0)</f>
        <v>4</v>
      </c>
      <c r="L1693" s="0" t="n">
        <f aca="false">VLOOKUP($D1693,metadata!$B$2:$S$451,9,0)</f>
        <v>5</v>
      </c>
      <c r="M1693" s="0" t="str">
        <f aca="false">VLOOKUP($D1693,metadata!$B$2:$S$451,10,0)</f>
        <v/>
      </c>
      <c r="N1693" s="0" t="str">
        <f aca="false">VLOOKUP($D1693,metadata!$B$2:$S$451,11,0)</f>
        <v>Ips typographus</v>
      </c>
      <c r="O1693" s="0" t="str">
        <f aca="false">VLOOKUP($D1693,metadata!$B$2:$S$451,12,0)</f>
        <v>coleoptera</v>
      </c>
      <c r="P1693" s="0" t="str">
        <f aca="false">VLOOKUP($D1693,metadata!$B$2:$S$451,13,0)</f>
        <v>Asa</v>
      </c>
      <c r="Q1693" s="0" t="n">
        <f aca="false">VLOOKUP($D1693,metadata!$B$2:$S$451,14,0)</f>
        <v>57.1666666666667</v>
      </c>
      <c r="R1693" s="0" t="n">
        <f aca="false">VLOOKUP($D1693,metadata!$B$2:$S$451,15,0)</f>
        <v>14.7833333333333</v>
      </c>
      <c r="S1693" s="0" t="str">
        <f aca="false">VLOOKUP($D1693,metadata!$B$2:$S$451,16,0)</f>
        <v>1'</v>
      </c>
      <c r="T1693" s="0" t="n">
        <f aca="false">VLOOKUP($D1693,metadata!$B$2:$S$451,17,0)</f>
        <v>200</v>
      </c>
      <c r="U1693" s="0" t="str">
        <f aca="false">VLOOKUP($D1693,metadata!$B$2:$S$451,18,0)</f>
        <v/>
      </c>
      <c r="V1693" s="0" t="n">
        <f aca="false">VLOOKUP($D1693,metadata!$B$2:$Z$451,19,0)</f>
        <v>50.8</v>
      </c>
      <c r="W1693" s="0" t="str">
        <f aca="false">VLOOKUP($D1693,metadata!$B$2:$Z$451,20,0)</f>
        <v>acc</v>
      </c>
      <c r="X1693" s="0" t="str">
        <f aca="false">VLOOKUP($D1693,metadata!$B$2:$Z$451,21,0)</f>
        <v/>
      </c>
      <c r="Y1693" s="0" t="n">
        <f aca="false">VLOOKUP($D1693,metadata!$B$2:$Z$451,22,0)</f>
        <v>44</v>
      </c>
      <c r="Z1693" s="0" t="str">
        <f aca="false">VLOOKUP($D1693,metadata!$B$2:$Z$451,23,0)</f>
        <v/>
      </c>
      <c r="AA1693" s="0" t="str">
        <f aca="false">VLOOKUP($D1693,metadata!$B$2:$Z$451,24,0)</f>
        <v/>
      </c>
      <c r="AB1693" s="0" t="str">
        <f aca="false">VLOOKUP($D1693,metadata!$B$2:$Z$451,25,0)</f>
        <v/>
      </c>
      <c r="AC1693" s="0" t="n">
        <v>19.9950234860987</v>
      </c>
      <c r="AD1693" s="0" t="n">
        <v>0.421268672506457</v>
      </c>
      <c r="AF1693" s="0" t="n">
        <f aca="false">IF(AE1693="",V1693,AE1693)</f>
        <v>50.8</v>
      </c>
      <c r="AG1693" s="0" t="n">
        <f aca="false">ROUND(AC1693,1)</f>
        <v>20</v>
      </c>
      <c r="AH1693" s="0" t="n">
        <v>2016</v>
      </c>
      <c r="AI1693" s="0" t="s">
        <v>37</v>
      </c>
      <c r="AJ1693" s="0" t="s">
        <v>38</v>
      </c>
    </row>
    <row r="1694" customFormat="false" ht="13.8" hidden="false" customHeight="false" outlineLevel="0" collapsed="false">
      <c r="C1694" s="0" t="n">
        <v>1702</v>
      </c>
      <c r="D1694" s="3" t="str">
        <f aca="false">VLOOKUP(C1694,$A$1:$B$451,2)</f>
        <v>44-Asa</v>
      </c>
      <c r="E1694" s="0" t="str">
        <f aca="false">VLOOKUP($D1694,metadata!$B$2:$S$451,2,0)</f>
        <v>Schroeder, M; Dalin, P</v>
      </c>
      <c r="F1694" s="0" t="str">
        <f aca="false">VLOOKUP($D1694,metadata!$B$2:$S$451,3,0)</f>
        <v>Differences in photoperiod-induced diapause plasticity among different populations of the bark beetle Ips typographus and its predator Thanasimus formicarius</v>
      </c>
      <c r="G1694" s="0" t="str">
        <f aca="false">VLOOKUP($D1694,metadata!$B$2:$S$451,4,0)</f>
        <v>10.1111/afe.12189</v>
      </c>
      <c r="H1694" s="0" t="str">
        <f aca="false">VLOOKUP($D1694,metadata!$B$2:$S$451,5,0)</f>
        <v>y</v>
      </c>
      <c r="I1694" s="0" t="str">
        <f aca="false">VLOOKUP($D1694,metadata!$B$2:$S$451,6,0)</f>
        <v>a</v>
      </c>
      <c r="J1694" s="0" t="str">
        <f aca="false">VLOOKUP($D1694,metadata!$B$2:$S$451,7,0)</f>
        <v>i</v>
      </c>
      <c r="K1694" s="0" t="n">
        <f aca="false">VLOOKUP($D1694,metadata!$B$2:$S$451,8,0)</f>
        <v>4</v>
      </c>
      <c r="L1694" s="0" t="n">
        <f aca="false">VLOOKUP($D1694,metadata!$B$2:$S$451,9,0)</f>
        <v>5</v>
      </c>
      <c r="M1694" s="0" t="str">
        <f aca="false">VLOOKUP($D1694,metadata!$B$2:$S$451,10,0)</f>
        <v/>
      </c>
      <c r="N1694" s="0" t="str">
        <f aca="false">VLOOKUP($D1694,metadata!$B$2:$S$451,11,0)</f>
        <v>Ips typographus</v>
      </c>
      <c r="O1694" s="0" t="str">
        <f aca="false">VLOOKUP($D1694,metadata!$B$2:$S$451,12,0)</f>
        <v>coleoptera</v>
      </c>
      <c r="P1694" s="0" t="str">
        <f aca="false">VLOOKUP($D1694,metadata!$B$2:$S$451,13,0)</f>
        <v>Asa</v>
      </c>
      <c r="Q1694" s="0" t="n">
        <f aca="false">VLOOKUP($D1694,metadata!$B$2:$S$451,14,0)</f>
        <v>57.1666666666667</v>
      </c>
      <c r="R1694" s="0" t="n">
        <f aca="false">VLOOKUP($D1694,metadata!$B$2:$S$451,15,0)</f>
        <v>14.7833333333333</v>
      </c>
      <c r="S1694" s="0" t="str">
        <f aca="false">VLOOKUP($D1694,metadata!$B$2:$S$451,16,0)</f>
        <v>1'</v>
      </c>
      <c r="T1694" s="0" t="n">
        <f aca="false">VLOOKUP($D1694,metadata!$B$2:$S$451,17,0)</f>
        <v>200</v>
      </c>
      <c r="U1694" s="0" t="str">
        <f aca="false">VLOOKUP($D1694,metadata!$B$2:$S$451,18,0)</f>
        <v/>
      </c>
      <c r="V1694" s="0" t="n">
        <f aca="false">VLOOKUP($D1694,metadata!$B$2:$Z$451,19,0)</f>
        <v>50.8</v>
      </c>
      <c r="W1694" s="0" t="str">
        <f aca="false">VLOOKUP($D1694,metadata!$B$2:$Z$451,20,0)</f>
        <v>acc</v>
      </c>
      <c r="X1694" s="0" t="str">
        <f aca="false">VLOOKUP($D1694,metadata!$B$2:$Z$451,21,0)</f>
        <v/>
      </c>
      <c r="Y1694" s="0" t="n">
        <f aca="false">VLOOKUP($D1694,metadata!$B$2:$Z$451,22,0)</f>
        <v>44</v>
      </c>
      <c r="Z1694" s="0" t="str">
        <f aca="false">VLOOKUP($D1694,metadata!$B$2:$Z$451,23,0)</f>
        <v/>
      </c>
      <c r="AA1694" s="0" t="str">
        <f aca="false">VLOOKUP($D1694,metadata!$B$2:$Z$451,24,0)</f>
        <v/>
      </c>
      <c r="AB1694" s="0" t="str">
        <f aca="false">VLOOKUP($D1694,metadata!$B$2:$Z$451,25,0)</f>
        <v/>
      </c>
      <c r="AC1694" s="0" t="n">
        <v>22.012966019212</v>
      </c>
      <c r="AD1694" s="0" t="n">
        <v>4.17375481359231</v>
      </c>
      <c r="AF1694" s="0" t="n">
        <f aca="false">IF(AE1694="",V1694,AE1694)</f>
        <v>50.8</v>
      </c>
      <c r="AG1694" s="0" t="n">
        <f aca="false">ROUND(AC1694,1)</f>
        <v>22</v>
      </c>
      <c r="AH1694" s="0" t="n">
        <v>2016</v>
      </c>
      <c r="AI1694" s="0" t="s">
        <v>37</v>
      </c>
      <c r="AJ1694" s="0" t="s">
        <v>38</v>
      </c>
    </row>
    <row r="1695" customFormat="false" ht="13.8" hidden="false" customHeight="false" outlineLevel="0" collapsed="false">
      <c r="C1695" s="0" t="n">
        <v>1703</v>
      </c>
      <c r="D1695" s="3" t="str">
        <f aca="false">VLOOKUP(C1695,$A$1:$B$451,2)</f>
        <v>44-Asa</v>
      </c>
      <c r="E1695" s="0" t="str">
        <f aca="false">VLOOKUP($D1695,metadata!$B$2:$S$451,2,0)</f>
        <v>Schroeder, M; Dalin, P</v>
      </c>
      <c r="F1695" s="0" t="str">
        <f aca="false">VLOOKUP($D1695,metadata!$B$2:$S$451,3,0)</f>
        <v>Differences in photoperiod-induced diapause plasticity among different populations of the bark beetle Ips typographus and its predator Thanasimus formicarius</v>
      </c>
      <c r="G1695" s="0" t="str">
        <f aca="false">VLOOKUP($D1695,metadata!$B$2:$S$451,4,0)</f>
        <v>10.1111/afe.12189</v>
      </c>
      <c r="H1695" s="0" t="str">
        <f aca="false">VLOOKUP($D1695,metadata!$B$2:$S$451,5,0)</f>
        <v>y</v>
      </c>
      <c r="I1695" s="0" t="str">
        <f aca="false">VLOOKUP($D1695,metadata!$B$2:$S$451,6,0)</f>
        <v>a</v>
      </c>
      <c r="J1695" s="0" t="str">
        <f aca="false">VLOOKUP($D1695,metadata!$B$2:$S$451,7,0)</f>
        <v>i</v>
      </c>
      <c r="K1695" s="0" t="n">
        <f aca="false">VLOOKUP($D1695,metadata!$B$2:$S$451,8,0)</f>
        <v>4</v>
      </c>
      <c r="L1695" s="0" t="n">
        <f aca="false">VLOOKUP($D1695,metadata!$B$2:$S$451,9,0)</f>
        <v>5</v>
      </c>
      <c r="M1695" s="0" t="str">
        <f aca="false">VLOOKUP($D1695,metadata!$B$2:$S$451,10,0)</f>
        <v/>
      </c>
      <c r="N1695" s="0" t="str">
        <f aca="false">VLOOKUP($D1695,metadata!$B$2:$S$451,11,0)</f>
        <v>Ips typographus</v>
      </c>
      <c r="O1695" s="0" t="str">
        <f aca="false">VLOOKUP($D1695,metadata!$B$2:$S$451,12,0)</f>
        <v>coleoptera</v>
      </c>
      <c r="P1695" s="0" t="str">
        <f aca="false">VLOOKUP($D1695,metadata!$B$2:$S$451,13,0)</f>
        <v>Asa</v>
      </c>
      <c r="Q1695" s="0" t="n">
        <f aca="false">VLOOKUP($D1695,metadata!$B$2:$S$451,14,0)</f>
        <v>57.1666666666667</v>
      </c>
      <c r="R1695" s="0" t="n">
        <f aca="false">VLOOKUP($D1695,metadata!$B$2:$S$451,15,0)</f>
        <v>14.7833333333333</v>
      </c>
      <c r="S1695" s="0" t="str">
        <f aca="false">VLOOKUP($D1695,metadata!$B$2:$S$451,16,0)</f>
        <v>1'</v>
      </c>
      <c r="T1695" s="0" t="n">
        <f aca="false">VLOOKUP($D1695,metadata!$B$2:$S$451,17,0)</f>
        <v>200</v>
      </c>
      <c r="U1695" s="0" t="str">
        <f aca="false">VLOOKUP($D1695,metadata!$B$2:$S$451,18,0)</f>
        <v/>
      </c>
      <c r="V1695" s="0" t="n">
        <f aca="false">VLOOKUP($D1695,metadata!$B$2:$Z$451,19,0)</f>
        <v>50.8</v>
      </c>
      <c r="W1695" s="0" t="str">
        <f aca="false">VLOOKUP($D1695,metadata!$B$2:$Z$451,20,0)</f>
        <v>acc</v>
      </c>
      <c r="X1695" s="0" t="str">
        <f aca="false">VLOOKUP($D1695,metadata!$B$2:$Z$451,21,0)</f>
        <v/>
      </c>
      <c r="Y1695" s="0" t="n">
        <f aca="false">VLOOKUP($D1695,metadata!$B$2:$Z$451,22,0)</f>
        <v>44</v>
      </c>
      <c r="Z1695" s="0" t="str">
        <f aca="false">VLOOKUP($D1695,metadata!$B$2:$Z$451,23,0)</f>
        <v/>
      </c>
      <c r="AA1695" s="0" t="str">
        <f aca="false">VLOOKUP($D1695,metadata!$B$2:$Z$451,24,0)</f>
        <v/>
      </c>
      <c r="AB1695" s="0" t="str">
        <f aca="false">VLOOKUP($D1695,metadata!$B$2:$Z$451,25,0)</f>
        <v/>
      </c>
      <c r="AC1695" s="0" t="n">
        <v>23.5103550421057</v>
      </c>
      <c r="AD1695" s="0" t="n">
        <v>21.9118953916465</v>
      </c>
      <c r="AF1695" s="0" t="n">
        <f aca="false">IF(AE1695="",V1695,AE1695)</f>
        <v>50.8</v>
      </c>
      <c r="AG1695" s="0" t="n">
        <f aca="false">ROUND(AC1695,1)</f>
        <v>23.5</v>
      </c>
      <c r="AH1695" s="0" t="n">
        <v>2016</v>
      </c>
      <c r="AI1695" s="0" t="s">
        <v>37</v>
      </c>
      <c r="AJ1695" s="0" t="s">
        <v>38</v>
      </c>
    </row>
    <row r="1696" customFormat="false" ht="13.8" hidden="false" customHeight="false" outlineLevel="0" collapsed="false">
      <c r="C1696" s="0" t="n">
        <v>1704</v>
      </c>
      <c r="D1696" s="3" t="str">
        <f aca="false">VLOOKUP(C1696,$A$1:$B$451,2)</f>
        <v>44-Uppland</v>
      </c>
      <c r="E1696" s="0" t="str">
        <f aca="false">VLOOKUP($D1696,metadata!$B$2:$S$451,2,0)</f>
        <v>Schroeder, M; Dalin, P</v>
      </c>
      <c r="F1696" s="0" t="str">
        <f aca="false">VLOOKUP($D1696,metadata!$B$2:$S$451,3,0)</f>
        <v>Differences in photoperiod-induced diapause plasticity among different populations of the bark beetle Ips typographus and its predator Thanasimus formicarius</v>
      </c>
      <c r="G1696" s="0" t="str">
        <f aca="false">VLOOKUP($D1696,metadata!$B$2:$S$451,4,0)</f>
        <v>10.1111/afe.12189</v>
      </c>
      <c r="H1696" s="0" t="str">
        <f aca="false">VLOOKUP($D1696,metadata!$B$2:$S$451,5,0)</f>
        <v>y</v>
      </c>
      <c r="I1696" s="0" t="str">
        <f aca="false">VLOOKUP($D1696,metadata!$B$2:$S$451,6,0)</f>
        <v>a</v>
      </c>
      <c r="J1696" s="0" t="str">
        <f aca="false">VLOOKUP($D1696,metadata!$B$2:$S$451,7,0)</f>
        <v>i</v>
      </c>
      <c r="K1696" s="0" t="n">
        <f aca="false">VLOOKUP($D1696,metadata!$B$2:$S$451,8,0)</f>
        <v>4</v>
      </c>
      <c r="L1696" s="0" t="n">
        <f aca="false">VLOOKUP($D1696,metadata!$B$2:$S$451,9,0)</f>
        <v>5</v>
      </c>
      <c r="M1696" s="0" t="str">
        <f aca="false">VLOOKUP($D1696,metadata!$B$2:$S$451,10,0)</f>
        <v/>
      </c>
      <c r="N1696" s="0" t="str">
        <f aca="false">VLOOKUP($D1696,metadata!$B$2:$S$451,11,0)</f>
        <v>Ips typographus</v>
      </c>
      <c r="O1696" s="0" t="str">
        <f aca="false">VLOOKUP($D1696,metadata!$B$2:$S$451,12,0)</f>
        <v>coleoptera</v>
      </c>
      <c r="P1696" s="0" t="str">
        <f aca="false">VLOOKUP($D1696,metadata!$B$2:$S$451,13,0)</f>
        <v>Uppland</v>
      </c>
      <c r="Q1696" s="0" t="n">
        <f aca="false">VLOOKUP($D1696,metadata!$B$2:$S$451,14,0)</f>
        <v>60.25</v>
      </c>
      <c r="R1696" s="0" t="n">
        <f aca="false">VLOOKUP($D1696,metadata!$B$2:$S$451,15,0)</f>
        <v>18.5333333333333</v>
      </c>
      <c r="S1696" s="0" t="str">
        <f aca="false">VLOOKUP($D1696,metadata!$B$2:$S$451,16,0)</f>
        <v>1'</v>
      </c>
      <c r="T1696" s="0" t="n">
        <f aca="false">VLOOKUP($D1696,metadata!$B$2:$S$451,17,0)</f>
        <v>50</v>
      </c>
      <c r="U1696" s="0" t="str">
        <f aca="false">VLOOKUP($D1696,metadata!$B$2:$S$451,18,0)</f>
        <v/>
      </c>
      <c r="V1696" s="0" t="n">
        <f aca="false">VLOOKUP($D1696,metadata!$B$2:$Z$451,19,0)</f>
        <v>46.4</v>
      </c>
      <c r="W1696" s="0" t="str">
        <f aca="false">VLOOKUP($D1696,metadata!$B$2:$Z$451,20,0)</f>
        <v>acc</v>
      </c>
      <c r="X1696" s="0" t="str">
        <f aca="false">VLOOKUP($D1696,metadata!$B$2:$Z$451,21,0)</f>
        <v/>
      </c>
      <c r="Y1696" s="0" t="n">
        <f aca="false">VLOOKUP($D1696,metadata!$B$2:$Z$451,22,0)</f>
        <v>44</v>
      </c>
      <c r="Z1696" s="0" t="str">
        <f aca="false">VLOOKUP($D1696,metadata!$B$2:$Z$451,23,0)</f>
        <v/>
      </c>
      <c r="AA1696" s="0" t="str">
        <f aca="false">VLOOKUP($D1696,metadata!$B$2:$Z$451,24,0)</f>
        <v/>
      </c>
      <c r="AB1696" s="0" t="str">
        <f aca="false">VLOOKUP($D1696,metadata!$B$2:$Z$451,25,0)</f>
        <v/>
      </c>
      <c r="AC1696" s="0" t="n">
        <v>16.9878210824764</v>
      </c>
      <c r="AD1696" s="0" t="n">
        <v>41.1673225847403</v>
      </c>
      <c r="AF1696" s="0" t="n">
        <f aca="false">IF(AE1696="",V1696,AE1696)</f>
        <v>46.4</v>
      </c>
      <c r="AG1696" s="0" t="n">
        <f aca="false">ROUND(AC1696,1)</f>
        <v>17</v>
      </c>
      <c r="AH1696" s="0" t="n">
        <v>2016</v>
      </c>
      <c r="AI1696" s="0" t="s">
        <v>37</v>
      </c>
      <c r="AJ1696" s="0" t="s">
        <v>38</v>
      </c>
    </row>
    <row r="1697" customFormat="false" ht="13.8" hidden="false" customHeight="false" outlineLevel="0" collapsed="false">
      <c r="C1697" s="0" t="n">
        <v>1705</v>
      </c>
      <c r="D1697" s="3" t="str">
        <f aca="false">VLOOKUP(C1697,$A$1:$B$451,2)</f>
        <v>44-Uppland</v>
      </c>
      <c r="E1697" s="0" t="str">
        <f aca="false">VLOOKUP($D1697,metadata!$B$2:$S$451,2,0)</f>
        <v>Schroeder, M; Dalin, P</v>
      </c>
      <c r="F1697" s="0" t="str">
        <f aca="false">VLOOKUP($D1697,metadata!$B$2:$S$451,3,0)</f>
        <v>Differences in photoperiod-induced diapause plasticity among different populations of the bark beetle Ips typographus and its predator Thanasimus formicarius</v>
      </c>
      <c r="G1697" s="0" t="str">
        <f aca="false">VLOOKUP($D1697,metadata!$B$2:$S$451,4,0)</f>
        <v>10.1111/afe.12189</v>
      </c>
      <c r="H1697" s="0" t="str">
        <f aca="false">VLOOKUP($D1697,metadata!$B$2:$S$451,5,0)</f>
        <v>y</v>
      </c>
      <c r="I1697" s="0" t="str">
        <f aca="false">VLOOKUP($D1697,metadata!$B$2:$S$451,6,0)</f>
        <v>a</v>
      </c>
      <c r="J1697" s="0" t="str">
        <f aca="false">VLOOKUP($D1697,metadata!$B$2:$S$451,7,0)</f>
        <v>i</v>
      </c>
      <c r="K1697" s="0" t="n">
        <f aca="false">VLOOKUP($D1697,metadata!$B$2:$S$451,8,0)</f>
        <v>4</v>
      </c>
      <c r="L1697" s="0" t="n">
        <f aca="false">VLOOKUP($D1697,metadata!$B$2:$S$451,9,0)</f>
        <v>5</v>
      </c>
      <c r="M1697" s="0" t="str">
        <f aca="false">VLOOKUP($D1697,metadata!$B$2:$S$451,10,0)</f>
        <v/>
      </c>
      <c r="N1697" s="0" t="str">
        <f aca="false">VLOOKUP($D1697,metadata!$B$2:$S$451,11,0)</f>
        <v>Ips typographus</v>
      </c>
      <c r="O1697" s="0" t="str">
        <f aca="false">VLOOKUP($D1697,metadata!$B$2:$S$451,12,0)</f>
        <v>coleoptera</v>
      </c>
      <c r="P1697" s="0" t="str">
        <f aca="false">VLOOKUP($D1697,metadata!$B$2:$S$451,13,0)</f>
        <v>Uppland</v>
      </c>
      <c r="Q1697" s="0" t="n">
        <f aca="false">VLOOKUP($D1697,metadata!$B$2:$S$451,14,0)</f>
        <v>60.25</v>
      </c>
      <c r="R1697" s="0" t="n">
        <f aca="false">VLOOKUP($D1697,metadata!$B$2:$S$451,15,0)</f>
        <v>18.5333333333333</v>
      </c>
      <c r="S1697" s="0" t="str">
        <f aca="false">VLOOKUP($D1697,metadata!$B$2:$S$451,16,0)</f>
        <v>1'</v>
      </c>
      <c r="T1697" s="0" t="n">
        <f aca="false">VLOOKUP($D1697,metadata!$B$2:$S$451,17,0)</f>
        <v>50</v>
      </c>
      <c r="U1697" s="0" t="str">
        <f aca="false">VLOOKUP($D1697,metadata!$B$2:$S$451,18,0)</f>
        <v/>
      </c>
      <c r="V1697" s="0" t="n">
        <f aca="false">VLOOKUP($D1697,metadata!$B$2:$Z$451,19,0)</f>
        <v>46.4</v>
      </c>
      <c r="W1697" s="0" t="str">
        <f aca="false">VLOOKUP($D1697,metadata!$B$2:$Z$451,20,0)</f>
        <v>acc</v>
      </c>
      <c r="X1697" s="0" t="str">
        <f aca="false">VLOOKUP($D1697,metadata!$B$2:$Z$451,21,0)</f>
        <v/>
      </c>
      <c r="Y1697" s="0" t="n">
        <f aca="false">VLOOKUP($D1697,metadata!$B$2:$Z$451,22,0)</f>
        <v>44</v>
      </c>
      <c r="Z1697" s="0" t="str">
        <f aca="false">VLOOKUP($D1697,metadata!$B$2:$Z$451,23,0)</f>
        <v/>
      </c>
      <c r="AA1697" s="0" t="str">
        <f aca="false">VLOOKUP($D1697,metadata!$B$2:$Z$451,24,0)</f>
        <v/>
      </c>
      <c r="AB1697" s="0" t="str">
        <f aca="false">VLOOKUP($D1697,metadata!$B$2:$Z$451,25,0)</f>
        <v/>
      </c>
      <c r="AC1697" s="0" t="n">
        <v>17.9904024374761</v>
      </c>
      <c r="AD1697" s="0" t="n">
        <v>29.3840717701324</v>
      </c>
      <c r="AF1697" s="0" t="n">
        <f aca="false">IF(AE1697="",V1697,AE1697)</f>
        <v>46.4</v>
      </c>
      <c r="AG1697" s="0" t="n">
        <f aca="false">ROUND(AC1697,1)</f>
        <v>18</v>
      </c>
      <c r="AH1697" s="0" t="n">
        <v>2016</v>
      </c>
      <c r="AI1697" s="0" t="s">
        <v>37</v>
      </c>
      <c r="AJ1697" s="0" t="s">
        <v>38</v>
      </c>
    </row>
    <row r="1698" customFormat="false" ht="13.8" hidden="false" customHeight="false" outlineLevel="0" collapsed="false">
      <c r="C1698" s="0" t="n">
        <v>1706</v>
      </c>
      <c r="D1698" s="3" t="str">
        <f aca="false">VLOOKUP(C1698,$A$1:$B$451,2)</f>
        <v>44-Uppland</v>
      </c>
      <c r="E1698" s="0" t="str">
        <f aca="false">VLOOKUP($D1698,metadata!$B$2:$S$451,2,0)</f>
        <v>Schroeder, M; Dalin, P</v>
      </c>
      <c r="F1698" s="0" t="str">
        <f aca="false">VLOOKUP($D1698,metadata!$B$2:$S$451,3,0)</f>
        <v>Differences in photoperiod-induced diapause plasticity among different populations of the bark beetle Ips typographus and its predator Thanasimus formicarius</v>
      </c>
      <c r="G1698" s="0" t="str">
        <f aca="false">VLOOKUP($D1698,metadata!$B$2:$S$451,4,0)</f>
        <v>10.1111/afe.12189</v>
      </c>
      <c r="H1698" s="0" t="str">
        <f aca="false">VLOOKUP($D1698,metadata!$B$2:$S$451,5,0)</f>
        <v>y</v>
      </c>
      <c r="I1698" s="0" t="str">
        <f aca="false">VLOOKUP($D1698,metadata!$B$2:$S$451,6,0)</f>
        <v>a</v>
      </c>
      <c r="J1698" s="0" t="str">
        <f aca="false">VLOOKUP($D1698,metadata!$B$2:$S$451,7,0)</f>
        <v>i</v>
      </c>
      <c r="K1698" s="0" t="n">
        <f aca="false">VLOOKUP($D1698,metadata!$B$2:$S$451,8,0)</f>
        <v>4</v>
      </c>
      <c r="L1698" s="0" t="n">
        <f aca="false">VLOOKUP($D1698,metadata!$B$2:$S$451,9,0)</f>
        <v>5</v>
      </c>
      <c r="M1698" s="0" t="str">
        <f aca="false">VLOOKUP($D1698,metadata!$B$2:$S$451,10,0)</f>
        <v/>
      </c>
      <c r="N1698" s="0" t="str">
        <f aca="false">VLOOKUP($D1698,metadata!$B$2:$S$451,11,0)</f>
        <v>Ips typographus</v>
      </c>
      <c r="O1698" s="0" t="str">
        <f aca="false">VLOOKUP($D1698,metadata!$B$2:$S$451,12,0)</f>
        <v>coleoptera</v>
      </c>
      <c r="P1698" s="0" t="str">
        <f aca="false">VLOOKUP($D1698,metadata!$B$2:$S$451,13,0)</f>
        <v>Uppland</v>
      </c>
      <c r="Q1698" s="0" t="n">
        <f aca="false">VLOOKUP($D1698,metadata!$B$2:$S$451,14,0)</f>
        <v>60.25</v>
      </c>
      <c r="R1698" s="0" t="n">
        <f aca="false">VLOOKUP($D1698,metadata!$B$2:$S$451,15,0)</f>
        <v>18.5333333333333</v>
      </c>
      <c r="S1698" s="0" t="str">
        <f aca="false">VLOOKUP($D1698,metadata!$B$2:$S$451,16,0)</f>
        <v>1'</v>
      </c>
      <c r="T1698" s="0" t="n">
        <f aca="false">VLOOKUP($D1698,metadata!$B$2:$S$451,17,0)</f>
        <v>50</v>
      </c>
      <c r="U1698" s="0" t="str">
        <f aca="false">VLOOKUP($D1698,metadata!$B$2:$S$451,18,0)</f>
        <v/>
      </c>
      <c r="V1698" s="0" t="n">
        <f aca="false">VLOOKUP($D1698,metadata!$B$2:$Z$451,19,0)</f>
        <v>46.4</v>
      </c>
      <c r="W1698" s="0" t="str">
        <f aca="false">VLOOKUP($D1698,metadata!$B$2:$Z$451,20,0)</f>
        <v>acc</v>
      </c>
      <c r="X1698" s="0" t="str">
        <f aca="false">VLOOKUP($D1698,metadata!$B$2:$Z$451,21,0)</f>
        <v/>
      </c>
      <c r="Y1698" s="0" t="n">
        <f aca="false">VLOOKUP($D1698,metadata!$B$2:$Z$451,22,0)</f>
        <v>44</v>
      </c>
      <c r="Z1698" s="0" t="str">
        <f aca="false">VLOOKUP($D1698,metadata!$B$2:$Z$451,23,0)</f>
        <v/>
      </c>
      <c r="AA1698" s="0" t="str">
        <f aca="false">VLOOKUP($D1698,metadata!$B$2:$Z$451,24,0)</f>
        <v/>
      </c>
      <c r="AB1698" s="0" t="str">
        <f aca="false">VLOOKUP($D1698,metadata!$B$2:$Z$451,25,0)</f>
        <v/>
      </c>
      <c r="AC1698" s="0" t="n">
        <v>19.9948880707545</v>
      </c>
      <c r="AD1698" s="0" t="n">
        <v>-0.927806694596085</v>
      </c>
      <c r="AF1698" s="0" t="n">
        <f aca="false">IF(AE1698="",V1698,AE1698)</f>
        <v>46.4</v>
      </c>
      <c r="AG1698" s="0" t="n">
        <f aca="false">ROUND(AC1698,1)</f>
        <v>20</v>
      </c>
      <c r="AH1698" s="0" t="n">
        <v>2016</v>
      </c>
      <c r="AI1698" s="0" t="s">
        <v>37</v>
      </c>
      <c r="AJ1698" s="0" t="s">
        <v>38</v>
      </c>
    </row>
    <row r="1699" customFormat="false" ht="13.8" hidden="false" customHeight="false" outlineLevel="0" collapsed="false">
      <c r="C1699" s="0" t="n">
        <v>1707</v>
      </c>
      <c r="D1699" s="3" t="str">
        <f aca="false">VLOOKUP(C1699,$A$1:$B$451,2)</f>
        <v>44-Uppland</v>
      </c>
      <c r="E1699" s="0" t="str">
        <f aca="false">VLOOKUP($D1699,metadata!$B$2:$S$451,2,0)</f>
        <v>Schroeder, M; Dalin, P</v>
      </c>
      <c r="F1699" s="0" t="str">
        <f aca="false">VLOOKUP($D1699,metadata!$B$2:$S$451,3,0)</f>
        <v>Differences in photoperiod-induced diapause plasticity among different populations of the bark beetle Ips typographus and its predator Thanasimus formicarius</v>
      </c>
      <c r="G1699" s="0" t="str">
        <f aca="false">VLOOKUP($D1699,metadata!$B$2:$S$451,4,0)</f>
        <v>10.1111/afe.12189</v>
      </c>
      <c r="H1699" s="0" t="str">
        <f aca="false">VLOOKUP($D1699,metadata!$B$2:$S$451,5,0)</f>
        <v>y</v>
      </c>
      <c r="I1699" s="0" t="str">
        <f aca="false">VLOOKUP($D1699,metadata!$B$2:$S$451,6,0)</f>
        <v>a</v>
      </c>
      <c r="J1699" s="0" t="str">
        <f aca="false">VLOOKUP($D1699,metadata!$B$2:$S$451,7,0)</f>
        <v>i</v>
      </c>
      <c r="K1699" s="0" t="n">
        <f aca="false">VLOOKUP($D1699,metadata!$B$2:$S$451,8,0)</f>
        <v>4</v>
      </c>
      <c r="L1699" s="0" t="n">
        <f aca="false">VLOOKUP($D1699,metadata!$B$2:$S$451,9,0)</f>
        <v>5</v>
      </c>
      <c r="M1699" s="0" t="str">
        <f aca="false">VLOOKUP($D1699,metadata!$B$2:$S$451,10,0)</f>
        <v/>
      </c>
      <c r="N1699" s="0" t="str">
        <f aca="false">VLOOKUP($D1699,metadata!$B$2:$S$451,11,0)</f>
        <v>Ips typographus</v>
      </c>
      <c r="O1699" s="0" t="str">
        <f aca="false">VLOOKUP($D1699,metadata!$B$2:$S$451,12,0)</f>
        <v>coleoptera</v>
      </c>
      <c r="P1699" s="0" t="str">
        <f aca="false">VLOOKUP($D1699,metadata!$B$2:$S$451,13,0)</f>
        <v>Uppland</v>
      </c>
      <c r="Q1699" s="0" t="n">
        <f aca="false">VLOOKUP($D1699,metadata!$B$2:$S$451,14,0)</f>
        <v>60.25</v>
      </c>
      <c r="R1699" s="0" t="n">
        <f aca="false">VLOOKUP($D1699,metadata!$B$2:$S$451,15,0)</f>
        <v>18.5333333333333</v>
      </c>
      <c r="S1699" s="0" t="str">
        <f aca="false">VLOOKUP($D1699,metadata!$B$2:$S$451,16,0)</f>
        <v>1'</v>
      </c>
      <c r="T1699" s="0" t="n">
        <f aca="false">VLOOKUP($D1699,metadata!$B$2:$S$451,17,0)</f>
        <v>50</v>
      </c>
      <c r="U1699" s="0" t="str">
        <f aca="false">VLOOKUP($D1699,metadata!$B$2:$S$451,18,0)</f>
        <v/>
      </c>
      <c r="V1699" s="0" t="n">
        <f aca="false">VLOOKUP($D1699,metadata!$B$2:$Z$451,19,0)</f>
        <v>46.4</v>
      </c>
      <c r="W1699" s="0" t="str">
        <f aca="false">VLOOKUP($D1699,metadata!$B$2:$Z$451,20,0)</f>
        <v>acc</v>
      </c>
      <c r="X1699" s="0" t="str">
        <f aca="false">VLOOKUP($D1699,metadata!$B$2:$Z$451,21,0)</f>
        <v/>
      </c>
      <c r="Y1699" s="0" t="n">
        <f aca="false">VLOOKUP($D1699,metadata!$B$2:$Z$451,22,0)</f>
        <v>44</v>
      </c>
      <c r="Z1699" s="0" t="str">
        <f aca="false">VLOOKUP($D1699,metadata!$B$2:$Z$451,23,0)</f>
        <v/>
      </c>
      <c r="AA1699" s="0" t="str">
        <f aca="false">VLOOKUP($D1699,metadata!$B$2:$Z$451,24,0)</f>
        <v/>
      </c>
      <c r="AB1699" s="0" t="str">
        <f aca="false">VLOOKUP($D1699,metadata!$B$2:$Z$451,25,0)</f>
        <v/>
      </c>
      <c r="AC1699" s="0" t="n">
        <v>22.0138969997037</v>
      </c>
      <c r="AD1699" s="0" t="n">
        <v>13.4486479624222</v>
      </c>
      <c r="AF1699" s="0" t="n">
        <f aca="false">IF(AE1699="",V1699,AE1699)</f>
        <v>46.4</v>
      </c>
      <c r="AG1699" s="0" t="n">
        <f aca="false">ROUND(AC1699,1)</f>
        <v>22</v>
      </c>
      <c r="AH1699" s="0" t="n">
        <v>2016</v>
      </c>
      <c r="AI1699" s="0" t="s">
        <v>37</v>
      </c>
      <c r="AJ1699" s="0" t="s">
        <v>38</v>
      </c>
    </row>
    <row r="1700" customFormat="false" ht="13.8" hidden="false" customHeight="false" outlineLevel="0" collapsed="false">
      <c r="C1700" s="0" t="n">
        <v>1708</v>
      </c>
      <c r="D1700" s="3" t="str">
        <f aca="false">VLOOKUP(C1700,$A$1:$B$451,2)</f>
        <v>44-Uppland</v>
      </c>
      <c r="E1700" s="0" t="str">
        <f aca="false">VLOOKUP($D1700,metadata!$B$2:$S$451,2,0)</f>
        <v>Schroeder, M; Dalin, P</v>
      </c>
      <c r="F1700" s="0" t="str">
        <f aca="false">VLOOKUP($D1700,metadata!$B$2:$S$451,3,0)</f>
        <v>Differences in photoperiod-induced diapause plasticity among different populations of the bark beetle Ips typographus and its predator Thanasimus formicarius</v>
      </c>
      <c r="G1700" s="0" t="str">
        <f aca="false">VLOOKUP($D1700,metadata!$B$2:$S$451,4,0)</f>
        <v>10.1111/afe.12189</v>
      </c>
      <c r="H1700" s="0" t="str">
        <f aca="false">VLOOKUP($D1700,metadata!$B$2:$S$451,5,0)</f>
        <v>y</v>
      </c>
      <c r="I1700" s="0" t="str">
        <f aca="false">VLOOKUP($D1700,metadata!$B$2:$S$451,6,0)</f>
        <v>a</v>
      </c>
      <c r="J1700" s="0" t="str">
        <f aca="false">VLOOKUP($D1700,metadata!$B$2:$S$451,7,0)</f>
        <v>i</v>
      </c>
      <c r="K1700" s="0" t="n">
        <f aca="false">VLOOKUP($D1700,metadata!$B$2:$S$451,8,0)</f>
        <v>4</v>
      </c>
      <c r="L1700" s="0" t="n">
        <f aca="false">VLOOKUP($D1700,metadata!$B$2:$S$451,9,0)</f>
        <v>5</v>
      </c>
      <c r="M1700" s="0" t="str">
        <f aca="false">VLOOKUP($D1700,metadata!$B$2:$S$451,10,0)</f>
        <v/>
      </c>
      <c r="N1700" s="0" t="str">
        <f aca="false">VLOOKUP($D1700,metadata!$B$2:$S$451,11,0)</f>
        <v>Ips typographus</v>
      </c>
      <c r="O1700" s="0" t="str">
        <f aca="false">VLOOKUP($D1700,metadata!$B$2:$S$451,12,0)</f>
        <v>coleoptera</v>
      </c>
      <c r="P1700" s="0" t="str">
        <f aca="false">VLOOKUP($D1700,metadata!$B$2:$S$451,13,0)</f>
        <v>Uppland</v>
      </c>
      <c r="Q1700" s="0" t="n">
        <f aca="false">VLOOKUP($D1700,metadata!$B$2:$S$451,14,0)</f>
        <v>60.25</v>
      </c>
      <c r="R1700" s="0" t="n">
        <f aca="false">VLOOKUP($D1700,metadata!$B$2:$S$451,15,0)</f>
        <v>18.5333333333333</v>
      </c>
      <c r="S1700" s="0" t="str">
        <f aca="false">VLOOKUP($D1700,metadata!$B$2:$S$451,16,0)</f>
        <v>1'</v>
      </c>
      <c r="T1700" s="0" t="n">
        <f aca="false">VLOOKUP($D1700,metadata!$B$2:$S$451,17,0)</f>
        <v>50</v>
      </c>
      <c r="U1700" s="0" t="str">
        <f aca="false">VLOOKUP($D1700,metadata!$B$2:$S$451,18,0)</f>
        <v/>
      </c>
      <c r="V1700" s="0" t="n">
        <f aca="false">VLOOKUP($D1700,metadata!$B$2:$Z$451,19,0)</f>
        <v>46.4</v>
      </c>
      <c r="W1700" s="0" t="str">
        <f aca="false">VLOOKUP($D1700,metadata!$B$2:$Z$451,20,0)</f>
        <v>acc</v>
      </c>
      <c r="X1700" s="0" t="str">
        <f aca="false">VLOOKUP($D1700,metadata!$B$2:$Z$451,21,0)</f>
        <v/>
      </c>
      <c r="Y1700" s="0" t="n">
        <f aca="false">VLOOKUP($D1700,metadata!$B$2:$Z$451,22,0)</f>
        <v>44</v>
      </c>
      <c r="Z1700" s="0" t="str">
        <f aca="false">VLOOKUP($D1700,metadata!$B$2:$Z$451,23,0)</f>
        <v/>
      </c>
      <c r="AA1700" s="0" t="str">
        <f aca="false">VLOOKUP($D1700,metadata!$B$2:$Z$451,24,0)</f>
        <v/>
      </c>
      <c r="AB1700" s="0" t="str">
        <f aca="false">VLOOKUP($D1700,metadata!$B$2:$Z$451,25,0)</f>
        <v/>
      </c>
      <c r="AC1700" s="0" t="n">
        <v>23.4994541068934</v>
      </c>
      <c r="AD1700" s="0" t="n">
        <v>13.3113283398924</v>
      </c>
      <c r="AF1700" s="0" t="n">
        <f aca="false">IF(AE1700="",V1700,AE1700)</f>
        <v>46.4</v>
      </c>
      <c r="AG1700" s="0" t="n">
        <f aca="false">ROUND(AC1700,1)</f>
        <v>23.5</v>
      </c>
      <c r="AH1700" s="0" t="n">
        <v>2016</v>
      </c>
      <c r="AI1700" s="0" t="s">
        <v>37</v>
      </c>
      <c r="AJ1700" s="0" t="s">
        <v>38</v>
      </c>
    </row>
    <row r="1701" customFormat="false" ht="13.8" hidden="false" customHeight="false" outlineLevel="0" collapsed="false">
      <c r="C1701" s="0" t="n">
        <v>1709</v>
      </c>
      <c r="D1701" s="3" t="str">
        <f aca="false">VLOOKUP(C1701,$A$1:$B$451,2)</f>
        <v>44-Vindeln</v>
      </c>
      <c r="E1701" s="0" t="str">
        <f aca="false">VLOOKUP($D1701,metadata!$B$2:$S$451,2,0)</f>
        <v>Schroeder, M; Dalin, P</v>
      </c>
      <c r="F1701" s="0" t="str">
        <f aca="false">VLOOKUP($D1701,metadata!$B$2:$S$451,3,0)</f>
        <v>Differences in photoperiod-induced diapause plasticity among different populations of the bark beetle Ips typographus and its predator Thanasimus formicarius</v>
      </c>
      <c r="G1701" s="0" t="str">
        <f aca="false">VLOOKUP($D1701,metadata!$B$2:$S$451,4,0)</f>
        <v>10.1111/afe.12189</v>
      </c>
      <c r="H1701" s="0" t="str">
        <f aca="false">VLOOKUP($D1701,metadata!$B$2:$S$451,5,0)</f>
        <v>y</v>
      </c>
      <c r="I1701" s="0" t="str">
        <f aca="false">VLOOKUP($D1701,metadata!$B$2:$S$451,6,0)</f>
        <v>a</v>
      </c>
      <c r="J1701" s="0" t="str">
        <f aca="false">VLOOKUP($D1701,metadata!$B$2:$S$451,7,0)</f>
        <v>i</v>
      </c>
      <c r="K1701" s="0" t="n">
        <f aca="false">VLOOKUP($D1701,metadata!$B$2:$S$451,8,0)</f>
        <v>4</v>
      </c>
      <c r="L1701" s="0" t="n">
        <f aca="false">VLOOKUP($D1701,metadata!$B$2:$S$451,9,0)</f>
        <v>5</v>
      </c>
      <c r="M1701" s="0" t="str">
        <f aca="false">VLOOKUP($D1701,metadata!$B$2:$S$451,10,0)</f>
        <v/>
      </c>
      <c r="N1701" s="0" t="str">
        <f aca="false">VLOOKUP($D1701,metadata!$B$2:$S$451,11,0)</f>
        <v>Ips typographus</v>
      </c>
      <c r="O1701" s="0" t="str">
        <f aca="false">VLOOKUP($D1701,metadata!$B$2:$S$451,12,0)</f>
        <v>coleoptera</v>
      </c>
      <c r="P1701" s="0" t="str">
        <f aca="false">VLOOKUP($D1701,metadata!$B$2:$S$451,13,0)</f>
        <v>Vindeln</v>
      </c>
      <c r="Q1701" s="0" t="n">
        <f aca="false">VLOOKUP($D1701,metadata!$B$2:$S$451,14,0)</f>
        <v>64.1666666666667</v>
      </c>
      <c r="R1701" s="0" t="n">
        <f aca="false">VLOOKUP($D1701,metadata!$B$2:$S$451,15,0)</f>
        <v>19.75</v>
      </c>
      <c r="S1701" s="0" t="str">
        <f aca="false">VLOOKUP($D1701,metadata!$B$2:$S$451,16,0)</f>
        <v>1'</v>
      </c>
      <c r="T1701" s="0" t="n">
        <f aca="false">VLOOKUP($D1701,metadata!$B$2:$S$451,17,0)</f>
        <v>200</v>
      </c>
      <c r="U1701" s="0" t="str">
        <f aca="false">VLOOKUP($D1701,metadata!$B$2:$S$451,18,0)</f>
        <v/>
      </c>
      <c r="V1701" s="0" t="n">
        <f aca="false">VLOOKUP($D1701,metadata!$B$2:$Z$451,19,0)</f>
        <v>50.6</v>
      </c>
      <c r="W1701" s="0" t="str">
        <f aca="false">VLOOKUP($D1701,metadata!$B$2:$Z$451,20,0)</f>
        <v>acc</v>
      </c>
      <c r="X1701" s="0" t="str">
        <f aca="false">VLOOKUP($D1701,metadata!$B$2:$Z$451,21,0)</f>
        <v/>
      </c>
      <c r="Y1701" s="0" t="n">
        <f aca="false">VLOOKUP($D1701,metadata!$B$2:$Z$451,22,0)</f>
        <v>44</v>
      </c>
      <c r="Z1701" s="0" t="str">
        <f aca="false">VLOOKUP($D1701,metadata!$B$2:$Z$451,23,0)</f>
        <v/>
      </c>
      <c r="AA1701" s="0" t="str">
        <f aca="false">VLOOKUP($D1701,metadata!$B$2:$Z$451,24,0)</f>
        <v/>
      </c>
      <c r="AB1701" s="0" t="str">
        <f aca="false">VLOOKUP($D1701,metadata!$B$2:$Z$451,25,0)</f>
        <v/>
      </c>
      <c r="AC1701" s="0" t="n">
        <v>17.0121958444416</v>
      </c>
      <c r="AD1701" s="0" t="n">
        <v>84.0008886631966</v>
      </c>
      <c r="AF1701" s="0" t="n">
        <f aca="false">IF(AE1701="",V1701,AE1701)</f>
        <v>50.6</v>
      </c>
      <c r="AG1701" s="0" t="n">
        <f aca="false">ROUND(AC1701,1)</f>
        <v>17</v>
      </c>
      <c r="AH1701" s="0" t="n">
        <v>2016</v>
      </c>
      <c r="AI1701" s="0" t="s">
        <v>37</v>
      </c>
      <c r="AJ1701" s="0" t="s">
        <v>38</v>
      </c>
    </row>
    <row r="1702" customFormat="false" ht="13.8" hidden="false" customHeight="false" outlineLevel="0" collapsed="false">
      <c r="C1702" s="0" t="n">
        <v>1710</v>
      </c>
      <c r="D1702" s="3" t="str">
        <f aca="false">VLOOKUP(C1702,$A$1:$B$451,2)</f>
        <v>44-Vindeln</v>
      </c>
      <c r="E1702" s="0" t="str">
        <f aca="false">VLOOKUP($D1702,metadata!$B$2:$S$451,2,0)</f>
        <v>Schroeder, M; Dalin, P</v>
      </c>
      <c r="F1702" s="0" t="str">
        <f aca="false">VLOOKUP($D1702,metadata!$B$2:$S$451,3,0)</f>
        <v>Differences in photoperiod-induced diapause plasticity among different populations of the bark beetle Ips typographus and its predator Thanasimus formicarius</v>
      </c>
      <c r="G1702" s="0" t="str">
        <f aca="false">VLOOKUP($D1702,metadata!$B$2:$S$451,4,0)</f>
        <v>10.1111/afe.12189</v>
      </c>
      <c r="H1702" s="0" t="str">
        <f aca="false">VLOOKUP($D1702,metadata!$B$2:$S$451,5,0)</f>
        <v>y</v>
      </c>
      <c r="I1702" s="0" t="str">
        <f aca="false">VLOOKUP($D1702,metadata!$B$2:$S$451,6,0)</f>
        <v>a</v>
      </c>
      <c r="J1702" s="0" t="str">
        <f aca="false">VLOOKUP($D1702,metadata!$B$2:$S$451,7,0)</f>
        <v>i</v>
      </c>
      <c r="K1702" s="0" t="n">
        <f aca="false">VLOOKUP($D1702,metadata!$B$2:$S$451,8,0)</f>
        <v>4</v>
      </c>
      <c r="L1702" s="0" t="n">
        <f aca="false">VLOOKUP($D1702,metadata!$B$2:$S$451,9,0)</f>
        <v>5</v>
      </c>
      <c r="M1702" s="0" t="str">
        <f aca="false">VLOOKUP($D1702,metadata!$B$2:$S$451,10,0)</f>
        <v/>
      </c>
      <c r="N1702" s="0" t="str">
        <f aca="false">VLOOKUP($D1702,metadata!$B$2:$S$451,11,0)</f>
        <v>Ips typographus</v>
      </c>
      <c r="O1702" s="0" t="str">
        <f aca="false">VLOOKUP($D1702,metadata!$B$2:$S$451,12,0)</f>
        <v>coleoptera</v>
      </c>
      <c r="P1702" s="0" t="str">
        <f aca="false">VLOOKUP($D1702,metadata!$B$2:$S$451,13,0)</f>
        <v>Vindeln</v>
      </c>
      <c r="Q1702" s="0" t="n">
        <f aca="false">VLOOKUP($D1702,metadata!$B$2:$S$451,14,0)</f>
        <v>64.1666666666667</v>
      </c>
      <c r="R1702" s="0" t="n">
        <f aca="false">VLOOKUP($D1702,metadata!$B$2:$S$451,15,0)</f>
        <v>19.75</v>
      </c>
      <c r="S1702" s="0" t="str">
        <f aca="false">VLOOKUP($D1702,metadata!$B$2:$S$451,16,0)</f>
        <v>1'</v>
      </c>
      <c r="T1702" s="0" t="n">
        <f aca="false">VLOOKUP($D1702,metadata!$B$2:$S$451,17,0)</f>
        <v>200</v>
      </c>
      <c r="U1702" s="0" t="str">
        <f aca="false">VLOOKUP($D1702,metadata!$B$2:$S$451,18,0)</f>
        <v/>
      </c>
      <c r="V1702" s="0" t="n">
        <f aca="false">VLOOKUP($D1702,metadata!$B$2:$Z$451,19,0)</f>
        <v>50.6</v>
      </c>
      <c r="W1702" s="0" t="str">
        <f aca="false">VLOOKUP($D1702,metadata!$B$2:$Z$451,20,0)</f>
        <v>acc</v>
      </c>
      <c r="X1702" s="0" t="str">
        <f aca="false">VLOOKUP($D1702,metadata!$B$2:$Z$451,21,0)</f>
        <v/>
      </c>
      <c r="Y1702" s="0" t="n">
        <f aca="false">VLOOKUP($D1702,metadata!$B$2:$Z$451,22,0)</f>
        <v>44</v>
      </c>
      <c r="Z1702" s="0" t="str">
        <f aca="false">VLOOKUP($D1702,metadata!$B$2:$Z$451,23,0)</f>
        <v/>
      </c>
      <c r="AA1702" s="0" t="str">
        <f aca="false">VLOOKUP($D1702,metadata!$B$2:$Z$451,24,0)</f>
        <v/>
      </c>
      <c r="AB1702" s="0" t="str">
        <f aca="false">VLOOKUP($D1702,metadata!$B$2:$Z$451,25,0)</f>
        <v/>
      </c>
      <c r="AC1702" s="0" t="n">
        <v>18.0033515297702</v>
      </c>
      <c r="AD1702" s="0" t="n">
        <v>58.3894037493123</v>
      </c>
      <c r="AF1702" s="0" t="n">
        <f aca="false">IF(AE1702="",V1702,AE1702)</f>
        <v>50.6</v>
      </c>
      <c r="AG1702" s="0" t="n">
        <f aca="false">ROUND(AC1702,1)</f>
        <v>18</v>
      </c>
      <c r="AH1702" s="0" t="n">
        <v>2016</v>
      </c>
      <c r="AI1702" s="0" t="s">
        <v>37</v>
      </c>
      <c r="AJ1702" s="0" t="s">
        <v>38</v>
      </c>
    </row>
    <row r="1703" customFormat="false" ht="13.8" hidden="false" customHeight="false" outlineLevel="0" collapsed="false">
      <c r="C1703" s="0" t="n">
        <v>1711</v>
      </c>
      <c r="D1703" s="3" t="str">
        <f aca="false">VLOOKUP(C1703,$A$1:$B$451,2)</f>
        <v>44-Vindeln</v>
      </c>
      <c r="E1703" s="0" t="str">
        <f aca="false">VLOOKUP($D1703,metadata!$B$2:$S$451,2,0)</f>
        <v>Schroeder, M; Dalin, P</v>
      </c>
      <c r="F1703" s="0" t="str">
        <f aca="false">VLOOKUP($D1703,metadata!$B$2:$S$451,3,0)</f>
        <v>Differences in photoperiod-induced diapause plasticity among different populations of the bark beetle Ips typographus and its predator Thanasimus formicarius</v>
      </c>
      <c r="G1703" s="0" t="str">
        <f aca="false">VLOOKUP($D1703,metadata!$B$2:$S$451,4,0)</f>
        <v>10.1111/afe.12189</v>
      </c>
      <c r="H1703" s="0" t="str">
        <f aca="false">VLOOKUP($D1703,metadata!$B$2:$S$451,5,0)</f>
        <v>y</v>
      </c>
      <c r="I1703" s="0" t="str">
        <f aca="false">VLOOKUP($D1703,metadata!$B$2:$S$451,6,0)</f>
        <v>a</v>
      </c>
      <c r="J1703" s="0" t="str">
        <f aca="false">VLOOKUP($D1703,metadata!$B$2:$S$451,7,0)</f>
        <v>i</v>
      </c>
      <c r="K1703" s="0" t="n">
        <f aca="false">VLOOKUP($D1703,metadata!$B$2:$S$451,8,0)</f>
        <v>4</v>
      </c>
      <c r="L1703" s="0" t="n">
        <f aca="false">VLOOKUP($D1703,metadata!$B$2:$S$451,9,0)</f>
        <v>5</v>
      </c>
      <c r="M1703" s="0" t="str">
        <f aca="false">VLOOKUP($D1703,metadata!$B$2:$S$451,10,0)</f>
        <v/>
      </c>
      <c r="N1703" s="0" t="str">
        <f aca="false">VLOOKUP($D1703,metadata!$B$2:$S$451,11,0)</f>
        <v>Ips typographus</v>
      </c>
      <c r="O1703" s="0" t="str">
        <f aca="false">VLOOKUP($D1703,metadata!$B$2:$S$451,12,0)</f>
        <v>coleoptera</v>
      </c>
      <c r="P1703" s="0" t="str">
        <f aca="false">VLOOKUP($D1703,metadata!$B$2:$S$451,13,0)</f>
        <v>Vindeln</v>
      </c>
      <c r="Q1703" s="0" t="n">
        <f aca="false">VLOOKUP($D1703,metadata!$B$2:$S$451,14,0)</f>
        <v>64.1666666666667</v>
      </c>
      <c r="R1703" s="0" t="n">
        <f aca="false">VLOOKUP($D1703,metadata!$B$2:$S$451,15,0)</f>
        <v>19.75</v>
      </c>
      <c r="S1703" s="0" t="str">
        <f aca="false">VLOOKUP($D1703,metadata!$B$2:$S$451,16,0)</f>
        <v>1'</v>
      </c>
      <c r="T1703" s="0" t="n">
        <f aca="false">VLOOKUP($D1703,metadata!$B$2:$S$451,17,0)</f>
        <v>200</v>
      </c>
      <c r="U1703" s="0" t="str">
        <f aca="false">VLOOKUP($D1703,metadata!$B$2:$S$451,18,0)</f>
        <v/>
      </c>
      <c r="V1703" s="0" t="n">
        <f aca="false">VLOOKUP($D1703,metadata!$B$2:$Z$451,19,0)</f>
        <v>50.6</v>
      </c>
      <c r="W1703" s="0" t="str">
        <f aca="false">VLOOKUP($D1703,metadata!$B$2:$Z$451,20,0)</f>
        <v>acc</v>
      </c>
      <c r="X1703" s="0" t="str">
        <f aca="false">VLOOKUP($D1703,metadata!$B$2:$Z$451,21,0)</f>
        <v/>
      </c>
      <c r="Y1703" s="0" t="n">
        <f aca="false">VLOOKUP($D1703,metadata!$B$2:$Z$451,22,0)</f>
        <v>44</v>
      </c>
      <c r="Z1703" s="0" t="str">
        <f aca="false">VLOOKUP($D1703,metadata!$B$2:$Z$451,23,0)</f>
        <v/>
      </c>
      <c r="AA1703" s="0" t="str">
        <f aca="false">VLOOKUP($D1703,metadata!$B$2:$Z$451,24,0)</f>
        <v/>
      </c>
      <c r="AB1703" s="0" t="str">
        <f aca="false">VLOOKUP($D1703,metadata!$B$2:$Z$451,25,0)</f>
        <v/>
      </c>
      <c r="AC1703" s="0" t="n">
        <v>19.9976302314756</v>
      </c>
      <c r="AD1703" s="0" t="n">
        <v>26.3909694892302</v>
      </c>
      <c r="AF1703" s="0" t="n">
        <f aca="false">IF(AE1703="",V1703,AE1703)</f>
        <v>50.6</v>
      </c>
      <c r="AG1703" s="0" t="n">
        <f aca="false">ROUND(AC1703,1)</f>
        <v>20</v>
      </c>
      <c r="AH1703" s="0" t="n">
        <v>2016</v>
      </c>
      <c r="AI1703" s="0" t="s">
        <v>37</v>
      </c>
      <c r="AJ1703" s="0" t="s">
        <v>38</v>
      </c>
    </row>
    <row r="1704" customFormat="false" ht="13.8" hidden="false" customHeight="false" outlineLevel="0" collapsed="false">
      <c r="C1704" s="0" t="n">
        <v>1712</v>
      </c>
      <c r="D1704" s="3" t="str">
        <f aca="false">VLOOKUP(C1704,$A$1:$B$451,2)</f>
        <v>44-Vindeln</v>
      </c>
      <c r="E1704" s="0" t="str">
        <f aca="false">VLOOKUP($D1704,metadata!$B$2:$S$451,2,0)</f>
        <v>Schroeder, M; Dalin, P</v>
      </c>
      <c r="F1704" s="0" t="str">
        <f aca="false">VLOOKUP($D1704,metadata!$B$2:$S$451,3,0)</f>
        <v>Differences in photoperiod-induced diapause plasticity among different populations of the bark beetle Ips typographus and its predator Thanasimus formicarius</v>
      </c>
      <c r="G1704" s="0" t="str">
        <f aca="false">VLOOKUP($D1704,metadata!$B$2:$S$451,4,0)</f>
        <v>10.1111/afe.12189</v>
      </c>
      <c r="H1704" s="0" t="str">
        <f aca="false">VLOOKUP($D1704,metadata!$B$2:$S$451,5,0)</f>
        <v>y</v>
      </c>
      <c r="I1704" s="0" t="str">
        <f aca="false">VLOOKUP($D1704,metadata!$B$2:$S$451,6,0)</f>
        <v>a</v>
      </c>
      <c r="J1704" s="0" t="str">
        <f aca="false">VLOOKUP($D1704,metadata!$B$2:$S$451,7,0)</f>
        <v>i</v>
      </c>
      <c r="K1704" s="0" t="n">
        <f aca="false">VLOOKUP($D1704,metadata!$B$2:$S$451,8,0)</f>
        <v>4</v>
      </c>
      <c r="L1704" s="0" t="n">
        <f aca="false">VLOOKUP($D1704,metadata!$B$2:$S$451,9,0)</f>
        <v>5</v>
      </c>
      <c r="M1704" s="0" t="str">
        <f aca="false">VLOOKUP($D1704,metadata!$B$2:$S$451,10,0)</f>
        <v/>
      </c>
      <c r="N1704" s="0" t="str">
        <f aca="false">VLOOKUP($D1704,metadata!$B$2:$S$451,11,0)</f>
        <v>Ips typographus</v>
      </c>
      <c r="O1704" s="0" t="str">
        <f aca="false">VLOOKUP($D1704,metadata!$B$2:$S$451,12,0)</f>
        <v>coleoptera</v>
      </c>
      <c r="P1704" s="0" t="str">
        <f aca="false">VLOOKUP($D1704,metadata!$B$2:$S$451,13,0)</f>
        <v>Vindeln</v>
      </c>
      <c r="Q1704" s="0" t="n">
        <f aca="false">VLOOKUP($D1704,metadata!$B$2:$S$451,14,0)</f>
        <v>64.1666666666667</v>
      </c>
      <c r="R1704" s="0" t="n">
        <f aca="false">VLOOKUP($D1704,metadata!$B$2:$S$451,15,0)</f>
        <v>19.75</v>
      </c>
      <c r="S1704" s="0" t="str">
        <f aca="false">VLOOKUP($D1704,metadata!$B$2:$S$451,16,0)</f>
        <v>1'</v>
      </c>
      <c r="T1704" s="0" t="n">
        <f aca="false">VLOOKUP($D1704,metadata!$B$2:$S$451,17,0)</f>
        <v>200</v>
      </c>
      <c r="U1704" s="0" t="str">
        <f aca="false">VLOOKUP($D1704,metadata!$B$2:$S$451,18,0)</f>
        <v/>
      </c>
      <c r="V1704" s="0" t="n">
        <f aca="false">VLOOKUP($D1704,metadata!$B$2:$Z$451,19,0)</f>
        <v>50.6</v>
      </c>
      <c r="W1704" s="0" t="str">
        <f aca="false">VLOOKUP($D1704,metadata!$B$2:$Z$451,20,0)</f>
        <v>acc</v>
      </c>
      <c r="X1704" s="0" t="str">
        <f aca="false">VLOOKUP($D1704,metadata!$B$2:$Z$451,21,0)</f>
        <v/>
      </c>
      <c r="Y1704" s="0" t="n">
        <f aca="false">VLOOKUP($D1704,metadata!$B$2:$Z$451,22,0)</f>
        <v>44</v>
      </c>
      <c r="Z1704" s="0" t="str">
        <f aca="false">VLOOKUP($D1704,metadata!$B$2:$Z$451,23,0)</f>
        <v/>
      </c>
      <c r="AA1704" s="0" t="str">
        <f aca="false">VLOOKUP($D1704,metadata!$B$2:$Z$451,24,0)</f>
        <v/>
      </c>
      <c r="AB1704" s="0" t="str">
        <f aca="false">VLOOKUP($D1704,metadata!$B$2:$Z$451,25,0)</f>
        <v/>
      </c>
      <c r="AC1704" s="0" t="n">
        <v>22.0144386610807</v>
      </c>
      <c r="AD1704" s="0" t="n">
        <v>18.8449494308323</v>
      </c>
      <c r="AF1704" s="0" t="n">
        <f aca="false">IF(AE1704="",V1704,AE1704)</f>
        <v>50.6</v>
      </c>
      <c r="AG1704" s="0" t="n">
        <f aca="false">ROUND(AC1704,1)</f>
        <v>22</v>
      </c>
      <c r="AH1704" s="0" t="n">
        <v>2016</v>
      </c>
      <c r="AI1704" s="0" t="s">
        <v>37</v>
      </c>
      <c r="AJ1704" s="0" t="s">
        <v>38</v>
      </c>
    </row>
    <row r="1705" customFormat="false" ht="13.8" hidden="false" customHeight="false" outlineLevel="0" collapsed="false">
      <c r="C1705" s="0" t="n">
        <v>1713</v>
      </c>
      <c r="D1705" s="3" t="str">
        <f aca="false">VLOOKUP(C1705,$A$1:$B$451,2)</f>
        <v>44-Vindeln</v>
      </c>
      <c r="E1705" s="0" t="str">
        <f aca="false">VLOOKUP($D1705,metadata!$B$2:$S$451,2,0)</f>
        <v>Schroeder, M; Dalin, P</v>
      </c>
      <c r="F1705" s="0" t="str">
        <f aca="false">VLOOKUP($D1705,metadata!$B$2:$S$451,3,0)</f>
        <v>Differences in photoperiod-induced diapause plasticity among different populations of the bark beetle Ips typographus and its predator Thanasimus formicarius</v>
      </c>
      <c r="G1705" s="0" t="str">
        <f aca="false">VLOOKUP($D1705,metadata!$B$2:$S$451,4,0)</f>
        <v>10.1111/afe.12189</v>
      </c>
      <c r="H1705" s="0" t="str">
        <f aca="false">VLOOKUP($D1705,metadata!$B$2:$S$451,5,0)</f>
        <v>y</v>
      </c>
      <c r="I1705" s="0" t="str">
        <f aca="false">VLOOKUP($D1705,metadata!$B$2:$S$451,6,0)</f>
        <v>a</v>
      </c>
      <c r="J1705" s="0" t="str">
        <f aca="false">VLOOKUP($D1705,metadata!$B$2:$S$451,7,0)</f>
        <v>i</v>
      </c>
      <c r="K1705" s="0" t="n">
        <f aca="false">VLOOKUP($D1705,metadata!$B$2:$S$451,8,0)</f>
        <v>4</v>
      </c>
      <c r="L1705" s="0" t="n">
        <f aca="false">VLOOKUP($D1705,metadata!$B$2:$S$451,9,0)</f>
        <v>5</v>
      </c>
      <c r="M1705" s="0" t="str">
        <f aca="false">VLOOKUP($D1705,metadata!$B$2:$S$451,10,0)</f>
        <v/>
      </c>
      <c r="N1705" s="0" t="str">
        <f aca="false">VLOOKUP($D1705,metadata!$B$2:$S$451,11,0)</f>
        <v>Ips typographus</v>
      </c>
      <c r="O1705" s="0" t="str">
        <f aca="false">VLOOKUP($D1705,metadata!$B$2:$S$451,12,0)</f>
        <v>coleoptera</v>
      </c>
      <c r="P1705" s="0" t="str">
        <f aca="false">VLOOKUP($D1705,metadata!$B$2:$S$451,13,0)</f>
        <v>Vindeln</v>
      </c>
      <c r="Q1705" s="0" t="n">
        <f aca="false">VLOOKUP($D1705,metadata!$B$2:$S$451,14,0)</f>
        <v>64.1666666666667</v>
      </c>
      <c r="R1705" s="0" t="n">
        <f aca="false">VLOOKUP($D1705,metadata!$B$2:$S$451,15,0)</f>
        <v>19.75</v>
      </c>
      <c r="S1705" s="0" t="str">
        <f aca="false">VLOOKUP($D1705,metadata!$B$2:$S$451,16,0)</f>
        <v>1'</v>
      </c>
      <c r="T1705" s="0" t="n">
        <f aca="false">VLOOKUP($D1705,metadata!$B$2:$S$451,17,0)</f>
        <v>200</v>
      </c>
      <c r="U1705" s="0" t="str">
        <f aca="false">VLOOKUP($D1705,metadata!$B$2:$S$451,18,0)</f>
        <v/>
      </c>
      <c r="V1705" s="0" t="n">
        <f aca="false">VLOOKUP($D1705,metadata!$B$2:$Z$451,19,0)</f>
        <v>50.6</v>
      </c>
      <c r="W1705" s="0" t="str">
        <f aca="false">VLOOKUP($D1705,metadata!$B$2:$Z$451,20,0)</f>
        <v>acc</v>
      </c>
      <c r="X1705" s="0" t="str">
        <f aca="false">VLOOKUP($D1705,metadata!$B$2:$Z$451,21,0)</f>
        <v/>
      </c>
      <c r="Y1705" s="0" t="n">
        <f aca="false">VLOOKUP($D1705,metadata!$B$2:$Z$451,22,0)</f>
        <v>44</v>
      </c>
      <c r="Z1705" s="0" t="str">
        <f aca="false">VLOOKUP($D1705,metadata!$B$2:$Z$451,23,0)</f>
        <v/>
      </c>
      <c r="AA1705" s="0" t="str">
        <f aca="false">VLOOKUP($D1705,metadata!$B$2:$Z$451,24,0)</f>
        <v/>
      </c>
      <c r="AB1705" s="0" t="str">
        <f aca="false">VLOOKUP($D1705,metadata!$B$2:$Z$451,25,0)</f>
        <v/>
      </c>
      <c r="AC1705" s="0" t="n">
        <v>23.5206296813507</v>
      </c>
      <c r="AD1705" s="0" t="n">
        <v>24.2729888705513</v>
      </c>
      <c r="AF1705" s="0" t="n">
        <f aca="false">IF(AE1705="",V1705,AE1705)</f>
        <v>50.6</v>
      </c>
      <c r="AG1705" s="0" t="n">
        <f aca="false">ROUND(AC1705,1)</f>
        <v>23.5</v>
      </c>
      <c r="AH1705" s="0" t="n">
        <v>2016</v>
      </c>
      <c r="AI1705" s="0" t="s">
        <v>37</v>
      </c>
      <c r="AJ1705" s="0" t="s">
        <v>38</v>
      </c>
    </row>
    <row r="1706" customFormat="false" ht="13.8" hidden="false" customHeight="false" outlineLevel="0" collapsed="false">
      <c r="C1706" s="0" t="n">
        <v>1714</v>
      </c>
      <c r="D1706" s="3" t="str">
        <f aca="false">VLOOKUP(C1706,$A$1:$B$451,2)</f>
        <v>44-Kalix</v>
      </c>
      <c r="E1706" s="0" t="str">
        <f aca="false">VLOOKUP($D1706,metadata!$B$2:$S$451,2,0)</f>
        <v>Schroeder, M; Dalin, P</v>
      </c>
      <c r="F1706" s="0" t="str">
        <f aca="false">VLOOKUP($D1706,metadata!$B$2:$S$451,3,0)</f>
        <v>Differences in photoperiod-induced diapause plasticity among different populations of the bark beetle Ips typographus and its predator Thanasimus formicarius</v>
      </c>
      <c r="G1706" s="0" t="str">
        <f aca="false">VLOOKUP($D1706,metadata!$B$2:$S$451,4,0)</f>
        <v>10.1111/afe.12189</v>
      </c>
      <c r="H1706" s="0" t="str">
        <f aca="false">VLOOKUP($D1706,metadata!$B$2:$S$451,5,0)</f>
        <v>y</v>
      </c>
      <c r="I1706" s="0" t="str">
        <f aca="false">VLOOKUP($D1706,metadata!$B$2:$S$451,6,0)</f>
        <v>a</v>
      </c>
      <c r="J1706" s="0" t="str">
        <f aca="false">VLOOKUP($D1706,metadata!$B$2:$S$451,7,0)</f>
        <v>i</v>
      </c>
      <c r="K1706" s="0" t="n">
        <f aca="false">VLOOKUP($D1706,metadata!$B$2:$S$451,8,0)</f>
        <v>4</v>
      </c>
      <c r="L1706" s="0" t="n">
        <f aca="false">VLOOKUP($D1706,metadata!$B$2:$S$451,9,0)</f>
        <v>5</v>
      </c>
      <c r="M1706" s="0" t="str">
        <f aca="false">VLOOKUP($D1706,metadata!$B$2:$S$451,10,0)</f>
        <v/>
      </c>
      <c r="N1706" s="0" t="str">
        <f aca="false">VLOOKUP($D1706,metadata!$B$2:$S$451,11,0)</f>
        <v>Ips typographus</v>
      </c>
      <c r="O1706" s="0" t="str">
        <f aca="false">VLOOKUP($D1706,metadata!$B$2:$S$451,12,0)</f>
        <v>coleoptera</v>
      </c>
      <c r="P1706" s="0" t="str">
        <f aca="false">VLOOKUP($D1706,metadata!$B$2:$S$451,13,0)</f>
        <v>Kalix</v>
      </c>
      <c r="Q1706" s="0" t="n">
        <f aca="false">VLOOKUP($D1706,metadata!$B$2:$S$451,14,0)</f>
        <v>65.9166666666667</v>
      </c>
      <c r="R1706" s="0" t="n">
        <f aca="false">VLOOKUP($D1706,metadata!$B$2:$S$451,15,0)</f>
        <v>23.25</v>
      </c>
      <c r="S1706" s="0" t="str">
        <f aca="false">VLOOKUP($D1706,metadata!$B$2:$S$451,16,0)</f>
        <v>1'</v>
      </c>
      <c r="T1706" s="0" t="n">
        <f aca="false">VLOOKUP($D1706,metadata!$B$2:$S$451,17,0)</f>
        <v>100</v>
      </c>
      <c r="U1706" s="0" t="str">
        <f aca="false">VLOOKUP($D1706,metadata!$B$2:$S$451,18,0)</f>
        <v/>
      </c>
      <c r="V1706" s="0" t="n">
        <f aca="false">VLOOKUP($D1706,metadata!$B$2:$Z$451,19,0)</f>
        <v>51.2</v>
      </c>
      <c r="W1706" s="0" t="str">
        <f aca="false">VLOOKUP($D1706,metadata!$B$2:$Z$451,20,0)</f>
        <v>acc</v>
      </c>
      <c r="X1706" s="0" t="str">
        <f aca="false">VLOOKUP($D1706,metadata!$B$2:$Z$451,21,0)</f>
        <v/>
      </c>
      <c r="Y1706" s="0" t="n">
        <f aca="false">VLOOKUP($D1706,metadata!$B$2:$Z$451,22,0)</f>
        <v>44</v>
      </c>
      <c r="Z1706" s="0" t="str">
        <f aca="false">VLOOKUP($D1706,metadata!$B$2:$Z$451,23,0)</f>
        <v/>
      </c>
      <c r="AA1706" s="0" t="str">
        <f aca="false">VLOOKUP($D1706,metadata!$B$2:$Z$451,24,0)</f>
        <v/>
      </c>
      <c r="AB1706" s="0" t="str">
        <f aca="false">VLOOKUP($D1706,metadata!$B$2:$Z$451,25,0)</f>
        <v/>
      </c>
      <c r="AC1706" s="0" t="n">
        <v>17.0029368202784</v>
      </c>
      <c r="AD1706" s="0" t="n">
        <v>91.7578604375608</v>
      </c>
      <c r="AF1706" s="0" t="n">
        <f aca="false">IF(AE1706="",V1706,AE1706)</f>
        <v>51.2</v>
      </c>
      <c r="AG1706" s="0" t="n">
        <f aca="false">ROUND(AC1706,1)</f>
        <v>17</v>
      </c>
      <c r="AH1706" s="0" t="n">
        <v>2016</v>
      </c>
      <c r="AI1706" s="0" t="s">
        <v>37</v>
      </c>
      <c r="AJ1706" s="0" t="s">
        <v>38</v>
      </c>
    </row>
    <row r="1707" customFormat="false" ht="13.8" hidden="false" customHeight="false" outlineLevel="0" collapsed="false">
      <c r="C1707" s="0" t="n">
        <v>1715</v>
      </c>
      <c r="D1707" s="3" t="str">
        <f aca="false">VLOOKUP(C1707,$A$1:$B$451,2)</f>
        <v>44-Kalix</v>
      </c>
      <c r="E1707" s="0" t="str">
        <f aca="false">VLOOKUP($D1707,metadata!$B$2:$S$451,2,0)</f>
        <v>Schroeder, M; Dalin, P</v>
      </c>
      <c r="F1707" s="0" t="str">
        <f aca="false">VLOOKUP($D1707,metadata!$B$2:$S$451,3,0)</f>
        <v>Differences in photoperiod-induced diapause plasticity among different populations of the bark beetle Ips typographus and its predator Thanasimus formicarius</v>
      </c>
      <c r="G1707" s="0" t="str">
        <f aca="false">VLOOKUP($D1707,metadata!$B$2:$S$451,4,0)</f>
        <v>10.1111/afe.12189</v>
      </c>
      <c r="H1707" s="0" t="str">
        <f aca="false">VLOOKUP($D1707,metadata!$B$2:$S$451,5,0)</f>
        <v>y</v>
      </c>
      <c r="I1707" s="0" t="str">
        <f aca="false">VLOOKUP($D1707,metadata!$B$2:$S$451,6,0)</f>
        <v>a</v>
      </c>
      <c r="J1707" s="0" t="str">
        <f aca="false">VLOOKUP($D1707,metadata!$B$2:$S$451,7,0)</f>
        <v>i</v>
      </c>
      <c r="K1707" s="0" t="n">
        <f aca="false">VLOOKUP($D1707,metadata!$B$2:$S$451,8,0)</f>
        <v>4</v>
      </c>
      <c r="L1707" s="0" t="n">
        <f aca="false">VLOOKUP($D1707,metadata!$B$2:$S$451,9,0)</f>
        <v>5</v>
      </c>
      <c r="M1707" s="0" t="str">
        <f aca="false">VLOOKUP($D1707,metadata!$B$2:$S$451,10,0)</f>
        <v/>
      </c>
      <c r="N1707" s="0" t="str">
        <f aca="false">VLOOKUP($D1707,metadata!$B$2:$S$451,11,0)</f>
        <v>Ips typographus</v>
      </c>
      <c r="O1707" s="0" t="str">
        <f aca="false">VLOOKUP($D1707,metadata!$B$2:$S$451,12,0)</f>
        <v>coleoptera</v>
      </c>
      <c r="P1707" s="0" t="str">
        <f aca="false">VLOOKUP($D1707,metadata!$B$2:$S$451,13,0)</f>
        <v>Kalix</v>
      </c>
      <c r="Q1707" s="0" t="n">
        <f aca="false">VLOOKUP($D1707,metadata!$B$2:$S$451,14,0)</f>
        <v>65.9166666666667</v>
      </c>
      <c r="R1707" s="0" t="n">
        <f aca="false">VLOOKUP($D1707,metadata!$B$2:$S$451,15,0)</f>
        <v>23.25</v>
      </c>
      <c r="S1707" s="0" t="str">
        <f aca="false">VLOOKUP($D1707,metadata!$B$2:$S$451,16,0)</f>
        <v>1'</v>
      </c>
      <c r="T1707" s="0" t="n">
        <f aca="false">VLOOKUP($D1707,metadata!$B$2:$S$451,17,0)</f>
        <v>100</v>
      </c>
      <c r="U1707" s="0" t="str">
        <f aca="false">VLOOKUP($D1707,metadata!$B$2:$S$451,18,0)</f>
        <v/>
      </c>
      <c r="V1707" s="0" t="n">
        <f aca="false">VLOOKUP($D1707,metadata!$B$2:$Z$451,19,0)</f>
        <v>51.2</v>
      </c>
      <c r="W1707" s="0" t="str">
        <f aca="false">VLOOKUP($D1707,metadata!$B$2:$Z$451,20,0)</f>
        <v>acc</v>
      </c>
      <c r="X1707" s="0" t="str">
        <f aca="false">VLOOKUP($D1707,metadata!$B$2:$Z$451,21,0)</f>
        <v/>
      </c>
      <c r="Y1707" s="0" t="n">
        <f aca="false">VLOOKUP($D1707,metadata!$B$2:$Z$451,22,0)</f>
        <v>44</v>
      </c>
      <c r="Z1707" s="0" t="str">
        <f aca="false">VLOOKUP($D1707,metadata!$B$2:$Z$451,23,0)</f>
        <v/>
      </c>
      <c r="AA1707" s="0" t="str">
        <f aca="false">VLOOKUP($D1707,metadata!$B$2:$Z$451,24,0)</f>
        <v/>
      </c>
      <c r="AB1707" s="0" t="str">
        <f aca="false">VLOOKUP($D1707,metadata!$B$2:$Z$451,25,0)</f>
        <v/>
      </c>
      <c r="AC1707" s="0" t="n">
        <v>18.0073293555075</v>
      </c>
      <c r="AD1707" s="0" t="n">
        <v>98.0184926579492</v>
      </c>
      <c r="AF1707" s="0" t="n">
        <f aca="false">IF(AE1707="",V1707,AE1707)</f>
        <v>51.2</v>
      </c>
      <c r="AG1707" s="0" t="n">
        <f aca="false">ROUND(AC1707,1)</f>
        <v>18</v>
      </c>
      <c r="AH1707" s="0" t="n">
        <v>2016</v>
      </c>
      <c r="AI1707" s="0" t="s">
        <v>37</v>
      </c>
      <c r="AJ1707" s="0" t="s">
        <v>38</v>
      </c>
    </row>
    <row r="1708" customFormat="false" ht="13.8" hidden="false" customHeight="false" outlineLevel="0" collapsed="false">
      <c r="C1708" s="0" t="n">
        <v>1716</v>
      </c>
      <c r="D1708" s="3" t="str">
        <f aca="false">VLOOKUP(C1708,$A$1:$B$451,2)</f>
        <v>44-Kalix</v>
      </c>
      <c r="E1708" s="0" t="str">
        <f aca="false">VLOOKUP($D1708,metadata!$B$2:$S$451,2,0)</f>
        <v>Schroeder, M; Dalin, P</v>
      </c>
      <c r="F1708" s="0" t="str">
        <f aca="false">VLOOKUP($D1708,metadata!$B$2:$S$451,3,0)</f>
        <v>Differences in photoperiod-induced diapause plasticity among different populations of the bark beetle Ips typographus and its predator Thanasimus formicarius</v>
      </c>
      <c r="G1708" s="0" t="str">
        <f aca="false">VLOOKUP($D1708,metadata!$B$2:$S$451,4,0)</f>
        <v>10.1111/afe.12189</v>
      </c>
      <c r="H1708" s="0" t="str">
        <f aca="false">VLOOKUP($D1708,metadata!$B$2:$S$451,5,0)</f>
        <v>y</v>
      </c>
      <c r="I1708" s="0" t="str">
        <f aca="false">VLOOKUP($D1708,metadata!$B$2:$S$451,6,0)</f>
        <v>a</v>
      </c>
      <c r="J1708" s="0" t="str">
        <f aca="false">VLOOKUP($D1708,metadata!$B$2:$S$451,7,0)</f>
        <v>i</v>
      </c>
      <c r="K1708" s="0" t="n">
        <f aca="false">VLOOKUP($D1708,metadata!$B$2:$S$451,8,0)</f>
        <v>4</v>
      </c>
      <c r="L1708" s="0" t="n">
        <f aca="false">VLOOKUP($D1708,metadata!$B$2:$S$451,9,0)</f>
        <v>5</v>
      </c>
      <c r="M1708" s="0" t="str">
        <f aca="false">VLOOKUP($D1708,metadata!$B$2:$S$451,10,0)</f>
        <v/>
      </c>
      <c r="N1708" s="0" t="str">
        <f aca="false">VLOOKUP($D1708,metadata!$B$2:$S$451,11,0)</f>
        <v>Ips typographus</v>
      </c>
      <c r="O1708" s="0" t="str">
        <f aca="false">VLOOKUP($D1708,metadata!$B$2:$S$451,12,0)</f>
        <v>coleoptera</v>
      </c>
      <c r="P1708" s="0" t="str">
        <f aca="false">VLOOKUP($D1708,metadata!$B$2:$S$451,13,0)</f>
        <v>Kalix</v>
      </c>
      <c r="Q1708" s="0" t="n">
        <f aca="false">VLOOKUP($D1708,metadata!$B$2:$S$451,14,0)</f>
        <v>65.9166666666667</v>
      </c>
      <c r="R1708" s="0" t="n">
        <f aca="false">VLOOKUP($D1708,metadata!$B$2:$S$451,15,0)</f>
        <v>23.25</v>
      </c>
      <c r="S1708" s="0" t="str">
        <f aca="false">VLOOKUP($D1708,metadata!$B$2:$S$451,16,0)</f>
        <v>1'</v>
      </c>
      <c r="T1708" s="0" t="n">
        <f aca="false">VLOOKUP($D1708,metadata!$B$2:$S$451,17,0)</f>
        <v>100</v>
      </c>
      <c r="U1708" s="0" t="str">
        <f aca="false">VLOOKUP($D1708,metadata!$B$2:$S$451,18,0)</f>
        <v/>
      </c>
      <c r="V1708" s="0" t="n">
        <f aca="false">VLOOKUP($D1708,metadata!$B$2:$Z$451,19,0)</f>
        <v>51.2</v>
      </c>
      <c r="W1708" s="0" t="str">
        <f aca="false">VLOOKUP($D1708,metadata!$B$2:$Z$451,20,0)</f>
        <v>acc</v>
      </c>
      <c r="X1708" s="0" t="str">
        <f aca="false">VLOOKUP($D1708,metadata!$B$2:$Z$451,21,0)</f>
        <v/>
      </c>
      <c r="Y1708" s="0" t="n">
        <f aca="false">VLOOKUP($D1708,metadata!$B$2:$Z$451,22,0)</f>
        <v>44</v>
      </c>
      <c r="Z1708" s="0" t="str">
        <f aca="false">VLOOKUP($D1708,metadata!$B$2:$Z$451,23,0)</f>
        <v/>
      </c>
      <c r="AA1708" s="0" t="str">
        <f aca="false">VLOOKUP($D1708,metadata!$B$2:$Z$451,24,0)</f>
        <v/>
      </c>
      <c r="AB1708" s="0" t="str">
        <f aca="false">VLOOKUP($D1708,metadata!$B$2:$Z$451,25,0)</f>
        <v/>
      </c>
      <c r="AC1708" s="0" t="n">
        <v>20.0114425965892</v>
      </c>
      <c r="AD1708" s="0" t="n">
        <v>63.9966569336887</v>
      </c>
      <c r="AF1708" s="0" t="n">
        <f aca="false">IF(AE1708="",V1708,AE1708)</f>
        <v>51.2</v>
      </c>
      <c r="AG1708" s="0" t="n">
        <f aca="false">ROUND(AC1708,1)</f>
        <v>20</v>
      </c>
      <c r="AH1708" s="0" t="n">
        <v>2016</v>
      </c>
      <c r="AI1708" s="0" t="s">
        <v>37</v>
      </c>
      <c r="AJ1708" s="0" t="s">
        <v>38</v>
      </c>
    </row>
    <row r="1709" customFormat="false" ht="13.8" hidden="false" customHeight="false" outlineLevel="0" collapsed="false">
      <c r="C1709" s="0" t="n">
        <v>1717</v>
      </c>
      <c r="D1709" s="3" t="str">
        <f aca="false">VLOOKUP(C1709,$A$1:$B$451,2)</f>
        <v>44-Kalix</v>
      </c>
      <c r="E1709" s="0" t="str">
        <f aca="false">VLOOKUP($D1709,metadata!$B$2:$S$451,2,0)</f>
        <v>Schroeder, M; Dalin, P</v>
      </c>
      <c r="F1709" s="0" t="str">
        <f aca="false">VLOOKUP($D1709,metadata!$B$2:$S$451,3,0)</f>
        <v>Differences in photoperiod-induced diapause plasticity among different populations of the bark beetle Ips typographus and its predator Thanasimus formicarius</v>
      </c>
      <c r="G1709" s="0" t="str">
        <f aca="false">VLOOKUP($D1709,metadata!$B$2:$S$451,4,0)</f>
        <v>10.1111/afe.12189</v>
      </c>
      <c r="H1709" s="0" t="str">
        <f aca="false">VLOOKUP($D1709,metadata!$B$2:$S$451,5,0)</f>
        <v>y</v>
      </c>
      <c r="I1709" s="0" t="str">
        <f aca="false">VLOOKUP($D1709,metadata!$B$2:$S$451,6,0)</f>
        <v>a</v>
      </c>
      <c r="J1709" s="0" t="str">
        <f aca="false">VLOOKUP($D1709,metadata!$B$2:$S$451,7,0)</f>
        <v>i</v>
      </c>
      <c r="K1709" s="0" t="n">
        <f aca="false">VLOOKUP($D1709,metadata!$B$2:$S$451,8,0)</f>
        <v>4</v>
      </c>
      <c r="L1709" s="0" t="n">
        <f aca="false">VLOOKUP($D1709,metadata!$B$2:$S$451,9,0)</f>
        <v>5</v>
      </c>
      <c r="M1709" s="0" t="str">
        <f aca="false">VLOOKUP($D1709,metadata!$B$2:$S$451,10,0)</f>
        <v/>
      </c>
      <c r="N1709" s="0" t="str">
        <f aca="false">VLOOKUP($D1709,metadata!$B$2:$S$451,11,0)</f>
        <v>Ips typographus</v>
      </c>
      <c r="O1709" s="0" t="str">
        <f aca="false">VLOOKUP($D1709,metadata!$B$2:$S$451,12,0)</f>
        <v>coleoptera</v>
      </c>
      <c r="P1709" s="0" t="str">
        <f aca="false">VLOOKUP($D1709,metadata!$B$2:$S$451,13,0)</f>
        <v>Kalix</v>
      </c>
      <c r="Q1709" s="0" t="n">
        <f aca="false">VLOOKUP($D1709,metadata!$B$2:$S$451,14,0)</f>
        <v>65.9166666666667</v>
      </c>
      <c r="R1709" s="0" t="n">
        <f aca="false">VLOOKUP($D1709,metadata!$B$2:$S$451,15,0)</f>
        <v>23.25</v>
      </c>
      <c r="S1709" s="0" t="str">
        <f aca="false">VLOOKUP($D1709,metadata!$B$2:$S$451,16,0)</f>
        <v>1'</v>
      </c>
      <c r="T1709" s="0" t="n">
        <f aca="false">VLOOKUP($D1709,metadata!$B$2:$S$451,17,0)</f>
        <v>100</v>
      </c>
      <c r="U1709" s="0" t="str">
        <f aca="false">VLOOKUP($D1709,metadata!$B$2:$S$451,18,0)</f>
        <v/>
      </c>
      <c r="V1709" s="0" t="n">
        <f aca="false">VLOOKUP($D1709,metadata!$B$2:$Z$451,19,0)</f>
        <v>51.2</v>
      </c>
      <c r="W1709" s="0" t="str">
        <f aca="false">VLOOKUP($D1709,metadata!$B$2:$Z$451,20,0)</f>
        <v>acc</v>
      </c>
      <c r="X1709" s="0" t="str">
        <f aca="false">VLOOKUP($D1709,metadata!$B$2:$Z$451,21,0)</f>
        <v/>
      </c>
      <c r="Y1709" s="0" t="n">
        <f aca="false">VLOOKUP($D1709,metadata!$B$2:$Z$451,22,0)</f>
        <v>44</v>
      </c>
      <c r="Z1709" s="0" t="str">
        <f aca="false">VLOOKUP($D1709,metadata!$B$2:$Z$451,23,0)</f>
        <v/>
      </c>
      <c r="AA1709" s="0" t="str">
        <f aca="false">VLOOKUP($D1709,metadata!$B$2:$Z$451,24,0)</f>
        <v/>
      </c>
      <c r="AB1709" s="0" t="str">
        <f aca="false">VLOOKUP($D1709,metadata!$B$2:$Z$451,25,0)</f>
        <v/>
      </c>
      <c r="AC1709" s="0" t="n">
        <v>22.0081418475731</v>
      </c>
      <c r="AD1709" s="0" t="n">
        <v>56.1129448605644</v>
      </c>
      <c r="AF1709" s="0" t="n">
        <f aca="false">IF(AE1709="",V1709,AE1709)</f>
        <v>51.2</v>
      </c>
      <c r="AG1709" s="0" t="n">
        <f aca="false">ROUND(AC1709,1)</f>
        <v>22</v>
      </c>
      <c r="AH1709" s="0" t="n">
        <v>2016</v>
      </c>
      <c r="AI1709" s="0" t="s">
        <v>37</v>
      </c>
      <c r="AJ1709" s="0" t="s">
        <v>38</v>
      </c>
    </row>
    <row r="1710" customFormat="false" ht="13.8" hidden="false" customHeight="false" outlineLevel="0" collapsed="false">
      <c r="C1710" s="0" t="n">
        <v>1718</v>
      </c>
      <c r="D1710" s="3" t="str">
        <f aca="false">VLOOKUP(C1710,$A$1:$B$451,2)</f>
        <v>44-Kalix</v>
      </c>
      <c r="E1710" s="0" t="str">
        <f aca="false">VLOOKUP($D1710,metadata!$B$2:$S$451,2,0)</f>
        <v>Schroeder, M; Dalin, P</v>
      </c>
      <c r="F1710" s="0" t="str">
        <f aca="false">VLOOKUP($D1710,metadata!$B$2:$S$451,3,0)</f>
        <v>Differences in photoperiod-induced diapause plasticity among different populations of the bark beetle Ips typographus and its predator Thanasimus formicarius</v>
      </c>
      <c r="G1710" s="0" t="str">
        <f aca="false">VLOOKUP($D1710,metadata!$B$2:$S$451,4,0)</f>
        <v>10.1111/afe.12189</v>
      </c>
      <c r="H1710" s="0" t="str">
        <f aca="false">VLOOKUP($D1710,metadata!$B$2:$S$451,5,0)</f>
        <v>y</v>
      </c>
      <c r="I1710" s="0" t="str">
        <f aca="false">VLOOKUP($D1710,metadata!$B$2:$S$451,6,0)</f>
        <v>a</v>
      </c>
      <c r="J1710" s="0" t="str">
        <f aca="false">VLOOKUP($D1710,metadata!$B$2:$S$451,7,0)</f>
        <v>i</v>
      </c>
      <c r="K1710" s="0" t="n">
        <f aca="false">VLOOKUP($D1710,metadata!$B$2:$S$451,8,0)</f>
        <v>4</v>
      </c>
      <c r="L1710" s="0" t="n">
        <f aca="false">VLOOKUP($D1710,metadata!$B$2:$S$451,9,0)</f>
        <v>5</v>
      </c>
      <c r="M1710" s="0" t="str">
        <f aca="false">VLOOKUP($D1710,metadata!$B$2:$S$451,10,0)</f>
        <v/>
      </c>
      <c r="N1710" s="0" t="str">
        <f aca="false">VLOOKUP($D1710,metadata!$B$2:$S$451,11,0)</f>
        <v>Ips typographus</v>
      </c>
      <c r="O1710" s="0" t="str">
        <f aca="false">VLOOKUP($D1710,metadata!$B$2:$S$451,12,0)</f>
        <v>coleoptera</v>
      </c>
      <c r="P1710" s="0" t="str">
        <f aca="false">VLOOKUP($D1710,metadata!$B$2:$S$451,13,0)</f>
        <v>Kalix</v>
      </c>
      <c r="Q1710" s="0" t="n">
        <f aca="false">VLOOKUP($D1710,metadata!$B$2:$S$451,14,0)</f>
        <v>65.9166666666667</v>
      </c>
      <c r="R1710" s="0" t="n">
        <f aca="false">VLOOKUP($D1710,metadata!$B$2:$S$451,15,0)</f>
        <v>23.25</v>
      </c>
      <c r="S1710" s="0" t="str">
        <f aca="false">VLOOKUP($D1710,metadata!$B$2:$S$451,16,0)</f>
        <v>1'</v>
      </c>
      <c r="T1710" s="0" t="n">
        <f aca="false">VLOOKUP($D1710,metadata!$B$2:$S$451,17,0)</f>
        <v>100</v>
      </c>
      <c r="U1710" s="0" t="str">
        <f aca="false">VLOOKUP($D1710,metadata!$B$2:$S$451,18,0)</f>
        <v/>
      </c>
      <c r="V1710" s="0" t="n">
        <f aca="false">VLOOKUP($D1710,metadata!$B$2:$Z$451,19,0)</f>
        <v>51.2</v>
      </c>
      <c r="W1710" s="0" t="str">
        <f aca="false">VLOOKUP($D1710,metadata!$B$2:$Z$451,20,0)</f>
        <v>acc</v>
      </c>
      <c r="X1710" s="0" t="str">
        <f aca="false">VLOOKUP($D1710,metadata!$B$2:$Z$451,21,0)</f>
        <v/>
      </c>
      <c r="Y1710" s="0" t="n">
        <f aca="false">VLOOKUP($D1710,metadata!$B$2:$Z$451,22,0)</f>
        <v>44</v>
      </c>
      <c r="Z1710" s="0" t="str">
        <f aca="false">VLOOKUP($D1710,metadata!$B$2:$Z$451,23,0)</f>
        <v/>
      </c>
      <c r="AA1710" s="0" t="str">
        <f aca="false">VLOOKUP($D1710,metadata!$B$2:$Z$451,24,0)</f>
        <v/>
      </c>
      <c r="AB1710" s="0" t="str">
        <f aca="false">VLOOKUP($D1710,metadata!$B$2:$Z$451,25,0)</f>
        <v/>
      </c>
      <c r="AC1710" s="0" t="n">
        <v>23.5344759003004</v>
      </c>
      <c r="AD1710" s="0" t="n">
        <v>62.2159451567855</v>
      </c>
      <c r="AF1710" s="0" t="n">
        <f aca="false">IF(AE1710="",V1710,AE1710)</f>
        <v>51.2</v>
      </c>
      <c r="AG1710" s="0" t="n">
        <f aca="false">ROUND(AC1710,1)</f>
        <v>23.5</v>
      </c>
      <c r="AH1710" s="0" t="n">
        <v>2016</v>
      </c>
      <c r="AI1710" s="0" t="s">
        <v>37</v>
      </c>
      <c r="AJ1710" s="0" t="s">
        <v>38</v>
      </c>
    </row>
    <row r="1711" customFormat="false" ht="13.8" hidden="false" customHeight="false" outlineLevel="0" collapsed="false">
      <c r="C1711" s="0" t="n">
        <v>1719</v>
      </c>
      <c r="D1711" s="3" t="str">
        <f aca="false">VLOOKUP(C1711,$A$1:$B$451,2)</f>
        <v>45-OBH</v>
      </c>
      <c r="E1711" s="0" t="str">
        <f aca="false">VLOOKUP($D1711,metadata!$B$2:$S$451,2,0)</f>
        <v>Shimizu, T; Kawasaki, K</v>
      </c>
      <c r="F1711" s="0" t="str">
        <f aca="false">VLOOKUP($D1711,metadata!$B$2:$S$451,3,0)</f>
        <v>Geographic variability in diapause response of Japanese Orius species</v>
      </c>
      <c r="G1711" s="0" t="str">
        <f aca="false">VLOOKUP($D1711,metadata!$B$2:$S$451,4,0)</f>
        <v>10.1046/j.1570-7458.2001.00787.x</v>
      </c>
      <c r="H1711" s="0" t="str">
        <f aca="false">VLOOKUP($D1711,metadata!$B$2:$S$451,5,0)</f>
        <v>y</v>
      </c>
      <c r="I1711" s="0" t="str">
        <f aca="false">VLOOKUP($D1711,metadata!$B$2:$S$451,6,0)</f>
        <v>a</v>
      </c>
      <c r="J1711" s="0" t="str">
        <f aca="false">VLOOKUP($D1711,metadata!$B$2:$S$451,7,0)</f>
        <v>i</v>
      </c>
      <c r="K1711" s="0" t="n">
        <f aca="false">VLOOKUP($D1711,metadata!$B$2:$S$451,8,0)</f>
        <v>5</v>
      </c>
      <c r="L1711" s="0" t="n">
        <f aca="false">VLOOKUP($D1711,metadata!$B$2:$S$451,9,0)</f>
        <v>7</v>
      </c>
      <c r="M1711" s="0" t="str">
        <f aca="false">VLOOKUP($D1711,metadata!$B$2:$S$451,10,0)</f>
        <v/>
      </c>
      <c r="N1711" s="0" t="str">
        <f aca="false">VLOOKUP($D1711,metadata!$B$2:$S$451,11,0)</f>
        <v>Orius Sauteri</v>
      </c>
      <c r="O1711" s="0" t="str">
        <f aca="false">VLOOKUP($D1711,metadata!$B$2:$S$451,12,0)</f>
        <v>hemiptera</v>
      </c>
      <c r="P1711" s="0" t="str">
        <f aca="false">VLOOKUP($D1711,metadata!$B$2:$S$451,13,0)</f>
        <v>OBH</v>
      </c>
      <c r="Q1711" s="0" t="n">
        <f aca="false">VLOOKUP($D1711,metadata!$B$2:$S$451,14,0)</f>
        <v>42.923961</v>
      </c>
      <c r="R1711" s="0" t="n">
        <f aca="false">VLOOKUP($D1711,metadata!$B$2:$S$451,15,0)</f>
        <v>143.196156</v>
      </c>
      <c r="S1711" s="0" t="str">
        <f aca="false">VLOOKUP($D1711,metadata!$B$2:$S$451,16,0)</f>
        <v/>
      </c>
      <c r="T1711" s="0" t="str">
        <f aca="false">VLOOKUP($D1711,metadata!$B$2:$S$451,17,0)</f>
        <v>&lt;50</v>
      </c>
      <c r="U1711" s="0" t="str">
        <f aca="false">VLOOKUP($D1711,metadata!$B$2:$S$451,18,0)</f>
        <v/>
      </c>
      <c r="V1711" s="0" t="n">
        <f aca="false">VLOOKUP($D1711,metadata!$B$2:$Z$451,19,0)</f>
        <v>75</v>
      </c>
      <c r="W1711" s="0" t="str">
        <f aca="false">VLOOKUP($D1711,metadata!$B$2:$Z$451,20,0)</f>
        <v>global average</v>
      </c>
      <c r="X1711" s="0" t="str">
        <f aca="false">VLOOKUP($D1711,metadata!$B$2:$Z$451,21,0)</f>
        <v/>
      </c>
      <c r="Y1711" s="0" t="str">
        <f aca="false">VLOOKUP($D1711,metadata!$B$2:$Z$451,22,0)</f>
        <v>54_1</v>
      </c>
      <c r="Z1711" s="0" t="str">
        <f aca="false">VLOOKUP($D1711,metadata!$B$2:$Z$451,23,0)</f>
        <v/>
      </c>
      <c r="AA1711" s="0" t="str">
        <f aca="false">VLOOKUP($D1711,metadata!$B$2:$Z$451,24,0)</f>
        <v/>
      </c>
      <c r="AB1711" s="0" t="str">
        <f aca="false">VLOOKUP($D1711,metadata!$B$2:$Z$451,25,0)</f>
        <v/>
      </c>
      <c r="AC1711" s="0" t="n">
        <v>10.0163291577957</v>
      </c>
      <c r="AD1711" s="0" t="n">
        <v>67.715007179284</v>
      </c>
      <c r="AF1711" s="0" t="n">
        <f aca="false">IF(AE1711="",V1711,AE1711)</f>
        <v>75</v>
      </c>
      <c r="AG1711" s="0" t="n">
        <f aca="false">ROUND(AC1711,1)</f>
        <v>10</v>
      </c>
      <c r="AH1711" s="0" t="n">
        <v>2003</v>
      </c>
      <c r="AI1711" s="0" t="s">
        <v>37</v>
      </c>
      <c r="AJ1711" s="0" t="s">
        <v>37</v>
      </c>
    </row>
    <row r="1712" customFormat="false" ht="13.8" hidden="false" customHeight="false" outlineLevel="0" collapsed="false">
      <c r="C1712" s="0" t="n">
        <v>1720</v>
      </c>
      <c r="D1712" s="3" t="str">
        <f aca="false">VLOOKUP(C1712,$A$1:$B$451,2)</f>
        <v>45-OBH</v>
      </c>
      <c r="E1712" s="0" t="str">
        <f aca="false">VLOOKUP($D1712,metadata!$B$2:$S$451,2,0)</f>
        <v>Shimizu, T; Kawasaki, K</v>
      </c>
      <c r="F1712" s="0" t="str">
        <f aca="false">VLOOKUP($D1712,metadata!$B$2:$S$451,3,0)</f>
        <v>Geographic variability in diapause response of Japanese Orius species</v>
      </c>
      <c r="G1712" s="0" t="str">
        <f aca="false">VLOOKUP($D1712,metadata!$B$2:$S$451,4,0)</f>
        <v>10.1046/j.1570-7458.2001.00787.x</v>
      </c>
      <c r="H1712" s="0" t="str">
        <f aca="false">VLOOKUP($D1712,metadata!$B$2:$S$451,5,0)</f>
        <v>y</v>
      </c>
      <c r="I1712" s="0" t="str">
        <f aca="false">VLOOKUP($D1712,metadata!$B$2:$S$451,6,0)</f>
        <v>a</v>
      </c>
      <c r="J1712" s="0" t="str">
        <f aca="false">VLOOKUP($D1712,metadata!$B$2:$S$451,7,0)</f>
        <v>i</v>
      </c>
      <c r="K1712" s="0" t="n">
        <f aca="false">VLOOKUP($D1712,metadata!$B$2:$S$451,8,0)</f>
        <v>5</v>
      </c>
      <c r="L1712" s="0" t="n">
        <f aca="false">VLOOKUP($D1712,metadata!$B$2:$S$451,9,0)</f>
        <v>7</v>
      </c>
      <c r="M1712" s="0" t="str">
        <f aca="false">VLOOKUP($D1712,metadata!$B$2:$S$451,10,0)</f>
        <v/>
      </c>
      <c r="N1712" s="0" t="str">
        <f aca="false">VLOOKUP($D1712,metadata!$B$2:$S$451,11,0)</f>
        <v>Orius Sauteri</v>
      </c>
      <c r="O1712" s="0" t="str">
        <f aca="false">VLOOKUP($D1712,metadata!$B$2:$S$451,12,0)</f>
        <v>hemiptera</v>
      </c>
      <c r="P1712" s="0" t="str">
        <f aca="false">VLOOKUP($D1712,metadata!$B$2:$S$451,13,0)</f>
        <v>OBH</v>
      </c>
      <c r="Q1712" s="0" t="n">
        <f aca="false">VLOOKUP($D1712,metadata!$B$2:$S$451,14,0)</f>
        <v>42.923961</v>
      </c>
      <c r="R1712" s="0" t="n">
        <f aca="false">VLOOKUP($D1712,metadata!$B$2:$S$451,15,0)</f>
        <v>143.196156</v>
      </c>
      <c r="S1712" s="0" t="str">
        <f aca="false">VLOOKUP($D1712,metadata!$B$2:$S$451,16,0)</f>
        <v/>
      </c>
      <c r="T1712" s="0" t="str">
        <f aca="false">VLOOKUP($D1712,metadata!$B$2:$S$451,17,0)</f>
        <v>&lt;50</v>
      </c>
      <c r="U1712" s="0" t="str">
        <f aca="false">VLOOKUP($D1712,metadata!$B$2:$S$451,18,0)</f>
        <v/>
      </c>
      <c r="V1712" s="0" t="n">
        <f aca="false">VLOOKUP($D1712,metadata!$B$2:$Z$451,19,0)</f>
        <v>75</v>
      </c>
      <c r="W1712" s="0" t="str">
        <f aca="false">VLOOKUP($D1712,metadata!$B$2:$Z$451,20,0)</f>
        <v>global average</v>
      </c>
      <c r="X1712" s="0" t="str">
        <f aca="false">VLOOKUP($D1712,metadata!$B$2:$Z$451,21,0)</f>
        <v/>
      </c>
      <c r="Y1712" s="0" t="str">
        <f aca="false">VLOOKUP($D1712,metadata!$B$2:$Z$451,22,0)</f>
        <v>54_1</v>
      </c>
      <c r="Z1712" s="0" t="str">
        <f aca="false">VLOOKUP($D1712,metadata!$B$2:$Z$451,23,0)</f>
        <v/>
      </c>
      <c r="AA1712" s="0" t="str">
        <f aca="false">VLOOKUP($D1712,metadata!$B$2:$Z$451,24,0)</f>
        <v/>
      </c>
      <c r="AB1712" s="0" t="str">
        <f aca="false">VLOOKUP($D1712,metadata!$B$2:$Z$451,25,0)</f>
        <v/>
      </c>
      <c r="AC1712" s="0" t="n">
        <v>11.008154676437</v>
      </c>
      <c r="AD1712" s="0" t="n">
        <v>69.6217259989107</v>
      </c>
      <c r="AF1712" s="0" t="n">
        <f aca="false">IF(AE1712="",V1712,AE1712)</f>
        <v>75</v>
      </c>
      <c r="AG1712" s="0" t="n">
        <f aca="false">ROUND(AC1712,1)</f>
        <v>11</v>
      </c>
      <c r="AH1712" s="0" t="n">
        <v>2003</v>
      </c>
      <c r="AI1712" s="0" t="s">
        <v>37</v>
      </c>
      <c r="AJ1712" s="0" t="s">
        <v>37</v>
      </c>
    </row>
    <row r="1713" customFormat="false" ht="13.8" hidden="false" customHeight="false" outlineLevel="0" collapsed="false">
      <c r="C1713" s="0" t="n">
        <v>1721</v>
      </c>
      <c r="D1713" s="3" t="str">
        <f aca="false">VLOOKUP(C1713,$A$1:$B$451,2)</f>
        <v>45-OBH</v>
      </c>
      <c r="E1713" s="0" t="str">
        <f aca="false">VLOOKUP($D1713,metadata!$B$2:$S$451,2,0)</f>
        <v>Shimizu, T; Kawasaki, K</v>
      </c>
      <c r="F1713" s="0" t="str">
        <f aca="false">VLOOKUP($D1713,metadata!$B$2:$S$451,3,0)</f>
        <v>Geographic variability in diapause response of Japanese Orius species</v>
      </c>
      <c r="G1713" s="0" t="str">
        <f aca="false">VLOOKUP($D1713,metadata!$B$2:$S$451,4,0)</f>
        <v>10.1046/j.1570-7458.2001.00787.x</v>
      </c>
      <c r="H1713" s="0" t="str">
        <f aca="false">VLOOKUP($D1713,metadata!$B$2:$S$451,5,0)</f>
        <v>y</v>
      </c>
      <c r="I1713" s="0" t="str">
        <f aca="false">VLOOKUP($D1713,metadata!$B$2:$S$451,6,0)</f>
        <v>a</v>
      </c>
      <c r="J1713" s="0" t="str">
        <f aca="false">VLOOKUP($D1713,metadata!$B$2:$S$451,7,0)</f>
        <v>i</v>
      </c>
      <c r="K1713" s="0" t="n">
        <f aca="false">VLOOKUP($D1713,metadata!$B$2:$S$451,8,0)</f>
        <v>5</v>
      </c>
      <c r="L1713" s="0" t="n">
        <f aca="false">VLOOKUP($D1713,metadata!$B$2:$S$451,9,0)</f>
        <v>7</v>
      </c>
      <c r="M1713" s="0" t="str">
        <f aca="false">VLOOKUP($D1713,metadata!$B$2:$S$451,10,0)</f>
        <v/>
      </c>
      <c r="N1713" s="0" t="str">
        <f aca="false">VLOOKUP($D1713,metadata!$B$2:$S$451,11,0)</f>
        <v>Orius Sauteri</v>
      </c>
      <c r="O1713" s="0" t="str">
        <f aca="false">VLOOKUP($D1713,metadata!$B$2:$S$451,12,0)</f>
        <v>hemiptera</v>
      </c>
      <c r="P1713" s="0" t="str">
        <f aca="false">VLOOKUP($D1713,metadata!$B$2:$S$451,13,0)</f>
        <v>OBH</v>
      </c>
      <c r="Q1713" s="0" t="n">
        <f aca="false">VLOOKUP($D1713,metadata!$B$2:$S$451,14,0)</f>
        <v>42.923961</v>
      </c>
      <c r="R1713" s="0" t="n">
        <f aca="false">VLOOKUP($D1713,metadata!$B$2:$S$451,15,0)</f>
        <v>143.196156</v>
      </c>
      <c r="S1713" s="0" t="str">
        <f aca="false">VLOOKUP($D1713,metadata!$B$2:$S$451,16,0)</f>
        <v/>
      </c>
      <c r="T1713" s="0" t="str">
        <f aca="false">VLOOKUP($D1713,metadata!$B$2:$S$451,17,0)</f>
        <v>&lt;50</v>
      </c>
      <c r="U1713" s="0" t="str">
        <f aca="false">VLOOKUP($D1713,metadata!$B$2:$S$451,18,0)</f>
        <v/>
      </c>
      <c r="V1713" s="0" t="n">
        <f aca="false">VLOOKUP($D1713,metadata!$B$2:$Z$451,19,0)</f>
        <v>75</v>
      </c>
      <c r="W1713" s="0" t="str">
        <f aca="false">VLOOKUP($D1713,metadata!$B$2:$Z$451,20,0)</f>
        <v>global average</v>
      </c>
      <c r="X1713" s="0" t="str">
        <f aca="false">VLOOKUP($D1713,metadata!$B$2:$Z$451,21,0)</f>
        <v/>
      </c>
      <c r="Y1713" s="0" t="str">
        <f aca="false">VLOOKUP($D1713,metadata!$B$2:$Z$451,22,0)</f>
        <v>54_1</v>
      </c>
      <c r="Z1713" s="0" t="str">
        <f aca="false">VLOOKUP($D1713,metadata!$B$2:$Z$451,23,0)</f>
        <v/>
      </c>
      <c r="AA1713" s="0" t="str">
        <f aca="false">VLOOKUP($D1713,metadata!$B$2:$Z$451,24,0)</f>
        <v/>
      </c>
      <c r="AB1713" s="0" t="str">
        <f aca="false">VLOOKUP($D1713,metadata!$B$2:$Z$451,25,0)</f>
        <v/>
      </c>
      <c r="AC1713" s="0" t="n">
        <v>12.0287468435906</v>
      </c>
      <c r="AD1713" s="0" t="n">
        <v>65.9087983363865</v>
      </c>
      <c r="AF1713" s="0" t="n">
        <f aca="false">IF(AE1713="",V1713,AE1713)</f>
        <v>75</v>
      </c>
      <c r="AG1713" s="0" t="n">
        <f aca="false">ROUND(AC1713,1)</f>
        <v>12</v>
      </c>
      <c r="AH1713" s="0" t="n">
        <v>2003</v>
      </c>
      <c r="AI1713" s="0" t="s">
        <v>37</v>
      </c>
      <c r="AJ1713" s="0" t="s">
        <v>37</v>
      </c>
    </row>
    <row r="1714" customFormat="false" ht="13.8" hidden="false" customHeight="false" outlineLevel="0" collapsed="false">
      <c r="C1714" s="0" t="n">
        <v>1722</v>
      </c>
      <c r="D1714" s="3" t="str">
        <f aca="false">VLOOKUP(C1714,$A$1:$B$451,2)</f>
        <v>45-OBH</v>
      </c>
      <c r="E1714" s="0" t="str">
        <f aca="false">VLOOKUP($D1714,metadata!$B$2:$S$451,2,0)</f>
        <v>Shimizu, T; Kawasaki, K</v>
      </c>
      <c r="F1714" s="0" t="str">
        <f aca="false">VLOOKUP($D1714,metadata!$B$2:$S$451,3,0)</f>
        <v>Geographic variability in diapause response of Japanese Orius species</v>
      </c>
      <c r="G1714" s="0" t="str">
        <f aca="false">VLOOKUP($D1714,metadata!$B$2:$S$451,4,0)</f>
        <v>10.1046/j.1570-7458.2001.00787.x</v>
      </c>
      <c r="H1714" s="0" t="str">
        <f aca="false">VLOOKUP($D1714,metadata!$B$2:$S$451,5,0)</f>
        <v>y</v>
      </c>
      <c r="I1714" s="0" t="str">
        <f aca="false">VLOOKUP($D1714,metadata!$B$2:$S$451,6,0)</f>
        <v>a</v>
      </c>
      <c r="J1714" s="0" t="str">
        <f aca="false">VLOOKUP($D1714,metadata!$B$2:$S$451,7,0)</f>
        <v>i</v>
      </c>
      <c r="K1714" s="0" t="n">
        <f aca="false">VLOOKUP($D1714,metadata!$B$2:$S$451,8,0)</f>
        <v>5</v>
      </c>
      <c r="L1714" s="0" t="n">
        <f aca="false">VLOOKUP($D1714,metadata!$B$2:$S$451,9,0)</f>
        <v>7</v>
      </c>
      <c r="M1714" s="0" t="str">
        <f aca="false">VLOOKUP($D1714,metadata!$B$2:$S$451,10,0)</f>
        <v/>
      </c>
      <c r="N1714" s="0" t="str">
        <f aca="false">VLOOKUP($D1714,metadata!$B$2:$S$451,11,0)</f>
        <v>Orius Sauteri</v>
      </c>
      <c r="O1714" s="0" t="str">
        <f aca="false">VLOOKUP($D1714,metadata!$B$2:$S$451,12,0)</f>
        <v>hemiptera</v>
      </c>
      <c r="P1714" s="0" t="str">
        <f aca="false">VLOOKUP($D1714,metadata!$B$2:$S$451,13,0)</f>
        <v>OBH</v>
      </c>
      <c r="Q1714" s="0" t="n">
        <f aca="false">VLOOKUP($D1714,metadata!$B$2:$S$451,14,0)</f>
        <v>42.923961</v>
      </c>
      <c r="R1714" s="0" t="n">
        <f aca="false">VLOOKUP($D1714,metadata!$B$2:$S$451,15,0)</f>
        <v>143.196156</v>
      </c>
      <c r="S1714" s="0" t="str">
        <f aca="false">VLOOKUP($D1714,metadata!$B$2:$S$451,16,0)</f>
        <v/>
      </c>
      <c r="T1714" s="0" t="str">
        <f aca="false">VLOOKUP($D1714,metadata!$B$2:$S$451,17,0)</f>
        <v>&lt;50</v>
      </c>
      <c r="U1714" s="0" t="str">
        <f aca="false">VLOOKUP($D1714,metadata!$B$2:$S$451,18,0)</f>
        <v/>
      </c>
      <c r="V1714" s="0" t="n">
        <f aca="false">VLOOKUP($D1714,metadata!$B$2:$Z$451,19,0)</f>
        <v>75</v>
      </c>
      <c r="W1714" s="0" t="str">
        <f aca="false">VLOOKUP($D1714,metadata!$B$2:$Z$451,20,0)</f>
        <v>global average</v>
      </c>
      <c r="X1714" s="0" t="str">
        <f aca="false">VLOOKUP($D1714,metadata!$B$2:$Z$451,21,0)</f>
        <v/>
      </c>
      <c r="Y1714" s="0" t="str">
        <f aca="false">VLOOKUP($D1714,metadata!$B$2:$Z$451,22,0)</f>
        <v>54_1</v>
      </c>
      <c r="Z1714" s="0" t="str">
        <f aca="false">VLOOKUP($D1714,metadata!$B$2:$Z$451,23,0)</f>
        <v/>
      </c>
      <c r="AA1714" s="0" t="str">
        <f aca="false">VLOOKUP($D1714,metadata!$B$2:$Z$451,24,0)</f>
        <v/>
      </c>
      <c r="AB1714" s="0" t="str">
        <f aca="false">VLOOKUP($D1714,metadata!$B$2:$Z$451,25,0)</f>
        <v/>
      </c>
      <c r="AC1714" s="0" t="n">
        <v>13.0185275040847</v>
      </c>
      <c r="AD1714" s="0" t="n">
        <v>53.9981185324553</v>
      </c>
      <c r="AF1714" s="0" t="n">
        <f aca="false">IF(AE1714="",V1714,AE1714)</f>
        <v>75</v>
      </c>
      <c r="AG1714" s="0" t="n">
        <f aca="false">ROUND(AC1714,1)</f>
        <v>13</v>
      </c>
      <c r="AH1714" s="0" t="n">
        <v>2003</v>
      </c>
      <c r="AI1714" s="0" t="s">
        <v>37</v>
      </c>
      <c r="AJ1714" s="0" t="s">
        <v>37</v>
      </c>
    </row>
    <row r="1715" customFormat="false" ht="13.8" hidden="false" customHeight="false" outlineLevel="0" collapsed="false">
      <c r="C1715" s="0" t="n">
        <v>1723</v>
      </c>
      <c r="D1715" s="3" t="str">
        <f aca="false">VLOOKUP(C1715,$A$1:$B$451,2)</f>
        <v>45-OBH</v>
      </c>
      <c r="E1715" s="0" t="str">
        <f aca="false">VLOOKUP($D1715,metadata!$B$2:$S$451,2,0)</f>
        <v>Shimizu, T; Kawasaki, K</v>
      </c>
      <c r="F1715" s="0" t="str">
        <f aca="false">VLOOKUP($D1715,metadata!$B$2:$S$451,3,0)</f>
        <v>Geographic variability in diapause response of Japanese Orius species</v>
      </c>
      <c r="G1715" s="0" t="str">
        <f aca="false">VLOOKUP($D1715,metadata!$B$2:$S$451,4,0)</f>
        <v>10.1046/j.1570-7458.2001.00787.x</v>
      </c>
      <c r="H1715" s="0" t="str">
        <f aca="false">VLOOKUP($D1715,metadata!$B$2:$S$451,5,0)</f>
        <v>y</v>
      </c>
      <c r="I1715" s="0" t="str">
        <f aca="false">VLOOKUP($D1715,metadata!$B$2:$S$451,6,0)</f>
        <v>a</v>
      </c>
      <c r="J1715" s="0" t="str">
        <f aca="false">VLOOKUP($D1715,metadata!$B$2:$S$451,7,0)</f>
        <v>i</v>
      </c>
      <c r="K1715" s="0" t="n">
        <f aca="false">VLOOKUP($D1715,metadata!$B$2:$S$451,8,0)</f>
        <v>5</v>
      </c>
      <c r="L1715" s="0" t="n">
        <f aca="false">VLOOKUP($D1715,metadata!$B$2:$S$451,9,0)</f>
        <v>7</v>
      </c>
      <c r="M1715" s="0" t="str">
        <f aca="false">VLOOKUP($D1715,metadata!$B$2:$S$451,10,0)</f>
        <v/>
      </c>
      <c r="N1715" s="0" t="str">
        <f aca="false">VLOOKUP($D1715,metadata!$B$2:$S$451,11,0)</f>
        <v>Orius Sauteri</v>
      </c>
      <c r="O1715" s="0" t="str">
        <f aca="false">VLOOKUP($D1715,metadata!$B$2:$S$451,12,0)</f>
        <v>hemiptera</v>
      </c>
      <c r="P1715" s="0" t="str">
        <f aca="false">VLOOKUP($D1715,metadata!$B$2:$S$451,13,0)</f>
        <v>OBH</v>
      </c>
      <c r="Q1715" s="0" t="n">
        <f aca="false">VLOOKUP($D1715,metadata!$B$2:$S$451,14,0)</f>
        <v>42.923961</v>
      </c>
      <c r="R1715" s="0" t="n">
        <f aca="false">VLOOKUP($D1715,metadata!$B$2:$S$451,15,0)</f>
        <v>143.196156</v>
      </c>
      <c r="S1715" s="0" t="str">
        <f aca="false">VLOOKUP($D1715,metadata!$B$2:$S$451,16,0)</f>
        <v/>
      </c>
      <c r="T1715" s="0" t="str">
        <f aca="false">VLOOKUP($D1715,metadata!$B$2:$S$451,17,0)</f>
        <v>&lt;50</v>
      </c>
      <c r="U1715" s="0" t="str">
        <f aca="false">VLOOKUP($D1715,metadata!$B$2:$S$451,18,0)</f>
        <v/>
      </c>
      <c r="V1715" s="0" t="n">
        <f aca="false">VLOOKUP($D1715,metadata!$B$2:$Z$451,19,0)</f>
        <v>75</v>
      </c>
      <c r="W1715" s="0" t="str">
        <f aca="false">VLOOKUP($D1715,metadata!$B$2:$Z$451,20,0)</f>
        <v>global average</v>
      </c>
      <c r="X1715" s="0" t="str">
        <f aca="false">VLOOKUP($D1715,metadata!$B$2:$Z$451,21,0)</f>
        <v/>
      </c>
      <c r="Y1715" s="0" t="str">
        <f aca="false">VLOOKUP($D1715,metadata!$B$2:$Z$451,22,0)</f>
        <v>54_1</v>
      </c>
      <c r="Z1715" s="0" t="str">
        <f aca="false">VLOOKUP($D1715,metadata!$B$2:$Z$451,23,0)</f>
        <v/>
      </c>
      <c r="AA1715" s="0" t="str">
        <f aca="false">VLOOKUP($D1715,metadata!$B$2:$Z$451,24,0)</f>
        <v/>
      </c>
      <c r="AB1715" s="0" t="str">
        <f aca="false">VLOOKUP($D1715,metadata!$B$2:$Z$451,25,0)</f>
        <v/>
      </c>
      <c r="AC1715" s="0" t="n">
        <v>13.9907709065702</v>
      </c>
      <c r="AD1715" s="0" t="n">
        <v>23.5856810417388</v>
      </c>
      <c r="AF1715" s="0" t="n">
        <f aca="false">IF(AE1715="",V1715,AE1715)</f>
        <v>75</v>
      </c>
      <c r="AG1715" s="0" t="n">
        <f aca="false">ROUND(AC1715,1)</f>
        <v>14</v>
      </c>
      <c r="AH1715" s="0" t="n">
        <v>2003</v>
      </c>
      <c r="AI1715" s="0" t="s">
        <v>37</v>
      </c>
      <c r="AJ1715" s="0" t="s">
        <v>37</v>
      </c>
    </row>
    <row r="1716" customFormat="false" ht="13.8" hidden="false" customHeight="false" outlineLevel="0" collapsed="false">
      <c r="C1716" s="0" t="n">
        <v>1724</v>
      </c>
      <c r="D1716" s="3" t="str">
        <f aca="false">VLOOKUP(C1716,$A$1:$B$451,2)</f>
        <v>45-OBH</v>
      </c>
      <c r="E1716" s="0" t="str">
        <f aca="false">VLOOKUP($D1716,metadata!$B$2:$S$451,2,0)</f>
        <v>Shimizu, T; Kawasaki, K</v>
      </c>
      <c r="F1716" s="0" t="str">
        <f aca="false">VLOOKUP($D1716,metadata!$B$2:$S$451,3,0)</f>
        <v>Geographic variability in diapause response of Japanese Orius species</v>
      </c>
      <c r="G1716" s="0" t="str">
        <f aca="false">VLOOKUP($D1716,metadata!$B$2:$S$451,4,0)</f>
        <v>10.1046/j.1570-7458.2001.00787.x</v>
      </c>
      <c r="H1716" s="0" t="str">
        <f aca="false">VLOOKUP($D1716,metadata!$B$2:$S$451,5,0)</f>
        <v>y</v>
      </c>
      <c r="I1716" s="0" t="str">
        <f aca="false">VLOOKUP($D1716,metadata!$B$2:$S$451,6,0)</f>
        <v>a</v>
      </c>
      <c r="J1716" s="0" t="str">
        <f aca="false">VLOOKUP($D1716,metadata!$B$2:$S$451,7,0)</f>
        <v>i</v>
      </c>
      <c r="K1716" s="0" t="n">
        <f aca="false">VLOOKUP($D1716,metadata!$B$2:$S$451,8,0)</f>
        <v>5</v>
      </c>
      <c r="L1716" s="0" t="n">
        <f aca="false">VLOOKUP($D1716,metadata!$B$2:$S$451,9,0)</f>
        <v>7</v>
      </c>
      <c r="M1716" s="0" t="str">
        <f aca="false">VLOOKUP($D1716,metadata!$B$2:$S$451,10,0)</f>
        <v/>
      </c>
      <c r="N1716" s="0" t="str">
        <f aca="false">VLOOKUP($D1716,metadata!$B$2:$S$451,11,0)</f>
        <v>Orius Sauteri</v>
      </c>
      <c r="O1716" s="0" t="str">
        <f aca="false">VLOOKUP($D1716,metadata!$B$2:$S$451,12,0)</f>
        <v>hemiptera</v>
      </c>
      <c r="P1716" s="0" t="str">
        <f aca="false">VLOOKUP($D1716,metadata!$B$2:$S$451,13,0)</f>
        <v>OBH</v>
      </c>
      <c r="Q1716" s="0" t="n">
        <f aca="false">VLOOKUP($D1716,metadata!$B$2:$S$451,14,0)</f>
        <v>42.923961</v>
      </c>
      <c r="R1716" s="0" t="n">
        <f aca="false">VLOOKUP($D1716,metadata!$B$2:$S$451,15,0)</f>
        <v>143.196156</v>
      </c>
      <c r="S1716" s="0" t="str">
        <f aca="false">VLOOKUP($D1716,metadata!$B$2:$S$451,16,0)</f>
        <v/>
      </c>
      <c r="T1716" s="0" t="str">
        <f aca="false">VLOOKUP($D1716,metadata!$B$2:$S$451,17,0)</f>
        <v>&lt;50</v>
      </c>
      <c r="U1716" s="0" t="str">
        <f aca="false">VLOOKUP($D1716,metadata!$B$2:$S$451,18,0)</f>
        <v/>
      </c>
      <c r="V1716" s="0" t="n">
        <f aca="false">VLOOKUP($D1716,metadata!$B$2:$Z$451,19,0)</f>
        <v>75</v>
      </c>
      <c r="W1716" s="0" t="str">
        <f aca="false">VLOOKUP($D1716,metadata!$B$2:$Z$451,20,0)</f>
        <v>global average</v>
      </c>
      <c r="X1716" s="0" t="str">
        <f aca="false">VLOOKUP($D1716,metadata!$B$2:$Z$451,21,0)</f>
        <v/>
      </c>
      <c r="Y1716" s="0" t="str">
        <f aca="false">VLOOKUP($D1716,metadata!$B$2:$Z$451,22,0)</f>
        <v>54_1</v>
      </c>
      <c r="Z1716" s="0" t="str">
        <f aca="false">VLOOKUP($D1716,metadata!$B$2:$Z$451,23,0)</f>
        <v/>
      </c>
      <c r="AA1716" s="0" t="str">
        <f aca="false">VLOOKUP($D1716,metadata!$B$2:$Z$451,24,0)</f>
        <v/>
      </c>
      <c r="AB1716" s="0" t="str">
        <f aca="false">VLOOKUP($D1716,metadata!$B$2:$Z$451,25,0)</f>
        <v/>
      </c>
      <c r="AC1716" s="0" t="n">
        <v>15.0090062880625</v>
      </c>
      <c r="AD1716" s="0" t="n">
        <v>3.94761598257166</v>
      </c>
      <c r="AF1716" s="0" t="n">
        <f aca="false">IF(AE1716="",V1716,AE1716)</f>
        <v>75</v>
      </c>
      <c r="AG1716" s="0" t="n">
        <f aca="false">ROUND(AC1716,1)</f>
        <v>15</v>
      </c>
      <c r="AH1716" s="0" t="n">
        <v>2003</v>
      </c>
      <c r="AI1716" s="0" t="s">
        <v>37</v>
      </c>
      <c r="AJ1716" s="0" t="s">
        <v>37</v>
      </c>
    </row>
    <row r="1717" customFormat="false" ht="13.8" hidden="false" customHeight="false" outlineLevel="0" collapsed="false">
      <c r="C1717" s="0" t="n">
        <v>1725</v>
      </c>
      <c r="D1717" s="3" t="str">
        <f aca="false">VLOOKUP(C1717,$A$1:$B$451,2)</f>
        <v>45-OBH</v>
      </c>
      <c r="E1717" s="0" t="str">
        <f aca="false">VLOOKUP($D1717,metadata!$B$2:$S$451,2,0)</f>
        <v>Shimizu, T; Kawasaki, K</v>
      </c>
      <c r="F1717" s="0" t="str">
        <f aca="false">VLOOKUP($D1717,metadata!$B$2:$S$451,3,0)</f>
        <v>Geographic variability in diapause response of Japanese Orius species</v>
      </c>
      <c r="G1717" s="0" t="str">
        <f aca="false">VLOOKUP($D1717,metadata!$B$2:$S$451,4,0)</f>
        <v>10.1046/j.1570-7458.2001.00787.x</v>
      </c>
      <c r="H1717" s="0" t="str">
        <f aca="false">VLOOKUP($D1717,metadata!$B$2:$S$451,5,0)</f>
        <v>y</v>
      </c>
      <c r="I1717" s="0" t="str">
        <f aca="false">VLOOKUP($D1717,metadata!$B$2:$S$451,6,0)</f>
        <v>a</v>
      </c>
      <c r="J1717" s="0" t="str">
        <f aca="false">VLOOKUP($D1717,metadata!$B$2:$S$451,7,0)</f>
        <v>i</v>
      </c>
      <c r="K1717" s="0" t="n">
        <f aca="false">VLOOKUP($D1717,metadata!$B$2:$S$451,8,0)</f>
        <v>5</v>
      </c>
      <c r="L1717" s="0" t="n">
        <f aca="false">VLOOKUP($D1717,metadata!$B$2:$S$451,9,0)</f>
        <v>7</v>
      </c>
      <c r="M1717" s="0" t="str">
        <f aca="false">VLOOKUP($D1717,metadata!$B$2:$S$451,10,0)</f>
        <v/>
      </c>
      <c r="N1717" s="0" t="str">
        <f aca="false">VLOOKUP($D1717,metadata!$B$2:$S$451,11,0)</f>
        <v>Orius Sauteri</v>
      </c>
      <c r="O1717" s="0" t="str">
        <f aca="false">VLOOKUP($D1717,metadata!$B$2:$S$451,12,0)</f>
        <v>hemiptera</v>
      </c>
      <c r="P1717" s="0" t="str">
        <f aca="false">VLOOKUP($D1717,metadata!$B$2:$S$451,13,0)</f>
        <v>OBH</v>
      </c>
      <c r="Q1717" s="0" t="n">
        <f aca="false">VLOOKUP($D1717,metadata!$B$2:$S$451,14,0)</f>
        <v>42.923961</v>
      </c>
      <c r="R1717" s="0" t="n">
        <f aca="false">VLOOKUP($D1717,metadata!$B$2:$S$451,15,0)</f>
        <v>143.196156</v>
      </c>
      <c r="S1717" s="0" t="str">
        <f aca="false">VLOOKUP($D1717,metadata!$B$2:$S$451,16,0)</f>
        <v/>
      </c>
      <c r="T1717" s="0" t="str">
        <f aca="false">VLOOKUP($D1717,metadata!$B$2:$S$451,17,0)</f>
        <v>&lt;50</v>
      </c>
      <c r="U1717" s="0" t="str">
        <f aca="false">VLOOKUP($D1717,metadata!$B$2:$S$451,18,0)</f>
        <v/>
      </c>
      <c r="V1717" s="0" t="n">
        <f aca="false">VLOOKUP($D1717,metadata!$B$2:$Z$451,19,0)</f>
        <v>75</v>
      </c>
      <c r="W1717" s="0" t="str">
        <f aca="false">VLOOKUP($D1717,metadata!$B$2:$Z$451,20,0)</f>
        <v>global average</v>
      </c>
      <c r="X1717" s="0" t="str">
        <f aca="false">VLOOKUP($D1717,metadata!$B$2:$Z$451,21,0)</f>
        <v/>
      </c>
      <c r="Y1717" s="0" t="str">
        <f aca="false">VLOOKUP($D1717,metadata!$B$2:$Z$451,22,0)</f>
        <v>54_1</v>
      </c>
      <c r="Z1717" s="0" t="str">
        <f aca="false">VLOOKUP($D1717,metadata!$B$2:$Z$451,23,0)</f>
        <v/>
      </c>
      <c r="AA1717" s="0" t="str">
        <f aca="false">VLOOKUP($D1717,metadata!$B$2:$Z$451,24,0)</f>
        <v/>
      </c>
      <c r="AB1717" s="0" t="str">
        <f aca="false">VLOOKUP($D1717,metadata!$B$2:$Z$451,25,0)</f>
        <v/>
      </c>
      <c r="AC1717" s="0" t="n">
        <v>16.0309154824974</v>
      </c>
      <c r="AD1717" s="0" t="n">
        <v>9.13402980640688</v>
      </c>
      <c r="AF1717" s="0" t="n">
        <f aca="false">IF(AE1717="",V1717,AE1717)</f>
        <v>75</v>
      </c>
      <c r="AG1717" s="0" t="n">
        <f aca="false">ROUND(AC1717,1)</f>
        <v>16</v>
      </c>
      <c r="AH1717" s="0" t="n">
        <v>2003</v>
      </c>
      <c r="AI1717" s="0" t="s">
        <v>37</v>
      </c>
      <c r="AJ1717" s="0" t="s">
        <v>37</v>
      </c>
    </row>
    <row r="1718" customFormat="false" ht="13.8" hidden="false" customHeight="false" outlineLevel="0" collapsed="false">
      <c r="C1718" s="0" t="n">
        <v>1726</v>
      </c>
      <c r="D1718" s="3" t="str">
        <f aca="false">VLOOKUP(C1718,$A$1:$B$451,2)</f>
        <v>45-SPR</v>
      </c>
      <c r="E1718" s="0" t="str">
        <f aca="false">VLOOKUP($D1718,metadata!$B$2:$S$451,2,0)</f>
        <v>Shimizu, T; Kawasaki, K</v>
      </c>
      <c r="F1718" s="0" t="str">
        <f aca="false">VLOOKUP($D1718,metadata!$B$2:$S$451,3,0)</f>
        <v>Geographic variability in diapause response of Japanese Orius species</v>
      </c>
      <c r="G1718" s="0" t="str">
        <f aca="false">VLOOKUP($D1718,metadata!$B$2:$S$451,4,0)</f>
        <v>10.1046/j.1570-7458.2001.00787.x</v>
      </c>
      <c r="H1718" s="0" t="str">
        <f aca="false">VLOOKUP($D1718,metadata!$B$2:$S$451,5,0)</f>
        <v>y</v>
      </c>
      <c r="I1718" s="0" t="str">
        <f aca="false">VLOOKUP($D1718,metadata!$B$2:$S$451,6,0)</f>
        <v>a</v>
      </c>
      <c r="J1718" s="0" t="str">
        <f aca="false">VLOOKUP($D1718,metadata!$B$2:$S$451,7,0)</f>
        <v>i</v>
      </c>
      <c r="K1718" s="0" t="n">
        <f aca="false">VLOOKUP($D1718,metadata!$B$2:$S$451,8,0)</f>
        <v>5</v>
      </c>
      <c r="L1718" s="0" t="n">
        <f aca="false">VLOOKUP($D1718,metadata!$B$2:$S$451,9,0)</f>
        <v>6</v>
      </c>
      <c r="M1718" s="0" t="str">
        <f aca="false">VLOOKUP($D1718,metadata!$B$2:$S$451,10,0)</f>
        <v/>
      </c>
      <c r="N1718" s="0" t="str">
        <f aca="false">VLOOKUP($D1718,metadata!$B$2:$S$451,11,0)</f>
        <v>Orius Sauteri</v>
      </c>
      <c r="O1718" s="0" t="str">
        <f aca="false">VLOOKUP($D1718,metadata!$B$2:$S$451,12,0)</f>
        <v>hemiptera</v>
      </c>
      <c r="P1718" s="0" t="str">
        <f aca="false">VLOOKUP($D1718,metadata!$B$2:$S$451,13,0)</f>
        <v>SPR</v>
      </c>
      <c r="Q1718" s="0" t="n">
        <f aca="false">VLOOKUP($D1718,metadata!$B$2:$S$451,14,0)</f>
        <v>43.061944</v>
      </c>
      <c r="R1718" s="0" t="n">
        <f aca="false">VLOOKUP($D1718,metadata!$B$2:$S$451,15,0)</f>
        <v>141.354167</v>
      </c>
      <c r="S1718" s="0" t="str">
        <f aca="false">VLOOKUP($D1718,metadata!$B$2:$S$451,16,0)</f>
        <v/>
      </c>
      <c r="T1718" s="0" t="str">
        <f aca="false">VLOOKUP($D1718,metadata!$B$2:$S$451,17,0)</f>
        <v>&lt;50</v>
      </c>
      <c r="U1718" s="0" t="str">
        <f aca="false">VLOOKUP($D1718,metadata!$B$2:$S$451,18,0)</f>
        <v/>
      </c>
      <c r="V1718" s="0" t="n">
        <f aca="false">VLOOKUP($D1718,metadata!$B$2:$Z$451,19,0)</f>
        <v>75</v>
      </c>
      <c r="W1718" s="0" t="str">
        <f aca="false">VLOOKUP($D1718,metadata!$B$2:$Z$451,20,0)</f>
        <v>global average</v>
      </c>
      <c r="X1718" s="0" t="str">
        <f aca="false">VLOOKUP($D1718,metadata!$B$2:$Z$451,21,0)</f>
        <v/>
      </c>
      <c r="Y1718" s="0" t="str">
        <f aca="false">VLOOKUP($D1718,metadata!$B$2:$Z$451,22,0)</f>
        <v>54_1</v>
      </c>
      <c r="Z1718" s="0" t="str">
        <f aca="false">VLOOKUP($D1718,metadata!$B$2:$Z$451,23,0)</f>
        <v/>
      </c>
      <c r="AA1718" s="0" t="str">
        <f aca="false">VLOOKUP($D1718,metadata!$B$2:$Z$451,24,0)</f>
        <v/>
      </c>
      <c r="AB1718" s="0" t="str">
        <f aca="false">VLOOKUP($D1718,metadata!$B$2:$Z$451,25,0)</f>
        <v/>
      </c>
      <c r="AC1718" s="0" t="n">
        <v>10.049428132891</v>
      </c>
      <c r="AD1718" s="0" t="n">
        <v>91.3695103233153</v>
      </c>
      <c r="AF1718" s="0" t="n">
        <f aca="false">IF(AE1718="",V1718,AE1718)</f>
        <v>75</v>
      </c>
      <c r="AG1718" s="0" t="n">
        <f aca="false">ROUND(AC1718,1)</f>
        <v>10</v>
      </c>
      <c r="AH1718" s="0" t="n">
        <v>2003</v>
      </c>
      <c r="AI1718" s="0" t="s">
        <v>37</v>
      </c>
      <c r="AJ1718" s="0" t="s">
        <v>37</v>
      </c>
    </row>
    <row r="1719" customFormat="false" ht="13.8" hidden="false" customHeight="false" outlineLevel="0" collapsed="false">
      <c r="C1719" s="0" t="n">
        <v>1727</v>
      </c>
      <c r="D1719" s="3" t="str">
        <f aca="false">VLOOKUP(C1719,$A$1:$B$451,2)</f>
        <v>45-SPR</v>
      </c>
      <c r="E1719" s="0" t="str">
        <f aca="false">VLOOKUP($D1719,metadata!$B$2:$S$451,2,0)</f>
        <v>Shimizu, T; Kawasaki, K</v>
      </c>
      <c r="F1719" s="0" t="str">
        <f aca="false">VLOOKUP($D1719,metadata!$B$2:$S$451,3,0)</f>
        <v>Geographic variability in diapause response of Japanese Orius species</v>
      </c>
      <c r="G1719" s="0" t="str">
        <f aca="false">VLOOKUP($D1719,metadata!$B$2:$S$451,4,0)</f>
        <v>10.1046/j.1570-7458.2001.00787.x</v>
      </c>
      <c r="H1719" s="0" t="str">
        <f aca="false">VLOOKUP($D1719,metadata!$B$2:$S$451,5,0)</f>
        <v>y</v>
      </c>
      <c r="I1719" s="0" t="str">
        <f aca="false">VLOOKUP($D1719,metadata!$B$2:$S$451,6,0)</f>
        <v>a</v>
      </c>
      <c r="J1719" s="0" t="str">
        <f aca="false">VLOOKUP($D1719,metadata!$B$2:$S$451,7,0)</f>
        <v>i</v>
      </c>
      <c r="K1719" s="0" t="n">
        <f aca="false">VLOOKUP($D1719,metadata!$B$2:$S$451,8,0)</f>
        <v>5</v>
      </c>
      <c r="L1719" s="0" t="n">
        <f aca="false">VLOOKUP($D1719,metadata!$B$2:$S$451,9,0)</f>
        <v>6</v>
      </c>
      <c r="M1719" s="0" t="str">
        <f aca="false">VLOOKUP($D1719,metadata!$B$2:$S$451,10,0)</f>
        <v/>
      </c>
      <c r="N1719" s="0" t="str">
        <f aca="false">VLOOKUP($D1719,metadata!$B$2:$S$451,11,0)</f>
        <v>Orius Sauteri</v>
      </c>
      <c r="O1719" s="0" t="str">
        <f aca="false">VLOOKUP($D1719,metadata!$B$2:$S$451,12,0)</f>
        <v>hemiptera</v>
      </c>
      <c r="P1719" s="0" t="str">
        <f aca="false">VLOOKUP($D1719,metadata!$B$2:$S$451,13,0)</f>
        <v>SPR</v>
      </c>
      <c r="Q1719" s="0" t="n">
        <f aca="false">VLOOKUP($D1719,metadata!$B$2:$S$451,14,0)</f>
        <v>43.061944</v>
      </c>
      <c r="R1719" s="0" t="n">
        <f aca="false">VLOOKUP($D1719,metadata!$B$2:$S$451,15,0)</f>
        <v>141.354167</v>
      </c>
      <c r="S1719" s="0" t="str">
        <f aca="false">VLOOKUP($D1719,metadata!$B$2:$S$451,16,0)</f>
        <v/>
      </c>
      <c r="T1719" s="0" t="str">
        <f aca="false">VLOOKUP($D1719,metadata!$B$2:$S$451,17,0)</f>
        <v>&lt;50</v>
      </c>
      <c r="U1719" s="0" t="str">
        <f aca="false">VLOOKUP($D1719,metadata!$B$2:$S$451,18,0)</f>
        <v/>
      </c>
      <c r="V1719" s="0" t="n">
        <f aca="false">VLOOKUP($D1719,metadata!$B$2:$Z$451,19,0)</f>
        <v>75</v>
      </c>
      <c r="W1719" s="0" t="str">
        <f aca="false">VLOOKUP($D1719,metadata!$B$2:$Z$451,20,0)</f>
        <v>global average</v>
      </c>
      <c r="X1719" s="0" t="str">
        <f aca="false">VLOOKUP($D1719,metadata!$B$2:$Z$451,21,0)</f>
        <v/>
      </c>
      <c r="Y1719" s="0" t="str">
        <f aca="false">VLOOKUP($D1719,metadata!$B$2:$Z$451,22,0)</f>
        <v>54_1</v>
      </c>
      <c r="Z1719" s="0" t="str">
        <f aca="false">VLOOKUP($D1719,metadata!$B$2:$Z$451,23,0)</f>
        <v/>
      </c>
      <c r="AA1719" s="0" t="str">
        <f aca="false">VLOOKUP($D1719,metadata!$B$2:$Z$451,24,0)</f>
        <v/>
      </c>
      <c r="AB1719" s="0" t="str">
        <f aca="false">VLOOKUP($D1719,metadata!$B$2:$Z$451,25,0)</f>
        <v/>
      </c>
      <c r="AC1719" s="0" t="n">
        <v>11.0390355003218</v>
      </c>
      <c r="AD1719" s="0" t="n">
        <v>78.2878645343367</v>
      </c>
      <c r="AF1719" s="0" t="n">
        <f aca="false">IF(AE1719="",V1719,AE1719)</f>
        <v>75</v>
      </c>
      <c r="AG1719" s="0" t="n">
        <f aca="false">ROUND(AC1719,1)</f>
        <v>11</v>
      </c>
      <c r="AH1719" s="0" t="n">
        <v>2003</v>
      </c>
      <c r="AI1719" s="0" t="s">
        <v>37</v>
      </c>
      <c r="AJ1719" s="0" t="s">
        <v>37</v>
      </c>
    </row>
    <row r="1720" customFormat="false" ht="13.8" hidden="false" customHeight="false" outlineLevel="0" collapsed="false">
      <c r="C1720" s="0" t="n">
        <v>1728</v>
      </c>
      <c r="D1720" s="3" t="str">
        <f aca="false">VLOOKUP(C1720,$A$1:$B$451,2)</f>
        <v>45-SPR</v>
      </c>
      <c r="E1720" s="0" t="str">
        <f aca="false">VLOOKUP($D1720,metadata!$B$2:$S$451,2,0)</f>
        <v>Shimizu, T; Kawasaki, K</v>
      </c>
      <c r="F1720" s="0" t="str">
        <f aca="false">VLOOKUP($D1720,metadata!$B$2:$S$451,3,0)</f>
        <v>Geographic variability in diapause response of Japanese Orius species</v>
      </c>
      <c r="G1720" s="0" t="str">
        <f aca="false">VLOOKUP($D1720,metadata!$B$2:$S$451,4,0)</f>
        <v>10.1046/j.1570-7458.2001.00787.x</v>
      </c>
      <c r="H1720" s="0" t="str">
        <f aca="false">VLOOKUP($D1720,metadata!$B$2:$S$451,5,0)</f>
        <v>y</v>
      </c>
      <c r="I1720" s="0" t="str">
        <f aca="false">VLOOKUP($D1720,metadata!$B$2:$S$451,6,0)</f>
        <v>a</v>
      </c>
      <c r="J1720" s="0" t="str">
        <f aca="false">VLOOKUP($D1720,metadata!$B$2:$S$451,7,0)</f>
        <v>i</v>
      </c>
      <c r="K1720" s="0" t="n">
        <f aca="false">VLOOKUP($D1720,metadata!$B$2:$S$451,8,0)</f>
        <v>5</v>
      </c>
      <c r="L1720" s="0" t="n">
        <f aca="false">VLOOKUP($D1720,metadata!$B$2:$S$451,9,0)</f>
        <v>6</v>
      </c>
      <c r="M1720" s="0" t="str">
        <f aca="false">VLOOKUP($D1720,metadata!$B$2:$S$451,10,0)</f>
        <v/>
      </c>
      <c r="N1720" s="0" t="str">
        <f aca="false">VLOOKUP($D1720,metadata!$B$2:$S$451,11,0)</f>
        <v>Orius Sauteri</v>
      </c>
      <c r="O1720" s="0" t="str">
        <f aca="false">VLOOKUP($D1720,metadata!$B$2:$S$451,12,0)</f>
        <v>hemiptera</v>
      </c>
      <c r="P1720" s="0" t="str">
        <f aca="false">VLOOKUP($D1720,metadata!$B$2:$S$451,13,0)</f>
        <v>SPR</v>
      </c>
      <c r="Q1720" s="0" t="n">
        <f aca="false">VLOOKUP($D1720,metadata!$B$2:$S$451,14,0)</f>
        <v>43.061944</v>
      </c>
      <c r="R1720" s="0" t="n">
        <f aca="false">VLOOKUP($D1720,metadata!$B$2:$S$451,15,0)</f>
        <v>141.354167</v>
      </c>
      <c r="S1720" s="0" t="str">
        <f aca="false">VLOOKUP($D1720,metadata!$B$2:$S$451,16,0)</f>
        <v/>
      </c>
      <c r="T1720" s="0" t="str">
        <f aca="false">VLOOKUP($D1720,metadata!$B$2:$S$451,17,0)</f>
        <v>&lt;50</v>
      </c>
      <c r="U1720" s="0" t="str">
        <f aca="false">VLOOKUP($D1720,metadata!$B$2:$S$451,18,0)</f>
        <v/>
      </c>
      <c r="V1720" s="0" t="n">
        <f aca="false">VLOOKUP($D1720,metadata!$B$2:$Z$451,19,0)</f>
        <v>75</v>
      </c>
      <c r="W1720" s="0" t="str">
        <f aca="false">VLOOKUP($D1720,metadata!$B$2:$Z$451,20,0)</f>
        <v>global average</v>
      </c>
      <c r="X1720" s="0" t="str">
        <f aca="false">VLOOKUP($D1720,metadata!$B$2:$Z$451,21,0)</f>
        <v/>
      </c>
      <c r="Y1720" s="0" t="str">
        <f aca="false">VLOOKUP($D1720,metadata!$B$2:$Z$451,22,0)</f>
        <v>54_1</v>
      </c>
      <c r="Z1720" s="0" t="str">
        <f aca="false">VLOOKUP($D1720,metadata!$B$2:$Z$451,23,0)</f>
        <v/>
      </c>
      <c r="AA1720" s="0" t="str">
        <f aca="false">VLOOKUP($D1720,metadata!$B$2:$Z$451,24,0)</f>
        <v/>
      </c>
      <c r="AB1720" s="0" t="str">
        <f aca="false">VLOOKUP($D1720,metadata!$B$2:$Z$451,25,0)</f>
        <v/>
      </c>
      <c r="AC1720" s="0" t="n">
        <v>12.0287468435906</v>
      </c>
      <c r="AD1720" s="0" t="n">
        <v>65.9087983363865</v>
      </c>
      <c r="AF1720" s="0" t="n">
        <f aca="false">IF(AE1720="",V1720,AE1720)</f>
        <v>75</v>
      </c>
      <c r="AG1720" s="0" t="n">
        <f aca="false">ROUND(AC1720,1)</f>
        <v>12</v>
      </c>
      <c r="AH1720" s="0" t="n">
        <v>2003</v>
      </c>
      <c r="AI1720" s="0" t="s">
        <v>37</v>
      </c>
      <c r="AJ1720" s="0" t="s">
        <v>37</v>
      </c>
    </row>
    <row r="1721" customFormat="false" ht="13.8" hidden="false" customHeight="false" outlineLevel="0" collapsed="false">
      <c r="C1721" s="0" t="n">
        <v>1729</v>
      </c>
      <c r="D1721" s="3" t="str">
        <f aca="false">VLOOKUP(C1721,$A$1:$B$451,2)</f>
        <v>45-SPR</v>
      </c>
      <c r="E1721" s="0" t="str">
        <f aca="false">VLOOKUP($D1721,metadata!$B$2:$S$451,2,0)</f>
        <v>Shimizu, T; Kawasaki, K</v>
      </c>
      <c r="F1721" s="0" t="str">
        <f aca="false">VLOOKUP($D1721,metadata!$B$2:$S$451,3,0)</f>
        <v>Geographic variability in diapause response of Japanese Orius species</v>
      </c>
      <c r="G1721" s="0" t="str">
        <f aca="false">VLOOKUP($D1721,metadata!$B$2:$S$451,4,0)</f>
        <v>10.1046/j.1570-7458.2001.00787.x</v>
      </c>
      <c r="H1721" s="0" t="str">
        <f aca="false">VLOOKUP($D1721,metadata!$B$2:$S$451,5,0)</f>
        <v>y</v>
      </c>
      <c r="I1721" s="0" t="str">
        <f aca="false">VLOOKUP($D1721,metadata!$B$2:$S$451,6,0)</f>
        <v>a</v>
      </c>
      <c r="J1721" s="0" t="str">
        <f aca="false">VLOOKUP($D1721,metadata!$B$2:$S$451,7,0)</f>
        <v>i</v>
      </c>
      <c r="K1721" s="0" t="n">
        <f aca="false">VLOOKUP($D1721,metadata!$B$2:$S$451,8,0)</f>
        <v>5</v>
      </c>
      <c r="L1721" s="0" t="n">
        <f aca="false">VLOOKUP($D1721,metadata!$B$2:$S$451,9,0)</f>
        <v>6</v>
      </c>
      <c r="M1721" s="0" t="str">
        <f aca="false">VLOOKUP($D1721,metadata!$B$2:$S$451,10,0)</f>
        <v/>
      </c>
      <c r="N1721" s="0" t="str">
        <f aca="false">VLOOKUP($D1721,metadata!$B$2:$S$451,11,0)</f>
        <v>Orius Sauteri</v>
      </c>
      <c r="O1721" s="0" t="str">
        <f aca="false">VLOOKUP($D1721,metadata!$B$2:$S$451,12,0)</f>
        <v>hemiptera</v>
      </c>
      <c r="P1721" s="0" t="str">
        <f aca="false">VLOOKUP($D1721,metadata!$B$2:$S$451,13,0)</f>
        <v>SPR</v>
      </c>
      <c r="Q1721" s="0" t="n">
        <f aca="false">VLOOKUP($D1721,metadata!$B$2:$S$451,14,0)</f>
        <v>43.061944</v>
      </c>
      <c r="R1721" s="0" t="n">
        <f aca="false">VLOOKUP($D1721,metadata!$B$2:$S$451,15,0)</f>
        <v>141.354167</v>
      </c>
      <c r="S1721" s="0" t="str">
        <f aca="false">VLOOKUP($D1721,metadata!$B$2:$S$451,16,0)</f>
        <v/>
      </c>
      <c r="T1721" s="0" t="str">
        <f aca="false">VLOOKUP($D1721,metadata!$B$2:$S$451,17,0)</f>
        <v>&lt;50</v>
      </c>
      <c r="U1721" s="0" t="str">
        <f aca="false">VLOOKUP($D1721,metadata!$B$2:$S$451,18,0)</f>
        <v/>
      </c>
      <c r="V1721" s="0" t="n">
        <f aca="false">VLOOKUP($D1721,metadata!$B$2:$Z$451,19,0)</f>
        <v>75</v>
      </c>
      <c r="W1721" s="0" t="str">
        <f aca="false">VLOOKUP($D1721,metadata!$B$2:$Z$451,20,0)</f>
        <v>global average</v>
      </c>
      <c r="X1721" s="0" t="str">
        <f aca="false">VLOOKUP($D1721,metadata!$B$2:$Z$451,21,0)</f>
        <v/>
      </c>
      <c r="Y1721" s="0" t="str">
        <f aca="false">VLOOKUP($D1721,metadata!$B$2:$Z$451,22,0)</f>
        <v>54_1</v>
      </c>
      <c r="Z1721" s="0" t="str">
        <f aca="false">VLOOKUP($D1721,metadata!$B$2:$Z$451,23,0)</f>
        <v/>
      </c>
      <c r="AA1721" s="0" t="str">
        <f aca="false">VLOOKUP($D1721,metadata!$B$2:$Z$451,24,0)</f>
        <v/>
      </c>
      <c r="AB1721" s="0" t="str">
        <f aca="false">VLOOKUP($D1721,metadata!$B$2:$Z$451,25,0)</f>
        <v/>
      </c>
      <c r="AC1721" s="0" t="n">
        <v>14.0180125761251</v>
      </c>
      <c r="AD1721" s="0" t="n">
        <v>7.66153389117195</v>
      </c>
      <c r="AF1721" s="0" t="n">
        <f aca="false">IF(AE1721="",V1721,AE1721)</f>
        <v>75</v>
      </c>
      <c r="AG1721" s="0" t="n">
        <f aca="false">ROUND(AC1721,1)</f>
        <v>14</v>
      </c>
      <c r="AH1721" s="0" t="n">
        <v>2003</v>
      </c>
      <c r="AI1721" s="0" t="s">
        <v>37</v>
      </c>
      <c r="AJ1721" s="0" t="s">
        <v>37</v>
      </c>
    </row>
    <row r="1722" customFormat="false" ht="13.8" hidden="false" customHeight="false" outlineLevel="0" collapsed="false">
      <c r="C1722" s="0" t="n">
        <v>1730</v>
      </c>
      <c r="D1722" s="3" t="str">
        <f aca="false">VLOOKUP(C1722,$A$1:$B$451,2)</f>
        <v>45-SPR</v>
      </c>
      <c r="E1722" s="0" t="str">
        <f aca="false">VLOOKUP($D1722,metadata!$B$2:$S$451,2,0)</f>
        <v>Shimizu, T; Kawasaki, K</v>
      </c>
      <c r="F1722" s="0" t="str">
        <f aca="false">VLOOKUP($D1722,metadata!$B$2:$S$451,3,0)</f>
        <v>Geographic variability in diapause response of Japanese Orius species</v>
      </c>
      <c r="G1722" s="0" t="str">
        <f aca="false">VLOOKUP($D1722,metadata!$B$2:$S$451,4,0)</f>
        <v>10.1046/j.1570-7458.2001.00787.x</v>
      </c>
      <c r="H1722" s="0" t="str">
        <f aca="false">VLOOKUP($D1722,metadata!$B$2:$S$451,5,0)</f>
        <v>y</v>
      </c>
      <c r="I1722" s="0" t="str">
        <f aca="false">VLOOKUP($D1722,metadata!$B$2:$S$451,6,0)</f>
        <v>a</v>
      </c>
      <c r="J1722" s="0" t="str">
        <f aca="false">VLOOKUP($D1722,metadata!$B$2:$S$451,7,0)</f>
        <v>i</v>
      </c>
      <c r="K1722" s="0" t="n">
        <f aca="false">VLOOKUP($D1722,metadata!$B$2:$S$451,8,0)</f>
        <v>5</v>
      </c>
      <c r="L1722" s="0" t="n">
        <f aca="false">VLOOKUP($D1722,metadata!$B$2:$S$451,9,0)</f>
        <v>6</v>
      </c>
      <c r="M1722" s="0" t="str">
        <f aca="false">VLOOKUP($D1722,metadata!$B$2:$S$451,10,0)</f>
        <v/>
      </c>
      <c r="N1722" s="0" t="str">
        <f aca="false">VLOOKUP($D1722,metadata!$B$2:$S$451,11,0)</f>
        <v>Orius Sauteri</v>
      </c>
      <c r="O1722" s="0" t="str">
        <f aca="false">VLOOKUP($D1722,metadata!$B$2:$S$451,12,0)</f>
        <v>hemiptera</v>
      </c>
      <c r="P1722" s="0" t="str">
        <f aca="false">VLOOKUP($D1722,metadata!$B$2:$S$451,13,0)</f>
        <v>SPR</v>
      </c>
      <c r="Q1722" s="0" t="n">
        <f aca="false">VLOOKUP($D1722,metadata!$B$2:$S$451,14,0)</f>
        <v>43.061944</v>
      </c>
      <c r="R1722" s="0" t="n">
        <f aca="false">VLOOKUP($D1722,metadata!$B$2:$S$451,15,0)</f>
        <v>141.354167</v>
      </c>
      <c r="S1722" s="0" t="str">
        <f aca="false">VLOOKUP($D1722,metadata!$B$2:$S$451,16,0)</f>
        <v/>
      </c>
      <c r="T1722" s="0" t="str">
        <f aca="false">VLOOKUP($D1722,metadata!$B$2:$S$451,17,0)</f>
        <v>&lt;50</v>
      </c>
      <c r="U1722" s="0" t="str">
        <f aca="false">VLOOKUP($D1722,metadata!$B$2:$S$451,18,0)</f>
        <v/>
      </c>
      <c r="V1722" s="0" t="n">
        <f aca="false">VLOOKUP($D1722,metadata!$B$2:$Z$451,19,0)</f>
        <v>75</v>
      </c>
      <c r="W1722" s="0" t="str">
        <f aca="false">VLOOKUP($D1722,metadata!$B$2:$Z$451,20,0)</f>
        <v>global average</v>
      </c>
      <c r="X1722" s="0" t="str">
        <f aca="false">VLOOKUP($D1722,metadata!$B$2:$Z$451,21,0)</f>
        <v/>
      </c>
      <c r="Y1722" s="0" t="str">
        <f aca="false">VLOOKUP($D1722,metadata!$B$2:$Z$451,22,0)</f>
        <v>54_1</v>
      </c>
      <c r="Z1722" s="0" t="str">
        <f aca="false">VLOOKUP($D1722,metadata!$B$2:$Z$451,23,0)</f>
        <v/>
      </c>
      <c r="AA1722" s="0" t="str">
        <f aca="false">VLOOKUP($D1722,metadata!$B$2:$Z$451,24,0)</f>
        <v/>
      </c>
      <c r="AB1722" s="0" t="str">
        <f aca="false">VLOOKUP($D1722,metadata!$B$2:$Z$451,25,0)</f>
        <v/>
      </c>
      <c r="AC1722" s="0" t="n">
        <v>15.0089716294499</v>
      </c>
      <c r="AD1722" s="0" t="n">
        <v>3.71342278556218</v>
      </c>
      <c r="AF1722" s="0" t="n">
        <f aca="false">IF(AE1722="",V1722,AE1722)</f>
        <v>75</v>
      </c>
      <c r="AG1722" s="0" t="n">
        <f aca="false">ROUND(AC1722,1)</f>
        <v>15</v>
      </c>
      <c r="AH1722" s="0" t="n">
        <v>2003</v>
      </c>
      <c r="AI1722" s="0" t="s">
        <v>37</v>
      </c>
      <c r="AJ1722" s="0" t="s">
        <v>37</v>
      </c>
    </row>
    <row r="1723" customFormat="false" ht="13.8" hidden="false" customHeight="false" outlineLevel="0" collapsed="false">
      <c r="C1723" s="0" t="n">
        <v>1731</v>
      </c>
      <c r="D1723" s="3" t="str">
        <f aca="false">VLOOKUP(C1723,$A$1:$B$451,2)</f>
        <v>45-SPR</v>
      </c>
      <c r="E1723" s="0" t="str">
        <f aca="false">VLOOKUP($D1723,metadata!$B$2:$S$451,2,0)</f>
        <v>Shimizu, T; Kawasaki, K</v>
      </c>
      <c r="F1723" s="0" t="str">
        <f aca="false">VLOOKUP($D1723,metadata!$B$2:$S$451,3,0)</f>
        <v>Geographic variability in diapause response of Japanese Orius species</v>
      </c>
      <c r="G1723" s="0" t="str">
        <f aca="false">VLOOKUP($D1723,metadata!$B$2:$S$451,4,0)</f>
        <v>10.1046/j.1570-7458.2001.00787.x</v>
      </c>
      <c r="H1723" s="0" t="str">
        <f aca="false">VLOOKUP($D1723,metadata!$B$2:$S$451,5,0)</f>
        <v>y</v>
      </c>
      <c r="I1723" s="0" t="str">
        <f aca="false">VLOOKUP($D1723,metadata!$B$2:$S$451,6,0)</f>
        <v>a</v>
      </c>
      <c r="J1723" s="0" t="str">
        <f aca="false">VLOOKUP($D1723,metadata!$B$2:$S$451,7,0)</f>
        <v>i</v>
      </c>
      <c r="K1723" s="0" t="n">
        <f aca="false">VLOOKUP($D1723,metadata!$B$2:$S$451,8,0)</f>
        <v>5</v>
      </c>
      <c r="L1723" s="0" t="n">
        <f aca="false">VLOOKUP($D1723,metadata!$B$2:$S$451,9,0)</f>
        <v>6</v>
      </c>
      <c r="M1723" s="0" t="str">
        <f aca="false">VLOOKUP($D1723,metadata!$B$2:$S$451,10,0)</f>
        <v/>
      </c>
      <c r="N1723" s="0" t="str">
        <f aca="false">VLOOKUP($D1723,metadata!$B$2:$S$451,11,0)</f>
        <v>Orius Sauteri</v>
      </c>
      <c r="O1723" s="0" t="str">
        <f aca="false">VLOOKUP($D1723,metadata!$B$2:$S$451,12,0)</f>
        <v>hemiptera</v>
      </c>
      <c r="P1723" s="0" t="str">
        <f aca="false">VLOOKUP($D1723,metadata!$B$2:$S$451,13,0)</f>
        <v>SPR</v>
      </c>
      <c r="Q1723" s="0" t="n">
        <f aca="false">VLOOKUP($D1723,metadata!$B$2:$S$451,14,0)</f>
        <v>43.061944</v>
      </c>
      <c r="R1723" s="0" t="n">
        <f aca="false">VLOOKUP($D1723,metadata!$B$2:$S$451,15,0)</f>
        <v>141.354167</v>
      </c>
      <c r="S1723" s="0" t="str">
        <f aca="false">VLOOKUP($D1723,metadata!$B$2:$S$451,16,0)</f>
        <v/>
      </c>
      <c r="T1723" s="0" t="str">
        <f aca="false">VLOOKUP($D1723,metadata!$B$2:$S$451,17,0)</f>
        <v>&lt;50</v>
      </c>
      <c r="U1723" s="0" t="str">
        <f aca="false">VLOOKUP($D1723,metadata!$B$2:$S$451,18,0)</f>
        <v/>
      </c>
      <c r="V1723" s="0" t="n">
        <f aca="false">VLOOKUP($D1723,metadata!$B$2:$Z$451,19,0)</f>
        <v>75</v>
      </c>
      <c r="W1723" s="0" t="str">
        <f aca="false">VLOOKUP($D1723,metadata!$B$2:$Z$451,20,0)</f>
        <v>global average</v>
      </c>
      <c r="X1723" s="0" t="str">
        <f aca="false">VLOOKUP($D1723,metadata!$B$2:$Z$451,21,0)</f>
        <v/>
      </c>
      <c r="Y1723" s="0" t="str">
        <f aca="false">VLOOKUP($D1723,metadata!$B$2:$Z$451,22,0)</f>
        <v>54_1</v>
      </c>
      <c r="Z1723" s="0" t="str">
        <f aca="false">VLOOKUP($D1723,metadata!$B$2:$Z$451,23,0)</f>
        <v/>
      </c>
      <c r="AA1723" s="0" t="str">
        <f aca="false">VLOOKUP($D1723,metadata!$B$2:$Z$451,24,0)</f>
        <v/>
      </c>
      <c r="AB1723" s="0" t="str">
        <f aca="false">VLOOKUP($D1723,metadata!$B$2:$Z$451,25,0)</f>
        <v/>
      </c>
      <c r="AC1723" s="0" t="n">
        <v>16.0173986235579</v>
      </c>
      <c r="AD1723" s="0" t="n">
        <v>17.7986829727187</v>
      </c>
      <c r="AF1723" s="0" t="n">
        <f aca="false">IF(AE1723="",V1723,AE1723)</f>
        <v>75</v>
      </c>
      <c r="AG1723" s="0" t="n">
        <f aca="false">ROUND(AC1723,1)</f>
        <v>16</v>
      </c>
      <c r="AH1723" s="0" t="n">
        <v>2003</v>
      </c>
      <c r="AI1723" s="0" t="s">
        <v>37</v>
      </c>
      <c r="AJ1723" s="0" t="s">
        <v>37</v>
      </c>
    </row>
    <row r="1724" customFormat="false" ht="13.8" hidden="false" customHeight="false" outlineLevel="0" collapsed="false">
      <c r="C1724" s="0" t="n">
        <v>1732</v>
      </c>
      <c r="D1724" s="3" t="str">
        <f aca="false">VLOOKUP(C1724,$A$1:$B$451,2)</f>
        <v>45-HRS</v>
      </c>
      <c r="E1724" s="0" t="str">
        <f aca="false">VLOOKUP($D1724,metadata!$B$2:$S$451,2,0)</f>
        <v>Shimizu, T; Kawasaki, K</v>
      </c>
      <c r="F1724" s="0" t="str">
        <f aca="false">VLOOKUP($D1724,metadata!$B$2:$S$451,3,0)</f>
        <v>Geographic variability in diapause response of Japanese Orius species</v>
      </c>
      <c r="G1724" s="0" t="str">
        <f aca="false">VLOOKUP($D1724,metadata!$B$2:$S$451,4,0)</f>
        <v>10.1046/j.1570-7458.2001.00787.x</v>
      </c>
      <c r="H1724" s="0" t="str">
        <f aca="false">VLOOKUP($D1724,metadata!$B$2:$S$451,5,0)</f>
        <v>y</v>
      </c>
      <c r="I1724" s="0" t="str">
        <f aca="false">VLOOKUP($D1724,metadata!$B$2:$S$451,6,0)</f>
        <v>a</v>
      </c>
      <c r="J1724" s="0" t="str">
        <f aca="false">VLOOKUP($D1724,metadata!$B$2:$S$451,7,0)</f>
        <v>i</v>
      </c>
      <c r="K1724" s="0" t="n">
        <f aca="false">VLOOKUP($D1724,metadata!$B$2:$S$451,8,0)</f>
        <v>5</v>
      </c>
      <c r="L1724" s="0" t="n">
        <f aca="false">VLOOKUP($D1724,metadata!$B$2:$S$451,9,0)</f>
        <v>7</v>
      </c>
      <c r="M1724" s="0" t="str">
        <f aca="false">VLOOKUP($D1724,metadata!$B$2:$S$451,10,0)</f>
        <v/>
      </c>
      <c r="N1724" s="0" t="str">
        <f aca="false">VLOOKUP($D1724,metadata!$B$2:$S$451,11,0)</f>
        <v>Orius Sauteri</v>
      </c>
      <c r="O1724" s="0" t="str">
        <f aca="false">VLOOKUP($D1724,metadata!$B$2:$S$451,12,0)</f>
        <v>hemiptera</v>
      </c>
      <c r="P1724" s="0" t="str">
        <f aca="false">VLOOKUP($D1724,metadata!$B$2:$S$451,13,0)</f>
        <v>HRS</v>
      </c>
      <c r="Q1724" s="0" t="n">
        <f aca="false">VLOOKUP($D1724,metadata!$B$2:$S$451,14,0)</f>
        <v>40.603153</v>
      </c>
      <c r="R1724" s="0" t="n">
        <f aca="false">VLOOKUP($D1724,metadata!$B$2:$S$451,15,0)</f>
        <v>140.463789</v>
      </c>
      <c r="S1724" s="0" t="str">
        <f aca="false">VLOOKUP($D1724,metadata!$B$2:$S$451,16,0)</f>
        <v/>
      </c>
      <c r="T1724" s="0" t="str">
        <f aca="false">VLOOKUP($D1724,metadata!$B$2:$S$451,17,0)</f>
        <v>&lt;50</v>
      </c>
      <c r="U1724" s="0" t="str">
        <f aca="false">VLOOKUP($D1724,metadata!$B$2:$S$451,18,0)</f>
        <v/>
      </c>
      <c r="V1724" s="0" t="n">
        <f aca="false">VLOOKUP($D1724,metadata!$B$2:$Z$451,19,0)</f>
        <v>75</v>
      </c>
      <c r="W1724" s="0" t="str">
        <f aca="false">VLOOKUP($D1724,metadata!$B$2:$Z$451,20,0)</f>
        <v>global average</v>
      </c>
      <c r="X1724" s="0" t="str">
        <f aca="false">VLOOKUP($D1724,metadata!$B$2:$Z$451,21,0)</f>
        <v/>
      </c>
      <c r="Y1724" s="0" t="str">
        <f aca="false">VLOOKUP($D1724,metadata!$B$2:$Z$451,22,0)</f>
        <v>54_1</v>
      </c>
      <c r="Z1724" s="0" t="str">
        <f aca="false">VLOOKUP($D1724,metadata!$B$2:$Z$451,23,0)</f>
        <v/>
      </c>
      <c r="AA1724" s="0" t="str">
        <f aca="false">VLOOKUP($D1724,metadata!$B$2:$Z$451,24,0)</f>
        <v/>
      </c>
      <c r="AB1724" s="0" t="str">
        <f aca="false">VLOOKUP($D1724,metadata!$B$2:$Z$451,25,0)</f>
        <v/>
      </c>
      <c r="AC1724" s="0" t="n">
        <v>10.0201762638015</v>
      </c>
      <c r="AD1724" s="0" t="n">
        <v>93.7104520473337</v>
      </c>
      <c r="AF1724" s="0" t="n">
        <f aca="false">IF(AE1724="",V1724,AE1724)</f>
        <v>75</v>
      </c>
      <c r="AG1724" s="0" t="n">
        <f aca="false">ROUND(AC1724,1)</f>
        <v>10</v>
      </c>
      <c r="AH1724" s="0" t="n">
        <v>2003</v>
      </c>
      <c r="AI1724" s="0" t="s">
        <v>37</v>
      </c>
      <c r="AJ1724" s="0" t="s">
        <v>37</v>
      </c>
    </row>
    <row r="1725" customFormat="false" ht="13.8" hidden="false" customHeight="false" outlineLevel="0" collapsed="false">
      <c r="C1725" s="0" t="n">
        <v>1733</v>
      </c>
      <c r="D1725" s="3" t="str">
        <f aca="false">VLOOKUP(C1725,$A$1:$B$451,2)</f>
        <v>45-HRS</v>
      </c>
      <c r="E1725" s="0" t="str">
        <f aca="false">VLOOKUP($D1725,metadata!$B$2:$S$451,2,0)</f>
        <v>Shimizu, T; Kawasaki, K</v>
      </c>
      <c r="F1725" s="0" t="str">
        <f aca="false">VLOOKUP($D1725,metadata!$B$2:$S$451,3,0)</f>
        <v>Geographic variability in diapause response of Japanese Orius species</v>
      </c>
      <c r="G1725" s="0" t="str">
        <f aca="false">VLOOKUP($D1725,metadata!$B$2:$S$451,4,0)</f>
        <v>10.1046/j.1570-7458.2001.00787.x</v>
      </c>
      <c r="H1725" s="0" t="str">
        <f aca="false">VLOOKUP($D1725,metadata!$B$2:$S$451,5,0)</f>
        <v>y</v>
      </c>
      <c r="I1725" s="0" t="str">
        <f aca="false">VLOOKUP($D1725,metadata!$B$2:$S$451,6,0)</f>
        <v>a</v>
      </c>
      <c r="J1725" s="0" t="str">
        <f aca="false">VLOOKUP($D1725,metadata!$B$2:$S$451,7,0)</f>
        <v>i</v>
      </c>
      <c r="K1725" s="0" t="n">
        <f aca="false">VLOOKUP($D1725,metadata!$B$2:$S$451,8,0)</f>
        <v>5</v>
      </c>
      <c r="L1725" s="0" t="n">
        <f aca="false">VLOOKUP($D1725,metadata!$B$2:$S$451,9,0)</f>
        <v>7</v>
      </c>
      <c r="M1725" s="0" t="str">
        <f aca="false">VLOOKUP($D1725,metadata!$B$2:$S$451,10,0)</f>
        <v/>
      </c>
      <c r="N1725" s="0" t="str">
        <f aca="false">VLOOKUP($D1725,metadata!$B$2:$S$451,11,0)</f>
        <v>Orius Sauteri</v>
      </c>
      <c r="O1725" s="0" t="str">
        <f aca="false">VLOOKUP($D1725,metadata!$B$2:$S$451,12,0)</f>
        <v>hemiptera</v>
      </c>
      <c r="P1725" s="0" t="str">
        <f aca="false">VLOOKUP($D1725,metadata!$B$2:$S$451,13,0)</f>
        <v>HRS</v>
      </c>
      <c r="Q1725" s="0" t="n">
        <f aca="false">VLOOKUP($D1725,metadata!$B$2:$S$451,14,0)</f>
        <v>40.603153</v>
      </c>
      <c r="R1725" s="0" t="n">
        <f aca="false">VLOOKUP($D1725,metadata!$B$2:$S$451,15,0)</f>
        <v>140.463789</v>
      </c>
      <c r="S1725" s="0" t="str">
        <f aca="false">VLOOKUP($D1725,metadata!$B$2:$S$451,16,0)</f>
        <v/>
      </c>
      <c r="T1725" s="0" t="str">
        <f aca="false">VLOOKUP($D1725,metadata!$B$2:$S$451,17,0)</f>
        <v>&lt;50</v>
      </c>
      <c r="U1725" s="0" t="str">
        <f aca="false">VLOOKUP($D1725,metadata!$B$2:$S$451,18,0)</f>
        <v/>
      </c>
      <c r="V1725" s="0" t="n">
        <f aca="false">VLOOKUP($D1725,metadata!$B$2:$Z$451,19,0)</f>
        <v>75</v>
      </c>
      <c r="W1725" s="0" t="str">
        <f aca="false">VLOOKUP($D1725,metadata!$B$2:$Z$451,20,0)</f>
        <v>global average</v>
      </c>
      <c r="X1725" s="0" t="str">
        <f aca="false">VLOOKUP($D1725,metadata!$B$2:$Z$451,21,0)</f>
        <v/>
      </c>
      <c r="Y1725" s="0" t="str">
        <f aca="false">VLOOKUP($D1725,metadata!$B$2:$Z$451,22,0)</f>
        <v>54_1</v>
      </c>
      <c r="Z1725" s="0" t="str">
        <f aca="false">VLOOKUP($D1725,metadata!$B$2:$Z$451,23,0)</f>
        <v/>
      </c>
      <c r="AA1725" s="0" t="str">
        <f aca="false">VLOOKUP($D1725,metadata!$B$2:$Z$451,24,0)</f>
        <v/>
      </c>
      <c r="AB1725" s="0" t="str">
        <f aca="false">VLOOKUP($D1725,metadata!$B$2:$Z$451,25,0)</f>
        <v/>
      </c>
      <c r="AC1725" s="0" t="n">
        <v>11.0259345447343</v>
      </c>
      <c r="AD1725" s="0" t="n">
        <v>89.762836064762</v>
      </c>
      <c r="AF1725" s="0" t="n">
        <f aca="false">IF(AE1725="",V1725,AE1725)</f>
        <v>75</v>
      </c>
      <c r="AG1725" s="0" t="n">
        <f aca="false">ROUND(AC1725,1)</f>
        <v>11</v>
      </c>
      <c r="AH1725" s="0" t="n">
        <v>2003</v>
      </c>
      <c r="AI1725" s="0" t="s">
        <v>37</v>
      </c>
      <c r="AJ1725" s="0" t="s">
        <v>37</v>
      </c>
    </row>
    <row r="1726" customFormat="false" ht="13.8" hidden="false" customHeight="false" outlineLevel="0" collapsed="false">
      <c r="C1726" s="0" t="n">
        <v>1734</v>
      </c>
      <c r="D1726" s="3" t="str">
        <f aca="false">VLOOKUP(C1726,$A$1:$B$451,2)</f>
        <v>45-HRS</v>
      </c>
      <c r="E1726" s="0" t="str">
        <f aca="false">VLOOKUP($D1726,metadata!$B$2:$S$451,2,0)</f>
        <v>Shimizu, T; Kawasaki, K</v>
      </c>
      <c r="F1726" s="0" t="str">
        <f aca="false">VLOOKUP($D1726,metadata!$B$2:$S$451,3,0)</f>
        <v>Geographic variability in diapause response of Japanese Orius species</v>
      </c>
      <c r="G1726" s="0" t="str">
        <f aca="false">VLOOKUP($D1726,metadata!$B$2:$S$451,4,0)</f>
        <v>10.1046/j.1570-7458.2001.00787.x</v>
      </c>
      <c r="H1726" s="0" t="str">
        <f aca="false">VLOOKUP($D1726,metadata!$B$2:$S$451,5,0)</f>
        <v>y</v>
      </c>
      <c r="I1726" s="0" t="str">
        <f aca="false">VLOOKUP($D1726,metadata!$B$2:$S$451,6,0)</f>
        <v>a</v>
      </c>
      <c r="J1726" s="0" t="str">
        <f aca="false">VLOOKUP($D1726,metadata!$B$2:$S$451,7,0)</f>
        <v>i</v>
      </c>
      <c r="K1726" s="0" t="n">
        <f aca="false">VLOOKUP($D1726,metadata!$B$2:$S$451,8,0)</f>
        <v>5</v>
      </c>
      <c r="L1726" s="0" t="n">
        <f aca="false">VLOOKUP($D1726,metadata!$B$2:$S$451,9,0)</f>
        <v>7</v>
      </c>
      <c r="M1726" s="0" t="str">
        <f aca="false">VLOOKUP($D1726,metadata!$B$2:$S$451,10,0)</f>
        <v/>
      </c>
      <c r="N1726" s="0" t="str">
        <f aca="false">VLOOKUP($D1726,metadata!$B$2:$S$451,11,0)</f>
        <v>Orius Sauteri</v>
      </c>
      <c r="O1726" s="0" t="str">
        <f aca="false">VLOOKUP($D1726,metadata!$B$2:$S$451,12,0)</f>
        <v>hemiptera</v>
      </c>
      <c r="P1726" s="0" t="str">
        <f aca="false">VLOOKUP($D1726,metadata!$B$2:$S$451,13,0)</f>
        <v>HRS</v>
      </c>
      <c r="Q1726" s="0" t="n">
        <f aca="false">VLOOKUP($D1726,metadata!$B$2:$S$451,14,0)</f>
        <v>40.603153</v>
      </c>
      <c r="R1726" s="0" t="n">
        <f aca="false">VLOOKUP($D1726,metadata!$B$2:$S$451,15,0)</f>
        <v>140.463789</v>
      </c>
      <c r="S1726" s="0" t="str">
        <f aca="false">VLOOKUP($D1726,metadata!$B$2:$S$451,16,0)</f>
        <v/>
      </c>
      <c r="T1726" s="0" t="str">
        <f aca="false">VLOOKUP($D1726,metadata!$B$2:$S$451,17,0)</f>
        <v>&lt;50</v>
      </c>
      <c r="U1726" s="0" t="str">
        <f aca="false">VLOOKUP($D1726,metadata!$B$2:$S$451,18,0)</f>
        <v/>
      </c>
      <c r="V1726" s="0" t="n">
        <f aca="false">VLOOKUP($D1726,metadata!$B$2:$Z$451,19,0)</f>
        <v>75</v>
      </c>
      <c r="W1726" s="0" t="str">
        <f aca="false">VLOOKUP($D1726,metadata!$B$2:$Z$451,20,0)</f>
        <v>global average</v>
      </c>
      <c r="X1726" s="0" t="str">
        <f aca="false">VLOOKUP($D1726,metadata!$B$2:$Z$451,21,0)</f>
        <v/>
      </c>
      <c r="Y1726" s="0" t="str">
        <f aca="false">VLOOKUP($D1726,metadata!$B$2:$Z$451,22,0)</f>
        <v>54_1</v>
      </c>
      <c r="Z1726" s="0" t="str">
        <f aca="false">VLOOKUP($D1726,metadata!$B$2:$Z$451,23,0)</f>
        <v/>
      </c>
      <c r="AA1726" s="0" t="str">
        <f aca="false">VLOOKUP($D1726,metadata!$B$2:$Z$451,24,0)</f>
        <v/>
      </c>
      <c r="AB1726" s="0" t="str">
        <f aca="false">VLOOKUP($D1726,metadata!$B$2:$Z$451,25,0)</f>
        <v/>
      </c>
      <c r="AC1726" s="0" t="n">
        <v>12.0145714710105</v>
      </c>
      <c r="AD1726" s="0" t="n">
        <v>70.1237807595187</v>
      </c>
      <c r="AF1726" s="0" t="n">
        <f aca="false">IF(AE1726="",V1726,AE1726)</f>
        <v>75</v>
      </c>
      <c r="AG1726" s="0" t="n">
        <f aca="false">ROUND(AC1726,1)</f>
        <v>12</v>
      </c>
      <c r="AH1726" s="0" t="n">
        <v>2003</v>
      </c>
      <c r="AI1726" s="0" t="s">
        <v>37</v>
      </c>
      <c r="AJ1726" s="0" t="s">
        <v>37</v>
      </c>
    </row>
    <row r="1727" customFormat="false" ht="13.8" hidden="false" customHeight="false" outlineLevel="0" collapsed="false">
      <c r="C1727" s="0" t="n">
        <v>1735</v>
      </c>
      <c r="D1727" s="3" t="str">
        <f aca="false">VLOOKUP(C1727,$A$1:$B$451,2)</f>
        <v>45-HRS</v>
      </c>
      <c r="E1727" s="0" t="str">
        <f aca="false">VLOOKUP($D1727,metadata!$B$2:$S$451,2,0)</f>
        <v>Shimizu, T; Kawasaki, K</v>
      </c>
      <c r="F1727" s="0" t="str">
        <f aca="false">VLOOKUP($D1727,metadata!$B$2:$S$451,3,0)</f>
        <v>Geographic variability in diapause response of Japanese Orius species</v>
      </c>
      <c r="G1727" s="0" t="str">
        <f aca="false">VLOOKUP($D1727,metadata!$B$2:$S$451,4,0)</f>
        <v>10.1046/j.1570-7458.2001.00787.x</v>
      </c>
      <c r="H1727" s="0" t="str">
        <f aca="false">VLOOKUP($D1727,metadata!$B$2:$S$451,5,0)</f>
        <v>y</v>
      </c>
      <c r="I1727" s="0" t="str">
        <f aca="false">VLOOKUP($D1727,metadata!$B$2:$S$451,6,0)</f>
        <v>a</v>
      </c>
      <c r="J1727" s="0" t="str">
        <f aca="false">VLOOKUP($D1727,metadata!$B$2:$S$451,7,0)</f>
        <v>i</v>
      </c>
      <c r="K1727" s="0" t="n">
        <f aca="false">VLOOKUP($D1727,metadata!$B$2:$S$451,8,0)</f>
        <v>5</v>
      </c>
      <c r="L1727" s="0" t="n">
        <f aca="false">VLOOKUP($D1727,metadata!$B$2:$S$451,9,0)</f>
        <v>7</v>
      </c>
      <c r="M1727" s="0" t="str">
        <f aca="false">VLOOKUP($D1727,metadata!$B$2:$S$451,10,0)</f>
        <v/>
      </c>
      <c r="N1727" s="0" t="str">
        <f aca="false">VLOOKUP($D1727,metadata!$B$2:$S$451,11,0)</f>
        <v>Orius Sauteri</v>
      </c>
      <c r="O1727" s="0" t="str">
        <f aca="false">VLOOKUP($D1727,metadata!$B$2:$S$451,12,0)</f>
        <v>hemiptera</v>
      </c>
      <c r="P1727" s="0" t="str">
        <f aca="false">VLOOKUP($D1727,metadata!$B$2:$S$451,13,0)</f>
        <v>HRS</v>
      </c>
      <c r="Q1727" s="0" t="n">
        <f aca="false">VLOOKUP($D1727,metadata!$B$2:$S$451,14,0)</f>
        <v>40.603153</v>
      </c>
      <c r="R1727" s="0" t="n">
        <f aca="false">VLOOKUP($D1727,metadata!$B$2:$S$451,15,0)</f>
        <v>140.463789</v>
      </c>
      <c r="S1727" s="0" t="str">
        <f aca="false">VLOOKUP($D1727,metadata!$B$2:$S$451,16,0)</f>
        <v/>
      </c>
      <c r="T1727" s="0" t="str">
        <f aca="false">VLOOKUP($D1727,metadata!$B$2:$S$451,17,0)</f>
        <v>&lt;50</v>
      </c>
      <c r="U1727" s="0" t="str">
        <f aca="false">VLOOKUP($D1727,metadata!$B$2:$S$451,18,0)</f>
        <v/>
      </c>
      <c r="V1727" s="0" t="n">
        <f aca="false">VLOOKUP($D1727,metadata!$B$2:$Z$451,19,0)</f>
        <v>75</v>
      </c>
      <c r="W1727" s="0" t="str">
        <f aca="false">VLOOKUP($D1727,metadata!$B$2:$Z$451,20,0)</f>
        <v>global average</v>
      </c>
      <c r="X1727" s="0" t="str">
        <f aca="false">VLOOKUP($D1727,metadata!$B$2:$Z$451,21,0)</f>
        <v/>
      </c>
      <c r="Y1727" s="0" t="str">
        <f aca="false">VLOOKUP($D1727,metadata!$B$2:$Z$451,22,0)</f>
        <v>54_1</v>
      </c>
      <c r="Z1727" s="0" t="str">
        <f aca="false">VLOOKUP($D1727,metadata!$B$2:$Z$451,23,0)</f>
        <v/>
      </c>
      <c r="AA1727" s="0" t="str">
        <f aca="false">VLOOKUP($D1727,metadata!$B$2:$Z$451,24,0)</f>
        <v/>
      </c>
      <c r="AB1727" s="0" t="str">
        <f aca="false">VLOOKUP($D1727,metadata!$B$2:$Z$451,25,0)</f>
        <v/>
      </c>
      <c r="AC1727" s="0" t="n">
        <v>13.003277714512</v>
      </c>
      <c r="AD1727" s="0" t="n">
        <v>50.9531118482942</v>
      </c>
      <c r="AF1727" s="0" t="n">
        <f aca="false">IF(AE1727="",V1727,AE1727)</f>
        <v>75</v>
      </c>
      <c r="AG1727" s="0" t="n">
        <f aca="false">ROUND(AC1727,1)</f>
        <v>13</v>
      </c>
      <c r="AH1727" s="0" t="n">
        <v>2003</v>
      </c>
      <c r="AI1727" s="0" t="s">
        <v>37</v>
      </c>
      <c r="AJ1727" s="0" t="s">
        <v>37</v>
      </c>
    </row>
    <row r="1728" customFormat="false" ht="13.8" hidden="false" customHeight="false" outlineLevel="0" collapsed="false">
      <c r="C1728" s="0" t="n">
        <v>1736</v>
      </c>
      <c r="D1728" s="3" t="str">
        <f aca="false">VLOOKUP(C1728,$A$1:$B$451,2)</f>
        <v>45-HRS</v>
      </c>
      <c r="E1728" s="0" t="str">
        <f aca="false">VLOOKUP($D1728,metadata!$B$2:$S$451,2,0)</f>
        <v>Shimizu, T; Kawasaki, K</v>
      </c>
      <c r="F1728" s="0" t="str">
        <f aca="false">VLOOKUP($D1728,metadata!$B$2:$S$451,3,0)</f>
        <v>Geographic variability in diapause response of Japanese Orius species</v>
      </c>
      <c r="G1728" s="0" t="str">
        <f aca="false">VLOOKUP($D1728,metadata!$B$2:$S$451,4,0)</f>
        <v>10.1046/j.1570-7458.2001.00787.x</v>
      </c>
      <c r="H1728" s="0" t="str">
        <f aca="false">VLOOKUP($D1728,metadata!$B$2:$S$451,5,0)</f>
        <v>y</v>
      </c>
      <c r="I1728" s="0" t="str">
        <f aca="false">VLOOKUP($D1728,metadata!$B$2:$S$451,6,0)</f>
        <v>a</v>
      </c>
      <c r="J1728" s="0" t="str">
        <f aca="false">VLOOKUP($D1728,metadata!$B$2:$S$451,7,0)</f>
        <v>i</v>
      </c>
      <c r="K1728" s="0" t="n">
        <f aca="false">VLOOKUP($D1728,metadata!$B$2:$S$451,8,0)</f>
        <v>5</v>
      </c>
      <c r="L1728" s="0" t="n">
        <f aca="false">VLOOKUP($D1728,metadata!$B$2:$S$451,9,0)</f>
        <v>7</v>
      </c>
      <c r="M1728" s="0" t="str">
        <f aca="false">VLOOKUP($D1728,metadata!$B$2:$S$451,10,0)</f>
        <v/>
      </c>
      <c r="N1728" s="0" t="str">
        <f aca="false">VLOOKUP($D1728,metadata!$B$2:$S$451,11,0)</f>
        <v>Orius Sauteri</v>
      </c>
      <c r="O1728" s="0" t="str">
        <f aca="false">VLOOKUP($D1728,metadata!$B$2:$S$451,12,0)</f>
        <v>hemiptera</v>
      </c>
      <c r="P1728" s="0" t="str">
        <f aca="false">VLOOKUP($D1728,metadata!$B$2:$S$451,13,0)</f>
        <v>HRS</v>
      </c>
      <c r="Q1728" s="0" t="n">
        <f aca="false">VLOOKUP($D1728,metadata!$B$2:$S$451,14,0)</f>
        <v>40.603153</v>
      </c>
      <c r="R1728" s="0" t="n">
        <f aca="false">VLOOKUP($D1728,metadata!$B$2:$S$451,15,0)</f>
        <v>140.463789</v>
      </c>
      <c r="S1728" s="0" t="str">
        <f aca="false">VLOOKUP($D1728,metadata!$B$2:$S$451,16,0)</f>
        <v/>
      </c>
      <c r="T1728" s="0" t="str">
        <f aca="false">VLOOKUP($D1728,metadata!$B$2:$S$451,17,0)</f>
        <v>&lt;50</v>
      </c>
      <c r="U1728" s="0" t="str">
        <f aca="false">VLOOKUP($D1728,metadata!$B$2:$S$451,18,0)</f>
        <v/>
      </c>
      <c r="V1728" s="0" t="n">
        <f aca="false">VLOOKUP($D1728,metadata!$B$2:$Z$451,19,0)</f>
        <v>75</v>
      </c>
      <c r="W1728" s="0" t="str">
        <f aca="false">VLOOKUP($D1728,metadata!$B$2:$Z$451,20,0)</f>
        <v>global average</v>
      </c>
      <c r="X1728" s="0" t="str">
        <f aca="false">VLOOKUP($D1728,metadata!$B$2:$Z$451,21,0)</f>
        <v/>
      </c>
      <c r="Y1728" s="0" t="str">
        <f aca="false">VLOOKUP($D1728,metadata!$B$2:$Z$451,22,0)</f>
        <v>54_1</v>
      </c>
      <c r="Z1728" s="0" t="str">
        <f aca="false">VLOOKUP($D1728,metadata!$B$2:$Z$451,23,0)</f>
        <v/>
      </c>
      <c r="AA1728" s="0" t="str">
        <f aca="false">VLOOKUP($D1728,metadata!$B$2:$Z$451,24,0)</f>
        <v/>
      </c>
      <c r="AB1728" s="0" t="str">
        <f aca="false">VLOOKUP($D1728,metadata!$B$2:$Z$451,25,0)</f>
        <v/>
      </c>
      <c r="AC1728" s="0" t="n">
        <v>13.987894241719</v>
      </c>
      <c r="AD1728" s="0" t="n">
        <v>4.14764568995394</v>
      </c>
      <c r="AF1728" s="0" t="n">
        <f aca="false">IF(AE1728="",V1728,AE1728)</f>
        <v>75</v>
      </c>
      <c r="AG1728" s="0" t="n">
        <f aca="false">ROUND(AC1728,1)</f>
        <v>14</v>
      </c>
      <c r="AH1728" s="0" t="n">
        <v>2003</v>
      </c>
      <c r="AI1728" s="0" t="s">
        <v>37</v>
      </c>
      <c r="AJ1728" s="0" t="s">
        <v>37</v>
      </c>
    </row>
    <row r="1729" customFormat="false" ht="13.8" hidden="false" customHeight="false" outlineLevel="0" collapsed="false">
      <c r="C1729" s="0" t="n">
        <v>1737</v>
      </c>
      <c r="D1729" s="3" t="str">
        <f aca="false">VLOOKUP(C1729,$A$1:$B$451,2)</f>
        <v>45-HRS</v>
      </c>
      <c r="E1729" s="0" t="str">
        <f aca="false">VLOOKUP($D1729,metadata!$B$2:$S$451,2,0)</f>
        <v>Shimizu, T; Kawasaki, K</v>
      </c>
      <c r="F1729" s="0" t="str">
        <f aca="false">VLOOKUP($D1729,metadata!$B$2:$S$451,3,0)</f>
        <v>Geographic variability in diapause response of Japanese Orius species</v>
      </c>
      <c r="G1729" s="0" t="str">
        <f aca="false">VLOOKUP($D1729,metadata!$B$2:$S$451,4,0)</f>
        <v>10.1046/j.1570-7458.2001.00787.x</v>
      </c>
      <c r="H1729" s="0" t="str">
        <f aca="false">VLOOKUP($D1729,metadata!$B$2:$S$451,5,0)</f>
        <v>y</v>
      </c>
      <c r="I1729" s="0" t="str">
        <f aca="false">VLOOKUP($D1729,metadata!$B$2:$S$451,6,0)</f>
        <v>a</v>
      </c>
      <c r="J1729" s="0" t="str">
        <f aca="false">VLOOKUP($D1729,metadata!$B$2:$S$451,7,0)</f>
        <v>i</v>
      </c>
      <c r="K1729" s="0" t="n">
        <f aca="false">VLOOKUP($D1729,metadata!$B$2:$S$451,8,0)</f>
        <v>5</v>
      </c>
      <c r="L1729" s="0" t="n">
        <f aca="false">VLOOKUP($D1729,metadata!$B$2:$S$451,9,0)</f>
        <v>7</v>
      </c>
      <c r="M1729" s="0" t="str">
        <f aca="false">VLOOKUP($D1729,metadata!$B$2:$S$451,10,0)</f>
        <v/>
      </c>
      <c r="N1729" s="0" t="str">
        <f aca="false">VLOOKUP($D1729,metadata!$B$2:$S$451,11,0)</f>
        <v>Orius Sauteri</v>
      </c>
      <c r="O1729" s="0" t="str">
        <f aca="false">VLOOKUP($D1729,metadata!$B$2:$S$451,12,0)</f>
        <v>hemiptera</v>
      </c>
      <c r="P1729" s="0" t="str">
        <f aca="false">VLOOKUP($D1729,metadata!$B$2:$S$451,13,0)</f>
        <v>HRS</v>
      </c>
      <c r="Q1729" s="0" t="n">
        <f aca="false">VLOOKUP($D1729,metadata!$B$2:$S$451,14,0)</f>
        <v>40.603153</v>
      </c>
      <c r="R1729" s="0" t="n">
        <f aca="false">VLOOKUP($D1729,metadata!$B$2:$S$451,15,0)</f>
        <v>140.463789</v>
      </c>
      <c r="S1729" s="0" t="str">
        <f aca="false">VLOOKUP($D1729,metadata!$B$2:$S$451,16,0)</f>
        <v/>
      </c>
      <c r="T1729" s="0" t="str">
        <f aca="false">VLOOKUP($D1729,metadata!$B$2:$S$451,17,0)</f>
        <v>&lt;50</v>
      </c>
      <c r="U1729" s="0" t="str">
        <f aca="false">VLOOKUP($D1729,metadata!$B$2:$S$451,18,0)</f>
        <v/>
      </c>
      <c r="V1729" s="0" t="n">
        <f aca="false">VLOOKUP($D1729,metadata!$B$2:$Z$451,19,0)</f>
        <v>75</v>
      </c>
      <c r="W1729" s="0" t="str">
        <f aca="false">VLOOKUP($D1729,metadata!$B$2:$Z$451,20,0)</f>
        <v>global average</v>
      </c>
      <c r="X1729" s="0" t="str">
        <f aca="false">VLOOKUP($D1729,metadata!$B$2:$Z$451,21,0)</f>
        <v/>
      </c>
      <c r="Y1729" s="0" t="str">
        <f aca="false">VLOOKUP($D1729,metadata!$B$2:$Z$451,22,0)</f>
        <v>54_1</v>
      </c>
      <c r="Z1729" s="0" t="str">
        <f aca="false">VLOOKUP($D1729,metadata!$B$2:$Z$451,23,0)</f>
        <v/>
      </c>
      <c r="AA1729" s="0" t="str">
        <f aca="false">VLOOKUP($D1729,metadata!$B$2:$Z$451,24,0)</f>
        <v/>
      </c>
      <c r="AB1729" s="0" t="str">
        <f aca="false">VLOOKUP($D1729,metadata!$B$2:$Z$451,25,0)</f>
        <v/>
      </c>
      <c r="AC1729" s="0" t="n">
        <v>15.0095608258652</v>
      </c>
      <c r="AD1729" s="0" t="n">
        <v>7.69470713472297</v>
      </c>
      <c r="AF1729" s="0" t="n">
        <f aca="false">IF(AE1729="",V1729,AE1729)</f>
        <v>75</v>
      </c>
      <c r="AG1729" s="0" t="n">
        <f aca="false">ROUND(AC1729,1)</f>
        <v>15</v>
      </c>
      <c r="AH1729" s="0" t="n">
        <v>2003</v>
      </c>
      <c r="AI1729" s="0" t="s">
        <v>37</v>
      </c>
      <c r="AJ1729" s="0" t="s">
        <v>37</v>
      </c>
    </row>
    <row r="1730" customFormat="false" ht="13.8" hidden="false" customHeight="false" outlineLevel="0" collapsed="false">
      <c r="C1730" s="0" t="n">
        <v>1738</v>
      </c>
      <c r="D1730" s="3" t="str">
        <f aca="false">VLOOKUP(C1730,$A$1:$B$451,2)</f>
        <v>45-HRS</v>
      </c>
      <c r="E1730" s="0" t="str">
        <f aca="false">VLOOKUP($D1730,metadata!$B$2:$S$451,2,0)</f>
        <v>Shimizu, T; Kawasaki, K</v>
      </c>
      <c r="F1730" s="0" t="str">
        <f aca="false">VLOOKUP($D1730,metadata!$B$2:$S$451,3,0)</f>
        <v>Geographic variability in diapause response of Japanese Orius species</v>
      </c>
      <c r="G1730" s="0" t="str">
        <f aca="false">VLOOKUP($D1730,metadata!$B$2:$S$451,4,0)</f>
        <v>10.1046/j.1570-7458.2001.00787.x</v>
      </c>
      <c r="H1730" s="0" t="str">
        <f aca="false">VLOOKUP($D1730,metadata!$B$2:$S$451,5,0)</f>
        <v>y</v>
      </c>
      <c r="I1730" s="0" t="str">
        <f aca="false">VLOOKUP($D1730,metadata!$B$2:$S$451,6,0)</f>
        <v>a</v>
      </c>
      <c r="J1730" s="0" t="str">
        <f aca="false">VLOOKUP($D1730,metadata!$B$2:$S$451,7,0)</f>
        <v>i</v>
      </c>
      <c r="K1730" s="0" t="n">
        <f aca="false">VLOOKUP($D1730,metadata!$B$2:$S$451,8,0)</f>
        <v>5</v>
      </c>
      <c r="L1730" s="0" t="n">
        <f aca="false">VLOOKUP($D1730,metadata!$B$2:$S$451,9,0)</f>
        <v>7</v>
      </c>
      <c r="M1730" s="0" t="str">
        <f aca="false">VLOOKUP($D1730,metadata!$B$2:$S$451,10,0)</f>
        <v/>
      </c>
      <c r="N1730" s="0" t="str">
        <f aca="false">VLOOKUP($D1730,metadata!$B$2:$S$451,11,0)</f>
        <v>Orius Sauteri</v>
      </c>
      <c r="O1730" s="0" t="str">
        <f aca="false">VLOOKUP($D1730,metadata!$B$2:$S$451,12,0)</f>
        <v>hemiptera</v>
      </c>
      <c r="P1730" s="0" t="str">
        <f aca="false">VLOOKUP($D1730,metadata!$B$2:$S$451,13,0)</f>
        <v>HRS</v>
      </c>
      <c r="Q1730" s="0" t="n">
        <f aca="false">VLOOKUP($D1730,metadata!$B$2:$S$451,14,0)</f>
        <v>40.603153</v>
      </c>
      <c r="R1730" s="0" t="n">
        <f aca="false">VLOOKUP($D1730,metadata!$B$2:$S$451,15,0)</f>
        <v>140.463789</v>
      </c>
      <c r="S1730" s="0" t="str">
        <f aca="false">VLOOKUP($D1730,metadata!$B$2:$S$451,16,0)</f>
        <v/>
      </c>
      <c r="T1730" s="0" t="str">
        <f aca="false">VLOOKUP($D1730,metadata!$B$2:$S$451,17,0)</f>
        <v>&lt;50</v>
      </c>
      <c r="U1730" s="0" t="str">
        <f aca="false">VLOOKUP($D1730,metadata!$B$2:$S$451,18,0)</f>
        <v/>
      </c>
      <c r="V1730" s="0" t="n">
        <f aca="false">VLOOKUP($D1730,metadata!$B$2:$Z$451,19,0)</f>
        <v>75</v>
      </c>
      <c r="W1730" s="0" t="str">
        <f aca="false">VLOOKUP($D1730,metadata!$B$2:$Z$451,20,0)</f>
        <v>global average</v>
      </c>
      <c r="X1730" s="0" t="str">
        <f aca="false">VLOOKUP($D1730,metadata!$B$2:$Z$451,21,0)</f>
        <v/>
      </c>
      <c r="Y1730" s="0" t="str">
        <f aca="false">VLOOKUP($D1730,metadata!$B$2:$Z$451,22,0)</f>
        <v>54_1</v>
      </c>
      <c r="Z1730" s="0" t="str">
        <f aca="false">VLOOKUP($D1730,metadata!$B$2:$Z$451,23,0)</f>
        <v/>
      </c>
      <c r="AA1730" s="0" t="str">
        <f aca="false">VLOOKUP($D1730,metadata!$B$2:$Z$451,24,0)</f>
        <v/>
      </c>
      <c r="AB1730" s="0" t="str">
        <f aca="false">VLOOKUP($D1730,metadata!$B$2:$Z$451,25,0)</f>
        <v/>
      </c>
      <c r="AC1730" s="0" t="n">
        <v>16.0183690647125</v>
      </c>
      <c r="AD1730" s="0" t="n">
        <v>24.3560924889835</v>
      </c>
      <c r="AF1730" s="0" t="n">
        <f aca="false">IF(AE1730="",V1730,AE1730)</f>
        <v>75</v>
      </c>
      <c r="AG1730" s="0" t="n">
        <f aca="false">ROUND(AC1730,1)</f>
        <v>16</v>
      </c>
      <c r="AH1730" s="0" t="n">
        <v>2003</v>
      </c>
      <c r="AI1730" s="0" t="s">
        <v>37</v>
      </c>
      <c r="AJ1730" s="0" t="s">
        <v>37</v>
      </c>
    </row>
    <row r="1731" customFormat="false" ht="13.8" hidden="false" customHeight="false" outlineLevel="0" collapsed="false">
      <c r="C1731" s="0" t="n">
        <v>1739</v>
      </c>
      <c r="D1731" s="3" t="str">
        <f aca="false">VLOOKUP(C1731,$A$1:$B$451,2)</f>
        <v>45-TKB</v>
      </c>
      <c r="E1731" s="0" t="str">
        <f aca="false">VLOOKUP($D1731,metadata!$B$2:$S$451,2,0)</f>
        <v>Shimizu, T; Kawasaki, K</v>
      </c>
      <c r="F1731" s="0" t="str">
        <f aca="false">VLOOKUP($D1731,metadata!$B$2:$S$451,3,0)</f>
        <v>Geographic variability in diapause response of Japanese Orius species</v>
      </c>
      <c r="G1731" s="0" t="str">
        <f aca="false">VLOOKUP($D1731,metadata!$B$2:$S$451,4,0)</f>
        <v>10.1046/j.1570-7458.2001.00787.x</v>
      </c>
      <c r="H1731" s="0" t="str">
        <f aca="false">VLOOKUP($D1731,metadata!$B$2:$S$451,5,0)</f>
        <v>y</v>
      </c>
      <c r="I1731" s="0" t="str">
        <f aca="false">VLOOKUP($D1731,metadata!$B$2:$S$451,6,0)</f>
        <v>a</v>
      </c>
      <c r="J1731" s="0" t="str">
        <f aca="false">VLOOKUP($D1731,metadata!$B$2:$S$451,7,0)</f>
        <v>i</v>
      </c>
      <c r="K1731" s="0" t="n">
        <f aca="false">VLOOKUP($D1731,metadata!$B$2:$S$451,8,0)</f>
        <v>5</v>
      </c>
      <c r="L1731" s="0" t="n">
        <f aca="false">VLOOKUP($D1731,metadata!$B$2:$S$451,9,0)</f>
        <v>7</v>
      </c>
      <c r="M1731" s="0" t="str">
        <f aca="false">VLOOKUP($D1731,metadata!$B$2:$S$451,10,0)</f>
        <v/>
      </c>
      <c r="N1731" s="0" t="str">
        <f aca="false">VLOOKUP($D1731,metadata!$B$2:$S$451,11,0)</f>
        <v>Orius Sauteri</v>
      </c>
      <c r="O1731" s="0" t="str">
        <f aca="false">VLOOKUP($D1731,metadata!$B$2:$S$451,12,0)</f>
        <v>hemiptera</v>
      </c>
      <c r="P1731" s="0" t="str">
        <f aca="false">VLOOKUP($D1731,metadata!$B$2:$S$451,13,0)</f>
        <v>TKB</v>
      </c>
      <c r="Q1731" s="0" t="n">
        <f aca="false">VLOOKUP($D1731,metadata!$B$2:$S$451,14,0)</f>
        <v>36.080556</v>
      </c>
      <c r="R1731" s="0" t="n">
        <f aca="false">VLOOKUP($D1731,metadata!$B$2:$S$451,15,0)</f>
        <v>140.114722</v>
      </c>
      <c r="S1731" s="0" t="str">
        <f aca="false">VLOOKUP($D1731,metadata!$B$2:$S$451,16,0)</f>
        <v/>
      </c>
      <c r="T1731" s="0" t="str">
        <f aca="false">VLOOKUP($D1731,metadata!$B$2:$S$451,17,0)</f>
        <v>&lt;50</v>
      </c>
      <c r="U1731" s="0" t="str">
        <f aca="false">VLOOKUP($D1731,metadata!$B$2:$S$451,18,0)</f>
        <v/>
      </c>
      <c r="V1731" s="0" t="n">
        <f aca="false">VLOOKUP($D1731,metadata!$B$2:$Z$451,19,0)</f>
        <v>75</v>
      </c>
      <c r="W1731" s="0" t="str">
        <f aca="false">VLOOKUP($D1731,metadata!$B$2:$Z$451,20,0)</f>
        <v>global average</v>
      </c>
      <c r="X1731" s="0" t="str">
        <f aca="false">VLOOKUP($D1731,metadata!$B$2:$Z$451,21,0)</f>
        <v/>
      </c>
      <c r="Y1731" s="0" t="str">
        <f aca="false">VLOOKUP($D1731,metadata!$B$2:$Z$451,22,0)</f>
        <v>54_1</v>
      </c>
      <c r="Z1731" s="0" t="str">
        <f aca="false">VLOOKUP($D1731,metadata!$B$2:$Z$451,23,0)</f>
        <v/>
      </c>
      <c r="AA1731" s="0" t="str">
        <f aca="false">VLOOKUP($D1731,metadata!$B$2:$Z$451,24,0)</f>
        <v/>
      </c>
      <c r="AB1731" s="0" t="str">
        <f aca="false">VLOOKUP($D1731,metadata!$B$2:$Z$451,25,0)</f>
        <v/>
      </c>
      <c r="AC1731" s="0" t="n">
        <v>9.01476793248945</v>
      </c>
      <c r="AD1731" s="0" t="n">
        <v>39.6713615023474</v>
      </c>
      <c r="AF1731" s="0" t="n">
        <f aca="false">IF(AE1731="",V1731,AE1731)</f>
        <v>75</v>
      </c>
      <c r="AG1731" s="0" t="n">
        <f aca="false">ROUND(AC1731,1)</f>
        <v>9</v>
      </c>
      <c r="AH1731" s="0" t="n">
        <v>2003</v>
      </c>
      <c r="AI1731" s="0" t="s">
        <v>37</v>
      </c>
      <c r="AJ1731" s="0" t="s">
        <v>37</v>
      </c>
    </row>
    <row r="1732" customFormat="false" ht="13.8" hidden="false" customHeight="false" outlineLevel="0" collapsed="false">
      <c r="C1732" s="0" t="n">
        <v>1740</v>
      </c>
      <c r="D1732" s="3" t="str">
        <f aca="false">VLOOKUP(C1732,$A$1:$B$451,2)</f>
        <v>45-TKB</v>
      </c>
      <c r="E1732" s="0" t="str">
        <f aca="false">VLOOKUP($D1732,metadata!$B$2:$S$451,2,0)</f>
        <v>Shimizu, T; Kawasaki, K</v>
      </c>
      <c r="F1732" s="0" t="str">
        <f aca="false">VLOOKUP($D1732,metadata!$B$2:$S$451,3,0)</f>
        <v>Geographic variability in diapause response of Japanese Orius species</v>
      </c>
      <c r="G1732" s="0" t="str">
        <f aca="false">VLOOKUP($D1732,metadata!$B$2:$S$451,4,0)</f>
        <v>10.1046/j.1570-7458.2001.00787.x</v>
      </c>
      <c r="H1732" s="0" t="str">
        <f aca="false">VLOOKUP($D1732,metadata!$B$2:$S$451,5,0)</f>
        <v>y</v>
      </c>
      <c r="I1732" s="0" t="str">
        <f aca="false">VLOOKUP($D1732,metadata!$B$2:$S$451,6,0)</f>
        <v>a</v>
      </c>
      <c r="J1732" s="0" t="str">
        <f aca="false">VLOOKUP($D1732,metadata!$B$2:$S$451,7,0)</f>
        <v>i</v>
      </c>
      <c r="K1732" s="0" t="n">
        <f aca="false">VLOOKUP($D1732,metadata!$B$2:$S$451,8,0)</f>
        <v>5</v>
      </c>
      <c r="L1732" s="0" t="n">
        <f aca="false">VLOOKUP($D1732,metadata!$B$2:$S$451,9,0)</f>
        <v>7</v>
      </c>
      <c r="M1732" s="0" t="str">
        <f aca="false">VLOOKUP($D1732,metadata!$B$2:$S$451,10,0)</f>
        <v/>
      </c>
      <c r="N1732" s="0" t="str">
        <f aca="false">VLOOKUP($D1732,metadata!$B$2:$S$451,11,0)</f>
        <v>Orius Sauteri</v>
      </c>
      <c r="O1732" s="0" t="str">
        <f aca="false">VLOOKUP($D1732,metadata!$B$2:$S$451,12,0)</f>
        <v>hemiptera</v>
      </c>
      <c r="P1732" s="0" t="str">
        <f aca="false">VLOOKUP($D1732,metadata!$B$2:$S$451,13,0)</f>
        <v>TKB</v>
      </c>
      <c r="Q1732" s="0" t="n">
        <f aca="false">VLOOKUP($D1732,metadata!$B$2:$S$451,14,0)</f>
        <v>36.080556</v>
      </c>
      <c r="R1732" s="0" t="n">
        <f aca="false">VLOOKUP($D1732,metadata!$B$2:$S$451,15,0)</f>
        <v>140.114722</v>
      </c>
      <c r="S1732" s="0" t="str">
        <f aca="false">VLOOKUP($D1732,metadata!$B$2:$S$451,16,0)</f>
        <v/>
      </c>
      <c r="T1732" s="0" t="str">
        <f aca="false">VLOOKUP($D1732,metadata!$B$2:$S$451,17,0)</f>
        <v>&lt;50</v>
      </c>
      <c r="U1732" s="0" t="str">
        <f aca="false">VLOOKUP($D1732,metadata!$B$2:$S$451,18,0)</f>
        <v/>
      </c>
      <c r="V1732" s="0" t="n">
        <f aca="false">VLOOKUP($D1732,metadata!$B$2:$Z$451,19,0)</f>
        <v>75</v>
      </c>
      <c r="W1732" s="0" t="str">
        <f aca="false">VLOOKUP($D1732,metadata!$B$2:$Z$451,20,0)</f>
        <v>global average</v>
      </c>
      <c r="X1732" s="0" t="str">
        <f aca="false">VLOOKUP($D1732,metadata!$B$2:$Z$451,21,0)</f>
        <v/>
      </c>
      <c r="Y1732" s="0" t="str">
        <f aca="false">VLOOKUP($D1732,metadata!$B$2:$Z$451,22,0)</f>
        <v>54_1</v>
      </c>
      <c r="Z1732" s="0" t="str">
        <f aca="false">VLOOKUP($D1732,metadata!$B$2:$Z$451,23,0)</f>
        <v/>
      </c>
      <c r="AA1732" s="0" t="str">
        <f aca="false">VLOOKUP($D1732,metadata!$B$2:$Z$451,24,0)</f>
        <v/>
      </c>
      <c r="AB1732" s="0" t="str">
        <f aca="false">VLOOKUP($D1732,metadata!$B$2:$Z$451,25,0)</f>
        <v/>
      </c>
      <c r="AC1732" s="0" t="n">
        <v>10.0042194092827</v>
      </c>
      <c r="AD1732" s="0" t="n">
        <v>69.0140845070422</v>
      </c>
      <c r="AF1732" s="0" t="n">
        <f aca="false">IF(AE1732="",V1732,AE1732)</f>
        <v>75</v>
      </c>
      <c r="AG1732" s="0" t="n">
        <f aca="false">ROUND(AC1732,1)</f>
        <v>10</v>
      </c>
      <c r="AH1732" s="0" t="n">
        <v>2003</v>
      </c>
      <c r="AI1732" s="0" t="s">
        <v>37</v>
      </c>
      <c r="AJ1732" s="0" t="s">
        <v>37</v>
      </c>
    </row>
    <row r="1733" customFormat="false" ht="13.8" hidden="false" customHeight="false" outlineLevel="0" collapsed="false">
      <c r="C1733" s="0" t="n">
        <v>1741</v>
      </c>
      <c r="D1733" s="3" t="str">
        <f aca="false">VLOOKUP(C1733,$A$1:$B$451,2)</f>
        <v>45-TKB</v>
      </c>
      <c r="E1733" s="0" t="str">
        <f aca="false">VLOOKUP($D1733,metadata!$B$2:$S$451,2,0)</f>
        <v>Shimizu, T; Kawasaki, K</v>
      </c>
      <c r="F1733" s="0" t="str">
        <f aca="false">VLOOKUP($D1733,metadata!$B$2:$S$451,3,0)</f>
        <v>Geographic variability in diapause response of Japanese Orius species</v>
      </c>
      <c r="G1733" s="0" t="str">
        <f aca="false">VLOOKUP($D1733,metadata!$B$2:$S$451,4,0)</f>
        <v>10.1046/j.1570-7458.2001.00787.x</v>
      </c>
      <c r="H1733" s="0" t="str">
        <f aca="false">VLOOKUP($D1733,metadata!$B$2:$S$451,5,0)</f>
        <v>y</v>
      </c>
      <c r="I1733" s="0" t="str">
        <f aca="false">VLOOKUP($D1733,metadata!$B$2:$S$451,6,0)</f>
        <v>a</v>
      </c>
      <c r="J1733" s="0" t="str">
        <f aca="false">VLOOKUP($D1733,metadata!$B$2:$S$451,7,0)</f>
        <v>i</v>
      </c>
      <c r="K1733" s="0" t="n">
        <f aca="false">VLOOKUP($D1733,metadata!$B$2:$S$451,8,0)</f>
        <v>5</v>
      </c>
      <c r="L1733" s="0" t="n">
        <f aca="false">VLOOKUP($D1733,metadata!$B$2:$S$451,9,0)</f>
        <v>7</v>
      </c>
      <c r="M1733" s="0" t="str">
        <f aca="false">VLOOKUP($D1733,metadata!$B$2:$S$451,10,0)</f>
        <v/>
      </c>
      <c r="N1733" s="0" t="str">
        <f aca="false">VLOOKUP($D1733,metadata!$B$2:$S$451,11,0)</f>
        <v>Orius Sauteri</v>
      </c>
      <c r="O1733" s="0" t="str">
        <f aca="false">VLOOKUP($D1733,metadata!$B$2:$S$451,12,0)</f>
        <v>hemiptera</v>
      </c>
      <c r="P1733" s="0" t="str">
        <f aca="false">VLOOKUP($D1733,metadata!$B$2:$S$451,13,0)</f>
        <v>TKB</v>
      </c>
      <c r="Q1733" s="0" t="n">
        <f aca="false">VLOOKUP($D1733,metadata!$B$2:$S$451,14,0)</f>
        <v>36.080556</v>
      </c>
      <c r="R1733" s="0" t="n">
        <f aca="false">VLOOKUP($D1733,metadata!$B$2:$S$451,15,0)</f>
        <v>140.114722</v>
      </c>
      <c r="S1733" s="0" t="str">
        <f aca="false">VLOOKUP($D1733,metadata!$B$2:$S$451,16,0)</f>
        <v/>
      </c>
      <c r="T1733" s="0" t="str">
        <f aca="false">VLOOKUP($D1733,metadata!$B$2:$S$451,17,0)</f>
        <v>&lt;50</v>
      </c>
      <c r="U1733" s="0" t="str">
        <f aca="false">VLOOKUP($D1733,metadata!$B$2:$S$451,18,0)</f>
        <v/>
      </c>
      <c r="V1733" s="0" t="n">
        <f aca="false">VLOOKUP($D1733,metadata!$B$2:$Z$451,19,0)</f>
        <v>75</v>
      </c>
      <c r="W1733" s="0" t="str">
        <f aca="false">VLOOKUP($D1733,metadata!$B$2:$Z$451,20,0)</f>
        <v>global average</v>
      </c>
      <c r="X1733" s="0" t="str">
        <f aca="false">VLOOKUP($D1733,metadata!$B$2:$Z$451,21,0)</f>
        <v/>
      </c>
      <c r="Y1733" s="0" t="str">
        <f aca="false">VLOOKUP($D1733,metadata!$B$2:$Z$451,22,0)</f>
        <v>54_1</v>
      </c>
      <c r="Z1733" s="0" t="str">
        <f aca="false">VLOOKUP($D1733,metadata!$B$2:$Z$451,23,0)</f>
        <v/>
      </c>
      <c r="AA1733" s="0" t="str">
        <f aca="false">VLOOKUP($D1733,metadata!$B$2:$Z$451,24,0)</f>
        <v/>
      </c>
      <c r="AB1733" s="0" t="str">
        <f aca="false">VLOOKUP($D1733,metadata!$B$2:$Z$451,25,0)</f>
        <v/>
      </c>
      <c r="AC1733" s="0" t="n">
        <v>11.0084388185654</v>
      </c>
      <c r="AD1733" s="0" t="n">
        <v>39.6713615023474</v>
      </c>
      <c r="AF1733" s="0" t="n">
        <f aca="false">IF(AE1733="",V1733,AE1733)</f>
        <v>75</v>
      </c>
      <c r="AG1733" s="0" t="n">
        <f aca="false">ROUND(AC1733,1)</f>
        <v>11</v>
      </c>
      <c r="AH1733" s="0" t="n">
        <v>2003</v>
      </c>
      <c r="AI1733" s="0" t="s">
        <v>37</v>
      </c>
      <c r="AJ1733" s="0" t="s">
        <v>37</v>
      </c>
    </row>
    <row r="1734" customFormat="false" ht="13.8" hidden="false" customHeight="false" outlineLevel="0" collapsed="false">
      <c r="C1734" s="0" t="n">
        <v>1742</v>
      </c>
      <c r="D1734" s="3" t="str">
        <f aca="false">VLOOKUP(C1734,$A$1:$B$451,2)</f>
        <v>45-TKB</v>
      </c>
      <c r="E1734" s="0" t="str">
        <f aca="false">VLOOKUP($D1734,metadata!$B$2:$S$451,2,0)</f>
        <v>Shimizu, T; Kawasaki, K</v>
      </c>
      <c r="F1734" s="0" t="str">
        <f aca="false">VLOOKUP($D1734,metadata!$B$2:$S$451,3,0)</f>
        <v>Geographic variability in diapause response of Japanese Orius species</v>
      </c>
      <c r="G1734" s="0" t="str">
        <f aca="false">VLOOKUP($D1734,metadata!$B$2:$S$451,4,0)</f>
        <v>10.1046/j.1570-7458.2001.00787.x</v>
      </c>
      <c r="H1734" s="0" t="str">
        <f aca="false">VLOOKUP($D1734,metadata!$B$2:$S$451,5,0)</f>
        <v>y</v>
      </c>
      <c r="I1734" s="0" t="str">
        <f aca="false">VLOOKUP($D1734,metadata!$B$2:$S$451,6,0)</f>
        <v>a</v>
      </c>
      <c r="J1734" s="0" t="str">
        <f aca="false">VLOOKUP($D1734,metadata!$B$2:$S$451,7,0)</f>
        <v>i</v>
      </c>
      <c r="K1734" s="0" t="n">
        <f aca="false">VLOOKUP($D1734,metadata!$B$2:$S$451,8,0)</f>
        <v>5</v>
      </c>
      <c r="L1734" s="0" t="n">
        <f aca="false">VLOOKUP($D1734,metadata!$B$2:$S$451,9,0)</f>
        <v>7</v>
      </c>
      <c r="M1734" s="0" t="str">
        <f aca="false">VLOOKUP($D1734,metadata!$B$2:$S$451,10,0)</f>
        <v/>
      </c>
      <c r="N1734" s="0" t="str">
        <f aca="false">VLOOKUP($D1734,metadata!$B$2:$S$451,11,0)</f>
        <v>Orius Sauteri</v>
      </c>
      <c r="O1734" s="0" t="str">
        <f aca="false">VLOOKUP($D1734,metadata!$B$2:$S$451,12,0)</f>
        <v>hemiptera</v>
      </c>
      <c r="P1734" s="0" t="str">
        <f aca="false">VLOOKUP($D1734,metadata!$B$2:$S$451,13,0)</f>
        <v>TKB</v>
      </c>
      <c r="Q1734" s="0" t="n">
        <f aca="false">VLOOKUP($D1734,metadata!$B$2:$S$451,14,0)</f>
        <v>36.080556</v>
      </c>
      <c r="R1734" s="0" t="n">
        <f aca="false">VLOOKUP($D1734,metadata!$B$2:$S$451,15,0)</f>
        <v>140.114722</v>
      </c>
      <c r="S1734" s="0" t="str">
        <f aca="false">VLOOKUP($D1734,metadata!$B$2:$S$451,16,0)</f>
        <v/>
      </c>
      <c r="T1734" s="0" t="str">
        <f aca="false">VLOOKUP($D1734,metadata!$B$2:$S$451,17,0)</f>
        <v>&lt;50</v>
      </c>
      <c r="U1734" s="0" t="str">
        <f aca="false">VLOOKUP($D1734,metadata!$B$2:$S$451,18,0)</f>
        <v/>
      </c>
      <c r="V1734" s="0" t="n">
        <f aca="false">VLOOKUP($D1734,metadata!$B$2:$Z$451,19,0)</f>
        <v>75</v>
      </c>
      <c r="W1734" s="0" t="str">
        <f aca="false">VLOOKUP($D1734,metadata!$B$2:$Z$451,20,0)</f>
        <v>global average</v>
      </c>
      <c r="X1734" s="0" t="str">
        <f aca="false">VLOOKUP($D1734,metadata!$B$2:$Z$451,21,0)</f>
        <v/>
      </c>
      <c r="Y1734" s="0" t="str">
        <f aca="false">VLOOKUP($D1734,metadata!$B$2:$Z$451,22,0)</f>
        <v>54_1</v>
      </c>
      <c r="Z1734" s="0" t="str">
        <f aca="false">VLOOKUP($D1734,metadata!$B$2:$Z$451,23,0)</f>
        <v/>
      </c>
      <c r="AA1734" s="0" t="str">
        <f aca="false">VLOOKUP($D1734,metadata!$B$2:$Z$451,24,0)</f>
        <v/>
      </c>
      <c r="AB1734" s="0" t="str">
        <f aca="false">VLOOKUP($D1734,metadata!$B$2:$Z$451,25,0)</f>
        <v/>
      </c>
      <c r="AC1734" s="0" t="n">
        <v>11.9831223628691</v>
      </c>
      <c r="AD1734" s="0" t="n">
        <v>15.7276995305164</v>
      </c>
      <c r="AF1734" s="0" t="n">
        <f aca="false">IF(AE1734="",V1734,AE1734)</f>
        <v>75</v>
      </c>
      <c r="AG1734" s="0" t="n">
        <f aca="false">ROUND(AC1734,1)</f>
        <v>12</v>
      </c>
      <c r="AH1734" s="0" t="n">
        <v>2003</v>
      </c>
      <c r="AI1734" s="0" t="s">
        <v>37</v>
      </c>
      <c r="AJ1734" s="0" t="s">
        <v>37</v>
      </c>
    </row>
    <row r="1735" customFormat="false" ht="13.8" hidden="false" customHeight="false" outlineLevel="0" collapsed="false">
      <c r="C1735" s="0" t="n">
        <v>1743</v>
      </c>
      <c r="D1735" s="3" t="str">
        <f aca="false">VLOOKUP(C1735,$A$1:$B$451,2)</f>
        <v>45-TKB</v>
      </c>
      <c r="E1735" s="0" t="str">
        <f aca="false">VLOOKUP($D1735,metadata!$B$2:$S$451,2,0)</f>
        <v>Shimizu, T; Kawasaki, K</v>
      </c>
      <c r="F1735" s="0" t="str">
        <f aca="false">VLOOKUP($D1735,metadata!$B$2:$S$451,3,0)</f>
        <v>Geographic variability in diapause response of Japanese Orius species</v>
      </c>
      <c r="G1735" s="0" t="str">
        <f aca="false">VLOOKUP($D1735,metadata!$B$2:$S$451,4,0)</f>
        <v>10.1046/j.1570-7458.2001.00787.x</v>
      </c>
      <c r="H1735" s="0" t="str">
        <f aca="false">VLOOKUP($D1735,metadata!$B$2:$S$451,5,0)</f>
        <v>y</v>
      </c>
      <c r="I1735" s="0" t="str">
        <f aca="false">VLOOKUP($D1735,metadata!$B$2:$S$451,6,0)</f>
        <v>a</v>
      </c>
      <c r="J1735" s="0" t="str">
        <f aca="false">VLOOKUP($D1735,metadata!$B$2:$S$451,7,0)</f>
        <v>i</v>
      </c>
      <c r="K1735" s="0" t="n">
        <f aca="false">VLOOKUP($D1735,metadata!$B$2:$S$451,8,0)</f>
        <v>5</v>
      </c>
      <c r="L1735" s="0" t="n">
        <f aca="false">VLOOKUP($D1735,metadata!$B$2:$S$451,9,0)</f>
        <v>7</v>
      </c>
      <c r="M1735" s="0" t="str">
        <f aca="false">VLOOKUP($D1735,metadata!$B$2:$S$451,10,0)</f>
        <v/>
      </c>
      <c r="N1735" s="0" t="str">
        <f aca="false">VLOOKUP($D1735,metadata!$B$2:$S$451,11,0)</f>
        <v>Orius Sauteri</v>
      </c>
      <c r="O1735" s="0" t="str">
        <f aca="false">VLOOKUP($D1735,metadata!$B$2:$S$451,12,0)</f>
        <v>hemiptera</v>
      </c>
      <c r="P1735" s="0" t="str">
        <f aca="false">VLOOKUP($D1735,metadata!$B$2:$S$451,13,0)</f>
        <v>TKB</v>
      </c>
      <c r="Q1735" s="0" t="n">
        <f aca="false">VLOOKUP($D1735,metadata!$B$2:$S$451,14,0)</f>
        <v>36.080556</v>
      </c>
      <c r="R1735" s="0" t="n">
        <f aca="false">VLOOKUP($D1735,metadata!$B$2:$S$451,15,0)</f>
        <v>140.114722</v>
      </c>
      <c r="S1735" s="0" t="str">
        <f aca="false">VLOOKUP($D1735,metadata!$B$2:$S$451,16,0)</f>
        <v/>
      </c>
      <c r="T1735" s="0" t="str">
        <f aca="false">VLOOKUP($D1735,metadata!$B$2:$S$451,17,0)</f>
        <v>&lt;50</v>
      </c>
      <c r="U1735" s="0" t="str">
        <f aca="false">VLOOKUP($D1735,metadata!$B$2:$S$451,18,0)</f>
        <v/>
      </c>
      <c r="V1735" s="0" t="n">
        <f aca="false">VLOOKUP($D1735,metadata!$B$2:$Z$451,19,0)</f>
        <v>75</v>
      </c>
      <c r="W1735" s="0" t="str">
        <f aca="false">VLOOKUP($D1735,metadata!$B$2:$Z$451,20,0)</f>
        <v>global average</v>
      </c>
      <c r="X1735" s="0" t="str">
        <f aca="false">VLOOKUP($D1735,metadata!$B$2:$Z$451,21,0)</f>
        <v/>
      </c>
      <c r="Y1735" s="0" t="str">
        <f aca="false">VLOOKUP($D1735,metadata!$B$2:$Z$451,22,0)</f>
        <v>54_1</v>
      </c>
      <c r="Z1735" s="0" t="str">
        <f aca="false">VLOOKUP($D1735,metadata!$B$2:$Z$451,23,0)</f>
        <v/>
      </c>
      <c r="AA1735" s="0" t="str">
        <f aca="false">VLOOKUP($D1735,metadata!$B$2:$Z$451,24,0)</f>
        <v/>
      </c>
      <c r="AB1735" s="0" t="str">
        <f aca="false">VLOOKUP($D1735,metadata!$B$2:$Z$451,25,0)</f>
        <v/>
      </c>
      <c r="AC1735" s="0" t="n">
        <v>12.9725738396624</v>
      </c>
      <c r="AD1735" s="0" t="n">
        <v>15.7276995305164</v>
      </c>
      <c r="AF1735" s="0" t="n">
        <f aca="false">IF(AE1735="",V1735,AE1735)</f>
        <v>75</v>
      </c>
      <c r="AG1735" s="0" t="n">
        <f aca="false">ROUND(AC1735,1)</f>
        <v>13</v>
      </c>
      <c r="AH1735" s="0" t="n">
        <v>2003</v>
      </c>
      <c r="AI1735" s="0" t="s">
        <v>37</v>
      </c>
      <c r="AJ1735" s="0" t="s">
        <v>37</v>
      </c>
    </row>
    <row r="1736" customFormat="false" ht="13.8" hidden="false" customHeight="false" outlineLevel="0" collapsed="false">
      <c r="C1736" s="0" t="n">
        <v>1744</v>
      </c>
      <c r="D1736" s="3" t="str">
        <f aca="false">VLOOKUP(C1736,$A$1:$B$451,2)</f>
        <v>45-TKB</v>
      </c>
      <c r="E1736" s="0" t="str">
        <f aca="false">VLOOKUP($D1736,metadata!$B$2:$S$451,2,0)</f>
        <v>Shimizu, T; Kawasaki, K</v>
      </c>
      <c r="F1736" s="0" t="str">
        <f aca="false">VLOOKUP($D1736,metadata!$B$2:$S$451,3,0)</f>
        <v>Geographic variability in diapause response of Japanese Orius species</v>
      </c>
      <c r="G1736" s="0" t="str">
        <f aca="false">VLOOKUP($D1736,metadata!$B$2:$S$451,4,0)</f>
        <v>10.1046/j.1570-7458.2001.00787.x</v>
      </c>
      <c r="H1736" s="0" t="str">
        <f aca="false">VLOOKUP($D1736,metadata!$B$2:$S$451,5,0)</f>
        <v>y</v>
      </c>
      <c r="I1736" s="0" t="str">
        <f aca="false">VLOOKUP($D1736,metadata!$B$2:$S$451,6,0)</f>
        <v>a</v>
      </c>
      <c r="J1736" s="0" t="str">
        <f aca="false">VLOOKUP($D1736,metadata!$B$2:$S$451,7,0)</f>
        <v>i</v>
      </c>
      <c r="K1736" s="0" t="n">
        <f aca="false">VLOOKUP($D1736,metadata!$B$2:$S$451,8,0)</f>
        <v>5</v>
      </c>
      <c r="L1736" s="0" t="n">
        <f aca="false">VLOOKUP($D1736,metadata!$B$2:$S$451,9,0)</f>
        <v>7</v>
      </c>
      <c r="M1736" s="0" t="str">
        <f aca="false">VLOOKUP($D1736,metadata!$B$2:$S$451,10,0)</f>
        <v/>
      </c>
      <c r="N1736" s="0" t="str">
        <f aca="false">VLOOKUP($D1736,metadata!$B$2:$S$451,11,0)</f>
        <v>Orius Sauteri</v>
      </c>
      <c r="O1736" s="0" t="str">
        <f aca="false">VLOOKUP($D1736,metadata!$B$2:$S$451,12,0)</f>
        <v>hemiptera</v>
      </c>
      <c r="P1736" s="0" t="str">
        <f aca="false">VLOOKUP($D1736,metadata!$B$2:$S$451,13,0)</f>
        <v>TKB</v>
      </c>
      <c r="Q1736" s="0" t="n">
        <f aca="false">VLOOKUP($D1736,metadata!$B$2:$S$451,14,0)</f>
        <v>36.080556</v>
      </c>
      <c r="R1736" s="0" t="n">
        <f aca="false">VLOOKUP($D1736,metadata!$B$2:$S$451,15,0)</f>
        <v>140.114722</v>
      </c>
      <c r="S1736" s="0" t="str">
        <f aca="false">VLOOKUP($D1736,metadata!$B$2:$S$451,16,0)</f>
        <v/>
      </c>
      <c r="T1736" s="0" t="str">
        <f aca="false">VLOOKUP($D1736,metadata!$B$2:$S$451,17,0)</f>
        <v>&lt;50</v>
      </c>
      <c r="U1736" s="0" t="str">
        <f aca="false">VLOOKUP($D1736,metadata!$B$2:$S$451,18,0)</f>
        <v/>
      </c>
      <c r="V1736" s="0" t="n">
        <f aca="false">VLOOKUP($D1736,metadata!$B$2:$Z$451,19,0)</f>
        <v>75</v>
      </c>
      <c r="W1736" s="0" t="str">
        <f aca="false">VLOOKUP($D1736,metadata!$B$2:$Z$451,20,0)</f>
        <v>global average</v>
      </c>
      <c r="X1736" s="0" t="str">
        <f aca="false">VLOOKUP($D1736,metadata!$B$2:$Z$451,21,0)</f>
        <v/>
      </c>
      <c r="Y1736" s="0" t="str">
        <f aca="false">VLOOKUP($D1736,metadata!$B$2:$Z$451,22,0)</f>
        <v>54_1</v>
      </c>
      <c r="Z1736" s="0" t="str">
        <f aca="false">VLOOKUP($D1736,metadata!$B$2:$Z$451,23,0)</f>
        <v/>
      </c>
      <c r="AA1736" s="0" t="str">
        <f aca="false">VLOOKUP($D1736,metadata!$B$2:$Z$451,24,0)</f>
        <v/>
      </c>
      <c r="AB1736" s="0" t="str">
        <f aca="false">VLOOKUP($D1736,metadata!$B$2:$Z$451,25,0)</f>
        <v/>
      </c>
      <c r="AC1736" s="0" t="n">
        <v>14.006329113924</v>
      </c>
      <c r="AD1736" s="0" t="n">
        <v>5.6338028169014</v>
      </c>
      <c r="AF1736" s="0" t="n">
        <f aca="false">IF(AE1736="",V1736,AE1736)</f>
        <v>75</v>
      </c>
      <c r="AG1736" s="0" t="n">
        <f aca="false">ROUND(AC1736,1)</f>
        <v>14</v>
      </c>
      <c r="AH1736" s="0" t="n">
        <v>2003</v>
      </c>
      <c r="AI1736" s="0" t="s">
        <v>37</v>
      </c>
      <c r="AJ1736" s="0" t="s">
        <v>37</v>
      </c>
    </row>
    <row r="1737" customFormat="false" ht="13.8" hidden="false" customHeight="false" outlineLevel="0" collapsed="false">
      <c r="C1737" s="0" t="n">
        <v>1745</v>
      </c>
      <c r="D1737" s="3" t="str">
        <f aca="false">VLOOKUP(C1737,$A$1:$B$451,2)</f>
        <v>45-TKB</v>
      </c>
      <c r="E1737" s="0" t="str">
        <f aca="false">VLOOKUP($D1737,metadata!$B$2:$S$451,2,0)</f>
        <v>Shimizu, T; Kawasaki, K</v>
      </c>
      <c r="F1737" s="0" t="str">
        <f aca="false">VLOOKUP($D1737,metadata!$B$2:$S$451,3,0)</f>
        <v>Geographic variability in diapause response of Japanese Orius species</v>
      </c>
      <c r="G1737" s="0" t="str">
        <f aca="false">VLOOKUP($D1737,metadata!$B$2:$S$451,4,0)</f>
        <v>10.1046/j.1570-7458.2001.00787.x</v>
      </c>
      <c r="H1737" s="0" t="str">
        <f aca="false">VLOOKUP($D1737,metadata!$B$2:$S$451,5,0)</f>
        <v>y</v>
      </c>
      <c r="I1737" s="0" t="str">
        <f aca="false">VLOOKUP($D1737,metadata!$B$2:$S$451,6,0)</f>
        <v>a</v>
      </c>
      <c r="J1737" s="0" t="str">
        <f aca="false">VLOOKUP($D1737,metadata!$B$2:$S$451,7,0)</f>
        <v>i</v>
      </c>
      <c r="K1737" s="0" t="n">
        <f aca="false">VLOOKUP($D1737,metadata!$B$2:$S$451,8,0)</f>
        <v>5</v>
      </c>
      <c r="L1737" s="0" t="n">
        <f aca="false">VLOOKUP($D1737,metadata!$B$2:$S$451,9,0)</f>
        <v>7</v>
      </c>
      <c r="M1737" s="0" t="str">
        <f aca="false">VLOOKUP($D1737,metadata!$B$2:$S$451,10,0)</f>
        <v/>
      </c>
      <c r="N1737" s="0" t="str">
        <f aca="false">VLOOKUP($D1737,metadata!$B$2:$S$451,11,0)</f>
        <v>Orius Sauteri</v>
      </c>
      <c r="O1737" s="0" t="str">
        <f aca="false">VLOOKUP($D1737,metadata!$B$2:$S$451,12,0)</f>
        <v>hemiptera</v>
      </c>
      <c r="P1737" s="0" t="str">
        <f aca="false">VLOOKUP($D1737,metadata!$B$2:$S$451,13,0)</f>
        <v>TKB</v>
      </c>
      <c r="Q1737" s="0" t="n">
        <f aca="false">VLOOKUP($D1737,metadata!$B$2:$S$451,14,0)</f>
        <v>36.080556</v>
      </c>
      <c r="R1737" s="0" t="n">
        <f aca="false">VLOOKUP($D1737,metadata!$B$2:$S$451,15,0)</f>
        <v>140.114722</v>
      </c>
      <c r="S1737" s="0" t="str">
        <f aca="false">VLOOKUP($D1737,metadata!$B$2:$S$451,16,0)</f>
        <v/>
      </c>
      <c r="T1737" s="0" t="str">
        <f aca="false">VLOOKUP($D1737,metadata!$B$2:$S$451,17,0)</f>
        <v>&lt;50</v>
      </c>
      <c r="U1737" s="0" t="str">
        <f aca="false">VLOOKUP($D1737,metadata!$B$2:$S$451,18,0)</f>
        <v/>
      </c>
      <c r="V1737" s="0" t="n">
        <f aca="false">VLOOKUP($D1737,metadata!$B$2:$Z$451,19,0)</f>
        <v>75</v>
      </c>
      <c r="W1737" s="0" t="str">
        <f aca="false">VLOOKUP($D1737,metadata!$B$2:$Z$451,20,0)</f>
        <v>global average</v>
      </c>
      <c r="X1737" s="0" t="str">
        <f aca="false">VLOOKUP($D1737,metadata!$B$2:$Z$451,21,0)</f>
        <v/>
      </c>
      <c r="Y1737" s="0" t="str">
        <f aca="false">VLOOKUP($D1737,metadata!$B$2:$Z$451,22,0)</f>
        <v>54_1</v>
      </c>
      <c r="Z1737" s="0" t="str">
        <f aca="false">VLOOKUP($D1737,metadata!$B$2:$Z$451,23,0)</f>
        <v/>
      </c>
      <c r="AA1737" s="0" t="str">
        <f aca="false">VLOOKUP($D1737,metadata!$B$2:$Z$451,24,0)</f>
        <v/>
      </c>
      <c r="AB1737" s="0" t="str">
        <f aca="false">VLOOKUP($D1737,metadata!$B$2:$Z$451,25,0)</f>
        <v/>
      </c>
      <c r="AC1737" s="0" t="n">
        <v>14.9957805907172</v>
      </c>
      <c r="AD1737" s="0" t="n">
        <v>6.80751173708921</v>
      </c>
      <c r="AF1737" s="0" t="n">
        <f aca="false">IF(AE1737="",V1737,AE1737)</f>
        <v>75</v>
      </c>
      <c r="AG1737" s="0" t="n">
        <f aca="false">ROUND(AC1737,1)</f>
        <v>15</v>
      </c>
      <c r="AH1737" s="0" t="n">
        <v>2003</v>
      </c>
      <c r="AI1737" s="0" t="s">
        <v>37</v>
      </c>
      <c r="AJ1737" s="0" t="s">
        <v>37</v>
      </c>
    </row>
    <row r="1738" customFormat="false" ht="13.8" hidden="false" customHeight="false" outlineLevel="0" collapsed="false">
      <c r="C1738" s="0" t="n">
        <v>1746</v>
      </c>
      <c r="D1738" s="3" t="str">
        <f aca="false">VLOOKUP(C1738,$A$1:$B$451,2)</f>
        <v>45-KCH</v>
      </c>
      <c r="E1738" s="0" t="str">
        <f aca="false">VLOOKUP($D1738,metadata!$B$2:$S$451,2,0)</f>
        <v>Shimizu, T; Kawasaki, K</v>
      </c>
      <c r="F1738" s="0" t="str">
        <f aca="false">VLOOKUP($D1738,metadata!$B$2:$S$451,3,0)</f>
        <v>Geographic variability in diapause response of Japanese Orius species</v>
      </c>
      <c r="G1738" s="0" t="str">
        <f aca="false">VLOOKUP($D1738,metadata!$B$2:$S$451,4,0)</f>
        <v>10.1046/j.1570-7458.2001.00787.x</v>
      </c>
      <c r="H1738" s="0" t="str">
        <f aca="false">VLOOKUP($D1738,metadata!$B$2:$S$451,5,0)</f>
        <v>y</v>
      </c>
      <c r="I1738" s="0" t="str">
        <f aca="false">VLOOKUP($D1738,metadata!$B$2:$S$451,6,0)</f>
        <v>a</v>
      </c>
      <c r="J1738" s="0" t="str">
        <f aca="false">VLOOKUP($D1738,metadata!$B$2:$S$451,7,0)</f>
        <v>i</v>
      </c>
      <c r="K1738" s="0" t="n">
        <f aca="false">VLOOKUP($D1738,metadata!$B$2:$S$451,8,0)</f>
        <v>5</v>
      </c>
      <c r="L1738" s="0" t="n">
        <f aca="false">VLOOKUP($D1738,metadata!$B$2:$S$451,9,0)</f>
        <v>8</v>
      </c>
      <c r="M1738" s="0" t="str">
        <f aca="false">VLOOKUP($D1738,metadata!$B$2:$S$451,10,0)</f>
        <v/>
      </c>
      <c r="N1738" s="0" t="str">
        <f aca="false">VLOOKUP($D1738,metadata!$B$2:$S$451,11,0)</f>
        <v>Orius Sauteri</v>
      </c>
      <c r="O1738" s="0" t="str">
        <f aca="false">VLOOKUP($D1738,metadata!$B$2:$S$451,12,0)</f>
        <v>hemiptera</v>
      </c>
      <c r="P1738" s="0" t="str">
        <f aca="false">VLOOKUP($D1738,metadata!$B$2:$S$451,13,0)</f>
        <v>KCH</v>
      </c>
      <c r="Q1738" s="0" t="n">
        <f aca="false">VLOOKUP($D1738,metadata!$B$2:$S$451,14,0)</f>
        <v>33.558889</v>
      </c>
      <c r="R1738" s="0" t="n">
        <f aca="false">VLOOKUP($D1738,metadata!$B$2:$S$451,15,0)</f>
        <v>133.531111</v>
      </c>
      <c r="S1738" s="0" t="str">
        <f aca="false">VLOOKUP($D1738,metadata!$B$2:$S$451,16,0)</f>
        <v/>
      </c>
      <c r="T1738" s="0" t="str">
        <f aca="false">VLOOKUP($D1738,metadata!$B$2:$S$451,17,0)</f>
        <v>&lt;50</v>
      </c>
      <c r="U1738" s="0" t="str">
        <f aca="false">VLOOKUP($D1738,metadata!$B$2:$S$451,18,0)</f>
        <v/>
      </c>
      <c r="V1738" s="0" t="n">
        <f aca="false">VLOOKUP($D1738,metadata!$B$2:$Z$451,19,0)</f>
        <v>75</v>
      </c>
      <c r="W1738" s="0" t="str">
        <f aca="false">VLOOKUP($D1738,metadata!$B$2:$Z$451,20,0)</f>
        <v>global average</v>
      </c>
      <c r="X1738" s="0" t="str">
        <f aca="false">VLOOKUP($D1738,metadata!$B$2:$Z$451,21,0)</f>
        <v/>
      </c>
      <c r="Y1738" s="0" t="str">
        <f aca="false">VLOOKUP($D1738,metadata!$B$2:$Z$451,22,0)</f>
        <v>45_2</v>
      </c>
      <c r="Z1738" s="0" t="str">
        <f aca="false">VLOOKUP($D1738,metadata!$B$2:$Z$451,23,0)</f>
        <v/>
      </c>
      <c r="AA1738" s="0" t="str">
        <f aca="false">VLOOKUP($D1738,metadata!$B$2:$Z$451,24,0)</f>
        <v/>
      </c>
      <c r="AB1738" s="0" t="str">
        <f aca="false">VLOOKUP($D1738,metadata!$B$2:$Z$451,25,0)</f>
        <v/>
      </c>
      <c r="AC1738" s="0" t="n">
        <v>9.003630017452</v>
      </c>
      <c r="AD1738" s="0" t="n">
        <v>12.4996260284218</v>
      </c>
      <c r="AF1738" s="0" t="n">
        <f aca="false">IF(AE1738="",V1738,AE1738)</f>
        <v>75</v>
      </c>
      <c r="AG1738" s="0" t="n">
        <f aca="false">ROUND(AC1738,1)</f>
        <v>9</v>
      </c>
      <c r="AH1738" s="0" t="n">
        <v>2003</v>
      </c>
      <c r="AI1738" s="0" t="s">
        <v>37</v>
      </c>
      <c r="AJ1738" s="0" t="s">
        <v>38</v>
      </c>
    </row>
    <row r="1739" customFormat="false" ht="13.8" hidden="false" customHeight="false" outlineLevel="0" collapsed="false">
      <c r="C1739" s="0" t="n">
        <v>1747</v>
      </c>
      <c r="D1739" s="3" t="str">
        <f aca="false">VLOOKUP(C1739,$A$1:$B$451,2)</f>
        <v>45-KCH</v>
      </c>
      <c r="E1739" s="0" t="str">
        <f aca="false">VLOOKUP($D1739,metadata!$B$2:$S$451,2,0)</f>
        <v>Shimizu, T; Kawasaki, K</v>
      </c>
      <c r="F1739" s="0" t="str">
        <f aca="false">VLOOKUP($D1739,metadata!$B$2:$S$451,3,0)</f>
        <v>Geographic variability in diapause response of Japanese Orius species</v>
      </c>
      <c r="G1739" s="0" t="str">
        <f aca="false">VLOOKUP($D1739,metadata!$B$2:$S$451,4,0)</f>
        <v>10.1046/j.1570-7458.2001.00787.x</v>
      </c>
      <c r="H1739" s="0" t="str">
        <f aca="false">VLOOKUP($D1739,metadata!$B$2:$S$451,5,0)</f>
        <v>y</v>
      </c>
      <c r="I1739" s="0" t="str">
        <f aca="false">VLOOKUP($D1739,metadata!$B$2:$S$451,6,0)</f>
        <v>a</v>
      </c>
      <c r="J1739" s="0" t="str">
        <f aca="false">VLOOKUP($D1739,metadata!$B$2:$S$451,7,0)</f>
        <v>i</v>
      </c>
      <c r="K1739" s="0" t="n">
        <f aca="false">VLOOKUP($D1739,metadata!$B$2:$S$451,8,0)</f>
        <v>5</v>
      </c>
      <c r="L1739" s="0" t="n">
        <f aca="false">VLOOKUP($D1739,metadata!$B$2:$S$451,9,0)</f>
        <v>8</v>
      </c>
      <c r="M1739" s="0" t="str">
        <f aca="false">VLOOKUP($D1739,metadata!$B$2:$S$451,10,0)</f>
        <v/>
      </c>
      <c r="N1739" s="0" t="str">
        <f aca="false">VLOOKUP($D1739,metadata!$B$2:$S$451,11,0)</f>
        <v>Orius Sauteri</v>
      </c>
      <c r="O1739" s="0" t="str">
        <f aca="false">VLOOKUP($D1739,metadata!$B$2:$S$451,12,0)</f>
        <v>hemiptera</v>
      </c>
      <c r="P1739" s="0" t="str">
        <f aca="false">VLOOKUP($D1739,metadata!$B$2:$S$451,13,0)</f>
        <v>KCH</v>
      </c>
      <c r="Q1739" s="0" t="n">
        <f aca="false">VLOOKUP($D1739,metadata!$B$2:$S$451,14,0)</f>
        <v>33.558889</v>
      </c>
      <c r="R1739" s="0" t="n">
        <f aca="false">VLOOKUP($D1739,metadata!$B$2:$S$451,15,0)</f>
        <v>133.531111</v>
      </c>
      <c r="S1739" s="0" t="str">
        <f aca="false">VLOOKUP($D1739,metadata!$B$2:$S$451,16,0)</f>
        <v/>
      </c>
      <c r="T1739" s="0" t="str">
        <f aca="false">VLOOKUP($D1739,metadata!$B$2:$S$451,17,0)</f>
        <v>&lt;50</v>
      </c>
      <c r="U1739" s="0" t="str">
        <f aca="false">VLOOKUP($D1739,metadata!$B$2:$S$451,18,0)</f>
        <v/>
      </c>
      <c r="V1739" s="0" t="n">
        <f aca="false">VLOOKUP($D1739,metadata!$B$2:$Z$451,19,0)</f>
        <v>75</v>
      </c>
      <c r="W1739" s="0" t="str">
        <f aca="false">VLOOKUP($D1739,metadata!$B$2:$Z$451,20,0)</f>
        <v>global average</v>
      </c>
      <c r="X1739" s="0" t="str">
        <f aca="false">VLOOKUP($D1739,metadata!$B$2:$Z$451,21,0)</f>
        <v/>
      </c>
      <c r="Y1739" s="0" t="str">
        <f aca="false">VLOOKUP($D1739,metadata!$B$2:$Z$451,22,0)</f>
        <v>45_2</v>
      </c>
      <c r="Z1739" s="0" t="str">
        <f aca="false">VLOOKUP($D1739,metadata!$B$2:$Z$451,23,0)</f>
        <v/>
      </c>
      <c r="AA1739" s="0" t="str">
        <f aca="false">VLOOKUP($D1739,metadata!$B$2:$Z$451,24,0)</f>
        <v/>
      </c>
      <c r="AB1739" s="0" t="str">
        <f aca="false">VLOOKUP($D1739,metadata!$B$2:$Z$451,25,0)</f>
        <v/>
      </c>
      <c r="AC1739" s="0" t="n">
        <v>10.0232460732984</v>
      </c>
      <c r="AD1739" s="0" t="n">
        <v>7.34530042383445</v>
      </c>
      <c r="AF1739" s="0" t="n">
        <f aca="false">IF(AE1739="",V1739,AE1739)</f>
        <v>75</v>
      </c>
      <c r="AG1739" s="0" t="n">
        <f aca="false">ROUND(AC1739,1)</f>
        <v>10</v>
      </c>
      <c r="AH1739" s="0" t="n">
        <v>2003</v>
      </c>
      <c r="AI1739" s="0" t="s">
        <v>37</v>
      </c>
      <c r="AJ1739" s="0" t="s">
        <v>38</v>
      </c>
    </row>
    <row r="1740" customFormat="false" ht="13.8" hidden="false" customHeight="false" outlineLevel="0" collapsed="false">
      <c r="C1740" s="0" t="n">
        <v>1748</v>
      </c>
      <c r="D1740" s="3" t="str">
        <f aca="false">VLOOKUP(C1740,$A$1:$B$451,2)</f>
        <v>45-KCH</v>
      </c>
      <c r="E1740" s="0" t="str">
        <f aca="false">VLOOKUP($D1740,metadata!$B$2:$S$451,2,0)</f>
        <v>Shimizu, T; Kawasaki, K</v>
      </c>
      <c r="F1740" s="0" t="str">
        <f aca="false">VLOOKUP($D1740,metadata!$B$2:$S$451,3,0)</f>
        <v>Geographic variability in diapause response of Japanese Orius species</v>
      </c>
      <c r="G1740" s="0" t="str">
        <f aca="false">VLOOKUP($D1740,metadata!$B$2:$S$451,4,0)</f>
        <v>10.1046/j.1570-7458.2001.00787.x</v>
      </c>
      <c r="H1740" s="0" t="str">
        <f aca="false">VLOOKUP($D1740,metadata!$B$2:$S$451,5,0)</f>
        <v>y</v>
      </c>
      <c r="I1740" s="0" t="str">
        <f aca="false">VLOOKUP($D1740,metadata!$B$2:$S$451,6,0)</f>
        <v>a</v>
      </c>
      <c r="J1740" s="0" t="str">
        <f aca="false">VLOOKUP($D1740,metadata!$B$2:$S$451,7,0)</f>
        <v>i</v>
      </c>
      <c r="K1740" s="0" t="n">
        <f aca="false">VLOOKUP($D1740,metadata!$B$2:$S$451,8,0)</f>
        <v>5</v>
      </c>
      <c r="L1740" s="0" t="n">
        <f aca="false">VLOOKUP($D1740,metadata!$B$2:$S$451,9,0)</f>
        <v>8</v>
      </c>
      <c r="M1740" s="0" t="str">
        <f aca="false">VLOOKUP($D1740,metadata!$B$2:$S$451,10,0)</f>
        <v/>
      </c>
      <c r="N1740" s="0" t="str">
        <f aca="false">VLOOKUP($D1740,metadata!$B$2:$S$451,11,0)</f>
        <v>Orius Sauteri</v>
      </c>
      <c r="O1740" s="0" t="str">
        <f aca="false">VLOOKUP($D1740,metadata!$B$2:$S$451,12,0)</f>
        <v>hemiptera</v>
      </c>
      <c r="P1740" s="0" t="str">
        <f aca="false">VLOOKUP($D1740,metadata!$B$2:$S$451,13,0)</f>
        <v>KCH</v>
      </c>
      <c r="Q1740" s="0" t="n">
        <f aca="false">VLOOKUP($D1740,metadata!$B$2:$S$451,14,0)</f>
        <v>33.558889</v>
      </c>
      <c r="R1740" s="0" t="n">
        <f aca="false">VLOOKUP($D1740,metadata!$B$2:$S$451,15,0)</f>
        <v>133.531111</v>
      </c>
      <c r="S1740" s="0" t="str">
        <f aca="false">VLOOKUP($D1740,metadata!$B$2:$S$451,16,0)</f>
        <v/>
      </c>
      <c r="T1740" s="0" t="str">
        <f aca="false">VLOOKUP($D1740,metadata!$B$2:$S$451,17,0)</f>
        <v>&lt;50</v>
      </c>
      <c r="U1740" s="0" t="str">
        <f aca="false">VLOOKUP($D1740,metadata!$B$2:$S$451,18,0)</f>
        <v/>
      </c>
      <c r="V1740" s="0" t="n">
        <f aca="false">VLOOKUP($D1740,metadata!$B$2:$Z$451,19,0)</f>
        <v>75</v>
      </c>
      <c r="W1740" s="0" t="str">
        <f aca="false">VLOOKUP($D1740,metadata!$B$2:$Z$451,20,0)</f>
        <v>global average</v>
      </c>
      <c r="X1740" s="0" t="str">
        <f aca="false">VLOOKUP($D1740,metadata!$B$2:$Z$451,21,0)</f>
        <v/>
      </c>
      <c r="Y1740" s="0" t="str">
        <f aca="false">VLOOKUP($D1740,metadata!$B$2:$Z$451,22,0)</f>
        <v>45_2</v>
      </c>
      <c r="Z1740" s="0" t="str">
        <f aca="false">VLOOKUP($D1740,metadata!$B$2:$Z$451,23,0)</f>
        <v/>
      </c>
      <c r="AA1740" s="0" t="str">
        <f aca="false">VLOOKUP($D1740,metadata!$B$2:$Z$451,24,0)</f>
        <v/>
      </c>
      <c r="AB1740" s="0" t="str">
        <f aca="false">VLOOKUP($D1740,metadata!$B$2:$Z$451,25,0)</f>
        <v/>
      </c>
      <c r="AC1740" s="0" t="n">
        <v>10.9849214659685</v>
      </c>
      <c r="AD1740" s="0" t="n">
        <v>6.43430565943656</v>
      </c>
      <c r="AF1740" s="0" t="n">
        <f aca="false">IF(AE1740="",V1740,AE1740)</f>
        <v>75</v>
      </c>
      <c r="AG1740" s="0" t="n">
        <f aca="false">ROUND(AC1740,1)</f>
        <v>11</v>
      </c>
      <c r="AH1740" s="0" t="n">
        <v>2003</v>
      </c>
      <c r="AI1740" s="0" t="s">
        <v>37</v>
      </c>
      <c r="AJ1740" s="0" t="s">
        <v>38</v>
      </c>
    </row>
    <row r="1741" customFormat="false" ht="13.8" hidden="false" customHeight="false" outlineLevel="0" collapsed="false">
      <c r="C1741" s="0" t="n">
        <v>1749</v>
      </c>
      <c r="D1741" s="3" t="str">
        <f aca="false">VLOOKUP(C1741,$A$1:$B$451,2)</f>
        <v>45-KCH</v>
      </c>
      <c r="E1741" s="0" t="str">
        <f aca="false">VLOOKUP($D1741,metadata!$B$2:$S$451,2,0)</f>
        <v>Shimizu, T; Kawasaki, K</v>
      </c>
      <c r="F1741" s="0" t="str">
        <f aca="false">VLOOKUP($D1741,metadata!$B$2:$S$451,3,0)</f>
        <v>Geographic variability in diapause response of Japanese Orius species</v>
      </c>
      <c r="G1741" s="0" t="str">
        <f aca="false">VLOOKUP($D1741,metadata!$B$2:$S$451,4,0)</f>
        <v>10.1046/j.1570-7458.2001.00787.x</v>
      </c>
      <c r="H1741" s="0" t="str">
        <f aca="false">VLOOKUP($D1741,metadata!$B$2:$S$451,5,0)</f>
        <v>y</v>
      </c>
      <c r="I1741" s="0" t="str">
        <f aca="false">VLOOKUP($D1741,metadata!$B$2:$S$451,6,0)</f>
        <v>a</v>
      </c>
      <c r="J1741" s="0" t="str">
        <f aca="false">VLOOKUP($D1741,metadata!$B$2:$S$451,7,0)</f>
        <v>i</v>
      </c>
      <c r="K1741" s="0" t="n">
        <f aca="false">VLOOKUP($D1741,metadata!$B$2:$S$451,8,0)</f>
        <v>5</v>
      </c>
      <c r="L1741" s="0" t="n">
        <f aca="false">VLOOKUP($D1741,metadata!$B$2:$S$451,9,0)</f>
        <v>8</v>
      </c>
      <c r="M1741" s="0" t="str">
        <f aca="false">VLOOKUP($D1741,metadata!$B$2:$S$451,10,0)</f>
        <v/>
      </c>
      <c r="N1741" s="0" t="str">
        <f aca="false">VLOOKUP($D1741,metadata!$B$2:$S$451,11,0)</f>
        <v>Orius Sauteri</v>
      </c>
      <c r="O1741" s="0" t="str">
        <f aca="false">VLOOKUP($D1741,metadata!$B$2:$S$451,12,0)</f>
        <v>hemiptera</v>
      </c>
      <c r="P1741" s="0" t="str">
        <f aca="false">VLOOKUP($D1741,metadata!$B$2:$S$451,13,0)</f>
        <v>KCH</v>
      </c>
      <c r="Q1741" s="0" t="n">
        <f aca="false">VLOOKUP($D1741,metadata!$B$2:$S$451,14,0)</f>
        <v>33.558889</v>
      </c>
      <c r="R1741" s="0" t="n">
        <f aca="false">VLOOKUP($D1741,metadata!$B$2:$S$451,15,0)</f>
        <v>133.531111</v>
      </c>
      <c r="S1741" s="0" t="str">
        <f aca="false">VLOOKUP($D1741,metadata!$B$2:$S$451,16,0)</f>
        <v/>
      </c>
      <c r="T1741" s="0" t="str">
        <f aca="false">VLOOKUP($D1741,metadata!$B$2:$S$451,17,0)</f>
        <v>&lt;50</v>
      </c>
      <c r="U1741" s="0" t="str">
        <f aca="false">VLOOKUP($D1741,metadata!$B$2:$S$451,18,0)</f>
        <v/>
      </c>
      <c r="V1741" s="0" t="n">
        <f aca="false">VLOOKUP($D1741,metadata!$B$2:$Z$451,19,0)</f>
        <v>75</v>
      </c>
      <c r="W1741" s="0" t="str">
        <f aca="false">VLOOKUP($D1741,metadata!$B$2:$Z$451,20,0)</f>
        <v>global average</v>
      </c>
      <c r="X1741" s="0" t="str">
        <f aca="false">VLOOKUP($D1741,metadata!$B$2:$Z$451,21,0)</f>
        <v/>
      </c>
      <c r="Y1741" s="0" t="str">
        <f aca="false">VLOOKUP($D1741,metadata!$B$2:$Z$451,22,0)</f>
        <v>45_2</v>
      </c>
      <c r="Z1741" s="0" t="str">
        <f aca="false">VLOOKUP($D1741,metadata!$B$2:$Z$451,23,0)</f>
        <v/>
      </c>
      <c r="AA1741" s="0" t="str">
        <f aca="false">VLOOKUP($D1741,metadata!$B$2:$Z$451,24,0)</f>
        <v/>
      </c>
      <c r="AB1741" s="0" t="str">
        <f aca="false">VLOOKUP($D1741,metadata!$B$2:$Z$451,25,0)</f>
        <v/>
      </c>
      <c r="AC1741" s="0" t="n">
        <v>11.9932286212914</v>
      </c>
      <c r="AD1741" s="0" t="n">
        <v>13.0720518573921</v>
      </c>
      <c r="AF1741" s="0" t="n">
        <f aca="false">IF(AE1741="",V1741,AE1741)</f>
        <v>75</v>
      </c>
      <c r="AG1741" s="0" t="n">
        <f aca="false">ROUND(AC1741,1)</f>
        <v>12</v>
      </c>
      <c r="AH1741" s="0" t="n">
        <v>2003</v>
      </c>
      <c r="AI1741" s="0" t="s">
        <v>37</v>
      </c>
      <c r="AJ1741" s="0" t="s">
        <v>38</v>
      </c>
    </row>
    <row r="1742" customFormat="false" ht="13.8" hidden="false" customHeight="false" outlineLevel="0" collapsed="false">
      <c r="C1742" s="0" t="n">
        <v>1750</v>
      </c>
      <c r="D1742" s="3" t="str">
        <f aca="false">VLOOKUP(C1742,$A$1:$B$451,2)</f>
        <v>45-KCH</v>
      </c>
      <c r="E1742" s="0" t="str">
        <f aca="false">VLOOKUP($D1742,metadata!$B$2:$S$451,2,0)</f>
        <v>Shimizu, T; Kawasaki, K</v>
      </c>
      <c r="F1742" s="0" t="str">
        <f aca="false">VLOOKUP($D1742,metadata!$B$2:$S$451,3,0)</f>
        <v>Geographic variability in diapause response of Japanese Orius species</v>
      </c>
      <c r="G1742" s="0" t="str">
        <f aca="false">VLOOKUP($D1742,metadata!$B$2:$S$451,4,0)</f>
        <v>10.1046/j.1570-7458.2001.00787.x</v>
      </c>
      <c r="H1742" s="0" t="str">
        <f aca="false">VLOOKUP($D1742,metadata!$B$2:$S$451,5,0)</f>
        <v>y</v>
      </c>
      <c r="I1742" s="0" t="str">
        <f aca="false">VLOOKUP($D1742,metadata!$B$2:$S$451,6,0)</f>
        <v>a</v>
      </c>
      <c r="J1742" s="0" t="str">
        <f aca="false">VLOOKUP($D1742,metadata!$B$2:$S$451,7,0)</f>
        <v>i</v>
      </c>
      <c r="K1742" s="0" t="n">
        <f aca="false">VLOOKUP($D1742,metadata!$B$2:$S$451,8,0)</f>
        <v>5</v>
      </c>
      <c r="L1742" s="0" t="n">
        <f aca="false">VLOOKUP($D1742,metadata!$B$2:$S$451,9,0)</f>
        <v>8</v>
      </c>
      <c r="M1742" s="0" t="str">
        <f aca="false">VLOOKUP($D1742,metadata!$B$2:$S$451,10,0)</f>
        <v/>
      </c>
      <c r="N1742" s="0" t="str">
        <f aca="false">VLOOKUP($D1742,metadata!$B$2:$S$451,11,0)</f>
        <v>Orius Sauteri</v>
      </c>
      <c r="O1742" s="0" t="str">
        <f aca="false">VLOOKUP($D1742,metadata!$B$2:$S$451,12,0)</f>
        <v>hemiptera</v>
      </c>
      <c r="P1742" s="0" t="str">
        <f aca="false">VLOOKUP($D1742,metadata!$B$2:$S$451,13,0)</f>
        <v>KCH</v>
      </c>
      <c r="Q1742" s="0" t="n">
        <f aca="false">VLOOKUP($D1742,metadata!$B$2:$S$451,14,0)</f>
        <v>33.558889</v>
      </c>
      <c r="R1742" s="0" t="n">
        <f aca="false">VLOOKUP($D1742,metadata!$B$2:$S$451,15,0)</f>
        <v>133.531111</v>
      </c>
      <c r="S1742" s="0" t="str">
        <f aca="false">VLOOKUP($D1742,metadata!$B$2:$S$451,16,0)</f>
        <v/>
      </c>
      <c r="T1742" s="0" t="str">
        <f aca="false">VLOOKUP($D1742,metadata!$B$2:$S$451,17,0)</f>
        <v>&lt;50</v>
      </c>
      <c r="U1742" s="0" t="str">
        <f aca="false">VLOOKUP($D1742,metadata!$B$2:$S$451,18,0)</f>
        <v/>
      </c>
      <c r="V1742" s="0" t="n">
        <f aca="false">VLOOKUP($D1742,metadata!$B$2:$Z$451,19,0)</f>
        <v>75</v>
      </c>
      <c r="W1742" s="0" t="str">
        <f aca="false">VLOOKUP($D1742,metadata!$B$2:$Z$451,20,0)</f>
        <v>global average</v>
      </c>
      <c r="X1742" s="0" t="str">
        <f aca="false">VLOOKUP($D1742,metadata!$B$2:$Z$451,21,0)</f>
        <v/>
      </c>
      <c r="Y1742" s="0" t="str">
        <f aca="false">VLOOKUP($D1742,metadata!$B$2:$Z$451,22,0)</f>
        <v>45_2</v>
      </c>
      <c r="Z1742" s="0" t="str">
        <f aca="false">VLOOKUP($D1742,metadata!$B$2:$Z$451,23,0)</f>
        <v/>
      </c>
      <c r="AA1742" s="0" t="str">
        <f aca="false">VLOOKUP($D1742,metadata!$B$2:$Z$451,24,0)</f>
        <v/>
      </c>
      <c r="AB1742" s="0" t="str">
        <f aca="false">VLOOKUP($D1742,metadata!$B$2:$Z$451,25,0)</f>
        <v/>
      </c>
      <c r="AC1742" s="0" t="n">
        <v>12.9848516579406</v>
      </c>
      <c r="AD1742" s="0" t="n">
        <v>13.3413113936674</v>
      </c>
      <c r="AF1742" s="0" t="n">
        <f aca="false">IF(AE1742="",V1742,AE1742)</f>
        <v>75</v>
      </c>
      <c r="AG1742" s="0" t="n">
        <f aca="false">ROUND(AC1742,1)</f>
        <v>13</v>
      </c>
      <c r="AH1742" s="0" t="n">
        <v>2003</v>
      </c>
      <c r="AI1742" s="0" t="s">
        <v>37</v>
      </c>
      <c r="AJ1742" s="0" t="s">
        <v>38</v>
      </c>
    </row>
    <row r="1743" customFormat="false" ht="13.8" hidden="false" customHeight="false" outlineLevel="0" collapsed="false">
      <c r="C1743" s="0" t="n">
        <v>1751</v>
      </c>
      <c r="D1743" s="3" t="str">
        <f aca="false">VLOOKUP(C1743,$A$1:$B$451,2)</f>
        <v>45-KCH</v>
      </c>
      <c r="E1743" s="0" t="str">
        <f aca="false">VLOOKUP($D1743,metadata!$B$2:$S$451,2,0)</f>
        <v>Shimizu, T; Kawasaki, K</v>
      </c>
      <c r="F1743" s="0" t="str">
        <f aca="false">VLOOKUP($D1743,metadata!$B$2:$S$451,3,0)</f>
        <v>Geographic variability in diapause response of Japanese Orius species</v>
      </c>
      <c r="G1743" s="0" t="str">
        <f aca="false">VLOOKUP($D1743,metadata!$B$2:$S$451,4,0)</f>
        <v>10.1046/j.1570-7458.2001.00787.x</v>
      </c>
      <c r="H1743" s="0" t="str">
        <f aca="false">VLOOKUP($D1743,metadata!$B$2:$S$451,5,0)</f>
        <v>y</v>
      </c>
      <c r="I1743" s="0" t="str">
        <f aca="false">VLOOKUP($D1743,metadata!$B$2:$S$451,6,0)</f>
        <v>a</v>
      </c>
      <c r="J1743" s="0" t="str">
        <f aca="false">VLOOKUP($D1743,metadata!$B$2:$S$451,7,0)</f>
        <v>i</v>
      </c>
      <c r="K1743" s="0" t="n">
        <f aca="false">VLOOKUP($D1743,metadata!$B$2:$S$451,8,0)</f>
        <v>5</v>
      </c>
      <c r="L1743" s="0" t="n">
        <f aca="false">VLOOKUP($D1743,metadata!$B$2:$S$451,9,0)</f>
        <v>8</v>
      </c>
      <c r="M1743" s="0" t="str">
        <f aca="false">VLOOKUP($D1743,metadata!$B$2:$S$451,10,0)</f>
        <v/>
      </c>
      <c r="N1743" s="0" t="str">
        <f aca="false">VLOOKUP($D1743,metadata!$B$2:$S$451,11,0)</f>
        <v>Orius Sauteri</v>
      </c>
      <c r="O1743" s="0" t="str">
        <f aca="false">VLOOKUP($D1743,metadata!$B$2:$S$451,12,0)</f>
        <v>hemiptera</v>
      </c>
      <c r="P1743" s="0" t="str">
        <f aca="false">VLOOKUP($D1743,metadata!$B$2:$S$451,13,0)</f>
        <v>KCH</v>
      </c>
      <c r="Q1743" s="0" t="n">
        <f aca="false">VLOOKUP($D1743,metadata!$B$2:$S$451,14,0)</f>
        <v>33.558889</v>
      </c>
      <c r="R1743" s="0" t="n">
        <f aca="false">VLOOKUP($D1743,metadata!$B$2:$S$451,15,0)</f>
        <v>133.531111</v>
      </c>
      <c r="S1743" s="0" t="str">
        <f aca="false">VLOOKUP($D1743,metadata!$B$2:$S$451,16,0)</f>
        <v/>
      </c>
      <c r="T1743" s="0" t="str">
        <f aca="false">VLOOKUP($D1743,metadata!$B$2:$S$451,17,0)</f>
        <v>&lt;50</v>
      </c>
      <c r="U1743" s="0" t="str">
        <f aca="false">VLOOKUP($D1743,metadata!$B$2:$S$451,18,0)</f>
        <v/>
      </c>
      <c r="V1743" s="0" t="n">
        <f aca="false">VLOOKUP($D1743,metadata!$B$2:$Z$451,19,0)</f>
        <v>75</v>
      </c>
      <c r="W1743" s="0" t="str">
        <f aca="false">VLOOKUP($D1743,metadata!$B$2:$Z$451,20,0)</f>
        <v>global average</v>
      </c>
      <c r="X1743" s="0" t="str">
        <f aca="false">VLOOKUP($D1743,metadata!$B$2:$Z$451,21,0)</f>
        <v/>
      </c>
      <c r="Y1743" s="0" t="str">
        <f aca="false">VLOOKUP($D1743,metadata!$B$2:$Z$451,22,0)</f>
        <v>45_2</v>
      </c>
      <c r="Z1743" s="0" t="str">
        <f aca="false">VLOOKUP($D1743,metadata!$B$2:$Z$451,23,0)</f>
        <v/>
      </c>
      <c r="AA1743" s="0" t="str">
        <f aca="false">VLOOKUP($D1743,metadata!$B$2:$Z$451,24,0)</f>
        <v/>
      </c>
      <c r="AB1743" s="0" t="str">
        <f aca="false">VLOOKUP($D1743,metadata!$B$2:$Z$451,25,0)</f>
        <v/>
      </c>
      <c r="AC1743" s="0" t="n">
        <v>14.0064921465968</v>
      </c>
      <c r="AD1743" s="0" t="n">
        <v>15.026676639242</v>
      </c>
      <c r="AF1743" s="0" t="n">
        <f aca="false">IF(AE1743="",V1743,AE1743)</f>
        <v>75</v>
      </c>
      <c r="AG1743" s="0" t="n">
        <f aca="false">ROUND(AC1743,1)</f>
        <v>14</v>
      </c>
      <c r="AH1743" s="0" t="n">
        <v>2003</v>
      </c>
      <c r="AI1743" s="0" t="s">
        <v>37</v>
      </c>
      <c r="AJ1743" s="0" t="s">
        <v>38</v>
      </c>
    </row>
    <row r="1744" customFormat="false" ht="13.8" hidden="false" customHeight="false" outlineLevel="0" collapsed="false">
      <c r="C1744" s="0" t="n">
        <v>1752</v>
      </c>
      <c r="D1744" s="3" t="str">
        <f aca="false">VLOOKUP(C1744,$A$1:$B$451,2)</f>
        <v>45-KCH</v>
      </c>
      <c r="E1744" s="0" t="str">
        <f aca="false">VLOOKUP($D1744,metadata!$B$2:$S$451,2,0)</f>
        <v>Shimizu, T; Kawasaki, K</v>
      </c>
      <c r="F1744" s="0" t="str">
        <f aca="false">VLOOKUP($D1744,metadata!$B$2:$S$451,3,0)</f>
        <v>Geographic variability in diapause response of Japanese Orius species</v>
      </c>
      <c r="G1744" s="0" t="str">
        <f aca="false">VLOOKUP($D1744,metadata!$B$2:$S$451,4,0)</f>
        <v>10.1046/j.1570-7458.2001.00787.x</v>
      </c>
      <c r="H1744" s="0" t="str">
        <f aca="false">VLOOKUP($D1744,metadata!$B$2:$S$451,5,0)</f>
        <v>y</v>
      </c>
      <c r="I1744" s="0" t="str">
        <f aca="false">VLOOKUP($D1744,metadata!$B$2:$S$451,6,0)</f>
        <v>a</v>
      </c>
      <c r="J1744" s="0" t="str">
        <f aca="false">VLOOKUP($D1744,metadata!$B$2:$S$451,7,0)</f>
        <v>i</v>
      </c>
      <c r="K1744" s="0" t="n">
        <f aca="false">VLOOKUP($D1744,metadata!$B$2:$S$451,8,0)</f>
        <v>5</v>
      </c>
      <c r="L1744" s="0" t="n">
        <f aca="false">VLOOKUP($D1744,metadata!$B$2:$S$451,9,0)</f>
        <v>8</v>
      </c>
      <c r="M1744" s="0" t="str">
        <f aca="false">VLOOKUP($D1744,metadata!$B$2:$S$451,10,0)</f>
        <v/>
      </c>
      <c r="N1744" s="0" t="str">
        <f aca="false">VLOOKUP($D1744,metadata!$B$2:$S$451,11,0)</f>
        <v>Orius Sauteri</v>
      </c>
      <c r="O1744" s="0" t="str">
        <f aca="false">VLOOKUP($D1744,metadata!$B$2:$S$451,12,0)</f>
        <v>hemiptera</v>
      </c>
      <c r="P1744" s="0" t="str">
        <f aca="false">VLOOKUP($D1744,metadata!$B$2:$S$451,13,0)</f>
        <v>KCH</v>
      </c>
      <c r="Q1744" s="0" t="n">
        <f aca="false">VLOOKUP($D1744,metadata!$B$2:$S$451,14,0)</f>
        <v>33.558889</v>
      </c>
      <c r="R1744" s="0" t="n">
        <f aca="false">VLOOKUP($D1744,metadata!$B$2:$S$451,15,0)</f>
        <v>133.531111</v>
      </c>
      <c r="S1744" s="0" t="str">
        <f aca="false">VLOOKUP($D1744,metadata!$B$2:$S$451,16,0)</f>
        <v/>
      </c>
      <c r="T1744" s="0" t="str">
        <f aca="false">VLOOKUP($D1744,metadata!$B$2:$S$451,17,0)</f>
        <v>&lt;50</v>
      </c>
      <c r="U1744" s="0" t="str">
        <f aca="false">VLOOKUP($D1744,metadata!$B$2:$S$451,18,0)</f>
        <v/>
      </c>
      <c r="V1744" s="0" t="n">
        <f aca="false">VLOOKUP($D1744,metadata!$B$2:$Z$451,19,0)</f>
        <v>75</v>
      </c>
      <c r="W1744" s="0" t="str">
        <f aca="false">VLOOKUP($D1744,metadata!$B$2:$Z$451,20,0)</f>
        <v>global average</v>
      </c>
      <c r="X1744" s="0" t="str">
        <f aca="false">VLOOKUP($D1744,metadata!$B$2:$Z$451,21,0)</f>
        <v/>
      </c>
      <c r="Y1744" s="0" t="str">
        <f aca="false">VLOOKUP($D1744,metadata!$B$2:$Z$451,22,0)</f>
        <v>45_2</v>
      </c>
      <c r="Z1744" s="0" t="str">
        <f aca="false">VLOOKUP($D1744,metadata!$B$2:$Z$451,23,0)</f>
        <v/>
      </c>
      <c r="AA1744" s="0" t="str">
        <f aca="false">VLOOKUP($D1744,metadata!$B$2:$Z$451,24,0)</f>
        <v/>
      </c>
      <c r="AB1744" s="0" t="str">
        <f aca="false">VLOOKUP($D1744,metadata!$B$2:$Z$451,25,0)</f>
        <v/>
      </c>
      <c r="AC1744" s="0" t="n">
        <v>15.0097731239092</v>
      </c>
      <c r="AD1744" s="0" t="n">
        <v>4.68312141610572</v>
      </c>
      <c r="AF1744" s="0" t="n">
        <f aca="false">IF(AE1744="",V1744,AE1744)</f>
        <v>75</v>
      </c>
      <c r="AG1744" s="0" t="n">
        <f aca="false">ROUND(AC1744,1)</f>
        <v>15</v>
      </c>
      <c r="AH1744" s="0" t="n">
        <v>2003</v>
      </c>
      <c r="AI1744" s="0" t="s">
        <v>37</v>
      </c>
      <c r="AJ1744" s="0" t="s">
        <v>38</v>
      </c>
    </row>
    <row r="1745" customFormat="false" ht="13.8" hidden="false" customHeight="false" outlineLevel="0" collapsed="false">
      <c r="C1745" s="0" t="n">
        <v>1753</v>
      </c>
      <c r="D1745" s="3" t="str">
        <f aca="false">VLOOKUP(C1745,$A$1:$B$451,2)</f>
        <v>45-KCH</v>
      </c>
      <c r="E1745" s="0" t="str">
        <f aca="false">VLOOKUP($D1745,metadata!$B$2:$S$451,2,0)</f>
        <v>Shimizu, T; Kawasaki, K</v>
      </c>
      <c r="F1745" s="0" t="str">
        <f aca="false">VLOOKUP($D1745,metadata!$B$2:$S$451,3,0)</f>
        <v>Geographic variability in diapause response of Japanese Orius species</v>
      </c>
      <c r="G1745" s="0" t="str">
        <f aca="false">VLOOKUP($D1745,metadata!$B$2:$S$451,4,0)</f>
        <v>10.1046/j.1570-7458.2001.00787.x</v>
      </c>
      <c r="H1745" s="0" t="str">
        <f aca="false">VLOOKUP($D1745,metadata!$B$2:$S$451,5,0)</f>
        <v>y</v>
      </c>
      <c r="I1745" s="0" t="str">
        <f aca="false">VLOOKUP($D1745,metadata!$B$2:$S$451,6,0)</f>
        <v>a</v>
      </c>
      <c r="J1745" s="0" t="str">
        <f aca="false">VLOOKUP($D1745,metadata!$B$2:$S$451,7,0)</f>
        <v>i</v>
      </c>
      <c r="K1745" s="0" t="n">
        <f aca="false">VLOOKUP($D1745,metadata!$B$2:$S$451,8,0)</f>
        <v>5</v>
      </c>
      <c r="L1745" s="0" t="n">
        <f aca="false">VLOOKUP($D1745,metadata!$B$2:$S$451,9,0)</f>
        <v>8</v>
      </c>
      <c r="M1745" s="0" t="str">
        <f aca="false">VLOOKUP($D1745,metadata!$B$2:$S$451,10,0)</f>
        <v/>
      </c>
      <c r="N1745" s="0" t="str">
        <f aca="false">VLOOKUP($D1745,metadata!$B$2:$S$451,11,0)</f>
        <v>Orius Sauteri</v>
      </c>
      <c r="O1745" s="0" t="str">
        <f aca="false">VLOOKUP($D1745,metadata!$B$2:$S$451,12,0)</f>
        <v>hemiptera</v>
      </c>
      <c r="P1745" s="0" t="str">
        <f aca="false">VLOOKUP($D1745,metadata!$B$2:$S$451,13,0)</f>
        <v>KCH</v>
      </c>
      <c r="Q1745" s="0" t="n">
        <f aca="false">VLOOKUP($D1745,metadata!$B$2:$S$451,14,0)</f>
        <v>33.558889</v>
      </c>
      <c r="R1745" s="0" t="n">
        <f aca="false">VLOOKUP($D1745,metadata!$B$2:$S$451,15,0)</f>
        <v>133.531111</v>
      </c>
      <c r="S1745" s="0" t="str">
        <f aca="false">VLOOKUP($D1745,metadata!$B$2:$S$451,16,0)</f>
        <v/>
      </c>
      <c r="T1745" s="0" t="str">
        <f aca="false">VLOOKUP($D1745,metadata!$B$2:$S$451,17,0)</f>
        <v>&lt;50</v>
      </c>
      <c r="U1745" s="0" t="str">
        <f aca="false">VLOOKUP($D1745,metadata!$B$2:$S$451,18,0)</f>
        <v/>
      </c>
      <c r="V1745" s="0" t="n">
        <f aca="false">VLOOKUP($D1745,metadata!$B$2:$Z$451,19,0)</f>
        <v>75</v>
      </c>
      <c r="W1745" s="0" t="str">
        <f aca="false">VLOOKUP($D1745,metadata!$B$2:$Z$451,20,0)</f>
        <v>global average</v>
      </c>
      <c r="X1745" s="0" t="str">
        <f aca="false">VLOOKUP($D1745,metadata!$B$2:$Z$451,21,0)</f>
        <v/>
      </c>
      <c r="Y1745" s="0" t="str">
        <f aca="false">VLOOKUP($D1745,metadata!$B$2:$Z$451,22,0)</f>
        <v>45_2</v>
      </c>
      <c r="Z1745" s="0" t="str">
        <f aca="false">VLOOKUP($D1745,metadata!$B$2:$Z$451,23,0)</f>
        <v/>
      </c>
      <c r="AA1745" s="0" t="str">
        <f aca="false">VLOOKUP($D1745,metadata!$B$2:$Z$451,24,0)</f>
        <v/>
      </c>
      <c r="AB1745" s="0" t="str">
        <f aca="false">VLOOKUP($D1745,metadata!$B$2:$Z$451,25,0)</f>
        <v/>
      </c>
      <c r="AC1745" s="0" t="n">
        <v>16.0162652705061</v>
      </c>
      <c r="AD1745" s="0" t="n">
        <v>5.18873098977812</v>
      </c>
      <c r="AF1745" s="0" t="n">
        <f aca="false">IF(AE1745="",V1745,AE1745)</f>
        <v>75</v>
      </c>
      <c r="AG1745" s="0" t="n">
        <f aca="false">ROUND(AC1745,1)</f>
        <v>16</v>
      </c>
      <c r="AH1745" s="0" t="n">
        <v>2003</v>
      </c>
      <c r="AI1745" s="0" t="s">
        <v>37</v>
      </c>
      <c r="AJ1745" s="0" t="s">
        <v>38</v>
      </c>
    </row>
    <row r="1746" customFormat="false" ht="13.8" hidden="false" customHeight="false" outlineLevel="0" collapsed="false">
      <c r="C1746" s="0" t="n">
        <v>1754</v>
      </c>
      <c r="D1746" s="3" t="str">
        <f aca="false">VLOOKUP(C1746,$A$1:$B$451,2)</f>
        <v>46-Tsunan</v>
      </c>
      <c r="E1746" s="0" t="str">
        <f aca="false">VLOOKUP($D1746,metadata!$B$2:$S$451,2,0)</f>
        <v>Shintani, Y; Ishikawa, Y</v>
      </c>
      <c r="F1746" s="0" t="str">
        <f aca="false">VLOOKUP($D1746,metadata!$B$2:$S$451,3,0)</f>
        <v>Transition of diapause attributes in the hybrid zone of the two morphological types of Psacothea hilaris (Coleoptera : Cerambycidae)</v>
      </c>
      <c r="G1746" s="0" t="str">
        <f aca="false">VLOOKUP($D1746,metadata!$B$2:$S$451,4,0)</f>
        <v>10.1093/ee/28.4.690</v>
      </c>
      <c r="H1746" s="0" t="str">
        <f aca="false">VLOOKUP($D1746,metadata!$B$2:$S$451,5,0)</f>
        <v>y</v>
      </c>
      <c r="I1746" s="0" t="str">
        <f aca="false">VLOOKUP($D1746,metadata!$B$2:$S$451,6,0)</f>
        <v>a</v>
      </c>
      <c r="J1746" s="0" t="str">
        <f aca="false">VLOOKUP($D1746,metadata!$B$2:$S$451,7,0)</f>
        <v>i</v>
      </c>
      <c r="K1746" s="0" t="n">
        <f aca="false">VLOOKUP($D1746,metadata!$B$2:$S$451,8,0)</f>
        <v>11</v>
      </c>
      <c r="L1746" s="0" t="n">
        <f aca="false">VLOOKUP($D1746,metadata!$B$2:$S$451,9,0)</f>
        <v>4</v>
      </c>
      <c r="M1746" s="0" t="str">
        <f aca="false">VLOOKUP($D1746,metadata!$B$2:$S$451,10,0)</f>
        <v>n</v>
      </c>
      <c r="N1746" s="0" t="str">
        <f aca="false">VLOOKUP($D1746,metadata!$B$2:$S$451,11,0)</f>
        <v>Psacothea hilaris</v>
      </c>
      <c r="O1746" s="0" t="str">
        <f aca="false">VLOOKUP($D1746,metadata!$B$2:$S$451,12,0)</f>
        <v>coleoptera</v>
      </c>
      <c r="P1746" s="0" t="str">
        <f aca="false">VLOOKUP($D1746,metadata!$B$2:$S$451,13,0)</f>
        <v>Tsunan</v>
      </c>
      <c r="Q1746" s="0" t="n">
        <f aca="false">VLOOKUP($D1746,metadata!$B$2:$S$451,14,0)</f>
        <v>37.014278</v>
      </c>
      <c r="R1746" s="0" t="n">
        <f aca="false">VLOOKUP($D1746,metadata!$B$2:$S$451,15,0)</f>
        <v>138.652528</v>
      </c>
      <c r="S1746" s="0" t="str">
        <f aca="false">VLOOKUP($D1746,metadata!$B$2:$S$451,16,0)</f>
        <v/>
      </c>
      <c r="T1746" s="0" t="str">
        <f aca="false">VLOOKUP($D1746,metadata!$B$2:$S$451,17,0)</f>
        <v/>
      </c>
      <c r="U1746" s="0" t="str">
        <f aca="false">VLOOKUP($D1746,metadata!$B$2:$S$451,18,0)</f>
        <v/>
      </c>
      <c r="V1746" s="0" t="n">
        <f aca="false">VLOOKUP($D1746,metadata!$B$2:$Z$451,19,0)</f>
        <v>25</v>
      </c>
      <c r="W1746" s="0" t="str">
        <f aca="false">VLOOKUP($D1746,metadata!$B$2:$Z$451,20,0)</f>
        <v>global average</v>
      </c>
      <c r="X1746" s="0" t="str">
        <f aca="false">VLOOKUP($D1746,metadata!$B$2:$Z$451,21,0)</f>
        <v/>
      </c>
      <c r="Y1746" s="0" t="n">
        <f aca="false">VLOOKUP($D1746,metadata!$B$2:$Z$451,22,0)</f>
        <v>46</v>
      </c>
      <c r="Z1746" s="0" t="str">
        <f aca="false">VLOOKUP($D1746,metadata!$B$2:$Z$451,23,0)</f>
        <v/>
      </c>
      <c r="AA1746" s="0" t="str">
        <f aca="false">VLOOKUP($D1746,metadata!$B$2:$Z$451,24,0)</f>
        <v>larval</v>
      </c>
      <c r="AB1746" s="0" t="str">
        <f aca="false">VLOOKUP($D1746,metadata!$B$2:$Z$451,25,0)</f>
        <v/>
      </c>
      <c r="AC1746" s="0" t="n">
        <v>12</v>
      </c>
      <c r="AD1746" s="0" t="n">
        <v>99.9999999999999</v>
      </c>
      <c r="AF1746" s="0" t="n">
        <f aca="false">IF(AE1746="",V1746,AE1746)</f>
        <v>25</v>
      </c>
      <c r="AG1746" s="0" t="n">
        <f aca="false">ROUND(AC1746,1)</f>
        <v>12</v>
      </c>
      <c r="AH1746" s="0" t="n">
        <v>1999</v>
      </c>
      <c r="AI1746" s="0" t="s">
        <v>37</v>
      </c>
      <c r="AJ1746" s="0" t="s">
        <v>38</v>
      </c>
    </row>
    <row r="1747" customFormat="false" ht="13.8" hidden="false" customHeight="false" outlineLevel="0" collapsed="false">
      <c r="C1747" s="0" t="n">
        <v>1755</v>
      </c>
      <c r="D1747" s="3" t="str">
        <f aca="false">VLOOKUP(C1747,$A$1:$B$451,2)</f>
        <v>46-Tsunan</v>
      </c>
      <c r="E1747" s="0" t="str">
        <f aca="false">VLOOKUP($D1747,metadata!$B$2:$S$451,2,0)</f>
        <v>Shintani, Y; Ishikawa, Y</v>
      </c>
      <c r="F1747" s="0" t="str">
        <f aca="false">VLOOKUP($D1747,metadata!$B$2:$S$451,3,0)</f>
        <v>Transition of diapause attributes in the hybrid zone of the two morphological types of Psacothea hilaris (Coleoptera : Cerambycidae)</v>
      </c>
      <c r="G1747" s="0" t="str">
        <f aca="false">VLOOKUP($D1747,metadata!$B$2:$S$451,4,0)</f>
        <v>10.1093/ee/28.4.690</v>
      </c>
      <c r="H1747" s="0" t="str">
        <f aca="false">VLOOKUP($D1747,metadata!$B$2:$S$451,5,0)</f>
        <v>y</v>
      </c>
      <c r="I1747" s="0" t="str">
        <f aca="false">VLOOKUP($D1747,metadata!$B$2:$S$451,6,0)</f>
        <v>a</v>
      </c>
      <c r="J1747" s="0" t="str">
        <f aca="false">VLOOKUP($D1747,metadata!$B$2:$S$451,7,0)</f>
        <v>i</v>
      </c>
      <c r="K1747" s="0" t="n">
        <f aca="false">VLOOKUP($D1747,metadata!$B$2:$S$451,8,0)</f>
        <v>11</v>
      </c>
      <c r="L1747" s="0" t="n">
        <f aca="false">VLOOKUP($D1747,metadata!$B$2:$S$451,9,0)</f>
        <v>4</v>
      </c>
      <c r="M1747" s="0" t="str">
        <f aca="false">VLOOKUP($D1747,metadata!$B$2:$S$451,10,0)</f>
        <v>n</v>
      </c>
      <c r="N1747" s="0" t="str">
        <f aca="false">VLOOKUP($D1747,metadata!$B$2:$S$451,11,0)</f>
        <v>Psacothea hilaris</v>
      </c>
      <c r="O1747" s="0" t="str">
        <f aca="false">VLOOKUP($D1747,metadata!$B$2:$S$451,12,0)</f>
        <v>coleoptera</v>
      </c>
      <c r="P1747" s="0" t="str">
        <f aca="false">VLOOKUP($D1747,metadata!$B$2:$S$451,13,0)</f>
        <v>Tsunan</v>
      </c>
      <c r="Q1747" s="0" t="n">
        <f aca="false">VLOOKUP($D1747,metadata!$B$2:$S$451,14,0)</f>
        <v>37.014278</v>
      </c>
      <c r="R1747" s="0" t="n">
        <f aca="false">VLOOKUP($D1747,metadata!$B$2:$S$451,15,0)</f>
        <v>138.652528</v>
      </c>
      <c r="S1747" s="0" t="str">
        <f aca="false">VLOOKUP($D1747,metadata!$B$2:$S$451,16,0)</f>
        <v/>
      </c>
      <c r="T1747" s="0" t="str">
        <f aca="false">VLOOKUP($D1747,metadata!$B$2:$S$451,17,0)</f>
        <v/>
      </c>
      <c r="U1747" s="0" t="str">
        <f aca="false">VLOOKUP($D1747,metadata!$B$2:$S$451,18,0)</f>
        <v/>
      </c>
      <c r="V1747" s="0" t="n">
        <f aca="false">VLOOKUP($D1747,metadata!$B$2:$Z$451,19,0)</f>
        <v>25</v>
      </c>
      <c r="W1747" s="0" t="str">
        <f aca="false">VLOOKUP($D1747,metadata!$B$2:$Z$451,20,0)</f>
        <v>global average</v>
      </c>
      <c r="X1747" s="0" t="str">
        <f aca="false">VLOOKUP($D1747,metadata!$B$2:$Z$451,21,0)</f>
        <v/>
      </c>
      <c r="Y1747" s="0" t="n">
        <f aca="false">VLOOKUP($D1747,metadata!$B$2:$Z$451,22,0)</f>
        <v>46</v>
      </c>
      <c r="Z1747" s="0" t="str">
        <f aca="false">VLOOKUP($D1747,metadata!$B$2:$Z$451,23,0)</f>
        <v/>
      </c>
      <c r="AA1747" s="0" t="str">
        <f aca="false">VLOOKUP($D1747,metadata!$B$2:$Z$451,24,0)</f>
        <v>larval</v>
      </c>
      <c r="AB1747" s="0" t="str">
        <f aca="false">VLOOKUP($D1747,metadata!$B$2:$Z$451,25,0)</f>
        <v/>
      </c>
      <c r="AC1747" s="0" t="n">
        <v>12.9818181818181</v>
      </c>
      <c r="AD1747" s="0" t="n">
        <v>99.9999999999999</v>
      </c>
      <c r="AF1747" s="0" t="n">
        <f aca="false">IF(AE1747="",V1747,AE1747)</f>
        <v>25</v>
      </c>
      <c r="AG1747" s="0" t="n">
        <f aca="false">ROUND(AC1747,1)</f>
        <v>13</v>
      </c>
      <c r="AH1747" s="0" t="n">
        <v>1999</v>
      </c>
      <c r="AI1747" s="0" t="s">
        <v>37</v>
      </c>
      <c r="AJ1747" s="0" t="s">
        <v>38</v>
      </c>
    </row>
    <row r="1748" customFormat="false" ht="13.8" hidden="false" customHeight="false" outlineLevel="0" collapsed="false">
      <c r="C1748" s="0" t="n">
        <v>1756</v>
      </c>
      <c r="D1748" s="3" t="str">
        <f aca="false">VLOOKUP(C1748,$A$1:$B$451,2)</f>
        <v>46-Tsunan</v>
      </c>
      <c r="E1748" s="0" t="str">
        <f aca="false">VLOOKUP($D1748,metadata!$B$2:$S$451,2,0)</f>
        <v>Shintani, Y; Ishikawa, Y</v>
      </c>
      <c r="F1748" s="0" t="str">
        <f aca="false">VLOOKUP($D1748,metadata!$B$2:$S$451,3,0)</f>
        <v>Transition of diapause attributes in the hybrid zone of the two morphological types of Psacothea hilaris (Coleoptera : Cerambycidae)</v>
      </c>
      <c r="G1748" s="0" t="str">
        <f aca="false">VLOOKUP($D1748,metadata!$B$2:$S$451,4,0)</f>
        <v>10.1093/ee/28.4.690</v>
      </c>
      <c r="H1748" s="0" t="str">
        <f aca="false">VLOOKUP($D1748,metadata!$B$2:$S$451,5,0)</f>
        <v>y</v>
      </c>
      <c r="I1748" s="0" t="str">
        <f aca="false">VLOOKUP($D1748,metadata!$B$2:$S$451,6,0)</f>
        <v>a</v>
      </c>
      <c r="J1748" s="0" t="str">
        <f aca="false">VLOOKUP($D1748,metadata!$B$2:$S$451,7,0)</f>
        <v>i</v>
      </c>
      <c r="K1748" s="0" t="n">
        <f aca="false">VLOOKUP($D1748,metadata!$B$2:$S$451,8,0)</f>
        <v>11</v>
      </c>
      <c r="L1748" s="0" t="n">
        <f aca="false">VLOOKUP($D1748,metadata!$B$2:$S$451,9,0)</f>
        <v>4</v>
      </c>
      <c r="M1748" s="0" t="str">
        <f aca="false">VLOOKUP($D1748,metadata!$B$2:$S$451,10,0)</f>
        <v>n</v>
      </c>
      <c r="N1748" s="0" t="str">
        <f aca="false">VLOOKUP($D1748,metadata!$B$2:$S$451,11,0)</f>
        <v>Psacothea hilaris</v>
      </c>
      <c r="O1748" s="0" t="str">
        <f aca="false">VLOOKUP($D1748,metadata!$B$2:$S$451,12,0)</f>
        <v>coleoptera</v>
      </c>
      <c r="P1748" s="0" t="str">
        <f aca="false">VLOOKUP($D1748,metadata!$B$2:$S$451,13,0)</f>
        <v>Tsunan</v>
      </c>
      <c r="Q1748" s="0" t="n">
        <f aca="false">VLOOKUP($D1748,metadata!$B$2:$S$451,14,0)</f>
        <v>37.014278</v>
      </c>
      <c r="R1748" s="0" t="n">
        <f aca="false">VLOOKUP($D1748,metadata!$B$2:$S$451,15,0)</f>
        <v>138.652528</v>
      </c>
      <c r="S1748" s="0" t="str">
        <f aca="false">VLOOKUP($D1748,metadata!$B$2:$S$451,16,0)</f>
        <v/>
      </c>
      <c r="T1748" s="0" t="str">
        <f aca="false">VLOOKUP($D1748,metadata!$B$2:$S$451,17,0)</f>
        <v/>
      </c>
      <c r="U1748" s="0" t="str">
        <f aca="false">VLOOKUP($D1748,metadata!$B$2:$S$451,18,0)</f>
        <v/>
      </c>
      <c r="V1748" s="0" t="n">
        <f aca="false">VLOOKUP($D1748,metadata!$B$2:$Z$451,19,0)</f>
        <v>25</v>
      </c>
      <c r="W1748" s="0" t="str">
        <f aca="false">VLOOKUP($D1748,metadata!$B$2:$Z$451,20,0)</f>
        <v>global average</v>
      </c>
      <c r="X1748" s="0" t="str">
        <f aca="false">VLOOKUP($D1748,metadata!$B$2:$Z$451,21,0)</f>
        <v/>
      </c>
      <c r="Y1748" s="0" t="n">
        <f aca="false">VLOOKUP($D1748,metadata!$B$2:$Z$451,22,0)</f>
        <v>46</v>
      </c>
      <c r="Z1748" s="0" t="str">
        <f aca="false">VLOOKUP($D1748,metadata!$B$2:$Z$451,23,0)</f>
        <v/>
      </c>
      <c r="AA1748" s="0" t="str">
        <f aca="false">VLOOKUP($D1748,metadata!$B$2:$Z$451,24,0)</f>
        <v>larval</v>
      </c>
      <c r="AB1748" s="0" t="str">
        <f aca="false">VLOOKUP($D1748,metadata!$B$2:$Z$451,25,0)</f>
        <v/>
      </c>
      <c r="AC1748" s="0" t="n">
        <v>14.0181818181818</v>
      </c>
      <c r="AD1748" s="0" t="n">
        <v>1.36986301369861</v>
      </c>
      <c r="AF1748" s="0" t="n">
        <f aca="false">IF(AE1748="",V1748,AE1748)</f>
        <v>25</v>
      </c>
      <c r="AG1748" s="0" t="n">
        <f aca="false">ROUND(AC1748,1)</f>
        <v>14</v>
      </c>
      <c r="AH1748" s="0" t="n">
        <v>1999</v>
      </c>
      <c r="AI1748" s="0" t="s">
        <v>37</v>
      </c>
      <c r="AJ1748" s="0" t="s">
        <v>38</v>
      </c>
    </row>
    <row r="1749" customFormat="false" ht="13.8" hidden="false" customHeight="false" outlineLevel="0" collapsed="false">
      <c r="C1749" s="0" t="n">
        <v>1757</v>
      </c>
      <c r="D1749" s="3" t="str">
        <f aca="false">VLOOKUP(C1749,$A$1:$B$451,2)</f>
        <v>46-Tsunan</v>
      </c>
      <c r="E1749" s="0" t="str">
        <f aca="false">VLOOKUP($D1749,metadata!$B$2:$S$451,2,0)</f>
        <v>Shintani, Y; Ishikawa, Y</v>
      </c>
      <c r="F1749" s="0" t="str">
        <f aca="false">VLOOKUP($D1749,metadata!$B$2:$S$451,3,0)</f>
        <v>Transition of diapause attributes in the hybrid zone of the two morphological types of Psacothea hilaris (Coleoptera : Cerambycidae)</v>
      </c>
      <c r="G1749" s="0" t="str">
        <f aca="false">VLOOKUP($D1749,metadata!$B$2:$S$451,4,0)</f>
        <v>10.1093/ee/28.4.690</v>
      </c>
      <c r="H1749" s="0" t="str">
        <f aca="false">VLOOKUP($D1749,metadata!$B$2:$S$451,5,0)</f>
        <v>y</v>
      </c>
      <c r="I1749" s="0" t="str">
        <f aca="false">VLOOKUP($D1749,metadata!$B$2:$S$451,6,0)</f>
        <v>a</v>
      </c>
      <c r="J1749" s="0" t="str">
        <f aca="false">VLOOKUP($D1749,metadata!$B$2:$S$451,7,0)</f>
        <v>i</v>
      </c>
      <c r="K1749" s="0" t="n">
        <f aca="false">VLOOKUP($D1749,metadata!$B$2:$S$451,8,0)</f>
        <v>11</v>
      </c>
      <c r="L1749" s="0" t="n">
        <f aca="false">VLOOKUP($D1749,metadata!$B$2:$S$451,9,0)</f>
        <v>4</v>
      </c>
      <c r="M1749" s="0" t="str">
        <f aca="false">VLOOKUP($D1749,metadata!$B$2:$S$451,10,0)</f>
        <v>n</v>
      </c>
      <c r="N1749" s="0" t="str">
        <f aca="false">VLOOKUP($D1749,metadata!$B$2:$S$451,11,0)</f>
        <v>Psacothea hilaris</v>
      </c>
      <c r="O1749" s="0" t="str">
        <f aca="false">VLOOKUP($D1749,metadata!$B$2:$S$451,12,0)</f>
        <v>coleoptera</v>
      </c>
      <c r="P1749" s="0" t="str">
        <f aca="false">VLOOKUP($D1749,metadata!$B$2:$S$451,13,0)</f>
        <v>Tsunan</v>
      </c>
      <c r="Q1749" s="0" t="n">
        <f aca="false">VLOOKUP($D1749,metadata!$B$2:$S$451,14,0)</f>
        <v>37.014278</v>
      </c>
      <c r="R1749" s="0" t="n">
        <f aca="false">VLOOKUP($D1749,metadata!$B$2:$S$451,15,0)</f>
        <v>138.652528</v>
      </c>
      <c r="S1749" s="0" t="str">
        <f aca="false">VLOOKUP($D1749,metadata!$B$2:$S$451,16,0)</f>
        <v/>
      </c>
      <c r="T1749" s="0" t="str">
        <f aca="false">VLOOKUP($D1749,metadata!$B$2:$S$451,17,0)</f>
        <v/>
      </c>
      <c r="U1749" s="0" t="str">
        <f aca="false">VLOOKUP($D1749,metadata!$B$2:$S$451,18,0)</f>
        <v/>
      </c>
      <c r="V1749" s="0" t="n">
        <f aca="false">VLOOKUP($D1749,metadata!$B$2:$Z$451,19,0)</f>
        <v>25</v>
      </c>
      <c r="W1749" s="0" t="str">
        <f aca="false">VLOOKUP($D1749,metadata!$B$2:$Z$451,20,0)</f>
        <v>global average</v>
      </c>
      <c r="X1749" s="0" t="str">
        <f aca="false">VLOOKUP($D1749,metadata!$B$2:$Z$451,21,0)</f>
        <v/>
      </c>
      <c r="Y1749" s="0" t="n">
        <f aca="false">VLOOKUP($D1749,metadata!$B$2:$Z$451,22,0)</f>
        <v>46</v>
      </c>
      <c r="Z1749" s="0" t="str">
        <f aca="false">VLOOKUP($D1749,metadata!$B$2:$Z$451,23,0)</f>
        <v/>
      </c>
      <c r="AA1749" s="0" t="str">
        <f aca="false">VLOOKUP($D1749,metadata!$B$2:$Z$451,24,0)</f>
        <v>larval</v>
      </c>
      <c r="AB1749" s="0" t="str">
        <f aca="false">VLOOKUP($D1749,metadata!$B$2:$Z$451,25,0)</f>
        <v/>
      </c>
      <c r="AC1749" s="0" t="n">
        <v>15</v>
      </c>
      <c r="AD1749" s="0" t="n">
        <v>1.36986301369861</v>
      </c>
      <c r="AF1749" s="0" t="n">
        <f aca="false">IF(AE1749="",V1749,AE1749)</f>
        <v>25</v>
      </c>
      <c r="AG1749" s="0" t="n">
        <f aca="false">ROUND(AC1749,1)</f>
        <v>15</v>
      </c>
      <c r="AH1749" s="0" t="n">
        <v>1999</v>
      </c>
      <c r="AI1749" s="0" t="s">
        <v>37</v>
      </c>
      <c r="AJ1749" s="0" t="s">
        <v>38</v>
      </c>
    </row>
    <row r="1750" customFormat="false" ht="13.8" hidden="false" customHeight="false" outlineLevel="0" collapsed="false">
      <c r="C1750" s="0" t="n">
        <v>1758</v>
      </c>
      <c r="D1750" s="3" t="str">
        <f aca="false">VLOOKUP(C1750,$A$1:$B$451,2)</f>
        <v>46-Minakami</v>
      </c>
      <c r="E1750" s="0" t="str">
        <f aca="false">VLOOKUP($D1750,metadata!$B$2:$S$451,2,0)</f>
        <v>Shintani, Y; Ishikawa, Y</v>
      </c>
      <c r="F1750" s="0" t="str">
        <f aca="false">VLOOKUP($D1750,metadata!$B$2:$S$451,3,0)</f>
        <v>Transition of diapause attributes in the hybrid zone of the two morphological types of Psacothea hilaris (Coleoptera : Cerambycidae)</v>
      </c>
      <c r="G1750" s="0" t="str">
        <f aca="false">VLOOKUP($D1750,metadata!$B$2:$S$451,4,0)</f>
        <v>10.1093/ee/28.4.690</v>
      </c>
      <c r="H1750" s="0" t="str">
        <f aca="false">VLOOKUP($D1750,metadata!$B$2:$S$451,5,0)</f>
        <v>y</v>
      </c>
      <c r="I1750" s="0" t="str">
        <f aca="false">VLOOKUP($D1750,metadata!$B$2:$S$451,6,0)</f>
        <v>a</v>
      </c>
      <c r="J1750" s="0" t="str">
        <f aca="false">VLOOKUP($D1750,metadata!$B$2:$S$451,7,0)</f>
        <v>i</v>
      </c>
      <c r="K1750" s="0" t="n">
        <f aca="false">VLOOKUP($D1750,metadata!$B$2:$S$451,8,0)</f>
        <v>11</v>
      </c>
      <c r="L1750" s="0" t="n">
        <f aca="false">VLOOKUP($D1750,metadata!$B$2:$S$451,9,0)</f>
        <v>4</v>
      </c>
      <c r="M1750" s="0" t="str">
        <f aca="false">VLOOKUP($D1750,metadata!$B$2:$S$451,10,0)</f>
        <v>n</v>
      </c>
      <c r="N1750" s="0" t="str">
        <f aca="false">VLOOKUP($D1750,metadata!$B$2:$S$451,11,0)</f>
        <v>Psacothea hilaris</v>
      </c>
      <c r="O1750" s="0" t="str">
        <f aca="false">VLOOKUP($D1750,metadata!$B$2:$S$451,12,0)</f>
        <v>coleoptera</v>
      </c>
      <c r="P1750" s="0" t="str">
        <f aca="false">VLOOKUP($D1750,metadata!$B$2:$S$451,13,0)</f>
        <v>Minakami</v>
      </c>
      <c r="Q1750" s="0" t="n">
        <f aca="false">VLOOKUP($D1750,metadata!$B$2:$S$451,14,0)</f>
        <v>36.678556</v>
      </c>
      <c r="R1750" s="0" t="n">
        <f aca="false">VLOOKUP($D1750,metadata!$B$2:$S$451,15,0)</f>
        <v>138.999139</v>
      </c>
      <c r="S1750" s="0" t="str">
        <f aca="false">VLOOKUP($D1750,metadata!$B$2:$S$451,16,0)</f>
        <v/>
      </c>
      <c r="T1750" s="0" t="str">
        <f aca="false">VLOOKUP($D1750,metadata!$B$2:$S$451,17,0)</f>
        <v/>
      </c>
      <c r="U1750" s="0" t="str">
        <f aca="false">VLOOKUP($D1750,metadata!$B$2:$S$451,18,0)</f>
        <v/>
      </c>
      <c r="V1750" s="0" t="n">
        <f aca="false">VLOOKUP($D1750,metadata!$B$2:$Z$451,19,0)</f>
        <v>25</v>
      </c>
      <c r="W1750" s="0" t="str">
        <f aca="false">VLOOKUP($D1750,metadata!$B$2:$Z$451,20,0)</f>
        <v>global average</v>
      </c>
      <c r="X1750" s="0" t="str">
        <f aca="false">VLOOKUP($D1750,metadata!$B$2:$Z$451,21,0)</f>
        <v/>
      </c>
      <c r="Y1750" s="0" t="n">
        <f aca="false">VLOOKUP($D1750,metadata!$B$2:$Z$451,22,0)</f>
        <v>46</v>
      </c>
      <c r="Z1750" s="0" t="str">
        <f aca="false">VLOOKUP($D1750,metadata!$B$2:$Z$451,23,0)</f>
        <v/>
      </c>
      <c r="AA1750" s="0" t="str">
        <f aca="false">VLOOKUP($D1750,metadata!$B$2:$Z$451,24,0)</f>
        <v>larval</v>
      </c>
      <c r="AB1750" s="0" t="str">
        <f aca="false">VLOOKUP($D1750,metadata!$B$2:$Z$451,25,0)</f>
        <v/>
      </c>
      <c r="AC1750" s="0" t="n">
        <v>11.9992526158445</v>
      </c>
      <c r="AD1750" s="0" t="n">
        <v>100</v>
      </c>
      <c r="AF1750" s="0" t="n">
        <f aca="false">IF(AE1750="",V1750,AE1750)</f>
        <v>25</v>
      </c>
      <c r="AG1750" s="0" t="n">
        <f aca="false">ROUND(AC1750,1)</f>
        <v>12</v>
      </c>
      <c r="AH1750" s="0" t="n">
        <v>1999</v>
      </c>
      <c r="AI1750" s="0" t="s">
        <v>37</v>
      </c>
      <c r="AJ1750" s="0" t="s">
        <v>38</v>
      </c>
    </row>
    <row r="1751" customFormat="false" ht="13.8" hidden="false" customHeight="false" outlineLevel="0" collapsed="false">
      <c r="C1751" s="0" t="n">
        <v>1759</v>
      </c>
      <c r="D1751" s="3" t="str">
        <f aca="false">VLOOKUP(C1751,$A$1:$B$451,2)</f>
        <v>46-Minakami</v>
      </c>
      <c r="E1751" s="0" t="str">
        <f aca="false">VLOOKUP($D1751,metadata!$B$2:$S$451,2,0)</f>
        <v>Shintani, Y; Ishikawa, Y</v>
      </c>
      <c r="F1751" s="0" t="str">
        <f aca="false">VLOOKUP($D1751,metadata!$B$2:$S$451,3,0)</f>
        <v>Transition of diapause attributes in the hybrid zone of the two morphological types of Psacothea hilaris (Coleoptera : Cerambycidae)</v>
      </c>
      <c r="G1751" s="0" t="str">
        <f aca="false">VLOOKUP($D1751,metadata!$B$2:$S$451,4,0)</f>
        <v>10.1093/ee/28.4.690</v>
      </c>
      <c r="H1751" s="0" t="str">
        <f aca="false">VLOOKUP($D1751,metadata!$B$2:$S$451,5,0)</f>
        <v>y</v>
      </c>
      <c r="I1751" s="0" t="str">
        <f aca="false">VLOOKUP($D1751,metadata!$B$2:$S$451,6,0)</f>
        <v>a</v>
      </c>
      <c r="J1751" s="0" t="str">
        <f aca="false">VLOOKUP($D1751,metadata!$B$2:$S$451,7,0)</f>
        <v>i</v>
      </c>
      <c r="K1751" s="0" t="n">
        <f aca="false">VLOOKUP($D1751,metadata!$B$2:$S$451,8,0)</f>
        <v>11</v>
      </c>
      <c r="L1751" s="0" t="n">
        <f aca="false">VLOOKUP($D1751,metadata!$B$2:$S$451,9,0)</f>
        <v>4</v>
      </c>
      <c r="M1751" s="0" t="str">
        <f aca="false">VLOOKUP($D1751,metadata!$B$2:$S$451,10,0)</f>
        <v>n</v>
      </c>
      <c r="N1751" s="0" t="str">
        <f aca="false">VLOOKUP($D1751,metadata!$B$2:$S$451,11,0)</f>
        <v>Psacothea hilaris</v>
      </c>
      <c r="O1751" s="0" t="str">
        <f aca="false">VLOOKUP($D1751,metadata!$B$2:$S$451,12,0)</f>
        <v>coleoptera</v>
      </c>
      <c r="P1751" s="0" t="str">
        <f aca="false">VLOOKUP($D1751,metadata!$B$2:$S$451,13,0)</f>
        <v>Minakami</v>
      </c>
      <c r="Q1751" s="0" t="n">
        <f aca="false">VLOOKUP($D1751,metadata!$B$2:$S$451,14,0)</f>
        <v>36.678556</v>
      </c>
      <c r="R1751" s="0" t="n">
        <f aca="false">VLOOKUP($D1751,metadata!$B$2:$S$451,15,0)</f>
        <v>138.999139</v>
      </c>
      <c r="S1751" s="0" t="str">
        <f aca="false">VLOOKUP($D1751,metadata!$B$2:$S$451,16,0)</f>
        <v/>
      </c>
      <c r="T1751" s="0" t="str">
        <f aca="false">VLOOKUP($D1751,metadata!$B$2:$S$451,17,0)</f>
        <v/>
      </c>
      <c r="U1751" s="0" t="str">
        <f aca="false">VLOOKUP($D1751,metadata!$B$2:$S$451,18,0)</f>
        <v/>
      </c>
      <c r="V1751" s="0" t="n">
        <f aca="false">VLOOKUP($D1751,metadata!$B$2:$Z$451,19,0)</f>
        <v>25</v>
      </c>
      <c r="W1751" s="0" t="str">
        <f aca="false">VLOOKUP($D1751,metadata!$B$2:$Z$451,20,0)</f>
        <v>global average</v>
      </c>
      <c r="X1751" s="0" t="str">
        <f aca="false">VLOOKUP($D1751,metadata!$B$2:$Z$451,21,0)</f>
        <v/>
      </c>
      <c r="Y1751" s="0" t="n">
        <f aca="false">VLOOKUP($D1751,metadata!$B$2:$Z$451,22,0)</f>
        <v>46</v>
      </c>
      <c r="Z1751" s="0" t="str">
        <f aca="false">VLOOKUP($D1751,metadata!$B$2:$Z$451,23,0)</f>
        <v/>
      </c>
      <c r="AA1751" s="0" t="str">
        <f aca="false">VLOOKUP($D1751,metadata!$B$2:$Z$451,24,0)</f>
        <v>larval</v>
      </c>
      <c r="AB1751" s="0" t="str">
        <f aca="false">VLOOKUP($D1751,metadata!$B$2:$Z$451,25,0)</f>
        <v/>
      </c>
      <c r="AC1751" s="0" t="n">
        <v>12.9790732436472</v>
      </c>
      <c r="AD1751" s="0" t="n">
        <v>96.337817638266</v>
      </c>
      <c r="AF1751" s="0" t="n">
        <f aca="false">IF(AE1751="",V1751,AE1751)</f>
        <v>25</v>
      </c>
      <c r="AG1751" s="0" t="n">
        <f aca="false">ROUND(AC1751,1)</f>
        <v>13</v>
      </c>
      <c r="AH1751" s="0" t="n">
        <v>1999</v>
      </c>
      <c r="AI1751" s="0" t="s">
        <v>37</v>
      </c>
      <c r="AJ1751" s="0" t="s">
        <v>38</v>
      </c>
    </row>
    <row r="1752" customFormat="false" ht="13.8" hidden="false" customHeight="false" outlineLevel="0" collapsed="false">
      <c r="C1752" s="0" t="n">
        <v>1760</v>
      </c>
      <c r="D1752" s="3" t="str">
        <f aca="false">VLOOKUP(C1752,$A$1:$B$451,2)</f>
        <v>46-Minakami</v>
      </c>
      <c r="E1752" s="0" t="str">
        <f aca="false">VLOOKUP($D1752,metadata!$B$2:$S$451,2,0)</f>
        <v>Shintani, Y; Ishikawa, Y</v>
      </c>
      <c r="F1752" s="0" t="str">
        <f aca="false">VLOOKUP($D1752,metadata!$B$2:$S$451,3,0)</f>
        <v>Transition of diapause attributes in the hybrid zone of the two morphological types of Psacothea hilaris (Coleoptera : Cerambycidae)</v>
      </c>
      <c r="G1752" s="0" t="str">
        <f aca="false">VLOOKUP($D1752,metadata!$B$2:$S$451,4,0)</f>
        <v>10.1093/ee/28.4.690</v>
      </c>
      <c r="H1752" s="0" t="str">
        <f aca="false">VLOOKUP($D1752,metadata!$B$2:$S$451,5,0)</f>
        <v>y</v>
      </c>
      <c r="I1752" s="0" t="str">
        <f aca="false">VLOOKUP($D1752,metadata!$B$2:$S$451,6,0)</f>
        <v>a</v>
      </c>
      <c r="J1752" s="0" t="str">
        <f aca="false">VLOOKUP($D1752,metadata!$B$2:$S$451,7,0)</f>
        <v>i</v>
      </c>
      <c r="K1752" s="0" t="n">
        <f aca="false">VLOOKUP($D1752,metadata!$B$2:$S$451,8,0)</f>
        <v>11</v>
      </c>
      <c r="L1752" s="0" t="n">
        <f aca="false">VLOOKUP($D1752,metadata!$B$2:$S$451,9,0)</f>
        <v>4</v>
      </c>
      <c r="M1752" s="0" t="str">
        <f aca="false">VLOOKUP($D1752,metadata!$B$2:$S$451,10,0)</f>
        <v>n</v>
      </c>
      <c r="N1752" s="0" t="str">
        <f aca="false">VLOOKUP($D1752,metadata!$B$2:$S$451,11,0)</f>
        <v>Psacothea hilaris</v>
      </c>
      <c r="O1752" s="0" t="str">
        <f aca="false">VLOOKUP($D1752,metadata!$B$2:$S$451,12,0)</f>
        <v>coleoptera</v>
      </c>
      <c r="P1752" s="0" t="str">
        <f aca="false">VLOOKUP($D1752,metadata!$B$2:$S$451,13,0)</f>
        <v>Minakami</v>
      </c>
      <c r="Q1752" s="0" t="n">
        <f aca="false">VLOOKUP($D1752,metadata!$B$2:$S$451,14,0)</f>
        <v>36.678556</v>
      </c>
      <c r="R1752" s="0" t="n">
        <f aca="false">VLOOKUP($D1752,metadata!$B$2:$S$451,15,0)</f>
        <v>138.999139</v>
      </c>
      <c r="S1752" s="0" t="str">
        <f aca="false">VLOOKUP($D1752,metadata!$B$2:$S$451,16,0)</f>
        <v/>
      </c>
      <c r="T1752" s="0" t="str">
        <f aca="false">VLOOKUP($D1752,metadata!$B$2:$S$451,17,0)</f>
        <v/>
      </c>
      <c r="U1752" s="0" t="str">
        <f aca="false">VLOOKUP($D1752,metadata!$B$2:$S$451,18,0)</f>
        <v/>
      </c>
      <c r="V1752" s="0" t="n">
        <f aca="false">VLOOKUP($D1752,metadata!$B$2:$Z$451,19,0)</f>
        <v>25</v>
      </c>
      <c r="W1752" s="0" t="str">
        <f aca="false">VLOOKUP($D1752,metadata!$B$2:$Z$451,20,0)</f>
        <v>global average</v>
      </c>
      <c r="X1752" s="0" t="str">
        <f aca="false">VLOOKUP($D1752,metadata!$B$2:$Z$451,21,0)</f>
        <v/>
      </c>
      <c r="Y1752" s="0" t="n">
        <f aca="false">VLOOKUP($D1752,metadata!$B$2:$Z$451,22,0)</f>
        <v>46</v>
      </c>
      <c r="Z1752" s="0" t="str">
        <f aca="false">VLOOKUP($D1752,metadata!$B$2:$Z$451,23,0)</f>
        <v/>
      </c>
      <c r="AA1752" s="0" t="str">
        <f aca="false">VLOOKUP($D1752,metadata!$B$2:$Z$451,24,0)</f>
        <v>larval</v>
      </c>
      <c r="AB1752" s="0" t="str">
        <f aca="false">VLOOKUP($D1752,metadata!$B$2:$Z$451,25,0)</f>
        <v/>
      </c>
      <c r="AC1752" s="0" t="n">
        <v>13.9648729446935</v>
      </c>
      <c r="AD1752" s="0" t="n">
        <v>3.63726955655207</v>
      </c>
      <c r="AF1752" s="0" t="n">
        <f aca="false">IF(AE1752="",V1752,AE1752)</f>
        <v>25</v>
      </c>
      <c r="AG1752" s="0" t="n">
        <f aca="false">ROUND(AC1752,1)</f>
        <v>14</v>
      </c>
      <c r="AH1752" s="0" t="n">
        <v>1999</v>
      </c>
      <c r="AI1752" s="0" t="s">
        <v>37</v>
      </c>
      <c r="AJ1752" s="0" t="s">
        <v>38</v>
      </c>
    </row>
    <row r="1753" customFormat="false" ht="13.8" hidden="false" customHeight="false" outlineLevel="0" collapsed="false">
      <c r="C1753" s="0" t="n">
        <v>1761</v>
      </c>
      <c r="D1753" s="3" t="str">
        <f aca="false">VLOOKUP(C1753,$A$1:$B$451,2)</f>
        <v>46-Minakami</v>
      </c>
      <c r="E1753" s="0" t="str">
        <f aca="false">VLOOKUP($D1753,metadata!$B$2:$S$451,2,0)</f>
        <v>Shintani, Y; Ishikawa, Y</v>
      </c>
      <c r="F1753" s="0" t="str">
        <f aca="false">VLOOKUP($D1753,metadata!$B$2:$S$451,3,0)</f>
        <v>Transition of diapause attributes in the hybrid zone of the two morphological types of Psacothea hilaris (Coleoptera : Cerambycidae)</v>
      </c>
      <c r="G1753" s="0" t="str">
        <f aca="false">VLOOKUP($D1753,metadata!$B$2:$S$451,4,0)</f>
        <v>10.1093/ee/28.4.690</v>
      </c>
      <c r="H1753" s="0" t="str">
        <f aca="false">VLOOKUP($D1753,metadata!$B$2:$S$451,5,0)</f>
        <v>y</v>
      </c>
      <c r="I1753" s="0" t="str">
        <f aca="false">VLOOKUP($D1753,metadata!$B$2:$S$451,6,0)</f>
        <v>a</v>
      </c>
      <c r="J1753" s="0" t="str">
        <f aca="false">VLOOKUP($D1753,metadata!$B$2:$S$451,7,0)</f>
        <v>i</v>
      </c>
      <c r="K1753" s="0" t="n">
        <f aca="false">VLOOKUP($D1753,metadata!$B$2:$S$451,8,0)</f>
        <v>11</v>
      </c>
      <c r="L1753" s="0" t="n">
        <f aca="false">VLOOKUP($D1753,metadata!$B$2:$S$451,9,0)</f>
        <v>4</v>
      </c>
      <c r="M1753" s="0" t="str">
        <f aca="false">VLOOKUP($D1753,metadata!$B$2:$S$451,10,0)</f>
        <v>n</v>
      </c>
      <c r="N1753" s="0" t="str">
        <f aca="false">VLOOKUP($D1753,metadata!$B$2:$S$451,11,0)</f>
        <v>Psacothea hilaris</v>
      </c>
      <c r="O1753" s="0" t="str">
        <f aca="false">VLOOKUP($D1753,metadata!$B$2:$S$451,12,0)</f>
        <v>coleoptera</v>
      </c>
      <c r="P1753" s="0" t="str">
        <f aca="false">VLOOKUP($D1753,metadata!$B$2:$S$451,13,0)</f>
        <v>Minakami</v>
      </c>
      <c r="Q1753" s="0" t="n">
        <f aca="false">VLOOKUP($D1753,metadata!$B$2:$S$451,14,0)</f>
        <v>36.678556</v>
      </c>
      <c r="R1753" s="0" t="n">
        <f aca="false">VLOOKUP($D1753,metadata!$B$2:$S$451,15,0)</f>
        <v>138.999139</v>
      </c>
      <c r="S1753" s="0" t="str">
        <f aca="false">VLOOKUP($D1753,metadata!$B$2:$S$451,16,0)</f>
        <v/>
      </c>
      <c r="T1753" s="0" t="str">
        <f aca="false">VLOOKUP($D1753,metadata!$B$2:$S$451,17,0)</f>
        <v/>
      </c>
      <c r="U1753" s="0" t="str">
        <f aca="false">VLOOKUP($D1753,metadata!$B$2:$S$451,18,0)</f>
        <v/>
      </c>
      <c r="V1753" s="0" t="n">
        <f aca="false">VLOOKUP($D1753,metadata!$B$2:$Z$451,19,0)</f>
        <v>25</v>
      </c>
      <c r="W1753" s="0" t="str">
        <f aca="false">VLOOKUP($D1753,metadata!$B$2:$Z$451,20,0)</f>
        <v>global average</v>
      </c>
      <c r="X1753" s="0" t="str">
        <f aca="false">VLOOKUP($D1753,metadata!$B$2:$Z$451,21,0)</f>
        <v/>
      </c>
      <c r="Y1753" s="0" t="n">
        <f aca="false">VLOOKUP($D1753,metadata!$B$2:$Z$451,22,0)</f>
        <v>46</v>
      </c>
      <c r="Z1753" s="0" t="str">
        <f aca="false">VLOOKUP($D1753,metadata!$B$2:$Z$451,23,0)</f>
        <v/>
      </c>
      <c r="AA1753" s="0" t="str">
        <f aca="false">VLOOKUP($D1753,metadata!$B$2:$Z$451,24,0)</f>
        <v>larval</v>
      </c>
      <c r="AB1753" s="0" t="str">
        <f aca="false">VLOOKUP($D1753,metadata!$B$2:$Z$451,25,0)</f>
        <v/>
      </c>
      <c r="AC1753" s="0" t="n">
        <v>15.0007473841554</v>
      </c>
      <c r="AD1753" s="0" t="n">
        <v>2.740408570005</v>
      </c>
      <c r="AF1753" s="0" t="n">
        <f aca="false">IF(AE1753="",V1753,AE1753)</f>
        <v>25</v>
      </c>
      <c r="AG1753" s="0" t="n">
        <f aca="false">ROUND(AC1753,1)</f>
        <v>15</v>
      </c>
      <c r="AH1753" s="0" t="n">
        <v>1999</v>
      </c>
      <c r="AI1753" s="0" t="s">
        <v>37</v>
      </c>
      <c r="AJ1753" s="0" t="s">
        <v>38</v>
      </c>
    </row>
    <row r="1754" customFormat="false" ht="13.8" hidden="false" customHeight="false" outlineLevel="0" collapsed="false">
      <c r="C1754" s="0" t="n">
        <v>1762</v>
      </c>
      <c r="D1754" s="3" t="str">
        <f aca="false">VLOOKUP(C1754,$A$1:$B$451,2)</f>
        <v>46-Matsumoto</v>
      </c>
      <c r="E1754" s="0" t="str">
        <f aca="false">VLOOKUP($D1754,metadata!$B$2:$S$451,2,0)</f>
        <v>Shintani, Y; Ishikawa, Y</v>
      </c>
      <c r="F1754" s="0" t="str">
        <f aca="false">VLOOKUP($D1754,metadata!$B$2:$S$451,3,0)</f>
        <v>Transition of diapause attributes in the hybrid zone of the two morphological types of Psacothea hilaris (Coleoptera : Cerambycidae)</v>
      </c>
      <c r="G1754" s="0" t="str">
        <f aca="false">VLOOKUP($D1754,metadata!$B$2:$S$451,4,0)</f>
        <v>10.1093/ee/28.4.690</v>
      </c>
      <c r="H1754" s="0" t="str">
        <f aca="false">VLOOKUP($D1754,metadata!$B$2:$S$451,5,0)</f>
        <v>y</v>
      </c>
      <c r="I1754" s="0" t="str">
        <f aca="false">VLOOKUP($D1754,metadata!$B$2:$S$451,6,0)</f>
        <v>a</v>
      </c>
      <c r="J1754" s="0" t="str">
        <f aca="false">VLOOKUP($D1754,metadata!$B$2:$S$451,7,0)</f>
        <v>i</v>
      </c>
      <c r="K1754" s="0" t="n">
        <f aca="false">VLOOKUP($D1754,metadata!$B$2:$S$451,8,0)</f>
        <v>11</v>
      </c>
      <c r="L1754" s="0" t="n">
        <f aca="false">VLOOKUP($D1754,metadata!$B$2:$S$451,9,0)</f>
        <v>4</v>
      </c>
      <c r="M1754" s="0" t="str">
        <f aca="false">VLOOKUP($D1754,metadata!$B$2:$S$451,10,0)</f>
        <v>n</v>
      </c>
      <c r="N1754" s="0" t="str">
        <f aca="false">VLOOKUP($D1754,metadata!$B$2:$S$451,11,0)</f>
        <v>Psacothea hilaris</v>
      </c>
      <c r="O1754" s="0" t="str">
        <f aca="false">VLOOKUP($D1754,metadata!$B$2:$S$451,12,0)</f>
        <v>coleoptera</v>
      </c>
      <c r="P1754" s="0" t="str">
        <f aca="false">VLOOKUP($D1754,metadata!$B$2:$S$451,13,0)</f>
        <v>Matsumoto</v>
      </c>
      <c r="Q1754" s="0" t="n">
        <f aca="false">VLOOKUP($D1754,metadata!$B$2:$S$451,14,0)</f>
        <v>36.238047</v>
      </c>
      <c r="R1754" s="0" t="n">
        <f aca="false">VLOOKUP($D1754,metadata!$B$2:$S$451,15,0)</f>
        <v>137.971983</v>
      </c>
      <c r="S1754" s="0" t="str">
        <f aca="false">VLOOKUP($D1754,metadata!$B$2:$S$451,16,0)</f>
        <v/>
      </c>
      <c r="T1754" s="0" t="str">
        <f aca="false">VLOOKUP($D1754,metadata!$B$2:$S$451,17,0)</f>
        <v/>
      </c>
      <c r="U1754" s="0" t="str">
        <f aca="false">VLOOKUP($D1754,metadata!$B$2:$S$451,18,0)</f>
        <v/>
      </c>
      <c r="V1754" s="0" t="n">
        <f aca="false">VLOOKUP($D1754,metadata!$B$2:$Z$451,19,0)</f>
        <v>25</v>
      </c>
      <c r="W1754" s="0" t="str">
        <f aca="false">VLOOKUP($D1754,metadata!$B$2:$Z$451,20,0)</f>
        <v>global average</v>
      </c>
      <c r="X1754" s="0" t="str">
        <f aca="false">VLOOKUP($D1754,metadata!$B$2:$Z$451,21,0)</f>
        <v/>
      </c>
      <c r="Y1754" s="0" t="n">
        <f aca="false">VLOOKUP($D1754,metadata!$B$2:$Z$451,22,0)</f>
        <v>46</v>
      </c>
      <c r="Z1754" s="0" t="str">
        <f aca="false">VLOOKUP($D1754,metadata!$B$2:$Z$451,23,0)</f>
        <v/>
      </c>
      <c r="AA1754" s="0" t="str">
        <f aca="false">VLOOKUP($D1754,metadata!$B$2:$Z$451,24,0)</f>
        <v>larval</v>
      </c>
      <c r="AB1754" s="0" t="str">
        <f aca="false">VLOOKUP($D1754,metadata!$B$2:$Z$451,25,0)</f>
        <v/>
      </c>
      <c r="AC1754" s="0" t="n">
        <v>12</v>
      </c>
      <c r="AD1754" s="0" t="n">
        <v>100</v>
      </c>
      <c r="AF1754" s="0" t="n">
        <f aca="false">IF(AE1754="",V1754,AE1754)</f>
        <v>25</v>
      </c>
      <c r="AG1754" s="0" t="n">
        <f aca="false">ROUND(AC1754,1)</f>
        <v>12</v>
      </c>
      <c r="AH1754" s="0" t="n">
        <v>1999</v>
      </c>
      <c r="AI1754" s="0" t="s">
        <v>37</v>
      </c>
      <c r="AJ1754" s="0" t="s">
        <v>38</v>
      </c>
    </row>
    <row r="1755" customFormat="false" ht="13.8" hidden="false" customHeight="false" outlineLevel="0" collapsed="false">
      <c r="C1755" s="0" t="n">
        <v>1763</v>
      </c>
      <c r="D1755" s="3" t="str">
        <f aca="false">VLOOKUP(C1755,$A$1:$B$451,2)</f>
        <v>46-Matsumoto</v>
      </c>
      <c r="E1755" s="0" t="str">
        <f aca="false">VLOOKUP($D1755,metadata!$B$2:$S$451,2,0)</f>
        <v>Shintani, Y; Ishikawa, Y</v>
      </c>
      <c r="F1755" s="0" t="str">
        <f aca="false">VLOOKUP($D1755,metadata!$B$2:$S$451,3,0)</f>
        <v>Transition of diapause attributes in the hybrid zone of the two morphological types of Psacothea hilaris (Coleoptera : Cerambycidae)</v>
      </c>
      <c r="G1755" s="0" t="str">
        <f aca="false">VLOOKUP($D1755,metadata!$B$2:$S$451,4,0)</f>
        <v>10.1093/ee/28.4.690</v>
      </c>
      <c r="H1755" s="0" t="str">
        <f aca="false">VLOOKUP($D1755,metadata!$B$2:$S$451,5,0)</f>
        <v>y</v>
      </c>
      <c r="I1755" s="0" t="str">
        <f aca="false">VLOOKUP($D1755,metadata!$B$2:$S$451,6,0)</f>
        <v>a</v>
      </c>
      <c r="J1755" s="0" t="str">
        <f aca="false">VLOOKUP($D1755,metadata!$B$2:$S$451,7,0)</f>
        <v>i</v>
      </c>
      <c r="K1755" s="0" t="n">
        <f aca="false">VLOOKUP($D1755,metadata!$B$2:$S$451,8,0)</f>
        <v>11</v>
      </c>
      <c r="L1755" s="0" t="n">
        <f aca="false">VLOOKUP($D1755,metadata!$B$2:$S$451,9,0)</f>
        <v>4</v>
      </c>
      <c r="M1755" s="0" t="str">
        <f aca="false">VLOOKUP($D1755,metadata!$B$2:$S$451,10,0)</f>
        <v>n</v>
      </c>
      <c r="N1755" s="0" t="str">
        <f aca="false">VLOOKUP($D1755,metadata!$B$2:$S$451,11,0)</f>
        <v>Psacothea hilaris</v>
      </c>
      <c r="O1755" s="0" t="str">
        <f aca="false">VLOOKUP($D1755,metadata!$B$2:$S$451,12,0)</f>
        <v>coleoptera</v>
      </c>
      <c r="P1755" s="0" t="str">
        <f aca="false">VLOOKUP($D1755,metadata!$B$2:$S$451,13,0)</f>
        <v>Matsumoto</v>
      </c>
      <c r="Q1755" s="0" t="n">
        <f aca="false">VLOOKUP($D1755,metadata!$B$2:$S$451,14,0)</f>
        <v>36.238047</v>
      </c>
      <c r="R1755" s="0" t="n">
        <f aca="false">VLOOKUP($D1755,metadata!$B$2:$S$451,15,0)</f>
        <v>137.971983</v>
      </c>
      <c r="S1755" s="0" t="str">
        <f aca="false">VLOOKUP($D1755,metadata!$B$2:$S$451,16,0)</f>
        <v/>
      </c>
      <c r="T1755" s="0" t="str">
        <f aca="false">VLOOKUP($D1755,metadata!$B$2:$S$451,17,0)</f>
        <v/>
      </c>
      <c r="U1755" s="0" t="str">
        <f aca="false">VLOOKUP($D1755,metadata!$B$2:$S$451,18,0)</f>
        <v/>
      </c>
      <c r="V1755" s="0" t="n">
        <f aca="false">VLOOKUP($D1755,metadata!$B$2:$Z$451,19,0)</f>
        <v>25</v>
      </c>
      <c r="W1755" s="0" t="str">
        <f aca="false">VLOOKUP($D1755,metadata!$B$2:$Z$451,20,0)</f>
        <v>global average</v>
      </c>
      <c r="X1755" s="0" t="str">
        <f aca="false">VLOOKUP($D1755,metadata!$B$2:$Z$451,21,0)</f>
        <v/>
      </c>
      <c r="Y1755" s="0" t="n">
        <f aca="false">VLOOKUP($D1755,metadata!$B$2:$Z$451,22,0)</f>
        <v>46</v>
      </c>
      <c r="Z1755" s="0" t="str">
        <f aca="false">VLOOKUP($D1755,metadata!$B$2:$Z$451,23,0)</f>
        <v/>
      </c>
      <c r="AA1755" s="0" t="str">
        <f aca="false">VLOOKUP($D1755,metadata!$B$2:$Z$451,24,0)</f>
        <v>larval</v>
      </c>
      <c r="AB1755" s="0" t="str">
        <f aca="false">VLOOKUP($D1755,metadata!$B$2:$Z$451,25,0)</f>
        <v/>
      </c>
      <c r="AC1755" s="0" t="n">
        <v>13.0714285714285</v>
      </c>
      <c r="AD1755" s="0" t="n">
        <v>89.0410958904109</v>
      </c>
      <c r="AF1755" s="0" t="n">
        <f aca="false">IF(AE1755="",V1755,AE1755)</f>
        <v>25</v>
      </c>
      <c r="AG1755" s="0" t="n">
        <v>13</v>
      </c>
      <c r="AH1755" s="0" t="n">
        <v>1999</v>
      </c>
      <c r="AI1755" s="0" t="s">
        <v>37</v>
      </c>
      <c r="AJ1755" s="0" t="s">
        <v>38</v>
      </c>
    </row>
    <row r="1756" customFormat="false" ht="13.8" hidden="false" customHeight="false" outlineLevel="0" collapsed="false">
      <c r="C1756" s="0" t="n">
        <v>1764</v>
      </c>
      <c r="D1756" s="3" t="str">
        <f aca="false">VLOOKUP(C1756,$A$1:$B$451,2)</f>
        <v>46-Matsumoto</v>
      </c>
      <c r="E1756" s="0" t="str">
        <f aca="false">VLOOKUP($D1756,metadata!$B$2:$S$451,2,0)</f>
        <v>Shintani, Y; Ishikawa, Y</v>
      </c>
      <c r="F1756" s="0" t="str">
        <f aca="false">VLOOKUP($D1756,metadata!$B$2:$S$451,3,0)</f>
        <v>Transition of diapause attributes in the hybrid zone of the two morphological types of Psacothea hilaris (Coleoptera : Cerambycidae)</v>
      </c>
      <c r="G1756" s="0" t="str">
        <f aca="false">VLOOKUP($D1756,metadata!$B$2:$S$451,4,0)</f>
        <v>10.1093/ee/28.4.690</v>
      </c>
      <c r="H1756" s="0" t="str">
        <f aca="false">VLOOKUP($D1756,metadata!$B$2:$S$451,5,0)</f>
        <v>y</v>
      </c>
      <c r="I1756" s="0" t="str">
        <f aca="false">VLOOKUP($D1756,metadata!$B$2:$S$451,6,0)</f>
        <v>a</v>
      </c>
      <c r="J1756" s="0" t="str">
        <f aca="false">VLOOKUP($D1756,metadata!$B$2:$S$451,7,0)</f>
        <v>i</v>
      </c>
      <c r="K1756" s="0" t="n">
        <f aca="false">VLOOKUP($D1756,metadata!$B$2:$S$451,8,0)</f>
        <v>11</v>
      </c>
      <c r="L1756" s="0" t="n">
        <f aca="false">VLOOKUP($D1756,metadata!$B$2:$S$451,9,0)</f>
        <v>4</v>
      </c>
      <c r="M1756" s="0" t="str">
        <f aca="false">VLOOKUP($D1756,metadata!$B$2:$S$451,10,0)</f>
        <v>n</v>
      </c>
      <c r="N1756" s="0" t="str">
        <f aca="false">VLOOKUP($D1756,metadata!$B$2:$S$451,11,0)</f>
        <v>Psacothea hilaris</v>
      </c>
      <c r="O1756" s="0" t="str">
        <f aca="false">VLOOKUP($D1756,metadata!$B$2:$S$451,12,0)</f>
        <v>coleoptera</v>
      </c>
      <c r="P1756" s="0" t="str">
        <f aca="false">VLOOKUP($D1756,metadata!$B$2:$S$451,13,0)</f>
        <v>Matsumoto</v>
      </c>
      <c r="Q1756" s="0" t="n">
        <f aca="false">VLOOKUP($D1756,metadata!$B$2:$S$451,14,0)</f>
        <v>36.238047</v>
      </c>
      <c r="R1756" s="0" t="n">
        <f aca="false">VLOOKUP($D1756,metadata!$B$2:$S$451,15,0)</f>
        <v>137.971983</v>
      </c>
      <c r="S1756" s="0" t="str">
        <f aca="false">VLOOKUP($D1756,metadata!$B$2:$S$451,16,0)</f>
        <v/>
      </c>
      <c r="T1756" s="0" t="str">
        <f aca="false">VLOOKUP($D1756,metadata!$B$2:$S$451,17,0)</f>
        <v/>
      </c>
      <c r="U1756" s="0" t="str">
        <f aca="false">VLOOKUP($D1756,metadata!$B$2:$S$451,18,0)</f>
        <v/>
      </c>
      <c r="V1756" s="0" t="n">
        <f aca="false">VLOOKUP($D1756,metadata!$B$2:$Z$451,19,0)</f>
        <v>25</v>
      </c>
      <c r="W1756" s="0" t="str">
        <f aca="false">VLOOKUP($D1756,metadata!$B$2:$Z$451,20,0)</f>
        <v>global average</v>
      </c>
      <c r="X1756" s="0" t="str">
        <f aca="false">VLOOKUP($D1756,metadata!$B$2:$Z$451,21,0)</f>
        <v/>
      </c>
      <c r="Y1756" s="0" t="n">
        <f aca="false">VLOOKUP($D1756,metadata!$B$2:$Z$451,22,0)</f>
        <v>46</v>
      </c>
      <c r="Z1756" s="0" t="str">
        <f aca="false">VLOOKUP($D1756,metadata!$B$2:$Z$451,23,0)</f>
        <v/>
      </c>
      <c r="AA1756" s="0" t="str">
        <f aca="false">VLOOKUP($D1756,metadata!$B$2:$Z$451,24,0)</f>
        <v>larval</v>
      </c>
      <c r="AB1756" s="0" t="str">
        <f aca="false">VLOOKUP($D1756,metadata!$B$2:$Z$451,25,0)</f>
        <v/>
      </c>
      <c r="AC1756" s="0" t="n">
        <v>13.9821428571428</v>
      </c>
      <c r="AD1756" s="0" t="n">
        <v>1.3698630136987</v>
      </c>
      <c r="AF1756" s="0" t="n">
        <f aca="false">IF(AE1756="",V1756,AE1756)</f>
        <v>25</v>
      </c>
      <c r="AG1756" s="0" t="n">
        <f aca="false">ROUND(AC1756,1)</f>
        <v>14</v>
      </c>
      <c r="AH1756" s="0" t="n">
        <v>1999</v>
      </c>
      <c r="AI1756" s="0" t="s">
        <v>37</v>
      </c>
      <c r="AJ1756" s="0" t="s">
        <v>38</v>
      </c>
    </row>
    <row r="1757" customFormat="false" ht="13.8" hidden="false" customHeight="false" outlineLevel="0" collapsed="false">
      <c r="C1757" s="0" t="n">
        <v>1765</v>
      </c>
      <c r="D1757" s="3" t="str">
        <f aca="false">VLOOKUP(C1757,$A$1:$B$451,2)</f>
        <v>46-Matsumoto</v>
      </c>
      <c r="E1757" s="0" t="str">
        <f aca="false">VLOOKUP($D1757,metadata!$B$2:$S$451,2,0)</f>
        <v>Shintani, Y; Ishikawa, Y</v>
      </c>
      <c r="F1757" s="0" t="str">
        <f aca="false">VLOOKUP($D1757,metadata!$B$2:$S$451,3,0)</f>
        <v>Transition of diapause attributes in the hybrid zone of the two morphological types of Psacothea hilaris (Coleoptera : Cerambycidae)</v>
      </c>
      <c r="G1757" s="0" t="str">
        <f aca="false">VLOOKUP($D1757,metadata!$B$2:$S$451,4,0)</f>
        <v>10.1093/ee/28.4.690</v>
      </c>
      <c r="H1757" s="0" t="str">
        <f aca="false">VLOOKUP($D1757,metadata!$B$2:$S$451,5,0)</f>
        <v>y</v>
      </c>
      <c r="I1757" s="0" t="str">
        <f aca="false">VLOOKUP($D1757,metadata!$B$2:$S$451,6,0)</f>
        <v>a</v>
      </c>
      <c r="J1757" s="0" t="str">
        <f aca="false">VLOOKUP($D1757,metadata!$B$2:$S$451,7,0)</f>
        <v>i</v>
      </c>
      <c r="K1757" s="0" t="n">
        <f aca="false">VLOOKUP($D1757,metadata!$B$2:$S$451,8,0)</f>
        <v>11</v>
      </c>
      <c r="L1757" s="0" t="n">
        <f aca="false">VLOOKUP($D1757,metadata!$B$2:$S$451,9,0)</f>
        <v>4</v>
      </c>
      <c r="M1757" s="0" t="str">
        <f aca="false">VLOOKUP($D1757,metadata!$B$2:$S$451,10,0)</f>
        <v>n</v>
      </c>
      <c r="N1757" s="0" t="str">
        <f aca="false">VLOOKUP($D1757,metadata!$B$2:$S$451,11,0)</f>
        <v>Psacothea hilaris</v>
      </c>
      <c r="O1757" s="0" t="str">
        <f aca="false">VLOOKUP($D1757,metadata!$B$2:$S$451,12,0)</f>
        <v>coleoptera</v>
      </c>
      <c r="P1757" s="0" t="str">
        <f aca="false">VLOOKUP($D1757,metadata!$B$2:$S$451,13,0)</f>
        <v>Matsumoto</v>
      </c>
      <c r="Q1757" s="0" t="n">
        <f aca="false">VLOOKUP($D1757,metadata!$B$2:$S$451,14,0)</f>
        <v>36.238047</v>
      </c>
      <c r="R1757" s="0" t="n">
        <f aca="false">VLOOKUP($D1757,metadata!$B$2:$S$451,15,0)</f>
        <v>137.971983</v>
      </c>
      <c r="S1757" s="0" t="str">
        <f aca="false">VLOOKUP($D1757,metadata!$B$2:$S$451,16,0)</f>
        <v/>
      </c>
      <c r="T1757" s="0" t="str">
        <f aca="false">VLOOKUP($D1757,metadata!$B$2:$S$451,17,0)</f>
        <v/>
      </c>
      <c r="U1757" s="0" t="str">
        <f aca="false">VLOOKUP($D1757,metadata!$B$2:$S$451,18,0)</f>
        <v/>
      </c>
      <c r="V1757" s="0" t="n">
        <f aca="false">VLOOKUP($D1757,metadata!$B$2:$Z$451,19,0)</f>
        <v>25</v>
      </c>
      <c r="W1757" s="0" t="str">
        <f aca="false">VLOOKUP($D1757,metadata!$B$2:$Z$451,20,0)</f>
        <v>global average</v>
      </c>
      <c r="X1757" s="0" t="str">
        <f aca="false">VLOOKUP($D1757,metadata!$B$2:$Z$451,21,0)</f>
        <v/>
      </c>
      <c r="Y1757" s="0" t="n">
        <f aca="false">VLOOKUP($D1757,metadata!$B$2:$Z$451,22,0)</f>
        <v>46</v>
      </c>
      <c r="Z1757" s="0" t="str">
        <f aca="false">VLOOKUP($D1757,metadata!$B$2:$Z$451,23,0)</f>
        <v/>
      </c>
      <c r="AA1757" s="0" t="str">
        <f aca="false">VLOOKUP($D1757,metadata!$B$2:$Z$451,24,0)</f>
        <v>larval</v>
      </c>
      <c r="AB1757" s="0" t="str">
        <f aca="false">VLOOKUP($D1757,metadata!$B$2:$Z$451,25,0)</f>
        <v/>
      </c>
      <c r="AC1757" s="0" t="n">
        <v>15</v>
      </c>
      <c r="AD1757" s="0" t="n">
        <v>1.3698630136987</v>
      </c>
      <c r="AF1757" s="0" t="n">
        <f aca="false">IF(AE1757="",V1757,AE1757)</f>
        <v>25</v>
      </c>
      <c r="AG1757" s="0" t="n">
        <f aca="false">ROUND(AC1757,1)</f>
        <v>15</v>
      </c>
      <c r="AH1757" s="0" t="n">
        <v>1999</v>
      </c>
      <c r="AI1757" s="0" t="s">
        <v>37</v>
      </c>
      <c r="AJ1757" s="0" t="s">
        <v>38</v>
      </c>
    </row>
    <row r="1758" customFormat="false" ht="13.8" hidden="false" customHeight="false" outlineLevel="0" collapsed="false">
      <c r="C1758" s="0" t="n">
        <v>1766</v>
      </c>
      <c r="D1758" s="3" t="str">
        <f aca="false">VLOOKUP(C1758,$A$1:$B$451,2)</f>
        <v>46-Komoro</v>
      </c>
      <c r="E1758" s="0" t="str">
        <f aca="false">VLOOKUP($D1758,metadata!$B$2:$S$451,2,0)</f>
        <v>Shintani, Y; Ishikawa, Y</v>
      </c>
      <c r="F1758" s="0" t="str">
        <f aca="false">VLOOKUP($D1758,metadata!$B$2:$S$451,3,0)</f>
        <v>Transition of diapause attributes in the hybrid zone of the two morphological types of Psacothea hilaris (Coleoptera : Cerambycidae)</v>
      </c>
      <c r="G1758" s="0" t="str">
        <f aca="false">VLOOKUP($D1758,metadata!$B$2:$S$451,4,0)</f>
        <v>10.1093/ee/28.4.690</v>
      </c>
      <c r="H1758" s="0" t="str">
        <f aca="false">VLOOKUP($D1758,metadata!$B$2:$S$451,5,0)</f>
        <v>y</v>
      </c>
      <c r="I1758" s="0" t="str">
        <f aca="false">VLOOKUP($D1758,metadata!$B$2:$S$451,6,0)</f>
        <v>a</v>
      </c>
      <c r="J1758" s="0" t="str">
        <f aca="false">VLOOKUP($D1758,metadata!$B$2:$S$451,7,0)</f>
        <v>i</v>
      </c>
      <c r="K1758" s="0" t="n">
        <f aca="false">VLOOKUP($D1758,metadata!$B$2:$S$451,8,0)</f>
        <v>11</v>
      </c>
      <c r="L1758" s="0" t="n">
        <f aca="false">VLOOKUP($D1758,metadata!$B$2:$S$451,9,0)</f>
        <v>4</v>
      </c>
      <c r="M1758" s="0" t="str">
        <f aca="false">VLOOKUP($D1758,metadata!$B$2:$S$451,10,0)</f>
        <v>n</v>
      </c>
      <c r="N1758" s="0" t="str">
        <f aca="false">VLOOKUP($D1758,metadata!$B$2:$S$451,11,0)</f>
        <v>Psacothea hilaris</v>
      </c>
      <c r="O1758" s="0" t="str">
        <f aca="false">VLOOKUP($D1758,metadata!$B$2:$S$451,12,0)</f>
        <v>coleoptera</v>
      </c>
      <c r="P1758" s="0" t="str">
        <f aca="false">VLOOKUP($D1758,metadata!$B$2:$S$451,13,0)</f>
        <v>Komoro</v>
      </c>
      <c r="Q1758" s="0" t="n">
        <f aca="false">VLOOKUP($D1758,metadata!$B$2:$S$451,14,0)</f>
        <v>36.323889</v>
      </c>
      <c r="R1758" s="0" t="n">
        <f aca="false">VLOOKUP($D1758,metadata!$B$2:$S$451,15,0)</f>
        <v>138.429167</v>
      </c>
      <c r="S1758" s="0" t="str">
        <f aca="false">VLOOKUP($D1758,metadata!$B$2:$S$451,16,0)</f>
        <v/>
      </c>
      <c r="T1758" s="0" t="str">
        <f aca="false">VLOOKUP($D1758,metadata!$B$2:$S$451,17,0)</f>
        <v/>
      </c>
      <c r="U1758" s="0" t="str">
        <f aca="false">VLOOKUP($D1758,metadata!$B$2:$S$451,18,0)</f>
        <v/>
      </c>
      <c r="V1758" s="0" t="n">
        <f aca="false">VLOOKUP($D1758,metadata!$B$2:$Z$451,19,0)</f>
        <v>25</v>
      </c>
      <c r="W1758" s="0" t="str">
        <f aca="false">VLOOKUP($D1758,metadata!$B$2:$Z$451,20,0)</f>
        <v>global average</v>
      </c>
      <c r="X1758" s="0" t="str">
        <f aca="false">VLOOKUP($D1758,metadata!$B$2:$Z$451,21,0)</f>
        <v/>
      </c>
      <c r="Y1758" s="0" t="n">
        <f aca="false">VLOOKUP($D1758,metadata!$B$2:$Z$451,22,0)</f>
        <v>46</v>
      </c>
      <c r="Z1758" s="0" t="str">
        <f aca="false">VLOOKUP($D1758,metadata!$B$2:$Z$451,23,0)</f>
        <v/>
      </c>
      <c r="AA1758" s="0" t="str">
        <f aca="false">VLOOKUP($D1758,metadata!$B$2:$Z$451,24,0)</f>
        <v>larval</v>
      </c>
      <c r="AB1758" s="0" t="str">
        <f aca="false">VLOOKUP($D1758,metadata!$B$2:$Z$451,25,0)</f>
        <v/>
      </c>
      <c r="AC1758" s="0" t="n">
        <v>12.0513698630136</v>
      </c>
      <c r="AD1758" s="0" t="n">
        <v>95.890410958904</v>
      </c>
      <c r="AF1758" s="0" t="n">
        <f aca="false">IF(AE1758="",V1758,AE1758)</f>
        <v>25</v>
      </c>
      <c r="AG1758" s="0" t="n">
        <v>12</v>
      </c>
      <c r="AH1758" s="0" t="n">
        <v>1999</v>
      </c>
      <c r="AI1758" s="0" t="s">
        <v>37</v>
      </c>
      <c r="AJ1758" s="0" t="s">
        <v>38</v>
      </c>
    </row>
    <row r="1759" customFormat="false" ht="13.8" hidden="false" customHeight="false" outlineLevel="0" collapsed="false">
      <c r="C1759" s="0" t="n">
        <v>1767</v>
      </c>
      <c r="D1759" s="3" t="str">
        <f aca="false">VLOOKUP(C1759,$A$1:$B$451,2)</f>
        <v>46-Komoro</v>
      </c>
      <c r="E1759" s="0" t="str">
        <f aca="false">VLOOKUP($D1759,metadata!$B$2:$S$451,2,0)</f>
        <v>Shintani, Y; Ishikawa, Y</v>
      </c>
      <c r="F1759" s="0" t="str">
        <f aca="false">VLOOKUP($D1759,metadata!$B$2:$S$451,3,0)</f>
        <v>Transition of diapause attributes in the hybrid zone of the two morphological types of Psacothea hilaris (Coleoptera : Cerambycidae)</v>
      </c>
      <c r="G1759" s="0" t="str">
        <f aca="false">VLOOKUP($D1759,metadata!$B$2:$S$451,4,0)</f>
        <v>10.1093/ee/28.4.690</v>
      </c>
      <c r="H1759" s="0" t="str">
        <f aca="false">VLOOKUP($D1759,metadata!$B$2:$S$451,5,0)</f>
        <v>y</v>
      </c>
      <c r="I1759" s="0" t="str">
        <f aca="false">VLOOKUP($D1759,metadata!$B$2:$S$451,6,0)</f>
        <v>a</v>
      </c>
      <c r="J1759" s="0" t="str">
        <f aca="false">VLOOKUP($D1759,metadata!$B$2:$S$451,7,0)</f>
        <v>i</v>
      </c>
      <c r="K1759" s="0" t="n">
        <f aca="false">VLOOKUP($D1759,metadata!$B$2:$S$451,8,0)</f>
        <v>11</v>
      </c>
      <c r="L1759" s="0" t="n">
        <f aca="false">VLOOKUP($D1759,metadata!$B$2:$S$451,9,0)</f>
        <v>4</v>
      </c>
      <c r="M1759" s="0" t="str">
        <f aca="false">VLOOKUP($D1759,metadata!$B$2:$S$451,10,0)</f>
        <v>n</v>
      </c>
      <c r="N1759" s="0" t="str">
        <f aca="false">VLOOKUP($D1759,metadata!$B$2:$S$451,11,0)</f>
        <v>Psacothea hilaris</v>
      </c>
      <c r="O1759" s="0" t="str">
        <f aca="false">VLOOKUP($D1759,metadata!$B$2:$S$451,12,0)</f>
        <v>coleoptera</v>
      </c>
      <c r="P1759" s="0" t="str">
        <f aca="false">VLOOKUP($D1759,metadata!$B$2:$S$451,13,0)</f>
        <v>Komoro</v>
      </c>
      <c r="Q1759" s="0" t="n">
        <f aca="false">VLOOKUP($D1759,metadata!$B$2:$S$451,14,0)</f>
        <v>36.323889</v>
      </c>
      <c r="R1759" s="0" t="n">
        <f aca="false">VLOOKUP($D1759,metadata!$B$2:$S$451,15,0)</f>
        <v>138.429167</v>
      </c>
      <c r="S1759" s="0" t="str">
        <f aca="false">VLOOKUP($D1759,metadata!$B$2:$S$451,16,0)</f>
        <v/>
      </c>
      <c r="T1759" s="0" t="str">
        <f aca="false">VLOOKUP($D1759,metadata!$B$2:$S$451,17,0)</f>
        <v/>
      </c>
      <c r="U1759" s="0" t="str">
        <f aca="false">VLOOKUP($D1759,metadata!$B$2:$S$451,18,0)</f>
        <v/>
      </c>
      <c r="V1759" s="0" t="n">
        <f aca="false">VLOOKUP($D1759,metadata!$B$2:$Z$451,19,0)</f>
        <v>25</v>
      </c>
      <c r="W1759" s="0" t="str">
        <f aca="false">VLOOKUP($D1759,metadata!$B$2:$Z$451,20,0)</f>
        <v>global average</v>
      </c>
      <c r="X1759" s="0" t="str">
        <f aca="false">VLOOKUP($D1759,metadata!$B$2:$Z$451,21,0)</f>
        <v/>
      </c>
      <c r="Y1759" s="0" t="n">
        <f aca="false">VLOOKUP($D1759,metadata!$B$2:$Z$451,22,0)</f>
        <v>46</v>
      </c>
      <c r="Z1759" s="0" t="str">
        <f aca="false">VLOOKUP($D1759,metadata!$B$2:$Z$451,23,0)</f>
        <v/>
      </c>
      <c r="AA1759" s="0" t="str">
        <f aca="false">VLOOKUP($D1759,metadata!$B$2:$Z$451,24,0)</f>
        <v>larval</v>
      </c>
      <c r="AB1759" s="0" t="str">
        <f aca="false">VLOOKUP($D1759,metadata!$B$2:$Z$451,25,0)</f>
        <v/>
      </c>
      <c r="AC1759" s="0" t="n">
        <v>13.0178571428571</v>
      </c>
      <c r="AD1759" s="0" t="n">
        <v>100</v>
      </c>
      <c r="AF1759" s="0" t="n">
        <f aca="false">IF(AE1759="",V1759,AE1759)</f>
        <v>25</v>
      </c>
      <c r="AG1759" s="0" t="n">
        <f aca="false">ROUND(AC1759,1)</f>
        <v>13</v>
      </c>
      <c r="AH1759" s="0" t="n">
        <v>1999</v>
      </c>
      <c r="AI1759" s="0" t="s">
        <v>37</v>
      </c>
      <c r="AJ1759" s="0" t="s">
        <v>38</v>
      </c>
    </row>
    <row r="1760" customFormat="false" ht="13.8" hidden="false" customHeight="false" outlineLevel="0" collapsed="false">
      <c r="C1760" s="0" t="n">
        <v>1768</v>
      </c>
      <c r="D1760" s="3" t="str">
        <f aca="false">VLOOKUP(C1760,$A$1:$B$451,2)</f>
        <v>46-Komoro</v>
      </c>
      <c r="E1760" s="0" t="str">
        <f aca="false">VLOOKUP($D1760,metadata!$B$2:$S$451,2,0)</f>
        <v>Shintani, Y; Ishikawa, Y</v>
      </c>
      <c r="F1760" s="0" t="str">
        <f aca="false">VLOOKUP($D1760,metadata!$B$2:$S$451,3,0)</f>
        <v>Transition of diapause attributes in the hybrid zone of the two morphological types of Psacothea hilaris (Coleoptera : Cerambycidae)</v>
      </c>
      <c r="G1760" s="0" t="str">
        <f aca="false">VLOOKUP($D1760,metadata!$B$2:$S$451,4,0)</f>
        <v>10.1093/ee/28.4.690</v>
      </c>
      <c r="H1760" s="0" t="str">
        <f aca="false">VLOOKUP($D1760,metadata!$B$2:$S$451,5,0)</f>
        <v>y</v>
      </c>
      <c r="I1760" s="0" t="str">
        <f aca="false">VLOOKUP($D1760,metadata!$B$2:$S$451,6,0)</f>
        <v>a</v>
      </c>
      <c r="J1760" s="0" t="str">
        <f aca="false">VLOOKUP($D1760,metadata!$B$2:$S$451,7,0)</f>
        <v>i</v>
      </c>
      <c r="K1760" s="0" t="n">
        <f aca="false">VLOOKUP($D1760,metadata!$B$2:$S$451,8,0)</f>
        <v>11</v>
      </c>
      <c r="L1760" s="0" t="n">
        <f aca="false">VLOOKUP($D1760,metadata!$B$2:$S$451,9,0)</f>
        <v>4</v>
      </c>
      <c r="M1760" s="0" t="str">
        <f aca="false">VLOOKUP($D1760,metadata!$B$2:$S$451,10,0)</f>
        <v>n</v>
      </c>
      <c r="N1760" s="0" t="str">
        <f aca="false">VLOOKUP($D1760,metadata!$B$2:$S$451,11,0)</f>
        <v>Psacothea hilaris</v>
      </c>
      <c r="O1760" s="0" t="str">
        <f aca="false">VLOOKUP($D1760,metadata!$B$2:$S$451,12,0)</f>
        <v>coleoptera</v>
      </c>
      <c r="P1760" s="0" t="str">
        <f aca="false">VLOOKUP($D1760,metadata!$B$2:$S$451,13,0)</f>
        <v>Komoro</v>
      </c>
      <c r="Q1760" s="0" t="n">
        <f aca="false">VLOOKUP($D1760,metadata!$B$2:$S$451,14,0)</f>
        <v>36.323889</v>
      </c>
      <c r="R1760" s="0" t="n">
        <f aca="false">VLOOKUP($D1760,metadata!$B$2:$S$451,15,0)</f>
        <v>138.429167</v>
      </c>
      <c r="S1760" s="0" t="str">
        <f aca="false">VLOOKUP($D1760,metadata!$B$2:$S$451,16,0)</f>
        <v/>
      </c>
      <c r="T1760" s="0" t="str">
        <f aca="false">VLOOKUP($D1760,metadata!$B$2:$S$451,17,0)</f>
        <v/>
      </c>
      <c r="U1760" s="0" t="str">
        <f aca="false">VLOOKUP($D1760,metadata!$B$2:$S$451,18,0)</f>
        <v/>
      </c>
      <c r="V1760" s="0" t="n">
        <f aca="false">VLOOKUP($D1760,metadata!$B$2:$Z$451,19,0)</f>
        <v>25</v>
      </c>
      <c r="W1760" s="0" t="str">
        <f aca="false">VLOOKUP($D1760,metadata!$B$2:$Z$451,20,0)</f>
        <v>global average</v>
      </c>
      <c r="X1760" s="0" t="str">
        <f aca="false">VLOOKUP($D1760,metadata!$B$2:$Z$451,21,0)</f>
        <v/>
      </c>
      <c r="Y1760" s="0" t="n">
        <f aca="false">VLOOKUP($D1760,metadata!$B$2:$Z$451,22,0)</f>
        <v>46</v>
      </c>
      <c r="Z1760" s="0" t="str">
        <f aca="false">VLOOKUP($D1760,metadata!$B$2:$Z$451,23,0)</f>
        <v/>
      </c>
      <c r="AA1760" s="0" t="str">
        <f aca="false">VLOOKUP($D1760,metadata!$B$2:$Z$451,24,0)</f>
        <v>larval</v>
      </c>
      <c r="AB1760" s="0" t="str">
        <f aca="false">VLOOKUP($D1760,metadata!$B$2:$Z$451,25,0)</f>
        <v/>
      </c>
      <c r="AC1760" s="0" t="n">
        <v>13.9850782778864</v>
      </c>
      <c r="AD1760" s="0" t="n">
        <v>5.47945205479453</v>
      </c>
      <c r="AF1760" s="0" t="n">
        <f aca="false">IF(AE1760="",V1760,AE1760)</f>
        <v>25</v>
      </c>
      <c r="AG1760" s="0" t="n">
        <f aca="false">ROUND(AC1760,1)</f>
        <v>14</v>
      </c>
      <c r="AH1760" s="0" t="n">
        <v>1999</v>
      </c>
      <c r="AI1760" s="0" t="s">
        <v>37</v>
      </c>
      <c r="AJ1760" s="0" t="s">
        <v>38</v>
      </c>
    </row>
    <row r="1761" customFormat="false" ht="13.8" hidden="false" customHeight="false" outlineLevel="0" collapsed="false">
      <c r="C1761" s="0" t="n">
        <v>1769</v>
      </c>
      <c r="D1761" s="3" t="str">
        <f aca="false">VLOOKUP(C1761,$A$1:$B$451,2)</f>
        <v>46-Komoro</v>
      </c>
      <c r="E1761" s="0" t="str">
        <f aca="false">VLOOKUP($D1761,metadata!$B$2:$S$451,2,0)</f>
        <v>Shintani, Y; Ishikawa, Y</v>
      </c>
      <c r="F1761" s="0" t="str">
        <f aca="false">VLOOKUP($D1761,metadata!$B$2:$S$451,3,0)</f>
        <v>Transition of diapause attributes in the hybrid zone of the two morphological types of Psacothea hilaris (Coleoptera : Cerambycidae)</v>
      </c>
      <c r="G1761" s="0" t="str">
        <f aca="false">VLOOKUP($D1761,metadata!$B$2:$S$451,4,0)</f>
        <v>10.1093/ee/28.4.690</v>
      </c>
      <c r="H1761" s="0" t="str">
        <f aca="false">VLOOKUP($D1761,metadata!$B$2:$S$451,5,0)</f>
        <v>y</v>
      </c>
      <c r="I1761" s="0" t="str">
        <f aca="false">VLOOKUP($D1761,metadata!$B$2:$S$451,6,0)</f>
        <v>a</v>
      </c>
      <c r="J1761" s="0" t="str">
        <f aca="false">VLOOKUP($D1761,metadata!$B$2:$S$451,7,0)</f>
        <v>i</v>
      </c>
      <c r="K1761" s="0" t="n">
        <f aca="false">VLOOKUP($D1761,metadata!$B$2:$S$451,8,0)</f>
        <v>11</v>
      </c>
      <c r="L1761" s="0" t="n">
        <f aca="false">VLOOKUP($D1761,metadata!$B$2:$S$451,9,0)</f>
        <v>4</v>
      </c>
      <c r="M1761" s="0" t="str">
        <f aca="false">VLOOKUP($D1761,metadata!$B$2:$S$451,10,0)</f>
        <v>n</v>
      </c>
      <c r="N1761" s="0" t="str">
        <f aca="false">VLOOKUP($D1761,metadata!$B$2:$S$451,11,0)</f>
        <v>Psacothea hilaris</v>
      </c>
      <c r="O1761" s="0" t="str">
        <f aca="false">VLOOKUP($D1761,metadata!$B$2:$S$451,12,0)</f>
        <v>coleoptera</v>
      </c>
      <c r="P1761" s="0" t="str">
        <f aca="false">VLOOKUP($D1761,metadata!$B$2:$S$451,13,0)</f>
        <v>Komoro</v>
      </c>
      <c r="Q1761" s="0" t="n">
        <f aca="false">VLOOKUP($D1761,metadata!$B$2:$S$451,14,0)</f>
        <v>36.323889</v>
      </c>
      <c r="R1761" s="0" t="n">
        <f aca="false">VLOOKUP($D1761,metadata!$B$2:$S$451,15,0)</f>
        <v>138.429167</v>
      </c>
      <c r="S1761" s="0" t="str">
        <f aca="false">VLOOKUP($D1761,metadata!$B$2:$S$451,16,0)</f>
        <v/>
      </c>
      <c r="T1761" s="0" t="str">
        <f aca="false">VLOOKUP($D1761,metadata!$B$2:$S$451,17,0)</f>
        <v/>
      </c>
      <c r="U1761" s="0" t="str">
        <f aca="false">VLOOKUP($D1761,metadata!$B$2:$S$451,18,0)</f>
        <v/>
      </c>
      <c r="V1761" s="0" t="n">
        <f aca="false">VLOOKUP($D1761,metadata!$B$2:$Z$451,19,0)</f>
        <v>25</v>
      </c>
      <c r="W1761" s="0" t="str">
        <f aca="false">VLOOKUP($D1761,metadata!$B$2:$Z$451,20,0)</f>
        <v>global average</v>
      </c>
      <c r="X1761" s="0" t="str">
        <f aca="false">VLOOKUP($D1761,metadata!$B$2:$Z$451,21,0)</f>
        <v/>
      </c>
      <c r="Y1761" s="0" t="n">
        <f aca="false">VLOOKUP($D1761,metadata!$B$2:$Z$451,22,0)</f>
        <v>46</v>
      </c>
      <c r="Z1761" s="0" t="str">
        <f aca="false">VLOOKUP($D1761,metadata!$B$2:$Z$451,23,0)</f>
        <v/>
      </c>
      <c r="AA1761" s="0" t="str">
        <f aca="false">VLOOKUP($D1761,metadata!$B$2:$Z$451,24,0)</f>
        <v>larval</v>
      </c>
      <c r="AB1761" s="0" t="str">
        <f aca="false">VLOOKUP($D1761,metadata!$B$2:$Z$451,25,0)</f>
        <v/>
      </c>
      <c r="AC1761" s="0" t="n">
        <v>14.9471624266144</v>
      </c>
      <c r="AD1761" s="0" t="n">
        <v>1.36986301369864</v>
      </c>
      <c r="AF1761" s="0" t="n">
        <f aca="false">IF(AE1761="",V1761,AE1761)</f>
        <v>25</v>
      </c>
      <c r="AG1761" s="0" t="n">
        <v>15</v>
      </c>
      <c r="AH1761" s="0" t="n">
        <v>1999</v>
      </c>
      <c r="AI1761" s="0" t="s">
        <v>37</v>
      </c>
      <c r="AJ1761" s="0" t="s">
        <v>38</v>
      </c>
    </row>
    <row r="1762" customFormat="false" ht="13.8" hidden="false" customHeight="false" outlineLevel="0" collapsed="false">
      <c r="C1762" s="0" t="n">
        <v>1770</v>
      </c>
      <c r="D1762" s="3" t="str">
        <f aca="false">VLOOKUP(C1762,$A$1:$B$451,2)</f>
        <v>46-Yokokawa</v>
      </c>
      <c r="E1762" s="0" t="str">
        <f aca="false">VLOOKUP($D1762,metadata!$B$2:$S$451,2,0)</f>
        <v>Shintani, Y; Ishikawa, Y</v>
      </c>
      <c r="F1762" s="0" t="str">
        <f aca="false">VLOOKUP($D1762,metadata!$B$2:$S$451,3,0)</f>
        <v>Transition of diapause attributes in the hybrid zone of the two morphological types of Psacothea hilaris (Coleoptera : Cerambycidae)</v>
      </c>
      <c r="G1762" s="0" t="str">
        <f aca="false">VLOOKUP($D1762,metadata!$B$2:$S$451,4,0)</f>
        <v>10.1093/ee/28.4.690</v>
      </c>
      <c r="H1762" s="0" t="str">
        <f aca="false">VLOOKUP($D1762,metadata!$B$2:$S$451,5,0)</f>
        <v>y</v>
      </c>
      <c r="I1762" s="0" t="str">
        <f aca="false">VLOOKUP($D1762,metadata!$B$2:$S$451,6,0)</f>
        <v>a</v>
      </c>
      <c r="J1762" s="0" t="str">
        <f aca="false">VLOOKUP($D1762,metadata!$B$2:$S$451,7,0)</f>
        <v>i</v>
      </c>
      <c r="K1762" s="0" t="n">
        <f aca="false">VLOOKUP($D1762,metadata!$B$2:$S$451,8,0)</f>
        <v>11</v>
      </c>
      <c r="L1762" s="0" t="n">
        <f aca="false">VLOOKUP($D1762,metadata!$B$2:$S$451,9,0)</f>
        <v>4</v>
      </c>
      <c r="M1762" s="0" t="str">
        <f aca="false">VLOOKUP($D1762,metadata!$B$2:$S$451,10,0)</f>
        <v>n</v>
      </c>
      <c r="N1762" s="0" t="str">
        <f aca="false">VLOOKUP($D1762,metadata!$B$2:$S$451,11,0)</f>
        <v>Psacothea hilaris</v>
      </c>
      <c r="O1762" s="0" t="str">
        <f aca="false">VLOOKUP($D1762,metadata!$B$2:$S$451,12,0)</f>
        <v>coleoptera</v>
      </c>
      <c r="P1762" s="0" t="str">
        <f aca="false">VLOOKUP($D1762,metadata!$B$2:$S$451,13,0)</f>
        <v>Yokokawa</v>
      </c>
      <c r="Q1762" s="0" t="n">
        <f aca="false">VLOOKUP($D1762,metadata!$B$2:$S$451,14,0)</f>
        <v>36.324</v>
      </c>
      <c r="R1762" s="0" t="n">
        <f aca="false">VLOOKUP($D1762,metadata!$B$2:$S$451,15,0)</f>
        <v>138.7236</v>
      </c>
      <c r="S1762" s="0" t="str">
        <f aca="false">VLOOKUP($D1762,metadata!$B$2:$S$451,16,0)</f>
        <v/>
      </c>
      <c r="T1762" s="0" t="str">
        <f aca="false">VLOOKUP($D1762,metadata!$B$2:$S$451,17,0)</f>
        <v/>
      </c>
      <c r="U1762" s="0" t="str">
        <f aca="false">VLOOKUP($D1762,metadata!$B$2:$S$451,18,0)</f>
        <v/>
      </c>
      <c r="V1762" s="0" t="n">
        <f aca="false">VLOOKUP($D1762,metadata!$B$2:$Z$451,19,0)</f>
        <v>25</v>
      </c>
      <c r="W1762" s="0" t="str">
        <f aca="false">VLOOKUP($D1762,metadata!$B$2:$Z$451,20,0)</f>
        <v>global average</v>
      </c>
      <c r="X1762" s="0" t="str">
        <f aca="false">VLOOKUP($D1762,metadata!$B$2:$Z$451,21,0)</f>
        <v/>
      </c>
      <c r="Y1762" s="0" t="n">
        <f aca="false">VLOOKUP($D1762,metadata!$B$2:$Z$451,22,0)</f>
        <v>46</v>
      </c>
      <c r="Z1762" s="0" t="str">
        <f aca="false">VLOOKUP($D1762,metadata!$B$2:$Z$451,23,0)</f>
        <v/>
      </c>
      <c r="AA1762" s="0" t="str">
        <f aca="false">VLOOKUP($D1762,metadata!$B$2:$Z$451,24,0)</f>
        <v>larval</v>
      </c>
      <c r="AB1762" s="0" t="str">
        <f aca="false">VLOOKUP($D1762,metadata!$B$2:$Z$451,25,0)</f>
        <v/>
      </c>
      <c r="AC1762" s="0" t="n">
        <v>12.0228310502283</v>
      </c>
      <c r="AD1762" s="0" t="n">
        <v>58.9041095890411</v>
      </c>
      <c r="AF1762" s="0" t="n">
        <f aca="false">IF(AE1762="",V1762,AE1762)</f>
        <v>25</v>
      </c>
      <c r="AG1762" s="0" t="n">
        <f aca="false">ROUND(AC1762,1)</f>
        <v>12</v>
      </c>
      <c r="AH1762" s="0" t="n">
        <v>1999</v>
      </c>
      <c r="AI1762" s="0" t="s">
        <v>37</v>
      </c>
      <c r="AJ1762" s="0" t="s">
        <v>38</v>
      </c>
    </row>
    <row r="1763" customFormat="false" ht="13.8" hidden="false" customHeight="false" outlineLevel="0" collapsed="false">
      <c r="C1763" s="0" t="n">
        <v>1771</v>
      </c>
      <c r="D1763" s="3" t="str">
        <f aca="false">VLOOKUP(C1763,$A$1:$B$451,2)</f>
        <v>46-Yokokawa</v>
      </c>
      <c r="E1763" s="0" t="str">
        <f aca="false">VLOOKUP($D1763,metadata!$B$2:$S$451,2,0)</f>
        <v>Shintani, Y; Ishikawa, Y</v>
      </c>
      <c r="F1763" s="0" t="str">
        <f aca="false">VLOOKUP($D1763,metadata!$B$2:$S$451,3,0)</f>
        <v>Transition of diapause attributes in the hybrid zone of the two morphological types of Psacothea hilaris (Coleoptera : Cerambycidae)</v>
      </c>
      <c r="G1763" s="0" t="str">
        <f aca="false">VLOOKUP($D1763,metadata!$B$2:$S$451,4,0)</f>
        <v>10.1093/ee/28.4.690</v>
      </c>
      <c r="H1763" s="0" t="str">
        <f aca="false">VLOOKUP($D1763,metadata!$B$2:$S$451,5,0)</f>
        <v>y</v>
      </c>
      <c r="I1763" s="0" t="str">
        <f aca="false">VLOOKUP($D1763,metadata!$B$2:$S$451,6,0)</f>
        <v>a</v>
      </c>
      <c r="J1763" s="0" t="str">
        <f aca="false">VLOOKUP($D1763,metadata!$B$2:$S$451,7,0)</f>
        <v>i</v>
      </c>
      <c r="K1763" s="0" t="n">
        <f aca="false">VLOOKUP($D1763,metadata!$B$2:$S$451,8,0)</f>
        <v>11</v>
      </c>
      <c r="L1763" s="0" t="n">
        <f aca="false">VLOOKUP($D1763,metadata!$B$2:$S$451,9,0)</f>
        <v>4</v>
      </c>
      <c r="M1763" s="0" t="str">
        <f aca="false">VLOOKUP($D1763,metadata!$B$2:$S$451,10,0)</f>
        <v>n</v>
      </c>
      <c r="N1763" s="0" t="str">
        <f aca="false">VLOOKUP($D1763,metadata!$B$2:$S$451,11,0)</f>
        <v>Psacothea hilaris</v>
      </c>
      <c r="O1763" s="0" t="str">
        <f aca="false">VLOOKUP($D1763,metadata!$B$2:$S$451,12,0)</f>
        <v>coleoptera</v>
      </c>
      <c r="P1763" s="0" t="str">
        <f aca="false">VLOOKUP($D1763,metadata!$B$2:$S$451,13,0)</f>
        <v>Yokokawa</v>
      </c>
      <c r="Q1763" s="0" t="n">
        <f aca="false">VLOOKUP($D1763,metadata!$B$2:$S$451,14,0)</f>
        <v>36.324</v>
      </c>
      <c r="R1763" s="0" t="n">
        <f aca="false">VLOOKUP($D1763,metadata!$B$2:$S$451,15,0)</f>
        <v>138.7236</v>
      </c>
      <c r="S1763" s="0" t="str">
        <f aca="false">VLOOKUP($D1763,metadata!$B$2:$S$451,16,0)</f>
        <v/>
      </c>
      <c r="T1763" s="0" t="str">
        <f aca="false">VLOOKUP($D1763,metadata!$B$2:$S$451,17,0)</f>
        <v/>
      </c>
      <c r="U1763" s="0" t="str">
        <f aca="false">VLOOKUP($D1763,metadata!$B$2:$S$451,18,0)</f>
        <v/>
      </c>
      <c r="V1763" s="0" t="n">
        <f aca="false">VLOOKUP($D1763,metadata!$B$2:$Z$451,19,0)</f>
        <v>25</v>
      </c>
      <c r="W1763" s="0" t="str">
        <f aca="false">VLOOKUP($D1763,metadata!$B$2:$Z$451,20,0)</f>
        <v>global average</v>
      </c>
      <c r="X1763" s="0" t="str">
        <f aca="false">VLOOKUP($D1763,metadata!$B$2:$Z$451,21,0)</f>
        <v/>
      </c>
      <c r="Y1763" s="0" t="n">
        <f aca="false">VLOOKUP($D1763,metadata!$B$2:$Z$451,22,0)</f>
        <v>46</v>
      </c>
      <c r="Z1763" s="0" t="str">
        <f aca="false">VLOOKUP($D1763,metadata!$B$2:$Z$451,23,0)</f>
        <v/>
      </c>
      <c r="AA1763" s="0" t="str">
        <f aca="false">VLOOKUP($D1763,metadata!$B$2:$Z$451,24,0)</f>
        <v>larval</v>
      </c>
      <c r="AB1763" s="0" t="str">
        <f aca="false">VLOOKUP($D1763,metadata!$B$2:$Z$451,25,0)</f>
        <v/>
      </c>
      <c r="AC1763" s="0" t="n">
        <v>12.990106544901</v>
      </c>
      <c r="AD1763" s="0" t="n">
        <v>17.8082191780821</v>
      </c>
      <c r="AF1763" s="0" t="n">
        <f aca="false">IF(AE1763="",V1763,AE1763)</f>
        <v>25</v>
      </c>
      <c r="AG1763" s="0" t="n">
        <f aca="false">ROUND(AC1763,1)</f>
        <v>13</v>
      </c>
      <c r="AH1763" s="0" t="n">
        <v>1999</v>
      </c>
      <c r="AI1763" s="0" t="s">
        <v>37</v>
      </c>
      <c r="AJ1763" s="0" t="s">
        <v>38</v>
      </c>
    </row>
    <row r="1764" customFormat="false" ht="13.8" hidden="false" customHeight="false" outlineLevel="0" collapsed="false">
      <c r="C1764" s="0" t="n">
        <v>1772</v>
      </c>
      <c r="D1764" s="3" t="str">
        <f aca="false">VLOOKUP(C1764,$A$1:$B$451,2)</f>
        <v>46-Yokokawa</v>
      </c>
      <c r="E1764" s="0" t="str">
        <f aca="false">VLOOKUP($D1764,metadata!$B$2:$S$451,2,0)</f>
        <v>Shintani, Y; Ishikawa, Y</v>
      </c>
      <c r="F1764" s="0" t="str">
        <f aca="false">VLOOKUP($D1764,metadata!$B$2:$S$451,3,0)</f>
        <v>Transition of diapause attributes in the hybrid zone of the two morphological types of Psacothea hilaris (Coleoptera : Cerambycidae)</v>
      </c>
      <c r="G1764" s="0" t="str">
        <f aca="false">VLOOKUP($D1764,metadata!$B$2:$S$451,4,0)</f>
        <v>10.1093/ee/28.4.690</v>
      </c>
      <c r="H1764" s="0" t="str">
        <f aca="false">VLOOKUP($D1764,metadata!$B$2:$S$451,5,0)</f>
        <v>y</v>
      </c>
      <c r="I1764" s="0" t="str">
        <f aca="false">VLOOKUP($D1764,metadata!$B$2:$S$451,6,0)</f>
        <v>a</v>
      </c>
      <c r="J1764" s="0" t="str">
        <f aca="false">VLOOKUP($D1764,metadata!$B$2:$S$451,7,0)</f>
        <v>i</v>
      </c>
      <c r="K1764" s="0" t="n">
        <f aca="false">VLOOKUP($D1764,metadata!$B$2:$S$451,8,0)</f>
        <v>11</v>
      </c>
      <c r="L1764" s="0" t="n">
        <f aca="false">VLOOKUP($D1764,metadata!$B$2:$S$451,9,0)</f>
        <v>4</v>
      </c>
      <c r="M1764" s="0" t="str">
        <f aca="false">VLOOKUP($D1764,metadata!$B$2:$S$451,10,0)</f>
        <v>n</v>
      </c>
      <c r="N1764" s="0" t="str">
        <f aca="false">VLOOKUP($D1764,metadata!$B$2:$S$451,11,0)</f>
        <v>Psacothea hilaris</v>
      </c>
      <c r="O1764" s="0" t="str">
        <f aca="false">VLOOKUP($D1764,metadata!$B$2:$S$451,12,0)</f>
        <v>coleoptera</v>
      </c>
      <c r="P1764" s="0" t="str">
        <f aca="false">VLOOKUP($D1764,metadata!$B$2:$S$451,13,0)</f>
        <v>Yokokawa</v>
      </c>
      <c r="Q1764" s="0" t="n">
        <f aca="false">VLOOKUP($D1764,metadata!$B$2:$S$451,14,0)</f>
        <v>36.324</v>
      </c>
      <c r="R1764" s="0" t="n">
        <f aca="false">VLOOKUP($D1764,metadata!$B$2:$S$451,15,0)</f>
        <v>138.7236</v>
      </c>
      <c r="S1764" s="0" t="str">
        <f aca="false">VLOOKUP($D1764,metadata!$B$2:$S$451,16,0)</f>
        <v/>
      </c>
      <c r="T1764" s="0" t="str">
        <f aca="false">VLOOKUP($D1764,metadata!$B$2:$S$451,17,0)</f>
        <v/>
      </c>
      <c r="U1764" s="0" t="str">
        <f aca="false">VLOOKUP($D1764,metadata!$B$2:$S$451,18,0)</f>
        <v/>
      </c>
      <c r="V1764" s="0" t="n">
        <f aca="false">VLOOKUP($D1764,metadata!$B$2:$Z$451,19,0)</f>
        <v>25</v>
      </c>
      <c r="W1764" s="0" t="str">
        <f aca="false">VLOOKUP($D1764,metadata!$B$2:$Z$451,20,0)</f>
        <v>global average</v>
      </c>
      <c r="X1764" s="0" t="str">
        <f aca="false">VLOOKUP($D1764,metadata!$B$2:$Z$451,21,0)</f>
        <v/>
      </c>
      <c r="Y1764" s="0" t="n">
        <f aca="false">VLOOKUP($D1764,metadata!$B$2:$Z$451,22,0)</f>
        <v>46</v>
      </c>
      <c r="Z1764" s="0" t="str">
        <f aca="false">VLOOKUP($D1764,metadata!$B$2:$Z$451,23,0)</f>
        <v/>
      </c>
      <c r="AA1764" s="0" t="str">
        <f aca="false">VLOOKUP($D1764,metadata!$B$2:$Z$451,24,0)</f>
        <v>larval</v>
      </c>
      <c r="AB1764" s="0" t="str">
        <f aca="false">VLOOKUP($D1764,metadata!$B$2:$Z$451,25,0)</f>
        <v/>
      </c>
      <c r="AC1764" s="0" t="n">
        <v>14.0532724505327</v>
      </c>
      <c r="AD1764" s="0" t="n">
        <v>4.10958904109588</v>
      </c>
      <c r="AF1764" s="0" t="n">
        <f aca="false">IF(AE1764="",V1764,AE1764)</f>
        <v>25</v>
      </c>
      <c r="AG1764" s="0" t="n">
        <v>14</v>
      </c>
      <c r="AH1764" s="0" t="n">
        <v>1999</v>
      </c>
      <c r="AI1764" s="0" t="s">
        <v>37</v>
      </c>
      <c r="AJ1764" s="0" t="s">
        <v>38</v>
      </c>
    </row>
    <row r="1765" customFormat="false" ht="13.8" hidden="false" customHeight="false" outlineLevel="0" collapsed="false">
      <c r="C1765" s="0" t="n">
        <v>1773</v>
      </c>
      <c r="D1765" s="3" t="str">
        <f aca="false">VLOOKUP(C1765,$A$1:$B$451,2)</f>
        <v>46-Yokokawa</v>
      </c>
      <c r="E1765" s="0" t="str">
        <f aca="false">VLOOKUP($D1765,metadata!$B$2:$S$451,2,0)</f>
        <v>Shintani, Y; Ishikawa, Y</v>
      </c>
      <c r="F1765" s="0" t="str">
        <f aca="false">VLOOKUP($D1765,metadata!$B$2:$S$451,3,0)</f>
        <v>Transition of diapause attributes in the hybrid zone of the two morphological types of Psacothea hilaris (Coleoptera : Cerambycidae)</v>
      </c>
      <c r="G1765" s="0" t="str">
        <f aca="false">VLOOKUP($D1765,metadata!$B$2:$S$451,4,0)</f>
        <v>10.1093/ee/28.4.690</v>
      </c>
      <c r="H1765" s="0" t="str">
        <f aca="false">VLOOKUP($D1765,metadata!$B$2:$S$451,5,0)</f>
        <v>y</v>
      </c>
      <c r="I1765" s="0" t="str">
        <f aca="false">VLOOKUP($D1765,metadata!$B$2:$S$451,6,0)</f>
        <v>a</v>
      </c>
      <c r="J1765" s="0" t="str">
        <f aca="false">VLOOKUP($D1765,metadata!$B$2:$S$451,7,0)</f>
        <v>i</v>
      </c>
      <c r="K1765" s="0" t="n">
        <f aca="false">VLOOKUP($D1765,metadata!$B$2:$S$451,8,0)</f>
        <v>11</v>
      </c>
      <c r="L1765" s="0" t="n">
        <f aca="false">VLOOKUP($D1765,metadata!$B$2:$S$451,9,0)</f>
        <v>4</v>
      </c>
      <c r="M1765" s="0" t="str">
        <f aca="false">VLOOKUP($D1765,metadata!$B$2:$S$451,10,0)</f>
        <v>n</v>
      </c>
      <c r="N1765" s="0" t="str">
        <f aca="false">VLOOKUP($D1765,metadata!$B$2:$S$451,11,0)</f>
        <v>Psacothea hilaris</v>
      </c>
      <c r="O1765" s="0" t="str">
        <f aca="false">VLOOKUP($D1765,metadata!$B$2:$S$451,12,0)</f>
        <v>coleoptera</v>
      </c>
      <c r="P1765" s="0" t="str">
        <f aca="false">VLOOKUP($D1765,metadata!$B$2:$S$451,13,0)</f>
        <v>Yokokawa</v>
      </c>
      <c r="Q1765" s="0" t="n">
        <f aca="false">VLOOKUP($D1765,metadata!$B$2:$S$451,14,0)</f>
        <v>36.324</v>
      </c>
      <c r="R1765" s="0" t="n">
        <f aca="false">VLOOKUP($D1765,metadata!$B$2:$S$451,15,0)</f>
        <v>138.7236</v>
      </c>
      <c r="S1765" s="0" t="str">
        <f aca="false">VLOOKUP($D1765,metadata!$B$2:$S$451,16,0)</f>
        <v/>
      </c>
      <c r="T1765" s="0" t="str">
        <f aca="false">VLOOKUP($D1765,metadata!$B$2:$S$451,17,0)</f>
        <v/>
      </c>
      <c r="U1765" s="0" t="str">
        <f aca="false">VLOOKUP($D1765,metadata!$B$2:$S$451,18,0)</f>
        <v/>
      </c>
      <c r="V1765" s="0" t="n">
        <f aca="false">VLOOKUP($D1765,metadata!$B$2:$Z$451,19,0)</f>
        <v>25</v>
      </c>
      <c r="W1765" s="0" t="str">
        <f aca="false">VLOOKUP($D1765,metadata!$B$2:$Z$451,20,0)</f>
        <v>global average</v>
      </c>
      <c r="X1765" s="0" t="str">
        <f aca="false">VLOOKUP($D1765,metadata!$B$2:$Z$451,21,0)</f>
        <v/>
      </c>
      <c r="Y1765" s="0" t="n">
        <f aca="false">VLOOKUP($D1765,metadata!$B$2:$Z$451,22,0)</f>
        <v>46</v>
      </c>
      <c r="Z1765" s="0" t="str">
        <f aca="false">VLOOKUP($D1765,metadata!$B$2:$Z$451,23,0)</f>
        <v/>
      </c>
      <c r="AA1765" s="0" t="str">
        <f aca="false">VLOOKUP($D1765,metadata!$B$2:$Z$451,24,0)</f>
        <v>larval</v>
      </c>
      <c r="AB1765" s="0" t="str">
        <f aca="false">VLOOKUP($D1765,metadata!$B$2:$Z$451,25,0)</f>
        <v/>
      </c>
      <c r="AC1765" s="0" t="n">
        <v>15.0547945205479</v>
      </c>
      <c r="AD1765" s="0" t="n">
        <v>1.36986301369864</v>
      </c>
      <c r="AF1765" s="0" t="n">
        <f aca="false">IF(AE1765="",V1765,AE1765)</f>
        <v>25</v>
      </c>
      <c r="AG1765" s="0" t="n">
        <v>15</v>
      </c>
      <c r="AH1765" s="0" t="n">
        <v>1999</v>
      </c>
      <c r="AI1765" s="0" t="s">
        <v>37</v>
      </c>
      <c r="AJ1765" s="0" t="s">
        <v>38</v>
      </c>
    </row>
    <row r="1766" customFormat="false" ht="13.8" hidden="false" customHeight="false" outlineLevel="0" collapsed="false">
      <c r="C1766" s="0" t="n">
        <v>1774</v>
      </c>
      <c r="D1766" s="3" t="str">
        <f aca="false">VLOOKUP(C1766,$A$1:$B$451,2)</f>
        <v>46-Nirasaki</v>
      </c>
      <c r="E1766" s="0" t="str">
        <f aca="false">VLOOKUP($D1766,metadata!$B$2:$S$451,2,0)</f>
        <v>Shintani, Y; Ishikawa, Y</v>
      </c>
      <c r="F1766" s="0" t="str">
        <f aca="false">VLOOKUP($D1766,metadata!$B$2:$S$451,3,0)</f>
        <v>Transition of diapause attributes in the hybrid zone of the two morphological types of Psacothea hilaris (Coleoptera : Cerambycidae)</v>
      </c>
      <c r="G1766" s="0" t="str">
        <f aca="false">VLOOKUP($D1766,metadata!$B$2:$S$451,4,0)</f>
        <v>10.1093/ee/28.4.690</v>
      </c>
      <c r="H1766" s="0" t="str">
        <f aca="false">VLOOKUP($D1766,metadata!$B$2:$S$451,5,0)</f>
        <v>y</v>
      </c>
      <c r="I1766" s="0" t="str">
        <f aca="false">VLOOKUP($D1766,metadata!$B$2:$S$451,6,0)</f>
        <v>a</v>
      </c>
      <c r="J1766" s="0" t="str">
        <f aca="false">VLOOKUP($D1766,metadata!$B$2:$S$451,7,0)</f>
        <v>i</v>
      </c>
      <c r="K1766" s="0" t="n">
        <f aca="false">VLOOKUP($D1766,metadata!$B$2:$S$451,8,0)</f>
        <v>11</v>
      </c>
      <c r="L1766" s="0" t="n">
        <f aca="false">VLOOKUP($D1766,metadata!$B$2:$S$451,9,0)</f>
        <v>4</v>
      </c>
      <c r="M1766" s="0" t="str">
        <f aca="false">VLOOKUP($D1766,metadata!$B$2:$S$451,10,0)</f>
        <v>n</v>
      </c>
      <c r="N1766" s="0" t="str">
        <f aca="false">VLOOKUP($D1766,metadata!$B$2:$S$451,11,0)</f>
        <v>Psacothea hilaris</v>
      </c>
      <c r="O1766" s="0" t="str">
        <f aca="false">VLOOKUP($D1766,metadata!$B$2:$S$451,12,0)</f>
        <v>coleoptera</v>
      </c>
      <c r="P1766" s="0" t="str">
        <f aca="false">VLOOKUP($D1766,metadata!$B$2:$S$451,13,0)</f>
        <v>Nirasaki</v>
      </c>
      <c r="Q1766" s="0" t="n">
        <f aca="false">VLOOKUP($D1766,metadata!$B$2:$S$451,14,0)</f>
        <v>35.708889</v>
      </c>
      <c r="R1766" s="0" t="n">
        <f aca="false">VLOOKUP($D1766,metadata!$B$2:$S$451,15,0)</f>
        <v>138.446111</v>
      </c>
      <c r="S1766" s="0" t="str">
        <f aca="false">VLOOKUP($D1766,metadata!$B$2:$S$451,16,0)</f>
        <v/>
      </c>
      <c r="T1766" s="0" t="str">
        <f aca="false">VLOOKUP($D1766,metadata!$B$2:$S$451,17,0)</f>
        <v/>
      </c>
      <c r="U1766" s="0" t="str">
        <f aca="false">VLOOKUP($D1766,metadata!$B$2:$S$451,18,0)</f>
        <v/>
      </c>
      <c r="V1766" s="0" t="n">
        <f aca="false">VLOOKUP($D1766,metadata!$B$2:$Z$451,19,0)</f>
        <v>25</v>
      </c>
      <c r="W1766" s="0" t="str">
        <f aca="false">VLOOKUP($D1766,metadata!$B$2:$Z$451,20,0)</f>
        <v>global average</v>
      </c>
      <c r="X1766" s="0" t="str">
        <f aca="false">VLOOKUP($D1766,metadata!$B$2:$Z$451,21,0)</f>
        <v/>
      </c>
      <c r="Y1766" s="0" t="n">
        <f aca="false">VLOOKUP($D1766,metadata!$B$2:$Z$451,22,0)</f>
        <v>46</v>
      </c>
      <c r="Z1766" s="0" t="str">
        <f aca="false">VLOOKUP($D1766,metadata!$B$2:$Z$451,23,0)</f>
        <v/>
      </c>
      <c r="AA1766" s="0" t="str">
        <f aca="false">VLOOKUP($D1766,metadata!$B$2:$Z$451,24,0)</f>
        <v>larval</v>
      </c>
      <c r="AB1766" s="0" t="str">
        <f aca="false">VLOOKUP($D1766,metadata!$B$2:$Z$451,25,0)</f>
        <v/>
      </c>
      <c r="AC1766" s="0" t="n">
        <v>12</v>
      </c>
      <c r="AD1766" s="0" t="n">
        <v>100</v>
      </c>
      <c r="AF1766" s="0" t="n">
        <f aca="false">IF(AE1766="",V1766,AE1766)</f>
        <v>25</v>
      </c>
      <c r="AG1766" s="0" t="n">
        <f aca="false">ROUND(AC1766,1)</f>
        <v>12</v>
      </c>
      <c r="AH1766" s="0" t="n">
        <v>1999</v>
      </c>
      <c r="AI1766" s="0" t="s">
        <v>37</v>
      </c>
      <c r="AJ1766" s="0" t="s">
        <v>38</v>
      </c>
    </row>
    <row r="1767" customFormat="false" ht="13.8" hidden="false" customHeight="false" outlineLevel="0" collapsed="false">
      <c r="C1767" s="0" t="n">
        <v>1775</v>
      </c>
      <c r="D1767" s="3" t="str">
        <f aca="false">VLOOKUP(C1767,$A$1:$B$451,2)</f>
        <v>46-Nirasaki</v>
      </c>
      <c r="E1767" s="0" t="str">
        <f aca="false">VLOOKUP($D1767,metadata!$B$2:$S$451,2,0)</f>
        <v>Shintani, Y; Ishikawa, Y</v>
      </c>
      <c r="F1767" s="0" t="str">
        <f aca="false">VLOOKUP($D1767,metadata!$B$2:$S$451,3,0)</f>
        <v>Transition of diapause attributes in the hybrid zone of the two morphological types of Psacothea hilaris (Coleoptera : Cerambycidae)</v>
      </c>
      <c r="G1767" s="0" t="str">
        <f aca="false">VLOOKUP($D1767,metadata!$B$2:$S$451,4,0)</f>
        <v>10.1093/ee/28.4.690</v>
      </c>
      <c r="H1767" s="0" t="str">
        <f aca="false">VLOOKUP($D1767,metadata!$B$2:$S$451,5,0)</f>
        <v>y</v>
      </c>
      <c r="I1767" s="0" t="str">
        <f aca="false">VLOOKUP($D1767,metadata!$B$2:$S$451,6,0)</f>
        <v>a</v>
      </c>
      <c r="J1767" s="0" t="str">
        <f aca="false">VLOOKUP($D1767,metadata!$B$2:$S$451,7,0)</f>
        <v>i</v>
      </c>
      <c r="K1767" s="0" t="n">
        <f aca="false">VLOOKUP($D1767,metadata!$B$2:$S$451,8,0)</f>
        <v>11</v>
      </c>
      <c r="L1767" s="0" t="n">
        <f aca="false">VLOOKUP($D1767,metadata!$B$2:$S$451,9,0)</f>
        <v>4</v>
      </c>
      <c r="M1767" s="0" t="str">
        <f aca="false">VLOOKUP($D1767,metadata!$B$2:$S$451,10,0)</f>
        <v>n</v>
      </c>
      <c r="N1767" s="0" t="str">
        <f aca="false">VLOOKUP($D1767,metadata!$B$2:$S$451,11,0)</f>
        <v>Psacothea hilaris</v>
      </c>
      <c r="O1767" s="0" t="str">
        <f aca="false">VLOOKUP($D1767,metadata!$B$2:$S$451,12,0)</f>
        <v>coleoptera</v>
      </c>
      <c r="P1767" s="0" t="str">
        <f aca="false">VLOOKUP($D1767,metadata!$B$2:$S$451,13,0)</f>
        <v>Nirasaki</v>
      </c>
      <c r="Q1767" s="0" t="n">
        <f aca="false">VLOOKUP($D1767,metadata!$B$2:$S$451,14,0)</f>
        <v>35.708889</v>
      </c>
      <c r="R1767" s="0" t="n">
        <f aca="false">VLOOKUP($D1767,metadata!$B$2:$S$451,15,0)</f>
        <v>138.446111</v>
      </c>
      <c r="S1767" s="0" t="str">
        <f aca="false">VLOOKUP($D1767,metadata!$B$2:$S$451,16,0)</f>
        <v/>
      </c>
      <c r="T1767" s="0" t="str">
        <f aca="false">VLOOKUP($D1767,metadata!$B$2:$S$451,17,0)</f>
        <v/>
      </c>
      <c r="U1767" s="0" t="str">
        <f aca="false">VLOOKUP($D1767,metadata!$B$2:$S$451,18,0)</f>
        <v/>
      </c>
      <c r="V1767" s="0" t="n">
        <f aca="false">VLOOKUP($D1767,metadata!$B$2:$Z$451,19,0)</f>
        <v>25</v>
      </c>
      <c r="W1767" s="0" t="str">
        <f aca="false">VLOOKUP($D1767,metadata!$B$2:$Z$451,20,0)</f>
        <v>global average</v>
      </c>
      <c r="X1767" s="0" t="str">
        <f aca="false">VLOOKUP($D1767,metadata!$B$2:$Z$451,21,0)</f>
        <v/>
      </c>
      <c r="Y1767" s="0" t="n">
        <f aca="false">VLOOKUP($D1767,metadata!$B$2:$Z$451,22,0)</f>
        <v>46</v>
      </c>
      <c r="Z1767" s="0" t="str">
        <f aca="false">VLOOKUP($D1767,metadata!$B$2:$Z$451,23,0)</f>
        <v/>
      </c>
      <c r="AA1767" s="0" t="str">
        <f aca="false">VLOOKUP($D1767,metadata!$B$2:$Z$451,24,0)</f>
        <v>larval</v>
      </c>
      <c r="AB1767" s="0" t="str">
        <f aca="false">VLOOKUP($D1767,metadata!$B$2:$Z$451,25,0)</f>
        <v/>
      </c>
      <c r="AC1767" s="0" t="n">
        <v>12.9818181818181</v>
      </c>
      <c r="AD1767" s="0" t="n">
        <v>75.3424657534246</v>
      </c>
      <c r="AF1767" s="0" t="n">
        <f aca="false">IF(AE1767="",V1767,AE1767)</f>
        <v>25</v>
      </c>
      <c r="AG1767" s="0" t="n">
        <f aca="false">ROUND(AC1767,1)</f>
        <v>13</v>
      </c>
      <c r="AH1767" s="0" t="n">
        <v>1999</v>
      </c>
      <c r="AI1767" s="0" t="s">
        <v>37</v>
      </c>
      <c r="AJ1767" s="0" t="s">
        <v>38</v>
      </c>
    </row>
    <row r="1768" customFormat="false" ht="13.8" hidden="false" customHeight="false" outlineLevel="0" collapsed="false">
      <c r="C1768" s="0" t="n">
        <v>1776</v>
      </c>
      <c r="D1768" s="3" t="str">
        <f aca="false">VLOOKUP(C1768,$A$1:$B$451,2)</f>
        <v>46-Nirasaki</v>
      </c>
      <c r="E1768" s="0" t="str">
        <f aca="false">VLOOKUP($D1768,metadata!$B$2:$S$451,2,0)</f>
        <v>Shintani, Y; Ishikawa, Y</v>
      </c>
      <c r="F1768" s="0" t="str">
        <f aca="false">VLOOKUP($D1768,metadata!$B$2:$S$451,3,0)</f>
        <v>Transition of diapause attributes in the hybrid zone of the two morphological types of Psacothea hilaris (Coleoptera : Cerambycidae)</v>
      </c>
      <c r="G1768" s="0" t="str">
        <f aca="false">VLOOKUP($D1768,metadata!$B$2:$S$451,4,0)</f>
        <v>10.1093/ee/28.4.690</v>
      </c>
      <c r="H1768" s="0" t="str">
        <f aca="false">VLOOKUP($D1768,metadata!$B$2:$S$451,5,0)</f>
        <v>y</v>
      </c>
      <c r="I1768" s="0" t="str">
        <f aca="false">VLOOKUP($D1768,metadata!$B$2:$S$451,6,0)</f>
        <v>a</v>
      </c>
      <c r="J1768" s="0" t="str">
        <f aca="false">VLOOKUP($D1768,metadata!$B$2:$S$451,7,0)</f>
        <v>i</v>
      </c>
      <c r="K1768" s="0" t="n">
        <f aca="false">VLOOKUP($D1768,metadata!$B$2:$S$451,8,0)</f>
        <v>11</v>
      </c>
      <c r="L1768" s="0" t="n">
        <f aca="false">VLOOKUP($D1768,metadata!$B$2:$S$451,9,0)</f>
        <v>4</v>
      </c>
      <c r="M1768" s="0" t="str">
        <f aca="false">VLOOKUP($D1768,metadata!$B$2:$S$451,10,0)</f>
        <v>n</v>
      </c>
      <c r="N1768" s="0" t="str">
        <f aca="false">VLOOKUP($D1768,metadata!$B$2:$S$451,11,0)</f>
        <v>Psacothea hilaris</v>
      </c>
      <c r="O1768" s="0" t="str">
        <f aca="false">VLOOKUP($D1768,metadata!$B$2:$S$451,12,0)</f>
        <v>coleoptera</v>
      </c>
      <c r="P1768" s="0" t="str">
        <f aca="false">VLOOKUP($D1768,metadata!$B$2:$S$451,13,0)</f>
        <v>Nirasaki</v>
      </c>
      <c r="Q1768" s="0" t="n">
        <f aca="false">VLOOKUP($D1768,metadata!$B$2:$S$451,14,0)</f>
        <v>35.708889</v>
      </c>
      <c r="R1768" s="0" t="n">
        <f aca="false">VLOOKUP($D1768,metadata!$B$2:$S$451,15,0)</f>
        <v>138.446111</v>
      </c>
      <c r="S1768" s="0" t="str">
        <f aca="false">VLOOKUP($D1768,metadata!$B$2:$S$451,16,0)</f>
        <v/>
      </c>
      <c r="T1768" s="0" t="str">
        <f aca="false">VLOOKUP($D1768,metadata!$B$2:$S$451,17,0)</f>
        <v/>
      </c>
      <c r="U1768" s="0" t="str">
        <f aca="false">VLOOKUP($D1768,metadata!$B$2:$S$451,18,0)</f>
        <v/>
      </c>
      <c r="V1768" s="0" t="n">
        <f aca="false">VLOOKUP($D1768,metadata!$B$2:$Z$451,19,0)</f>
        <v>25</v>
      </c>
      <c r="W1768" s="0" t="str">
        <f aca="false">VLOOKUP($D1768,metadata!$B$2:$Z$451,20,0)</f>
        <v>global average</v>
      </c>
      <c r="X1768" s="0" t="str">
        <f aca="false">VLOOKUP($D1768,metadata!$B$2:$Z$451,21,0)</f>
        <v/>
      </c>
      <c r="Y1768" s="0" t="n">
        <f aca="false">VLOOKUP($D1768,metadata!$B$2:$Z$451,22,0)</f>
        <v>46</v>
      </c>
      <c r="Z1768" s="0" t="str">
        <f aca="false">VLOOKUP($D1768,metadata!$B$2:$Z$451,23,0)</f>
        <v/>
      </c>
      <c r="AA1768" s="0" t="str">
        <f aca="false">VLOOKUP($D1768,metadata!$B$2:$Z$451,24,0)</f>
        <v>larval</v>
      </c>
      <c r="AB1768" s="0" t="str">
        <f aca="false">VLOOKUP($D1768,metadata!$B$2:$Z$451,25,0)</f>
        <v/>
      </c>
      <c r="AC1768" s="0" t="n">
        <v>14.0181818181818</v>
      </c>
      <c r="AD1768" s="0" t="n">
        <v>5.47945205479447</v>
      </c>
      <c r="AF1768" s="0" t="n">
        <f aca="false">IF(AE1768="",V1768,AE1768)</f>
        <v>25</v>
      </c>
      <c r="AG1768" s="0" t="n">
        <f aca="false">ROUND(AC1768,1)</f>
        <v>14</v>
      </c>
      <c r="AH1768" s="0" t="n">
        <v>1999</v>
      </c>
      <c r="AI1768" s="0" t="s">
        <v>37</v>
      </c>
      <c r="AJ1768" s="0" t="s">
        <v>38</v>
      </c>
    </row>
    <row r="1769" customFormat="false" ht="13.8" hidden="false" customHeight="false" outlineLevel="0" collapsed="false">
      <c r="C1769" s="0" t="n">
        <v>1777</v>
      </c>
      <c r="D1769" s="3" t="str">
        <f aca="false">VLOOKUP(C1769,$A$1:$B$451,2)</f>
        <v>46-Nirasaki</v>
      </c>
      <c r="E1769" s="0" t="str">
        <f aca="false">VLOOKUP($D1769,metadata!$B$2:$S$451,2,0)</f>
        <v>Shintani, Y; Ishikawa, Y</v>
      </c>
      <c r="F1769" s="0" t="str">
        <f aca="false">VLOOKUP($D1769,metadata!$B$2:$S$451,3,0)</f>
        <v>Transition of diapause attributes in the hybrid zone of the two morphological types of Psacothea hilaris (Coleoptera : Cerambycidae)</v>
      </c>
      <c r="G1769" s="0" t="str">
        <f aca="false">VLOOKUP($D1769,metadata!$B$2:$S$451,4,0)</f>
        <v>10.1093/ee/28.4.690</v>
      </c>
      <c r="H1769" s="0" t="str">
        <f aca="false">VLOOKUP($D1769,metadata!$B$2:$S$451,5,0)</f>
        <v>y</v>
      </c>
      <c r="I1769" s="0" t="str">
        <f aca="false">VLOOKUP($D1769,metadata!$B$2:$S$451,6,0)</f>
        <v>a</v>
      </c>
      <c r="J1769" s="0" t="str">
        <f aca="false">VLOOKUP($D1769,metadata!$B$2:$S$451,7,0)</f>
        <v>i</v>
      </c>
      <c r="K1769" s="0" t="n">
        <f aca="false">VLOOKUP($D1769,metadata!$B$2:$S$451,8,0)</f>
        <v>11</v>
      </c>
      <c r="L1769" s="0" t="n">
        <f aca="false">VLOOKUP($D1769,metadata!$B$2:$S$451,9,0)</f>
        <v>4</v>
      </c>
      <c r="M1769" s="0" t="str">
        <f aca="false">VLOOKUP($D1769,metadata!$B$2:$S$451,10,0)</f>
        <v>n</v>
      </c>
      <c r="N1769" s="0" t="str">
        <f aca="false">VLOOKUP($D1769,metadata!$B$2:$S$451,11,0)</f>
        <v>Psacothea hilaris</v>
      </c>
      <c r="O1769" s="0" t="str">
        <f aca="false">VLOOKUP($D1769,metadata!$B$2:$S$451,12,0)</f>
        <v>coleoptera</v>
      </c>
      <c r="P1769" s="0" t="str">
        <f aca="false">VLOOKUP($D1769,metadata!$B$2:$S$451,13,0)</f>
        <v>Nirasaki</v>
      </c>
      <c r="Q1769" s="0" t="n">
        <f aca="false">VLOOKUP($D1769,metadata!$B$2:$S$451,14,0)</f>
        <v>35.708889</v>
      </c>
      <c r="R1769" s="0" t="n">
        <f aca="false">VLOOKUP($D1769,metadata!$B$2:$S$451,15,0)</f>
        <v>138.446111</v>
      </c>
      <c r="S1769" s="0" t="str">
        <f aca="false">VLOOKUP($D1769,metadata!$B$2:$S$451,16,0)</f>
        <v/>
      </c>
      <c r="T1769" s="0" t="str">
        <f aca="false">VLOOKUP($D1769,metadata!$B$2:$S$451,17,0)</f>
        <v/>
      </c>
      <c r="U1769" s="0" t="str">
        <f aca="false">VLOOKUP($D1769,metadata!$B$2:$S$451,18,0)</f>
        <v/>
      </c>
      <c r="V1769" s="0" t="n">
        <f aca="false">VLOOKUP($D1769,metadata!$B$2:$Z$451,19,0)</f>
        <v>25</v>
      </c>
      <c r="W1769" s="0" t="str">
        <f aca="false">VLOOKUP($D1769,metadata!$B$2:$Z$451,20,0)</f>
        <v>global average</v>
      </c>
      <c r="X1769" s="0" t="str">
        <f aca="false">VLOOKUP($D1769,metadata!$B$2:$Z$451,21,0)</f>
        <v/>
      </c>
      <c r="Y1769" s="0" t="n">
        <f aca="false">VLOOKUP($D1769,metadata!$B$2:$Z$451,22,0)</f>
        <v>46</v>
      </c>
      <c r="Z1769" s="0" t="str">
        <f aca="false">VLOOKUP($D1769,metadata!$B$2:$Z$451,23,0)</f>
        <v/>
      </c>
      <c r="AA1769" s="0" t="str">
        <f aca="false">VLOOKUP($D1769,metadata!$B$2:$Z$451,24,0)</f>
        <v>larval</v>
      </c>
      <c r="AB1769" s="0" t="str">
        <f aca="false">VLOOKUP($D1769,metadata!$B$2:$Z$451,25,0)</f>
        <v/>
      </c>
      <c r="AC1769" s="0" t="n">
        <v>15</v>
      </c>
      <c r="AD1769" s="0" t="n">
        <v>6.84931506849318</v>
      </c>
      <c r="AF1769" s="0" t="n">
        <f aca="false">IF(AE1769="",V1769,AE1769)</f>
        <v>25</v>
      </c>
      <c r="AG1769" s="0" t="n">
        <f aca="false">ROUND(AC1769,1)</f>
        <v>15</v>
      </c>
      <c r="AH1769" s="0" t="n">
        <v>1999</v>
      </c>
      <c r="AI1769" s="0" t="s">
        <v>37</v>
      </c>
      <c r="AJ1769" s="0" t="s">
        <v>38</v>
      </c>
    </row>
    <row r="1770" customFormat="false" ht="13.8" hidden="false" customHeight="false" outlineLevel="0" collapsed="false">
      <c r="C1770" s="0" t="n">
        <v>1778</v>
      </c>
      <c r="D1770" s="3" t="str">
        <f aca="false">VLOOKUP(C1770,$A$1:$B$451,2)</f>
        <v>46-Nirasaki2</v>
      </c>
      <c r="E1770" s="0" t="str">
        <f aca="false">VLOOKUP($D1770,metadata!$B$2:$S$451,2,0)</f>
        <v>Shintani, Y; Ishikawa, Y</v>
      </c>
      <c r="F1770" s="0" t="str">
        <f aca="false">VLOOKUP($D1770,metadata!$B$2:$S$451,3,0)</f>
        <v>Transition of diapause attributes in the hybrid zone of the two morphological types of Psacothea hilaris (Coleoptera : Cerambycidae)</v>
      </c>
      <c r="G1770" s="0" t="str">
        <f aca="false">VLOOKUP($D1770,metadata!$B$2:$S$451,4,0)</f>
        <v>10.1093/ee/28.4.690</v>
      </c>
      <c r="H1770" s="0" t="str">
        <f aca="false">VLOOKUP($D1770,metadata!$B$2:$S$451,5,0)</f>
        <v>y</v>
      </c>
      <c r="I1770" s="0" t="str">
        <f aca="false">VLOOKUP($D1770,metadata!$B$2:$S$451,6,0)</f>
        <v>a</v>
      </c>
      <c r="J1770" s="0" t="str">
        <f aca="false">VLOOKUP($D1770,metadata!$B$2:$S$451,7,0)</f>
        <v>i</v>
      </c>
      <c r="K1770" s="0" t="n">
        <f aca="false">VLOOKUP($D1770,metadata!$B$2:$S$451,8,0)</f>
        <v>11</v>
      </c>
      <c r="L1770" s="0" t="n">
        <f aca="false">VLOOKUP($D1770,metadata!$B$2:$S$451,9,0)</f>
        <v>4</v>
      </c>
      <c r="M1770" s="0" t="str">
        <f aca="false">VLOOKUP($D1770,metadata!$B$2:$S$451,10,0)</f>
        <v>n</v>
      </c>
      <c r="N1770" s="0" t="str">
        <f aca="false">VLOOKUP($D1770,metadata!$B$2:$S$451,11,0)</f>
        <v>Psacothea hilaris</v>
      </c>
      <c r="O1770" s="0" t="str">
        <f aca="false">VLOOKUP($D1770,metadata!$B$2:$S$451,12,0)</f>
        <v>coleoptera</v>
      </c>
      <c r="P1770" s="0" t="str">
        <f aca="false">VLOOKUP($D1770,metadata!$B$2:$S$451,13,0)</f>
        <v>Nirasaki2</v>
      </c>
      <c r="Q1770" s="0" t="n">
        <f aca="false">VLOOKUP($D1770,metadata!$B$2:$S$451,14,0)</f>
        <v>35.708889</v>
      </c>
      <c r="R1770" s="0" t="n">
        <f aca="false">VLOOKUP($D1770,metadata!$B$2:$S$451,15,0)</f>
        <v>138.446111</v>
      </c>
      <c r="S1770" s="0" t="str">
        <f aca="false">VLOOKUP($D1770,metadata!$B$2:$S$451,16,0)</f>
        <v/>
      </c>
      <c r="T1770" s="0" t="str">
        <f aca="false">VLOOKUP($D1770,metadata!$B$2:$S$451,17,0)</f>
        <v/>
      </c>
      <c r="U1770" s="0" t="str">
        <f aca="false">VLOOKUP($D1770,metadata!$B$2:$S$451,18,0)</f>
        <v/>
      </c>
      <c r="V1770" s="0" t="n">
        <f aca="false">VLOOKUP($D1770,metadata!$B$2:$Z$451,19,0)</f>
        <v>25</v>
      </c>
      <c r="W1770" s="0" t="str">
        <f aca="false">VLOOKUP($D1770,metadata!$B$2:$Z$451,20,0)</f>
        <v>global average</v>
      </c>
      <c r="X1770" s="0" t="str">
        <f aca="false">VLOOKUP($D1770,metadata!$B$2:$Z$451,21,0)</f>
        <v/>
      </c>
      <c r="Y1770" s="0" t="n">
        <f aca="false">VLOOKUP($D1770,metadata!$B$2:$Z$451,22,0)</f>
        <v>46</v>
      </c>
      <c r="Z1770" s="0" t="str">
        <f aca="false">VLOOKUP($D1770,metadata!$B$2:$Z$451,23,0)</f>
        <v/>
      </c>
      <c r="AA1770" s="0" t="str">
        <f aca="false">VLOOKUP($D1770,metadata!$B$2:$Z$451,24,0)</f>
        <v>larval</v>
      </c>
      <c r="AB1770" s="0" t="str">
        <f aca="false">VLOOKUP($D1770,metadata!$B$2:$Z$451,25,0)</f>
        <v/>
      </c>
      <c r="AC1770" s="0" t="n">
        <v>11.9454545454545</v>
      </c>
      <c r="AD1770" s="0" t="n">
        <v>100</v>
      </c>
      <c r="AF1770" s="0" t="n">
        <f aca="false">IF(AE1770="",V1770,AE1770)</f>
        <v>25</v>
      </c>
      <c r="AG1770" s="0" t="n">
        <v>12</v>
      </c>
      <c r="AH1770" s="0" t="n">
        <v>1999</v>
      </c>
      <c r="AI1770" s="0" t="s">
        <v>37</v>
      </c>
      <c r="AJ1770" s="0" t="s">
        <v>38</v>
      </c>
    </row>
    <row r="1771" customFormat="false" ht="13.8" hidden="false" customHeight="false" outlineLevel="0" collapsed="false">
      <c r="C1771" s="0" t="n">
        <v>1779</v>
      </c>
      <c r="D1771" s="3" t="str">
        <f aca="false">VLOOKUP(C1771,$A$1:$B$451,2)</f>
        <v>46-Nirasaki2</v>
      </c>
      <c r="E1771" s="0" t="str">
        <f aca="false">VLOOKUP($D1771,metadata!$B$2:$S$451,2,0)</f>
        <v>Shintani, Y; Ishikawa, Y</v>
      </c>
      <c r="F1771" s="0" t="str">
        <f aca="false">VLOOKUP($D1771,metadata!$B$2:$S$451,3,0)</f>
        <v>Transition of diapause attributes in the hybrid zone of the two morphological types of Psacothea hilaris (Coleoptera : Cerambycidae)</v>
      </c>
      <c r="G1771" s="0" t="str">
        <f aca="false">VLOOKUP($D1771,metadata!$B$2:$S$451,4,0)</f>
        <v>10.1093/ee/28.4.690</v>
      </c>
      <c r="H1771" s="0" t="str">
        <f aca="false">VLOOKUP($D1771,metadata!$B$2:$S$451,5,0)</f>
        <v>y</v>
      </c>
      <c r="I1771" s="0" t="str">
        <f aca="false">VLOOKUP($D1771,metadata!$B$2:$S$451,6,0)</f>
        <v>a</v>
      </c>
      <c r="J1771" s="0" t="str">
        <f aca="false">VLOOKUP($D1771,metadata!$B$2:$S$451,7,0)</f>
        <v>i</v>
      </c>
      <c r="K1771" s="0" t="n">
        <f aca="false">VLOOKUP($D1771,metadata!$B$2:$S$451,8,0)</f>
        <v>11</v>
      </c>
      <c r="L1771" s="0" t="n">
        <f aca="false">VLOOKUP($D1771,metadata!$B$2:$S$451,9,0)</f>
        <v>4</v>
      </c>
      <c r="M1771" s="0" t="str">
        <f aca="false">VLOOKUP($D1771,metadata!$B$2:$S$451,10,0)</f>
        <v>n</v>
      </c>
      <c r="N1771" s="0" t="str">
        <f aca="false">VLOOKUP($D1771,metadata!$B$2:$S$451,11,0)</f>
        <v>Psacothea hilaris</v>
      </c>
      <c r="O1771" s="0" t="str">
        <f aca="false">VLOOKUP($D1771,metadata!$B$2:$S$451,12,0)</f>
        <v>coleoptera</v>
      </c>
      <c r="P1771" s="0" t="str">
        <f aca="false">VLOOKUP($D1771,metadata!$B$2:$S$451,13,0)</f>
        <v>Nirasaki2</v>
      </c>
      <c r="Q1771" s="0" t="n">
        <f aca="false">VLOOKUP($D1771,metadata!$B$2:$S$451,14,0)</f>
        <v>35.708889</v>
      </c>
      <c r="R1771" s="0" t="n">
        <f aca="false">VLOOKUP($D1771,metadata!$B$2:$S$451,15,0)</f>
        <v>138.446111</v>
      </c>
      <c r="S1771" s="0" t="str">
        <f aca="false">VLOOKUP($D1771,metadata!$B$2:$S$451,16,0)</f>
        <v/>
      </c>
      <c r="T1771" s="0" t="str">
        <f aca="false">VLOOKUP($D1771,metadata!$B$2:$S$451,17,0)</f>
        <v/>
      </c>
      <c r="U1771" s="0" t="str">
        <f aca="false">VLOOKUP($D1771,metadata!$B$2:$S$451,18,0)</f>
        <v/>
      </c>
      <c r="V1771" s="0" t="n">
        <f aca="false">VLOOKUP($D1771,metadata!$B$2:$Z$451,19,0)</f>
        <v>25</v>
      </c>
      <c r="W1771" s="0" t="str">
        <f aca="false">VLOOKUP($D1771,metadata!$B$2:$Z$451,20,0)</f>
        <v>global average</v>
      </c>
      <c r="X1771" s="0" t="str">
        <f aca="false">VLOOKUP($D1771,metadata!$B$2:$Z$451,21,0)</f>
        <v/>
      </c>
      <c r="Y1771" s="0" t="n">
        <f aca="false">VLOOKUP($D1771,metadata!$B$2:$Z$451,22,0)</f>
        <v>46</v>
      </c>
      <c r="Z1771" s="0" t="str">
        <f aca="false">VLOOKUP($D1771,metadata!$B$2:$Z$451,23,0)</f>
        <v/>
      </c>
      <c r="AA1771" s="0" t="str">
        <f aca="false">VLOOKUP($D1771,metadata!$B$2:$Z$451,24,0)</f>
        <v>larval</v>
      </c>
      <c r="AB1771" s="0" t="str">
        <f aca="false">VLOOKUP($D1771,metadata!$B$2:$Z$451,25,0)</f>
        <v/>
      </c>
      <c r="AC1771" s="0" t="n">
        <v>13.0363636363636</v>
      </c>
      <c r="AD1771" s="0" t="n">
        <v>90.4109589041096</v>
      </c>
      <c r="AF1771" s="0" t="n">
        <f aca="false">IF(AE1771="",V1771,AE1771)</f>
        <v>25</v>
      </c>
      <c r="AG1771" s="0" t="n">
        <f aca="false">ROUND(AC1771,1)</f>
        <v>13</v>
      </c>
      <c r="AH1771" s="0" t="n">
        <v>1999</v>
      </c>
      <c r="AI1771" s="0" t="s">
        <v>37</v>
      </c>
      <c r="AJ1771" s="0" t="s">
        <v>38</v>
      </c>
    </row>
    <row r="1772" customFormat="false" ht="13.8" hidden="false" customHeight="false" outlineLevel="0" collapsed="false">
      <c r="C1772" s="0" t="n">
        <v>1780</v>
      </c>
      <c r="D1772" s="3" t="str">
        <f aca="false">VLOOKUP(C1772,$A$1:$B$451,2)</f>
        <v>46-Nirasaki2</v>
      </c>
      <c r="E1772" s="0" t="str">
        <f aca="false">VLOOKUP($D1772,metadata!$B$2:$S$451,2,0)</f>
        <v>Shintani, Y; Ishikawa, Y</v>
      </c>
      <c r="F1772" s="0" t="str">
        <f aca="false">VLOOKUP($D1772,metadata!$B$2:$S$451,3,0)</f>
        <v>Transition of diapause attributes in the hybrid zone of the two morphological types of Psacothea hilaris (Coleoptera : Cerambycidae)</v>
      </c>
      <c r="G1772" s="0" t="str">
        <f aca="false">VLOOKUP($D1772,metadata!$B$2:$S$451,4,0)</f>
        <v>10.1093/ee/28.4.690</v>
      </c>
      <c r="H1772" s="0" t="str">
        <f aca="false">VLOOKUP($D1772,metadata!$B$2:$S$451,5,0)</f>
        <v>y</v>
      </c>
      <c r="I1772" s="0" t="str">
        <f aca="false">VLOOKUP($D1772,metadata!$B$2:$S$451,6,0)</f>
        <v>a</v>
      </c>
      <c r="J1772" s="0" t="str">
        <f aca="false">VLOOKUP($D1772,metadata!$B$2:$S$451,7,0)</f>
        <v>i</v>
      </c>
      <c r="K1772" s="0" t="n">
        <f aca="false">VLOOKUP($D1772,metadata!$B$2:$S$451,8,0)</f>
        <v>11</v>
      </c>
      <c r="L1772" s="0" t="n">
        <f aca="false">VLOOKUP($D1772,metadata!$B$2:$S$451,9,0)</f>
        <v>4</v>
      </c>
      <c r="M1772" s="0" t="str">
        <f aca="false">VLOOKUP($D1772,metadata!$B$2:$S$451,10,0)</f>
        <v>n</v>
      </c>
      <c r="N1772" s="0" t="str">
        <f aca="false">VLOOKUP($D1772,metadata!$B$2:$S$451,11,0)</f>
        <v>Psacothea hilaris</v>
      </c>
      <c r="O1772" s="0" t="str">
        <f aca="false">VLOOKUP($D1772,metadata!$B$2:$S$451,12,0)</f>
        <v>coleoptera</v>
      </c>
      <c r="P1772" s="0" t="str">
        <f aca="false">VLOOKUP($D1772,metadata!$B$2:$S$451,13,0)</f>
        <v>Nirasaki2</v>
      </c>
      <c r="Q1772" s="0" t="n">
        <f aca="false">VLOOKUP($D1772,metadata!$B$2:$S$451,14,0)</f>
        <v>35.708889</v>
      </c>
      <c r="R1772" s="0" t="n">
        <f aca="false">VLOOKUP($D1772,metadata!$B$2:$S$451,15,0)</f>
        <v>138.446111</v>
      </c>
      <c r="S1772" s="0" t="str">
        <f aca="false">VLOOKUP($D1772,metadata!$B$2:$S$451,16,0)</f>
        <v/>
      </c>
      <c r="T1772" s="0" t="str">
        <f aca="false">VLOOKUP($D1772,metadata!$B$2:$S$451,17,0)</f>
        <v/>
      </c>
      <c r="U1772" s="0" t="str">
        <f aca="false">VLOOKUP($D1772,metadata!$B$2:$S$451,18,0)</f>
        <v/>
      </c>
      <c r="V1772" s="0" t="n">
        <f aca="false">VLOOKUP($D1772,metadata!$B$2:$Z$451,19,0)</f>
        <v>25</v>
      </c>
      <c r="W1772" s="0" t="str">
        <f aca="false">VLOOKUP($D1772,metadata!$B$2:$Z$451,20,0)</f>
        <v>global average</v>
      </c>
      <c r="X1772" s="0" t="str">
        <f aca="false">VLOOKUP($D1772,metadata!$B$2:$Z$451,21,0)</f>
        <v/>
      </c>
      <c r="Y1772" s="0" t="n">
        <f aca="false">VLOOKUP($D1772,metadata!$B$2:$Z$451,22,0)</f>
        <v>46</v>
      </c>
      <c r="Z1772" s="0" t="str">
        <f aca="false">VLOOKUP($D1772,metadata!$B$2:$Z$451,23,0)</f>
        <v/>
      </c>
      <c r="AA1772" s="0" t="str">
        <f aca="false">VLOOKUP($D1772,metadata!$B$2:$Z$451,24,0)</f>
        <v>larval</v>
      </c>
      <c r="AB1772" s="0" t="str">
        <f aca="false">VLOOKUP($D1772,metadata!$B$2:$Z$451,25,0)</f>
        <v/>
      </c>
      <c r="AC1772" s="0" t="n">
        <v>14.0181818181818</v>
      </c>
      <c r="AD1772" s="0" t="n">
        <v>-1.3698630136987</v>
      </c>
      <c r="AF1772" s="0" t="n">
        <f aca="false">IF(AE1772="",V1772,AE1772)</f>
        <v>25</v>
      </c>
      <c r="AG1772" s="0" t="n">
        <f aca="false">ROUND(AC1772,1)</f>
        <v>14</v>
      </c>
      <c r="AH1772" s="0" t="n">
        <v>1999</v>
      </c>
      <c r="AI1772" s="0" t="s">
        <v>37</v>
      </c>
      <c r="AJ1772" s="0" t="s">
        <v>38</v>
      </c>
    </row>
    <row r="1773" customFormat="false" ht="13.8" hidden="false" customHeight="false" outlineLevel="0" collapsed="false">
      <c r="C1773" s="0" t="n">
        <v>1781</v>
      </c>
      <c r="D1773" s="3" t="str">
        <f aca="false">VLOOKUP(C1773,$A$1:$B$451,2)</f>
        <v>46-Nirasaki2</v>
      </c>
      <c r="E1773" s="0" t="str">
        <f aca="false">VLOOKUP($D1773,metadata!$B$2:$S$451,2,0)</f>
        <v>Shintani, Y; Ishikawa, Y</v>
      </c>
      <c r="F1773" s="0" t="str">
        <f aca="false">VLOOKUP($D1773,metadata!$B$2:$S$451,3,0)</f>
        <v>Transition of diapause attributes in the hybrid zone of the two morphological types of Psacothea hilaris (Coleoptera : Cerambycidae)</v>
      </c>
      <c r="G1773" s="0" t="str">
        <f aca="false">VLOOKUP($D1773,metadata!$B$2:$S$451,4,0)</f>
        <v>10.1093/ee/28.4.690</v>
      </c>
      <c r="H1773" s="0" t="str">
        <f aca="false">VLOOKUP($D1773,metadata!$B$2:$S$451,5,0)</f>
        <v>y</v>
      </c>
      <c r="I1773" s="0" t="str">
        <f aca="false">VLOOKUP($D1773,metadata!$B$2:$S$451,6,0)</f>
        <v>a</v>
      </c>
      <c r="J1773" s="0" t="str">
        <f aca="false">VLOOKUP($D1773,metadata!$B$2:$S$451,7,0)</f>
        <v>i</v>
      </c>
      <c r="K1773" s="0" t="n">
        <f aca="false">VLOOKUP($D1773,metadata!$B$2:$S$451,8,0)</f>
        <v>11</v>
      </c>
      <c r="L1773" s="0" t="n">
        <f aca="false">VLOOKUP($D1773,metadata!$B$2:$S$451,9,0)</f>
        <v>4</v>
      </c>
      <c r="M1773" s="0" t="str">
        <f aca="false">VLOOKUP($D1773,metadata!$B$2:$S$451,10,0)</f>
        <v>n</v>
      </c>
      <c r="N1773" s="0" t="str">
        <f aca="false">VLOOKUP($D1773,metadata!$B$2:$S$451,11,0)</f>
        <v>Psacothea hilaris</v>
      </c>
      <c r="O1773" s="0" t="str">
        <f aca="false">VLOOKUP($D1773,metadata!$B$2:$S$451,12,0)</f>
        <v>coleoptera</v>
      </c>
      <c r="P1773" s="0" t="str">
        <f aca="false">VLOOKUP($D1773,metadata!$B$2:$S$451,13,0)</f>
        <v>Nirasaki2</v>
      </c>
      <c r="Q1773" s="0" t="n">
        <f aca="false">VLOOKUP($D1773,metadata!$B$2:$S$451,14,0)</f>
        <v>35.708889</v>
      </c>
      <c r="R1773" s="0" t="n">
        <f aca="false">VLOOKUP($D1773,metadata!$B$2:$S$451,15,0)</f>
        <v>138.446111</v>
      </c>
      <c r="S1773" s="0" t="str">
        <f aca="false">VLOOKUP($D1773,metadata!$B$2:$S$451,16,0)</f>
        <v/>
      </c>
      <c r="T1773" s="0" t="str">
        <f aca="false">VLOOKUP($D1773,metadata!$B$2:$S$451,17,0)</f>
        <v/>
      </c>
      <c r="U1773" s="0" t="str">
        <f aca="false">VLOOKUP($D1773,metadata!$B$2:$S$451,18,0)</f>
        <v/>
      </c>
      <c r="V1773" s="0" t="n">
        <f aca="false">VLOOKUP($D1773,metadata!$B$2:$Z$451,19,0)</f>
        <v>25</v>
      </c>
      <c r="W1773" s="0" t="str">
        <f aca="false">VLOOKUP($D1773,metadata!$B$2:$Z$451,20,0)</f>
        <v>global average</v>
      </c>
      <c r="X1773" s="0" t="str">
        <f aca="false">VLOOKUP($D1773,metadata!$B$2:$Z$451,21,0)</f>
        <v/>
      </c>
      <c r="Y1773" s="0" t="n">
        <f aca="false">VLOOKUP($D1773,metadata!$B$2:$Z$451,22,0)</f>
        <v>46</v>
      </c>
      <c r="Z1773" s="0" t="str">
        <f aca="false">VLOOKUP($D1773,metadata!$B$2:$Z$451,23,0)</f>
        <v/>
      </c>
      <c r="AA1773" s="0" t="str">
        <f aca="false">VLOOKUP($D1773,metadata!$B$2:$Z$451,24,0)</f>
        <v>larval</v>
      </c>
      <c r="AB1773" s="0" t="str">
        <f aca="false">VLOOKUP($D1773,metadata!$B$2:$Z$451,25,0)</f>
        <v/>
      </c>
      <c r="AC1773" s="0" t="n">
        <v>15</v>
      </c>
      <c r="AD1773" s="0" t="n">
        <v>1.3698630136987</v>
      </c>
      <c r="AF1773" s="0" t="n">
        <f aca="false">IF(AE1773="",V1773,AE1773)</f>
        <v>25</v>
      </c>
      <c r="AG1773" s="0" t="n">
        <f aca="false">ROUND(AC1773,1)</f>
        <v>15</v>
      </c>
      <c r="AH1773" s="0" t="n">
        <v>1999</v>
      </c>
      <c r="AI1773" s="0" t="s">
        <v>37</v>
      </c>
      <c r="AJ1773" s="0" t="s">
        <v>38</v>
      </c>
    </row>
    <row r="1774" customFormat="false" ht="13.8" hidden="false" customHeight="false" outlineLevel="0" collapsed="false">
      <c r="C1774" s="0" t="n">
        <v>1782</v>
      </c>
      <c r="D1774" s="3" t="str">
        <f aca="false">VLOOKUP(C1774,$A$1:$B$451,2)</f>
        <v>46-Nirasaki3</v>
      </c>
      <c r="E1774" s="0" t="str">
        <f aca="false">VLOOKUP($D1774,metadata!$B$2:$S$451,2,0)</f>
        <v>Shintani, Y; Ishikawa, Y</v>
      </c>
      <c r="F1774" s="0" t="str">
        <f aca="false">VLOOKUP($D1774,metadata!$B$2:$S$451,3,0)</f>
        <v>Transition of diapause attributes in the hybrid zone of the two morphological types of Psacothea hilaris (Coleoptera : Cerambycidae)</v>
      </c>
      <c r="G1774" s="0" t="str">
        <f aca="false">VLOOKUP($D1774,metadata!$B$2:$S$451,4,0)</f>
        <v>10.1093/ee/28.4.690</v>
      </c>
      <c r="H1774" s="0" t="str">
        <f aca="false">VLOOKUP($D1774,metadata!$B$2:$S$451,5,0)</f>
        <v>y</v>
      </c>
      <c r="I1774" s="0" t="str">
        <f aca="false">VLOOKUP($D1774,metadata!$B$2:$S$451,6,0)</f>
        <v>a</v>
      </c>
      <c r="J1774" s="0" t="str">
        <f aca="false">VLOOKUP($D1774,metadata!$B$2:$S$451,7,0)</f>
        <v>i</v>
      </c>
      <c r="K1774" s="0" t="n">
        <f aca="false">VLOOKUP($D1774,metadata!$B$2:$S$451,8,0)</f>
        <v>11</v>
      </c>
      <c r="L1774" s="0" t="n">
        <f aca="false">VLOOKUP($D1774,metadata!$B$2:$S$451,9,0)</f>
        <v>4</v>
      </c>
      <c r="M1774" s="0" t="str">
        <f aca="false">VLOOKUP($D1774,metadata!$B$2:$S$451,10,0)</f>
        <v>n</v>
      </c>
      <c r="N1774" s="0" t="str">
        <f aca="false">VLOOKUP($D1774,metadata!$B$2:$S$451,11,0)</f>
        <v>Psacothea hilaris</v>
      </c>
      <c r="O1774" s="0" t="str">
        <f aca="false">VLOOKUP($D1774,metadata!$B$2:$S$451,12,0)</f>
        <v>coleoptera</v>
      </c>
      <c r="P1774" s="0" t="str">
        <f aca="false">VLOOKUP($D1774,metadata!$B$2:$S$451,13,0)</f>
        <v>Nirasaki3</v>
      </c>
      <c r="Q1774" s="0" t="n">
        <f aca="false">VLOOKUP($D1774,metadata!$B$2:$S$451,14,0)</f>
        <v>35.708889</v>
      </c>
      <c r="R1774" s="0" t="n">
        <f aca="false">VLOOKUP($D1774,metadata!$B$2:$S$451,15,0)</f>
        <v>138.446111</v>
      </c>
      <c r="S1774" s="0" t="str">
        <f aca="false">VLOOKUP($D1774,metadata!$B$2:$S$451,16,0)</f>
        <v/>
      </c>
      <c r="T1774" s="0" t="str">
        <f aca="false">VLOOKUP($D1774,metadata!$B$2:$S$451,17,0)</f>
        <v/>
      </c>
      <c r="U1774" s="0" t="str">
        <f aca="false">VLOOKUP($D1774,metadata!$B$2:$S$451,18,0)</f>
        <v/>
      </c>
      <c r="V1774" s="0" t="n">
        <f aca="false">VLOOKUP($D1774,metadata!$B$2:$Z$451,19,0)</f>
        <v>25</v>
      </c>
      <c r="W1774" s="0" t="str">
        <f aca="false">VLOOKUP($D1774,metadata!$B$2:$Z$451,20,0)</f>
        <v>global average</v>
      </c>
      <c r="X1774" s="0" t="str">
        <f aca="false">VLOOKUP($D1774,metadata!$B$2:$Z$451,21,0)</f>
        <v/>
      </c>
      <c r="Y1774" s="0" t="n">
        <f aca="false">VLOOKUP($D1774,metadata!$B$2:$Z$451,22,0)</f>
        <v>46</v>
      </c>
      <c r="Z1774" s="0" t="str">
        <f aca="false">VLOOKUP($D1774,metadata!$B$2:$Z$451,23,0)</f>
        <v/>
      </c>
      <c r="AA1774" s="0" t="str">
        <f aca="false">VLOOKUP($D1774,metadata!$B$2:$Z$451,24,0)</f>
        <v>larval</v>
      </c>
      <c r="AB1774" s="0" t="str">
        <f aca="false">VLOOKUP($D1774,metadata!$B$2:$Z$451,25,0)</f>
        <v/>
      </c>
      <c r="AC1774" s="0" t="n">
        <v>12</v>
      </c>
      <c r="AD1774" s="0" t="n">
        <v>79.4520547945206</v>
      </c>
      <c r="AF1774" s="0" t="n">
        <f aca="false">IF(AE1774="",V1774,AE1774)</f>
        <v>25</v>
      </c>
      <c r="AG1774" s="0" t="n">
        <f aca="false">ROUND(AC1774,1)</f>
        <v>12</v>
      </c>
      <c r="AH1774" s="0" t="n">
        <v>1999</v>
      </c>
      <c r="AI1774" s="0" t="s">
        <v>37</v>
      </c>
      <c r="AJ1774" s="0" t="s">
        <v>38</v>
      </c>
    </row>
    <row r="1775" customFormat="false" ht="13.8" hidden="false" customHeight="false" outlineLevel="0" collapsed="false">
      <c r="C1775" s="0" t="n">
        <v>1783</v>
      </c>
      <c r="D1775" s="3" t="str">
        <f aca="false">VLOOKUP(C1775,$A$1:$B$451,2)</f>
        <v>46-Nirasaki3</v>
      </c>
      <c r="E1775" s="0" t="str">
        <f aca="false">VLOOKUP($D1775,metadata!$B$2:$S$451,2,0)</f>
        <v>Shintani, Y; Ishikawa, Y</v>
      </c>
      <c r="F1775" s="0" t="str">
        <f aca="false">VLOOKUP($D1775,metadata!$B$2:$S$451,3,0)</f>
        <v>Transition of diapause attributes in the hybrid zone of the two morphological types of Psacothea hilaris (Coleoptera : Cerambycidae)</v>
      </c>
      <c r="G1775" s="0" t="str">
        <f aca="false">VLOOKUP($D1775,metadata!$B$2:$S$451,4,0)</f>
        <v>10.1093/ee/28.4.690</v>
      </c>
      <c r="H1775" s="0" t="str">
        <f aca="false">VLOOKUP($D1775,metadata!$B$2:$S$451,5,0)</f>
        <v>y</v>
      </c>
      <c r="I1775" s="0" t="str">
        <f aca="false">VLOOKUP($D1775,metadata!$B$2:$S$451,6,0)</f>
        <v>a</v>
      </c>
      <c r="J1775" s="0" t="str">
        <f aca="false">VLOOKUP($D1775,metadata!$B$2:$S$451,7,0)</f>
        <v>i</v>
      </c>
      <c r="K1775" s="0" t="n">
        <f aca="false">VLOOKUP($D1775,metadata!$B$2:$S$451,8,0)</f>
        <v>11</v>
      </c>
      <c r="L1775" s="0" t="n">
        <f aca="false">VLOOKUP($D1775,metadata!$B$2:$S$451,9,0)</f>
        <v>4</v>
      </c>
      <c r="M1775" s="0" t="str">
        <f aca="false">VLOOKUP($D1775,metadata!$B$2:$S$451,10,0)</f>
        <v>n</v>
      </c>
      <c r="N1775" s="0" t="str">
        <f aca="false">VLOOKUP($D1775,metadata!$B$2:$S$451,11,0)</f>
        <v>Psacothea hilaris</v>
      </c>
      <c r="O1775" s="0" t="str">
        <f aca="false">VLOOKUP($D1775,metadata!$B$2:$S$451,12,0)</f>
        <v>coleoptera</v>
      </c>
      <c r="P1775" s="0" t="str">
        <f aca="false">VLOOKUP($D1775,metadata!$B$2:$S$451,13,0)</f>
        <v>Nirasaki3</v>
      </c>
      <c r="Q1775" s="0" t="n">
        <f aca="false">VLOOKUP($D1775,metadata!$B$2:$S$451,14,0)</f>
        <v>35.708889</v>
      </c>
      <c r="R1775" s="0" t="n">
        <f aca="false">VLOOKUP($D1775,metadata!$B$2:$S$451,15,0)</f>
        <v>138.446111</v>
      </c>
      <c r="S1775" s="0" t="str">
        <f aca="false">VLOOKUP($D1775,metadata!$B$2:$S$451,16,0)</f>
        <v/>
      </c>
      <c r="T1775" s="0" t="str">
        <f aca="false">VLOOKUP($D1775,metadata!$B$2:$S$451,17,0)</f>
        <v/>
      </c>
      <c r="U1775" s="0" t="str">
        <f aca="false">VLOOKUP($D1775,metadata!$B$2:$S$451,18,0)</f>
        <v/>
      </c>
      <c r="V1775" s="0" t="n">
        <f aca="false">VLOOKUP($D1775,metadata!$B$2:$Z$451,19,0)</f>
        <v>25</v>
      </c>
      <c r="W1775" s="0" t="str">
        <f aca="false">VLOOKUP($D1775,metadata!$B$2:$Z$451,20,0)</f>
        <v>global average</v>
      </c>
      <c r="X1775" s="0" t="str">
        <f aca="false">VLOOKUP($D1775,metadata!$B$2:$Z$451,21,0)</f>
        <v/>
      </c>
      <c r="Y1775" s="0" t="n">
        <f aca="false">VLOOKUP($D1775,metadata!$B$2:$Z$451,22,0)</f>
        <v>46</v>
      </c>
      <c r="Z1775" s="0" t="str">
        <f aca="false">VLOOKUP($D1775,metadata!$B$2:$Z$451,23,0)</f>
        <v/>
      </c>
      <c r="AA1775" s="0" t="str">
        <f aca="false">VLOOKUP($D1775,metadata!$B$2:$Z$451,24,0)</f>
        <v>larval</v>
      </c>
      <c r="AB1775" s="0" t="str">
        <f aca="false">VLOOKUP($D1775,metadata!$B$2:$Z$451,25,0)</f>
        <v/>
      </c>
      <c r="AC1775" s="0" t="n">
        <v>12.9642857142857</v>
      </c>
      <c r="AD1775" s="0" t="n">
        <v>67.1232876712329</v>
      </c>
      <c r="AF1775" s="0" t="n">
        <f aca="false">IF(AE1775="",V1775,AE1775)</f>
        <v>25</v>
      </c>
      <c r="AG1775" s="0" t="n">
        <f aca="false">ROUND(AC1775,1)</f>
        <v>13</v>
      </c>
      <c r="AH1775" s="0" t="n">
        <v>1999</v>
      </c>
      <c r="AI1775" s="0" t="s">
        <v>37</v>
      </c>
      <c r="AJ1775" s="0" t="s">
        <v>38</v>
      </c>
    </row>
    <row r="1776" customFormat="false" ht="13.8" hidden="false" customHeight="false" outlineLevel="0" collapsed="false">
      <c r="C1776" s="0" t="n">
        <v>1784</v>
      </c>
      <c r="D1776" s="3" t="str">
        <f aca="false">VLOOKUP(C1776,$A$1:$B$451,2)</f>
        <v>46-Nirasaki3</v>
      </c>
      <c r="E1776" s="0" t="str">
        <f aca="false">VLOOKUP($D1776,metadata!$B$2:$S$451,2,0)</f>
        <v>Shintani, Y; Ishikawa, Y</v>
      </c>
      <c r="F1776" s="0" t="str">
        <f aca="false">VLOOKUP($D1776,metadata!$B$2:$S$451,3,0)</f>
        <v>Transition of diapause attributes in the hybrid zone of the two morphological types of Psacothea hilaris (Coleoptera : Cerambycidae)</v>
      </c>
      <c r="G1776" s="0" t="str">
        <f aca="false">VLOOKUP($D1776,metadata!$B$2:$S$451,4,0)</f>
        <v>10.1093/ee/28.4.690</v>
      </c>
      <c r="H1776" s="0" t="str">
        <f aca="false">VLOOKUP($D1776,metadata!$B$2:$S$451,5,0)</f>
        <v>y</v>
      </c>
      <c r="I1776" s="0" t="str">
        <f aca="false">VLOOKUP($D1776,metadata!$B$2:$S$451,6,0)</f>
        <v>a</v>
      </c>
      <c r="J1776" s="0" t="str">
        <f aca="false">VLOOKUP($D1776,metadata!$B$2:$S$451,7,0)</f>
        <v>i</v>
      </c>
      <c r="K1776" s="0" t="n">
        <f aca="false">VLOOKUP($D1776,metadata!$B$2:$S$451,8,0)</f>
        <v>11</v>
      </c>
      <c r="L1776" s="0" t="n">
        <f aca="false">VLOOKUP($D1776,metadata!$B$2:$S$451,9,0)</f>
        <v>4</v>
      </c>
      <c r="M1776" s="0" t="str">
        <f aca="false">VLOOKUP($D1776,metadata!$B$2:$S$451,10,0)</f>
        <v>n</v>
      </c>
      <c r="N1776" s="0" t="str">
        <f aca="false">VLOOKUP($D1776,metadata!$B$2:$S$451,11,0)</f>
        <v>Psacothea hilaris</v>
      </c>
      <c r="O1776" s="0" t="str">
        <f aca="false">VLOOKUP($D1776,metadata!$B$2:$S$451,12,0)</f>
        <v>coleoptera</v>
      </c>
      <c r="P1776" s="0" t="str">
        <f aca="false">VLOOKUP($D1776,metadata!$B$2:$S$451,13,0)</f>
        <v>Nirasaki3</v>
      </c>
      <c r="Q1776" s="0" t="n">
        <f aca="false">VLOOKUP($D1776,metadata!$B$2:$S$451,14,0)</f>
        <v>35.708889</v>
      </c>
      <c r="R1776" s="0" t="n">
        <f aca="false">VLOOKUP($D1776,metadata!$B$2:$S$451,15,0)</f>
        <v>138.446111</v>
      </c>
      <c r="S1776" s="0" t="str">
        <f aca="false">VLOOKUP($D1776,metadata!$B$2:$S$451,16,0)</f>
        <v/>
      </c>
      <c r="T1776" s="0" t="str">
        <f aca="false">VLOOKUP($D1776,metadata!$B$2:$S$451,17,0)</f>
        <v/>
      </c>
      <c r="U1776" s="0" t="str">
        <f aca="false">VLOOKUP($D1776,metadata!$B$2:$S$451,18,0)</f>
        <v/>
      </c>
      <c r="V1776" s="0" t="n">
        <f aca="false">VLOOKUP($D1776,metadata!$B$2:$Z$451,19,0)</f>
        <v>25</v>
      </c>
      <c r="W1776" s="0" t="str">
        <f aca="false">VLOOKUP($D1776,metadata!$B$2:$Z$451,20,0)</f>
        <v>global average</v>
      </c>
      <c r="X1776" s="0" t="str">
        <f aca="false">VLOOKUP($D1776,metadata!$B$2:$Z$451,21,0)</f>
        <v/>
      </c>
      <c r="Y1776" s="0" t="n">
        <f aca="false">VLOOKUP($D1776,metadata!$B$2:$Z$451,22,0)</f>
        <v>46</v>
      </c>
      <c r="Z1776" s="0" t="str">
        <f aca="false">VLOOKUP($D1776,metadata!$B$2:$Z$451,23,0)</f>
        <v/>
      </c>
      <c r="AA1776" s="0" t="str">
        <f aca="false">VLOOKUP($D1776,metadata!$B$2:$Z$451,24,0)</f>
        <v>larval</v>
      </c>
      <c r="AB1776" s="0" t="str">
        <f aca="false">VLOOKUP($D1776,metadata!$B$2:$Z$451,25,0)</f>
        <v/>
      </c>
      <c r="AC1776" s="0" t="n">
        <v>13.9821428571428</v>
      </c>
      <c r="AD1776" s="0" t="n">
        <v>5.47945205479459</v>
      </c>
      <c r="AF1776" s="0" t="n">
        <f aca="false">IF(AE1776="",V1776,AE1776)</f>
        <v>25</v>
      </c>
      <c r="AG1776" s="0" t="n">
        <f aca="false">ROUND(AC1776,1)</f>
        <v>14</v>
      </c>
      <c r="AH1776" s="0" t="n">
        <v>1999</v>
      </c>
      <c r="AI1776" s="0" t="s">
        <v>37</v>
      </c>
      <c r="AJ1776" s="0" t="s">
        <v>38</v>
      </c>
    </row>
    <row r="1777" customFormat="false" ht="13.8" hidden="false" customHeight="false" outlineLevel="0" collapsed="false">
      <c r="C1777" s="0" t="n">
        <v>1785</v>
      </c>
      <c r="D1777" s="3" t="str">
        <f aca="false">VLOOKUP(C1777,$A$1:$B$451,2)</f>
        <v>46-Nirasaki3</v>
      </c>
      <c r="E1777" s="0" t="str">
        <f aca="false">VLOOKUP($D1777,metadata!$B$2:$S$451,2,0)</f>
        <v>Shintani, Y; Ishikawa, Y</v>
      </c>
      <c r="F1777" s="0" t="str">
        <f aca="false">VLOOKUP($D1777,metadata!$B$2:$S$451,3,0)</f>
        <v>Transition of diapause attributes in the hybrid zone of the two morphological types of Psacothea hilaris (Coleoptera : Cerambycidae)</v>
      </c>
      <c r="G1777" s="0" t="str">
        <f aca="false">VLOOKUP($D1777,metadata!$B$2:$S$451,4,0)</f>
        <v>10.1093/ee/28.4.690</v>
      </c>
      <c r="H1777" s="0" t="str">
        <f aca="false">VLOOKUP($D1777,metadata!$B$2:$S$451,5,0)</f>
        <v>y</v>
      </c>
      <c r="I1777" s="0" t="str">
        <f aca="false">VLOOKUP($D1777,metadata!$B$2:$S$451,6,0)</f>
        <v>a</v>
      </c>
      <c r="J1777" s="0" t="str">
        <f aca="false">VLOOKUP($D1777,metadata!$B$2:$S$451,7,0)</f>
        <v>i</v>
      </c>
      <c r="K1777" s="0" t="n">
        <f aca="false">VLOOKUP($D1777,metadata!$B$2:$S$451,8,0)</f>
        <v>11</v>
      </c>
      <c r="L1777" s="0" t="n">
        <f aca="false">VLOOKUP($D1777,metadata!$B$2:$S$451,9,0)</f>
        <v>4</v>
      </c>
      <c r="M1777" s="0" t="str">
        <f aca="false">VLOOKUP($D1777,metadata!$B$2:$S$451,10,0)</f>
        <v>n</v>
      </c>
      <c r="N1777" s="0" t="str">
        <f aca="false">VLOOKUP($D1777,metadata!$B$2:$S$451,11,0)</f>
        <v>Psacothea hilaris</v>
      </c>
      <c r="O1777" s="0" t="str">
        <f aca="false">VLOOKUP($D1777,metadata!$B$2:$S$451,12,0)</f>
        <v>coleoptera</v>
      </c>
      <c r="P1777" s="0" t="str">
        <f aca="false">VLOOKUP($D1777,metadata!$B$2:$S$451,13,0)</f>
        <v>Nirasaki3</v>
      </c>
      <c r="Q1777" s="0" t="n">
        <f aca="false">VLOOKUP($D1777,metadata!$B$2:$S$451,14,0)</f>
        <v>35.708889</v>
      </c>
      <c r="R1777" s="0" t="n">
        <f aca="false">VLOOKUP($D1777,metadata!$B$2:$S$451,15,0)</f>
        <v>138.446111</v>
      </c>
      <c r="S1777" s="0" t="str">
        <f aca="false">VLOOKUP($D1777,metadata!$B$2:$S$451,16,0)</f>
        <v/>
      </c>
      <c r="T1777" s="0" t="str">
        <f aca="false">VLOOKUP($D1777,metadata!$B$2:$S$451,17,0)</f>
        <v/>
      </c>
      <c r="U1777" s="0" t="str">
        <f aca="false">VLOOKUP($D1777,metadata!$B$2:$S$451,18,0)</f>
        <v/>
      </c>
      <c r="V1777" s="0" t="n">
        <f aca="false">VLOOKUP($D1777,metadata!$B$2:$Z$451,19,0)</f>
        <v>25</v>
      </c>
      <c r="W1777" s="0" t="str">
        <f aca="false">VLOOKUP($D1777,metadata!$B$2:$Z$451,20,0)</f>
        <v>global average</v>
      </c>
      <c r="X1777" s="0" t="str">
        <f aca="false">VLOOKUP($D1777,metadata!$B$2:$Z$451,21,0)</f>
        <v/>
      </c>
      <c r="Y1777" s="0" t="n">
        <f aca="false">VLOOKUP($D1777,metadata!$B$2:$Z$451,22,0)</f>
        <v>46</v>
      </c>
      <c r="Z1777" s="0" t="str">
        <f aca="false">VLOOKUP($D1777,metadata!$B$2:$Z$451,23,0)</f>
        <v/>
      </c>
      <c r="AA1777" s="0" t="str">
        <f aca="false">VLOOKUP($D1777,metadata!$B$2:$Z$451,24,0)</f>
        <v>larval</v>
      </c>
      <c r="AB1777" s="0" t="str">
        <f aca="false">VLOOKUP($D1777,metadata!$B$2:$Z$451,25,0)</f>
        <v/>
      </c>
      <c r="AC1777" s="0" t="n">
        <v>15</v>
      </c>
      <c r="AD1777" s="0" t="n">
        <v>1.3698630136987</v>
      </c>
      <c r="AF1777" s="0" t="n">
        <f aca="false">IF(AE1777="",V1777,AE1777)</f>
        <v>25</v>
      </c>
      <c r="AG1777" s="0" t="n">
        <f aca="false">ROUND(AC1777,1)</f>
        <v>15</v>
      </c>
      <c r="AH1777" s="0" t="n">
        <v>1999</v>
      </c>
      <c r="AI1777" s="0" t="s">
        <v>37</v>
      </c>
      <c r="AJ1777" s="0" t="s">
        <v>38</v>
      </c>
    </row>
    <row r="1778" customFormat="false" ht="13.8" hidden="false" customHeight="false" outlineLevel="0" collapsed="false">
      <c r="C1778" s="0" t="n">
        <v>1786</v>
      </c>
      <c r="D1778" s="3" t="str">
        <f aca="false">VLOOKUP(C1778,$A$1:$B$451,2)</f>
        <v>46-Hatsukari</v>
      </c>
      <c r="E1778" s="0" t="str">
        <f aca="false">VLOOKUP($D1778,metadata!$B$2:$S$451,2,0)</f>
        <v>Shintani, Y; Ishikawa, Y</v>
      </c>
      <c r="F1778" s="0" t="str">
        <f aca="false">VLOOKUP($D1778,metadata!$B$2:$S$451,3,0)</f>
        <v>Transition of diapause attributes in the hybrid zone of the two morphological types of Psacothea hilaris (Coleoptera : Cerambycidae)</v>
      </c>
      <c r="G1778" s="0" t="str">
        <f aca="false">VLOOKUP($D1778,metadata!$B$2:$S$451,4,0)</f>
        <v>10.1093/ee/28.4.690</v>
      </c>
      <c r="H1778" s="0" t="str">
        <f aca="false">VLOOKUP($D1778,metadata!$B$2:$S$451,5,0)</f>
        <v>y</v>
      </c>
      <c r="I1778" s="0" t="str">
        <f aca="false">VLOOKUP($D1778,metadata!$B$2:$S$451,6,0)</f>
        <v>a</v>
      </c>
      <c r="J1778" s="0" t="str">
        <f aca="false">VLOOKUP($D1778,metadata!$B$2:$S$451,7,0)</f>
        <v>i</v>
      </c>
      <c r="K1778" s="0" t="n">
        <f aca="false">VLOOKUP($D1778,metadata!$B$2:$S$451,8,0)</f>
        <v>11</v>
      </c>
      <c r="L1778" s="0" t="n">
        <f aca="false">VLOOKUP($D1778,metadata!$B$2:$S$451,9,0)</f>
        <v>4</v>
      </c>
      <c r="M1778" s="0" t="str">
        <f aca="false">VLOOKUP($D1778,metadata!$B$2:$S$451,10,0)</f>
        <v>n</v>
      </c>
      <c r="N1778" s="0" t="str">
        <f aca="false">VLOOKUP($D1778,metadata!$B$2:$S$451,11,0)</f>
        <v>Psacothea hilaris</v>
      </c>
      <c r="O1778" s="0" t="str">
        <f aca="false">VLOOKUP($D1778,metadata!$B$2:$S$451,12,0)</f>
        <v>coleoptera</v>
      </c>
      <c r="P1778" s="0" t="str">
        <f aca="false">VLOOKUP($D1778,metadata!$B$2:$S$451,13,0)</f>
        <v>Hatsukari</v>
      </c>
      <c r="Q1778" s="0" t="n">
        <f aca="false">VLOOKUP($D1778,metadata!$B$2:$S$451,14,0)</f>
        <v>35.610556</v>
      </c>
      <c r="R1778" s="0" t="n">
        <f aca="false">VLOOKUP($D1778,metadata!$B$2:$S$451,15,0)</f>
        <v>138.94</v>
      </c>
      <c r="S1778" s="0" t="str">
        <f aca="false">VLOOKUP($D1778,metadata!$B$2:$S$451,16,0)</f>
        <v/>
      </c>
      <c r="T1778" s="0" t="str">
        <f aca="false">VLOOKUP($D1778,metadata!$B$2:$S$451,17,0)</f>
        <v/>
      </c>
      <c r="U1778" s="0" t="str">
        <f aca="false">VLOOKUP($D1778,metadata!$B$2:$S$451,18,0)</f>
        <v/>
      </c>
      <c r="V1778" s="0" t="n">
        <f aca="false">VLOOKUP($D1778,metadata!$B$2:$Z$451,19,0)</f>
        <v>25</v>
      </c>
      <c r="W1778" s="0" t="str">
        <f aca="false">VLOOKUP($D1778,metadata!$B$2:$Z$451,20,0)</f>
        <v>global average</v>
      </c>
      <c r="X1778" s="0" t="str">
        <f aca="false">VLOOKUP($D1778,metadata!$B$2:$Z$451,21,0)</f>
        <v/>
      </c>
      <c r="Y1778" s="0" t="n">
        <f aca="false">VLOOKUP($D1778,metadata!$B$2:$Z$451,22,0)</f>
        <v>46</v>
      </c>
      <c r="Z1778" s="0" t="str">
        <f aca="false">VLOOKUP($D1778,metadata!$B$2:$Z$451,23,0)</f>
        <v/>
      </c>
      <c r="AA1778" s="0" t="str">
        <f aca="false">VLOOKUP($D1778,metadata!$B$2:$Z$451,24,0)</f>
        <v>larval</v>
      </c>
      <c r="AB1778" s="0" t="str">
        <f aca="false">VLOOKUP($D1778,metadata!$B$2:$Z$451,25,0)</f>
        <v/>
      </c>
      <c r="AC1778" s="0" t="n">
        <v>12</v>
      </c>
      <c r="AD1778" s="0" t="n">
        <v>40.2777777777776</v>
      </c>
      <c r="AF1778" s="0" t="n">
        <f aca="false">IF(AE1778="",V1778,AE1778)</f>
        <v>25</v>
      </c>
      <c r="AG1778" s="0" t="n">
        <f aca="false">ROUND(AC1778,1)</f>
        <v>12</v>
      </c>
      <c r="AH1778" s="0" t="n">
        <v>1999</v>
      </c>
      <c r="AI1778" s="0" t="s">
        <v>37</v>
      </c>
      <c r="AJ1778" s="0" t="s">
        <v>38</v>
      </c>
    </row>
    <row r="1779" customFormat="false" ht="13.8" hidden="false" customHeight="false" outlineLevel="0" collapsed="false">
      <c r="C1779" s="0" t="n">
        <v>1787</v>
      </c>
      <c r="D1779" s="3" t="str">
        <f aca="false">VLOOKUP(C1779,$A$1:$B$451,2)</f>
        <v>46-Hatsukari</v>
      </c>
      <c r="E1779" s="0" t="str">
        <f aca="false">VLOOKUP($D1779,metadata!$B$2:$S$451,2,0)</f>
        <v>Shintani, Y; Ishikawa, Y</v>
      </c>
      <c r="F1779" s="0" t="str">
        <f aca="false">VLOOKUP($D1779,metadata!$B$2:$S$451,3,0)</f>
        <v>Transition of diapause attributes in the hybrid zone of the two morphological types of Psacothea hilaris (Coleoptera : Cerambycidae)</v>
      </c>
      <c r="G1779" s="0" t="str">
        <f aca="false">VLOOKUP($D1779,metadata!$B$2:$S$451,4,0)</f>
        <v>10.1093/ee/28.4.690</v>
      </c>
      <c r="H1779" s="0" t="str">
        <f aca="false">VLOOKUP($D1779,metadata!$B$2:$S$451,5,0)</f>
        <v>y</v>
      </c>
      <c r="I1779" s="0" t="str">
        <f aca="false">VLOOKUP($D1779,metadata!$B$2:$S$451,6,0)</f>
        <v>a</v>
      </c>
      <c r="J1779" s="0" t="str">
        <f aca="false">VLOOKUP($D1779,metadata!$B$2:$S$451,7,0)</f>
        <v>i</v>
      </c>
      <c r="K1779" s="0" t="n">
        <f aca="false">VLOOKUP($D1779,metadata!$B$2:$S$451,8,0)</f>
        <v>11</v>
      </c>
      <c r="L1779" s="0" t="n">
        <f aca="false">VLOOKUP($D1779,metadata!$B$2:$S$451,9,0)</f>
        <v>4</v>
      </c>
      <c r="M1779" s="0" t="str">
        <f aca="false">VLOOKUP($D1779,metadata!$B$2:$S$451,10,0)</f>
        <v>n</v>
      </c>
      <c r="N1779" s="0" t="str">
        <f aca="false">VLOOKUP($D1779,metadata!$B$2:$S$451,11,0)</f>
        <v>Psacothea hilaris</v>
      </c>
      <c r="O1779" s="0" t="str">
        <f aca="false">VLOOKUP($D1779,metadata!$B$2:$S$451,12,0)</f>
        <v>coleoptera</v>
      </c>
      <c r="P1779" s="0" t="str">
        <f aca="false">VLOOKUP($D1779,metadata!$B$2:$S$451,13,0)</f>
        <v>Hatsukari</v>
      </c>
      <c r="Q1779" s="0" t="n">
        <f aca="false">VLOOKUP($D1779,metadata!$B$2:$S$451,14,0)</f>
        <v>35.610556</v>
      </c>
      <c r="R1779" s="0" t="n">
        <f aca="false">VLOOKUP($D1779,metadata!$B$2:$S$451,15,0)</f>
        <v>138.94</v>
      </c>
      <c r="S1779" s="0" t="str">
        <f aca="false">VLOOKUP($D1779,metadata!$B$2:$S$451,16,0)</f>
        <v/>
      </c>
      <c r="T1779" s="0" t="str">
        <f aca="false">VLOOKUP($D1779,metadata!$B$2:$S$451,17,0)</f>
        <v/>
      </c>
      <c r="U1779" s="0" t="str">
        <f aca="false">VLOOKUP($D1779,metadata!$B$2:$S$451,18,0)</f>
        <v/>
      </c>
      <c r="V1779" s="0" t="n">
        <f aca="false">VLOOKUP($D1779,metadata!$B$2:$Z$451,19,0)</f>
        <v>25</v>
      </c>
      <c r="W1779" s="0" t="str">
        <f aca="false">VLOOKUP($D1779,metadata!$B$2:$Z$451,20,0)</f>
        <v>global average</v>
      </c>
      <c r="X1779" s="0" t="str">
        <f aca="false">VLOOKUP($D1779,metadata!$B$2:$Z$451,21,0)</f>
        <v/>
      </c>
      <c r="Y1779" s="0" t="n">
        <f aca="false">VLOOKUP($D1779,metadata!$B$2:$Z$451,22,0)</f>
        <v>46</v>
      </c>
      <c r="Z1779" s="0" t="str">
        <f aca="false">VLOOKUP($D1779,metadata!$B$2:$Z$451,23,0)</f>
        <v/>
      </c>
      <c r="AA1779" s="0" t="str">
        <f aca="false">VLOOKUP($D1779,metadata!$B$2:$Z$451,24,0)</f>
        <v>larval</v>
      </c>
      <c r="AB1779" s="0" t="str">
        <f aca="false">VLOOKUP($D1779,metadata!$B$2:$Z$451,25,0)</f>
        <v/>
      </c>
      <c r="AC1779" s="0" t="n">
        <v>13.0178571428571</v>
      </c>
      <c r="AD1779" s="0" t="n">
        <v>15.2777777777777</v>
      </c>
      <c r="AF1779" s="0" t="n">
        <f aca="false">IF(AE1779="",V1779,AE1779)</f>
        <v>25</v>
      </c>
      <c r="AG1779" s="0" t="n">
        <f aca="false">ROUND(AC1779,1)</f>
        <v>13</v>
      </c>
      <c r="AH1779" s="0" t="n">
        <v>1999</v>
      </c>
      <c r="AI1779" s="0" t="s">
        <v>37</v>
      </c>
      <c r="AJ1779" s="0" t="s">
        <v>38</v>
      </c>
    </row>
    <row r="1780" customFormat="false" ht="13.8" hidden="false" customHeight="false" outlineLevel="0" collapsed="false">
      <c r="C1780" s="0" t="n">
        <v>1788</v>
      </c>
      <c r="D1780" s="3" t="str">
        <f aca="false">VLOOKUP(C1780,$A$1:$B$451,2)</f>
        <v>46-Hatsukari</v>
      </c>
      <c r="E1780" s="0" t="str">
        <f aca="false">VLOOKUP($D1780,metadata!$B$2:$S$451,2,0)</f>
        <v>Shintani, Y; Ishikawa, Y</v>
      </c>
      <c r="F1780" s="0" t="str">
        <f aca="false">VLOOKUP($D1780,metadata!$B$2:$S$451,3,0)</f>
        <v>Transition of diapause attributes in the hybrid zone of the two morphological types of Psacothea hilaris (Coleoptera : Cerambycidae)</v>
      </c>
      <c r="G1780" s="0" t="str">
        <f aca="false">VLOOKUP($D1780,metadata!$B$2:$S$451,4,0)</f>
        <v>10.1093/ee/28.4.690</v>
      </c>
      <c r="H1780" s="0" t="str">
        <f aca="false">VLOOKUP($D1780,metadata!$B$2:$S$451,5,0)</f>
        <v>y</v>
      </c>
      <c r="I1780" s="0" t="str">
        <f aca="false">VLOOKUP($D1780,metadata!$B$2:$S$451,6,0)</f>
        <v>a</v>
      </c>
      <c r="J1780" s="0" t="str">
        <f aca="false">VLOOKUP($D1780,metadata!$B$2:$S$451,7,0)</f>
        <v>i</v>
      </c>
      <c r="K1780" s="0" t="n">
        <f aca="false">VLOOKUP($D1780,metadata!$B$2:$S$451,8,0)</f>
        <v>11</v>
      </c>
      <c r="L1780" s="0" t="n">
        <f aca="false">VLOOKUP($D1780,metadata!$B$2:$S$451,9,0)</f>
        <v>4</v>
      </c>
      <c r="M1780" s="0" t="str">
        <f aca="false">VLOOKUP($D1780,metadata!$B$2:$S$451,10,0)</f>
        <v>n</v>
      </c>
      <c r="N1780" s="0" t="str">
        <f aca="false">VLOOKUP($D1780,metadata!$B$2:$S$451,11,0)</f>
        <v>Psacothea hilaris</v>
      </c>
      <c r="O1780" s="0" t="str">
        <f aca="false">VLOOKUP($D1780,metadata!$B$2:$S$451,12,0)</f>
        <v>coleoptera</v>
      </c>
      <c r="P1780" s="0" t="str">
        <f aca="false">VLOOKUP($D1780,metadata!$B$2:$S$451,13,0)</f>
        <v>Hatsukari</v>
      </c>
      <c r="Q1780" s="0" t="n">
        <f aca="false">VLOOKUP($D1780,metadata!$B$2:$S$451,14,0)</f>
        <v>35.610556</v>
      </c>
      <c r="R1780" s="0" t="n">
        <f aca="false">VLOOKUP($D1780,metadata!$B$2:$S$451,15,0)</f>
        <v>138.94</v>
      </c>
      <c r="S1780" s="0" t="str">
        <f aca="false">VLOOKUP($D1780,metadata!$B$2:$S$451,16,0)</f>
        <v/>
      </c>
      <c r="T1780" s="0" t="str">
        <f aca="false">VLOOKUP($D1780,metadata!$B$2:$S$451,17,0)</f>
        <v/>
      </c>
      <c r="U1780" s="0" t="str">
        <f aca="false">VLOOKUP($D1780,metadata!$B$2:$S$451,18,0)</f>
        <v/>
      </c>
      <c r="V1780" s="0" t="n">
        <f aca="false">VLOOKUP($D1780,metadata!$B$2:$Z$451,19,0)</f>
        <v>25</v>
      </c>
      <c r="W1780" s="0" t="str">
        <f aca="false">VLOOKUP($D1780,metadata!$B$2:$Z$451,20,0)</f>
        <v>global average</v>
      </c>
      <c r="X1780" s="0" t="str">
        <f aca="false">VLOOKUP($D1780,metadata!$B$2:$Z$451,21,0)</f>
        <v/>
      </c>
      <c r="Y1780" s="0" t="n">
        <f aca="false">VLOOKUP($D1780,metadata!$B$2:$Z$451,22,0)</f>
        <v>46</v>
      </c>
      <c r="Z1780" s="0" t="str">
        <f aca="false">VLOOKUP($D1780,metadata!$B$2:$Z$451,23,0)</f>
        <v/>
      </c>
      <c r="AA1780" s="0" t="str">
        <f aca="false">VLOOKUP($D1780,metadata!$B$2:$Z$451,24,0)</f>
        <v>larval</v>
      </c>
      <c r="AB1780" s="0" t="str">
        <f aca="false">VLOOKUP($D1780,metadata!$B$2:$Z$451,25,0)</f>
        <v/>
      </c>
      <c r="AC1780" s="0" t="n">
        <v>14.0357142857142</v>
      </c>
      <c r="AD1780" s="0" t="n">
        <v>0</v>
      </c>
      <c r="AF1780" s="0" t="n">
        <f aca="false">IF(AE1780="",V1780,AE1780)</f>
        <v>25</v>
      </c>
      <c r="AG1780" s="0" t="n">
        <f aca="false">ROUND(AC1780,1)</f>
        <v>14</v>
      </c>
      <c r="AH1780" s="0" t="n">
        <v>1999</v>
      </c>
      <c r="AI1780" s="0" t="s">
        <v>37</v>
      </c>
      <c r="AJ1780" s="0" t="s">
        <v>38</v>
      </c>
    </row>
    <row r="1781" customFormat="false" ht="13.8" hidden="false" customHeight="false" outlineLevel="0" collapsed="false">
      <c r="C1781" s="0" t="n">
        <v>1789</v>
      </c>
      <c r="D1781" s="3" t="str">
        <f aca="false">VLOOKUP(C1781,$A$1:$B$451,2)</f>
        <v>46-Hatsukari</v>
      </c>
      <c r="E1781" s="0" t="str">
        <f aca="false">VLOOKUP($D1781,metadata!$B$2:$S$451,2,0)</f>
        <v>Shintani, Y; Ishikawa, Y</v>
      </c>
      <c r="F1781" s="0" t="str">
        <f aca="false">VLOOKUP($D1781,metadata!$B$2:$S$451,3,0)</f>
        <v>Transition of diapause attributes in the hybrid zone of the two morphological types of Psacothea hilaris (Coleoptera : Cerambycidae)</v>
      </c>
      <c r="G1781" s="0" t="str">
        <f aca="false">VLOOKUP($D1781,metadata!$B$2:$S$451,4,0)</f>
        <v>10.1093/ee/28.4.690</v>
      </c>
      <c r="H1781" s="0" t="str">
        <f aca="false">VLOOKUP($D1781,metadata!$B$2:$S$451,5,0)</f>
        <v>y</v>
      </c>
      <c r="I1781" s="0" t="str">
        <f aca="false">VLOOKUP($D1781,metadata!$B$2:$S$451,6,0)</f>
        <v>a</v>
      </c>
      <c r="J1781" s="0" t="str">
        <f aca="false">VLOOKUP($D1781,metadata!$B$2:$S$451,7,0)</f>
        <v>i</v>
      </c>
      <c r="K1781" s="0" t="n">
        <f aca="false">VLOOKUP($D1781,metadata!$B$2:$S$451,8,0)</f>
        <v>11</v>
      </c>
      <c r="L1781" s="0" t="n">
        <f aca="false">VLOOKUP($D1781,metadata!$B$2:$S$451,9,0)</f>
        <v>4</v>
      </c>
      <c r="M1781" s="0" t="str">
        <f aca="false">VLOOKUP($D1781,metadata!$B$2:$S$451,10,0)</f>
        <v>n</v>
      </c>
      <c r="N1781" s="0" t="str">
        <f aca="false">VLOOKUP($D1781,metadata!$B$2:$S$451,11,0)</f>
        <v>Psacothea hilaris</v>
      </c>
      <c r="O1781" s="0" t="str">
        <f aca="false">VLOOKUP($D1781,metadata!$B$2:$S$451,12,0)</f>
        <v>coleoptera</v>
      </c>
      <c r="P1781" s="0" t="str">
        <f aca="false">VLOOKUP($D1781,metadata!$B$2:$S$451,13,0)</f>
        <v>Hatsukari</v>
      </c>
      <c r="Q1781" s="0" t="n">
        <f aca="false">VLOOKUP($D1781,metadata!$B$2:$S$451,14,0)</f>
        <v>35.610556</v>
      </c>
      <c r="R1781" s="0" t="n">
        <f aca="false">VLOOKUP($D1781,metadata!$B$2:$S$451,15,0)</f>
        <v>138.94</v>
      </c>
      <c r="S1781" s="0" t="str">
        <f aca="false">VLOOKUP($D1781,metadata!$B$2:$S$451,16,0)</f>
        <v/>
      </c>
      <c r="T1781" s="0" t="str">
        <f aca="false">VLOOKUP($D1781,metadata!$B$2:$S$451,17,0)</f>
        <v/>
      </c>
      <c r="U1781" s="0" t="str">
        <f aca="false">VLOOKUP($D1781,metadata!$B$2:$S$451,18,0)</f>
        <v/>
      </c>
      <c r="V1781" s="0" t="n">
        <f aca="false">VLOOKUP($D1781,metadata!$B$2:$Z$451,19,0)</f>
        <v>25</v>
      </c>
      <c r="W1781" s="0" t="str">
        <f aca="false">VLOOKUP($D1781,metadata!$B$2:$Z$451,20,0)</f>
        <v>global average</v>
      </c>
      <c r="X1781" s="0" t="str">
        <f aca="false">VLOOKUP($D1781,metadata!$B$2:$Z$451,21,0)</f>
        <v/>
      </c>
      <c r="Y1781" s="0" t="n">
        <f aca="false">VLOOKUP($D1781,metadata!$B$2:$Z$451,22,0)</f>
        <v>46</v>
      </c>
      <c r="Z1781" s="0" t="str">
        <f aca="false">VLOOKUP($D1781,metadata!$B$2:$Z$451,23,0)</f>
        <v/>
      </c>
      <c r="AA1781" s="0" t="str">
        <f aca="false">VLOOKUP($D1781,metadata!$B$2:$Z$451,24,0)</f>
        <v>larval</v>
      </c>
      <c r="AB1781" s="0" t="str">
        <f aca="false">VLOOKUP($D1781,metadata!$B$2:$Z$451,25,0)</f>
        <v/>
      </c>
      <c r="AC1781" s="0" t="n">
        <v>15</v>
      </c>
      <c r="AD1781" s="0" t="n">
        <v>1.38888888888868</v>
      </c>
      <c r="AF1781" s="0" t="n">
        <f aca="false">IF(AE1781="",V1781,AE1781)</f>
        <v>25</v>
      </c>
      <c r="AG1781" s="0" t="n">
        <f aca="false">ROUND(AC1781,1)</f>
        <v>15</v>
      </c>
      <c r="AH1781" s="0" t="n">
        <v>1999</v>
      </c>
      <c r="AI1781" s="0" t="s">
        <v>37</v>
      </c>
      <c r="AJ1781" s="0" t="s">
        <v>38</v>
      </c>
    </row>
    <row r="1782" customFormat="false" ht="13.8" hidden="false" customHeight="false" outlineLevel="0" collapsed="false">
      <c r="C1782" s="0" t="n">
        <v>1790</v>
      </c>
      <c r="D1782" s="3" t="str">
        <f aca="false">VLOOKUP(C1782,$A$1:$B$451,2)</f>
        <v>46-Hatsukari2</v>
      </c>
      <c r="E1782" s="0" t="str">
        <f aca="false">VLOOKUP($D1782,metadata!$B$2:$S$451,2,0)</f>
        <v>Shintani, Y; Ishikawa, Y</v>
      </c>
      <c r="F1782" s="0" t="str">
        <f aca="false">VLOOKUP($D1782,metadata!$B$2:$S$451,3,0)</f>
        <v>Transition of diapause attributes in the hybrid zone of the two morphological types of Psacothea hilaris (Coleoptera : Cerambycidae)</v>
      </c>
      <c r="G1782" s="0" t="str">
        <f aca="false">VLOOKUP($D1782,metadata!$B$2:$S$451,4,0)</f>
        <v>10.1093/ee/28.4.690</v>
      </c>
      <c r="H1782" s="0" t="str">
        <f aca="false">VLOOKUP($D1782,metadata!$B$2:$S$451,5,0)</f>
        <v>y</v>
      </c>
      <c r="I1782" s="0" t="str">
        <f aca="false">VLOOKUP($D1782,metadata!$B$2:$S$451,6,0)</f>
        <v>a</v>
      </c>
      <c r="J1782" s="0" t="str">
        <f aca="false">VLOOKUP($D1782,metadata!$B$2:$S$451,7,0)</f>
        <v>i</v>
      </c>
      <c r="K1782" s="0" t="n">
        <f aca="false">VLOOKUP($D1782,metadata!$B$2:$S$451,8,0)</f>
        <v>11</v>
      </c>
      <c r="L1782" s="0" t="n">
        <f aca="false">VLOOKUP($D1782,metadata!$B$2:$S$451,9,0)</f>
        <v>4</v>
      </c>
      <c r="M1782" s="0" t="str">
        <f aca="false">VLOOKUP($D1782,metadata!$B$2:$S$451,10,0)</f>
        <v>n</v>
      </c>
      <c r="N1782" s="0" t="str">
        <f aca="false">VLOOKUP($D1782,metadata!$B$2:$S$451,11,0)</f>
        <v>Psacothea hilaris</v>
      </c>
      <c r="O1782" s="0" t="str">
        <f aca="false">VLOOKUP($D1782,metadata!$B$2:$S$451,12,0)</f>
        <v>coleoptera</v>
      </c>
      <c r="P1782" s="0" t="str">
        <f aca="false">VLOOKUP($D1782,metadata!$B$2:$S$451,13,0)</f>
        <v>Hatsukari2</v>
      </c>
      <c r="Q1782" s="0" t="n">
        <f aca="false">VLOOKUP($D1782,metadata!$B$2:$S$451,14,0)</f>
        <v>35.610556</v>
      </c>
      <c r="R1782" s="0" t="n">
        <f aca="false">VLOOKUP($D1782,metadata!$B$2:$S$451,15,0)</f>
        <v>138.94</v>
      </c>
      <c r="S1782" s="0" t="str">
        <f aca="false">VLOOKUP($D1782,metadata!$B$2:$S$451,16,0)</f>
        <v/>
      </c>
      <c r="T1782" s="0" t="str">
        <f aca="false">VLOOKUP($D1782,metadata!$B$2:$S$451,17,0)</f>
        <v/>
      </c>
      <c r="U1782" s="0" t="str">
        <f aca="false">VLOOKUP($D1782,metadata!$B$2:$S$451,18,0)</f>
        <v/>
      </c>
      <c r="V1782" s="0" t="n">
        <f aca="false">VLOOKUP($D1782,metadata!$B$2:$Z$451,19,0)</f>
        <v>25</v>
      </c>
      <c r="W1782" s="0" t="str">
        <f aca="false">VLOOKUP($D1782,metadata!$B$2:$Z$451,20,0)</f>
        <v>global average</v>
      </c>
      <c r="X1782" s="0" t="str">
        <f aca="false">VLOOKUP($D1782,metadata!$B$2:$Z$451,21,0)</f>
        <v/>
      </c>
      <c r="Y1782" s="0" t="n">
        <f aca="false">VLOOKUP($D1782,metadata!$B$2:$Z$451,22,0)</f>
        <v>46</v>
      </c>
      <c r="Z1782" s="0" t="str">
        <f aca="false">VLOOKUP($D1782,metadata!$B$2:$Z$451,23,0)</f>
        <v/>
      </c>
      <c r="AA1782" s="0" t="str">
        <f aca="false">VLOOKUP($D1782,metadata!$B$2:$Z$451,24,0)</f>
        <v>larval</v>
      </c>
      <c r="AB1782" s="0" t="str">
        <f aca="false">VLOOKUP($D1782,metadata!$B$2:$Z$451,25,0)</f>
        <v/>
      </c>
      <c r="AC1782" s="0" t="n">
        <v>12.0855654761904</v>
      </c>
      <c r="AD1782" s="0" t="n">
        <v>59.7222222222221</v>
      </c>
      <c r="AF1782" s="0" t="n">
        <f aca="false">IF(AE1782="",V1782,AE1782)</f>
        <v>25</v>
      </c>
      <c r="AG1782" s="0" t="n">
        <v>12</v>
      </c>
      <c r="AH1782" s="0" t="n">
        <v>1999</v>
      </c>
      <c r="AI1782" s="0" t="s">
        <v>37</v>
      </c>
      <c r="AJ1782" s="0" t="s">
        <v>38</v>
      </c>
    </row>
    <row r="1783" customFormat="false" ht="13.8" hidden="false" customHeight="false" outlineLevel="0" collapsed="false">
      <c r="C1783" s="0" t="n">
        <v>1791</v>
      </c>
      <c r="D1783" s="3" t="str">
        <f aca="false">VLOOKUP(C1783,$A$1:$B$451,2)</f>
        <v>46-Hatsukari2</v>
      </c>
      <c r="E1783" s="0" t="str">
        <f aca="false">VLOOKUP($D1783,metadata!$B$2:$S$451,2,0)</f>
        <v>Shintani, Y; Ishikawa, Y</v>
      </c>
      <c r="F1783" s="0" t="str">
        <f aca="false">VLOOKUP($D1783,metadata!$B$2:$S$451,3,0)</f>
        <v>Transition of diapause attributes in the hybrid zone of the two morphological types of Psacothea hilaris (Coleoptera : Cerambycidae)</v>
      </c>
      <c r="G1783" s="0" t="str">
        <f aca="false">VLOOKUP($D1783,metadata!$B$2:$S$451,4,0)</f>
        <v>10.1093/ee/28.4.690</v>
      </c>
      <c r="H1783" s="0" t="str">
        <f aca="false">VLOOKUP($D1783,metadata!$B$2:$S$451,5,0)</f>
        <v>y</v>
      </c>
      <c r="I1783" s="0" t="str">
        <f aca="false">VLOOKUP($D1783,metadata!$B$2:$S$451,6,0)</f>
        <v>a</v>
      </c>
      <c r="J1783" s="0" t="str">
        <f aca="false">VLOOKUP($D1783,metadata!$B$2:$S$451,7,0)</f>
        <v>i</v>
      </c>
      <c r="K1783" s="0" t="n">
        <f aca="false">VLOOKUP($D1783,metadata!$B$2:$S$451,8,0)</f>
        <v>11</v>
      </c>
      <c r="L1783" s="0" t="n">
        <f aca="false">VLOOKUP($D1783,metadata!$B$2:$S$451,9,0)</f>
        <v>4</v>
      </c>
      <c r="M1783" s="0" t="str">
        <f aca="false">VLOOKUP($D1783,metadata!$B$2:$S$451,10,0)</f>
        <v>n</v>
      </c>
      <c r="N1783" s="0" t="str">
        <f aca="false">VLOOKUP($D1783,metadata!$B$2:$S$451,11,0)</f>
        <v>Psacothea hilaris</v>
      </c>
      <c r="O1783" s="0" t="str">
        <f aca="false">VLOOKUP($D1783,metadata!$B$2:$S$451,12,0)</f>
        <v>coleoptera</v>
      </c>
      <c r="P1783" s="0" t="str">
        <f aca="false">VLOOKUP($D1783,metadata!$B$2:$S$451,13,0)</f>
        <v>Hatsukari2</v>
      </c>
      <c r="Q1783" s="0" t="n">
        <f aca="false">VLOOKUP($D1783,metadata!$B$2:$S$451,14,0)</f>
        <v>35.610556</v>
      </c>
      <c r="R1783" s="0" t="n">
        <f aca="false">VLOOKUP($D1783,metadata!$B$2:$S$451,15,0)</f>
        <v>138.94</v>
      </c>
      <c r="S1783" s="0" t="str">
        <f aca="false">VLOOKUP($D1783,metadata!$B$2:$S$451,16,0)</f>
        <v/>
      </c>
      <c r="T1783" s="0" t="str">
        <f aca="false">VLOOKUP($D1783,metadata!$B$2:$S$451,17,0)</f>
        <v/>
      </c>
      <c r="U1783" s="0" t="str">
        <f aca="false">VLOOKUP($D1783,metadata!$B$2:$S$451,18,0)</f>
        <v/>
      </c>
      <c r="V1783" s="0" t="n">
        <f aca="false">VLOOKUP($D1783,metadata!$B$2:$Z$451,19,0)</f>
        <v>25</v>
      </c>
      <c r="W1783" s="0" t="str">
        <f aca="false">VLOOKUP($D1783,metadata!$B$2:$Z$451,20,0)</f>
        <v>global average</v>
      </c>
      <c r="X1783" s="0" t="str">
        <f aca="false">VLOOKUP($D1783,metadata!$B$2:$Z$451,21,0)</f>
        <v/>
      </c>
      <c r="Y1783" s="0" t="n">
        <f aca="false">VLOOKUP($D1783,metadata!$B$2:$Z$451,22,0)</f>
        <v>46</v>
      </c>
      <c r="Z1783" s="0" t="str">
        <f aca="false">VLOOKUP($D1783,metadata!$B$2:$Z$451,23,0)</f>
        <v/>
      </c>
      <c r="AA1783" s="0" t="str">
        <f aca="false">VLOOKUP($D1783,metadata!$B$2:$Z$451,24,0)</f>
        <v>larval</v>
      </c>
      <c r="AB1783" s="0" t="str">
        <f aca="false">VLOOKUP($D1783,metadata!$B$2:$Z$451,25,0)</f>
        <v/>
      </c>
      <c r="AC1783" s="0" t="n">
        <v>13.0372023809523</v>
      </c>
      <c r="AD1783" s="0" t="n">
        <v>36.111111111111</v>
      </c>
      <c r="AF1783" s="0" t="n">
        <f aca="false">IF(AE1783="",V1783,AE1783)</f>
        <v>25</v>
      </c>
      <c r="AG1783" s="0" t="n">
        <f aca="false">ROUND(AC1783,1)</f>
        <v>13</v>
      </c>
      <c r="AH1783" s="0" t="n">
        <v>1999</v>
      </c>
      <c r="AI1783" s="0" t="s">
        <v>37</v>
      </c>
      <c r="AJ1783" s="0" t="s">
        <v>38</v>
      </c>
    </row>
    <row r="1784" customFormat="false" ht="13.8" hidden="false" customHeight="false" outlineLevel="0" collapsed="false">
      <c r="C1784" s="0" t="n">
        <v>1792</v>
      </c>
      <c r="D1784" s="3" t="str">
        <f aca="false">VLOOKUP(C1784,$A$1:$B$451,2)</f>
        <v>46-Hatsukari2</v>
      </c>
      <c r="E1784" s="0" t="str">
        <f aca="false">VLOOKUP($D1784,metadata!$B$2:$S$451,2,0)</f>
        <v>Shintani, Y; Ishikawa, Y</v>
      </c>
      <c r="F1784" s="0" t="str">
        <f aca="false">VLOOKUP($D1784,metadata!$B$2:$S$451,3,0)</f>
        <v>Transition of diapause attributes in the hybrid zone of the two morphological types of Psacothea hilaris (Coleoptera : Cerambycidae)</v>
      </c>
      <c r="G1784" s="0" t="str">
        <f aca="false">VLOOKUP($D1784,metadata!$B$2:$S$451,4,0)</f>
        <v>10.1093/ee/28.4.690</v>
      </c>
      <c r="H1784" s="0" t="str">
        <f aca="false">VLOOKUP($D1784,metadata!$B$2:$S$451,5,0)</f>
        <v>y</v>
      </c>
      <c r="I1784" s="0" t="str">
        <f aca="false">VLOOKUP($D1784,metadata!$B$2:$S$451,6,0)</f>
        <v>a</v>
      </c>
      <c r="J1784" s="0" t="str">
        <f aca="false">VLOOKUP($D1784,metadata!$B$2:$S$451,7,0)</f>
        <v>i</v>
      </c>
      <c r="K1784" s="0" t="n">
        <f aca="false">VLOOKUP($D1784,metadata!$B$2:$S$451,8,0)</f>
        <v>11</v>
      </c>
      <c r="L1784" s="0" t="n">
        <f aca="false">VLOOKUP($D1784,metadata!$B$2:$S$451,9,0)</f>
        <v>4</v>
      </c>
      <c r="M1784" s="0" t="str">
        <f aca="false">VLOOKUP($D1784,metadata!$B$2:$S$451,10,0)</f>
        <v>n</v>
      </c>
      <c r="N1784" s="0" t="str">
        <f aca="false">VLOOKUP($D1784,metadata!$B$2:$S$451,11,0)</f>
        <v>Psacothea hilaris</v>
      </c>
      <c r="O1784" s="0" t="str">
        <f aca="false">VLOOKUP($D1784,metadata!$B$2:$S$451,12,0)</f>
        <v>coleoptera</v>
      </c>
      <c r="P1784" s="0" t="str">
        <f aca="false">VLOOKUP($D1784,metadata!$B$2:$S$451,13,0)</f>
        <v>Hatsukari2</v>
      </c>
      <c r="Q1784" s="0" t="n">
        <f aca="false">VLOOKUP($D1784,metadata!$B$2:$S$451,14,0)</f>
        <v>35.610556</v>
      </c>
      <c r="R1784" s="0" t="n">
        <f aca="false">VLOOKUP($D1784,metadata!$B$2:$S$451,15,0)</f>
        <v>138.94</v>
      </c>
      <c r="S1784" s="0" t="str">
        <f aca="false">VLOOKUP($D1784,metadata!$B$2:$S$451,16,0)</f>
        <v/>
      </c>
      <c r="T1784" s="0" t="str">
        <f aca="false">VLOOKUP($D1784,metadata!$B$2:$S$451,17,0)</f>
        <v/>
      </c>
      <c r="U1784" s="0" t="str">
        <f aca="false">VLOOKUP($D1784,metadata!$B$2:$S$451,18,0)</f>
        <v/>
      </c>
      <c r="V1784" s="0" t="n">
        <f aca="false">VLOOKUP($D1784,metadata!$B$2:$Z$451,19,0)</f>
        <v>25</v>
      </c>
      <c r="W1784" s="0" t="str">
        <f aca="false">VLOOKUP($D1784,metadata!$B$2:$Z$451,20,0)</f>
        <v>global average</v>
      </c>
      <c r="X1784" s="0" t="str">
        <f aca="false">VLOOKUP($D1784,metadata!$B$2:$Z$451,21,0)</f>
        <v/>
      </c>
      <c r="Y1784" s="0" t="n">
        <f aca="false">VLOOKUP($D1784,metadata!$B$2:$Z$451,22,0)</f>
        <v>46</v>
      </c>
      <c r="Z1784" s="0" t="str">
        <f aca="false">VLOOKUP($D1784,metadata!$B$2:$Z$451,23,0)</f>
        <v/>
      </c>
      <c r="AA1784" s="0" t="str">
        <f aca="false">VLOOKUP($D1784,metadata!$B$2:$Z$451,24,0)</f>
        <v>larval</v>
      </c>
      <c r="AB1784" s="0" t="str">
        <f aca="false">VLOOKUP($D1784,metadata!$B$2:$Z$451,25,0)</f>
        <v/>
      </c>
      <c r="AC1784" s="0" t="n">
        <v>14.0394345238095</v>
      </c>
      <c r="AD1784" s="0" t="n">
        <v>6.94444444444434</v>
      </c>
      <c r="AF1784" s="0" t="n">
        <f aca="false">IF(AE1784="",V1784,AE1784)</f>
        <v>25</v>
      </c>
      <c r="AG1784" s="0" t="n">
        <f aca="false">ROUND(AC1784,1)</f>
        <v>14</v>
      </c>
      <c r="AH1784" s="0" t="n">
        <v>1999</v>
      </c>
      <c r="AI1784" s="0" t="s">
        <v>37</v>
      </c>
      <c r="AJ1784" s="0" t="s">
        <v>38</v>
      </c>
    </row>
    <row r="1785" customFormat="false" ht="13.8" hidden="false" customHeight="false" outlineLevel="0" collapsed="false">
      <c r="C1785" s="0" t="n">
        <v>1793</v>
      </c>
      <c r="D1785" s="3" t="str">
        <f aca="false">VLOOKUP(C1785,$A$1:$B$451,2)</f>
        <v>46-Hatsukari2</v>
      </c>
      <c r="E1785" s="0" t="str">
        <f aca="false">VLOOKUP($D1785,metadata!$B$2:$S$451,2,0)</f>
        <v>Shintani, Y; Ishikawa, Y</v>
      </c>
      <c r="F1785" s="0" t="str">
        <f aca="false">VLOOKUP($D1785,metadata!$B$2:$S$451,3,0)</f>
        <v>Transition of diapause attributes in the hybrid zone of the two morphological types of Psacothea hilaris (Coleoptera : Cerambycidae)</v>
      </c>
      <c r="G1785" s="0" t="str">
        <f aca="false">VLOOKUP($D1785,metadata!$B$2:$S$451,4,0)</f>
        <v>10.1093/ee/28.4.690</v>
      </c>
      <c r="H1785" s="0" t="str">
        <f aca="false">VLOOKUP($D1785,metadata!$B$2:$S$451,5,0)</f>
        <v>y</v>
      </c>
      <c r="I1785" s="0" t="str">
        <f aca="false">VLOOKUP($D1785,metadata!$B$2:$S$451,6,0)</f>
        <v>a</v>
      </c>
      <c r="J1785" s="0" t="str">
        <f aca="false">VLOOKUP($D1785,metadata!$B$2:$S$451,7,0)</f>
        <v>i</v>
      </c>
      <c r="K1785" s="0" t="n">
        <f aca="false">VLOOKUP($D1785,metadata!$B$2:$S$451,8,0)</f>
        <v>11</v>
      </c>
      <c r="L1785" s="0" t="n">
        <f aca="false">VLOOKUP($D1785,metadata!$B$2:$S$451,9,0)</f>
        <v>4</v>
      </c>
      <c r="M1785" s="0" t="str">
        <f aca="false">VLOOKUP($D1785,metadata!$B$2:$S$451,10,0)</f>
        <v>n</v>
      </c>
      <c r="N1785" s="0" t="str">
        <f aca="false">VLOOKUP($D1785,metadata!$B$2:$S$451,11,0)</f>
        <v>Psacothea hilaris</v>
      </c>
      <c r="O1785" s="0" t="str">
        <f aca="false">VLOOKUP($D1785,metadata!$B$2:$S$451,12,0)</f>
        <v>coleoptera</v>
      </c>
      <c r="P1785" s="0" t="str">
        <f aca="false">VLOOKUP($D1785,metadata!$B$2:$S$451,13,0)</f>
        <v>Hatsukari2</v>
      </c>
      <c r="Q1785" s="0" t="n">
        <f aca="false">VLOOKUP($D1785,metadata!$B$2:$S$451,14,0)</f>
        <v>35.610556</v>
      </c>
      <c r="R1785" s="0" t="n">
        <f aca="false">VLOOKUP($D1785,metadata!$B$2:$S$451,15,0)</f>
        <v>138.94</v>
      </c>
      <c r="S1785" s="0" t="str">
        <f aca="false">VLOOKUP($D1785,metadata!$B$2:$S$451,16,0)</f>
        <v/>
      </c>
      <c r="T1785" s="0" t="str">
        <f aca="false">VLOOKUP($D1785,metadata!$B$2:$S$451,17,0)</f>
        <v/>
      </c>
      <c r="U1785" s="0" t="str">
        <f aca="false">VLOOKUP($D1785,metadata!$B$2:$S$451,18,0)</f>
        <v/>
      </c>
      <c r="V1785" s="0" t="n">
        <f aca="false">VLOOKUP($D1785,metadata!$B$2:$Z$451,19,0)</f>
        <v>25</v>
      </c>
      <c r="W1785" s="0" t="str">
        <f aca="false">VLOOKUP($D1785,metadata!$B$2:$Z$451,20,0)</f>
        <v>global average</v>
      </c>
      <c r="X1785" s="0" t="str">
        <f aca="false">VLOOKUP($D1785,metadata!$B$2:$Z$451,21,0)</f>
        <v/>
      </c>
      <c r="Y1785" s="0" t="n">
        <f aca="false">VLOOKUP($D1785,metadata!$B$2:$Z$451,22,0)</f>
        <v>46</v>
      </c>
      <c r="Z1785" s="0" t="str">
        <f aca="false">VLOOKUP($D1785,metadata!$B$2:$Z$451,23,0)</f>
        <v/>
      </c>
      <c r="AA1785" s="0" t="str">
        <f aca="false">VLOOKUP($D1785,metadata!$B$2:$Z$451,24,0)</f>
        <v>larval</v>
      </c>
      <c r="AB1785" s="0" t="str">
        <f aca="false">VLOOKUP($D1785,metadata!$B$2:$Z$451,25,0)</f>
        <v/>
      </c>
      <c r="AC1785" s="0" t="n">
        <v>15</v>
      </c>
      <c r="AD1785" s="0" t="n">
        <v>0</v>
      </c>
      <c r="AF1785" s="0" t="n">
        <f aca="false">IF(AE1785="",V1785,AE1785)</f>
        <v>25</v>
      </c>
      <c r="AG1785" s="0" t="n">
        <f aca="false">ROUND(AC1785,1)</f>
        <v>15</v>
      </c>
      <c r="AH1785" s="0" t="n">
        <v>1999</v>
      </c>
      <c r="AI1785" s="0" t="s">
        <v>37</v>
      </c>
      <c r="AJ1785" s="0" t="s">
        <v>38</v>
      </c>
    </row>
    <row r="1786" customFormat="false" ht="13.8" hidden="false" customHeight="false" outlineLevel="0" collapsed="false">
      <c r="C1786" s="0" t="n">
        <v>1794</v>
      </c>
      <c r="D1786" s="3" t="str">
        <f aca="false">VLOOKUP(C1786,$A$1:$B$451,2)</f>
        <v>46-Sagamihara</v>
      </c>
      <c r="E1786" s="0" t="str">
        <f aca="false">VLOOKUP($D1786,metadata!$B$2:$S$451,2,0)</f>
        <v>Shintani, Y; Ishikawa, Y</v>
      </c>
      <c r="F1786" s="0" t="str">
        <f aca="false">VLOOKUP($D1786,metadata!$B$2:$S$451,3,0)</f>
        <v>Transition of diapause attributes in the hybrid zone of the two morphological types of Psacothea hilaris (Coleoptera : Cerambycidae)</v>
      </c>
      <c r="G1786" s="0" t="str">
        <f aca="false">VLOOKUP($D1786,metadata!$B$2:$S$451,4,0)</f>
        <v>10.1093/ee/28.4.690</v>
      </c>
      <c r="H1786" s="0" t="str">
        <f aca="false">VLOOKUP($D1786,metadata!$B$2:$S$451,5,0)</f>
        <v>y</v>
      </c>
      <c r="I1786" s="0" t="str">
        <f aca="false">VLOOKUP($D1786,metadata!$B$2:$S$451,6,0)</f>
        <v>a</v>
      </c>
      <c r="J1786" s="0" t="str">
        <f aca="false">VLOOKUP($D1786,metadata!$B$2:$S$451,7,0)</f>
        <v>i</v>
      </c>
      <c r="K1786" s="0" t="n">
        <f aca="false">VLOOKUP($D1786,metadata!$B$2:$S$451,8,0)</f>
        <v>11</v>
      </c>
      <c r="L1786" s="0" t="n">
        <f aca="false">VLOOKUP($D1786,metadata!$B$2:$S$451,9,0)</f>
        <v>4</v>
      </c>
      <c r="M1786" s="0" t="str">
        <f aca="false">VLOOKUP($D1786,metadata!$B$2:$S$451,10,0)</f>
        <v>n</v>
      </c>
      <c r="N1786" s="0" t="str">
        <f aca="false">VLOOKUP($D1786,metadata!$B$2:$S$451,11,0)</f>
        <v>Psacothea hilaris</v>
      </c>
      <c r="O1786" s="0" t="str">
        <f aca="false">VLOOKUP($D1786,metadata!$B$2:$S$451,12,0)</f>
        <v>coleoptera</v>
      </c>
      <c r="P1786" s="0" t="str">
        <f aca="false">VLOOKUP($D1786,metadata!$B$2:$S$451,13,0)</f>
        <v>Sagamihara</v>
      </c>
      <c r="Q1786" s="0" t="n">
        <f aca="false">VLOOKUP($D1786,metadata!$B$2:$S$451,14,0)</f>
        <v>35.571389</v>
      </c>
      <c r="R1786" s="0" t="n">
        <f aca="false">VLOOKUP($D1786,metadata!$B$2:$S$451,15,0)</f>
        <v>139.373333</v>
      </c>
      <c r="S1786" s="0" t="str">
        <f aca="false">VLOOKUP($D1786,metadata!$B$2:$S$451,16,0)</f>
        <v/>
      </c>
      <c r="T1786" s="0" t="str">
        <f aca="false">VLOOKUP($D1786,metadata!$B$2:$S$451,17,0)</f>
        <v/>
      </c>
      <c r="U1786" s="0" t="str">
        <f aca="false">VLOOKUP($D1786,metadata!$B$2:$S$451,18,0)</f>
        <v/>
      </c>
      <c r="V1786" s="0" t="n">
        <f aca="false">VLOOKUP($D1786,metadata!$B$2:$Z$451,19,0)</f>
        <v>25</v>
      </c>
      <c r="W1786" s="0" t="str">
        <f aca="false">VLOOKUP($D1786,metadata!$B$2:$Z$451,20,0)</f>
        <v>global average</v>
      </c>
      <c r="X1786" s="0" t="str">
        <f aca="false">VLOOKUP($D1786,metadata!$B$2:$Z$451,21,0)</f>
        <v/>
      </c>
      <c r="Y1786" s="0" t="n">
        <f aca="false">VLOOKUP($D1786,metadata!$B$2:$Z$451,22,0)</f>
        <v>46</v>
      </c>
      <c r="Z1786" s="0" t="str">
        <f aca="false">VLOOKUP($D1786,metadata!$B$2:$Z$451,23,0)</f>
        <v/>
      </c>
      <c r="AA1786" s="0" t="str">
        <f aca="false">VLOOKUP($D1786,metadata!$B$2:$Z$451,24,0)</f>
        <v>larval</v>
      </c>
      <c r="AB1786" s="0" t="str">
        <f aca="false">VLOOKUP($D1786,metadata!$B$2:$Z$451,25,0)</f>
        <v/>
      </c>
      <c r="AC1786" s="0" t="n">
        <v>12.0535714285714</v>
      </c>
      <c r="AD1786" s="0" t="n">
        <v>80.8219178082191</v>
      </c>
      <c r="AF1786" s="0" t="n">
        <f aca="false">IF(AE1786="",V1786,AE1786)</f>
        <v>25</v>
      </c>
      <c r="AG1786" s="0" t="n">
        <v>12</v>
      </c>
      <c r="AH1786" s="0" t="n">
        <v>1999</v>
      </c>
      <c r="AI1786" s="0" t="s">
        <v>37</v>
      </c>
      <c r="AJ1786" s="0" t="s">
        <v>38</v>
      </c>
    </row>
    <row r="1787" customFormat="false" ht="13.8" hidden="false" customHeight="false" outlineLevel="0" collapsed="false">
      <c r="C1787" s="0" t="n">
        <v>1795</v>
      </c>
      <c r="D1787" s="3" t="str">
        <f aca="false">VLOOKUP(C1787,$A$1:$B$451,2)</f>
        <v>46-Sagamihara</v>
      </c>
      <c r="E1787" s="0" t="str">
        <f aca="false">VLOOKUP($D1787,metadata!$B$2:$S$451,2,0)</f>
        <v>Shintani, Y; Ishikawa, Y</v>
      </c>
      <c r="F1787" s="0" t="str">
        <f aca="false">VLOOKUP($D1787,metadata!$B$2:$S$451,3,0)</f>
        <v>Transition of diapause attributes in the hybrid zone of the two morphological types of Psacothea hilaris (Coleoptera : Cerambycidae)</v>
      </c>
      <c r="G1787" s="0" t="str">
        <f aca="false">VLOOKUP($D1787,metadata!$B$2:$S$451,4,0)</f>
        <v>10.1093/ee/28.4.690</v>
      </c>
      <c r="H1787" s="0" t="str">
        <f aca="false">VLOOKUP($D1787,metadata!$B$2:$S$451,5,0)</f>
        <v>y</v>
      </c>
      <c r="I1787" s="0" t="str">
        <f aca="false">VLOOKUP($D1787,metadata!$B$2:$S$451,6,0)</f>
        <v>a</v>
      </c>
      <c r="J1787" s="0" t="str">
        <f aca="false">VLOOKUP($D1787,metadata!$B$2:$S$451,7,0)</f>
        <v>i</v>
      </c>
      <c r="K1787" s="0" t="n">
        <f aca="false">VLOOKUP($D1787,metadata!$B$2:$S$451,8,0)</f>
        <v>11</v>
      </c>
      <c r="L1787" s="0" t="n">
        <f aca="false">VLOOKUP($D1787,metadata!$B$2:$S$451,9,0)</f>
        <v>4</v>
      </c>
      <c r="M1787" s="0" t="str">
        <f aca="false">VLOOKUP($D1787,metadata!$B$2:$S$451,10,0)</f>
        <v>n</v>
      </c>
      <c r="N1787" s="0" t="str">
        <f aca="false">VLOOKUP($D1787,metadata!$B$2:$S$451,11,0)</f>
        <v>Psacothea hilaris</v>
      </c>
      <c r="O1787" s="0" t="str">
        <f aca="false">VLOOKUP($D1787,metadata!$B$2:$S$451,12,0)</f>
        <v>coleoptera</v>
      </c>
      <c r="P1787" s="0" t="str">
        <f aca="false">VLOOKUP($D1787,metadata!$B$2:$S$451,13,0)</f>
        <v>Sagamihara</v>
      </c>
      <c r="Q1787" s="0" t="n">
        <f aca="false">VLOOKUP($D1787,metadata!$B$2:$S$451,14,0)</f>
        <v>35.571389</v>
      </c>
      <c r="R1787" s="0" t="n">
        <f aca="false">VLOOKUP($D1787,metadata!$B$2:$S$451,15,0)</f>
        <v>139.373333</v>
      </c>
      <c r="S1787" s="0" t="str">
        <f aca="false">VLOOKUP($D1787,metadata!$B$2:$S$451,16,0)</f>
        <v/>
      </c>
      <c r="T1787" s="0" t="str">
        <f aca="false">VLOOKUP($D1787,metadata!$B$2:$S$451,17,0)</f>
        <v/>
      </c>
      <c r="U1787" s="0" t="str">
        <f aca="false">VLOOKUP($D1787,metadata!$B$2:$S$451,18,0)</f>
        <v/>
      </c>
      <c r="V1787" s="0" t="n">
        <f aca="false">VLOOKUP($D1787,metadata!$B$2:$Z$451,19,0)</f>
        <v>25</v>
      </c>
      <c r="W1787" s="0" t="str">
        <f aca="false">VLOOKUP($D1787,metadata!$B$2:$Z$451,20,0)</f>
        <v>global average</v>
      </c>
      <c r="X1787" s="0" t="str">
        <f aca="false">VLOOKUP($D1787,metadata!$B$2:$Z$451,21,0)</f>
        <v/>
      </c>
      <c r="Y1787" s="0" t="n">
        <f aca="false">VLOOKUP($D1787,metadata!$B$2:$Z$451,22,0)</f>
        <v>46</v>
      </c>
      <c r="Z1787" s="0" t="str">
        <f aca="false">VLOOKUP($D1787,metadata!$B$2:$Z$451,23,0)</f>
        <v/>
      </c>
      <c r="AA1787" s="0" t="str">
        <f aca="false">VLOOKUP($D1787,metadata!$B$2:$Z$451,24,0)</f>
        <v>larval</v>
      </c>
      <c r="AB1787" s="0" t="str">
        <f aca="false">VLOOKUP($D1787,metadata!$B$2:$Z$451,25,0)</f>
        <v/>
      </c>
      <c r="AC1787" s="0" t="n">
        <v>13.0178571428571</v>
      </c>
      <c r="AD1787" s="0" t="n">
        <v>63.5029354207434</v>
      </c>
      <c r="AF1787" s="0" t="n">
        <f aca="false">IF(AE1787="",V1787,AE1787)</f>
        <v>25</v>
      </c>
      <c r="AG1787" s="0" t="n">
        <f aca="false">ROUND(AC1787,1)</f>
        <v>13</v>
      </c>
      <c r="AH1787" s="0" t="n">
        <v>1999</v>
      </c>
      <c r="AI1787" s="0" t="s">
        <v>37</v>
      </c>
      <c r="AJ1787" s="0" t="s">
        <v>38</v>
      </c>
    </row>
    <row r="1788" customFormat="false" ht="13.8" hidden="false" customHeight="false" outlineLevel="0" collapsed="false">
      <c r="C1788" s="0" t="n">
        <v>1796</v>
      </c>
      <c r="D1788" s="3" t="str">
        <f aca="false">VLOOKUP(C1788,$A$1:$B$451,2)</f>
        <v>46-Sagamihara</v>
      </c>
      <c r="E1788" s="0" t="str">
        <f aca="false">VLOOKUP($D1788,metadata!$B$2:$S$451,2,0)</f>
        <v>Shintani, Y; Ishikawa, Y</v>
      </c>
      <c r="F1788" s="0" t="str">
        <f aca="false">VLOOKUP($D1788,metadata!$B$2:$S$451,3,0)</f>
        <v>Transition of diapause attributes in the hybrid zone of the two morphological types of Psacothea hilaris (Coleoptera : Cerambycidae)</v>
      </c>
      <c r="G1788" s="0" t="str">
        <f aca="false">VLOOKUP($D1788,metadata!$B$2:$S$451,4,0)</f>
        <v>10.1093/ee/28.4.690</v>
      </c>
      <c r="H1788" s="0" t="str">
        <f aca="false">VLOOKUP($D1788,metadata!$B$2:$S$451,5,0)</f>
        <v>y</v>
      </c>
      <c r="I1788" s="0" t="str">
        <f aca="false">VLOOKUP($D1788,metadata!$B$2:$S$451,6,0)</f>
        <v>a</v>
      </c>
      <c r="J1788" s="0" t="str">
        <f aca="false">VLOOKUP($D1788,metadata!$B$2:$S$451,7,0)</f>
        <v>i</v>
      </c>
      <c r="K1788" s="0" t="n">
        <f aca="false">VLOOKUP($D1788,metadata!$B$2:$S$451,8,0)</f>
        <v>11</v>
      </c>
      <c r="L1788" s="0" t="n">
        <f aca="false">VLOOKUP($D1788,metadata!$B$2:$S$451,9,0)</f>
        <v>4</v>
      </c>
      <c r="M1788" s="0" t="str">
        <f aca="false">VLOOKUP($D1788,metadata!$B$2:$S$451,10,0)</f>
        <v>n</v>
      </c>
      <c r="N1788" s="0" t="str">
        <f aca="false">VLOOKUP($D1788,metadata!$B$2:$S$451,11,0)</f>
        <v>Psacothea hilaris</v>
      </c>
      <c r="O1788" s="0" t="str">
        <f aca="false">VLOOKUP($D1788,metadata!$B$2:$S$451,12,0)</f>
        <v>coleoptera</v>
      </c>
      <c r="P1788" s="0" t="str">
        <f aca="false">VLOOKUP($D1788,metadata!$B$2:$S$451,13,0)</f>
        <v>Sagamihara</v>
      </c>
      <c r="Q1788" s="0" t="n">
        <f aca="false">VLOOKUP($D1788,metadata!$B$2:$S$451,14,0)</f>
        <v>35.571389</v>
      </c>
      <c r="R1788" s="0" t="n">
        <f aca="false">VLOOKUP($D1788,metadata!$B$2:$S$451,15,0)</f>
        <v>139.373333</v>
      </c>
      <c r="S1788" s="0" t="str">
        <f aca="false">VLOOKUP($D1788,metadata!$B$2:$S$451,16,0)</f>
        <v/>
      </c>
      <c r="T1788" s="0" t="str">
        <f aca="false">VLOOKUP($D1788,metadata!$B$2:$S$451,17,0)</f>
        <v/>
      </c>
      <c r="U1788" s="0" t="str">
        <f aca="false">VLOOKUP($D1788,metadata!$B$2:$S$451,18,0)</f>
        <v/>
      </c>
      <c r="V1788" s="0" t="n">
        <f aca="false">VLOOKUP($D1788,metadata!$B$2:$Z$451,19,0)</f>
        <v>25</v>
      </c>
      <c r="W1788" s="0" t="str">
        <f aca="false">VLOOKUP($D1788,metadata!$B$2:$Z$451,20,0)</f>
        <v>global average</v>
      </c>
      <c r="X1788" s="0" t="str">
        <f aca="false">VLOOKUP($D1788,metadata!$B$2:$Z$451,21,0)</f>
        <v/>
      </c>
      <c r="Y1788" s="0" t="n">
        <f aca="false">VLOOKUP($D1788,metadata!$B$2:$Z$451,22,0)</f>
        <v>46</v>
      </c>
      <c r="Z1788" s="0" t="str">
        <f aca="false">VLOOKUP($D1788,metadata!$B$2:$Z$451,23,0)</f>
        <v/>
      </c>
      <c r="AA1788" s="0" t="str">
        <f aca="false">VLOOKUP($D1788,metadata!$B$2:$Z$451,24,0)</f>
        <v>larval</v>
      </c>
      <c r="AB1788" s="0" t="str">
        <f aca="false">VLOOKUP($D1788,metadata!$B$2:$Z$451,25,0)</f>
        <v/>
      </c>
      <c r="AC1788" s="0" t="n">
        <v>13.9821428571428</v>
      </c>
      <c r="AD1788" s="0" t="n">
        <v>-3.1311154598826</v>
      </c>
      <c r="AF1788" s="0" t="n">
        <f aca="false">IF(AE1788="",V1788,AE1788)</f>
        <v>25</v>
      </c>
      <c r="AG1788" s="0" t="n">
        <f aca="false">ROUND(AC1788,1)</f>
        <v>14</v>
      </c>
      <c r="AH1788" s="0" t="n">
        <v>1999</v>
      </c>
      <c r="AI1788" s="0" t="s">
        <v>37</v>
      </c>
      <c r="AJ1788" s="0" t="s">
        <v>38</v>
      </c>
    </row>
    <row r="1789" customFormat="false" ht="13.8" hidden="false" customHeight="false" outlineLevel="0" collapsed="false">
      <c r="C1789" s="0" t="n">
        <v>1797</v>
      </c>
      <c r="D1789" s="3" t="str">
        <f aca="false">VLOOKUP(C1789,$A$1:$B$451,2)</f>
        <v>46-Sagamihara</v>
      </c>
      <c r="E1789" s="0" t="str">
        <f aca="false">VLOOKUP($D1789,metadata!$B$2:$S$451,2,0)</f>
        <v>Shintani, Y; Ishikawa, Y</v>
      </c>
      <c r="F1789" s="0" t="str">
        <f aca="false">VLOOKUP($D1789,metadata!$B$2:$S$451,3,0)</f>
        <v>Transition of diapause attributes in the hybrid zone of the two morphological types of Psacothea hilaris (Coleoptera : Cerambycidae)</v>
      </c>
      <c r="G1789" s="0" t="str">
        <f aca="false">VLOOKUP($D1789,metadata!$B$2:$S$451,4,0)</f>
        <v>10.1093/ee/28.4.690</v>
      </c>
      <c r="H1789" s="0" t="str">
        <f aca="false">VLOOKUP($D1789,metadata!$B$2:$S$451,5,0)</f>
        <v>y</v>
      </c>
      <c r="I1789" s="0" t="str">
        <f aca="false">VLOOKUP($D1789,metadata!$B$2:$S$451,6,0)</f>
        <v>a</v>
      </c>
      <c r="J1789" s="0" t="str">
        <f aca="false">VLOOKUP($D1789,metadata!$B$2:$S$451,7,0)</f>
        <v>i</v>
      </c>
      <c r="K1789" s="0" t="n">
        <f aca="false">VLOOKUP($D1789,metadata!$B$2:$S$451,8,0)</f>
        <v>11</v>
      </c>
      <c r="L1789" s="0" t="n">
        <f aca="false">VLOOKUP($D1789,metadata!$B$2:$S$451,9,0)</f>
        <v>4</v>
      </c>
      <c r="M1789" s="0" t="str">
        <f aca="false">VLOOKUP($D1789,metadata!$B$2:$S$451,10,0)</f>
        <v>n</v>
      </c>
      <c r="N1789" s="0" t="str">
        <f aca="false">VLOOKUP($D1789,metadata!$B$2:$S$451,11,0)</f>
        <v>Psacothea hilaris</v>
      </c>
      <c r="O1789" s="0" t="str">
        <f aca="false">VLOOKUP($D1789,metadata!$B$2:$S$451,12,0)</f>
        <v>coleoptera</v>
      </c>
      <c r="P1789" s="0" t="str">
        <f aca="false">VLOOKUP($D1789,metadata!$B$2:$S$451,13,0)</f>
        <v>Sagamihara</v>
      </c>
      <c r="Q1789" s="0" t="n">
        <f aca="false">VLOOKUP($D1789,metadata!$B$2:$S$451,14,0)</f>
        <v>35.571389</v>
      </c>
      <c r="R1789" s="0" t="n">
        <f aca="false">VLOOKUP($D1789,metadata!$B$2:$S$451,15,0)</f>
        <v>139.373333</v>
      </c>
      <c r="S1789" s="0" t="str">
        <f aca="false">VLOOKUP($D1789,metadata!$B$2:$S$451,16,0)</f>
        <v/>
      </c>
      <c r="T1789" s="0" t="str">
        <f aca="false">VLOOKUP($D1789,metadata!$B$2:$S$451,17,0)</f>
        <v/>
      </c>
      <c r="U1789" s="0" t="str">
        <f aca="false">VLOOKUP($D1789,metadata!$B$2:$S$451,18,0)</f>
        <v/>
      </c>
      <c r="V1789" s="0" t="n">
        <f aca="false">VLOOKUP($D1789,metadata!$B$2:$Z$451,19,0)</f>
        <v>25</v>
      </c>
      <c r="W1789" s="0" t="str">
        <f aca="false">VLOOKUP($D1789,metadata!$B$2:$Z$451,20,0)</f>
        <v>global average</v>
      </c>
      <c r="X1789" s="0" t="str">
        <f aca="false">VLOOKUP($D1789,metadata!$B$2:$Z$451,21,0)</f>
        <v/>
      </c>
      <c r="Y1789" s="0" t="n">
        <f aca="false">VLOOKUP($D1789,metadata!$B$2:$Z$451,22,0)</f>
        <v>46</v>
      </c>
      <c r="Z1789" s="0" t="str">
        <f aca="false">VLOOKUP($D1789,metadata!$B$2:$Z$451,23,0)</f>
        <v/>
      </c>
      <c r="AA1789" s="0" t="str">
        <f aca="false">VLOOKUP($D1789,metadata!$B$2:$Z$451,24,0)</f>
        <v>larval</v>
      </c>
      <c r="AB1789" s="0" t="str">
        <f aca="false">VLOOKUP($D1789,metadata!$B$2:$Z$451,25,0)</f>
        <v/>
      </c>
      <c r="AC1789" s="0" t="n">
        <v>15</v>
      </c>
      <c r="AD1789" s="0" t="n">
        <v>-1.32093933463795</v>
      </c>
      <c r="AF1789" s="0" t="n">
        <f aca="false">IF(AE1789="",V1789,AE1789)</f>
        <v>25</v>
      </c>
      <c r="AG1789" s="0" t="n">
        <f aca="false">ROUND(AC1789,1)</f>
        <v>15</v>
      </c>
      <c r="AH1789" s="0" t="n">
        <v>1999</v>
      </c>
      <c r="AI1789" s="0" t="s">
        <v>37</v>
      </c>
      <c r="AJ1789" s="0" t="s">
        <v>38</v>
      </c>
    </row>
    <row r="1790" customFormat="false" ht="13.8" hidden="false" customHeight="false" outlineLevel="0" collapsed="false">
      <c r="C1790" s="0" t="n">
        <v>1798</v>
      </c>
      <c r="D1790" s="3" t="str">
        <f aca="false">VLOOKUP(C1790,$A$1:$B$451,2)</f>
        <v>47-Akita</v>
      </c>
      <c r="E1790" s="0" t="str">
        <f aca="false">VLOOKUP($D1790,metadata!$B$2:$S$451,2,0)</f>
        <v>Shintani, Y; Tatsuki, S; Ishikawa, Y</v>
      </c>
      <c r="F1790" s="0" t="str">
        <f aca="false">VLOOKUP($D1790,metadata!$B$2:$S$451,3,0)</f>
        <v>Geographic variation of photoperiodic response in larval development of the yellow-spotted longicorn beetle, Psacothea hilaris (PASCOE) (Coleoptera: Cerambycidae)</v>
      </c>
      <c r="G1790" s="0" t="str">
        <f aca="false">VLOOKUP($D1790,metadata!$B$2:$S$451,4,0)</f>
        <v>10.1303/aez.31.495</v>
      </c>
      <c r="H1790" s="0" t="str">
        <f aca="false">VLOOKUP($D1790,metadata!$B$2:$S$451,5,0)</f>
        <v>y</v>
      </c>
      <c r="I1790" s="0" t="str">
        <f aca="false">VLOOKUP($D1790,metadata!$B$2:$S$451,6,0)</f>
        <v>a</v>
      </c>
      <c r="J1790" s="0" t="str">
        <f aca="false">VLOOKUP($D1790,metadata!$B$2:$S$451,7,0)</f>
        <v>i</v>
      </c>
      <c r="K1790" s="0" t="n">
        <f aca="false">VLOOKUP($D1790,metadata!$B$2:$S$451,8,0)</f>
        <v>4</v>
      </c>
      <c r="L1790" s="0" t="n">
        <f aca="false">VLOOKUP($D1790,metadata!$B$2:$S$451,9,0)</f>
        <v>5</v>
      </c>
      <c r="M1790" s="0" t="str">
        <f aca="false">VLOOKUP($D1790,metadata!$B$2:$S$451,10,0)</f>
        <v/>
      </c>
      <c r="N1790" s="0" t="str">
        <f aca="false">VLOOKUP($D1790,metadata!$B$2:$S$451,11,0)</f>
        <v>Psacothea hilaris</v>
      </c>
      <c r="O1790" s="0" t="str">
        <f aca="false">VLOOKUP($D1790,metadata!$B$2:$S$451,12,0)</f>
        <v>coleoptera</v>
      </c>
      <c r="P1790" s="0" t="str">
        <f aca="false">VLOOKUP($D1790,metadata!$B$2:$S$451,13,0)</f>
        <v>Akita</v>
      </c>
      <c r="Q1790" s="0" t="n">
        <f aca="false">VLOOKUP($D1790,metadata!$B$2:$S$451,14,0)</f>
        <v>39.72</v>
      </c>
      <c r="R1790" s="0" t="n">
        <f aca="false">VLOOKUP($D1790,metadata!$B$2:$S$451,15,0)</f>
        <v>140.1025</v>
      </c>
      <c r="S1790" s="0" t="str">
        <f aca="false">VLOOKUP($D1790,metadata!$B$2:$S$451,16,0)</f>
        <v/>
      </c>
      <c r="T1790" s="0" t="str">
        <f aca="false">VLOOKUP($D1790,metadata!$B$2:$S$451,17,0)</f>
        <v/>
      </c>
      <c r="U1790" s="0" t="str">
        <f aca="false">VLOOKUP($D1790,metadata!$B$2:$S$451,18,0)</f>
        <v/>
      </c>
      <c r="V1790" s="0" t="n">
        <f aca="false">VLOOKUP($D1790,metadata!$B$2:$Z$451,19,0)</f>
        <v>20</v>
      </c>
      <c r="W1790" s="0" t="str">
        <f aca="false">VLOOKUP($D1790,metadata!$B$2:$Z$451,20,0)</f>
        <v>global average</v>
      </c>
      <c r="X1790" s="0" t="str">
        <f aca="false">VLOOKUP($D1790,metadata!$B$2:$Z$451,21,0)</f>
        <v/>
      </c>
      <c r="Y1790" s="0" t="n">
        <f aca="false">VLOOKUP($D1790,metadata!$B$2:$Z$451,22,0)</f>
        <v>47</v>
      </c>
      <c r="Z1790" s="0" t="str">
        <f aca="false">VLOOKUP($D1790,metadata!$B$2:$Z$451,23,0)</f>
        <v/>
      </c>
      <c r="AA1790" s="0" t="str">
        <f aca="false">VLOOKUP($D1790,metadata!$B$2:$Z$451,24,0)</f>
        <v>larval</v>
      </c>
      <c r="AB1790" s="0" t="str">
        <f aca="false">VLOOKUP($D1790,metadata!$B$2:$Z$451,25,0)</f>
        <v/>
      </c>
      <c r="AC1790" s="0" t="n">
        <v>10.9949650214228</v>
      </c>
      <c r="AD1790" s="0" t="n">
        <v>12.7447895233714</v>
      </c>
      <c r="AF1790" s="0" t="n">
        <f aca="false">IF(AE1790="",V1790,AE1790)</f>
        <v>20</v>
      </c>
      <c r="AG1790" s="0" t="n">
        <f aca="false">ROUND(AC1790,1)</f>
        <v>11</v>
      </c>
      <c r="AH1790" s="0" t="n">
        <v>1996</v>
      </c>
      <c r="AI1790" s="0" t="s">
        <v>37</v>
      </c>
      <c r="AJ1790" s="0" t="s">
        <v>38</v>
      </c>
    </row>
    <row r="1791" customFormat="false" ht="13.8" hidden="false" customHeight="false" outlineLevel="0" collapsed="false">
      <c r="C1791" s="0" t="n">
        <v>1799</v>
      </c>
      <c r="D1791" s="3" t="str">
        <f aca="false">VLOOKUP(C1791,$A$1:$B$451,2)</f>
        <v>47-Akita</v>
      </c>
      <c r="E1791" s="0" t="str">
        <f aca="false">VLOOKUP($D1791,metadata!$B$2:$S$451,2,0)</f>
        <v>Shintani, Y; Tatsuki, S; Ishikawa, Y</v>
      </c>
      <c r="F1791" s="0" t="str">
        <f aca="false">VLOOKUP($D1791,metadata!$B$2:$S$451,3,0)</f>
        <v>Geographic variation of photoperiodic response in larval development of the yellow-spotted longicorn beetle, Psacothea hilaris (PASCOE) (Coleoptera: Cerambycidae)</v>
      </c>
      <c r="G1791" s="0" t="str">
        <f aca="false">VLOOKUP($D1791,metadata!$B$2:$S$451,4,0)</f>
        <v>10.1303/aez.31.495</v>
      </c>
      <c r="H1791" s="0" t="str">
        <f aca="false">VLOOKUP($D1791,metadata!$B$2:$S$451,5,0)</f>
        <v>y</v>
      </c>
      <c r="I1791" s="0" t="str">
        <f aca="false">VLOOKUP($D1791,metadata!$B$2:$S$451,6,0)</f>
        <v>a</v>
      </c>
      <c r="J1791" s="0" t="str">
        <f aca="false">VLOOKUP($D1791,metadata!$B$2:$S$451,7,0)</f>
        <v>i</v>
      </c>
      <c r="K1791" s="0" t="n">
        <f aca="false">VLOOKUP($D1791,metadata!$B$2:$S$451,8,0)</f>
        <v>4</v>
      </c>
      <c r="L1791" s="0" t="n">
        <f aca="false">VLOOKUP($D1791,metadata!$B$2:$S$451,9,0)</f>
        <v>5</v>
      </c>
      <c r="M1791" s="0" t="str">
        <f aca="false">VLOOKUP($D1791,metadata!$B$2:$S$451,10,0)</f>
        <v/>
      </c>
      <c r="N1791" s="0" t="str">
        <f aca="false">VLOOKUP($D1791,metadata!$B$2:$S$451,11,0)</f>
        <v>Psacothea hilaris</v>
      </c>
      <c r="O1791" s="0" t="str">
        <f aca="false">VLOOKUP($D1791,metadata!$B$2:$S$451,12,0)</f>
        <v>coleoptera</v>
      </c>
      <c r="P1791" s="0" t="str">
        <f aca="false">VLOOKUP($D1791,metadata!$B$2:$S$451,13,0)</f>
        <v>Akita</v>
      </c>
      <c r="Q1791" s="0" t="n">
        <f aca="false">VLOOKUP($D1791,metadata!$B$2:$S$451,14,0)</f>
        <v>39.72</v>
      </c>
      <c r="R1791" s="0" t="n">
        <f aca="false">VLOOKUP($D1791,metadata!$B$2:$S$451,15,0)</f>
        <v>140.1025</v>
      </c>
      <c r="S1791" s="0" t="str">
        <f aca="false">VLOOKUP($D1791,metadata!$B$2:$S$451,16,0)</f>
        <v/>
      </c>
      <c r="T1791" s="0" t="str">
        <f aca="false">VLOOKUP($D1791,metadata!$B$2:$S$451,17,0)</f>
        <v/>
      </c>
      <c r="U1791" s="0" t="str">
        <f aca="false">VLOOKUP($D1791,metadata!$B$2:$S$451,18,0)</f>
        <v/>
      </c>
      <c r="V1791" s="0" t="n">
        <f aca="false">VLOOKUP($D1791,metadata!$B$2:$Z$451,19,0)</f>
        <v>20</v>
      </c>
      <c r="W1791" s="0" t="str">
        <f aca="false">VLOOKUP($D1791,metadata!$B$2:$Z$451,20,0)</f>
        <v>global average</v>
      </c>
      <c r="X1791" s="0" t="str">
        <f aca="false">VLOOKUP($D1791,metadata!$B$2:$Z$451,21,0)</f>
        <v/>
      </c>
      <c r="Y1791" s="0" t="n">
        <f aca="false">VLOOKUP($D1791,metadata!$B$2:$Z$451,22,0)</f>
        <v>47</v>
      </c>
      <c r="Z1791" s="0" t="str">
        <f aca="false">VLOOKUP($D1791,metadata!$B$2:$Z$451,23,0)</f>
        <v/>
      </c>
      <c r="AA1791" s="0" t="str">
        <f aca="false">VLOOKUP($D1791,metadata!$B$2:$Z$451,24,0)</f>
        <v>larval</v>
      </c>
      <c r="AB1791" s="0" t="str">
        <f aca="false">VLOOKUP($D1791,metadata!$B$2:$Z$451,25,0)</f>
        <v/>
      </c>
      <c r="AC1791" s="0" t="n">
        <v>12.0163878870034</v>
      </c>
      <c r="AD1791" s="0" t="n">
        <v>27.2681610224879</v>
      </c>
      <c r="AF1791" s="0" t="n">
        <f aca="false">IF(AE1791="",V1791,AE1791)</f>
        <v>20</v>
      </c>
      <c r="AG1791" s="0" t="n">
        <f aca="false">ROUND(AC1791,1)</f>
        <v>12</v>
      </c>
      <c r="AH1791" s="0" t="n">
        <v>1996</v>
      </c>
      <c r="AI1791" s="0" t="s">
        <v>37</v>
      </c>
      <c r="AJ1791" s="0" t="s">
        <v>38</v>
      </c>
    </row>
    <row r="1792" customFormat="false" ht="13.8" hidden="false" customHeight="false" outlineLevel="0" collapsed="false">
      <c r="C1792" s="0" t="n">
        <v>1800</v>
      </c>
      <c r="D1792" s="3" t="str">
        <f aca="false">VLOOKUP(C1792,$A$1:$B$451,2)</f>
        <v>47-Akita</v>
      </c>
      <c r="E1792" s="0" t="str">
        <f aca="false">VLOOKUP($D1792,metadata!$B$2:$S$451,2,0)</f>
        <v>Shintani, Y; Tatsuki, S; Ishikawa, Y</v>
      </c>
      <c r="F1792" s="0" t="str">
        <f aca="false">VLOOKUP($D1792,metadata!$B$2:$S$451,3,0)</f>
        <v>Geographic variation of photoperiodic response in larval development of the yellow-spotted longicorn beetle, Psacothea hilaris (PASCOE) (Coleoptera: Cerambycidae)</v>
      </c>
      <c r="G1792" s="0" t="str">
        <f aca="false">VLOOKUP($D1792,metadata!$B$2:$S$451,4,0)</f>
        <v>10.1303/aez.31.495</v>
      </c>
      <c r="H1792" s="0" t="str">
        <f aca="false">VLOOKUP($D1792,metadata!$B$2:$S$451,5,0)</f>
        <v>y</v>
      </c>
      <c r="I1792" s="0" t="str">
        <f aca="false">VLOOKUP($D1792,metadata!$B$2:$S$451,6,0)</f>
        <v>a</v>
      </c>
      <c r="J1792" s="0" t="str">
        <f aca="false">VLOOKUP($D1792,metadata!$B$2:$S$451,7,0)</f>
        <v>i</v>
      </c>
      <c r="K1792" s="0" t="n">
        <f aca="false">VLOOKUP($D1792,metadata!$B$2:$S$451,8,0)</f>
        <v>4</v>
      </c>
      <c r="L1792" s="0" t="n">
        <f aca="false">VLOOKUP($D1792,metadata!$B$2:$S$451,9,0)</f>
        <v>5</v>
      </c>
      <c r="M1792" s="0" t="str">
        <f aca="false">VLOOKUP($D1792,metadata!$B$2:$S$451,10,0)</f>
        <v/>
      </c>
      <c r="N1792" s="0" t="str">
        <f aca="false">VLOOKUP($D1792,metadata!$B$2:$S$451,11,0)</f>
        <v>Psacothea hilaris</v>
      </c>
      <c r="O1792" s="0" t="str">
        <f aca="false">VLOOKUP($D1792,metadata!$B$2:$S$451,12,0)</f>
        <v>coleoptera</v>
      </c>
      <c r="P1792" s="0" t="str">
        <f aca="false">VLOOKUP($D1792,metadata!$B$2:$S$451,13,0)</f>
        <v>Akita</v>
      </c>
      <c r="Q1792" s="0" t="n">
        <f aca="false">VLOOKUP($D1792,metadata!$B$2:$S$451,14,0)</f>
        <v>39.72</v>
      </c>
      <c r="R1792" s="0" t="n">
        <f aca="false">VLOOKUP($D1792,metadata!$B$2:$S$451,15,0)</f>
        <v>140.1025</v>
      </c>
      <c r="S1792" s="0" t="str">
        <f aca="false">VLOOKUP($D1792,metadata!$B$2:$S$451,16,0)</f>
        <v/>
      </c>
      <c r="T1792" s="0" t="str">
        <f aca="false">VLOOKUP($D1792,metadata!$B$2:$S$451,17,0)</f>
        <v/>
      </c>
      <c r="U1792" s="0" t="str">
        <f aca="false">VLOOKUP($D1792,metadata!$B$2:$S$451,18,0)</f>
        <v/>
      </c>
      <c r="V1792" s="0" t="n">
        <f aca="false">VLOOKUP($D1792,metadata!$B$2:$Z$451,19,0)</f>
        <v>20</v>
      </c>
      <c r="W1792" s="0" t="str">
        <f aca="false">VLOOKUP($D1792,metadata!$B$2:$Z$451,20,0)</f>
        <v>global average</v>
      </c>
      <c r="X1792" s="0" t="str">
        <f aca="false">VLOOKUP($D1792,metadata!$B$2:$Z$451,21,0)</f>
        <v/>
      </c>
      <c r="Y1792" s="0" t="n">
        <f aca="false">VLOOKUP($D1792,metadata!$B$2:$Z$451,22,0)</f>
        <v>47</v>
      </c>
      <c r="Z1792" s="0" t="str">
        <f aca="false">VLOOKUP($D1792,metadata!$B$2:$Z$451,23,0)</f>
        <v/>
      </c>
      <c r="AA1792" s="0" t="str">
        <f aca="false">VLOOKUP($D1792,metadata!$B$2:$Z$451,24,0)</f>
        <v>larval</v>
      </c>
      <c r="AB1792" s="0" t="str">
        <f aca="false">VLOOKUP($D1792,metadata!$B$2:$Z$451,25,0)</f>
        <v/>
      </c>
      <c r="AC1792" s="0" t="n">
        <v>13.0149596959647</v>
      </c>
      <c r="AD1792" s="0" t="n">
        <v>-0.366730410786473</v>
      </c>
      <c r="AF1792" s="0" t="n">
        <f aca="false">IF(AE1792="",V1792,AE1792)</f>
        <v>20</v>
      </c>
      <c r="AG1792" s="0" t="n">
        <f aca="false">ROUND(AC1792,1)</f>
        <v>13</v>
      </c>
      <c r="AH1792" s="0" t="n">
        <v>1996</v>
      </c>
      <c r="AI1792" s="0" t="s">
        <v>37</v>
      </c>
      <c r="AJ1792" s="0" t="s">
        <v>38</v>
      </c>
    </row>
    <row r="1793" customFormat="false" ht="13.8" hidden="false" customHeight="false" outlineLevel="0" collapsed="false">
      <c r="C1793" s="0" t="n">
        <v>1801</v>
      </c>
      <c r="D1793" s="3" t="str">
        <f aca="false">VLOOKUP(C1793,$A$1:$B$451,2)</f>
        <v>47-Akita</v>
      </c>
      <c r="E1793" s="0" t="str">
        <f aca="false">VLOOKUP($D1793,metadata!$B$2:$S$451,2,0)</f>
        <v>Shintani, Y; Tatsuki, S; Ishikawa, Y</v>
      </c>
      <c r="F1793" s="0" t="str">
        <f aca="false">VLOOKUP($D1793,metadata!$B$2:$S$451,3,0)</f>
        <v>Geographic variation of photoperiodic response in larval development of the yellow-spotted longicorn beetle, Psacothea hilaris (PASCOE) (Coleoptera: Cerambycidae)</v>
      </c>
      <c r="G1793" s="0" t="str">
        <f aca="false">VLOOKUP($D1793,metadata!$B$2:$S$451,4,0)</f>
        <v>10.1303/aez.31.495</v>
      </c>
      <c r="H1793" s="0" t="str">
        <f aca="false">VLOOKUP($D1793,metadata!$B$2:$S$451,5,0)</f>
        <v>y</v>
      </c>
      <c r="I1793" s="0" t="str">
        <f aca="false">VLOOKUP($D1793,metadata!$B$2:$S$451,6,0)</f>
        <v>a</v>
      </c>
      <c r="J1793" s="0" t="str">
        <f aca="false">VLOOKUP($D1793,metadata!$B$2:$S$451,7,0)</f>
        <v>i</v>
      </c>
      <c r="K1793" s="0" t="n">
        <f aca="false">VLOOKUP($D1793,metadata!$B$2:$S$451,8,0)</f>
        <v>4</v>
      </c>
      <c r="L1793" s="0" t="n">
        <f aca="false">VLOOKUP($D1793,metadata!$B$2:$S$451,9,0)</f>
        <v>5</v>
      </c>
      <c r="M1793" s="0" t="str">
        <f aca="false">VLOOKUP($D1793,metadata!$B$2:$S$451,10,0)</f>
        <v/>
      </c>
      <c r="N1793" s="0" t="str">
        <f aca="false">VLOOKUP($D1793,metadata!$B$2:$S$451,11,0)</f>
        <v>Psacothea hilaris</v>
      </c>
      <c r="O1793" s="0" t="str">
        <f aca="false">VLOOKUP($D1793,metadata!$B$2:$S$451,12,0)</f>
        <v>coleoptera</v>
      </c>
      <c r="P1793" s="0" t="str">
        <f aca="false">VLOOKUP($D1793,metadata!$B$2:$S$451,13,0)</f>
        <v>Akita</v>
      </c>
      <c r="Q1793" s="0" t="n">
        <f aca="false">VLOOKUP($D1793,metadata!$B$2:$S$451,14,0)</f>
        <v>39.72</v>
      </c>
      <c r="R1793" s="0" t="n">
        <f aca="false">VLOOKUP($D1793,metadata!$B$2:$S$451,15,0)</f>
        <v>140.1025</v>
      </c>
      <c r="S1793" s="0" t="str">
        <f aca="false">VLOOKUP($D1793,metadata!$B$2:$S$451,16,0)</f>
        <v/>
      </c>
      <c r="T1793" s="0" t="str">
        <f aca="false">VLOOKUP($D1793,metadata!$B$2:$S$451,17,0)</f>
        <v/>
      </c>
      <c r="U1793" s="0" t="str">
        <f aca="false">VLOOKUP($D1793,metadata!$B$2:$S$451,18,0)</f>
        <v/>
      </c>
      <c r="V1793" s="0" t="n">
        <f aca="false">VLOOKUP($D1793,metadata!$B$2:$Z$451,19,0)</f>
        <v>20</v>
      </c>
      <c r="W1793" s="0" t="str">
        <f aca="false">VLOOKUP($D1793,metadata!$B$2:$Z$451,20,0)</f>
        <v>global average</v>
      </c>
      <c r="X1793" s="0" t="str">
        <f aca="false">VLOOKUP($D1793,metadata!$B$2:$Z$451,21,0)</f>
        <v/>
      </c>
      <c r="Y1793" s="0" t="n">
        <f aca="false">VLOOKUP($D1793,metadata!$B$2:$Z$451,22,0)</f>
        <v>47</v>
      </c>
      <c r="Z1793" s="0" t="str">
        <f aca="false">VLOOKUP($D1793,metadata!$B$2:$Z$451,23,0)</f>
        <v/>
      </c>
      <c r="AA1793" s="0" t="str">
        <f aca="false">VLOOKUP($D1793,metadata!$B$2:$Z$451,24,0)</f>
        <v>larval</v>
      </c>
      <c r="AB1793" s="0" t="str">
        <f aca="false">VLOOKUP($D1793,metadata!$B$2:$Z$451,25,0)</f>
        <v/>
      </c>
      <c r="AC1793" s="0" t="n">
        <v>14.0025901091718</v>
      </c>
      <c r="AD1793" s="0" t="n">
        <v>-0.306213841349759</v>
      </c>
      <c r="AF1793" s="0" t="n">
        <f aca="false">IF(AE1793="",V1793,AE1793)</f>
        <v>20</v>
      </c>
      <c r="AG1793" s="0" t="n">
        <f aca="false">ROUND(AC1793,1)</f>
        <v>14</v>
      </c>
      <c r="AH1793" s="0" t="n">
        <v>1996</v>
      </c>
      <c r="AI1793" s="0" t="s">
        <v>37</v>
      </c>
      <c r="AJ1793" s="0" t="s">
        <v>38</v>
      </c>
    </row>
    <row r="1794" customFormat="false" ht="13.8" hidden="false" customHeight="false" outlineLevel="0" collapsed="false">
      <c r="C1794" s="0" t="n">
        <v>1802</v>
      </c>
      <c r="D1794" s="3" t="str">
        <f aca="false">VLOOKUP(C1794,$A$1:$B$451,2)</f>
        <v>47-Akita</v>
      </c>
      <c r="E1794" s="0" t="str">
        <f aca="false">VLOOKUP($D1794,metadata!$B$2:$S$451,2,0)</f>
        <v>Shintani, Y; Tatsuki, S; Ishikawa, Y</v>
      </c>
      <c r="F1794" s="0" t="str">
        <f aca="false">VLOOKUP($D1794,metadata!$B$2:$S$451,3,0)</f>
        <v>Geographic variation of photoperiodic response in larval development of the yellow-spotted longicorn beetle, Psacothea hilaris (PASCOE) (Coleoptera: Cerambycidae)</v>
      </c>
      <c r="G1794" s="0" t="str">
        <f aca="false">VLOOKUP($D1794,metadata!$B$2:$S$451,4,0)</f>
        <v>10.1303/aez.31.495</v>
      </c>
      <c r="H1794" s="0" t="str">
        <f aca="false">VLOOKUP($D1794,metadata!$B$2:$S$451,5,0)</f>
        <v>y</v>
      </c>
      <c r="I1794" s="0" t="str">
        <f aca="false">VLOOKUP($D1794,metadata!$B$2:$S$451,6,0)</f>
        <v>a</v>
      </c>
      <c r="J1794" s="0" t="str">
        <f aca="false">VLOOKUP($D1794,metadata!$B$2:$S$451,7,0)</f>
        <v>i</v>
      </c>
      <c r="K1794" s="0" t="n">
        <f aca="false">VLOOKUP($D1794,metadata!$B$2:$S$451,8,0)</f>
        <v>4</v>
      </c>
      <c r="L1794" s="0" t="n">
        <f aca="false">VLOOKUP($D1794,metadata!$B$2:$S$451,9,0)</f>
        <v>5</v>
      </c>
      <c r="M1794" s="0" t="str">
        <f aca="false">VLOOKUP($D1794,metadata!$B$2:$S$451,10,0)</f>
        <v/>
      </c>
      <c r="N1794" s="0" t="str">
        <f aca="false">VLOOKUP($D1794,metadata!$B$2:$S$451,11,0)</f>
        <v>Psacothea hilaris</v>
      </c>
      <c r="O1794" s="0" t="str">
        <f aca="false">VLOOKUP($D1794,metadata!$B$2:$S$451,12,0)</f>
        <v>coleoptera</v>
      </c>
      <c r="P1794" s="0" t="str">
        <f aca="false">VLOOKUP($D1794,metadata!$B$2:$S$451,13,0)</f>
        <v>Akita</v>
      </c>
      <c r="Q1794" s="0" t="n">
        <f aca="false">VLOOKUP($D1794,metadata!$B$2:$S$451,14,0)</f>
        <v>39.72</v>
      </c>
      <c r="R1794" s="0" t="n">
        <f aca="false">VLOOKUP($D1794,metadata!$B$2:$S$451,15,0)</f>
        <v>140.1025</v>
      </c>
      <c r="S1794" s="0" t="str">
        <f aca="false">VLOOKUP($D1794,metadata!$B$2:$S$451,16,0)</f>
        <v/>
      </c>
      <c r="T1794" s="0" t="str">
        <f aca="false">VLOOKUP($D1794,metadata!$B$2:$S$451,17,0)</f>
        <v/>
      </c>
      <c r="U1794" s="0" t="str">
        <f aca="false">VLOOKUP($D1794,metadata!$B$2:$S$451,18,0)</f>
        <v/>
      </c>
      <c r="V1794" s="0" t="n">
        <f aca="false">VLOOKUP($D1794,metadata!$B$2:$Z$451,19,0)</f>
        <v>20</v>
      </c>
      <c r="W1794" s="0" t="str">
        <f aca="false">VLOOKUP($D1794,metadata!$B$2:$Z$451,20,0)</f>
        <v>global average</v>
      </c>
      <c r="X1794" s="0" t="str">
        <f aca="false">VLOOKUP($D1794,metadata!$B$2:$Z$451,21,0)</f>
        <v/>
      </c>
      <c r="Y1794" s="0" t="n">
        <f aca="false">VLOOKUP($D1794,metadata!$B$2:$Z$451,22,0)</f>
        <v>47</v>
      </c>
      <c r="Z1794" s="0" t="str">
        <f aca="false">VLOOKUP($D1794,metadata!$B$2:$Z$451,23,0)</f>
        <v/>
      </c>
      <c r="AA1794" s="0" t="str">
        <f aca="false">VLOOKUP($D1794,metadata!$B$2:$Z$451,24,0)</f>
        <v>larval</v>
      </c>
      <c r="AB1794" s="0" t="str">
        <f aca="false">VLOOKUP($D1794,metadata!$B$2:$Z$451,25,0)</f>
        <v/>
      </c>
      <c r="AC1794" s="0" t="n">
        <v>15.0002904795332</v>
      </c>
      <c r="AD1794" s="0" t="n">
        <v>-0.735276318656033</v>
      </c>
      <c r="AF1794" s="0" t="n">
        <f aca="false">IF(AE1794="",V1794,AE1794)</f>
        <v>20</v>
      </c>
      <c r="AG1794" s="0" t="n">
        <f aca="false">ROUND(AC1794,1)</f>
        <v>15</v>
      </c>
      <c r="AH1794" s="0" t="n">
        <v>1996</v>
      </c>
      <c r="AI1794" s="0" t="s">
        <v>37</v>
      </c>
      <c r="AJ1794" s="0" t="s">
        <v>38</v>
      </c>
    </row>
    <row r="1795" customFormat="false" ht="13.8" hidden="false" customHeight="false" outlineLevel="0" collapsed="false">
      <c r="C1795" s="0" t="n">
        <v>1803</v>
      </c>
      <c r="D1795" s="3" t="str">
        <f aca="false">VLOOKUP(C1795,$A$1:$B$451,2)</f>
        <v>47- Ayabe</v>
      </c>
      <c r="E1795" s="0" t="str">
        <f aca="false">VLOOKUP($D1795,metadata!$B$2:$S$451,2,0)</f>
        <v>Shintani, Y; Tatsuki, S; Ishikawa, Y</v>
      </c>
      <c r="F1795" s="0" t="str">
        <f aca="false">VLOOKUP($D1795,metadata!$B$2:$S$451,3,0)</f>
        <v>Geographic variation of photoperiodic response in larval development of the yellow-spotted longicorn beetle, Psacothea hilaris (PASCOE) (Coleoptera: Cerambycidae)</v>
      </c>
      <c r="G1795" s="0" t="str">
        <f aca="false">VLOOKUP($D1795,metadata!$B$2:$S$451,4,0)</f>
        <v>10.1303/aez.31.495</v>
      </c>
      <c r="H1795" s="0" t="str">
        <f aca="false">VLOOKUP($D1795,metadata!$B$2:$S$451,5,0)</f>
        <v>y</v>
      </c>
      <c r="I1795" s="0" t="str">
        <f aca="false">VLOOKUP($D1795,metadata!$B$2:$S$451,6,0)</f>
        <v>a</v>
      </c>
      <c r="J1795" s="0" t="str">
        <f aca="false">VLOOKUP($D1795,metadata!$B$2:$S$451,7,0)</f>
        <v>i</v>
      </c>
      <c r="K1795" s="0" t="n">
        <f aca="false">VLOOKUP($D1795,metadata!$B$2:$S$451,8,0)</f>
        <v>4</v>
      </c>
      <c r="L1795" s="0" t="n">
        <f aca="false">VLOOKUP($D1795,metadata!$B$2:$S$451,9,0)</f>
        <v>5</v>
      </c>
      <c r="M1795" s="0" t="str">
        <f aca="false">VLOOKUP($D1795,metadata!$B$2:$S$451,10,0)</f>
        <v/>
      </c>
      <c r="N1795" s="0" t="str">
        <f aca="false">VLOOKUP($D1795,metadata!$B$2:$S$451,11,0)</f>
        <v>Psacothea hilaris</v>
      </c>
      <c r="O1795" s="0" t="str">
        <f aca="false">VLOOKUP($D1795,metadata!$B$2:$S$451,12,0)</f>
        <v>coleoptera</v>
      </c>
      <c r="P1795" s="0" t="str">
        <f aca="false">VLOOKUP($D1795,metadata!$B$2:$S$451,13,0)</f>
        <v>Ayabe</v>
      </c>
      <c r="Q1795" s="0" t="n">
        <f aca="false">VLOOKUP($D1795,metadata!$B$2:$S$451,14,0)</f>
        <v>35.3</v>
      </c>
      <c r="R1795" s="0" t="n">
        <f aca="false">VLOOKUP($D1795,metadata!$B$2:$S$451,15,0)</f>
        <v>135.266667</v>
      </c>
      <c r="S1795" s="0" t="str">
        <f aca="false">VLOOKUP($D1795,metadata!$B$2:$S$451,16,0)</f>
        <v/>
      </c>
      <c r="T1795" s="0" t="str">
        <f aca="false">VLOOKUP($D1795,metadata!$B$2:$S$451,17,0)</f>
        <v/>
      </c>
      <c r="U1795" s="0" t="str">
        <f aca="false">VLOOKUP($D1795,metadata!$B$2:$S$451,18,0)</f>
        <v/>
      </c>
      <c r="V1795" s="0" t="n">
        <f aca="false">VLOOKUP($D1795,metadata!$B$2:$Z$451,19,0)</f>
        <v>20</v>
      </c>
      <c r="W1795" s="0" t="str">
        <f aca="false">VLOOKUP($D1795,metadata!$B$2:$Z$451,20,0)</f>
        <v>global average</v>
      </c>
      <c r="X1795" s="0" t="str">
        <f aca="false">VLOOKUP($D1795,metadata!$B$2:$Z$451,21,0)</f>
        <v/>
      </c>
      <c r="Y1795" s="0" t="n">
        <f aca="false">VLOOKUP($D1795,metadata!$B$2:$Z$451,22,0)</f>
        <v>47</v>
      </c>
      <c r="Z1795" s="0" t="str">
        <f aca="false">VLOOKUP($D1795,metadata!$B$2:$Z$451,23,0)</f>
        <v/>
      </c>
      <c r="AA1795" s="0" t="str">
        <f aca="false">VLOOKUP($D1795,metadata!$B$2:$Z$451,24,0)</f>
        <v>larval</v>
      </c>
      <c r="AB1795" s="0" t="str">
        <f aca="false">VLOOKUP($D1795,metadata!$B$2:$Z$451,25,0)</f>
        <v/>
      </c>
      <c r="AC1795" s="0" t="n">
        <v>11.0097794776209</v>
      </c>
      <c r="AD1795" s="0" t="n">
        <v>100.245697271913</v>
      </c>
      <c r="AF1795" s="0" t="n">
        <f aca="false">IF(AE1795="",V1795,AE1795)</f>
        <v>20</v>
      </c>
      <c r="AG1795" s="0" t="n">
        <f aca="false">ROUND(AC1795,1)</f>
        <v>11</v>
      </c>
      <c r="AH1795" s="0" t="n">
        <v>1996</v>
      </c>
      <c r="AI1795" s="0" t="s">
        <v>37</v>
      </c>
      <c r="AJ1795" s="0" t="s">
        <v>37</v>
      </c>
    </row>
    <row r="1796" customFormat="false" ht="13.8" hidden="false" customHeight="false" outlineLevel="0" collapsed="false">
      <c r="C1796" s="0" t="n">
        <v>1804</v>
      </c>
      <c r="D1796" s="3" t="str">
        <f aca="false">VLOOKUP(C1796,$A$1:$B$451,2)</f>
        <v>47- Ayabe</v>
      </c>
      <c r="E1796" s="0" t="str">
        <f aca="false">VLOOKUP($D1796,metadata!$B$2:$S$451,2,0)</f>
        <v>Shintani, Y; Tatsuki, S; Ishikawa, Y</v>
      </c>
      <c r="F1796" s="0" t="str">
        <f aca="false">VLOOKUP($D1796,metadata!$B$2:$S$451,3,0)</f>
        <v>Geographic variation of photoperiodic response in larval development of the yellow-spotted longicorn beetle, Psacothea hilaris (PASCOE) (Coleoptera: Cerambycidae)</v>
      </c>
      <c r="G1796" s="0" t="str">
        <f aca="false">VLOOKUP($D1796,metadata!$B$2:$S$451,4,0)</f>
        <v>10.1303/aez.31.495</v>
      </c>
      <c r="H1796" s="0" t="str">
        <f aca="false">VLOOKUP($D1796,metadata!$B$2:$S$451,5,0)</f>
        <v>y</v>
      </c>
      <c r="I1796" s="0" t="str">
        <f aca="false">VLOOKUP($D1796,metadata!$B$2:$S$451,6,0)</f>
        <v>a</v>
      </c>
      <c r="J1796" s="0" t="str">
        <f aca="false">VLOOKUP($D1796,metadata!$B$2:$S$451,7,0)</f>
        <v>i</v>
      </c>
      <c r="K1796" s="0" t="n">
        <f aca="false">VLOOKUP($D1796,metadata!$B$2:$S$451,8,0)</f>
        <v>4</v>
      </c>
      <c r="L1796" s="0" t="n">
        <f aca="false">VLOOKUP($D1796,metadata!$B$2:$S$451,9,0)</f>
        <v>5</v>
      </c>
      <c r="M1796" s="0" t="str">
        <f aca="false">VLOOKUP($D1796,metadata!$B$2:$S$451,10,0)</f>
        <v/>
      </c>
      <c r="N1796" s="0" t="str">
        <f aca="false">VLOOKUP($D1796,metadata!$B$2:$S$451,11,0)</f>
        <v>Psacothea hilaris</v>
      </c>
      <c r="O1796" s="0" t="str">
        <f aca="false">VLOOKUP($D1796,metadata!$B$2:$S$451,12,0)</f>
        <v>coleoptera</v>
      </c>
      <c r="P1796" s="0" t="str">
        <f aca="false">VLOOKUP($D1796,metadata!$B$2:$S$451,13,0)</f>
        <v>Ayabe</v>
      </c>
      <c r="Q1796" s="0" t="n">
        <f aca="false">VLOOKUP($D1796,metadata!$B$2:$S$451,14,0)</f>
        <v>35.3</v>
      </c>
      <c r="R1796" s="0" t="n">
        <f aca="false">VLOOKUP($D1796,metadata!$B$2:$S$451,15,0)</f>
        <v>135.266667</v>
      </c>
      <c r="S1796" s="0" t="str">
        <f aca="false">VLOOKUP($D1796,metadata!$B$2:$S$451,16,0)</f>
        <v/>
      </c>
      <c r="T1796" s="0" t="str">
        <f aca="false">VLOOKUP($D1796,metadata!$B$2:$S$451,17,0)</f>
        <v/>
      </c>
      <c r="U1796" s="0" t="str">
        <f aca="false">VLOOKUP($D1796,metadata!$B$2:$S$451,18,0)</f>
        <v/>
      </c>
      <c r="V1796" s="0" t="n">
        <f aca="false">VLOOKUP($D1796,metadata!$B$2:$Z$451,19,0)</f>
        <v>20</v>
      </c>
      <c r="W1796" s="0" t="str">
        <f aca="false">VLOOKUP($D1796,metadata!$B$2:$Z$451,20,0)</f>
        <v>global average</v>
      </c>
      <c r="X1796" s="0" t="str">
        <f aca="false">VLOOKUP($D1796,metadata!$B$2:$Z$451,21,0)</f>
        <v/>
      </c>
      <c r="Y1796" s="0" t="n">
        <f aca="false">VLOOKUP($D1796,metadata!$B$2:$Z$451,22,0)</f>
        <v>47</v>
      </c>
      <c r="Z1796" s="0" t="str">
        <f aca="false">VLOOKUP($D1796,metadata!$B$2:$Z$451,23,0)</f>
        <v/>
      </c>
      <c r="AA1796" s="0" t="str">
        <f aca="false">VLOOKUP($D1796,metadata!$B$2:$Z$451,24,0)</f>
        <v>larval</v>
      </c>
      <c r="AB1796" s="0" t="str">
        <f aca="false">VLOOKUP($D1796,metadata!$B$2:$Z$451,25,0)</f>
        <v/>
      </c>
      <c r="AC1796" s="0" t="n">
        <v>12.0074798479823</v>
      </c>
      <c r="AD1796" s="0" t="n">
        <v>99.8166347946067</v>
      </c>
      <c r="AF1796" s="0" t="n">
        <f aca="false">IF(AE1796="",V1796,AE1796)</f>
        <v>20</v>
      </c>
      <c r="AG1796" s="0" t="n">
        <f aca="false">ROUND(AC1796,1)</f>
        <v>12</v>
      </c>
      <c r="AH1796" s="0" t="n">
        <v>1996</v>
      </c>
      <c r="AI1796" s="0" t="s">
        <v>37</v>
      </c>
      <c r="AJ1796" s="0" t="s">
        <v>37</v>
      </c>
    </row>
    <row r="1797" customFormat="false" ht="13.8" hidden="false" customHeight="false" outlineLevel="0" collapsed="false">
      <c r="C1797" s="0" t="n">
        <v>1805</v>
      </c>
      <c r="D1797" s="3" t="str">
        <f aca="false">VLOOKUP(C1797,$A$1:$B$451,2)</f>
        <v>47- Ayabe</v>
      </c>
      <c r="E1797" s="0" t="str">
        <f aca="false">VLOOKUP($D1797,metadata!$B$2:$S$451,2,0)</f>
        <v>Shintani, Y; Tatsuki, S; Ishikawa, Y</v>
      </c>
      <c r="F1797" s="0" t="str">
        <f aca="false">VLOOKUP($D1797,metadata!$B$2:$S$451,3,0)</f>
        <v>Geographic variation of photoperiodic response in larval development of the yellow-spotted longicorn beetle, Psacothea hilaris (PASCOE) (Coleoptera: Cerambycidae)</v>
      </c>
      <c r="G1797" s="0" t="str">
        <f aca="false">VLOOKUP($D1797,metadata!$B$2:$S$451,4,0)</f>
        <v>10.1303/aez.31.495</v>
      </c>
      <c r="H1797" s="0" t="str">
        <f aca="false">VLOOKUP($D1797,metadata!$B$2:$S$451,5,0)</f>
        <v>y</v>
      </c>
      <c r="I1797" s="0" t="str">
        <f aca="false">VLOOKUP($D1797,metadata!$B$2:$S$451,6,0)</f>
        <v>a</v>
      </c>
      <c r="J1797" s="0" t="str">
        <f aca="false">VLOOKUP($D1797,metadata!$B$2:$S$451,7,0)</f>
        <v>i</v>
      </c>
      <c r="K1797" s="0" t="n">
        <f aca="false">VLOOKUP($D1797,metadata!$B$2:$S$451,8,0)</f>
        <v>4</v>
      </c>
      <c r="L1797" s="0" t="n">
        <f aca="false">VLOOKUP($D1797,metadata!$B$2:$S$451,9,0)</f>
        <v>5</v>
      </c>
      <c r="M1797" s="0" t="str">
        <f aca="false">VLOOKUP($D1797,metadata!$B$2:$S$451,10,0)</f>
        <v/>
      </c>
      <c r="N1797" s="0" t="str">
        <f aca="false">VLOOKUP($D1797,metadata!$B$2:$S$451,11,0)</f>
        <v>Psacothea hilaris</v>
      </c>
      <c r="O1797" s="0" t="str">
        <f aca="false">VLOOKUP($D1797,metadata!$B$2:$S$451,12,0)</f>
        <v>coleoptera</v>
      </c>
      <c r="P1797" s="0" t="str">
        <f aca="false">VLOOKUP($D1797,metadata!$B$2:$S$451,13,0)</f>
        <v>Ayabe</v>
      </c>
      <c r="Q1797" s="0" t="n">
        <f aca="false">VLOOKUP($D1797,metadata!$B$2:$S$451,14,0)</f>
        <v>35.3</v>
      </c>
      <c r="R1797" s="0" t="n">
        <f aca="false">VLOOKUP($D1797,metadata!$B$2:$S$451,15,0)</f>
        <v>135.266667</v>
      </c>
      <c r="S1797" s="0" t="str">
        <f aca="false">VLOOKUP($D1797,metadata!$B$2:$S$451,16,0)</f>
        <v/>
      </c>
      <c r="T1797" s="0" t="str">
        <f aca="false">VLOOKUP($D1797,metadata!$B$2:$S$451,17,0)</f>
        <v/>
      </c>
      <c r="U1797" s="0" t="str">
        <f aca="false">VLOOKUP($D1797,metadata!$B$2:$S$451,18,0)</f>
        <v/>
      </c>
      <c r="V1797" s="0" t="n">
        <f aca="false">VLOOKUP($D1797,metadata!$B$2:$Z$451,19,0)</f>
        <v>20</v>
      </c>
      <c r="W1797" s="0" t="str">
        <f aca="false">VLOOKUP($D1797,metadata!$B$2:$Z$451,20,0)</f>
        <v>global average</v>
      </c>
      <c r="X1797" s="0" t="str">
        <f aca="false">VLOOKUP($D1797,metadata!$B$2:$Z$451,21,0)</f>
        <v/>
      </c>
      <c r="Y1797" s="0" t="n">
        <f aca="false">VLOOKUP($D1797,metadata!$B$2:$Z$451,22,0)</f>
        <v>47</v>
      </c>
      <c r="Z1797" s="0" t="str">
        <f aca="false">VLOOKUP($D1797,metadata!$B$2:$Z$451,23,0)</f>
        <v/>
      </c>
      <c r="AA1797" s="0" t="str">
        <f aca="false">VLOOKUP($D1797,metadata!$B$2:$Z$451,24,0)</f>
        <v>larval</v>
      </c>
      <c r="AB1797" s="0" t="str">
        <f aca="false">VLOOKUP($D1797,metadata!$B$2:$Z$451,25,0)</f>
        <v/>
      </c>
      <c r="AC1797" s="0" t="n">
        <v>12.9996611072111</v>
      </c>
      <c r="AD1797" s="0" t="n">
        <v>88.3578223717654</v>
      </c>
      <c r="AF1797" s="0" t="n">
        <f aca="false">IF(AE1797="",V1797,AE1797)</f>
        <v>20</v>
      </c>
      <c r="AG1797" s="0" t="n">
        <f aca="false">ROUND(AC1797,1)</f>
        <v>13</v>
      </c>
      <c r="AH1797" s="0" t="n">
        <v>1996</v>
      </c>
      <c r="AI1797" s="0" t="s">
        <v>37</v>
      </c>
      <c r="AJ1797" s="0" t="s">
        <v>37</v>
      </c>
    </row>
    <row r="1798" customFormat="false" ht="13.8" hidden="false" customHeight="false" outlineLevel="0" collapsed="false">
      <c r="C1798" s="0" t="n">
        <v>1806</v>
      </c>
      <c r="D1798" s="3" t="str">
        <f aca="false">VLOOKUP(C1798,$A$1:$B$451,2)</f>
        <v>47- Ayabe</v>
      </c>
      <c r="E1798" s="0" t="str">
        <f aca="false">VLOOKUP($D1798,metadata!$B$2:$S$451,2,0)</f>
        <v>Shintani, Y; Tatsuki, S; Ishikawa, Y</v>
      </c>
      <c r="F1798" s="0" t="str">
        <f aca="false">VLOOKUP($D1798,metadata!$B$2:$S$451,3,0)</f>
        <v>Geographic variation of photoperiodic response in larval development of the yellow-spotted longicorn beetle, Psacothea hilaris (PASCOE) (Coleoptera: Cerambycidae)</v>
      </c>
      <c r="G1798" s="0" t="str">
        <f aca="false">VLOOKUP($D1798,metadata!$B$2:$S$451,4,0)</f>
        <v>10.1303/aez.31.495</v>
      </c>
      <c r="H1798" s="0" t="str">
        <f aca="false">VLOOKUP($D1798,metadata!$B$2:$S$451,5,0)</f>
        <v>y</v>
      </c>
      <c r="I1798" s="0" t="str">
        <f aca="false">VLOOKUP($D1798,metadata!$B$2:$S$451,6,0)</f>
        <v>a</v>
      </c>
      <c r="J1798" s="0" t="str">
        <f aca="false">VLOOKUP($D1798,metadata!$B$2:$S$451,7,0)</f>
        <v>i</v>
      </c>
      <c r="K1798" s="0" t="n">
        <f aca="false">VLOOKUP($D1798,metadata!$B$2:$S$451,8,0)</f>
        <v>4</v>
      </c>
      <c r="L1798" s="0" t="n">
        <f aca="false">VLOOKUP($D1798,metadata!$B$2:$S$451,9,0)</f>
        <v>5</v>
      </c>
      <c r="M1798" s="0" t="str">
        <f aca="false">VLOOKUP($D1798,metadata!$B$2:$S$451,10,0)</f>
        <v/>
      </c>
      <c r="N1798" s="0" t="str">
        <f aca="false">VLOOKUP($D1798,metadata!$B$2:$S$451,11,0)</f>
        <v>Psacothea hilaris</v>
      </c>
      <c r="O1798" s="0" t="str">
        <f aca="false">VLOOKUP($D1798,metadata!$B$2:$S$451,12,0)</f>
        <v>coleoptera</v>
      </c>
      <c r="P1798" s="0" t="str">
        <f aca="false">VLOOKUP($D1798,metadata!$B$2:$S$451,13,0)</f>
        <v>Ayabe</v>
      </c>
      <c r="Q1798" s="0" t="n">
        <f aca="false">VLOOKUP($D1798,metadata!$B$2:$S$451,14,0)</f>
        <v>35.3</v>
      </c>
      <c r="R1798" s="0" t="n">
        <f aca="false">VLOOKUP($D1798,metadata!$B$2:$S$451,15,0)</f>
        <v>135.266667</v>
      </c>
      <c r="S1798" s="0" t="str">
        <f aca="false">VLOOKUP($D1798,metadata!$B$2:$S$451,16,0)</f>
        <v/>
      </c>
      <c r="T1798" s="0" t="str">
        <f aca="false">VLOOKUP($D1798,metadata!$B$2:$S$451,17,0)</f>
        <v/>
      </c>
      <c r="U1798" s="0" t="str">
        <f aca="false">VLOOKUP($D1798,metadata!$B$2:$S$451,18,0)</f>
        <v/>
      </c>
      <c r="V1798" s="0" t="n">
        <f aca="false">VLOOKUP($D1798,metadata!$B$2:$Z$451,19,0)</f>
        <v>20</v>
      </c>
      <c r="W1798" s="0" t="str">
        <f aca="false">VLOOKUP($D1798,metadata!$B$2:$Z$451,20,0)</f>
        <v>global average</v>
      </c>
      <c r="X1798" s="0" t="str">
        <f aca="false">VLOOKUP($D1798,metadata!$B$2:$Z$451,21,0)</f>
        <v/>
      </c>
      <c r="Y1798" s="0" t="n">
        <f aca="false">VLOOKUP($D1798,metadata!$B$2:$Z$451,22,0)</f>
        <v>47</v>
      </c>
      <c r="Z1798" s="0" t="str">
        <f aca="false">VLOOKUP($D1798,metadata!$B$2:$Z$451,23,0)</f>
        <v/>
      </c>
      <c r="AA1798" s="0" t="str">
        <f aca="false">VLOOKUP($D1798,metadata!$B$2:$Z$451,24,0)</f>
        <v>larval</v>
      </c>
      <c r="AB1798" s="0" t="str">
        <f aca="false">VLOOKUP($D1798,metadata!$B$2:$Z$451,25,0)</f>
        <v/>
      </c>
      <c r="AC1798" s="0" t="n">
        <v>14.0004599259277</v>
      </c>
      <c r="AD1798" s="0" t="n">
        <v>5.08581249546125</v>
      </c>
      <c r="AF1798" s="0" t="n">
        <f aca="false">IF(AE1798="",V1798,AE1798)</f>
        <v>20</v>
      </c>
      <c r="AG1798" s="0" t="n">
        <f aca="false">ROUND(AC1798,1)</f>
        <v>14</v>
      </c>
      <c r="AH1798" s="0" t="n">
        <v>1996</v>
      </c>
      <c r="AI1798" s="0" t="s">
        <v>37</v>
      </c>
      <c r="AJ1798" s="0" t="s">
        <v>37</v>
      </c>
    </row>
    <row r="1799" customFormat="false" ht="13.8" hidden="false" customHeight="false" outlineLevel="0" collapsed="false">
      <c r="C1799" s="0" t="n">
        <v>1807</v>
      </c>
      <c r="D1799" s="3" t="str">
        <f aca="false">VLOOKUP(C1799,$A$1:$B$451,2)</f>
        <v>47- Ayabe</v>
      </c>
      <c r="E1799" s="0" t="str">
        <f aca="false">VLOOKUP($D1799,metadata!$B$2:$S$451,2,0)</f>
        <v>Shintani, Y; Tatsuki, S; Ishikawa, Y</v>
      </c>
      <c r="F1799" s="0" t="str">
        <f aca="false">VLOOKUP($D1799,metadata!$B$2:$S$451,3,0)</f>
        <v>Geographic variation of photoperiodic response in larval development of the yellow-spotted longicorn beetle, Psacothea hilaris (PASCOE) (Coleoptera: Cerambycidae)</v>
      </c>
      <c r="G1799" s="0" t="str">
        <f aca="false">VLOOKUP($D1799,metadata!$B$2:$S$451,4,0)</f>
        <v>10.1303/aez.31.495</v>
      </c>
      <c r="H1799" s="0" t="str">
        <f aca="false">VLOOKUP($D1799,metadata!$B$2:$S$451,5,0)</f>
        <v>y</v>
      </c>
      <c r="I1799" s="0" t="str">
        <f aca="false">VLOOKUP($D1799,metadata!$B$2:$S$451,6,0)</f>
        <v>a</v>
      </c>
      <c r="J1799" s="0" t="str">
        <f aca="false">VLOOKUP($D1799,metadata!$B$2:$S$451,7,0)</f>
        <v>i</v>
      </c>
      <c r="K1799" s="0" t="n">
        <f aca="false">VLOOKUP($D1799,metadata!$B$2:$S$451,8,0)</f>
        <v>4</v>
      </c>
      <c r="L1799" s="0" t="n">
        <f aca="false">VLOOKUP($D1799,metadata!$B$2:$S$451,9,0)</f>
        <v>5</v>
      </c>
      <c r="M1799" s="0" t="str">
        <f aca="false">VLOOKUP($D1799,metadata!$B$2:$S$451,10,0)</f>
        <v/>
      </c>
      <c r="N1799" s="0" t="str">
        <f aca="false">VLOOKUP($D1799,metadata!$B$2:$S$451,11,0)</f>
        <v>Psacothea hilaris</v>
      </c>
      <c r="O1799" s="0" t="str">
        <f aca="false">VLOOKUP($D1799,metadata!$B$2:$S$451,12,0)</f>
        <v>coleoptera</v>
      </c>
      <c r="P1799" s="0" t="str">
        <f aca="false">VLOOKUP($D1799,metadata!$B$2:$S$451,13,0)</f>
        <v>Ayabe</v>
      </c>
      <c r="Q1799" s="0" t="n">
        <f aca="false">VLOOKUP($D1799,metadata!$B$2:$S$451,14,0)</f>
        <v>35.3</v>
      </c>
      <c r="R1799" s="0" t="n">
        <f aca="false">VLOOKUP($D1799,metadata!$B$2:$S$451,15,0)</f>
        <v>135.266667</v>
      </c>
      <c r="S1799" s="0" t="str">
        <f aca="false">VLOOKUP($D1799,metadata!$B$2:$S$451,16,0)</f>
        <v/>
      </c>
      <c r="T1799" s="0" t="str">
        <f aca="false">VLOOKUP($D1799,metadata!$B$2:$S$451,17,0)</f>
        <v/>
      </c>
      <c r="U1799" s="0" t="str">
        <f aca="false">VLOOKUP($D1799,metadata!$B$2:$S$451,18,0)</f>
        <v/>
      </c>
      <c r="V1799" s="0" t="n">
        <f aca="false">VLOOKUP($D1799,metadata!$B$2:$Z$451,19,0)</f>
        <v>20</v>
      </c>
      <c r="W1799" s="0" t="str">
        <f aca="false">VLOOKUP($D1799,metadata!$B$2:$Z$451,20,0)</f>
        <v>global average</v>
      </c>
      <c r="X1799" s="0" t="str">
        <f aca="false">VLOOKUP($D1799,metadata!$B$2:$Z$451,21,0)</f>
        <v/>
      </c>
      <c r="Y1799" s="0" t="n">
        <f aca="false">VLOOKUP($D1799,metadata!$B$2:$Z$451,22,0)</f>
        <v>47</v>
      </c>
      <c r="Z1799" s="0" t="str">
        <f aca="false">VLOOKUP($D1799,metadata!$B$2:$Z$451,23,0)</f>
        <v/>
      </c>
      <c r="AA1799" s="0" t="str">
        <f aca="false">VLOOKUP($D1799,metadata!$B$2:$Z$451,24,0)</f>
        <v>larval</v>
      </c>
      <c r="AB1799" s="0" t="str">
        <f aca="false">VLOOKUP($D1799,metadata!$B$2:$Z$451,25,0)</f>
        <v/>
      </c>
      <c r="AC1799" s="0" t="n">
        <v>15.000096826511</v>
      </c>
      <c r="AD1799" s="0" t="n">
        <v>-0.245092106218677</v>
      </c>
      <c r="AF1799" s="0" t="n">
        <f aca="false">IF(AE1799="",V1799,AE1799)</f>
        <v>20</v>
      </c>
      <c r="AG1799" s="0" t="n">
        <f aca="false">ROUND(AC1799,1)</f>
        <v>15</v>
      </c>
      <c r="AH1799" s="0" t="n">
        <v>1996</v>
      </c>
      <c r="AI1799" s="0" t="s">
        <v>37</v>
      </c>
      <c r="AJ1799" s="0" t="s">
        <v>37</v>
      </c>
    </row>
    <row r="1800" customFormat="false" ht="13.8" hidden="false" customHeight="false" outlineLevel="0" collapsed="false">
      <c r="C1800" s="0" t="n">
        <v>1808</v>
      </c>
      <c r="D1800" s="3" t="str">
        <f aca="false">VLOOKUP(C1800,$A$1:$B$451,2)</f>
        <v>47- Ino</v>
      </c>
      <c r="E1800" s="0" t="str">
        <f aca="false">VLOOKUP($D1800,metadata!$B$2:$S$451,2,0)</f>
        <v>Shintani, Y; Tatsuki, S; Ishikawa, Y</v>
      </c>
      <c r="F1800" s="0" t="str">
        <f aca="false">VLOOKUP($D1800,metadata!$B$2:$S$451,3,0)</f>
        <v>Geographic variation of photoperiodic response in larval development of the yellow-spotted longicorn beetle, Psacothea hilaris (PASCOE) (Coleoptera: Cerambycidae)</v>
      </c>
      <c r="G1800" s="0" t="str">
        <f aca="false">VLOOKUP($D1800,metadata!$B$2:$S$451,4,0)</f>
        <v>10.1303/aez.31.495</v>
      </c>
      <c r="H1800" s="0" t="str">
        <f aca="false">VLOOKUP($D1800,metadata!$B$2:$S$451,5,0)</f>
        <v>y</v>
      </c>
      <c r="I1800" s="0" t="str">
        <f aca="false">VLOOKUP($D1800,metadata!$B$2:$S$451,6,0)</f>
        <v>a</v>
      </c>
      <c r="J1800" s="0" t="str">
        <f aca="false">VLOOKUP($D1800,metadata!$B$2:$S$451,7,0)</f>
        <v>i</v>
      </c>
      <c r="K1800" s="0" t="n">
        <f aca="false">VLOOKUP($D1800,metadata!$B$2:$S$451,8,0)</f>
        <v>4</v>
      </c>
      <c r="L1800" s="0" t="n">
        <f aca="false">VLOOKUP($D1800,metadata!$B$2:$S$451,9,0)</f>
        <v>5</v>
      </c>
      <c r="M1800" s="0" t="str">
        <f aca="false">VLOOKUP($D1800,metadata!$B$2:$S$451,10,0)</f>
        <v/>
      </c>
      <c r="N1800" s="0" t="str">
        <f aca="false">VLOOKUP($D1800,metadata!$B$2:$S$451,11,0)</f>
        <v>Psacothea hilaris</v>
      </c>
      <c r="O1800" s="0" t="str">
        <f aca="false">VLOOKUP($D1800,metadata!$B$2:$S$451,12,0)</f>
        <v>coleoptera</v>
      </c>
      <c r="P1800" s="0" t="str">
        <f aca="false">VLOOKUP($D1800,metadata!$B$2:$S$451,13,0)</f>
        <v>Ino</v>
      </c>
      <c r="Q1800" s="0" t="n">
        <f aca="false">VLOOKUP($D1800,metadata!$B$2:$S$451,14,0)</f>
        <v>33.55</v>
      </c>
      <c r="R1800" s="0" t="n">
        <f aca="false">VLOOKUP($D1800,metadata!$B$2:$S$451,15,0)</f>
        <v>133.433333</v>
      </c>
      <c r="S1800" s="0" t="str">
        <f aca="false">VLOOKUP($D1800,metadata!$B$2:$S$451,16,0)</f>
        <v/>
      </c>
      <c r="T1800" s="0" t="str">
        <f aca="false">VLOOKUP($D1800,metadata!$B$2:$S$451,17,0)</f>
        <v/>
      </c>
      <c r="U1800" s="0" t="str">
        <f aca="false">VLOOKUP($D1800,metadata!$B$2:$S$451,18,0)</f>
        <v/>
      </c>
      <c r="V1800" s="0" t="n">
        <f aca="false">VLOOKUP($D1800,metadata!$B$2:$Z$451,19,0)</f>
        <v>20</v>
      </c>
      <c r="W1800" s="0" t="str">
        <f aca="false">VLOOKUP($D1800,metadata!$B$2:$Z$451,20,0)</f>
        <v>global average</v>
      </c>
      <c r="X1800" s="0" t="str">
        <f aca="false">VLOOKUP($D1800,metadata!$B$2:$Z$451,21,0)</f>
        <v/>
      </c>
      <c r="Y1800" s="0" t="n">
        <f aca="false">VLOOKUP($D1800,metadata!$B$2:$Z$451,22,0)</f>
        <v>47</v>
      </c>
      <c r="Z1800" s="0" t="str">
        <f aca="false">VLOOKUP($D1800,metadata!$B$2:$Z$451,23,0)</f>
        <v/>
      </c>
      <c r="AA1800" s="0" t="str">
        <f aca="false">VLOOKUP($D1800,metadata!$B$2:$Z$451,24,0)</f>
        <v>larval</v>
      </c>
      <c r="AB1800" s="0" t="str">
        <f aca="false">VLOOKUP($D1800,metadata!$B$2:$Z$451,25,0)</f>
        <v/>
      </c>
      <c r="AC1800" s="0" t="n">
        <v>11.009876304132</v>
      </c>
      <c r="AD1800" s="0" t="n">
        <v>100.000605165694</v>
      </c>
      <c r="AF1800" s="0" t="n">
        <f aca="false">IF(AE1800="",V1800,AE1800)</f>
        <v>20</v>
      </c>
      <c r="AG1800" s="0" t="n">
        <f aca="false">ROUND(AC1800,1)</f>
        <v>11</v>
      </c>
      <c r="AH1800" s="0" t="n">
        <v>1996</v>
      </c>
      <c r="AI1800" s="0" t="s">
        <v>37</v>
      </c>
      <c r="AJ1800" s="0" t="s">
        <v>37</v>
      </c>
    </row>
    <row r="1801" customFormat="false" ht="13.8" hidden="false" customHeight="false" outlineLevel="0" collapsed="false">
      <c r="C1801" s="0" t="n">
        <v>1809</v>
      </c>
      <c r="D1801" s="3" t="str">
        <f aca="false">VLOOKUP(C1801,$A$1:$B$451,2)</f>
        <v>47- Ino</v>
      </c>
      <c r="E1801" s="0" t="str">
        <f aca="false">VLOOKUP($D1801,metadata!$B$2:$S$451,2,0)</f>
        <v>Shintani, Y; Tatsuki, S; Ishikawa, Y</v>
      </c>
      <c r="F1801" s="0" t="str">
        <f aca="false">VLOOKUP($D1801,metadata!$B$2:$S$451,3,0)</f>
        <v>Geographic variation of photoperiodic response in larval development of the yellow-spotted longicorn beetle, Psacothea hilaris (PASCOE) (Coleoptera: Cerambycidae)</v>
      </c>
      <c r="G1801" s="0" t="str">
        <f aca="false">VLOOKUP($D1801,metadata!$B$2:$S$451,4,0)</f>
        <v>10.1303/aez.31.495</v>
      </c>
      <c r="H1801" s="0" t="str">
        <f aca="false">VLOOKUP($D1801,metadata!$B$2:$S$451,5,0)</f>
        <v>y</v>
      </c>
      <c r="I1801" s="0" t="str">
        <f aca="false">VLOOKUP($D1801,metadata!$B$2:$S$451,6,0)</f>
        <v>a</v>
      </c>
      <c r="J1801" s="0" t="str">
        <f aca="false">VLOOKUP($D1801,metadata!$B$2:$S$451,7,0)</f>
        <v>i</v>
      </c>
      <c r="K1801" s="0" t="n">
        <f aca="false">VLOOKUP($D1801,metadata!$B$2:$S$451,8,0)</f>
        <v>4</v>
      </c>
      <c r="L1801" s="0" t="n">
        <f aca="false">VLOOKUP($D1801,metadata!$B$2:$S$451,9,0)</f>
        <v>5</v>
      </c>
      <c r="M1801" s="0" t="str">
        <f aca="false">VLOOKUP($D1801,metadata!$B$2:$S$451,10,0)</f>
        <v/>
      </c>
      <c r="N1801" s="0" t="str">
        <f aca="false">VLOOKUP($D1801,metadata!$B$2:$S$451,11,0)</f>
        <v>Psacothea hilaris</v>
      </c>
      <c r="O1801" s="0" t="str">
        <f aca="false">VLOOKUP($D1801,metadata!$B$2:$S$451,12,0)</f>
        <v>coleoptera</v>
      </c>
      <c r="P1801" s="0" t="str">
        <f aca="false">VLOOKUP($D1801,metadata!$B$2:$S$451,13,0)</f>
        <v>Ino</v>
      </c>
      <c r="Q1801" s="0" t="n">
        <f aca="false">VLOOKUP($D1801,metadata!$B$2:$S$451,14,0)</f>
        <v>33.55</v>
      </c>
      <c r="R1801" s="0" t="n">
        <f aca="false">VLOOKUP($D1801,metadata!$B$2:$S$451,15,0)</f>
        <v>133.433333</v>
      </c>
      <c r="S1801" s="0" t="str">
        <f aca="false">VLOOKUP($D1801,metadata!$B$2:$S$451,16,0)</f>
        <v/>
      </c>
      <c r="T1801" s="0" t="str">
        <f aca="false">VLOOKUP($D1801,metadata!$B$2:$S$451,17,0)</f>
        <v/>
      </c>
      <c r="U1801" s="0" t="str">
        <f aca="false">VLOOKUP($D1801,metadata!$B$2:$S$451,18,0)</f>
        <v/>
      </c>
      <c r="V1801" s="0" t="n">
        <f aca="false">VLOOKUP($D1801,metadata!$B$2:$Z$451,19,0)</f>
        <v>20</v>
      </c>
      <c r="W1801" s="0" t="str">
        <f aca="false">VLOOKUP($D1801,metadata!$B$2:$Z$451,20,0)</f>
        <v>global average</v>
      </c>
      <c r="X1801" s="0" t="str">
        <f aca="false">VLOOKUP($D1801,metadata!$B$2:$Z$451,21,0)</f>
        <v/>
      </c>
      <c r="Y1801" s="0" t="n">
        <f aca="false">VLOOKUP($D1801,metadata!$B$2:$Z$451,22,0)</f>
        <v>47</v>
      </c>
      <c r="Z1801" s="0" t="str">
        <f aca="false">VLOOKUP($D1801,metadata!$B$2:$Z$451,23,0)</f>
        <v/>
      </c>
      <c r="AA1801" s="0" t="str">
        <f aca="false">VLOOKUP($D1801,metadata!$B$2:$Z$451,24,0)</f>
        <v>larval</v>
      </c>
      <c r="AB1801" s="0" t="str">
        <f aca="false">VLOOKUP($D1801,metadata!$B$2:$Z$451,25,0)</f>
        <v/>
      </c>
      <c r="AC1801" s="0" t="n">
        <v>12.0074798479823</v>
      </c>
      <c r="AD1801" s="0" t="n">
        <v>99.8166347946067</v>
      </c>
      <c r="AF1801" s="0" t="n">
        <f aca="false">IF(AE1801="",V1801,AE1801)</f>
        <v>20</v>
      </c>
      <c r="AG1801" s="0" t="n">
        <f aca="false">ROUND(AC1801,1)</f>
        <v>12</v>
      </c>
      <c r="AH1801" s="0" t="n">
        <v>1996</v>
      </c>
      <c r="AI1801" s="0" t="s">
        <v>37</v>
      </c>
      <c r="AJ1801" s="0" t="s">
        <v>37</v>
      </c>
    </row>
    <row r="1802" customFormat="false" ht="13.8" hidden="false" customHeight="false" outlineLevel="0" collapsed="false">
      <c r="C1802" s="0" t="n">
        <v>1810</v>
      </c>
      <c r="D1802" s="3" t="str">
        <f aca="false">VLOOKUP(C1802,$A$1:$B$451,2)</f>
        <v>47- Ino</v>
      </c>
      <c r="E1802" s="0" t="str">
        <f aca="false">VLOOKUP($D1802,metadata!$B$2:$S$451,2,0)</f>
        <v>Shintani, Y; Tatsuki, S; Ishikawa, Y</v>
      </c>
      <c r="F1802" s="0" t="str">
        <f aca="false">VLOOKUP($D1802,metadata!$B$2:$S$451,3,0)</f>
        <v>Geographic variation of photoperiodic response in larval development of the yellow-spotted longicorn beetle, Psacothea hilaris (PASCOE) (Coleoptera: Cerambycidae)</v>
      </c>
      <c r="G1802" s="0" t="str">
        <f aca="false">VLOOKUP($D1802,metadata!$B$2:$S$451,4,0)</f>
        <v>10.1303/aez.31.495</v>
      </c>
      <c r="H1802" s="0" t="str">
        <f aca="false">VLOOKUP($D1802,metadata!$B$2:$S$451,5,0)</f>
        <v>y</v>
      </c>
      <c r="I1802" s="0" t="str">
        <f aca="false">VLOOKUP($D1802,metadata!$B$2:$S$451,6,0)</f>
        <v>a</v>
      </c>
      <c r="J1802" s="0" t="str">
        <f aca="false">VLOOKUP($D1802,metadata!$B$2:$S$451,7,0)</f>
        <v>i</v>
      </c>
      <c r="K1802" s="0" t="n">
        <f aca="false">VLOOKUP($D1802,metadata!$B$2:$S$451,8,0)</f>
        <v>4</v>
      </c>
      <c r="L1802" s="0" t="n">
        <f aca="false">VLOOKUP($D1802,metadata!$B$2:$S$451,9,0)</f>
        <v>5</v>
      </c>
      <c r="M1802" s="0" t="str">
        <f aca="false">VLOOKUP($D1802,metadata!$B$2:$S$451,10,0)</f>
        <v/>
      </c>
      <c r="N1802" s="0" t="str">
        <f aca="false">VLOOKUP($D1802,metadata!$B$2:$S$451,11,0)</f>
        <v>Psacothea hilaris</v>
      </c>
      <c r="O1802" s="0" t="str">
        <f aca="false">VLOOKUP($D1802,metadata!$B$2:$S$451,12,0)</f>
        <v>coleoptera</v>
      </c>
      <c r="P1802" s="0" t="str">
        <f aca="false">VLOOKUP($D1802,metadata!$B$2:$S$451,13,0)</f>
        <v>Ino</v>
      </c>
      <c r="Q1802" s="0" t="n">
        <f aca="false">VLOOKUP($D1802,metadata!$B$2:$S$451,14,0)</f>
        <v>33.55</v>
      </c>
      <c r="R1802" s="0" t="n">
        <f aca="false">VLOOKUP($D1802,metadata!$B$2:$S$451,15,0)</f>
        <v>133.433333</v>
      </c>
      <c r="S1802" s="0" t="str">
        <f aca="false">VLOOKUP($D1802,metadata!$B$2:$S$451,16,0)</f>
        <v/>
      </c>
      <c r="T1802" s="0" t="str">
        <f aca="false">VLOOKUP($D1802,metadata!$B$2:$S$451,17,0)</f>
        <v/>
      </c>
      <c r="U1802" s="0" t="str">
        <f aca="false">VLOOKUP($D1802,metadata!$B$2:$S$451,18,0)</f>
        <v/>
      </c>
      <c r="V1802" s="0" t="n">
        <f aca="false">VLOOKUP($D1802,metadata!$B$2:$Z$451,19,0)</f>
        <v>20</v>
      </c>
      <c r="W1802" s="0" t="str">
        <f aca="false">VLOOKUP($D1802,metadata!$B$2:$Z$451,20,0)</f>
        <v>global average</v>
      </c>
      <c r="X1802" s="0" t="str">
        <f aca="false">VLOOKUP($D1802,metadata!$B$2:$Z$451,21,0)</f>
        <v/>
      </c>
      <c r="Y1802" s="0" t="n">
        <f aca="false">VLOOKUP($D1802,metadata!$B$2:$Z$451,22,0)</f>
        <v>47</v>
      </c>
      <c r="Z1802" s="0" t="str">
        <f aca="false">VLOOKUP($D1802,metadata!$B$2:$Z$451,23,0)</f>
        <v/>
      </c>
      <c r="AA1802" s="0" t="str">
        <f aca="false">VLOOKUP($D1802,metadata!$B$2:$Z$451,24,0)</f>
        <v>larval</v>
      </c>
      <c r="AB1802" s="0" t="str">
        <f aca="false">VLOOKUP($D1802,metadata!$B$2:$Z$451,25,0)</f>
        <v/>
      </c>
      <c r="AC1802" s="0" t="n">
        <v>13.0067294425213</v>
      </c>
      <c r="AD1802" s="0" t="n">
        <v>95.4660986178015</v>
      </c>
      <c r="AF1802" s="0" t="n">
        <f aca="false">IF(AE1802="",V1802,AE1802)</f>
        <v>20</v>
      </c>
      <c r="AG1802" s="0" t="n">
        <f aca="false">ROUND(AC1802,1)</f>
        <v>13</v>
      </c>
      <c r="AH1802" s="0" t="n">
        <v>1996</v>
      </c>
      <c r="AI1802" s="0" t="s">
        <v>37</v>
      </c>
      <c r="AJ1802" s="0" t="s">
        <v>37</v>
      </c>
    </row>
    <row r="1803" customFormat="false" ht="13.8" hidden="false" customHeight="false" outlineLevel="0" collapsed="false">
      <c r="C1803" s="0" t="n">
        <v>1811</v>
      </c>
      <c r="D1803" s="3" t="str">
        <f aca="false">VLOOKUP(C1803,$A$1:$B$451,2)</f>
        <v>47- Ino</v>
      </c>
      <c r="E1803" s="0" t="str">
        <f aca="false">VLOOKUP($D1803,metadata!$B$2:$S$451,2,0)</f>
        <v>Shintani, Y; Tatsuki, S; Ishikawa, Y</v>
      </c>
      <c r="F1803" s="0" t="str">
        <f aca="false">VLOOKUP($D1803,metadata!$B$2:$S$451,3,0)</f>
        <v>Geographic variation of photoperiodic response in larval development of the yellow-spotted longicorn beetle, Psacothea hilaris (PASCOE) (Coleoptera: Cerambycidae)</v>
      </c>
      <c r="G1803" s="0" t="str">
        <f aca="false">VLOOKUP($D1803,metadata!$B$2:$S$451,4,0)</f>
        <v>10.1303/aez.31.495</v>
      </c>
      <c r="H1803" s="0" t="str">
        <f aca="false">VLOOKUP($D1803,metadata!$B$2:$S$451,5,0)</f>
        <v>y</v>
      </c>
      <c r="I1803" s="0" t="str">
        <f aca="false">VLOOKUP($D1803,metadata!$B$2:$S$451,6,0)</f>
        <v>a</v>
      </c>
      <c r="J1803" s="0" t="str">
        <f aca="false">VLOOKUP($D1803,metadata!$B$2:$S$451,7,0)</f>
        <v>i</v>
      </c>
      <c r="K1803" s="0" t="n">
        <f aca="false">VLOOKUP($D1803,metadata!$B$2:$S$451,8,0)</f>
        <v>4</v>
      </c>
      <c r="L1803" s="0" t="n">
        <f aca="false">VLOOKUP($D1803,metadata!$B$2:$S$451,9,0)</f>
        <v>5</v>
      </c>
      <c r="M1803" s="0" t="str">
        <f aca="false">VLOOKUP($D1803,metadata!$B$2:$S$451,10,0)</f>
        <v/>
      </c>
      <c r="N1803" s="0" t="str">
        <f aca="false">VLOOKUP($D1803,metadata!$B$2:$S$451,11,0)</f>
        <v>Psacothea hilaris</v>
      </c>
      <c r="O1803" s="0" t="str">
        <f aca="false">VLOOKUP($D1803,metadata!$B$2:$S$451,12,0)</f>
        <v>coleoptera</v>
      </c>
      <c r="P1803" s="0" t="str">
        <f aca="false">VLOOKUP($D1803,metadata!$B$2:$S$451,13,0)</f>
        <v>Ino</v>
      </c>
      <c r="Q1803" s="0" t="n">
        <f aca="false">VLOOKUP($D1803,metadata!$B$2:$S$451,14,0)</f>
        <v>33.55</v>
      </c>
      <c r="R1803" s="0" t="n">
        <f aca="false">VLOOKUP($D1803,metadata!$B$2:$S$451,15,0)</f>
        <v>133.433333</v>
      </c>
      <c r="S1803" s="0" t="str">
        <f aca="false">VLOOKUP($D1803,metadata!$B$2:$S$451,16,0)</f>
        <v/>
      </c>
      <c r="T1803" s="0" t="str">
        <f aca="false">VLOOKUP($D1803,metadata!$B$2:$S$451,17,0)</f>
        <v/>
      </c>
      <c r="U1803" s="0" t="str">
        <f aca="false">VLOOKUP($D1803,metadata!$B$2:$S$451,18,0)</f>
        <v/>
      </c>
      <c r="V1803" s="0" t="n">
        <f aca="false">VLOOKUP($D1803,metadata!$B$2:$Z$451,19,0)</f>
        <v>20</v>
      </c>
      <c r="W1803" s="0" t="str">
        <f aca="false">VLOOKUP($D1803,metadata!$B$2:$Z$451,20,0)</f>
        <v>global average</v>
      </c>
      <c r="X1803" s="0" t="str">
        <f aca="false">VLOOKUP($D1803,metadata!$B$2:$Z$451,21,0)</f>
        <v/>
      </c>
      <c r="Y1803" s="0" t="n">
        <f aca="false">VLOOKUP($D1803,metadata!$B$2:$Z$451,22,0)</f>
        <v>47</v>
      </c>
      <c r="Z1803" s="0" t="str">
        <f aca="false">VLOOKUP($D1803,metadata!$B$2:$Z$451,23,0)</f>
        <v/>
      </c>
      <c r="AA1803" s="0" t="str">
        <f aca="false">VLOOKUP($D1803,metadata!$B$2:$Z$451,24,0)</f>
        <v>larval</v>
      </c>
      <c r="AB1803" s="0" t="str">
        <f aca="false">VLOOKUP($D1803,metadata!$B$2:$Z$451,25,0)</f>
        <v/>
      </c>
      <c r="AC1803" s="0" t="n">
        <v>13.9976519571058</v>
      </c>
      <c r="AD1803" s="0" t="n">
        <v>12.193483575803</v>
      </c>
      <c r="AF1803" s="0" t="n">
        <f aca="false">IF(AE1803="",V1803,AE1803)</f>
        <v>20</v>
      </c>
      <c r="AG1803" s="0" t="n">
        <f aca="false">ROUND(AC1803,1)</f>
        <v>14</v>
      </c>
      <c r="AH1803" s="0" t="n">
        <v>1996</v>
      </c>
      <c r="AI1803" s="0" t="s">
        <v>37</v>
      </c>
      <c r="AJ1803" s="0" t="s">
        <v>37</v>
      </c>
    </row>
    <row r="1804" customFormat="false" ht="13.8" hidden="false" customHeight="false" outlineLevel="0" collapsed="false">
      <c r="C1804" s="0" t="n">
        <v>1812</v>
      </c>
      <c r="D1804" s="3" t="str">
        <f aca="false">VLOOKUP(C1804,$A$1:$B$451,2)</f>
        <v>47- Ino</v>
      </c>
      <c r="E1804" s="0" t="str">
        <f aca="false">VLOOKUP($D1804,metadata!$B$2:$S$451,2,0)</f>
        <v>Shintani, Y; Tatsuki, S; Ishikawa, Y</v>
      </c>
      <c r="F1804" s="0" t="str">
        <f aca="false">VLOOKUP($D1804,metadata!$B$2:$S$451,3,0)</f>
        <v>Geographic variation of photoperiodic response in larval development of the yellow-spotted longicorn beetle, Psacothea hilaris (PASCOE) (Coleoptera: Cerambycidae)</v>
      </c>
      <c r="G1804" s="0" t="str">
        <f aca="false">VLOOKUP($D1804,metadata!$B$2:$S$451,4,0)</f>
        <v>10.1303/aez.31.495</v>
      </c>
      <c r="H1804" s="0" t="str">
        <f aca="false">VLOOKUP($D1804,metadata!$B$2:$S$451,5,0)</f>
        <v>y</v>
      </c>
      <c r="I1804" s="0" t="str">
        <f aca="false">VLOOKUP($D1804,metadata!$B$2:$S$451,6,0)</f>
        <v>a</v>
      </c>
      <c r="J1804" s="0" t="str">
        <f aca="false">VLOOKUP($D1804,metadata!$B$2:$S$451,7,0)</f>
        <v>i</v>
      </c>
      <c r="K1804" s="0" t="n">
        <f aca="false">VLOOKUP($D1804,metadata!$B$2:$S$451,8,0)</f>
        <v>4</v>
      </c>
      <c r="L1804" s="0" t="n">
        <f aca="false">VLOOKUP($D1804,metadata!$B$2:$S$451,9,0)</f>
        <v>5</v>
      </c>
      <c r="M1804" s="0" t="str">
        <f aca="false">VLOOKUP($D1804,metadata!$B$2:$S$451,10,0)</f>
        <v/>
      </c>
      <c r="N1804" s="0" t="str">
        <f aca="false">VLOOKUP($D1804,metadata!$B$2:$S$451,11,0)</f>
        <v>Psacothea hilaris</v>
      </c>
      <c r="O1804" s="0" t="str">
        <f aca="false">VLOOKUP($D1804,metadata!$B$2:$S$451,12,0)</f>
        <v>coleoptera</v>
      </c>
      <c r="P1804" s="0" t="str">
        <f aca="false">VLOOKUP($D1804,metadata!$B$2:$S$451,13,0)</f>
        <v>Ino</v>
      </c>
      <c r="Q1804" s="0" t="n">
        <f aca="false">VLOOKUP($D1804,metadata!$B$2:$S$451,14,0)</f>
        <v>33.55</v>
      </c>
      <c r="R1804" s="0" t="n">
        <f aca="false">VLOOKUP($D1804,metadata!$B$2:$S$451,15,0)</f>
        <v>133.433333</v>
      </c>
      <c r="S1804" s="0" t="str">
        <f aca="false">VLOOKUP($D1804,metadata!$B$2:$S$451,16,0)</f>
        <v/>
      </c>
      <c r="T1804" s="0" t="str">
        <f aca="false">VLOOKUP($D1804,metadata!$B$2:$S$451,17,0)</f>
        <v/>
      </c>
      <c r="U1804" s="0" t="str">
        <f aca="false">VLOOKUP($D1804,metadata!$B$2:$S$451,18,0)</f>
        <v/>
      </c>
      <c r="V1804" s="0" t="n">
        <f aca="false">VLOOKUP($D1804,metadata!$B$2:$Z$451,19,0)</f>
        <v>20</v>
      </c>
      <c r="W1804" s="0" t="str">
        <f aca="false">VLOOKUP($D1804,metadata!$B$2:$Z$451,20,0)</f>
        <v>global average</v>
      </c>
      <c r="X1804" s="0" t="str">
        <f aca="false">VLOOKUP($D1804,metadata!$B$2:$Z$451,21,0)</f>
        <v/>
      </c>
      <c r="Y1804" s="0" t="n">
        <f aca="false">VLOOKUP($D1804,metadata!$B$2:$Z$451,22,0)</f>
        <v>47</v>
      </c>
      <c r="Z1804" s="0" t="str">
        <f aca="false">VLOOKUP($D1804,metadata!$B$2:$Z$451,23,0)</f>
        <v/>
      </c>
      <c r="AA1804" s="0" t="str">
        <f aca="false">VLOOKUP($D1804,metadata!$B$2:$Z$451,24,0)</f>
        <v>larval</v>
      </c>
      <c r="AB1804" s="0" t="str">
        <f aca="false">VLOOKUP($D1804,metadata!$B$2:$Z$451,25,0)</f>
        <v/>
      </c>
      <c r="AC1804" s="0" t="n">
        <v>15.0061000701992</v>
      </c>
      <c r="AD1804" s="0" t="n">
        <v>9.55919730822299</v>
      </c>
      <c r="AF1804" s="0" t="n">
        <f aca="false">IF(AE1804="",V1804,AE1804)</f>
        <v>20</v>
      </c>
      <c r="AG1804" s="0" t="n">
        <f aca="false">ROUND(AC1804,1)</f>
        <v>15</v>
      </c>
      <c r="AH1804" s="0" t="n">
        <v>1996</v>
      </c>
      <c r="AI1804" s="0" t="s">
        <v>37</v>
      </c>
      <c r="AJ1804" s="0" t="s">
        <v>37</v>
      </c>
    </row>
    <row r="1805" customFormat="false" ht="13.8" hidden="false" customHeight="false" outlineLevel="0" collapsed="false">
      <c r="C1805" s="0" t="n">
        <v>1813</v>
      </c>
      <c r="D1805" s="3" t="str">
        <f aca="false">VLOOKUP(C1805,$A$1:$B$451,2)</f>
        <v>47- Naze</v>
      </c>
      <c r="E1805" s="0" t="str">
        <f aca="false">VLOOKUP($D1805,metadata!$B$2:$S$451,2,0)</f>
        <v>Shintani, Y; Tatsuki, S; Ishikawa, Y</v>
      </c>
      <c r="F1805" s="0" t="str">
        <f aca="false">VLOOKUP($D1805,metadata!$B$2:$S$451,3,0)</f>
        <v>Geographic variation of photoperiodic response in larval development of the yellow-spotted longicorn beetle, Psacothea hilaris (PASCOE) (Coleoptera: Cerambycidae)</v>
      </c>
      <c r="G1805" s="0" t="str">
        <f aca="false">VLOOKUP($D1805,metadata!$B$2:$S$451,4,0)</f>
        <v>10.1303/aez.31.495</v>
      </c>
      <c r="H1805" s="0" t="str">
        <f aca="false">VLOOKUP($D1805,metadata!$B$2:$S$451,5,0)</f>
        <v>y</v>
      </c>
      <c r="I1805" s="0" t="str">
        <f aca="false">VLOOKUP($D1805,metadata!$B$2:$S$451,6,0)</f>
        <v>a</v>
      </c>
      <c r="J1805" s="0" t="str">
        <f aca="false">VLOOKUP($D1805,metadata!$B$2:$S$451,7,0)</f>
        <v>i</v>
      </c>
      <c r="K1805" s="0" t="n">
        <f aca="false">VLOOKUP($D1805,metadata!$B$2:$S$451,8,0)</f>
        <v>4</v>
      </c>
      <c r="L1805" s="0" t="n">
        <f aca="false">VLOOKUP($D1805,metadata!$B$2:$S$451,9,0)</f>
        <v>5</v>
      </c>
      <c r="M1805" s="0" t="str">
        <f aca="false">VLOOKUP($D1805,metadata!$B$2:$S$451,10,0)</f>
        <v/>
      </c>
      <c r="N1805" s="0" t="str">
        <f aca="false">VLOOKUP($D1805,metadata!$B$2:$S$451,11,0)</f>
        <v>Psacothea hilaris</v>
      </c>
      <c r="O1805" s="0" t="str">
        <f aca="false">VLOOKUP($D1805,metadata!$B$2:$S$451,12,0)</f>
        <v>coleoptera</v>
      </c>
      <c r="P1805" s="0" t="str">
        <f aca="false">VLOOKUP($D1805,metadata!$B$2:$S$451,13,0)</f>
        <v>Naze</v>
      </c>
      <c r="Q1805" s="0" t="n">
        <f aca="false">VLOOKUP($D1805,metadata!$B$2:$S$451,14,0)</f>
        <v>28.377247</v>
      </c>
      <c r="R1805" s="0" t="n">
        <f aca="false">VLOOKUP($D1805,metadata!$B$2:$S$451,15,0)</f>
        <v>129.493742</v>
      </c>
      <c r="S1805" s="0" t="str">
        <f aca="false">VLOOKUP($D1805,metadata!$B$2:$S$451,16,0)</f>
        <v/>
      </c>
      <c r="T1805" s="0" t="str">
        <f aca="false">VLOOKUP($D1805,metadata!$B$2:$S$451,17,0)</f>
        <v/>
      </c>
      <c r="U1805" s="0" t="str">
        <f aca="false">VLOOKUP($D1805,metadata!$B$2:$S$451,18,0)</f>
        <v/>
      </c>
      <c r="V1805" s="0" t="n">
        <f aca="false">VLOOKUP($D1805,metadata!$B$2:$Z$451,19,0)</f>
        <v>20</v>
      </c>
      <c r="W1805" s="0" t="str">
        <f aca="false">VLOOKUP($D1805,metadata!$B$2:$Z$451,20,0)</f>
        <v>global average</v>
      </c>
      <c r="X1805" s="0" t="str">
        <f aca="false">VLOOKUP($D1805,metadata!$B$2:$Z$451,21,0)</f>
        <v/>
      </c>
      <c r="Y1805" s="0" t="n">
        <f aca="false">VLOOKUP($D1805,metadata!$B$2:$Z$451,22,0)</f>
        <v>47</v>
      </c>
      <c r="Z1805" s="0" t="str">
        <f aca="false">VLOOKUP($D1805,metadata!$B$2:$Z$451,23,0)</f>
        <v/>
      </c>
      <c r="AA1805" s="0" t="str">
        <f aca="false">VLOOKUP($D1805,metadata!$B$2:$Z$451,24,0)</f>
        <v>larval</v>
      </c>
      <c r="AB1805" s="0" t="str">
        <f aca="false">VLOOKUP($D1805,metadata!$B$2:$Z$451,25,0)</f>
        <v/>
      </c>
      <c r="AC1805" s="0" t="n">
        <v>11.009876304132</v>
      </c>
      <c r="AD1805" s="0" t="n">
        <v>100.000605165694</v>
      </c>
      <c r="AF1805" s="0" t="n">
        <f aca="false">IF(AE1805="",V1805,AE1805)</f>
        <v>20</v>
      </c>
      <c r="AG1805" s="0" t="n">
        <f aca="false">ROUND(AC1805,1)</f>
        <v>11</v>
      </c>
      <c r="AH1805" s="0" t="n">
        <v>1996</v>
      </c>
      <c r="AI1805" s="0" t="s">
        <v>37</v>
      </c>
      <c r="AJ1805" s="0" t="s">
        <v>37</v>
      </c>
    </row>
    <row r="1806" customFormat="false" ht="13.8" hidden="false" customHeight="false" outlineLevel="0" collapsed="false">
      <c r="C1806" s="0" t="n">
        <v>1814</v>
      </c>
      <c r="D1806" s="3" t="str">
        <f aca="false">VLOOKUP(C1806,$A$1:$B$451,2)</f>
        <v>47- Naze</v>
      </c>
      <c r="E1806" s="0" t="str">
        <f aca="false">VLOOKUP($D1806,metadata!$B$2:$S$451,2,0)</f>
        <v>Shintani, Y; Tatsuki, S; Ishikawa, Y</v>
      </c>
      <c r="F1806" s="0" t="str">
        <f aca="false">VLOOKUP($D1806,metadata!$B$2:$S$451,3,0)</f>
        <v>Geographic variation of photoperiodic response in larval development of the yellow-spotted longicorn beetle, Psacothea hilaris (PASCOE) (Coleoptera: Cerambycidae)</v>
      </c>
      <c r="G1806" s="0" t="str">
        <f aca="false">VLOOKUP($D1806,metadata!$B$2:$S$451,4,0)</f>
        <v>10.1303/aez.31.495</v>
      </c>
      <c r="H1806" s="0" t="str">
        <f aca="false">VLOOKUP($D1806,metadata!$B$2:$S$451,5,0)</f>
        <v>y</v>
      </c>
      <c r="I1806" s="0" t="str">
        <f aca="false">VLOOKUP($D1806,metadata!$B$2:$S$451,6,0)</f>
        <v>a</v>
      </c>
      <c r="J1806" s="0" t="str">
        <f aca="false">VLOOKUP($D1806,metadata!$B$2:$S$451,7,0)</f>
        <v>i</v>
      </c>
      <c r="K1806" s="0" t="n">
        <f aca="false">VLOOKUP($D1806,metadata!$B$2:$S$451,8,0)</f>
        <v>4</v>
      </c>
      <c r="L1806" s="0" t="n">
        <f aca="false">VLOOKUP($D1806,metadata!$B$2:$S$451,9,0)</f>
        <v>5</v>
      </c>
      <c r="M1806" s="0" t="str">
        <f aca="false">VLOOKUP($D1806,metadata!$B$2:$S$451,10,0)</f>
        <v/>
      </c>
      <c r="N1806" s="0" t="str">
        <f aca="false">VLOOKUP($D1806,metadata!$B$2:$S$451,11,0)</f>
        <v>Psacothea hilaris</v>
      </c>
      <c r="O1806" s="0" t="str">
        <f aca="false">VLOOKUP($D1806,metadata!$B$2:$S$451,12,0)</f>
        <v>coleoptera</v>
      </c>
      <c r="P1806" s="0" t="str">
        <f aca="false">VLOOKUP($D1806,metadata!$B$2:$S$451,13,0)</f>
        <v>Naze</v>
      </c>
      <c r="Q1806" s="0" t="n">
        <f aca="false">VLOOKUP($D1806,metadata!$B$2:$S$451,14,0)</f>
        <v>28.377247</v>
      </c>
      <c r="R1806" s="0" t="n">
        <f aca="false">VLOOKUP($D1806,metadata!$B$2:$S$451,15,0)</f>
        <v>129.493742</v>
      </c>
      <c r="S1806" s="0" t="str">
        <f aca="false">VLOOKUP($D1806,metadata!$B$2:$S$451,16,0)</f>
        <v/>
      </c>
      <c r="T1806" s="0" t="str">
        <f aca="false">VLOOKUP($D1806,metadata!$B$2:$S$451,17,0)</f>
        <v/>
      </c>
      <c r="U1806" s="0" t="str">
        <f aca="false">VLOOKUP($D1806,metadata!$B$2:$S$451,18,0)</f>
        <v/>
      </c>
      <c r="V1806" s="0" t="n">
        <f aca="false">VLOOKUP($D1806,metadata!$B$2:$Z$451,19,0)</f>
        <v>20</v>
      </c>
      <c r="W1806" s="0" t="str">
        <f aca="false">VLOOKUP($D1806,metadata!$B$2:$Z$451,20,0)</f>
        <v>global average</v>
      </c>
      <c r="X1806" s="0" t="str">
        <f aca="false">VLOOKUP($D1806,metadata!$B$2:$Z$451,21,0)</f>
        <v/>
      </c>
      <c r="Y1806" s="0" t="n">
        <f aca="false">VLOOKUP($D1806,metadata!$B$2:$Z$451,22,0)</f>
        <v>47</v>
      </c>
      <c r="Z1806" s="0" t="str">
        <f aca="false">VLOOKUP($D1806,metadata!$B$2:$Z$451,23,0)</f>
        <v/>
      </c>
      <c r="AA1806" s="0" t="str">
        <f aca="false">VLOOKUP($D1806,metadata!$B$2:$Z$451,24,0)</f>
        <v>larval</v>
      </c>
      <c r="AB1806" s="0" t="str">
        <f aca="false">VLOOKUP($D1806,metadata!$B$2:$Z$451,25,0)</f>
        <v/>
      </c>
      <c r="AC1806" s="0" t="n">
        <v>12.0135799181815</v>
      </c>
      <c r="AD1806" s="0" t="n">
        <v>84.3758321028297</v>
      </c>
      <c r="AF1806" s="0" t="n">
        <f aca="false">IF(AE1806="",V1806,AE1806)</f>
        <v>20</v>
      </c>
      <c r="AG1806" s="0" t="n">
        <f aca="false">ROUND(AC1806,1)</f>
        <v>12</v>
      </c>
      <c r="AH1806" s="0" t="n">
        <v>1996</v>
      </c>
      <c r="AI1806" s="0" t="s">
        <v>37</v>
      </c>
      <c r="AJ1806" s="0" t="s">
        <v>37</v>
      </c>
    </row>
    <row r="1807" customFormat="false" ht="13.8" hidden="false" customHeight="false" outlineLevel="0" collapsed="false">
      <c r="C1807" s="0" t="n">
        <v>1815</v>
      </c>
      <c r="D1807" s="3" t="str">
        <f aca="false">VLOOKUP(C1807,$A$1:$B$451,2)</f>
        <v>47- Naze</v>
      </c>
      <c r="E1807" s="0" t="str">
        <f aca="false">VLOOKUP($D1807,metadata!$B$2:$S$451,2,0)</f>
        <v>Shintani, Y; Tatsuki, S; Ishikawa, Y</v>
      </c>
      <c r="F1807" s="0" t="str">
        <f aca="false">VLOOKUP($D1807,metadata!$B$2:$S$451,3,0)</f>
        <v>Geographic variation of photoperiodic response in larval development of the yellow-spotted longicorn beetle, Psacothea hilaris (PASCOE) (Coleoptera: Cerambycidae)</v>
      </c>
      <c r="G1807" s="0" t="str">
        <f aca="false">VLOOKUP($D1807,metadata!$B$2:$S$451,4,0)</f>
        <v>10.1303/aez.31.495</v>
      </c>
      <c r="H1807" s="0" t="str">
        <f aca="false">VLOOKUP($D1807,metadata!$B$2:$S$451,5,0)</f>
        <v>y</v>
      </c>
      <c r="I1807" s="0" t="str">
        <f aca="false">VLOOKUP($D1807,metadata!$B$2:$S$451,6,0)</f>
        <v>a</v>
      </c>
      <c r="J1807" s="0" t="str">
        <f aca="false">VLOOKUP($D1807,metadata!$B$2:$S$451,7,0)</f>
        <v>i</v>
      </c>
      <c r="K1807" s="0" t="n">
        <f aca="false">VLOOKUP($D1807,metadata!$B$2:$S$451,8,0)</f>
        <v>4</v>
      </c>
      <c r="L1807" s="0" t="n">
        <f aca="false">VLOOKUP($D1807,metadata!$B$2:$S$451,9,0)</f>
        <v>5</v>
      </c>
      <c r="M1807" s="0" t="str">
        <f aca="false">VLOOKUP($D1807,metadata!$B$2:$S$451,10,0)</f>
        <v/>
      </c>
      <c r="N1807" s="0" t="str">
        <f aca="false">VLOOKUP($D1807,metadata!$B$2:$S$451,11,0)</f>
        <v>Psacothea hilaris</v>
      </c>
      <c r="O1807" s="0" t="str">
        <f aca="false">VLOOKUP($D1807,metadata!$B$2:$S$451,12,0)</f>
        <v>coleoptera</v>
      </c>
      <c r="P1807" s="0" t="str">
        <f aca="false">VLOOKUP($D1807,metadata!$B$2:$S$451,13,0)</f>
        <v>Naze</v>
      </c>
      <c r="Q1807" s="0" t="n">
        <f aca="false">VLOOKUP($D1807,metadata!$B$2:$S$451,14,0)</f>
        <v>28.377247</v>
      </c>
      <c r="R1807" s="0" t="n">
        <f aca="false">VLOOKUP($D1807,metadata!$B$2:$S$451,15,0)</f>
        <v>129.493742</v>
      </c>
      <c r="S1807" s="0" t="str">
        <f aca="false">VLOOKUP($D1807,metadata!$B$2:$S$451,16,0)</f>
        <v/>
      </c>
      <c r="T1807" s="0" t="str">
        <f aca="false">VLOOKUP($D1807,metadata!$B$2:$S$451,17,0)</f>
        <v/>
      </c>
      <c r="U1807" s="0" t="str">
        <f aca="false">VLOOKUP($D1807,metadata!$B$2:$S$451,18,0)</f>
        <v/>
      </c>
      <c r="V1807" s="0" t="n">
        <f aca="false">VLOOKUP($D1807,metadata!$B$2:$Z$451,19,0)</f>
        <v>20</v>
      </c>
      <c r="W1807" s="0" t="str">
        <f aca="false">VLOOKUP($D1807,metadata!$B$2:$Z$451,20,0)</f>
        <v>global average</v>
      </c>
      <c r="X1807" s="0" t="str">
        <f aca="false">VLOOKUP($D1807,metadata!$B$2:$Z$451,21,0)</f>
        <v/>
      </c>
      <c r="Y1807" s="0" t="n">
        <f aca="false">VLOOKUP($D1807,metadata!$B$2:$Z$451,22,0)</f>
        <v>47</v>
      </c>
      <c r="Z1807" s="0" t="str">
        <f aca="false">VLOOKUP($D1807,metadata!$B$2:$Z$451,23,0)</f>
        <v/>
      </c>
      <c r="AA1807" s="0" t="str">
        <f aca="false">VLOOKUP($D1807,metadata!$B$2:$Z$451,24,0)</f>
        <v>larval</v>
      </c>
      <c r="AB1807" s="0" t="str">
        <f aca="false">VLOOKUP($D1807,metadata!$B$2:$Z$451,25,0)</f>
        <v/>
      </c>
      <c r="AC1807" s="0" t="n">
        <v>13.0178644912977</v>
      </c>
      <c r="AD1807" s="0" t="n">
        <v>42.280506402653</v>
      </c>
      <c r="AF1807" s="0" t="n">
        <f aca="false">IF(AE1807="",V1807,AE1807)</f>
        <v>20</v>
      </c>
      <c r="AG1807" s="0" t="n">
        <f aca="false">ROUND(AC1807,1)</f>
        <v>13</v>
      </c>
      <c r="AH1807" s="0" t="n">
        <v>1996</v>
      </c>
      <c r="AI1807" s="0" t="s">
        <v>37</v>
      </c>
      <c r="AJ1807" s="0" t="s">
        <v>37</v>
      </c>
    </row>
    <row r="1808" customFormat="false" ht="13.8" hidden="false" customHeight="false" outlineLevel="0" collapsed="false">
      <c r="C1808" s="0" t="n">
        <v>1816</v>
      </c>
      <c r="D1808" s="3" t="str">
        <f aca="false">VLOOKUP(C1808,$A$1:$B$451,2)</f>
        <v>47- Naze</v>
      </c>
      <c r="E1808" s="0" t="str">
        <f aca="false">VLOOKUP($D1808,metadata!$B$2:$S$451,2,0)</f>
        <v>Shintani, Y; Tatsuki, S; Ishikawa, Y</v>
      </c>
      <c r="F1808" s="0" t="str">
        <f aca="false">VLOOKUP($D1808,metadata!$B$2:$S$451,3,0)</f>
        <v>Geographic variation of photoperiodic response in larval development of the yellow-spotted longicorn beetle, Psacothea hilaris (PASCOE) (Coleoptera: Cerambycidae)</v>
      </c>
      <c r="G1808" s="0" t="str">
        <f aca="false">VLOOKUP($D1808,metadata!$B$2:$S$451,4,0)</f>
        <v>10.1303/aez.31.495</v>
      </c>
      <c r="H1808" s="0" t="str">
        <f aca="false">VLOOKUP($D1808,metadata!$B$2:$S$451,5,0)</f>
        <v>y</v>
      </c>
      <c r="I1808" s="0" t="str">
        <f aca="false">VLOOKUP($D1808,metadata!$B$2:$S$451,6,0)</f>
        <v>a</v>
      </c>
      <c r="J1808" s="0" t="str">
        <f aca="false">VLOOKUP($D1808,metadata!$B$2:$S$451,7,0)</f>
        <v>i</v>
      </c>
      <c r="K1808" s="0" t="n">
        <f aca="false">VLOOKUP($D1808,metadata!$B$2:$S$451,8,0)</f>
        <v>4</v>
      </c>
      <c r="L1808" s="0" t="n">
        <f aca="false">VLOOKUP($D1808,metadata!$B$2:$S$451,9,0)</f>
        <v>5</v>
      </c>
      <c r="M1808" s="0" t="str">
        <f aca="false">VLOOKUP($D1808,metadata!$B$2:$S$451,10,0)</f>
        <v/>
      </c>
      <c r="N1808" s="0" t="str">
        <f aca="false">VLOOKUP($D1808,metadata!$B$2:$S$451,11,0)</f>
        <v>Psacothea hilaris</v>
      </c>
      <c r="O1808" s="0" t="str">
        <f aca="false">VLOOKUP($D1808,metadata!$B$2:$S$451,12,0)</f>
        <v>coleoptera</v>
      </c>
      <c r="P1808" s="0" t="str">
        <f aca="false">VLOOKUP($D1808,metadata!$B$2:$S$451,13,0)</f>
        <v>Naze</v>
      </c>
      <c r="Q1808" s="0" t="n">
        <f aca="false">VLOOKUP($D1808,metadata!$B$2:$S$451,14,0)</f>
        <v>28.377247</v>
      </c>
      <c r="R1808" s="0" t="n">
        <f aca="false">VLOOKUP($D1808,metadata!$B$2:$S$451,15,0)</f>
        <v>129.493742</v>
      </c>
      <c r="S1808" s="0" t="str">
        <f aca="false">VLOOKUP($D1808,metadata!$B$2:$S$451,16,0)</f>
        <v/>
      </c>
      <c r="T1808" s="0" t="str">
        <f aca="false">VLOOKUP($D1808,metadata!$B$2:$S$451,17,0)</f>
        <v/>
      </c>
      <c r="U1808" s="0" t="str">
        <f aca="false">VLOOKUP($D1808,metadata!$B$2:$S$451,18,0)</f>
        <v/>
      </c>
      <c r="V1808" s="0" t="n">
        <f aca="false">VLOOKUP($D1808,metadata!$B$2:$Z$451,19,0)</f>
        <v>20</v>
      </c>
      <c r="W1808" s="0" t="str">
        <f aca="false">VLOOKUP($D1808,metadata!$B$2:$Z$451,20,0)</f>
        <v>global average</v>
      </c>
      <c r="X1808" s="0" t="str">
        <f aca="false">VLOOKUP($D1808,metadata!$B$2:$Z$451,21,0)</f>
        <v/>
      </c>
      <c r="Y1808" s="0" t="n">
        <f aca="false">VLOOKUP($D1808,metadata!$B$2:$Z$451,22,0)</f>
        <v>47</v>
      </c>
      <c r="Z1808" s="0" t="str">
        <f aca="false">VLOOKUP($D1808,metadata!$B$2:$Z$451,23,0)</f>
        <v/>
      </c>
      <c r="AA1808" s="0" t="str">
        <f aca="false">VLOOKUP($D1808,metadata!$B$2:$Z$451,24,0)</f>
        <v>larval</v>
      </c>
      <c r="AB1808" s="0" t="str">
        <f aca="false">VLOOKUP($D1808,metadata!$B$2:$Z$451,25,0)</f>
        <v/>
      </c>
      <c r="AC1808" s="0" t="n">
        <v>14.0004599259277</v>
      </c>
      <c r="AD1808" s="0" t="n">
        <v>5.08581249546125</v>
      </c>
      <c r="AF1808" s="0" t="n">
        <f aca="false">IF(AE1808="",V1808,AE1808)</f>
        <v>20</v>
      </c>
      <c r="AG1808" s="0" t="n">
        <f aca="false">ROUND(AC1808,1)</f>
        <v>14</v>
      </c>
      <c r="AH1808" s="0" t="n">
        <v>1996</v>
      </c>
      <c r="AI1808" s="0" t="s">
        <v>37</v>
      </c>
      <c r="AJ1808" s="0" t="s">
        <v>37</v>
      </c>
    </row>
    <row r="1809" customFormat="false" ht="13.8" hidden="false" customHeight="false" outlineLevel="0" collapsed="false">
      <c r="C1809" s="0" t="n">
        <v>1817</v>
      </c>
      <c r="D1809" s="3" t="str">
        <f aca="false">VLOOKUP(C1809,$A$1:$B$451,2)</f>
        <v>47- Naze</v>
      </c>
      <c r="E1809" s="0" t="str">
        <f aca="false">VLOOKUP($D1809,metadata!$B$2:$S$451,2,0)</f>
        <v>Shintani, Y; Tatsuki, S; Ishikawa, Y</v>
      </c>
      <c r="F1809" s="0" t="str">
        <f aca="false">VLOOKUP($D1809,metadata!$B$2:$S$451,3,0)</f>
        <v>Geographic variation of photoperiodic response in larval development of the yellow-spotted longicorn beetle, Psacothea hilaris (PASCOE) (Coleoptera: Cerambycidae)</v>
      </c>
      <c r="G1809" s="0" t="str">
        <f aca="false">VLOOKUP($D1809,metadata!$B$2:$S$451,4,0)</f>
        <v>10.1303/aez.31.495</v>
      </c>
      <c r="H1809" s="0" t="str">
        <f aca="false">VLOOKUP($D1809,metadata!$B$2:$S$451,5,0)</f>
        <v>y</v>
      </c>
      <c r="I1809" s="0" t="str">
        <f aca="false">VLOOKUP($D1809,metadata!$B$2:$S$451,6,0)</f>
        <v>a</v>
      </c>
      <c r="J1809" s="0" t="str">
        <f aca="false">VLOOKUP($D1809,metadata!$B$2:$S$451,7,0)</f>
        <v>i</v>
      </c>
      <c r="K1809" s="0" t="n">
        <f aca="false">VLOOKUP($D1809,metadata!$B$2:$S$451,8,0)</f>
        <v>4</v>
      </c>
      <c r="L1809" s="0" t="n">
        <f aca="false">VLOOKUP($D1809,metadata!$B$2:$S$451,9,0)</f>
        <v>5</v>
      </c>
      <c r="M1809" s="0" t="str">
        <f aca="false">VLOOKUP($D1809,metadata!$B$2:$S$451,10,0)</f>
        <v/>
      </c>
      <c r="N1809" s="0" t="str">
        <f aca="false">VLOOKUP($D1809,metadata!$B$2:$S$451,11,0)</f>
        <v>Psacothea hilaris</v>
      </c>
      <c r="O1809" s="0" t="str">
        <f aca="false">VLOOKUP($D1809,metadata!$B$2:$S$451,12,0)</f>
        <v>coleoptera</v>
      </c>
      <c r="P1809" s="0" t="str">
        <f aca="false">VLOOKUP($D1809,metadata!$B$2:$S$451,13,0)</f>
        <v>Naze</v>
      </c>
      <c r="Q1809" s="0" t="n">
        <f aca="false">VLOOKUP($D1809,metadata!$B$2:$S$451,14,0)</f>
        <v>28.377247</v>
      </c>
      <c r="R1809" s="0" t="n">
        <f aca="false">VLOOKUP($D1809,metadata!$B$2:$S$451,15,0)</f>
        <v>129.493742</v>
      </c>
      <c r="S1809" s="0" t="str">
        <f aca="false">VLOOKUP($D1809,metadata!$B$2:$S$451,16,0)</f>
        <v/>
      </c>
      <c r="T1809" s="0" t="str">
        <f aca="false">VLOOKUP($D1809,metadata!$B$2:$S$451,17,0)</f>
        <v/>
      </c>
      <c r="U1809" s="0" t="str">
        <f aca="false">VLOOKUP($D1809,metadata!$B$2:$S$451,18,0)</f>
        <v/>
      </c>
      <c r="V1809" s="0" t="n">
        <f aca="false">VLOOKUP($D1809,metadata!$B$2:$Z$451,19,0)</f>
        <v>20</v>
      </c>
      <c r="W1809" s="0" t="str">
        <f aca="false">VLOOKUP($D1809,metadata!$B$2:$Z$451,20,0)</f>
        <v>global average</v>
      </c>
      <c r="X1809" s="0" t="str">
        <f aca="false">VLOOKUP($D1809,metadata!$B$2:$Z$451,21,0)</f>
        <v/>
      </c>
      <c r="Y1809" s="0" t="n">
        <f aca="false">VLOOKUP($D1809,metadata!$B$2:$Z$451,22,0)</f>
        <v>47</v>
      </c>
      <c r="Z1809" s="0" t="str">
        <f aca="false">VLOOKUP($D1809,metadata!$B$2:$Z$451,23,0)</f>
        <v/>
      </c>
      <c r="AA1809" s="0" t="str">
        <f aca="false">VLOOKUP($D1809,metadata!$B$2:$Z$451,24,0)</f>
        <v>larval</v>
      </c>
      <c r="AB1809" s="0" t="str">
        <f aca="false">VLOOKUP($D1809,metadata!$B$2:$Z$451,25,0)</f>
        <v/>
      </c>
      <c r="AC1809" s="0" t="n">
        <v>15.0082302534433</v>
      </c>
      <c r="AD1809" s="0" t="n">
        <v>4.16717097141196</v>
      </c>
      <c r="AF1809" s="0" t="n">
        <f aca="false">IF(AE1809="",V1809,AE1809)</f>
        <v>20</v>
      </c>
      <c r="AG1809" s="0" t="n">
        <f aca="false">ROUND(AC1809,1)</f>
        <v>15</v>
      </c>
      <c r="AH1809" s="0" t="n">
        <v>1996</v>
      </c>
      <c r="AI1809" s="0" t="s">
        <v>37</v>
      </c>
      <c r="AJ1809" s="0" t="s">
        <v>37</v>
      </c>
    </row>
    <row r="1810" customFormat="false" ht="13.8" hidden="false" customHeight="false" outlineLevel="0" collapsed="false">
      <c r="C1810" s="0" t="n">
        <v>1818</v>
      </c>
      <c r="D1810" s="3" t="str">
        <f aca="false">VLOOKUP(C1810,$A$1:$B$451,2)</f>
        <v>48- UNDERCIV</v>
      </c>
      <c r="E1810" s="0" t="str">
        <f aca="false">VLOOKUP($D1810,metadata!$B$2:$S$451,2,0)</f>
        <v>SHROYER, DA; CRAIG, GB</v>
      </c>
      <c r="F1810" s="0" t="str">
        <f aca="false">VLOOKUP($D1810,metadata!$B$2:$S$451,3,0)</f>
        <v>EGG DIAPAUSE IN AEDES-TRISERIATUS (DIPTERA, CULICIDAE) - GEOGRAPHIC-VARIATION IN PHOTOPERIODIC RESPONSE AND FACTORS INFLUENCING DIAPAUSE TERMINATION</v>
      </c>
      <c r="G1810" s="0" t="str">
        <f aca="false">VLOOKUP($D1810,metadata!$B$2:$S$451,4,0)</f>
        <v>10.1093/jmedent/20.6.601</v>
      </c>
      <c r="H1810" s="0" t="str">
        <f aca="false">VLOOKUP($D1810,metadata!$B$2:$S$451,5,0)</f>
        <v>y</v>
      </c>
      <c r="I1810" s="0" t="str">
        <f aca="false">VLOOKUP($D1810,metadata!$B$2:$S$451,6,0)</f>
        <v>a</v>
      </c>
      <c r="J1810" s="0" t="str">
        <f aca="false">VLOOKUP($D1810,metadata!$B$2:$S$451,7,0)</f>
        <v>i</v>
      </c>
      <c r="K1810" s="0" t="n">
        <f aca="false">VLOOKUP($D1810,metadata!$B$2:$S$451,8,0)</f>
        <v>9</v>
      </c>
      <c r="L1810" s="0" t="n">
        <f aca="false">VLOOKUP($D1810,metadata!$B$2:$S$451,9,0)</f>
        <v>9</v>
      </c>
      <c r="M1810" s="0" t="str">
        <f aca="false">VLOOKUP($D1810,metadata!$B$2:$S$451,10,0)</f>
        <v>n</v>
      </c>
      <c r="N1810" s="0" t="str">
        <f aca="false">VLOOKUP($D1810,metadata!$B$2:$S$451,11,0)</f>
        <v>Aedes triseratius</v>
      </c>
      <c r="O1810" s="0" t="str">
        <f aca="false">VLOOKUP($D1810,metadata!$B$2:$S$451,12,0)</f>
        <v>diptera</v>
      </c>
      <c r="P1810" s="0" t="str">
        <f aca="false">VLOOKUP($D1810,metadata!$B$2:$S$451,13,0)</f>
        <v>UNDERCIV</v>
      </c>
      <c r="Q1810" s="0" t="n">
        <f aca="false">VLOOKUP($D1810,metadata!$B$2:$S$451,14,0)</f>
        <v>46.154722</v>
      </c>
      <c r="R1810" s="0" t="n">
        <f aca="false">VLOOKUP($D1810,metadata!$B$2:$S$451,15,0)</f>
        <v>-89.385278</v>
      </c>
      <c r="S1810" s="0" t="n">
        <f aca="false">VLOOKUP($D1810,metadata!$B$2:$S$451,16,0)</f>
        <v>0.01</v>
      </c>
      <c r="T1810" s="0" t="str">
        <f aca="false">VLOOKUP($D1810,metadata!$B$2:$S$451,17,0)</f>
        <v/>
      </c>
      <c r="U1810" s="0" t="str">
        <f aca="false">VLOOKUP($D1810,metadata!$B$2:$S$451,18,0)</f>
        <v/>
      </c>
      <c r="V1810" s="0" t="n">
        <f aca="false">VLOOKUP($D1810,metadata!$B$2:$Z$451,19,0)</f>
        <v>90</v>
      </c>
      <c r="W1810" s="0" t="str">
        <f aca="false">VLOOKUP($D1810,metadata!$B$2:$Z$451,20,0)</f>
        <v>global average</v>
      </c>
      <c r="X1810" s="0" t="str">
        <f aca="false">VLOOKUP($D1810,metadata!$B$2:$Z$451,21,0)</f>
        <v/>
      </c>
      <c r="Y1810" s="0" t="n">
        <f aca="false">VLOOKUP($D1810,metadata!$B$2:$Z$451,22,0)</f>
        <v>48</v>
      </c>
      <c r="Z1810" s="0" t="str">
        <f aca="false">VLOOKUP($D1810,metadata!$B$2:$Z$451,23,0)</f>
        <v/>
      </c>
      <c r="AA1810" s="0" t="str">
        <f aca="false">VLOOKUP($D1810,metadata!$B$2:$Z$451,24,0)</f>
        <v>egg</v>
      </c>
      <c r="AB1810" s="0" t="str">
        <f aca="false">VLOOKUP($D1810,metadata!$B$2:$Z$451,25,0)</f>
        <v/>
      </c>
      <c r="AC1810" s="0" t="n">
        <v>12.9818117396952</v>
      </c>
      <c r="AD1810" s="0" t="n">
        <v>99.0994449037439</v>
      </c>
      <c r="AF1810" s="0" t="n">
        <f aca="false">IF(AE1810="",V1810,AE1810)</f>
        <v>90</v>
      </c>
      <c r="AG1810" s="0" t="n">
        <f aca="false">ROUND(AC1810,1)</f>
        <v>13</v>
      </c>
      <c r="AH1810" s="0" t="n">
        <v>1983</v>
      </c>
      <c r="AI1810" s="0" t="s">
        <v>37</v>
      </c>
      <c r="AJ1810" s="0" t="s">
        <v>37</v>
      </c>
    </row>
    <row r="1811" customFormat="false" ht="13.8" hidden="false" customHeight="false" outlineLevel="0" collapsed="false">
      <c r="C1811" s="0" t="n">
        <v>1819</v>
      </c>
      <c r="D1811" s="3" t="str">
        <f aca="false">VLOOKUP(C1811,$A$1:$B$451,2)</f>
        <v>48- UNDERCIV</v>
      </c>
      <c r="E1811" s="0" t="str">
        <f aca="false">VLOOKUP($D1811,metadata!$B$2:$S$451,2,0)</f>
        <v>SHROYER, DA; CRAIG, GB</v>
      </c>
      <c r="F1811" s="0" t="str">
        <f aca="false">VLOOKUP($D1811,metadata!$B$2:$S$451,3,0)</f>
        <v>EGG DIAPAUSE IN AEDES-TRISERIATUS (DIPTERA, CULICIDAE) - GEOGRAPHIC-VARIATION IN PHOTOPERIODIC RESPONSE AND FACTORS INFLUENCING DIAPAUSE TERMINATION</v>
      </c>
      <c r="G1811" s="0" t="str">
        <f aca="false">VLOOKUP($D1811,metadata!$B$2:$S$451,4,0)</f>
        <v>10.1093/jmedent/20.6.601</v>
      </c>
      <c r="H1811" s="0" t="str">
        <f aca="false">VLOOKUP($D1811,metadata!$B$2:$S$451,5,0)</f>
        <v>y</v>
      </c>
      <c r="I1811" s="0" t="str">
        <f aca="false">VLOOKUP($D1811,metadata!$B$2:$S$451,6,0)</f>
        <v>a</v>
      </c>
      <c r="J1811" s="0" t="str">
        <f aca="false">VLOOKUP($D1811,metadata!$B$2:$S$451,7,0)</f>
        <v>i</v>
      </c>
      <c r="K1811" s="0" t="n">
        <f aca="false">VLOOKUP($D1811,metadata!$B$2:$S$451,8,0)</f>
        <v>9</v>
      </c>
      <c r="L1811" s="0" t="n">
        <f aca="false">VLOOKUP($D1811,metadata!$B$2:$S$451,9,0)</f>
        <v>9</v>
      </c>
      <c r="M1811" s="0" t="str">
        <f aca="false">VLOOKUP($D1811,metadata!$B$2:$S$451,10,0)</f>
        <v>n</v>
      </c>
      <c r="N1811" s="0" t="str">
        <f aca="false">VLOOKUP($D1811,metadata!$B$2:$S$451,11,0)</f>
        <v>Aedes triseratius</v>
      </c>
      <c r="O1811" s="0" t="str">
        <f aca="false">VLOOKUP($D1811,metadata!$B$2:$S$451,12,0)</f>
        <v>diptera</v>
      </c>
      <c r="P1811" s="0" t="str">
        <f aca="false">VLOOKUP($D1811,metadata!$B$2:$S$451,13,0)</f>
        <v>UNDERCIV</v>
      </c>
      <c r="Q1811" s="0" t="n">
        <f aca="false">VLOOKUP($D1811,metadata!$B$2:$S$451,14,0)</f>
        <v>46.154722</v>
      </c>
      <c r="R1811" s="0" t="n">
        <f aca="false">VLOOKUP($D1811,metadata!$B$2:$S$451,15,0)</f>
        <v>-89.385278</v>
      </c>
      <c r="S1811" s="0" t="n">
        <f aca="false">VLOOKUP($D1811,metadata!$B$2:$S$451,16,0)</f>
        <v>0.01</v>
      </c>
      <c r="T1811" s="0" t="str">
        <f aca="false">VLOOKUP($D1811,metadata!$B$2:$S$451,17,0)</f>
        <v/>
      </c>
      <c r="U1811" s="0" t="str">
        <f aca="false">VLOOKUP($D1811,metadata!$B$2:$S$451,18,0)</f>
        <v/>
      </c>
      <c r="V1811" s="0" t="n">
        <f aca="false">VLOOKUP($D1811,metadata!$B$2:$Z$451,19,0)</f>
        <v>90</v>
      </c>
      <c r="W1811" s="0" t="str">
        <f aca="false">VLOOKUP($D1811,metadata!$B$2:$Z$451,20,0)</f>
        <v>global average</v>
      </c>
      <c r="X1811" s="0" t="str">
        <f aca="false">VLOOKUP($D1811,metadata!$B$2:$Z$451,21,0)</f>
        <v/>
      </c>
      <c r="Y1811" s="0" t="n">
        <f aca="false">VLOOKUP($D1811,metadata!$B$2:$Z$451,22,0)</f>
        <v>48</v>
      </c>
      <c r="Z1811" s="0" t="str">
        <f aca="false">VLOOKUP($D1811,metadata!$B$2:$Z$451,23,0)</f>
        <v/>
      </c>
      <c r="AA1811" s="0" t="str">
        <f aca="false">VLOOKUP($D1811,metadata!$B$2:$Z$451,24,0)</f>
        <v>egg</v>
      </c>
      <c r="AB1811" s="0" t="str">
        <f aca="false">VLOOKUP($D1811,metadata!$B$2:$Z$451,25,0)</f>
        <v/>
      </c>
      <c r="AC1811" s="0" t="n">
        <v>13.962560529113</v>
      </c>
      <c r="AD1811" s="0" t="n">
        <v>99.6072989252391</v>
      </c>
      <c r="AF1811" s="0" t="n">
        <f aca="false">IF(AE1811="",V1811,AE1811)</f>
        <v>90</v>
      </c>
      <c r="AG1811" s="0" t="n">
        <f aca="false">ROUND(AC1811,1)</f>
        <v>14</v>
      </c>
      <c r="AH1811" s="0" t="n">
        <v>1983</v>
      </c>
      <c r="AI1811" s="0" t="s">
        <v>37</v>
      </c>
      <c r="AJ1811" s="0" t="s">
        <v>37</v>
      </c>
    </row>
    <row r="1812" customFormat="false" ht="13.8" hidden="false" customHeight="false" outlineLevel="0" collapsed="false">
      <c r="C1812" s="0" t="n">
        <v>1820</v>
      </c>
      <c r="D1812" s="3" t="str">
        <f aca="false">VLOOKUP(C1812,$A$1:$B$451,2)</f>
        <v>48- UNDERCIV</v>
      </c>
      <c r="E1812" s="0" t="str">
        <f aca="false">VLOOKUP($D1812,metadata!$B$2:$S$451,2,0)</f>
        <v>SHROYER, DA; CRAIG, GB</v>
      </c>
      <c r="F1812" s="0" t="str">
        <f aca="false">VLOOKUP($D1812,metadata!$B$2:$S$451,3,0)</f>
        <v>EGG DIAPAUSE IN AEDES-TRISERIATUS (DIPTERA, CULICIDAE) - GEOGRAPHIC-VARIATION IN PHOTOPERIODIC RESPONSE AND FACTORS INFLUENCING DIAPAUSE TERMINATION</v>
      </c>
      <c r="G1812" s="0" t="str">
        <f aca="false">VLOOKUP($D1812,metadata!$B$2:$S$451,4,0)</f>
        <v>10.1093/jmedent/20.6.601</v>
      </c>
      <c r="H1812" s="0" t="str">
        <f aca="false">VLOOKUP($D1812,metadata!$B$2:$S$451,5,0)</f>
        <v>y</v>
      </c>
      <c r="I1812" s="0" t="str">
        <f aca="false">VLOOKUP($D1812,metadata!$B$2:$S$451,6,0)</f>
        <v>a</v>
      </c>
      <c r="J1812" s="0" t="str">
        <f aca="false">VLOOKUP($D1812,metadata!$B$2:$S$451,7,0)</f>
        <v>i</v>
      </c>
      <c r="K1812" s="0" t="n">
        <f aca="false">VLOOKUP($D1812,metadata!$B$2:$S$451,8,0)</f>
        <v>9</v>
      </c>
      <c r="L1812" s="0" t="n">
        <f aca="false">VLOOKUP($D1812,metadata!$B$2:$S$451,9,0)</f>
        <v>9</v>
      </c>
      <c r="M1812" s="0" t="str">
        <f aca="false">VLOOKUP($D1812,metadata!$B$2:$S$451,10,0)</f>
        <v>n</v>
      </c>
      <c r="N1812" s="0" t="str">
        <f aca="false">VLOOKUP($D1812,metadata!$B$2:$S$451,11,0)</f>
        <v>Aedes triseratius</v>
      </c>
      <c r="O1812" s="0" t="str">
        <f aca="false">VLOOKUP($D1812,metadata!$B$2:$S$451,12,0)</f>
        <v>diptera</v>
      </c>
      <c r="P1812" s="0" t="str">
        <f aca="false">VLOOKUP($D1812,metadata!$B$2:$S$451,13,0)</f>
        <v>UNDERCIV</v>
      </c>
      <c r="Q1812" s="0" t="n">
        <f aca="false">VLOOKUP($D1812,metadata!$B$2:$S$451,14,0)</f>
        <v>46.154722</v>
      </c>
      <c r="R1812" s="0" t="n">
        <f aca="false">VLOOKUP($D1812,metadata!$B$2:$S$451,15,0)</f>
        <v>-89.385278</v>
      </c>
      <c r="S1812" s="0" t="n">
        <f aca="false">VLOOKUP($D1812,metadata!$B$2:$S$451,16,0)</f>
        <v>0.01</v>
      </c>
      <c r="T1812" s="0" t="str">
        <f aca="false">VLOOKUP($D1812,metadata!$B$2:$S$451,17,0)</f>
        <v/>
      </c>
      <c r="U1812" s="0" t="str">
        <f aca="false">VLOOKUP($D1812,metadata!$B$2:$S$451,18,0)</f>
        <v/>
      </c>
      <c r="V1812" s="0" t="n">
        <f aca="false">VLOOKUP($D1812,metadata!$B$2:$Z$451,19,0)</f>
        <v>90</v>
      </c>
      <c r="W1812" s="0" t="str">
        <f aca="false">VLOOKUP($D1812,metadata!$B$2:$Z$451,20,0)</f>
        <v>global average</v>
      </c>
      <c r="X1812" s="0" t="str">
        <f aca="false">VLOOKUP($D1812,metadata!$B$2:$Z$451,21,0)</f>
        <v/>
      </c>
      <c r="Y1812" s="0" t="n">
        <f aca="false">VLOOKUP($D1812,metadata!$B$2:$Z$451,22,0)</f>
        <v>48</v>
      </c>
      <c r="Z1812" s="0" t="str">
        <f aca="false">VLOOKUP($D1812,metadata!$B$2:$Z$451,23,0)</f>
        <v/>
      </c>
      <c r="AA1812" s="0" t="str">
        <f aca="false">VLOOKUP($D1812,metadata!$B$2:$Z$451,24,0)</f>
        <v>egg</v>
      </c>
      <c r="AB1812" s="0" t="str">
        <f aca="false">VLOOKUP($D1812,metadata!$B$2:$Z$451,25,0)</f>
        <v/>
      </c>
      <c r="AC1812" s="0" t="n">
        <v>15.0191331049958</v>
      </c>
      <c r="AD1812" s="0" t="n">
        <v>99.6486358804771</v>
      </c>
      <c r="AF1812" s="0" t="n">
        <f aca="false">IF(AE1812="",V1812,AE1812)</f>
        <v>90</v>
      </c>
      <c r="AG1812" s="0" t="n">
        <f aca="false">ROUND(AC1812,1)</f>
        <v>15</v>
      </c>
      <c r="AH1812" s="0" t="n">
        <v>1983</v>
      </c>
      <c r="AI1812" s="0" t="s">
        <v>37</v>
      </c>
      <c r="AJ1812" s="0" t="s">
        <v>37</v>
      </c>
    </row>
    <row r="1813" customFormat="false" ht="13.8" hidden="false" customHeight="false" outlineLevel="0" collapsed="false">
      <c r="C1813" s="0" t="n">
        <v>1821</v>
      </c>
      <c r="D1813" s="3" t="str">
        <f aca="false">VLOOKUP(C1813,$A$1:$B$451,2)</f>
        <v>48- UNDERCIV</v>
      </c>
      <c r="E1813" s="0" t="str">
        <f aca="false">VLOOKUP($D1813,metadata!$B$2:$S$451,2,0)</f>
        <v>SHROYER, DA; CRAIG, GB</v>
      </c>
      <c r="F1813" s="0" t="str">
        <f aca="false">VLOOKUP($D1813,metadata!$B$2:$S$451,3,0)</f>
        <v>EGG DIAPAUSE IN AEDES-TRISERIATUS (DIPTERA, CULICIDAE) - GEOGRAPHIC-VARIATION IN PHOTOPERIODIC RESPONSE AND FACTORS INFLUENCING DIAPAUSE TERMINATION</v>
      </c>
      <c r="G1813" s="0" t="str">
        <f aca="false">VLOOKUP($D1813,metadata!$B$2:$S$451,4,0)</f>
        <v>10.1093/jmedent/20.6.601</v>
      </c>
      <c r="H1813" s="0" t="str">
        <f aca="false">VLOOKUP($D1813,metadata!$B$2:$S$451,5,0)</f>
        <v>y</v>
      </c>
      <c r="I1813" s="0" t="str">
        <f aca="false">VLOOKUP($D1813,metadata!$B$2:$S$451,6,0)</f>
        <v>a</v>
      </c>
      <c r="J1813" s="0" t="str">
        <f aca="false">VLOOKUP($D1813,metadata!$B$2:$S$451,7,0)</f>
        <v>i</v>
      </c>
      <c r="K1813" s="0" t="n">
        <f aca="false">VLOOKUP($D1813,metadata!$B$2:$S$451,8,0)</f>
        <v>9</v>
      </c>
      <c r="L1813" s="0" t="n">
        <f aca="false">VLOOKUP($D1813,metadata!$B$2:$S$451,9,0)</f>
        <v>9</v>
      </c>
      <c r="M1813" s="0" t="str">
        <f aca="false">VLOOKUP($D1813,metadata!$B$2:$S$451,10,0)</f>
        <v>n</v>
      </c>
      <c r="N1813" s="0" t="str">
        <f aca="false">VLOOKUP($D1813,metadata!$B$2:$S$451,11,0)</f>
        <v>Aedes triseratius</v>
      </c>
      <c r="O1813" s="0" t="str">
        <f aca="false">VLOOKUP($D1813,metadata!$B$2:$S$451,12,0)</f>
        <v>diptera</v>
      </c>
      <c r="P1813" s="0" t="str">
        <f aca="false">VLOOKUP($D1813,metadata!$B$2:$S$451,13,0)</f>
        <v>UNDERCIV</v>
      </c>
      <c r="Q1813" s="0" t="n">
        <f aca="false">VLOOKUP($D1813,metadata!$B$2:$S$451,14,0)</f>
        <v>46.154722</v>
      </c>
      <c r="R1813" s="0" t="n">
        <f aca="false">VLOOKUP($D1813,metadata!$B$2:$S$451,15,0)</f>
        <v>-89.385278</v>
      </c>
      <c r="S1813" s="0" t="n">
        <f aca="false">VLOOKUP($D1813,metadata!$B$2:$S$451,16,0)</f>
        <v>0.01</v>
      </c>
      <c r="T1813" s="0" t="str">
        <f aca="false">VLOOKUP($D1813,metadata!$B$2:$S$451,17,0)</f>
        <v/>
      </c>
      <c r="U1813" s="0" t="str">
        <f aca="false">VLOOKUP($D1813,metadata!$B$2:$S$451,18,0)</f>
        <v/>
      </c>
      <c r="V1813" s="0" t="n">
        <f aca="false">VLOOKUP($D1813,metadata!$B$2:$Z$451,19,0)</f>
        <v>90</v>
      </c>
      <c r="W1813" s="0" t="str">
        <f aca="false">VLOOKUP($D1813,metadata!$B$2:$Z$451,20,0)</f>
        <v>global average</v>
      </c>
      <c r="X1813" s="0" t="str">
        <f aca="false">VLOOKUP($D1813,metadata!$B$2:$Z$451,21,0)</f>
        <v/>
      </c>
      <c r="Y1813" s="0" t="n">
        <f aca="false">VLOOKUP($D1813,metadata!$B$2:$Z$451,22,0)</f>
        <v>48</v>
      </c>
      <c r="Z1813" s="0" t="str">
        <f aca="false">VLOOKUP($D1813,metadata!$B$2:$Z$451,23,0)</f>
        <v/>
      </c>
      <c r="AA1813" s="0" t="str">
        <f aca="false">VLOOKUP($D1813,metadata!$B$2:$Z$451,24,0)</f>
        <v>egg</v>
      </c>
      <c r="AB1813" s="0" t="str">
        <f aca="false">VLOOKUP($D1813,metadata!$B$2:$Z$451,25,0)</f>
        <v/>
      </c>
      <c r="AC1813" s="0" t="n">
        <v>16.0374394708869</v>
      </c>
      <c r="AD1813" s="0" t="n">
        <v>50.3927010747608</v>
      </c>
      <c r="AF1813" s="0" t="n">
        <f aca="false">IF(AE1813="",V1813,AE1813)</f>
        <v>90</v>
      </c>
      <c r="AG1813" s="0" t="n">
        <f aca="false">ROUND(AC1813,1)</f>
        <v>16</v>
      </c>
      <c r="AH1813" s="0" t="n">
        <v>1983</v>
      </c>
      <c r="AI1813" s="0" t="s">
        <v>37</v>
      </c>
      <c r="AJ1813" s="0" t="s">
        <v>37</v>
      </c>
    </row>
    <row r="1814" customFormat="false" ht="13.8" hidden="false" customHeight="false" outlineLevel="0" collapsed="false">
      <c r="C1814" s="0" t="n">
        <v>1822</v>
      </c>
      <c r="D1814" s="3" t="str">
        <f aca="false">VLOOKUP(C1814,$A$1:$B$451,2)</f>
        <v>48- UNDERCIV</v>
      </c>
      <c r="E1814" s="0" t="str">
        <f aca="false">VLOOKUP($D1814,metadata!$B$2:$S$451,2,0)</f>
        <v>SHROYER, DA; CRAIG, GB</v>
      </c>
      <c r="F1814" s="0" t="str">
        <f aca="false">VLOOKUP($D1814,metadata!$B$2:$S$451,3,0)</f>
        <v>EGG DIAPAUSE IN AEDES-TRISERIATUS (DIPTERA, CULICIDAE) - GEOGRAPHIC-VARIATION IN PHOTOPERIODIC RESPONSE AND FACTORS INFLUENCING DIAPAUSE TERMINATION</v>
      </c>
      <c r="G1814" s="0" t="str">
        <f aca="false">VLOOKUP($D1814,metadata!$B$2:$S$451,4,0)</f>
        <v>10.1093/jmedent/20.6.601</v>
      </c>
      <c r="H1814" s="0" t="str">
        <f aca="false">VLOOKUP($D1814,metadata!$B$2:$S$451,5,0)</f>
        <v>y</v>
      </c>
      <c r="I1814" s="0" t="str">
        <f aca="false">VLOOKUP($D1814,metadata!$B$2:$S$451,6,0)</f>
        <v>a</v>
      </c>
      <c r="J1814" s="0" t="str">
        <f aca="false">VLOOKUP($D1814,metadata!$B$2:$S$451,7,0)</f>
        <v>i</v>
      </c>
      <c r="K1814" s="0" t="n">
        <f aca="false">VLOOKUP($D1814,metadata!$B$2:$S$451,8,0)</f>
        <v>9</v>
      </c>
      <c r="L1814" s="0" t="n">
        <f aca="false">VLOOKUP($D1814,metadata!$B$2:$S$451,9,0)</f>
        <v>9</v>
      </c>
      <c r="M1814" s="0" t="str">
        <f aca="false">VLOOKUP($D1814,metadata!$B$2:$S$451,10,0)</f>
        <v>n</v>
      </c>
      <c r="N1814" s="0" t="str">
        <f aca="false">VLOOKUP($D1814,metadata!$B$2:$S$451,11,0)</f>
        <v>Aedes triseratius</v>
      </c>
      <c r="O1814" s="0" t="str">
        <f aca="false">VLOOKUP($D1814,metadata!$B$2:$S$451,12,0)</f>
        <v>diptera</v>
      </c>
      <c r="P1814" s="0" t="str">
        <f aca="false">VLOOKUP($D1814,metadata!$B$2:$S$451,13,0)</f>
        <v>UNDERCIV</v>
      </c>
      <c r="Q1814" s="0" t="n">
        <f aca="false">VLOOKUP($D1814,metadata!$B$2:$S$451,14,0)</f>
        <v>46.154722</v>
      </c>
      <c r="R1814" s="0" t="n">
        <f aca="false">VLOOKUP($D1814,metadata!$B$2:$S$451,15,0)</f>
        <v>-89.385278</v>
      </c>
      <c r="S1814" s="0" t="n">
        <f aca="false">VLOOKUP($D1814,metadata!$B$2:$S$451,16,0)</f>
        <v>0.01</v>
      </c>
      <c r="T1814" s="0" t="str">
        <f aca="false">VLOOKUP($D1814,metadata!$B$2:$S$451,17,0)</f>
        <v/>
      </c>
      <c r="U1814" s="0" t="str">
        <f aca="false">VLOOKUP($D1814,metadata!$B$2:$S$451,18,0)</f>
        <v/>
      </c>
      <c r="V1814" s="0" t="n">
        <f aca="false">VLOOKUP($D1814,metadata!$B$2:$Z$451,19,0)</f>
        <v>90</v>
      </c>
      <c r="W1814" s="0" t="str">
        <f aca="false">VLOOKUP($D1814,metadata!$B$2:$Z$451,20,0)</f>
        <v>global average</v>
      </c>
      <c r="X1814" s="0" t="str">
        <f aca="false">VLOOKUP($D1814,metadata!$B$2:$Z$451,21,0)</f>
        <v/>
      </c>
      <c r="Y1814" s="0" t="n">
        <f aca="false">VLOOKUP($D1814,metadata!$B$2:$Z$451,22,0)</f>
        <v>48</v>
      </c>
      <c r="Z1814" s="0" t="str">
        <f aca="false">VLOOKUP($D1814,metadata!$B$2:$Z$451,23,0)</f>
        <v/>
      </c>
      <c r="AA1814" s="0" t="str">
        <f aca="false">VLOOKUP($D1814,metadata!$B$2:$Z$451,24,0)</f>
        <v>egg</v>
      </c>
      <c r="AB1814" s="0" t="str">
        <f aca="false">VLOOKUP($D1814,metadata!$B$2:$Z$451,25,0)</f>
        <v/>
      </c>
      <c r="AC1814" s="0" t="n">
        <v>16.9724813983701</v>
      </c>
      <c r="AD1814" s="0" t="n">
        <v>11.4621471595606</v>
      </c>
      <c r="AF1814" s="0" t="n">
        <f aca="false">IF(AE1814="",V1814,AE1814)</f>
        <v>90</v>
      </c>
      <c r="AG1814" s="0" t="n">
        <f aca="false">ROUND(AC1814,1)</f>
        <v>17</v>
      </c>
      <c r="AH1814" s="0" t="n">
        <v>1983</v>
      </c>
      <c r="AI1814" s="0" t="s">
        <v>37</v>
      </c>
      <c r="AJ1814" s="0" t="s">
        <v>37</v>
      </c>
    </row>
    <row r="1815" customFormat="false" ht="13.8" hidden="false" customHeight="false" outlineLevel="0" collapsed="false">
      <c r="C1815" s="0" t="n">
        <v>1823</v>
      </c>
      <c r="D1815" s="3" t="str">
        <f aca="false">VLOOKUP(C1815,$A$1:$B$451,2)</f>
        <v>48- UNDERCIV</v>
      </c>
      <c r="E1815" s="0" t="str">
        <f aca="false">VLOOKUP($D1815,metadata!$B$2:$S$451,2,0)</f>
        <v>SHROYER, DA; CRAIG, GB</v>
      </c>
      <c r="F1815" s="0" t="str">
        <f aca="false">VLOOKUP($D1815,metadata!$B$2:$S$451,3,0)</f>
        <v>EGG DIAPAUSE IN AEDES-TRISERIATUS (DIPTERA, CULICIDAE) - GEOGRAPHIC-VARIATION IN PHOTOPERIODIC RESPONSE AND FACTORS INFLUENCING DIAPAUSE TERMINATION</v>
      </c>
      <c r="G1815" s="0" t="str">
        <f aca="false">VLOOKUP($D1815,metadata!$B$2:$S$451,4,0)</f>
        <v>10.1093/jmedent/20.6.601</v>
      </c>
      <c r="H1815" s="0" t="str">
        <f aca="false">VLOOKUP($D1815,metadata!$B$2:$S$451,5,0)</f>
        <v>y</v>
      </c>
      <c r="I1815" s="0" t="str">
        <f aca="false">VLOOKUP($D1815,metadata!$B$2:$S$451,6,0)</f>
        <v>a</v>
      </c>
      <c r="J1815" s="0" t="str">
        <f aca="false">VLOOKUP($D1815,metadata!$B$2:$S$451,7,0)</f>
        <v>i</v>
      </c>
      <c r="K1815" s="0" t="n">
        <f aca="false">VLOOKUP($D1815,metadata!$B$2:$S$451,8,0)</f>
        <v>9</v>
      </c>
      <c r="L1815" s="0" t="n">
        <f aca="false">VLOOKUP($D1815,metadata!$B$2:$S$451,9,0)</f>
        <v>9</v>
      </c>
      <c r="M1815" s="0" t="str">
        <f aca="false">VLOOKUP($D1815,metadata!$B$2:$S$451,10,0)</f>
        <v>n</v>
      </c>
      <c r="N1815" s="0" t="str">
        <f aca="false">VLOOKUP($D1815,metadata!$B$2:$S$451,11,0)</f>
        <v>Aedes triseratius</v>
      </c>
      <c r="O1815" s="0" t="str">
        <f aca="false">VLOOKUP($D1815,metadata!$B$2:$S$451,12,0)</f>
        <v>diptera</v>
      </c>
      <c r="P1815" s="0" t="str">
        <f aca="false">VLOOKUP($D1815,metadata!$B$2:$S$451,13,0)</f>
        <v>UNDERCIV</v>
      </c>
      <c r="Q1815" s="0" t="n">
        <f aca="false">VLOOKUP($D1815,metadata!$B$2:$S$451,14,0)</f>
        <v>46.154722</v>
      </c>
      <c r="R1815" s="0" t="n">
        <f aca="false">VLOOKUP($D1815,metadata!$B$2:$S$451,15,0)</f>
        <v>-89.385278</v>
      </c>
      <c r="S1815" s="0" t="n">
        <f aca="false">VLOOKUP($D1815,metadata!$B$2:$S$451,16,0)</f>
        <v>0.01</v>
      </c>
      <c r="T1815" s="0" t="str">
        <f aca="false">VLOOKUP($D1815,metadata!$B$2:$S$451,17,0)</f>
        <v/>
      </c>
      <c r="U1815" s="0" t="str">
        <f aca="false">VLOOKUP($D1815,metadata!$B$2:$S$451,18,0)</f>
        <v/>
      </c>
      <c r="V1815" s="0" t="n">
        <f aca="false">VLOOKUP($D1815,metadata!$B$2:$Z$451,19,0)</f>
        <v>90</v>
      </c>
      <c r="W1815" s="0" t="str">
        <f aca="false">VLOOKUP($D1815,metadata!$B$2:$Z$451,20,0)</f>
        <v>global average</v>
      </c>
      <c r="X1815" s="0" t="str">
        <f aca="false">VLOOKUP($D1815,metadata!$B$2:$Z$451,21,0)</f>
        <v/>
      </c>
      <c r="Y1815" s="0" t="n">
        <f aca="false">VLOOKUP($D1815,metadata!$B$2:$Z$451,22,0)</f>
        <v>48</v>
      </c>
      <c r="Z1815" s="0" t="str">
        <f aca="false">VLOOKUP($D1815,metadata!$B$2:$Z$451,23,0)</f>
        <v/>
      </c>
      <c r="AA1815" s="0" t="str">
        <f aca="false">VLOOKUP($D1815,metadata!$B$2:$Z$451,24,0)</f>
        <v>egg</v>
      </c>
      <c r="AB1815" s="0" t="str">
        <f aca="false">VLOOKUP($D1815,metadata!$B$2:$Z$451,25,0)</f>
        <v/>
      </c>
      <c r="AC1815" s="0" t="n">
        <v>18.1062950277548</v>
      </c>
      <c r="AD1815" s="0" t="n">
        <v>9.15908822487304</v>
      </c>
      <c r="AF1815" s="0" t="n">
        <f aca="false">IF(AE1815="",V1815,AE1815)</f>
        <v>90</v>
      </c>
      <c r="AG1815" s="0" t="n">
        <v>18</v>
      </c>
      <c r="AH1815" s="0" t="n">
        <v>1983</v>
      </c>
      <c r="AI1815" s="0" t="s">
        <v>37</v>
      </c>
      <c r="AJ1815" s="0" t="s">
        <v>37</v>
      </c>
    </row>
    <row r="1816" customFormat="false" ht="13.8" hidden="false" customHeight="false" outlineLevel="0" collapsed="false">
      <c r="C1816" s="0" t="n">
        <v>1824</v>
      </c>
      <c r="D1816" s="3" t="str">
        <f aca="false">VLOOKUP(C1816,$A$1:$B$451,2)</f>
        <v>48- UNDERCIV</v>
      </c>
      <c r="E1816" s="0" t="str">
        <f aca="false">VLOOKUP($D1816,metadata!$B$2:$S$451,2,0)</f>
        <v>SHROYER, DA; CRAIG, GB</v>
      </c>
      <c r="F1816" s="0" t="str">
        <f aca="false">VLOOKUP($D1816,metadata!$B$2:$S$451,3,0)</f>
        <v>EGG DIAPAUSE IN AEDES-TRISERIATUS (DIPTERA, CULICIDAE) - GEOGRAPHIC-VARIATION IN PHOTOPERIODIC RESPONSE AND FACTORS INFLUENCING DIAPAUSE TERMINATION</v>
      </c>
      <c r="G1816" s="0" t="str">
        <f aca="false">VLOOKUP($D1816,metadata!$B$2:$S$451,4,0)</f>
        <v>10.1093/jmedent/20.6.601</v>
      </c>
      <c r="H1816" s="0" t="str">
        <f aca="false">VLOOKUP($D1816,metadata!$B$2:$S$451,5,0)</f>
        <v>y</v>
      </c>
      <c r="I1816" s="0" t="str">
        <f aca="false">VLOOKUP($D1816,metadata!$B$2:$S$451,6,0)</f>
        <v>a</v>
      </c>
      <c r="J1816" s="0" t="str">
        <f aca="false">VLOOKUP($D1816,metadata!$B$2:$S$451,7,0)</f>
        <v>i</v>
      </c>
      <c r="K1816" s="0" t="n">
        <f aca="false">VLOOKUP($D1816,metadata!$B$2:$S$451,8,0)</f>
        <v>9</v>
      </c>
      <c r="L1816" s="0" t="n">
        <f aca="false">VLOOKUP($D1816,metadata!$B$2:$S$451,9,0)</f>
        <v>9</v>
      </c>
      <c r="M1816" s="0" t="str">
        <f aca="false">VLOOKUP($D1816,metadata!$B$2:$S$451,10,0)</f>
        <v>n</v>
      </c>
      <c r="N1816" s="0" t="str">
        <f aca="false">VLOOKUP($D1816,metadata!$B$2:$S$451,11,0)</f>
        <v>Aedes triseratius</v>
      </c>
      <c r="O1816" s="0" t="str">
        <f aca="false">VLOOKUP($D1816,metadata!$B$2:$S$451,12,0)</f>
        <v>diptera</v>
      </c>
      <c r="P1816" s="0" t="str">
        <f aca="false">VLOOKUP($D1816,metadata!$B$2:$S$451,13,0)</f>
        <v>UNDERCIV</v>
      </c>
      <c r="Q1816" s="0" t="n">
        <f aca="false">VLOOKUP($D1816,metadata!$B$2:$S$451,14,0)</f>
        <v>46.154722</v>
      </c>
      <c r="R1816" s="0" t="n">
        <f aca="false">VLOOKUP($D1816,metadata!$B$2:$S$451,15,0)</f>
        <v>-89.385278</v>
      </c>
      <c r="S1816" s="0" t="n">
        <f aca="false">VLOOKUP($D1816,metadata!$B$2:$S$451,16,0)</f>
        <v>0.01</v>
      </c>
      <c r="T1816" s="0" t="str">
        <f aca="false">VLOOKUP($D1816,metadata!$B$2:$S$451,17,0)</f>
        <v/>
      </c>
      <c r="U1816" s="0" t="str">
        <f aca="false">VLOOKUP($D1816,metadata!$B$2:$S$451,18,0)</f>
        <v/>
      </c>
      <c r="V1816" s="0" t="n">
        <f aca="false">VLOOKUP($D1816,metadata!$B$2:$Z$451,19,0)</f>
        <v>90</v>
      </c>
      <c r="W1816" s="0" t="str">
        <f aca="false">VLOOKUP($D1816,metadata!$B$2:$Z$451,20,0)</f>
        <v>global average</v>
      </c>
      <c r="X1816" s="0" t="str">
        <f aca="false">VLOOKUP($D1816,metadata!$B$2:$Z$451,21,0)</f>
        <v/>
      </c>
      <c r="Y1816" s="0" t="n">
        <f aca="false">VLOOKUP($D1816,metadata!$B$2:$Z$451,22,0)</f>
        <v>48</v>
      </c>
      <c r="Z1816" s="0" t="str">
        <f aca="false">VLOOKUP($D1816,metadata!$B$2:$Z$451,23,0)</f>
        <v/>
      </c>
      <c r="AA1816" s="0" t="str">
        <f aca="false">VLOOKUP($D1816,metadata!$B$2:$Z$451,24,0)</f>
        <v>egg</v>
      </c>
      <c r="AB1816" s="0" t="str">
        <f aca="false">VLOOKUP($D1816,metadata!$B$2:$Z$451,25,0)</f>
        <v/>
      </c>
      <c r="AC1816" s="0" t="n">
        <v>19.012282980985</v>
      </c>
      <c r="AD1816" s="0" t="n">
        <v>8.72505019487422</v>
      </c>
      <c r="AF1816" s="0" t="n">
        <f aca="false">IF(AE1816="",V1816,AE1816)</f>
        <v>90</v>
      </c>
      <c r="AG1816" s="0" t="n">
        <f aca="false">ROUND(AC1816,1)</f>
        <v>19</v>
      </c>
      <c r="AH1816" s="0" t="n">
        <v>1983</v>
      </c>
      <c r="AI1816" s="0" t="s">
        <v>37</v>
      </c>
      <c r="AJ1816" s="0" t="s">
        <v>37</v>
      </c>
    </row>
    <row r="1817" customFormat="false" ht="13.8" hidden="false" customHeight="false" outlineLevel="0" collapsed="false">
      <c r="C1817" s="0" t="n">
        <v>1825</v>
      </c>
      <c r="D1817" s="3" t="str">
        <f aca="false">VLOOKUP(C1817,$A$1:$B$451,2)</f>
        <v>48- UNDERCIV</v>
      </c>
      <c r="E1817" s="0" t="str">
        <f aca="false">VLOOKUP($D1817,metadata!$B$2:$S$451,2,0)</f>
        <v>SHROYER, DA; CRAIG, GB</v>
      </c>
      <c r="F1817" s="0" t="str">
        <f aca="false">VLOOKUP($D1817,metadata!$B$2:$S$451,3,0)</f>
        <v>EGG DIAPAUSE IN AEDES-TRISERIATUS (DIPTERA, CULICIDAE) - GEOGRAPHIC-VARIATION IN PHOTOPERIODIC RESPONSE AND FACTORS INFLUENCING DIAPAUSE TERMINATION</v>
      </c>
      <c r="G1817" s="0" t="str">
        <f aca="false">VLOOKUP($D1817,metadata!$B$2:$S$451,4,0)</f>
        <v>10.1093/jmedent/20.6.601</v>
      </c>
      <c r="H1817" s="0" t="str">
        <f aca="false">VLOOKUP($D1817,metadata!$B$2:$S$451,5,0)</f>
        <v>y</v>
      </c>
      <c r="I1817" s="0" t="str">
        <f aca="false">VLOOKUP($D1817,metadata!$B$2:$S$451,6,0)</f>
        <v>a</v>
      </c>
      <c r="J1817" s="0" t="str">
        <f aca="false">VLOOKUP($D1817,metadata!$B$2:$S$451,7,0)</f>
        <v>i</v>
      </c>
      <c r="K1817" s="0" t="n">
        <f aca="false">VLOOKUP($D1817,metadata!$B$2:$S$451,8,0)</f>
        <v>9</v>
      </c>
      <c r="L1817" s="0" t="n">
        <f aca="false">VLOOKUP($D1817,metadata!$B$2:$S$451,9,0)</f>
        <v>9</v>
      </c>
      <c r="M1817" s="0" t="str">
        <f aca="false">VLOOKUP($D1817,metadata!$B$2:$S$451,10,0)</f>
        <v>n</v>
      </c>
      <c r="N1817" s="0" t="str">
        <f aca="false">VLOOKUP($D1817,metadata!$B$2:$S$451,11,0)</f>
        <v>Aedes triseratius</v>
      </c>
      <c r="O1817" s="0" t="str">
        <f aca="false">VLOOKUP($D1817,metadata!$B$2:$S$451,12,0)</f>
        <v>diptera</v>
      </c>
      <c r="P1817" s="0" t="str">
        <f aca="false">VLOOKUP($D1817,metadata!$B$2:$S$451,13,0)</f>
        <v>UNDERCIV</v>
      </c>
      <c r="Q1817" s="0" t="n">
        <f aca="false">VLOOKUP($D1817,metadata!$B$2:$S$451,14,0)</f>
        <v>46.154722</v>
      </c>
      <c r="R1817" s="0" t="n">
        <f aca="false">VLOOKUP($D1817,metadata!$B$2:$S$451,15,0)</f>
        <v>-89.385278</v>
      </c>
      <c r="S1817" s="0" t="n">
        <f aca="false">VLOOKUP($D1817,metadata!$B$2:$S$451,16,0)</f>
        <v>0.01</v>
      </c>
      <c r="T1817" s="0" t="str">
        <f aca="false">VLOOKUP($D1817,metadata!$B$2:$S$451,17,0)</f>
        <v/>
      </c>
      <c r="U1817" s="0" t="str">
        <f aca="false">VLOOKUP($D1817,metadata!$B$2:$S$451,18,0)</f>
        <v/>
      </c>
      <c r="V1817" s="0" t="n">
        <f aca="false">VLOOKUP($D1817,metadata!$B$2:$Z$451,19,0)</f>
        <v>90</v>
      </c>
      <c r="W1817" s="0" t="str">
        <f aca="false">VLOOKUP($D1817,metadata!$B$2:$Z$451,20,0)</f>
        <v>global average</v>
      </c>
      <c r="X1817" s="0" t="str">
        <f aca="false">VLOOKUP($D1817,metadata!$B$2:$Z$451,21,0)</f>
        <v/>
      </c>
      <c r="Y1817" s="0" t="n">
        <f aca="false">VLOOKUP($D1817,metadata!$B$2:$Z$451,22,0)</f>
        <v>48</v>
      </c>
      <c r="Z1817" s="0" t="str">
        <f aca="false">VLOOKUP($D1817,metadata!$B$2:$Z$451,23,0)</f>
        <v/>
      </c>
      <c r="AA1817" s="0" t="str">
        <f aca="false">VLOOKUP($D1817,metadata!$B$2:$Z$451,24,0)</f>
        <v>egg</v>
      </c>
      <c r="AB1817" s="0" t="str">
        <f aca="false">VLOOKUP($D1817,metadata!$B$2:$Z$451,25,0)</f>
        <v/>
      </c>
      <c r="AC1817" s="0" t="n">
        <v>19.9870083854966</v>
      </c>
      <c r="AD1817" s="0" t="n">
        <v>17.2138892169599</v>
      </c>
      <c r="AF1817" s="0" t="n">
        <f aca="false">IF(AE1817="",V1817,AE1817)</f>
        <v>90</v>
      </c>
      <c r="AG1817" s="0" t="n">
        <f aca="false">ROUND(AC1817,1)</f>
        <v>20</v>
      </c>
      <c r="AH1817" s="0" t="n">
        <v>1983</v>
      </c>
      <c r="AI1817" s="0" t="s">
        <v>37</v>
      </c>
      <c r="AJ1817" s="0" t="s">
        <v>37</v>
      </c>
    </row>
    <row r="1818" customFormat="false" ht="13.8" hidden="false" customHeight="false" outlineLevel="0" collapsed="false">
      <c r="C1818" s="0" t="n">
        <v>1826</v>
      </c>
      <c r="D1818" s="3" t="str">
        <f aca="false">VLOOKUP(C1818,$A$1:$B$451,2)</f>
        <v>48- UNDERCIV</v>
      </c>
      <c r="E1818" s="0" t="str">
        <f aca="false">VLOOKUP($D1818,metadata!$B$2:$S$451,2,0)</f>
        <v>SHROYER, DA; CRAIG, GB</v>
      </c>
      <c r="F1818" s="0" t="str">
        <f aca="false">VLOOKUP($D1818,metadata!$B$2:$S$451,3,0)</f>
        <v>EGG DIAPAUSE IN AEDES-TRISERIATUS (DIPTERA, CULICIDAE) - GEOGRAPHIC-VARIATION IN PHOTOPERIODIC RESPONSE AND FACTORS INFLUENCING DIAPAUSE TERMINATION</v>
      </c>
      <c r="G1818" s="0" t="str">
        <f aca="false">VLOOKUP($D1818,metadata!$B$2:$S$451,4,0)</f>
        <v>10.1093/jmedent/20.6.601</v>
      </c>
      <c r="H1818" s="0" t="str">
        <f aca="false">VLOOKUP($D1818,metadata!$B$2:$S$451,5,0)</f>
        <v>y</v>
      </c>
      <c r="I1818" s="0" t="str">
        <f aca="false">VLOOKUP($D1818,metadata!$B$2:$S$451,6,0)</f>
        <v>a</v>
      </c>
      <c r="J1818" s="0" t="str">
        <f aca="false">VLOOKUP($D1818,metadata!$B$2:$S$451,7,0)</f>
        <v>i</v>
      </c>
      <c r="K1818" s="0" t="n">
        <f aca="false">VLOOKUP($D1818,metadata!$B$2:$S$451,8,0)</f>
        <v>9</v>
      </c>
      <c r="L1818" s="0" t="n">
        <f aca="false">VLOOKUP($D1818,metadata!$B$2:$S$451,9,0)</f>
        <v>9</v>
      </c>
      <c r="M1818" s="0" t="str">
        <f aca="false">VLOOKUP($D1818,metadata!$B$2:$S$451,10,0)</f>
        <v>n</v>
      </c>
      <c r="N1818" s="0" t="str">
        <f aca="false">VLOOKUP($D1818,metadata!$B$2:$S$451,11,0)</f>
        <v>Aedes triseratius</v>
      </c>
      <c r="O1818" s="0" t="str">
        <f aca="false">VLOOKUP($D1818,metadata!$B$2:$S$451,12,0)</f>
        <v>diptera</v>
      </c>
      <c r="P1818" s="0" t="str">
        <f aca="false">VLOOKUP($D1818,metadata!$B$2:$S$451,13,0)</f>
        <v>UNDERCIV</v>
      </c>
      <c r="Q1818" s="0" t="n">
        <f aca="false">VLOOKUP($D1818,metadata!$B$2:$S$451,14,0)</f>
        <v>46.154722</v>
      </c>
      <c r="R1818" s="0" t="n">
        <f aca="false">VLOOKUP($D1818,metadata!$B$2:$S$451,15,0)</f>
        <v>-89.385278</v>
      </c>
      <c r="S1818" s="0" t="n">
        <f aca="false">VLOOKUP($D1818,metadata!$B$2:$S$451,16,0)</f>
        <v>0.01</v>
      </c>
      <c r="T1818" s="0" t="str">
        <f aca="false">VLOOKUP($D1818,metadata!$B$2:$S$451,17,0)</f>
        <v/>
      </c>
      <c r="U1818" s="0" t="str">
        <f aca="false">VLOOKUP($D1818,metadata!$B$2:$S$451,18,0)</f>
        <v/>
      </c>
      <c r="V1818" s="0" t="n">
        <f aca="false">VLOOKUP($D1818,metadata!$B$2:$Z$451,19,0)</f>
        <v>90</v>
      </c>
      <c r="W1818" s="0" t="str">
        <f aca="false">VLOOKUP($D1818,metadata!$B$2:$Z$451,20,0)</f>
        <v>global average</v>
      </c>
      <c r="X1818" s="0" t="str">
        <f aca="false">VLOOKUP($D1818,metadata!$B$2:$Z$451,21,0)</f>
        <v/>
      </c>
      <c r="Y1818" s="0" t="n">
        <f aca="false">VLOOKUP($D1818,metadata!$B$2:$Z$451,22,0)</f>
        <v>48</v>
      </c>
      <c r="Z1818" s="0" t="str">
        <f aca="false">VLOOKUP($D1818,metadata!$B$2:$Z$451,23,0)</f>
        <v/>
      </c>
      <c r="AA1818" s="0" t="str">
        <f aca="false">VLOOKUP($D1818,metadata!$B$2:$Z$451,24,0)</f>
        <v>egg</v>
      </c>
      <c r="AB1818" s="0" t="str">
        <f aca="false">VLOOKUP($D1818,metadata!$B$2:$Z$451,25,0)</f>
        <v/>
      </c>
      <c r="AC1818" s="0" t="n">
        <v>24.0538561473957</v>
      </c>
      <c r="AD1818" s="0" t="n">
        <v>28.6406047006023</v>
      </c>
      <c r="AF1818" s="0" t="n">
        <f aca="false">IF(AE1818="",V1818,AE1818)</f>
        <v>90</v>
      </c>
      <c r="AG1818" s="0" t="n">
        <v>24</v>
      </c>
      <c r="AH1818" s="0" t="n">
        <v>1983</v>
      </c>
      <c r="AI1818" s="0" t="s">
        <v>37</v>
      </c>
      <c r="AJ1818" s="0" t="s">
        <v>37</v>
      </c>
    </row>
    <row r="1819" customFormat="false" ht="13.8" hidden="false" customHeight="false" outlineLevel="0" collapsed="false">
      <c r="C1819" s="0" t="n">
        <v>1827</v>
      </c>
      <c r="D1819" s="3" t="str">
        <f aca="false">VLOOKUP(C1819,$A$1:$B$451,2)</f>
        <v>48- ORONOIII</v>
      </c>
      <c r="E1819" s="0" t="str">
        <f aca="false">VLOOKUP($D1819,metadata!$B$2:$S$451,2,0)</f>
        <v>SHROYER, DA; CRAIG, GB</v>
      </c>
      <c r="F1819" s="0" t="str">
        <f aca="false">VLOOKUP($D1819,metadata!$B$2:$S$451,3,0)</f>
        <v>EGG DIAPAUSE IN AEDES-TRISERIATUS (DIPTERA, CULICIDAE) - GEOGRAPHIC-VARIATION IN PHOTOPERIODIC RESPONSE AND FACTORS INFLUENCING DIAPAUSE TERMINATION</v>
      </c>
      <c r="G1819" s="0" t="str">
        <f aca="false">VLOOKUP($D1819,metadata!$B$2:$S$451,4,0)</f>
        <v>10.1093/jmedent/20.6.601</v>
      </c>
      <c r="H1819" s="0" t="str">
        <f aca="false">VLOOKUP($D1819,metadata!$B$2:$S$451,5,0)</f>
        <v>y</v>
      </c>
      <c r="I1819" s="0" t="str">
        <f aca="false">VLOOKUP($D1819,metadata!$B$2:$S$451,6,0)</f>
        <v>a</v>
      </c>
      <c r="J1819" s="0" t="str">
        <f aca="false">VLOOKUP($D1819,metadata!$B$2:$S$451,7,0)</f>
        <v>i</v>
      </c>
      <c r="K1819" s="0" t="n">
        <f aca="false">VLOOKUP($D1819,metadata!$B$2:$S$451,8,0)</f>
        <v>9</v>
      </c>
      <c r="L1819" s="0" t="n">
        <f aca="false">VLOOKUP($D1819,metadata!$B$2:$S$451,9,0)</f>
        <v>10</v>
      </c>
      <c r="M1819" s="0" t="str">
        <f aca="false">VLOOKUP($D1819,metadata!$B$2:$S$451,10,0)</f>
        <v/>
      </c>
      <c r="N1819" s="0" t="str">
        <f aca="false">VLOOKUP($D1819,metadata!$B$2:$S$451,11,0)</f>
        <v>Aedes triseratius</v>
      </c>
      <c r="O1819" s="0" t="str">
        <f aca="false">VLOOKUP($D1819,metadata!$B$2:$S$451,12,0)</f>
        <v>diptera</v>
      </c>
      <c r="P1819" s="0" t="str">
        <f aca="false">VLOOKUP($D1819,metadata!$B$2:$S$451,13,0)</f>
        <v>ORONOIII</v>
      </c>
      <c r="Q1819" s="0" t="n">
        <f aca="false">VLOOKUP($D1819,metadata!$B$2:$S$451,14,0)</f>
        <v>44.883</v>
      </c>
      <c r="R1819" s="0" t="n">
        <f aca="false">VLOOKUP($D1819,metadata!$B$2:$S$451,15,0)</f>
        <v>-68.672</v>
      </c>
      <c r="S1819" s="0" t="n">
        <f aca="false">VLOOKUP($D1819,metadata!$B$2:$S$451,16,0)</f>
        <v>0.01</v>
      </c>
      <c r="T1819" s="0" t="str">
        <f aca="false">VLOOKUP($D1819,metadata!$B$2:$S$451,17,0)</f>
        <v/>
      </c>
      <c r="U1819" s="0" t="str">
        <f aca="false">VLOOKUP($D1819,metadata!$B$2:$S$451,18,0)</f>
        <v/>
      </c>
      <c r="V1819" s="0" t="n">
        <f aca="false">VLOOKUP($D1819,metadata!$B$2:$Z$451,19,0)</f>
        <v>90</v>
      </c>
      <c r="W1819" s="0" t="str">
        <f aca="false">VLOOKUP($D1819,metadata!$B$2:$Z$451,20,0)</f>
        <v>global average</v>
      </c>
      <c r="X1819" s="0" t="str">
        <f aca="false">VLOOKUP($D1819,metadata!$B$2:$Z$451,21,0)</f>
        <v/>
      </c>
      <c r="Y1819" s="0" t="n">
        <f aca="false">VLOOKUP($D1819,metadata!$B$2:$Z$451,22,0)</f>
        <v>48</v>
      </c>
      <c r="Z1819" s="0" t="str">
        <f aca="false">VLOOKUP($D1819,metadata!$B$2:$Z$451,23,0)</f>
        <v/>
      </c>
      <c r="AA1819" s="0" t="str">
        <f aca="false">VLOOKUP($D1819,metadata!$B$2:$Z$451,24,0)</f>
        <v>egg</v>
      </c>
      <c r="AB1819" s="0" t="str">
        <f aca="false">VLOOKUP($D1819,metadata!$B$2:$Z$451,25,0)</f>
        <v/>
      </c>
      <c r="AC1819" s="0" t="n">
        <v>12.9814574229361</v>
      </c>
      <c r="AD1819" s="0" t="n">
        <v>99.568914609661</v>
      </c>
      <c r="AF1819" s="0" t="n">
        <f aca="false">IF(AE1819="",V1819,AE1819)</f>
        <v>90</v>
      </c>
      <c r="AG1819" s="0" t="n">
        <f aca="false">ROUND(AC1819,1)</f>
        <v>13</v>
      </c>
      <c r="AH1819" s="0" t="n">
        <v>1983</v>
      </c>
      <c r="AI1819" s="0" t="s">
        <v>37</v>
      </c>
      <c r="AJ1819" s="0" t="s">
        <v>37</v>
      </c>
    </row>
    <row r="1820" customFormat="false" ht="13.8" hidden="false" customHeight="false" outlineLevel="0" collapsed="false">
      <c r="C1820" s="0" t="n">
        <v>1828</v>
      </c>
      <c r="D1820" s="3" t="str">
        <f aca="false">VLOOKUP(C1820,$A$1:$B$451,2)</f>
        <v>48- ORONOIII</v>
      </c>
      <c r="E1820" s="0" t="str">
        <f aca="false">VLOOKUP($D1820,metadata!$B$2:$S$451,2,0)</f>
        <v>SHROYER, DA; CRAIG, GB</v>
      </c>
      <c r="F1820" s="0" t="str">
        <f aca="false">VLOOKUP($D1820,metadata!$B$2:$S$451,3,0)</f>
        <v>EGG DIAPAUSE IN AEDES-TRISERIATUS (DIPTERA, CULICIDAE) - GEOGRAPHIC-VARIATION IN PHOTOPERIODIC RESPONSE AND FACTORS INFLUENCING DIAPAUSE TERMINATION</v>
      </c>
      <c r="G1820" s="0" t="str">
        <f aca="false">VLOOKUP($D1820,metadata!$B$2:$S$451,4,0)</f>
        <v>10.1093/jmedent/20.6.601</v>
      </c>
      <c r="H1820" s="0" t="str">
        <f aca="false">VLOOKUP($D1820,metadata!$B$2:$S$451,5,0)</f>
        <v>y</v>
      </c>
      <c r="I1820" s="0" t="str">
        <f aca="false">VLOOKUP($D1820,metadata!$B$2:$S$451,6,0)</f>
        <v>a</v>
      </c>
      <c r="J1820" s="0" t="str">
        <f aca="false">VLOOKUP($D1820,metadata!$B$2:$S$451,7,0)</f>
        <v>i</v>
      </c>
      <c r="K1820" s="0" t="n">
        <f aca="false">VLOOKUP($D1820,metadata!$B$2:$S$451,8,0)</f>
        <v>9</v>
      </c>
      <c r="L1820" s="0" t="n">
        <f aca="false">VLOOKUP($D1820,metadata!$B$2:$S$451,9,0)</f>
        <v>10</v>
      </c>
      <c r="M1820" s="0" t="str">
        <f aca="false">VLOOKUP($D1820,metadata!$B$2:$S$451,10,0)</f>
        <v/>
      </c>
      <c r="N1820" s="0" t="str">
        <f aca="false">VLOOKUP($D1820,metadata!$B$2:$S$451,11,0)</f>
        <v>Aedes triseratius</v>
      </c>
      <c r="O1820" s="0" t="str">
        <f aca="false">VLOOKUP($D1820,metadata!$B$2:$S$451,12,0)</f>
        <v>diptera</v>
      </c>
      <c r="P1820" s="0" t="str">
        <f aca="false">VLOOKUP($D1820,metadata!$B$2:$S$451,13,0)</f>
        <v>ORONOIII</v>
      </c>
      <c r="Q1820" s="0" t="n">
        <f aca="false">VLOOKUP($D1820,metadata!$B$2:$S$451,14,0)</f>
        <v>44.883</v>
      </c>
      <c r="R1820" s="0" t="n">
        <f aca="false">VLOOKUP($D1820,metadata!$B$2:$S$451,15,0)</f>
        <v>-68.672</v>
      </c>
      <c r="S1820" s="0" t="n">
        <f aca="false">VLOOKUP($D1820,metadata!$B$2:$S$451,16,0)</f>
        <v>0.01</v>
      </c>
      <c r="T1820" s="0" t="str">
        <f aca="false">VLOOKUP($D1820,metadata!$B$2:$S$451,17,0)</f>
        <v/>
      </c>
      <c r="U1820" s="0" t="str">
        <f aca="false">VLOOKUP($D1820,metadata!$B$2:$S$451,18,0)</f>
        <v/>
      </c>
      <c r="V1820" s="0" t="n">
        <f aca="false">VLOOKUP($D1820,metadata!$B$2:$Z$451,19,0)</f>
        <v>90</v>
      </c>
      <c r="W1820" s="0" t="str">
        <f aca="false">VLOOKUP($D1820,metadata!$B$2:$Z$451,20,0)</f>
        <v>global average</v>
      </c>
      <c r="X1820" s="0" t="str">
        <f aca="false">VLOOKUP($D1820,metadata!$B$2:$Z$451,21,0)</f>
        <v/>
      </c>
      <c r="Y1820" s="0" t="n">
        <f aca="false">VLOOKUP($D1820,metadata!$B$2:$Z$451,22,0)</f>
        <v>48</v>
      </c>
      <c r="Z1820" s="0" t="str">
        <f aca="false">VLOOKUP($D1820,metadata!$B$2:$Z$451,23,0)</f>
        <v/>
      </c>
      <c r="AA1820" s="0" t="str">
        <f aca="false">VLOOKUP($D1820,metadata!$B$2:$Z$451,24,0)</f>
        <v>egg</v>
      </c>
      <c r="AB1820" s="0" t="str">
        <f aca="false">VLOOKUP($D1820,metadata!$B$2:$Z$451,25,0)</f>
        <v/>
      </c>
      <c r="AC1820" s="0" t="n">
        <v>13.962560529113</v>
      </c>
      <c r="AD1820" s="0" t="n">
        <v>99.6072989252391</v>
      </c>
      <c r="AF1820" s="0" t="n">
        <f aca="false">IF(AE1820="",V1820,AE1820)</f>
        <v>90</v>
      </c>
      <c r="AG1820" s="0" t="n">
        <f aca="false">ROUND(AC1820,1)</f>
        <v>14</v>
      </c>
      <c r="AH1820" s="0" t="n">
        <v>1983</v>
      </c>
      <c r="AI1820" s="0" t="s">
        <v>37</v>
      </c>
      <c r="AJ1820" s="0" t="s">
        <v>37</v>
      </c>
    </row>
    <row r="1821" customFormat="false" ht="13.8" hidden="false" customHeight="false" outlineLevel="0" collapsed="false">
      <c r="C1821" s="0" t="n">
        <v>1829</v>
      </c>
      <c r="D1821" s="3" t="str">
        <f aca="false">VLOOKUP(C1821,$A$1:$B$451,2)</f>
        <v>48- ORONOIII</v>
      </c>
      <c r="E1821" s="0" t="str">
        <f aca="false">VLOOKUP($D1821,metadata!$B$2:$S$451,2,0)</f>
        <v>SHROYER, DA; CRAIG, GB</v>
      </c>
      <c r="F1821" s="0" t="str">
        <f aca="false">VLOOKUP($D1821,metadata!$B$2:$S$451,3,0)</f>
        <v>EGG DIAPAUSE IN AEDES-TRISERIATUS (DIPTERA, CULICIDAE) - GEOGRAPHIC-VARIATION IN PHOTOPERIODIC RESPONSE AND FACTORS INFLUENCING DIAPAUSE TERMINATION</v>
      </c>
      <c r="G1821" s="0" t="str">
        <f aca="false">VLOOKUP($D1821,metadata!$B$2:$S$451,4,0)</f>
        <v>10.1093/jmedent/20.6.601</v>
      </c>
      <c r="H1821" s="0" t="str">
        <f aca="false">VLOOKUP($D1821,metadata!$B$2:$S$451,5,0)</f>
        <v>y</v>
      </c>
      <c r="I1821" s="0" t="str">
        <f aca="false">VLOOKUP($D1821,metadata!$B$2:$S$451,6,0)</f>
        <v>a</v>
      </c>
      <c r="J1821" s="0" t="str">
        <f aca="false">VLOOKUP($D1821,metadata!$B$2:$S$451,7,0)</f>
        <v>i</v>
      </c>
      <c r="K1821" s="0" t="n">
        <f aca="false">VLOOKUP($D1821,metadata!$B$2:$S$451,8,0)</f>
        <v>9</v>
      </c>
      <c r="L1821" s="0" t="n">
        <f aca="false">VLOOKUP($D1821,metadata!$B$2:$S$451,9,0)</f>
        <v>10</v>
      </c>
      <c r="M1821" s="0" t="str">
        <f aca="false">VLOOKUP($D1821,metadata!$B$2:$S$451,10,0)</f>
        <v/>
      </c>
      <c r="N1821" s="0" t="str">
        <f aca="false">VLOOKUP($D1821,metadata!$B$2:$S$451,11,0)</f>
        <v>Aedes triseratius</v>
      </c>
      <c r="O1821" s="0" t="str">
        <f aca="false">VLOOKUP($D1821,metadata!$B$2:$S$451,12,0)</f>
        <v>diptera</v>
      </c>
      <c r="P1821" s="0" t="str">
        <f aca="false">VLOOKUP($D1821,metadata!$B$2:$S$451,13,0)</f>
        <v>ORONOIII</v>
      </c>
      <c r="Q1821" s="0" t="n">
        <f aca="false">VLOOKUP($D1821,metadata!$B$2:$S$451,14,0)</f>
        <v>44.883</v>
      </c>
      <c r="R1821" s="0" t="n">
        <f aca="false">VLOOKUP($D1821,metadata!$B$2:$S$451,15,0)</f>
        <v>-68.672</v>
      </c>
      <c r="S1821" s="0" t="n">
        <f aca="false">VLOOKUP($D1821,metadata!$B$2:$S$451,16,0)</f>
        <v>0.01</v>
      </c>
      <c r="T1821" s="0" t="str">
        <f aca="false">VLOOKUP($D1821,metadata!$B$2:$S$451,17,0)</f>
        <v/>
      </c>
      <c r="U1821" s="0" t="str">
        <f aca="false">VLOOKUP($D1821,metadata!$B$2:$S$451,18,0)</f>
        <v/>
      </c>
      <c r="V1821" s="0" t="n">
        <f aca="false">VLOOKUP($D1821,metadata!$B$2:$Z$451,19,0)</f>
        <v>90</v>
      </c>
      <c r="W1821" s="0" t="str">
        <f aca="false">VLOOKUP($D1821,metadata!$B$2:$Z$451,20,0)</f>
        <v>global average</v>
      </c>
      <c r="X1821" s="0" t="str">
        <f aca="false">VLOOKUP($D1821,metadata!$B$2:$Z$451,21,0)</f>
        <v/>
      </c>
      <c r="Y1821" s="0" t="n">
        <f aca="false">VLOOKUP($D1821,metadata!$B$2:$Z$451,22,0)</f>
        <v>48</v>
      </c>
      <c r="Z1821" s="0" t="str">
        <f aca="false">VLOOKUP($D1821,metadata!$B$2:$Z$451,23,0)</f>
        <v/>
      </c>
      <c r="AA1821" s="0" t="str">
        <f aca="false">VLOOKUP($D1821,metadata!$B$2:$Z$451,24,0)</f>
        <v>egg</v>
      </c>
      <c r="AB1821" s="0" t="str">
        <f aca="false">VLOOKUP($D1821,metadata!$B$2:$Z$451,25,0)</f>
        <v/>
      </c>
      <c r="AC1821" s="0" t="n">
        <v>14.9518129207511</v>
      </c>
      <c r="AD1821" s="0" t="n">
        <v>88.8478800047242</v>
      </c>
      <c r="AF1821" s="0" t="n">
        <f aca="false">IF(AE1821="",V1821,AE1821)</f>
        <v>90</v>
      </c>
      <c r="AG1821" s="0" t="n">
        <f aca="false">ROUND(AC1821,1)</f>
        <v>15</v>
      </c>
      <c r="AH1821" s="0" t="n">
        <v>1983</v>
      </c>
      <c r="AI1821" s="0" t="s">
        <v>37</v>
      </c>
      <c r="AJ1821" s="0" t="s">
        <v>37</v>
      </c>
    </row>
    <row r="1822" customFormat="false" ht="13.8" hidden="false" customHeight="false" outlineLevel="0" collapsed="false">
      <c r="C1822" s="0" t="n">
        <v>1830</v>
      </c>
      <c r="D1822" s="3" t="str">
        <f aca="false">VLOOKUP(C1822,$A$1:$B$451,2)</f>
        <v>48- ORONOIII</v>
      </c>
      <c r="E1822" s="0" t="str">
        <f aca="false">VLOOKUP($D1822,metadata!$B$2:$S$451,2,0)</f>
        <v>SHROYER, DA; CRAIG, GB</v>
      </c>
      <c r="F1822" s="0" t="str">
        <f aca="false">VLOOKUP($D1822,metadata!$B$2:$S$451,3,0)</f>
        <v>EGG DIAPAUSE IN AEDES-TRISERIATUS (DIPTERA, CULICIDAE) - GEOGRAPHIC-VARIATION IN PHOTOPERIODIC RESPONSE AND FACTORS INFLUENCING DIAPAUSE TERMINATION</v>
      </c>
      <c r="G1822" s="0" t="str">
        <f aca="false">VLOOKUP($D1822,metadata!$B$2:$S$451,4,0)</f>
        <v>10.1093/jmedent/20.6.601</v>
      </c>
      <c r="H1822" s="0" t="str">
        <f aca="false">VLOOKUP($D1822,metadata!$B$2:$S$451,5,0)</f>
        <v>y</v>
      </c>
      <c r="I1822" s="0" t="str">
        <f aca="false">VLOOKUP($D1822,metadata!$B$2:$S$451,6,0)</f>
        <v>a</v>
      </c>
      <c r="J1822" s="0" t="str">
        <f aca="false">VLOOKUP($D1822,metadata!$B$2:$S$451,7,0)</f>
        <v>i</v>
      </c>
      <c r="K1822" s="0" t="n">
        <f aca="false">VLOOKUP($D1822,metadata!$B$2:$S$451,8,0)</f>
        <v>9</v>
      </c>
      <c r="L1822" s="0" t="n">
        <f aca="false">VLOOKUP($D1822,metadata!$B$2:$S$451,9,0)</f>
        <v>10</v>
      </c>
      <c r="M1822" s="0" t="str">
        <f aca="false">VLOOKUP($D1822,metadata!$B$2:$S$451,10,0)</f>
        <v/>
      </c>
      <c r="N1822" s="0" t="str">
        <f aca="false">VLOOKUP($D1822,metadata!$B$2:$S$451,11,0)</f>
        <v>Aedes triseratius</v>
      </c>
      <c r="O1822" s="0" t="str">
        <f aca="false">VLOOKUP($D1822,metadata!$B$2:$S$451,12,0)</f>
        <v>diptera</v>
      </c>
      <c r="P1822" s="0" t="str">
        <f aca="false">VLOOKUP($D1822,metadata!$B$2:$S$451,13,0)</f>
        <v>ORONOIII</v>
      </c>
      <c r="Q1822" s="0" t="n">
        <f aca="false">VLOOKUP($D1822,metadata!$B$2:$S$451,14,0)</f>
        <v>44.883</v>
      </c>
      <c r="R1822" s="0" t="n">
        <f aca="false">VLOOKUP($D1822,metadata!$B$2:$S$451,15,0)</f>
        <v>-68.672</v>
      </c>
      <c r="S1822" s="0" t="n">
        <f aca="false">VLOOKUP($D1822,metadata!$B$2:$S$451,16,0)</f>
        <v>0.01</v>
      </c>
      <c r="T1822" s="0" t="str">
        <f aca="false">VLOOKUP($D1822,metadata!$B$2:$S$451,17,0)</f>
        <v/>
      </c>
      <c r="U1822" s="0" t="str">
        <f aca="false">VLOOKUP($D1822,metadata!$B$2:$S$451,18,0)</f>
        <v/>
      </c>
      <c r="V1822" s="0" t="n">
        <f aca="false">VLOOKUP($D1822,metadata!$B$2:$Z$451,19,0)</f>
        <v>90</v>
      </c>
      <c r="W1822" s="0" t="str">
        <f aca="false">VLOOKUP($D1822,metadata!$B$2:$Z$451,20,0)</f>
        <v>global average</v>
      </c>
      <c r="X1822" s="0" t="str">
        <f aca="false">VLOOKUP($D1822,metadata!$B$2:$Z$451,21,0)</f>
        <v/>
      </c>
      <c r="Y1822" s="0" t="n">
        <f aca="false">VLOOKUP($D1822,metadata!$B$2:$Z$451,22,0)</f>
        <v>48</v>
      </c>
      <c r="Z1822" s="0" t="str">
        <f aca="false">VLOOKUP($D1822,metadata!$B$2:$Z$451,23,0)</f>
        <v/>
      </c>
      <c r="AA1822" s="0" t="str">
        <f aca="false">VLOOKUP($D1822,metadata!$B$2:$Z$451,24,0)</f>
        <v>egg</v>
      </c>
      <c r="AB1822" s="0" t="str">
        <f aca="false">VLOOKUP($D1822,metadata!$B$2:$Z$451,25,0)</f>
        <v/>
      </c>
      <c r="AC1822" s="0" t="n">
        <v>15.9874808078422</v>
      </c>
      <c r="AD1822" s="0" t="n">
        <v>16.5879296090705</v>
      </c>
      <c r="AF1822" s="0" t="n">
        <f aca="false">IF(AE1822="",V1822,AE1822)</f>
        <v>90</v>
      </c>
      <c r="AG1822" s="0" t="n">
        <f aca="false">ROUND(AC1822,1)</f>
        <v>16</v>
      </c>
      <c r="AH1822" s="0" t="n">
        <v>1983</v>
      </c>
      <c r="AI1822" s="0" t="s">
        <v>37</v>
      </c>
      <c r="AJ1822" s="0" t="s">
        <v>37</v>
      </c>
    </row>
    <row r="1823" customFormat="false" ht="13.8" hidden="false" customHeight="false" outlineLevel="0" collapsed="false">
      <c r="C1823" s="0" t="n">
        <v>1831</v>
      </c>
      <c r="D1823" s="3" t="str">
        <f aca="false">VLOOKUP(C1823,$A$1:$B$451,2)</f>
        <v>48- ORONOIII</v>
      </c>
      <c r="E1823" s="0" t="str">
        <f aca="false">VLOOKUP($D1823,metadata!$B$2:$S$451,2,0)</f>
        <v>SHROYER, DA; CRAIG, GB</v>
      </c>
      <c r="F1823" s="0" t="str">
        <f aca="false">VLOOKUP($D1823,metadata!$B$2:$S$451,3,0)</f>
        <v>EGG DIAPAUSE IN AEDES-TRISERIATUS (DIPTERA, CULICIDAE) - GEOGRAPHIC-VARIATION IN PHOTOPERIODIC RESPONSE AND FACTORS INFLUENCING DIAPAUSE TERMINATION</v>
      </c>
      <c r="G1823" s="0" t="str">
        <f aca="false">VLOOKUP($D1823,metadata!$B$2:$S$451,4,0)</f>
        <v>10.1093/jmedent/20.6.601</v>
      </c>
      <c r="H1823" s="0" t="str">
        <f aca="false">VLOOKUP($D1823,metadata!$B$2:$S$451,5,0)</f>
        <v>y</v>
      </c>
      <c r="I1823" s="0" t="str">
        <f aca="false">VLOOKUP($D1823,metadata!$B$2:$S$451,6,0)</f>
        <v>a</v>
      </c>
      <c r="J1823" s="0" t="str">
        <f aca="false">VLOOKUP($D1823,metadata!$B$2:$S$451,7,0)</f>
        <v>i</v>
      </c>
      <c r="K1823" s="0" t="n">
        <f aca="false">VLOOKUP($D1823,metadata!$B$2:$S$451,8,0)</f>
        <v>9</v>
      </c>
      <c r="L1823" s="0" t="n">
        <f aca="false">VLOOKUP($D1823,metadata!$B$2:$S$451,9,0)</f>
        <v>10</v>
      </c>
      <c r="M1823" s="0" t="str">
        <f aca="false">VLOOKUP($D1823,metadata!$B$2:$S$451,10,0)</f>
        <v/>
      </c>
      <c r="N1823" s="0" t="str">
        <f aca="false">VLOOKUP($D1823,metadata!$B$2:$S$451,11,0)</f>
        <v>Aedes triseratius</v>
      </c>
      <c r="O1823" s="0" t="str">
        <f aca="false">VLOOKUP($D1823,metadata!$B$2:$S$451,12,0)</f>
        <v>diptera</v>
      </c>
      <c r="P1823" s="0" t="str">
        <f aca="false">VLOOKUP($D1823,metadata!$B$2:$S$451,13,0)</f>
        <v>ORONOIII</v>
      </c>
      <c r="Q1823" s="0" t="n">
        <f aca="false">VLOOKUP($D1823,metadata!$B$2:$S$451,14,0)</f>
        <v>44.883</v>
      </c>
      <c r="R1823" s="0" t="n">
        <f aca="false">VLOOKUP($D1823,metadata!$B$2:$S$451,15,0)</f>
        <v>-68.672</v>
      </c>
      <c r="S1823" s="0" t="n">
        <f aca="false">VLOOKUP($D1823,metadata!$B$2:$S$451,16,0)</f>
        <v>0.01</v>
      </c>
      <c r="T1823" s="0" t="str">
        <f aca="false">VLOOKUP($D1823,metadata!$B$2:$S$451,17,0)</f>
        <v/>
      </c>
      <c r="U1823" s="0" t="str">
        <f aca="false">VLOOKUP($D1823,metadata!$B$2:$S$451,18,0)</f>
        <v/>
      </c>
      <c r="V1823" s="0" t="n">
        <f aca="false">VLOOKUP($D1823,metadata!$B$2:$Z$451,19,0)</f>
        <v>90</v>
      </c>
      <c r="W1823" s="0" t="str">
        <f aca="false">VLOOKUP($D1823,metadata!$B$2:$Z$451,20,0)</f>
        <v>global average</v>
      </c>
      <c r="X1823" s="0" t="str">
        <f aca="false">VLOOKUP($D1823,metadata!$B$2:$Z$451,21,0)</f>
        <v/>
      </c>
      <c r="Y1823" s="0" t="n">
        <f aca="false">VLOOKUP($D1823,metadata!$B$2:$Z$451,22,0)</f>
        <v>48</v>
      </c>
      <c r="Z1823" s="0" t="str">
        <f aca="false">VLOOKUP($D1823,metadata!$B$2:$Z$451,23,0)</f>
        <v/>
      </c>
      <c r="AA1823" s="0" t="str">
        <f aca="false">VLOOKUP($D1823,metadata!$B$2:$Z$451,24,0)</f>
        <v>egg</v>
      </c>
      <c r="AB1823" s="0" t="str">
        <f aca="false">VLOOKUP($D1823,metadata!$B$2:$Z$451,25,0)</f>
        <v/>
      </c>
      <c r="AC1823" s="0" t="n">
        <v>17.0525569859454</v>
      </c>
      <c r="AD1823" s="0" t="n">
        <v>5.36199362229834</v>
      </c>
      <c r="AF1823" s="0" t="n">
        <f aca="false">IF(AE1823="",V1823,AE1823)</f>
        <v>90</v>
      </c>
      <c r="AG1823" s="0" t="n">
        <v>17</v>
      </c>
      <c r="AH1823" s="0" t="n">
        <v>1983</v>
      </c>
      <c r="AI1823" s="0" t="s">
        <v>37</v>
      </c>
      <c r="AJ1823" s="0" t="s">
        <v>37</v>
      </c>
    </row>
    <row r="1824" customFormat="false" ht="13.8" hidden="false" customHeight="false" outlineLevel="0" collapsed="false">
      <c r="C1824" s="0" t="n">
        <v>1832</v>
      </c>
      <c r="D1824" s="3" t="str">
        <f aca="false">VLOOKUP(C1824,$A$1:$B$451,2)</f>
        <v>48- ORONOIII</v>
      </c>
      <c r="E1824" s="0" t="str">
        <f aca="false">VLOOKUP($D1824,metadata!$B$2:$S$451,2,0)</f>
        <v>SHROYER, DA; CRAIG, GB</v>
      </c>
      <c r="F1824" s="0" t="str">
        <f aca="false">VLOOKUP($D1824,metadata!$B$2:$S$451,3,0)</f>
        <v>EGG DIAPAUSE IN AEDES-TRISERIATUS (DIPTERA, CULICIDAE) - GEOGRAPHIC-VARIATION IN PHOTOPERIODIC RESPONSE AND FACTORS INFLUENCING DIAPAUSE TERMINATION</v>
      </c>
      <c r="G1824" s="0" t="str">
        <f aca="false">VLOOKUP($D1824,metadata!$B$2:$S$451,4,0)</f>
        <v>10.1093/jmedent/20.6.601</v>
      </c>
      <c r="H1824" s="0" t="str">
        <f aca="false">VLOOKUP($D1824,metadata!$B$2:$S$451,5,0)</f>
        <v>y</v>
      </c>
      <c r="I1824" s="0" t="str">
        <f aca="false">VLOOKUP($D1824,metadata!$B$2:$S$451,6,0)</f>
        <v>a</v>
      </c>
      <c r="J1824" s="0" t="str">
        <f aca="false">VLOOKUP($D1824,metadata!$B$2:$S$451,7,0)</f>
        <v>i</v>
      </c>
      <c r="K1824" s="0" t="n">
        <f aca="false">VLOOKUP($D1824,metadata!$B$2:$S$451,8,0)</f>
        <v>9</v>
      </c>
      <c r="L1824" s="0" t="n">
        <f aca="false">VLOOKUP($D1824,metadata!$B$2:$S$451,9,0)</f>
        <v>10</v>
      </c>
      <c r="M1824" s="0" t="str">
        <f aca="false">VLOOKUP($D1824,metadata!$B$2:$S$451,10,0)</f>
        <v/>
      </c>
      <c r="N1824" s="0" t="str">
        <f aca="false">VLOOKUP($D1824,metadata!$B$2:$S$451,11,0)</f>
        <v>Aedes triseratius</v>
      </c>
      <c r="O1824" s="0" t="str">
        <f aca="false">VLOOKUP($D1824,metadata!$B$2:$S$451,12,0)</f>
        <v>diptera</v>
      </c>
      <c r="P1824" s="0" t="str">
        <f aca="false">VLOOKUP($D1824,metadata!$B$2:$S$451,13,0)</f>
        <v>ORONOIII</v>
      </c>
      <c r="Q1824" s="0" t="n">
        <f aca="false">VLOOKUP($D1824,metadata!$B$2:$S$451,14,0)</f>
        <v>44.883</v>
      </c>
      <c r="R1824" s="0" t="n">
        <f aca="false">VLOOKUP($D1824,metadata!$B$2:$S$451,15,0)</f>
        <v>-68.672</v>
      </c>
      <c r="S1824" s="0" t="n">
        <f aca="false">VLOOKUP($D1824,metadata!$B$2:$S$451,16,0)</f>
        <v>0.01</v>
      </c>
      <c r="T1824" s="0" t="str">
        <f aca="false">VLOOKUP($D1824,metadata!$B$2:$S$451,17,0)</f>
        <v/>
      </c>
      <c r="U1824" s="0" t="str">
        <f aca="false">VLOOKUP($D1824,metadata!$B$2:$S$451,18,0)</f>
        <v/>
      </c>
      <c r="V1824" s="0" t="n">
        <f aca="false">VLOOKUP($D1824,metadata!$B$2:$Z$451,19,0)</f>
        <v>90</v>
      </c>
      <c r="W1824" s="0" t="str">
        <f aca="false">VLOOKUP($D1824,metadata!$B$2:$Z$451,20,0)</f>
        <v>global average</v>
      </c>
      <c r="X1824" s="0" t="str">
        <f aca="false">VLOOKUP($D1824,metadata!$B$2:$Z$451,21,0)</f>
        <v/>
      </c>
      <c r="Y1824" s="0" t="n">
        <f aca="false">VLOOKUP($D1824,metadata!$B$2:$Z$451,22,0)</f>
        <v>48</v>
      </c>
      <c r="Z1824" s="0" t="str">
        <f aca="false">VLOOKUP($D1824,metadata!$B$2:$Z$451,23,0)</f>
        <v/>
      </c>
      <c r="AA1824" s="0" t="str">
        <f aca="false">VLOOKUP($D1824,metadata!$B$2:$Z$451,24,0)</f>
        <v>egg</v>
      </c>
      <c r="AB1824" s="0" t="str">
        <f aca="false">VLOOKUP($D1824,metadata!$B$2:$Z$451,25,0)</f>
        <v/>
      </c>
      <c r="AC1824" s="0" t="n">
        <v>18.0329514586039</v>
      </c>
      <c r="AD1824" s="0" t="n">
        <v>6.33931734971065</v>
      </c>
      <c r="AF1824" s="0" t="n">
        <f aca="false">IF(AE1824="",V1824,AE1824)</f>
        <v>90</v>
      </c>
      <c r="AG1824" s="0" t="n">
        <f aca="false">ROUND(AC1824,1)</f>
        <v>18</v>
      </c>
      <c r="AH1824" s="0" t="n">
        <v>1983</v>
      </c>
      <c r="AI1824" s="0" t="s">
        <v>37</v>
      </c>
      <c r="AJ1824" s="0" t="s">
        <v>37</v>
      </c>
    </row>
    <row r="1825" customFormat="false" ht="13.8" hidden="false" customHeight="false" outlineLevel="0" collapsed="false">
      <c r="C1825" s="0" t="n">
        <v>1833</v>
      </c>
      <c r="D1825" s="3" t="str">
        <f aca="false">VLOOKUP(C1825,$A$1:$B$451,2)</f>
        <v>48- ORONOIII</v>
      </c>
      <c r="E1825" s="0" t="str">
        <f aca="false">VLOOKUP($D1825,metadata!$B$2:$S$451,2,0)</f>
        <v>SHROYER, DA; CRAIG, GB</v>
      </c>
      <c r="F1825" s="0" t="str">
        <f aca="false">VLOOKUP($D1825,metadata!$B$2:$S$451,3,0)</f>
        <v>EGG DIAPAUSE IN AEDES-TRISERIATUS (DIPTERA, CULICIDAE) - GEOGRAPHIC-VARIATION IN PHOTOPERIODIC RESPONSE AND FACTORS INFLUENCING DIAPAUSE TERMINATION</v>
      </c>
      <c r="G1825" s="0" t="str">
        <f aca="false">VLOOKUP($D1825,metadata!$B$2:$S$451,4,0)</f>
        <v>10.1093/jmedent/20.6.601</v>
      </c>
      <c r="H1825" s="0" t="str">
        <f aca="false">VLOOKUP($D1825,metadata!$B$2:$S$451,5,0)</f>
        <v>y</v>
      </c>
      <c r="I1825" s="0" t="str">
        <f aca="false">VLOOKUP($D1825,metadata!$B$2:$S$451,6,0)</f>
        <v>a</v>
      </c>
      <c r="J1825" s="0" t="str">
        <f aca="false">VLOOKUP($D1825,metadata!$B$2:$S$451,7,0)</f>
        <v>i</v>
      </c>
      <c r="K1825" s="0" t="n">
        <f aca="false">VLOOKUP($D1825,metadata!$B$2:$S$451,8,0)</f>
        <v>9</v>
      </c>
      <c r="L1825" s="0" t="n">
        <f aca="false">VLOOKUP($D1825,metadata!$B$2:$S$451,9,0)</f>
        <v>10</v>
      </c>
      <c r="M1825" s="0" t="str">
        <f aca="false">VLOOKUP($D1825,metadata!$B$2:$S$451,10,0)</f>
        <v/>
      </c>
      <c r="N1825" s="0" t="str">
        <f aca="false">VLOOKUP($D1825,metadata!$B$2:$S$451,11,0)</f>
        <v>Aedes triseratius</v>
      </c>
      <c r="O1825" s="0" t="str">
        <f aca="false">VLOOKUP($D1825,metadata!$B$2:$S$451,12,0)</f>
        <v>diptera</v>
      </c>
      <c r="P1825" s="0" t="str">
        <f aca="false">VLOOKUP($D1825,metadata!$B$2:$S$451,13,0)</f>
        <v>ORONOIII</v>
      </c>
      <c r="Q1825" s="0" t="n">
        <f aca="false">VLOOKUP($D1825,metadata!$B$2:$S$451,14,0)</f>
        <v>44.883</v>
      </c>
      <c r="R1825" s="0" t="n">
        <f aca="false">VLOOKUP($D1825,metadata!$B$2:$S$451,15,0)</f>
        <v>-68.672</v>
      </c>
      <c r="S1825" s="0" t="n">
        <f aca="false">VLOOKUP($D1825,metadata!$B$2:$S$451,16,0)</f>
        <v>0.01</v>
      </c>
      <c r="T1825" s="0" t="str">
        <f aca="false">VLOOKUP($D1825,metadata!$B$2:$S$451,17,0)</f>
        <v/>
      </c>
      <c r="U1825" s="0" t="str">
        <f aca="false">VLOOKUP($D1825,metadata!$B$2:$S$451,18,0)</f>
        <v/>
      </c>
      <c r="V1825" s="0" t="n">
        <f aca="false">VLOOKUP($D1825,metadata!$B$2:$Z$451,19,0)</f>
        <v>90</v>
      </c>
      <c r="W1825" s="0" t="str">
        <f aca="false">VLOOKUP($D1825,metadata!$B$2:$Z$451,20,0)</f>
        <v>global average</v>
      </c>
      <c r="X1825" s="0" t="str">
        <f aca="false">VLOOKUP($D1825,metadata!$B$2:$Z$451,21,0)</f>
        <v/>
      </c>
      <c r="Y1825" s="0" t="n">
        <f aca="false">VLOOKUP($D1825,metadata!$B$2:$Z$451,22,0)</f>
        <v>48</v>
      </c>
      <c r="Z1825" s="0" t="str">
        <f aca="false">VLOOKUP($D1825,metadata!$B$2:$Z$451,23,0)</f>
        <v/>
      </c>
      <c r="AA1825" s="0" t="str">
        <f aca="false">VLOOKUP($D1825,metadata!$B$2:$Z$451,24,0)</f>
        <v>egg</v>
      </c>
      <c r="AB1825" s="0" t="str">
        <f aca="false">VLOOKUP($D1825,metadata!$B$2:$Z$451,25,0)</f>
        <v/>
      </c>
      <c r="AC1825" s="0" t="n">
        <v>19.0147631982992</v>
      </c>
      <c r="AD1825" s="0" t="n">
        <v>5.43876225345459</v>
      </c>
      <c r="AF1825" s="0" t="n">
        <f aca="false">IF(AE1825="",V1825,AE1825)</f>
        <v>90</v>
      </c>
      <c r="AG1825" s="0" t="n">
        <f aca="false">ROUND(AC1825,1)</f>
        <v>19</v>
      </c>
      <c r="AH1825" s="0" t="n">
        <v>1983</v>
      </c>
      <c r="AI1825" s="0" t="s">
        <v>37</v>
      </c>
      <c r="AJ1825" s="0" t="s">
        <v>37</v>
      </c>
    </row>
    <row r="1826" customFormat="false" ht="13.8" hidden="false" customHeight="false" outlineLevel="0" collapsed="false">
      <c r="C1826" s="0" t="n">
        <v>1834</v>
      </c>
      <c r="D1826" s="3" t="str">
        <f aca="false">VLOOKUP(C1826,$A$1:$B$451,2)</f>
        <v>48- ORONOIII</v>
      </c>
      <c r="E1826" s="0" t="str">
        <f aca="false">VLOOKUP($D1826,metadata!$B$2:$S$451,2,0)</f>
        <v>SHROYER, DA; CRAIG, GB</v>
      </c>
      <c r="F1826" s="0" t="str">
        <f aca="false">VLOOKUP($D1826,metadata!$B$2:$S$451,3,0)</f>
        <v>EGG DIAPAUSE IN AEDES-TRISERIATUS (DIPTERA, CULICIDAE) - GEOGRAPHIC-VARIATION IN PHOTOPERIODIC RESPONSE AND FACTORS INFLUENCING DIAPAUSE TERMINATION</v>
      </c>
      <c r="G1826" s="0" t="str">
        <f aca="false">VLOOKUP($D1826,metadata!$B$2:$S$451,4,0)</f>
        <v>10.1093/jmedent/20.6.601</v>
      </c>
      <c r="H1826" s="0" t="str">
        <f aca="false">VLOOKUP($D1826,metadata!$B$2:$S$451,5,0)</f>
        <v>y</v>
      </c>
      <c r="I1826" s="0" t="str">
        <f aca="false">VLOOKUP($D1826,metadata!$B$2:$S$451,6,0)</f>
        <v>a</v>
      </c>
      <c r="J1826" s="0" t="str">
        <f aca="false">VLOOKUP($D1826,metadata!$B$2:$S$451,7,0)</f>
        <v>i</v>
      </c>
      <c r="K1826" s="0" t="n">
        <f aca="false">VLOOKUP($D1826,metadata!$B$2:$S$451,8,0)</f>
        <v>9</v>
      </c>
      <c r="L1826" s="0" t="n">
        <f aca="false">VLOOKUP($D1826,metadata!$B$2:$S$451,9,0)</f>
        <v>10</v>
      </c>
      <c r="M1826" s="0" t="str">
        <f aca="false">VLOOKUP($D1826,metadata!$B$2:$S$451,10,0)</f>
        <v/>
      </c>
      <c r="N1826" s="0" t="str">
        <f aca="false">VLOOKUP($D1826,metadata!$B$2:$S$451,11,0)</f>
        <v>Aedes triseratius</v>
      </c>
      <c r="O1826" s="0" t="str">
        <f aca="false">VLOOKUP($D1826,metadata!$B$2:$S$451,12,0)</f>
        <v>diptera</v>
      </c>
      <c r="P1826" s="0" t="str">
        <f aca="false">VLOOKUP($D1826,metadata!$B$2:$S$451,13,0)</f>
        <v>ORONOIII</v>
      </c>
      <c r="Q1826" s="0" t="n">
        <f aca="false">VLOOKUP($D1826,metadata!$B$2:$S$451,14,0)</f>
        <v>44.883</v>
      </c>
      <c r="R1826" s="0" t="n">
        <f aca="false">VLOOKUP($D1826,metadata!$B$2:$S$451,15,0)</f>
        <v>-68.672</v>
      </c>
      <c r="S1826" s="0" t="n">
        <f aca="false">VLOOKUP($D1826,metadata!$B$2:$S$451,16,0)</f>
        <v>0.01</v>
      </c>
      <c r="T1826" s="0" t="str">
        <f aca="false">VLOOKUP($D1826,metadata!$B$2:$S$451,17,0)</f>
        <v/>
      </c>
      <c r="U1826" s="0" t="str">
        <f aca="false">VLOOKUP($D1826,metadata!$B$2:$S$451,18,0)</f>
        <v/>
      </c>
      <c r="V1826" s="0" t="n">
        <f aca="false">VLOOKUP($D1826,metadata!$B$2:$Z$451,19,0)</f>
        <v>90</v>
      </c>
      <c r="W1826" s="0" t="str">
        <f aca="false">VLOOKUP($D1826,metadata!$B$2:$Z$451,20,0)</f>
        <v>global average</v>
      </c>
      <c r="X1826" s="0" t="str">
        <f aca="false">VLOOKUP($D1826,metadata!$B$2:$Z$451,21,0)</f>
        <v/>
      </c>
      <c r="Y1826" s="0" t="n">
        <f aca="false">VLOOKUP($D1826,metadata!$B$2:$Z$451,22,0)</f>
        <v>48</v>
      </c>
      <c r="Z1826" s="0" t="str">
        <f aca="false">VLOOKUP($D1826,metadata!$B$2:$Z$451,23,0)</f>
        <v/>
      </c>
      <c r="AA1826" s="0" t="str">
        <f aca="false">VLOOKUP($D1826,metadata!$B$2:$Z$451,24,0)</f>
        <v>egg</v>
      </c>
      <c r="AB1826" s="0" t="str">
        <f aca="false">VLOOKUP($D1826,metadata!$B$2:$Z$451,25,0)</f>
        <v/>
      </c>
      <c r="AC1826" s="0" t="n">
        <v>19.9852368017007</v>
      </c>
      <c r="AD1826" s="0" t="n">
        <v>19.5612377465454</v>
      </c>
      <c r="AF1826" s="0" t="n">
        <f aca="false">IF(AE1826="",V1826,AE1826)</f>
        <v>90</v>
      </c>
      <c r="AG1826" s="0" t="n">
        <f aca="false">ROUND(AC1826,1)</f>
        <v>20</v>
      </c>
      <c r="AH1826" s="0" t="n">
        <v>1983</v>
      </c>
      <c r="AI1826" s="0" t="s">
        <v>37</v>
      </c>
      <c r="AJ1826" s="0" t="s">
        <v>37</v>
      </c>
    </row>
    <row r="1827" customFormat="false" ht="13.8" hidden="false" customHeight="false" outlineLevel="0" collapsed="false">
      <c r="C1827" s="0" t="n">
        <v>1835</v>
      </c>
      <c r="D1827" s="3" t="str">
        <f aca="false">VLOOKUP(C1827,$A$1:$B$451,2)</f>
        <v>48- ORONOIII</v>
      </c>
      <c r="E1827" s="0" t="str">
        <f aca="false">VLOOKUP($D1827,metadata!$B$2:$S$451,2,0)</f>
        <v>SHROYER, DA; CRAIG, GB</v>
      </c>
      <c r="F1827" s="0" t="str">
        <f aca="false">VLOOKUP($D1827,metadata!$B$2:$S$451,3,0)</f>
        <v>EGG DIAPAUSE IN AEDES-TRISERIATUS (DIPTERA, CULICIDAE) - GEOGRAPHIC-VARIATION IN PHOTOPERIODIC RESPONSE AND FACTORS INFLUENCING DIAPAUSE TERMINATION</v>
      </c>
      <c r="G1827" s="0" t="str">
        <f aca="false">VLOOKUP($D1827,metadata!$B$2:$S$451,4,0)</f>
        <v>10.1093/jmedent/20.6.601</v>
      </c>
      <c r="H1827" s="0" t="str">
        <f aca="false">VLOOKUP($D1827,metadata!$B$2:$S$451,5,0)</f>
        <v>y</v>
      </c>
      <c r="I1827" s="0" t="str">
        <f aca="false">VLOOKUP($D1827,metadata!$B$2:$S$451,6,0)</f>
        <v>a</v>
      </c>
      <c r="J1827" s="0" t="str">
        <f aca="false">VLOOKUP($D1827,metadata!$B$2:$S$451,7,0)</f>
        <v>i</v>
      </c>
      <c r="K1827" s="0" t="n">
        <f aca="false">VLOOKUP($D1827,metadata!$B$2:$S$451,8,0)</f>
        <v>9</v>
      </c>
      <c r="L1827" s="0" t="n">
        <f aca="false">VLOOKUP($D1827,metadata!$B$2:$S$451,9,0)</f>
        <v>10</v>
      </c>
      <c r="M1827" s="0" t="str">
        <f aca="false">VLOOKUP($D1827,metadata!$B$2:$S$451,10,0)</f>
        <v/>
      </c>
      <c r="N1827" s="0" t="str">
        <f aca="false">VLOOKUP($D1827,metadata!$B$2:$S$451,11,0)</f>
        <v>Aedes triseratius</v>
      </c>
      <c r="O1827" s="0" t="str">
        <f aca="false">VLOOKUP($D1827,metadata!$B$2:$S$451,12,0)</f>
        <v>diptera</v>
      </c>
      <c r="P1827" s="0" t="str">
        <f aca="false">VLOOKUP($D1827,metadata!$B$2:$S$451,13,0)</f>
        <v>ORONOIII</v>
      </c>
      <c r="Q1827" s="0" t="n">
        <f aca="false">VLOOKUP($D1827,metadata!$B$2:$S$451,14,0)</f>
        <v>44.883</v>
      </c>
      <c r="R1827" s="0" t="n">
        <f aca="false">VLOOKUP($D1827,metadata!$B$2:$S$451,15,0)</f>
        <v>-68.672</v>
      </c>
      <c r="S1827" s="0" t="n">
        <f aca="false">VLOOKUP($D1827,metadata!$B$2:$S$451,16,0)</f>
        <v>0.01</v>
      </c>
      <c r="T1827" s="0" t="str">
        <f aca="false">VLOOKUP($D1827,metadata!$B$2:$S$451,17,0)</f>
        <v/>
      </c>
      <c r="U1827" s="0" t="str">
        <f aca="false">VLOOKUP($D1827,metadata!$B$2:$S$451,18,0)</f>
        <v/>
      </c>
      <c r="V1827" s="0" t="n">
        <f aca="false">VLOOKUP($D1827,metadata!$B$2:$Z$451,19,0)</f>
        <v>90</v>
      </c>
      <c r="W1827" s="0" t="str">
        <f aca="false">VLOOKUP($D1827,metadata!$B$2:$Z$451,20,0)</f>
        <v>global average</v>
      </c>
      <c r="X1827" s="0" t="str">
        <f aca="false">VLOOKUP($D1827,metadata!$B$2:$Z$451,21,0)</f>
        <v/>
      </c>
      <c r="Y1827" s="0" t="n">
        <f aca="false">VLOOKUP($D1827,metadata!$B$2:$Z$451,22,0)</f>
        <v>48</v>
      </c>
      <c r="Z1827" s="0" t="str">
        <f aca="false">VLOOKUP($D1827,metadata!$B$2:$Z$451,23,0)</f>
        <v/>
      </c>
      <c r="AA1827" s="0" t="str">
        <f aca="false">VLOOKUP($D1827,metadata!$B$2:$Z$451,24,0)</f>
        <v>egg</v>
      </c>
      <c r="AB1827" s="0" t="str">
        <f aca="false">VLOOKUP($D1827,metadata!$B$2:$Z$451,25,0)</f>
        <v/>
      </c>
      <c r="AC1827" s="0" t="n">
        <v>22.0183063658911</v>
      </c>
      <c r="AD1827" s="0" t="n">
        <v>25.7440651942836</v>
      </c>
      <c r="AF1827" s="0" t="n">
        <f aca="false">IF(AE1827="",V1827,AE1827)</f>
        <v>90</v>
      </c>
      <c r="AG1827" s="0" t="n">
        <f aca="false">ROUND(AC1827,1)</f>
        <v>22</v>
      </c>
      <c r="AH1827" s="0" t="n">
        <v>1983</v>
      </c>
      <c r="AI1827" s="0" t="s">
        <v>37</v>
      </c>
      <c r="AJ1827" s="0" t="s">
        <v>37</v>
      </c>
    </row>
    <row r="1828" customFormat="false" ht="13.8" hidden="false" customHeight="false" outlineLevel="0" collapsed="false">
      <c r="C1828" s="0" t="n">
        <v>1836</v>
      </c>
      <c r="D1828" s="3" t="str">
        <f aca="false">VLOOKUP(C1828,$A$1:$B$451,2)</f>
        <v>48- ORONOIII</v>
      </c>
      <c r="E1828" s="0" t="str">
        <f aca="false">VLOOKUP($D1828,metadata!$B$2:$S$451,2,0)</f>
        <v>SHROYER, DA; CRAIG, GB</v>
      </c>
      <c r="F1828" s="0" t="str">
        <f aca="false">VLOOKUP($D1828,metadata!$B$2:$S$451,3,0)</f>
        <v>EGG DIAPAUSE IN AEDES-TRISERIATUS (DIPTERA, CULICIDAE) - GEOGRAPHIC-VARIATION IN PHOTOPERIODIC RESPONSE AND FACTORS INFLUENCING DIAPAUSE TERMINATION</v>
      </c>
      <c r="G1828" s="0" t="str">
        <f aca="false">VLOOKUP($D1828,metadata!$B$2:$S$451,4,0)</f>
        <v>10.1093/jmedent/20.6.601</v>
      </c>
      <c r="H1828" s="0" t="str">
        <f aca="false">VLOOKUP($D1828,metadata!$B$2:$S$451,5,0)</f>
        <v>y</v>
      </c>
      <c r="I1828" s="0" t="str">
        <f aca="false">VLOOKUP($D1828,metadata!$B$2:$S$451,6,0)</f>
        <v>a</v>
      </c>
      <c r="J1828" s="0" t="str">
        <f aca="false">VLOOKUP($D1828,metadata!$B$2:$S$451,7,0)</f>
        <v>i</v>
      </c>
      <c r="K1828" s="0" t="n">
        <f aca="false">VLOOKUP($D1828,metadata!$B$2:$S$451,8,0)</f>
        <v>9</v>
      </c>
      <c r="L1828" s="0" t="n">
        <f aca="false">VLOOKUP($D1828,metadata!$B$2:$S$451,9,0)</f>
        <v>10</v>
      </c>
      <c r="M1828" s="0" t="str">
        <f aca="false">VLOOKUP($D1828,metadata!$B$2:$S$451,10,0)</f>
        <v/>
      </c>
      <c r="N1828" s="0" t="str">
        <f aca="false">VLOOKUP($D1828,metadata!$B$2:$S$451,11,0)</f>
        <v>Aedes triseratius</v>
      </c>
      <c r="O1828" s="0" t="str">
        <f aca="false">VLOOKUP($D1828,metadata!$B$2:$S$451,12,0)</f>
        <v>diptera</v>
      </c>
      <c r="P1828" s="0" t="str">
        <f aca="false">VLOOKUP($D1828,metadata!$B$2:$S$451,13,0)</f>
        <v>ORONOIII</v>
      </c>
      <c r="Q1828" s="0" t="n">
        <f aca="false">VLOOKUP($D1828,metadata!$B$2:$S$451,14,0)</f>
        <v>44.883</v>
      </c>
      <c r="R1828" s="0" t="n">
        <f aca="false">VLOOKUP($D1828,metadata!$B$2:$S$451,15,0)</f>
        <v>-68.672</v>
      </c>
      <c r="S1828" s="0" t="n">
        <f aca="false">VLOOKUP($D1828,metadata!$B$2:$S$451,16,0)</f>
        <v>0.01</v>
      </c>
      <c r="T1828" s="0" t="str">
        <f aca="false">VLOOKUP($D1828,metadata!$B$2:$S$451,17,0)</f>
        <v/>
      </c>
      <c r="U1828" s="0" t="str">
        <f aca="false">VLOOKUP($D1828,metadata!$B$2:$S$451,18,0)</f>
        <v/>
      </c>
      <c r="V1828" s="0" t="n">
        <f aca="false">VLOOKUP($D1828,metadata!$B$2:$Z$451,19,0)</f>
        <v>90</v>
      </c>
      <c r="W1828" s="0" t="str">
        <f aca="false">VLOOKUP($D1828,metadata!$B$2:$Z$451,20,0)</f>
        <v>global average</v>
      </c>
      <c r="X1828" s="0" t="str">
        <f aca="false">VLOOKUP($D1828,metadata!$B$2:$Z$451,21,0)</f>
        <v/>
      </c>
      <c r="Y1828" s="0" t="n">
        <f aca="false">VLOOKUP($D1828,metadata!$B$2:$Z$451,22,0)</f>
        <v>48</v>
      </c>
      <c r="Z1828" s="0" t="str">
        <f aca="false">VLOOKUP($D1828,metadata!$B$2:$Z$451,23,0)</f>
        <v/>
      </c>
      <c r="AA1828" s="0" t="str">
        <f aca="false">VLOOKUP($D1828,metadata!$B$2:$Z$451,24,0)</f>
        <v>egg</v>
      </c>
      <c r="AB1828" s="0" t="str">
        <f aca="false">VLOOKUP($D1828,metadata!$B$2:$Z$451,25,0)</f>
        <v/>
      </c>
      <c r="AC1828" s="0" t="n">
        <v>23.9879532301877</v>
      </c>
      <c r="AD1828" s="0" t="n">
        <v>15.961970001181</v>
      </c>
      <c r="AF1828" s="0" t="n">
        <f aca="false">IF(AE1828="",V1828,AE1828)</f>
        <v>90</v>
      </c>
      <c r="AG1828" s="0" t="n">
        <f aca="false">ROUND(AC1828,1)</f>
        <v>24</v>
      </c>
      <c r="AH1828" s="0" t="n">
        <v>1983</v>
      </c>
      <c r="AI1828" s="0" t="s">
        <v>37</v>
      </c>
      <c r="AJ1828" s="0" t="s">
        <v>37</v>
      </c>
    </row>
    <row r="1829" customFormat="false" ht="13.8" hidden="false" customHeight="false" outlineLevel="0" collapsed="false">
      <c r="C1829" s="0" t="n">
        <v>1837</v>
      </c>
      <c r="D1829" s="3" t="str">
        <f aca="false">VLOOKUP(C1829,$A$1:$B$451,2)</f>
        <v>48- KRAMERI</v>
      </c>
      <c r="E1829" s="0" t="str">
        <f aca="false">VLOOKUP($D1829,metadata!$B$2:$S$451,2,0)</f>
        <v>SHROYER, DA; CRAIG, GB</v>
      </c>
      <c r="F1829" s="0" t="str">
        <f aca="false">VLOOKUP($D1829,metadata!$B$2:$S$451,3,0)</f>
        <v>EGG DIAPAUSE IN AEDES-TRISERIATUS (DIPTERA, CULICIDAE) - GEOGRAPHIC-VARIATION IN PHOTOPERIODIC RESPONSE AND FACTORS INFLUENCING DIAPAUSE TERMINATION</v>
      </c>
      <c r="G1829" s="0" t="str">
        <f aca="false">VLOOKUP($D1829,metadata!$B$2:$S$451,4,0)</f>
        <v>10.1093/jmedent/20.6.601</v>
      </c>
      <c r="H1829" s="0" t="str">
        <f aca="false">VLOOKUP($D1829,metadata!$B$2:$S$451,5,0)</f>
        <v>y</v>
      </c>
      <c r="I1829" s="0" t="str">
        <f aca="false">VLOOKUP($D1829,metadata!$B$2:$S$451,6,0)</f>
        <v>a</v>
      </c>
      <c r="J1829" s="0" t="str">
        <f aca="false">VLOOKUP($D1829,metadata!$B$2:$S$451,7,0)</f>
        <v>i</v>
      </c>
      <c r="K1829" s="0" t="n">
        <f aca="false">VLOOKUP($D1829,metadata!$B$2:$S$451,8,0)</f>
        <v>9</v>
      </c>
      <c r="L1829" s="0" t="n">
        <f aca="false">VLOOKUP($D1829,metadata!$B$2:$S$451,9,0)</f>
        <v>10</v>
      </c>
      <c r="M1829" s="0" t="str">
        <f aca="false">VLOOKUP($D1829,metadata!$B$2:$S$451,10,0)</f>
        <v/>
      </c>
      <c r="N1829" s="0" t="str">
        <f aca="false">VLOOKUP($D1829,metadata!$B$2:$S$451,11,0)</f>
        <v>Aedes triseratius</v>
      </c>
      <c r="O1829" s="0" t="str">
        <f aca="false">VLOOKUP($D1829,metadata!$B$2:$S$451,12,0)</f>
        <v>diptera</v>
      </c>
      <c r="P1829" s="0" t="str">
        <f aca="false">VLOOKUP($D1829,metadata!$B$2:$S$451,13,0)</f>
        <v>KRAMERI</v>
      </c>
      <c r="Q1829" s="0" t="n">
        <f aca="false">VLOOKUP($D1829,metadata!$B$2:$S$451,14,0)</f>
        <v>41.613333</v>
      </c>
      <c r="R1829" s="0" t="n">
        <f aca="false">VLOOKUP($D1829,metadata!$B$2:$S$451,15,0)</f>
        <v>-86.2475</v>
      </c>
      <c r="S1829" s="0" t="n">
        <f aca="false">VLOOKUP($D1829,metadata!$B$2:$S$451,16,0)</f>
        <v>0.2</v>
      </c>
      <c r="T1829" s="0" t="str">
        <f aca="false">VLOOKUP($D1829,metadata!$B$2:$S$451,17,0)</f>
        <v/>
      </c>
      <c r="U1829" s="0" t="str">
        <f aca="false">VLOOKUP($D1829,metadata!$B$2:$S$451,18,0)</f>
        <v/>
      </c>
      <c r="V1829" s="0" t="n">
        <f aca="false">VLOOKUP($D1829,metadata!$B$2:$Z$451,19,0)</f>
        <v>90</v>
      </c>
      <c r="W1829" s="0" t="str">
        <f aca="false">VLOOKUP($D1829,metadata!$B$2:$Z$451,20,0)</f>
        <v>global average</v>
      </c>
      <c r="X1829" s="0" t="str">
        <f aca="false">VLOOKUP($D1829,metadata!$B$2:$Z$451,21,0)</f>
        <v/>
      </c>
      <c r="Y1829" s="0" t="n">
        <f aca="false">VLOOKUP($D1829,metadata!$B$2:$Z$451,22,0)</f>
        <v>48</v>
      </c>
      <c r="Z1829" s="0" t="str">
        <f aca="false">VLOOKUP($D1829,metadata!$B$2:$Z$451,23,0)</f>
        <v/>
      </c>
      <c r="AA1829" s="0" t="str">
        <f aca="false">VLOOKUP($D1829,metadata!$B$2:$Z$451,24,0)</f>
        <v>egg</v>
      </c>
      <c r="AB1829" s="0" t="str">
        <f aca="false">VLOOKUP($D1829,metadata!$B$2:$Z$451,25,0)</f>
        <v/>
      </c>
      <c r="AC1829" s="0" t="n">
        <v>9.96267863469942</v>
      </c>
      <c r="AD1829" s="0" t="n">
        <v>99.4508090232668</v>
      </c>
      <c r="AF1829" s="0" t="n">
        <f aca="false">IF(AE1829="",V1829,AE1829)</f>
        <v>90</v>
      </c>
      <c r="AG1829" s="0" t="n">
        <f aca="false">ROUND(AC1829,1)</f>
        <v>10</v>
      </c>
      <c r="AH1829" s="0" t="n">
        <v>1983</v>
      </c>
      <c r="AI1829" s="0" t="s">
        <v>37</v>
      </c>
      <c r="AJ1829" s="0" t="s">
        <v>37</v>
      </c>
    </row>
    <row r="1830" customFormat="false" ht="13.8" hidden="false" customHeight="false" outlineLevel="0" collapsed="false">
      <c r="C1830" s="0" t="n">
        <v>1838</v>
      </c>
      <c r="D1830" s="3" t="str">
        <f aca="false">VLOOKUP(C1830,$A$1:$B$451,2)</f>
        <v>48- KRAMERI</v>
      </c>
      <c r="E1830" s="0" t="str">
        <f aca="false">VLOOKUP($D1830,metadata!$B$2:$S$451,2,0)</f>
        <v>SHROYER, DA; CRAIG, GB</v>
      </c>
      <c r="F1830" s="0" t="str">
        <f aca="false">VLOOKUP($D1830,metadata!$B$2:$S$451,3,0)</f>
        <v>EGG DIAPAUSE IN AEDES-TRISERIATUS (DIPTERA, CULICIDAE) - GEOGRAPHIC-VARIATION IN PHOTOPERIODIC RESPONSE AND FACTORS INFLUENCING DIAPAUSE TERMINATION</v>
      </c>
      <c r="G1830" s="0" t="str">
        <f aca="false">VLOOKUP($D1830,metadata!$B$2:$S$451,4,0)</f>
        <v>10.1093/jmedent/20.6.601</v>
      </c>
      <c r="H1830" s="0" t="str">
        <f aca="false">VLOOKUP($D1830,metadata!$B$2:$S$451,5,0)</f>
        <v>y</v>
      </c>
      <c r="I1830" s="0" t="str">
        <f aca="false">VLOOKUP($D1830,metadata!$B$2:$S$451,6,0)</f>
        <v>a</v>
      </c>
      <c r="J1830" s="0" t="str">
        <f aca="false">VLOOKUP($D1830,metadata!$B$2:$S$451,7,0)</f>
        <v>i</v>
      </c>
      <c r="K1830" s="0" t="n">
        <f aca="false">VLOOKUP($D1830,metadata!$B$2:$S$451,8,0)</f>
        <v>9</v>
      </c>
      <c r="L1830" s="0" t="n">
        <f aca="false">VLOOKUP($D1830,metadata!$B$2:$S$451,9,0)</f>
        <v>10</v>
      </c>
      <c r="M1830" s="0" t="str">
        <f aca="false">VLOOKUP($D1830,metadata!$B$2:$S$451,10,0)</f>
        <v/>
      </c>
      <c r="N1830" s="0" t="str">
        <f aca="false">VLOOKUP($D1830,metadata!$B$2:$S$451,11,0)</f>
        <v>Aedes triseratius</v>
      </c>
      <c r="O1830" s="0" t="str">
        <f aca="false">VLOOKUP($D1830,metadata!$B$2:$S$451,12,0)</f>
        <v>diptera</v>
      </c>
      <c r="P1830" s="0" t="str">
        <f aca="false">VLOOKUP($D1830,metadata!$B$2:$S$451,13,0)</f>
        <v>KRAMERI</v>
      </c>
      <c r="Q1830" s="0" t="n">
        <f aca="false">VLOOKUP($D1830,metadata!$B$2:$S$451,14,0)</f>
        <v>41.613333</v>
      </c>
      <c r="R1830" s="0" t="n">
        <f aca="false">VLOOKUP($D1830,metadata!$B$2:$S$451,15,0)</f>
        <v>-86.2475</v>
      </c>
      <c r="S1830" s="0" t="n">
        <f aca="false">VLOOKUP($D1830,metadata!$B$2:$S$451,16,0)</f>
        <v>0.2</v>
      </c>
      <c r="T1830" s="0" t="str">
        <f aca="false">VLOOKUP($D1830,metadata!$B$2:$S$451,17,0)</f>
        <v/>
      </c>
      <c r="U1830" s="0" t="str">
        <f aca="false">VLOOKUP($D1830,metadata!$B$2:$S$451,18,0)</f>
        <v/>
      </c>
      <c r="V1830" s="0" t="n">
        <f aca="false">VLOOKUP($D1830,metadata!$B$2:$Z$451,19,0)</f>
        <v>90</v>
      </c>
      <c r="W1830" s="0" t="str">
        <f aca="false">VLOOKUP($D1830,metadata!$B$2:$Z$451,20,0)</f>
        <v>global average</v>
      </c>
      <c r="X1830" s="0" t="str">
        <f aca="false">VLOOKUP($D1830,metadata!$B$2:$Z$451,21,0)</f>
        <v/>
      </c>
      <c r="Y1830" s="0" t="n">
        <f aca="false">VLOOKUP($D1830,metadata!$B$2:$Z$451,22,0)</f>
        <v>48</v>
      </c>
      <c r="Z1830" s="0" t="str">
        <f aca="false">VLOOKUP($D1830,metadata!$B$2:$Z$451,23,0)</f>
        <v/>
      </c>
      <c r="AA1830" s="0" t="str">
        <f aca="false">VLOOKUP($D1830,metadata!$B$2:$Z$451,24,0)</f>
        <v>egg</v>
      </c>
      <c r="AB1830" s="0" t="str">
        <f aca="false">VLOOKUP($D1830,metadata!$B$2:$Z$451,25,0)</f>
        <v/>
      </c>
      <c r="AC1830" s="0" t="n">
        <v>10.9437817408763</v>
      </c>
      <c r="AD1830" s="0" t="n">
        <v>99.4891933388449</v>
      </c>
      <c r="AF1830" s="0" t="n">
        <f aca="false">IF(AE1830="",V1830,AE1830)</f>
        <v>90</v>
      </c>
      <c r="AG1830" s="0" t="n">
        <v>11</v>
      </c>
      <c r="AH1830" s="0" t="n">
        <v>1983</v>
      </c>
      <c r="AI1830" s="0" t="s">
        <v>37</v>
      </c>
      <c r="AJ1830" s="0" t="s">
        <v>37</v>
      </c>
    </row>
    <row r="1831" customFormat="false" ht="13.8" hidden="false" customHeight="false" outlineLevel="0" collapsed="false">
      <c r="C1831" s="0" t="n">
        <v>1839</v>
      </c>
      <c r="D1831" s="3" t="str">
        <f aca="false">VLOOKUP(C1831,$A$1:$B$451,2)</f>
        <v>48- KRAMERI</v>
      </c>
      <c r="E1831" s="0" t="str">
        <f aca="false">VLOOKUP($D1831,metadata!$B$2:$S$451,2,0)</f>
        <v>SHROYER, DA; CRAIG, GB</v>
      </c>
      <c r="F1831" s="0" t="str">
        <f aca="false">VLOOKUP($D1831,metadata!$B$2:$S$451,3,0)</f>
        <v>EGG DIAPAUSE IN AEDES-TRISERIATUS (DIPTERA, CULICIDAE) - GEOGRAPHIC-VARIATION IN PHOTOPERIODIC RESPONSE AND FACTORS INFLUENCING DIAPAUSE TERMINATION</v>
      </c>
      <c r="G1831" s="0" t="str">
        <f aca="false">VLOOKUP($D1831,metadata!$B$2:$S$451,4,0)</f>
        <v>10.1093/jmedent/20.6.601</v>
      </c>
      <c r="H1831" s="0" t="str">
        <f aca="false">VLOOKUP($D1831,metadata!$B$2:$S$451,5,0)</f>
        <v>y</v>
      </c>
      <c r="I1831" s="0" t="str">
        <f aca="false">VLOOKUP($D1831,metadata!$B$2:$S$451,6,0)</f>
        <v>a</v>
      </c>
      <c r="J1831" s="0" t="str">
        <f aca="false">VLOOKUP($D1831,metadata!$B$2:$S$451,7,0)</f>
        <v>i</v>
      </c>
      <c r="K1831" s="0" t="n">
        <f aca="false">VLOOKUP($D1831,metadata!$B$2:$S$451,8,0)</f>
        <v>9</v>
      </c>
      <c r="L1831" s="0" t="n">
        <f aca="false">VLOOKUP($D1831,metadata!$B$2:$S$451,9,0)</f>
        <v>10</v>
      </c>
      <c r="M1831" s="0" t="str">
        <f aca="false">VLOOKUP($D1831,metadata!$B$2:$S$451,10,0)</f>
        <v/>
      </c>
      <c r="N1831" s="0" t="str">
        <f aca="false">VLOOKUP($D1831,metadata!$B$2:$S$451,11,0)</f>
        <v>Aedes triseratius</v>
      </c>
      <c r="O1831" s="0" t="str">
        <f aca="false">VLOOKUP($D1831,metadata!$B$2:$S$451,12,0)</f>
        <v>diptera</v>
      </c>
      <c r="P1831" s="0" t="str">
        <f aca="false">VLOOKUP($D1831,metadata!$B$2:$S$451,13,0)</f>
        <v>KRAMERI</v>
      </c>
      <c r="Q1831" s="0" t="n">
        <f aca="false">VLOOKUP($D1831,metadata!$B$2:$S$451,14,0)</f>
        <v>41.613333</v>
      </c>
      <c r="R1831" s="0" t="n">
        <f aca="false">VLOOKUP($D1831,metadata!$B$2:$S$451,15,0)</f>
        <v>-86.2475</v>
      </c>
      <c r="S1831" s="0" t="n">
        <f aca="false">VLOOKUP($D1831,metadata!$B$2:$S$451,16,0)</f>
        <v>0.2</v>
      </c>
      <c r="T1831" s="0" t="str">
        <f aca="false">VLOOKUP($D1831,metadata!$B$2:$S$451,17,0)</f>
        <v/>
      </c>
      <c r="U1831" s="0" t="str">
        <f aca="false">VLOOKUP($D1831,metadata!$B$2:$S$451,18,0)</f>
        <v/>
      </c>
      <c r="V1831" s="0" t="n">
        <f aca="false">VLOOKUP($D1831,metadata!$B$2:$Z$451,19,0)</f>
        <v>90</v>
      </c>
      <c r="W1831" s="0" t="str">
        <f aca="false">VLOOKUP($D1831,metadata!$B$2:$Z$451,20,0)</f>
        <v>global average</v>
      </c>
      <c r="X1831" s="0" t="str">
        <f aca="false">VLOOKUP($D1831,metadata!$B$2:$Z$451,21,0)</f>
        <v/>
      </c>
      <c r="Y1831" s="0" t="n">
        <f aca="false">VLOOKUP($D1831,metadata!$B$2:$Z$451,22,0)</f>
        <v>48</v>
      </c>
      <c r="Z1831" s="0" t="str">
        <f aca="false">VLOOKUP($D1831,metadata!$B$2:$Z$451,23,0)</f>
        <v/>
      </c>
      <c r="AA1831" s="0" t="str">
        <f aca="false">VLOOKUP($D1831,metadata!$B$2:$Z$451,24,0)</f>
        <v>egg</v>
      </c>
      <c r="AB1831" s="0" t="str">
        <f aca="false">VLOOKUP($D1831,metadata!$B$2:$Z$451,25,0)</f>
        <v/>
      </c>
      <c r="AC1831" s="0" t="n">
        <v>12.0003543167591</v>
      </c>
      <c r="AD1831" s="0" t="n">
        <v>99.5305302940829</v>
      </c>
      <c r="AF1831" s="0" t="n">
        <f aca="false">IF(AE1831="",V1831,AE1831)</f>
        <v>90</v>
      </c>
      <c r="AG1831" s="0" t="n">
        <f aca="false">ROUND(AC1831,1)</f>
        <v>12</v>
      </c>
      <c r="AH1831" s="0" t="n">
        <v>1983</v>
      </c>
      <c r="AI1831" s="0" t="s">
        <v>37</v>
      </c>
      <c r="AJ1831" s="0" t="s">
        <v>37</v>
      </c>
    </row>
    <row r="1832" customFormat="false" ht="13.8" hidden="false" customHeight="false" outlineLevel="0" collapsed="false">
      <c r="C1832" s="0" t="n">
        <v>1840</v>
      </c>
      <c r="D1832" s="3" t="str">
        <f aca="false">VLOOKUP(C1832,$A$1:$B$451,2)</f>
        <v>48- KRAMERI</v>
      </c>
      <c r="E1832" s="0" t="str">
        <f aca="false">VLOOKUP($D1832,metadata!$B$2:$S$451,2,0)</f>
        <v>SHROYER, DA; CRAIG, GB</v>
      </c>
      <c r="F1832" s="0" t="str">
        <f aca="false">VLOOKUP($D1832,metadata!$B$2:$S$451,3,0)</f>
        <v>EGG DIAPAUSE IN AEDES-TRISERIATUS (DIPTERA, CULICIDAE) - GEOGRAPHIC-VARIATION IN PHOTOPERIODIC RESPONSE AND FACTORS INFLUENCING DIAPAUSE TERMINATION</v>
      </c>
      <c r="G1832" s="0" t="str">
        <f aca="false">VLOOKUP($D1832,metadata!$B$2:$S$451,4,0)</f>
        <v>10.1093/jmedent/20.6.601</v>
      </c>
      <c r="H1832" s="0" t="str">
        <f aca="false">VLOOKUP($D1832,metadata!$B$2:$S$451,5,0)</f>
        <v>y</v>
      </c>
      <c r="I1832" s="0" t="str">
        <f aca="false">VLOOKUP($D1832,metadata!$B$2:$S$451,6,0)</f>
        <v>a</v>
      </c>
      <c r="J1832" s="0" t="str">
        <f aca="false">VLOOKUP($D1832,metadata!$B$2:$S$451,7,0)</f>
        <v>i</v>
      </c>
      <c r="K1832" s="0" t="n">
        <f aca="false">VLOOKUP($D1832,metadata!$B$2:$S$451,8,0)</f>
        <v>9</v>
      </c>
      <c r="L1832" s="0" t="n">
        <f aca="false">VLOOKUP($D1832,metadata!$B$2:$S$451,9,0)</f>
        <v>10</v>
      </c>
      <c r="M1832" s="0" t="str">
        <f aca="false">VLOOKUP($D1832,metadata!$B$2:$S$451,10,0)</f>
        <v/>
      </c>
      <c r="N1832" s="0" t="str">
        <f aca="false">VLOOKUP($D1832,metadata!$B$2:$S$451,11,0)</f>
        <v>Aedes triseratius</v>
      </c>
      <c r="O1832" s="0" t="str">
        <f aca="false">VLOOKUP($D1832,metadata!$B$2:$S$451,12,0)</f>
        <v>diptera</v>
      </c>
      <c r="P1832" s="0" t="str">
        <f aca="false">VLOOKUP($D1832,metadata!$B$2:$S$451,13,0)</f>
        <v>KRAMERI</v>
      </c>
      <c r="Q1832" s="0" t="n">
        <f aca="false">VLOOKUP($D1832,metadata!$B$2:$S$451,14,0)</f>
        <v>41.613333</v>
      </c>
      <c r="R1832" s="0" t="n">
        <f aca="false">VLOOKUP($D1832,metadata!$B$2:$S$451,15,0)</f>
        <v>-86.2475</v>
      </c>
      <c r="S1832" s="0" t="n">
        <f aca="false">VLOOKUP($D1832,metadata!$B$2:$S$451,16,0)</f>
        <v>0.2</v>
      </c>
      <c r="T1832" s="0" t="str">
        <f aca="false">VLOOKUP($D1832,metadata!$B$2:$S$451,17,0)</f>
        <v/>
      </c>
      <c r="U1832" s="0" t="str">
        <f aca="false">VLOOKUP($D1832,metadata!$B$2:$S$451,18,0)</f>
        <v/>
      </c>
      <c r="V1832" s="0" t="n">
        <f aca="false">VLOOKUP($D1832,metadata!$B$2:$Z$451,19,0)</f>
        <v>90</v>
      </c>
      <c r="W1832" s="0" t="str">
        <f aca="false">VLOOKUP($D1832,metadata!$B$2:$Z$451,20,0)</f>
        <v>global average</v>
      </c>
      <c r="X1832" s="0" t="str">
        <f aca="false">VLOOKUP($D1832,metadata!$B$2:$Z$451,21,0)</f>
        <v/>
      </c>
      <c r="Y1832" s="0" t="n">
        <f aca="false">VLOOKUP($D1832,metadata!$B$2:$Z$451,22,0)</f>
        <v>48</v>
      </c>
      <c r="Z1832" s="0" t="str">
        <f aca="false">VLOOKUP($D1832,metadata!$B$2:$Z$451,23,0)</f>
        <v/>
      </c>
      <c r="AA1832" s="0" t="str">
        <f aca="false">VLOOKUP($D1832,metadata!$B$2:$Z$451,24,0)</f>
        <v>egg</v>
      </c>
      <c r="AB1832" s="0" t="str">
        <f aca="false">VLOOKUP($D1832,metadata!$B$2:$Z$451,25,0)</f>
        <v/>
      </c>
      <c r="AC1832" s="0" t="n">
        <v>12.9828746899728</v>
      </c>
      <c r="AD1832" s="0" t="n">
        <v>97.6910357859927</v>
      </c>
      <c r="AF1832" s="0" t="n">
        <f aca="false">IF(AE1832="",V1832,AE1832)</f>
        <v>90</v>
      </c>
      <c r="AG1832" s="0" t="n">
        <f aca="false">ROUND(AC1832,1)</f>
        <v>13</v>
      </c>
      <c r="AH1832" s="0" t="n">
        <v>1983</v>
      </c>
      <c r="AI1832" s="0" t="s">
        <v>37</v>
      </c>
      <c r="AJ1832" s="0" t="s">
        <v>37</v>
      </c>
    </row>
    <row r="1833" customFormat="false" ht="13.8" hidden="false" customHeight="false" outlineLevel="0" collapsed="false">
      <c r="C1833" s="0" t="n">
        <v>1841</v>
      </c>
      <c r="D1833" s="3" t="str">
        <f aca="false">VLOOKUP(C1833,$A$1:$B$451,2)</f>
        <v>48- KRAMERI</v>
      </c>
      <c r="E1833" s="0" t="str">
        <f aca="false">VLOOKUP($D1833,metadata!$B$2:$S$451,2,0)</f>
        <v>SHROYER, DA; CRAIG, GB</v>
      </c>
      <c r="F1833" s="0" t="str">
        <f aca="false">VLOOKUP($D1833,metadata!$B$2:$S$451,3,0)</f>
        <v>EGG DIAPAUSE IN AEDES-TRISERIATUS (DIPTERA, CULICIDAE) - GEOGRAPHIC-VARIATION IN PHOTOPERIODIC RESPONSE AND FACTORS INFLUENCING DIAPAUSE TERMINATION</v>
      </c>
      <c r="G1833" s="0" t="str">
        <f aca="false">VLOOKUP($D1833,metadata!$B$2:$S$451,4,0)</f>
        <v>10.1093/jmedent/20.6.601</v>
      </c>
      <c r="H1833" s="0" t="str">
        <f aca="false">VLOOKUP($D1833,metadata!$B$2:$S$451,5,0)</f>
        <v>y</v>
      </c>
      <c r="I1833" s="0" t="str">
        <f aca="false">VLOOKUP($D1833,metadata!$B$2:$S$451,6,0)</f>
        <v>a</v>
      </c>
      <c r="J1833" s="0" t="str">
        <f aca="false">VLOOKUP($D1833,metadata!$B$2:$S$451,7,0)</f>
        <v>i</v>
      </c>
      <c r="K1833" s="0" t="n">
        <f aca="false">VLOOKUP($D1833,metadata!$B$2:$S$451,8,0)</f>
        <v>9</v>
      </c>
      <c r="L1833" s="0" t="n">
        <f aca="false">VLOOKUP($D1833,metadata!$B$2:$S$451,9,0)</f>
        <v>10</v>
      </c>
      <c r="M1833" s="0" t="str">
        <f aca="false">VLOOKUP($D1833,metadata!$B$2:$S$451,10,0)</f>
        <v/>
      </c>
      <c r="N1833" s="0" t="str">
        <f aca="false">VLOOKUP($D1833,metadata!$B$2:$S$451,11,0)</f>
        <v>Aedes triseratius</v>
      </c>
      <c r="O1833" s="0" t="str">
        <f aca="false">VLOOKUP($D1833,metadata!$B$2:$S$451,12,0)</f>
        <v>diptera</v>
      </c>
      <c r="P1833" s="0" t="str">
        <f aca="false">VLOOKUP($D1833,metadata!$B$2:$S$451,13,0)</f>
        <v>KRAMERI</v>
      </c>
      <c r="Q1833" s="0" t="n">
        <f aca="false">VLOOKUP($D1833,metadata!$B$2:$S$451,14,0)</f>
        <v>41.613333</v>
      </c>
      <c r="R1833" s="0" t="n">
        <f aca="false">VLOOKUP($D1833,metadata!$B$2:$S$451,15,0)</f>
        <v>-86.2475</v>
      </c>
      <c r="S1833" s="0" t="n">
        <f aca="false">VLOOKUP($D1833,metadata!$B$2:$S$451,16,0)</f>
        <v>0.2</v>
      </c>
      <c r="T1833" s="0" t="str">
        <f aca="false">VLOOKUP($D1833,metadata!$B$2:$S$451,17,0)</f>
        <v/>
      </c>
      <c r="U1833" s="0" t="str">
        <f aca="false">VLOOKUP($D1833,metadata!$B$2:$S$451,18,0)</f>
        <v/>
      </c>
      <c r="V1833" s="0" t="n">
        <f aca="false">VLOOKUP($D1833,metadata!$B$2:$Z$451,19,0)</f>
        <v>90</v>
      </c>
      <c r="W1833" s="0" t="str">
        <f aca="false">VLOOKUP($D1833,metadata!$B$2:$Z$451,20,0)</f>
        <v>global average</v>
      </c>
      <c r="X1833" s="0" t="str">
        <f aca="false">VLOOKUP($D1833,metadata!$B$2:$Z$451,21,0)</f>
        <v/>
      </c>
      <c r="Y1833" s="0" t="n">
        <f aca="false">VLOOKUP($D1833,metadata!$B$2:$Z$451,22,0)</f>
        <v>48</v>
      </c>
      <c r="Z1833" s="0" t="str">
        <f aca="false">VLOOKUP($D1833,metadata!$B$2:$Z$451,23,0)</f>
        <v/>
      </c>
      <c r="AA1833" s="0" t="str">
        <f aca="false">VLOOKUP($D1833,metadata!$B$2:$Z$451,24,0)</f>
        <v>egg</v>
      </c>
      <c r="AB1833" s="0" t="str">
        <f aca="false">VLOOKUP($D1833,metadata!$B$2:$Z$451,25,0)</f>
        <v/>
      </c>
      <c r="AC1833" s="0" t="n">
        <v>13.9809850005905</v>
      </c>
      <c r="AD1833" s="0" t="n">
        <v>75.1948742175505</v>
      </c>
      <c r="AF1833" s="0" t="n">
        <f aca="false">IF(AE1833="",V1833,AE1833)</f>
        <v>90</v>
      </c>
      <c r="AG1833" s="0" t="n">
        <f aca="false">ROUND(AC1833,1)</f>
        <v>14</v>
      </c>
      <c r="AH1833" s="0" t="n">
        <v>1983</v>
      </c>
      <c r="AI1833" s="0" t="s">
        <v>37</v>
      </c>
      <c r="AJ1833" s="0" t="s">
        <v>37</v>
      </c>
    </row>
    <row r="1834" customFormat="false" ht="13.8" hidden="false" customHeight="false" outlineLevel="0" collapsed="false">
      <c r="C1834" s="0" t="n">
        <v>1842</v>
      </c>
      <c r="D1834" s="3" t="str">
        <f aca="false">VLOOKUP(C1834,$A$1:$B$451,2)</f>
        <v>48- KRAMERI</v>
      </c>
      <c r="E1834" s="0" t="str">
        <f aca="false">VLOOKUP($D1834,metadata!$B$2:$S$451,2,0)</f>
        <v>SHROYER, DA; CRAIG, GB</v>
      </c>
      <c r="F1834" s="0" t="str">
        <f aca="false">VLOOKUP($D1834,metadata!$B$2:$S$451,3,0)</f>
        <v>EGG DIAPAUSE IN AEDES-TRISERIATUS (DIPTERA, CULICIDAE) - GEOGRAPHIC-VARIATION IN PHOTOPERIODIC RESPONSE AND FACTORS INFLUENCING DIAPAUSE TERMINATION</v>
      </c>
      <c r="G1834" s="0" t="str">
        <f aca="false">VLOOKUP($D1834,metadata!$B$2:$S$451,4,0)</f>
        <v>10.1093/jmedent/20.6.601</v>
      </c>
      <c r="H1834" s="0" t="str">
        <f aca="false">VLOOKUP($D1834,metadata!$B$2:$S$451,5,0)</f>
        <v>y</v>
      </c>
      <c r="I1834" s="0" t="str">
        <f aca="false">VLOOKUP($D1834,metadata!$B$2:$S$451,6,0)</f>
        <v>a</v>
      </c>
      <c r="J1834" s="0" t="str">
        <f aca="false">VLOOKUP($D1834,metadata!$B$2:$S$451,7,0)</f>
        <v>i</v>
      </c>
      <c r="K1834" s="0" t="n">
        <f aca="false">VLOOKUP($D1834,metadata!$B$2:$S$451,8,0)</f>
        <v>9</v>
      </c>
      <c r="L1834" s="0" t="n">
        <f aca="false">VLOOKUP($D1834,metadata!$B$2:$S$451,9,0)</f>
        <v>10</v>
      </c>
      <c r="M1834" s="0" t="str">
        <f aca="false">VLOOKUP($D1834,metadata!$B$2:$S$451,10,0)</f>
        <v/>
      </c>
      <c r="N1834" s="0" t="str">
        <f aca="false">VLOOKUP($D1834,metadata!$B$2:$S$451,11,0)</f>
        <v>Aedes triseratius</v>
      </c>
      <c r="O1834" s="0" t="str">
        <f aca="false">VLOOKUP($D1834,metadata!$B$2:$S$451,12,0)</f>
        <v>diptera</v>
      </c>
      <c r="P1834" s="0" t="str">
        <f aca="false">VLOOKUP($D1834,metadata!$B$2:$S$451,13,0)</f>
        <v>KRAMERI</v>
      </c>
      <c r="Q1834" s="0" t="n">
        <f aca="false">VLOOKUP($D1834,metadata!$B$2:$S$451,14,0)</f>
        <v>41.613333</v>
      </c>
      <c r="R1834" s="0" t="n">
        <f aca="false">VLOOKUP($D1834,metadata!$B$2:$S$451,15,0)</f>
        <v>-86.2475</v>
      </c>
      <c r="S1834" s="0" t="n">
        <f aca="false">VLOOKUP($D1834,metadata!$B$2:$S$451,16,0)</f>
        <v>0.2</v>
      </c>
      <c r="T1834" s="0" t="str">
        <f aca="false">VLOOKUP($D1834,metadata!$B$2:$S$451,17,0)</f>
        <v/>
      </c>
      <c r="U1834" s="0" t="str">
        <f aca="false">VLOOKUP($D1834,metadata!$B$2:$S$451,18,0)</f>
        <v/>
      </c>
      <c r="V1834" s="0" t="n">
        <f aca="false">VLOOKUP($D1834,metadata!$B$2:$Z$451,19,0)</f>
        <v>90</v>
      </c>
      <c r="W1834" s="0" t="str">
        <f aca="false">VLOOKUP($D1834,metadata!$B$2:$Z$451,20,0)</f>
        <v>global average</v>
      </c>
      <c r="X1834" s="0" t="str">
        <f aca="false">VLOOKUP($D1834,metadata!$B$2:$Z$451,21,0)</f>
        <v/>
      </c>
      <c r="Y1834" s="0" t="n">
        <f aca="false">VLOOKUP($D1834,metadata!$B$2:$Z$451,22,0)</f>
        <v>48</v>
      </c>
      <c r="Z1834" s="0" t="str">
        <f aca="false">VLOOKUP($D1834,metadata!$B$2:$Z$451,23,0)</f>
        <v/>
      </c>
      <c r="AA1834" s="0" t="str">
        <f aca="false">VLOOKUP($D1834,metadata!$B$2:$Z$451,24,0)</f>
        <v>egg</v>
      </c>
      <c r="AB1834" s="0" t="str">
        <f aca="false">VLOOKUP($D1834,metadata!$B$2:$Z$451,25,0)</f>
        <v/>
      </c>
      <c r="AC1834" s="0" t="n">
        <v>14.5393882130624</v>
      </c>
      <c r="AD1834" s="0" t="n">
        <v>35.3106176922168</v>
      </c>
      <c r="AF1834" s="0" t="n">
        <f aca="false">IF(AE1834="",V1834,AE1834)</f>
        <v>90</v>
      </c>
      <c r="AG1834" s="0" t="n">
        <f aca="false">ROUND(AC1834,1)</f>
        <v>14.5</v>
      </c>
      <c r="AH1834" s="0" t="n">
        <v>1983</v>
      </c>
      <c r="AI1834" s="0" t="s">
        <v>37</v>
      </c>
      <c r="AJ1834" s="0" t="s">
        <v>37</v>
      </c>
    </row>
    <row r="1835" customFormat="false" ht="13.8" hidden="false" customHeight="false" outlineLevel="0" collapsed="false">
      <c r="C1835" s="0" t="n">
        <v>1843</v>
      </c>
      <c r="D1835" s="3" t="str">
        <f aca="false">VLOOKUP(C1835,$A$1:$B$451,2)</f>
        <v>48- KRAMERI</v>
      </c>
      <c r="E1835" s="0" t="str">
        <f aca="false">VLOOKUP($D1835,metadata!$B$2:$S$451,2,0)</f>
        <v>SHROYER, DA; CRAIG, GB</v>
      </c>
      <c r="F1835" s="0" t="str">
        <f aca="false">VLOOKUP($D1835,metadata!$B$2:$S$451,3,0)</f>
        <v>EGG DIAPAUSE IN AEDES-TRISERIATUS (DIPTERA, CULICIDAE) - GEOGRAPHIC-VARIATION IN PHOTOPERIODIC RESPONSE AND FACTORS INFLUENCING DIAPAUSE TERMINATION</v>
      </c>
      <c r="G1835" s="0" t="str">
        <f aca="false">VLOOKUP($D1835,metadata!$B$2:$S$451,4,0)</f>
        <v>10.1093/jmedent/20.6.601</v>
      </c>
      <c r="H1835" s="0" t="str">
        <f aca="false">VLOOKUP($D1835,metadata!$B$2:$S$451,5,0)</f>
        <v>y</v>
      </c>
      <c r="I1835" s="0" t="str">
        <f aca="false">VLOOKUP($D1835,metadata!$B$2:$S$451,6,0)</f>
        <v>a</v>
      </c>
      <c r="J1835" s="0" t="str">
        <f aca="false">VLOOKUP($D1835,metadata!$B$2:$S$451,7,0)</f>
        <v>i</v>
      </c>
      <c r="K1835" s="0" t="n">
        <f aca="false">VLOOKUP($D1835,metadata!$B$2:$S$451,8,0)</f>
        <v>9</v>
      </c>
      <c r="L1835" s="0" t="n">
        <f aca="false">VLOOKUP($D1835,metadata!$B$2:$S$451,9,0)</f>
        <v>10</v>
      </c>
      <c r="M1835" s="0" t="str">
        <f aca="false">VLOOKUP($D1835,metadata!$B$2:$S$451,10,0)</f>
        <v/>
      </c>
      <c r="N1835" s="0" t="str">
        <f aca="false">VLOOKUP($D1835,metadata!$B$2:$S$451,11,0)</f>
        <v>Aedes triseratius</v>
      </c>
      <c r="O1835" s="0" t="str">
        <f aca="false">VLOOKUP($D1835,metadata!$B$2:$S$451,12,0)</f>
        <v>diptera</v>
      </c>
      <c r="P1835" s="0" t="str">
        <f aca="false">VLOOKUP($D1835,metadata!$B$2:$S$451,13,0)</f>
        <v>KRAMERI</v>
      </c>
      <c r="Q1835" s="0" t="n">
        <f aca="false">VLOOKUP($D1835,metadata!$B$2:$S$451,14,0)</f>
        <v>41.613333</v>
      </c>
      <c r="R1835" s="0" t="n">
        <f aca="false">VLOOKUP($D1835,metadata!$B$2:$S$451,15,0)</f>
        <v>-86.2475</v>
      </c>
      <c r="S1835" s="0" t="n">
        <f aca="false">VLOOKUP($D1835,metadata!$B$2:$S$451,16,0)</f>
        <v>0.2</v>
      </c>
      <c r="T1835" s="0" t="str">
        <f aca="false">VLOOKUP($D1835,metadata!$B$2:$S$451,17,0)</f>
        <v/>
      </c>
      <c r="U1835" s="0" t="str">
        <f aca="false">VLOOKUP($D1835,metadata!$B$2:$S$451,18,0)</f>
        <v/>
      </c>
      <c r="V1835" s="0" t="n">
        <f aca="false">VLOOKUP($D1835,metadata!$B$2:$Z$451,19,0)</f>
        <v>90</v>
      </c>
      <c r="W1835" s="0" t="str">
        <f aca="false">VLOOKUP($D1835,metadata!$B$2:$Z$451,20,0)</f>
        <v>global average</v>
      </c>
      <c r="X1835" s="0" t="str">
        <f aca="false">VLOOKUP($D1835,metadata!$B$2:$Z$451,21,0)</f>
        <v/>
      </c>
      <c r="Y1835" s="0" t="n">
        <f aca="false">VLOOKUP($D1835,metadata!$B$2:$Z$451,22,0)</f>
        <v>48</v>
      </c>
      <c r="Z1835" s="0" t="str">
        <f aca="false">VLOOKUP($D1835,metadata!$B$2:$Z$451,23,0)</f>
        <v/>
      </c>
      <c r="AA1835" s="0" t="str">
        <f aca="false">VLOOKUP($D1835,metadata!$B$2:$Z$451,24,0)</f>
        <v>egg</v>
      </c>
      <c r="AB1835" s="0" t="str">
        <f aca="false">VLOOKUP($D1835,metadata!$B$2:$Z$451,25,0)</f>
        <v/>
      </c>
      <c r="AC1835" s="0" t="n">
        <v>14.9362229833471</v>
      </c>
      <c r="AD1835" s="0" t="n">
        <v>9.50454706507618</v>
      </c>
      <c r="AF1835" s="0" t="n">
        <f aca="false">IF(AE1835="",V1835,AE1835)</f>
        <v>90</v>
      </c>
      <c r="AG1835" s="0" t="n">
        <v>15</v>
      </c>
      <c r="AH1835" s="0" t="n">
        <v>1983</v>
      </c>
      <c r="AI1835" s="0" t="s">
        <v>37</v>
      </c>
      <c r="AJ1835" s="0" t="s">
        <v>37</v>
      </c>
    </row>
    <row r="1836" customFormat="false" ht="13.8" hidden="false" customHeight="false" outlineLevel="0" collapsed="false">
      <c r="C1836" s="0" t="n">
        <v>1844</v>
      </c>
      <c r="D1836" s="3" t="str">
        <f aca="false">VLOOKUP(C1836,$A$1:$B$451,2)</f>
        <v>48- KRAMERI</v>
      </c>
      <c r="E1836" s="0" t="str">
        <f aca="false">VLOOKUP($D1836,metadata!$B$2:$S$451,2,0)</f>
        <v>SHROYER, DA; CRAIG, GB</v>
      </c>
      <c r="F1836" s="0" t="str">
        <f aca="false">VLOOKUP($D1836,metadata!$B$2:$S$451,3,0)</f>
        <v>EGG DIAPAUSE IN AEDES-TRISERIATUS (DIPTERA, CULICIDAE) - GEOGRAPHIC-VARIATION IN PHOTOPERIODIC RESPONSE AND FACTORS INFLUENCING DIAPAUSE TERMINATION</v>
      </c>
      <c r="G1836" s="0" t="str">
        <f aca="false">VLOOKUP($D1836,metadata!$B$2:$S$451,4,0)</f>
        <v>10.1093/jmedent/20.6.601</v>
      </c>
      <c r="H1836" s="0" t="str">
        <f aca="false">VLOOKUP($D1836,metadata!$B$2:$S$451,5,0)</f>
        <v>y</v>
      </c>
      <c r="I1836" s="0" t="str">
        <f aca="false">VLOOKUP($D1836,metadata!$B$2:$S$451,6,0)</f>
        <v>a</v>
      </c>
      <c r="J1836" s="0" t="str">
        <f aca="false">VLOOKUP($D1836,metadata!$B$2:$S$451,7,0)</f>
        <v>i</v>
      </c>
      <c r="K1836" s="0" t="n">
        <f aca="false">VLOOKUP($D1836,metadata!$B$2:$S$451,8,0)</f>
        <v>9</v>
      </c>
      <c r="L1836" s="0" t="n">
        <f aca="false">VLOOKUP($D1836,metadata!$B$2:$S$451,9,0)</f>
        <v>10</v>
      </c>
      <c r="M1836" s="0" t="str">
        <f aca="false">VLOOKUP($D1836,metadata!$B$2:$S$451,10,0)</f>
        <v/>
      </c>
      <c r="N1836" s="0" t="str">
        <f aca="false">VLOOKUP($D1836,metadata!$B$2:$S$451,11,0)</f>
        <v>Aedes triseratius</v>
      </c>
      <c r="O1836" s="0" t="str">
        <f aca="false">VLOOKUP($D1836,metadata!$B$2:$S$451,12,0)</f>
        <v>diptera</v>
      </c>
      <c r="P1836" s="0" t="str">
        <f aca="false">VLOOKUP($D1836,metadata!$B$2:$S$451,13,0)</f>
        <v>KRAMERI</v>
      </c>
      <c r="Q1836" s="0" t="n">
        <f aca="false">VLOOKUP($D1836,metadata!$B$2:$S$451,14,0)</f>
        <v>41.613333</v>
      </c>
      <c r="R1836" s="0" t="n">
        <f aca="false">VLOOKUP($D1836,metadata!$B$2:$S$451,15,0)</f>
        <v>-86.2475</v>
      </c>
      <c r="S1836" s="0" t="n">
        <f aca="false">VLOOKUP($D1836,metadata!$B$2:$S$451,16,0)</f>
        <v>0.2</v>
      </c>
      <c r="T1836" s="0" t="str">
        <f aca="false">VLOOKUP($D1836,metadata!$B$2:$S$451,17,0)</f>
        <v/>
      </c>
      <c r="U1836" s="0" t="str">
        <f aca="false">VLOOKUP($D1836,metadata!$B$2:$S$451,18,0)</f>
        <v/>
      </c>
      <c r="V1836" s="0" t="n">
        <f aca="false">VLOOKUP($D1836,metadata!$B$2:$Z$451,19,0)</f>
        <v>90</v>
      </c>
      <c r="W1836" s="0" t="str">
        <f aca="false">VLOOKUP($D1836,metadata!$B$2:$Z$451,20,0)</f>
        <v>global average</v>
      </c>
      <c r="X1836" s="0" t="str">
        <f aca="false">VLOOKUP($D1836,metadata!$B$2:$Z$451,21,0)</f>
        <v/>
      </c>
      <c r="Y1836" s="0" t="n">
        <f aca="false">VLOOKUP($D1836,metadata!$B$2:$Z$451,22,0)</f>
        <v>48</v>
      </c>
      <c r="Z1836" s="0" t="str">
        <f aca="false">VLOOKUP($D1836,metadata!$B$2:$Z$451,23,0)</f>
        <v/>
      </c>
      <c r="AA1836" s="0" t="str">
        <f aca="false">VLOOKUP($D1836,metadata!$B$2:$Z$451,24,0)</f>
        <v>egg</v>
      </c>
      <c r="AB1836" s="0" t="str">
        <f aca="false">VLOOKUP($D1836,metadata!$B$2:$Z$451,25,0)</f>
        <v/>
      </c>
      <c r="AC1836" s="0" t="n">
        <v>15.9931498759891</v>
      </c>
      <c r="AD1836" s="0" t="n">
        <v>9.07641431439708</v>
      </c>
      <c r="AF1836" s="0" t="n">
        <f aca="false">IF(AE1836="",V1836,AE1836)</f>
        <v>90</v>
      </c>
      <c r="AG1836" s="0" t="n">
        <f aca="false">ROUND(AC1836,1)</f>
        <v>16</v>
      </c>
      <c r="AH1836" s="0" t="n">
        <v>1983</v>
      </c>
      <c r="AI1836" s="0" t="s">
        <v>37</v>
      </c>
      <c r="AJ1836" s="0" t="s">
        <v>37</v>
      </c>
    </row>
    <row r="1837" customFormat="false" ht="13.8" hidden="false" customHeight="false" outlineLevel="0" collapsed="false">
      <c r="C1837" s="0" t="n">
        <v>1845</v>
      </c>
      <c r="D1837" s="3" t="str">
        <f aca="false">VLOOKUP(C1837,$A$1:$B$451,2)</f>
        <v>48- KRAMERI</v>
      </c>
      <c r="E1837" s="0" t="str">
        <f aca="false">VLOOKUP($D1837,metadata!$B$2:$S$451,2,0)</f>
        <v>SHROYER, DA; CRAIG, GB</v>
      </c>
      <c r="F1837" s="0" t="str">
        <f aca="false">VLOOKUP($D1837,metadata!$B$2:$S$451,3,0)</f>
        <v>EGG DIAPAUSE IN AEDES-TRISERIATUS (DIPTERA, CULICIDAE) - GEOGRAPHIC-VARIATION IN PHOTOPERIODIC RESPONSE AND FACTORS INFLUENCING DIAPAUSE TERMINATION</v>
      </c>
      <c r="G1837" s="0" t="str">
        <f aca="false">VLOOKUP($D1837,metadata!$B$2:$S$451,4,0)</f>
        <v>10.1093/jmedent/20.6.601</v>
      </c>
      <c r="H1837" s="0" t="str">
        <f aca="false">VLOOKUP($D1837,metadata!$B$2:$S$451,5,0)</f>
        <v>y</v>
      </c>
      <c r="I1837" s="0" t="str">
        <f aca="false">VLOOKUP($D1837,metadata!$B$2:$S$451,6,0)</f>
        <v>a</v>
      </c>
      <c r="J1837" s="0" t="str">
        <f aca="false">VLOOKUP($D1837,metadata!$B$2:$S$451,7,0)</f>
        <v>i</v>
      </c>
      <c r="K1837" s="0" t="n">
        <f aca="false">VLOOKUP($D1837,metadata!$B$2:$S$451,8,0)</f>
        <v>9</v>
      </c>
      <c r="L1837" s="0" t="n">
        <f aca="false">VLOOKUP($D1837,metadata!$B$2:$S$451,9,0)</f>
        <v>10</v>
      </c>
      <c r="M1837" s="0" t="str">
        <f aca="false">VLOOKUP($D1837,metadata!$B$2:$S$451,10,0)</f>
        <v/>
      </c>
      <c r="N1837" s="0" t="str">
        <f aca="false">VLOOKUP($D1837,metadata!$B$2:$S$451,11,0)</f>
        <v>Aedes triseratius</v>
      </c>
      <c r="O1837" s="0" t="str">
        <f aca="false">VLOOKUP($D1837,metadata!$B$2:$S$451,12,0)</f>
        <v>diptera</v>
      </c>
      <c r="P1837" s="0" t="str">
        <f aca="false">VLOOKUP($D1837,metadata!$B$2:$S$451,13,0)</f>
        <v>KRAMERI</v>
      </c>
      <c r="Q1837" s="0" t="n">
        <f aca="false">VLOOKUP($D1837,metadata!$B$2:$S$451,14,0)</f>
        <v>41.613333</v>
      </c>
      <c r="R1837" s="0" t="n">
        <f aca="false">VLOOKUP($D1837,metadata!$B$2:$S$451,15,0)</f>
        <v>-86.2475</v>
      </c>
      <c r="S1837" s="0" t="n">
        <f aca="false">VLOOKUP($D1837,metadata!$B$2:$S$451,16,0)</f>
        <v>0.2</v>
      </c>
      <c r="T1837" s="0" t="str">
        <f aca="false">VLOOKUP($D1837,metadata!$B$2:$S$451,17,0)</f>
        <v/>
      </c>
      <c r="U1837" s="0" t="str">
        <f aca="false">VLOOKUP($D1837,metadata!$B$2:$S$451,18,0)</f>
        <v/>
      </c>
      <c r="V1837" s="0" t="n">
        <f aca="false">VLOOKUP($D1837,metadata!$B$2:$Z$451,19,0)</f>
        <v>90</v>
      </c>
      <c r="W1837" s="0" t="str">
        <f aca="false">VLOOKUP($D1837,metadata!$B$2:$Z$451,20,0)</f>
        <v>global average</v>
      </c>
      <c r="X1837" s="0" t="str">
        <f aca="false">VLOOKUP($D1837,metadata!$B$2:$Z$451,21,0)</f>
        <v/>
      </c>
      <c r="Y1837" s="0" t="n">
        <f aca="false">VLOOKUP($D1837,metadata!$B$2:$Z$451,22,0)</f>
        <v>48</v>
      </c>
      <c r="Z1837" s="0" t="str">
        <f aca="false">VLOOKUP($D1837,metadata!$B$2:$Z$451,23,0)</f>
        <v/>
      </c>
      <c r="AA1837" s="0" t="str">
        <f aca="false">VLOOKUP($D1837,metadata!$B$2:$Z$451,24,0)</f>
        <v>egg</v>
      </c>
      <c r="AB1837" s="0" t="str">
        <f aca="false">VLOOKUP($D1837,metadata!$B$2:$Z$451,25,0)</f>
        <v/>
      </c>
      <c r="AC1837" s="0" t="n">
        <v>16.9689382307783</v>
      </c>
      <c r="AD1837" s="0" t="n">
        <v>16.1568442187315</v>
      </c>
      <c r="AF1837" s="0" t="n">
        <f aca="false">IF(AE1837="",V1837,AE1837)</f>
        <v>90</v>
      </c>
      <c r="AG1837" s="0" t="n">
        <f aca="false">ROUND(AC1837,1)</f>
        <v>17</v>
      </c>
      <c r="AH1837" s="0" t="n">
        <v>1983</v>
      </c>
      <c r="AI1837" s="0" t="s">
        <v>37</v>
      </c>
      <c r="AJ1837" s="0" t="s">
        <v>37</v>
      </c>
    </row>
    <row r="1838" customFormat="false" ht="13.8" hidden="false" customHeight="false" outlineLevel="0" collapsed="false">
      <c r="C1838" s="0" t="n">
        <v>1846</v>
      </c>
      <c r="D1838" s="3" t="str">
        <f aca="false">VLOOKUP(C1838,$A$1:$B$451,2)</f>
        <v>48- KRAMERI</v>
      </c>
      <c r="E1838" s="0" t="str">
        <f aca="false">VLOOKUP($D1838,metadata!$B$2:$S$451,2,0)</f>
        <v>SHROYER, DA; CRAIG, GB</v>
      </c>
      <c r="F1838" s="0" t="str">
        <f aca="false">VLOOKUP($D1838,metadata!$B$2:$S$451,3,0)</f>
        <v>EGG DIAPAUSE IN AEDES-TRISERIATUS (DIPTERA, CULICIDAE) - GEOGRAPHIC-VARIATION IN PHOTOPERIODIC RESPONSE AND FACTORS INFLUENCING DIAPAUSE TERMINATION</v>
      </c>
      <c r="G1838" s="0" t="str">
        <f aca="false">VLOOKUP($D1838,metadata!$B$2:$S$451,4,0)</f>
        <v>10.1093/jmedent/20.6.601</v>
      </c>
      <c r="H1838" s="0" t="str">
        <f aca="false">VLOOKUP($D1838,metadata!$B$2:$S$451,5,0)</f>
        <v>y</v>
      </c>
      <c r="I1838" s="0" t="str">
        <f aca="false">VLOOKUP($D1838,metadata!$B$2:$S$451,6,0)</f>
        <v>a</v>
      </c>
      <c r="J1838" s="0" t="str">
        <f aca="false">VLOOKUP($D1838,metadata!$B$2:$S$451,7,0)</f>
        <v>i</v>
      </c>
      <c r="K1838" s="0" t="n">
        <f aca="false">VLOOKUP($D1838,metadata!$B$2:$S$451,8,0)</f>
        <v>9</v>
      </c>
      <c r="L1838" s="0" t="n">
        <f aca="false">VLOOKUP($D1838,metadata!$B$2:$S$451,9,0)</f>
        <v>10</v>
      </c>
      <c r="M1838" s="0" t="str">
        <f aca="false">VLOOKUP($D1838,metadata!$B$2:$S$451,10,0)</f>
        <v/>
      </c>
      <c r="N1838" s="0" t="str">
        <f aca="false">VLOOKUP($D1838,metadata!$B$2:$S$451,11,0)</f>
        <v>Aedes triseratius</v>
      </c>
      <c r="O1838" s="0" t="str">
        <f aca="false">VLOOKUP($D1838,metadata!$B$2:$S$451,12,0)</f>
        <v>diptera</v>
      </c>
      <c r="P1838" s="0" t="str">
        <f aca="false">VLOOKUP($D1838,metadata!$B$2:$S$451,13,0)</f>
        <v>KRAMERI</v>
      </c>
      <c r="Q1838" s="0" t="n">
        <f aca="false">VLOOKUP($D1838,metadata!$B$2:$S$451,14,0)</f>
        <v>41.613333</v>
      </c>
      <c r="R1838" s="0" t="n">
        <f aca="false">VLOOKUP($D1838,metadata!$B$2:$S$451,15,0)</f>
        <v>-86.2475</v>
      </c>
      <c r="S1838" s="0" t="n">
        <f aca="false">VLOOKUP($D1838,metadata!$B$2:$S$451,16,0)</f>
        <v>0.2</v>
      </c>
      <c r="T1838" s="0" t="str">
        <f aca="false">VLOOKUP($D1838,metadata!$B$2:$S$451,17,0)</f>
        <v/>
      </c>
      <c r="U1838" s="0" t="str">
        <f aca="false">VLOOKUP($D1838,metadata!$B$2:$S$451,18,0)</f>
        <v/>
      </c>
      <c r="V1838" s="0" t="n">
        <f aca="false">VLOOKUP($D1838,metadata!$B$2:$Z$451,19,0)</f>
        <v>90</v>
      </c>
      <c r="W1838" s="0" t="str">
        <f aca="false">VLOOKUP($D1838,metadata!$B$2:$Z$451,20,0)</f>
        <v>global average</v>
      </c>
      <c r="X1838" s="0" t="str">
        <f aca="false">VLOOKUP($D1838,metadata!$B$2:$Z$451,21,0)</f>
        <v/>
      </c>
      <c r="Y1838" s="0" t="n">
        <f aca="false">VLOOKUP($D1838,metadata!$B$2:$Z$451,22,0)</f>
        <v>48</v>
      </c>
      <c r="Z1838" s="0" t="str">
        <f aca="false">VLOOKUP($D1838,metadata!$B$2:$Z$451,23,0)</f>
        <v/>
      </c>
      <c r="AA1838" s="0" t="str">
        <f aca="false">VLOOKUP($D1838,metadata!$B$2:$Z$451,24,0)</f>
        <v>egg</v>
      </c>
      <c r="AB1838" s="0" t="str">
        <f aca="false">VLOOKUP($D1838,metadata!$B$2:$Z$451,25,0)</f>
        <v/>
      </c>
      <c r="AC1838" s="0" t="n">
        <v>23.9897248139837</v>
      </c>
      <c r="AD1838" s="0" t="n">
        <v>13.6146214715956</v>
      </c>
      <c r="AF1838" s="0" t="n">
        <f aca="false">IF(AE1838="",V1838,AE1838)</f>
        <v>90</v>
      </c>
      <c r="AG1838" s="0" t="n">
        <f aca="false">ROUND(AC1838,1)</f>
        <v>24</v>
      </c>
      <c r="AH1838" s="0" t="n">
        <v>1983</v>
      </c>
      <c r="AI1838" s="0" t="s">
        <v>37</v>
      </c>
      <c r="AJ1838" s="0" t="s">
        <v>37</v>
      </c>
    </row>
    <row r="1839" customFormat="false" ht="13.8" hidden="false" customHeight="false" outlineLevel="0" collapsed="false">
      <c r="C1839" s="0" t="n">
        <v>1847</v>
      </c>
      <c r="D1839" s="3" t="str">
        <f aca="false">VLOOKUP(C1839,$A$1:$B$451,2)</f>
        <v>48- BURDETTE</v>
      </c>
      <c r="E1839" s="0" t="str">
        <f aca="false">VLOOKUP($D1839,metadata!$B$2:$S$451,2,0)</f>
        <v>SHROYER, DA; CRAIG, GB</v>
      </c>
      <c r="F1839" s="0" t="str">
        <f aca="false">VLOOKUP($D1839,metadata!$B$2:$S$451,3,0)</f>
        <v>EGG DIAPAUSE IN AEDES-TRISERIATUS (DIPTERA, CULICIDAE) - GEOGRAPHIC-VARIATION IN PHOTOPERIODIC RESPONSE AND FACTORS INFLUENCING DIAPAUSE TERMINATION</v>
      </c>
      <c r="G1839" s="0" t="str">
        <f aca="false">VLOOKUP($D1839,metadata!$B$2:$S$451,4,0)</f>
        <v>10.1093/jmedent/20.6.601</v>
      </c>
      <c r="H1839" s="0" t="str">
        <f aca="false">VLOOKUP($D1839,metadata!$B$2:$S$451,5,0)</f>
        <v>y</v>
      </c>
      <c r="I1839" s="0" t="str">
        <f aca="false">VLOOKUP($D1839,metadata!$B$2:$S$451,6,0)</f>
        <v>a</v>
      </c>
      <c r="J1839" s="0" t="str">
        <f aca="false">VLOOKUP($D1839,metadata!$B$2:$S$451,7,0)</f>
        <v>i</v>
      </c>
      <c r="K1839" s="0" t="n">
        <f aca="false">VLOOKUP($D1839,metadata!$B$2:$S$451,8,0)</f>
        <v>9</v>
      </c>
      <c r="L1839" s="0" t="n">
        <f aca="false">VLOOKUP($D1839,metadata!$B$2:$S$451,9,0)</f>
        <v>11</v>
      </c>
      <c r="M1839" s="0" t="str">
        <f aca="false">VLOOKUP($D1839,metadata!$B$2:$S$451,10,0)</f>
        <v/>
      </c>
      <c r="N1839" s="0" t="str">
        <f aca="false">VLOOKUP($D1839,metadata!$B$2:$S$451,11,0)</f>
        <v>Aedes triseratius</v>
      </c>
      <c r="O1839" s="0" t="str">
        <f aca="false">VLOOKUP($D1839,metadata!$B$2:$S$451,12,0)</f>
        <v>diptera</v>
      </c>
      <c r="P1839" s="0" t="str">
        <f aca="false">VLOOKUP($D1839,metadata!$B$2:$S$451,13,0)</f>
        <v>BURDETTE</v>
      </c>
      <c r="Q1839" s="0" t="n">
        <f aca="false">VLOOKUP($D1839,metadata!$B$2:$S$451,14,0)</f>
        <v>41.613333</v>
      </c>
      <c r="R1839" s="0" t="n">
        <f aca="false">VLOOKUP($D1839,metadata!$B$2:$S$451,15,0)</f>
        <v>-86.2475</v>
      </c>
      <c r="S1839" s="0" t="n">
        <f aca="false">VLOOKUP($D1839,metadata!$B$2:$S$451,16,0)</f>
        <v>0.2</v>
      </c>
      <c r="T1839" s="0" t="str">
        <f aca="false">VLOOKUP($D1839,metadata!$B$2:$S$451,17,0)</f>
        <v/>
      </c>
      <c r="U1839" s="0" t="str">
        <f aca="false">VLOOKUP($D1839,metadata!$B$2:$S$451,18,0)</f>
        <v/>
      </c>
      <c r="V1839" s="0" t="n">
        <f aca="false">VLOOKUP($D1839,metadata!$B$2:$Z$451,19,0)</f>
        <v>90</v>
      </c>
      <c r="W1839" s="0" t="str">
        <f aca="false">VLOOKUP($D1839,metadata!$B$2:$Z$451,20,0)</f>
        <v>global average</v>
      </c>
      <c r="X1839" s="0" t="str">
        <f aca="false">VLOOKUP($D1839,metadata!$B$2:$Z$451,21,0)</f>
        <v/>
      </c>
      <c r="Y1839" s="0" t="n">
        <f aca="false">VLOOKUP($D1839,metadata!$B$2:$Z$451,22,0)</f>
        <v>48</v>
      </c>
      <c r="Z1839" s="0" t="str">
        <f aca="false">VLOOKUP($D1839,metadata!$B$2:$Z$451,23,0)</f>
        <v/>
      </c>
      <c r="AA1839" s="0" t="str">
        <f aca="false">VLOOKUP($D1839,metadata!$B$2:$Z$451,24,0)</f>
        <v>egg</v>
      </c>
      <c r="AB1839" s="0" t="str">
        <f aca="false">VLOOKUP($D1839,metadata!$B$2:$Z$451,25,0)</f>
        <v/>
      </c>
      <c r="AC1839" s="0" t="n">
        <v>4.9060114085125</v>
      </c>
      <c r="AD1839" s="0" t="n">
        <v>99.5348837209302</v>
      </c>
      <c r="AF1839" s="0" t="n">
        <f aca="false">IF(AE1839="",V1839,AE1839)</f>
        <v>90</v>
      </c>
      <c r="AG1839" s="0" t="n">
        <v>5</v>
      </c>
      <c r="AH1839" s="0" t="n">
        <v>1983</v>
      </c>
      <c r="AI1839" s="0" t="s">
        <v>37</v>
      </c>
      <c r="AJ1839" s="0" t="s">
        <v>37</v>
      </c>
    </row>
    <row r="1840" customFormat="false" ht="13.8" hidden="false" customHeight="false" outlineLevel="0" collapsed="false">
      <c r="C1840" s="0" t="n">
        <v>1848</v>
      </c>
      <c r="D1840" s="3" t="str">
        <f aca="false">VLOOKUP(C1840,$A$1:$B$451,2)</f>
        <v>48- BURDETTE</v>
      </c>
      <c r="E1840" s="0" t="str">
        <f aca="false">VLOOKUP($D1840,metadata!$B$2:$S$451,2,0)</f>
        <v>SHROYER, DA; CRAIG, GB</v>
      </c>
      <c r="F1840" s="0" t="str">
        <f aca="false">VLOOKUP($D1840,metadata!$B$2:$S$451,3,0)</f>
        <v>EGG DIAPAUSE IN AEDES-TRISERIATUS (DIPTERA, CULICIDAE) - GEOGRAPHIC-VARIATION IN PHOTOPERIODIC RESPONSE AND FACTORS INFLUENCING DIAPAUSE TERMINATION</v>
      </c>
      <c r="G1840" s="0" t="str">
        <f aca="false">VLOOKUP($D1840,metadata!$B$2:$S$451,4,0)</f>
        <v>10.1093/jmedent/20.6.601</v>
      </c>
      <c r="H1840" s="0" t="str">
        <f aca="false">VLOOKUP($D1840,metadata!$B$2:$S$451,5,0)</f>
        <v>y</v>
      </c>
      <c r="I1840" s="0" t="str">
        <f aca="false">VLOOKUP($D1840,metadata!$B$2:$S$451,6,0)</f>
        <v>a</v>
      </c>
      <c r="J1840" s="0" t="str">
        <f aca="false">VLOOKUP($D1840,metadata!$B$2:$S$451,7,0)</f>
        <v>i</v>
      </c>
      <c r="K1840" s="0" t="n">
        <f aca="false">VLOOKUP($D1840,metadata!$B$2:$S$451,8,0)</f>
        <v>9</v>
      </c>
      <c r="L1840" s="0" t="n">
        <f aca="false">VLOOKUP($D1840,metadata!$B$2:$S$451,9,0)</f>
        <v>11</v>
      </c>
      <c r="M1840" s="0" t="str">
        <f aca="false">VLOOKUP($D1840,metadata!$B$2:$S$451,10,0)</f>
        <v/>
      </c>
      <c r="N1840" s="0" t="str">
        <f aca="false">VLOOKUP($D1840,metadata!$B$2:$S$451,11,0)</f>
        <v>Aedes triseratius</v>
      </c>
      <c r="O1840" s="0" t="str">
        <f aca="false">VLOOKUP($D1840,metadata!$B$2:$S$451,12,0)</f>
        <v>diptera</v>
      </c>
      <c r="P1840" s="0" t="str">
        <f aca="false">VLOOKUP($D1840,metadata!$B$2:$S$451,13,0)</f>
        <v>BURDETTE</v>
      </c>
      <c r="Q1840" s="0" t="n">
        <f aca="false">VLOOKUP($D1840,metadata!$B$2:$S$451,14,0)</f>
        <v>41.613333</v>
      </c>
      <c r="R1840" s="0" t="n">
        <f aca="false">VLOOKUP($D1840,metadata!$B$2:$S$451,15,0)</f>
        <v>-86.2475</v>
      </c>
      <c r="S1840" s="0" t="n">
        <f aca="false">VLOOKUP($D1840,metadata!$B$2:$S$451,16,0)</f>
        <v>0.2</v>
      </c>
      <c r="T1840" s="0" t="str">
        <f aca="false">VLOOKUP($D1840,metadata!$B$2:$S$451,17,0)</f>
        <v/>
      </c>
      <c r="U1840" s="0" t="str">
        <f aca="false">VLOOKUP($D1840,metadata!$B$2:$S$451,18,0)</f>
        <v/>
      </c>
      <c r="V1840" s="0" t="n">
        <f aca="false">VLOOKUP($D1840,metadata!$B$2:$Z$451,19,0)</f>
        <v>90</v>
      </c>
      <c r="W1840" s="0" t="str">
        <f aca="false">VLOOKUP($D1840,metadata!$B$2:$Z$451,20,0)</f>
        <v>global average</v>
      </c>
      <c r="X1840" s="0" t="str">
        <f aca="false">VLOOKUP($D1840,metadata!$B$2:$Z$451,21,0)</f>
        <v/>
      </c>
      <c r="Y1840" s="0" t="n">
        <f aca="false">VLOOKUP($D1840,metadata!$B$2:$Z$451,22,0)</f>
        <v>48</v>
      </c>
      <c r="Z1840" s="0" t="str">
        <f aca="false">VLOOKUP($D1840,metadata!$B$2:$Z$451,23,0)</f>
        <v/>
      </c>
      <c r="AA1840" s="0" t="str">
        <f aca="false">VLOOKUP($D1840,metadata!$B$2:$Z$451,24,0)</f>
        <v>egg</v>
      </c>
      <c r="AB1840" s="0" t="str">
        <f aca="false">VLOOKUP($D1840,metadata!$B$2:$Z$451,25,0)</f>
        <v/>
      </c>
      <c r="AC1840" s="0" t="n">
        <v>9.96226415094339</v>
      </c>
      <c r="AD1840" s="0" t="n">
        <v>99.9999999999999</v>
      </c>
      <c r="AF1840" s="0" t="n">
        <f aca="false">IF(AE1840="",V1840,AE1840)</f>
        <v>90</v>
      </c>
      <c r="AG1840" s="0" t="n">
        <f aca="false">ROUND(AC1840,1)</f>
        <v>10</v>
      </c>
      <c r="AH1840" s="0" t="n">
        <v>1983</v>
      </c>
      <c r="AI1840" s="0" t="s">
        <v>37</v>
      </c>
      <c r="AJ1840" s="0" t="s">
        <v>37</v>
      </c>
    </row>
    <row r="1841" customFormat="false" ht="13.8" hidden="false" customHeight="false" outlineLevel="0" collapsed="false">
      <c r="C1841" s="0" t="n">
        <v>1849</v>
      </c>
      <c r="D1841" s="3" t="str">
        <f aca="false">VLOOKUP(C1841,$A$1:$B$451,2)</f>
        <v>48- BURDETTE</v>
      </c>
      <c r="E1841" s="0" t="str">
        <f aca="false">VLOOKUP($D1841,metadata!$B$2:$S$451,2,0)</f>
        <v>SHROYER, DA; CRAIG, GB</v>
      </c>
      <c r="F1841" s="0" t="str">
        <f aca="false">VLOOKUP($D1841,metadata!$B$2:$S$451,3,0)</f>
        <v>EGG DIAPAUSE IN AEDES-TRISERIATUS (DIPTERA, CULICIDAE) - GEOGRAPHIC-VARIATION IN PHOTOPERIODIC RESPONSE AND FACTORS INFLUENCING DIAPAUSE TERMINATION</v>
      </c>
      <c r="G1841" s="0" t="str">
        <f aca="false">VLOOKUP($D1841,metadata!$B$2:$S$451,4,0)</f>
        <v>10.1093/jmedent/20.6.601</v>
      </c>
      <c r="H1841" s="0" t="str">
        <f aca="false">VLOOKUP($D1841,metadata!$B$2:$S$451,5,0)</f>
        <v>y</v>
      </c>
      <c r="I1841" s="0" t="str">
        <f aca="false">VLOOKUP($D1841,metadata!$B$2:$S$451,6,0)</f>
        <v>a</v>
      </c>
      <c r="J1841" s="0" t="str">
        <f aca="false">VLOOKUP($D1841,metadata!$B$2:$S$451,7,0)</f>
        <v>i</v>
      </c>
      <c r="K1841" s="0" t="n">
        <f aca="false">VLOOKUP($D1841,metadata!$B$2:$S$451,8,0)</f>
        <v>9</v>
      </c>
      <c r="L1841" s="0" t="n">
        <f aca="false">VLOOKUP($D1841,metadata!$B$2:$S$451,9,0)</f>
        <v>11</v>
      </c>
      <c r="M1841" s="0" t="str">
        <f aca="false">VLOOKUP($D1841,metadata!$B$2:$S$451,10,0)</f>
        <v/>
      </c>
      <c r="N1841" s="0" t="str">
        <f aca="false">VLOOKUP($D1841,metadata!$B$2:$S$451,11,0)</f>
        <v>Aedes triseratius</v>
      </c>
      <c r="O1841" s="0" t="str">
        <f aca="false">VLOOKUP($D1841,metadata!$B$2:$S$451,12,0)</f>
        <v>diptera</v>
      </c>
      <c r="P1841" s="0" t="str">
        <f aca="false">VLOOKUP($D1841,metadata!$B$2:$S$451,13,0)</f>
        <v>BURDETTE</v>
      </c>
      <c r="Q1841" s="0" t="n">
        <f aca="false">VLOOKUP($D1841,metadata!$B$2:$S$451,14,0)</f>
        <v>41.613333</v>
      </c>
      <c r="R1841" s="0" t="n">
        <f aca="false">VLOOKUP($D1841,metadata!$B$2:$S$451,15,0)</f>
        <v>-86.2475</v>
      </c>
      <c r="S1841" s="0" t="n">
        <f aca="false">VLOOKUP($D1841,metadata!$B$2:$S$451,16,0)</f>
        <v>0.2</v>
      </c>
      <c r="T1841" s="0" t="str">
        <f aca="false">VLOOKUP($D1841,metadata!$B$2:$S$451,17,0)</f>
        <v/>
      </c>
      <c r="U1841" s="0" t="str">
        <f aca="false">VLOOKUP($D1841,metadata!$B$2:$S$451,18,0)</f>
        <v/>
      </c>
      <c r="V1841" s="0" t="n">
        <f aca="false">VLOOKUP($D1841,metadata!$B$2:$Z$451,19,0)</f>
        <v>90</v>
      </c>
      <c r="W1841" s="0" t="str">
        <f aca="false">VLOOKUP($D1841,metadata!$B$2:$Z$451,20,0)</f>
        <v>global average</v>
      </c>
      <c r="X1841" s="0" t="str">
        <f aca="false">VLOOKUP($D1841,metadata!$B$2:$Z$451,21,0)</f>
        <v/>
      </c>
      <c r="Y1841" s="0" t="n">
        <f aca="false">VLOOKUP($D1841,metadata!$B$2:$Z$451,22,0)</f>
        <v>48</v>
      </c>
      <c r="Z1841" s="0" t="str">
        <f aca="false">VLOOKUP($D1841,metadata!$B$2:$Z$451,23,0)</f>
        <v/>
      </c>
      <c r="AA1841" s="0" t="str">
        <f aca="false">VLOOKUP($D1841,metadata!$B$2:$Z$451,24,0)</f>
        <v>egg</v>
      </c>
      <c r="AB1841" s="0" t="str">
        <f aca="false">VLOOKUP($D1841,metadata!$B$2:$Z$451,25,0)</f>
        <v/>
      </c>
      <c r="AC1841" s="0" t="n">
        <v>10.8682755594559</v>
      </c>
      <c r="AD1841" s="0" t="n">
        <v>99.5348837209302</v>
      </c>
      <c r="AF1841" s="0" t="n">
        <f aca="false">IF(AE1841="",V1841,AE1841)</f>
        <v>90</v>
      </c>
      <c r="AG1841" s="0" t="n">
        <v>11</v>
      </c>
      <c r="AH1841" s="0" t="n">
        <v>1983</v>
      </c>
      <c r="AI1841" s="0" t="s">
        <v>37</v>
      </c>
      <c r="AJ1841" s="0" t="s">
        <v>37</v>
      </c>
    </row>
    <row r="1842" customFormat="false" ht="13.8" hidden="false" customHeight="false" outlineLevel="0" collapsed="false">
      <c r="C1842" s="0" t="n">
        <v>1850</v>
      </c>
      <c r="D1842" s="3" t="str">
        <f aca="false">VLOOKUP(C1842,$A$1:$B$451,2)</f>
        <v>48- BURDETTE</v>
      </c>
      <c r="E1842" s="0" t="str">
        <f aca="false">VLOOKUP($D1842,metadata!$B$2:$S$451,2,0)</f>
        <v>SHROYER, DA; CRAIG, GB</v>
      </c>
      <c r="F1842" s="0" t="str">
        <f aca="false">VLOOKUP($D1842,metadata!$B$2:$S$451,3,0)</f>
        <v>EGG DIAPAUSE IN AEDES-TRISERIATUS (DIPTERA, CULICIDAE) - GEOGRAPHIC-VARIATION IN PHOTOPERIODIC RESPONSE AND FACTORS INFLUENCING DIAPAUSE TERMINATION</v>
      </c>
      <c r="G1842" s="0" t="str">
        <f aca="false">VLOOKUP($D1842,metadata!$B$2:$S$451,4,0)</f>
        <v>10.1093/jmedent/20.6.601</v>
      </c>
      <c r="H1842" s="0" t="str">
        <f aca="false">VLOOKUP($D1842,metadata!$B$2:$S$451,5,0)</f>
        <v>y</v>
      </c>
      <c r="I1842" s="0" t="str">
        <f aca="false">VLOOKUP($D1842,metadata!$B$2:$S$451,6,0)</f>
        <v>a</v>
      </c>
      <c r="J1842" s="0" t="str">
        <f aca="false">VLOOKUP($D1842,metadata!$B$2:$S$451,7,0)</f>
        <v>i</v>
      </c>
      <c r="K1842" s="0" t="n">
        <f aca="false">VLOOKUP($D1842,metadata!$B$2:$S$451,8,0)</f>
        <v>9</v>
      </c>
      <c r="L1842" s="0" t="n">
        <f aca="false">VLOOKUP($D1842,metadata!$B$2:$S$451,9,0)</f>
        <v>11</v>
      </c>
      <c r="M1842" s="0" t="str">
        <f aca="false">VLOOKUP($D1842,metadata!$B$2:$S$451,10,0)</f>
        <v/>
      </c>
      <c r="N1842" s="0" t="str">
        <f aca="false">VLOOKUP($D1842,metadata!$B$2:$S$451,11,0)</f>
        <v>Aedes triseratius</v>
      </c>
      <c r="O1842" s="0" t="str">
        <f aca="false">VLOOKUP($D1842,metadata!$B$2:$S$451,12,0)</f>
        <v>diptera</v>
      </c>
      <c r="P1842" s="0" t="str">
        <f aca="false">VLOOKUP($D1842,metadata!$B$2:$S$451,13,0)</f>
        <v>BURDETTE</v>
      </c>
      <c r="Q1842" s="0" t="n">
        <f aca="false">VLOOKUP($D1842,metadata!$B$2:$S$451,14,0)</f>
        <v>41.613333</v>
      </c>
      <c r="R1842" s="0" t="n">
        <f aca="false">VLOOKUP($D1842,metadata!$B$2:$S$451,15,0)</f>
        <v>-86.2475</v>
      </c>
      <c r="S1842" s="0" t="n">
        <f aca="false">VLOOKUP($D1842,metadata!$B$2:$S$451,16,0)</f>
        <v>0.2</v>
      </c>
      <c r="T1842" s="0" t="str">
        <f aca="false">VLOOKUP($D1842,metadata!$B$2:$S$451,17,0)</f>
        <v/>
      </c>
      <c r="U1842" s="0" t="str">
        <f aca="false">VLOOKUP($D1842,metadata!$B$2:$S$451,18,0)</f>
        <v/>
      </c>
      <c r="V1842" s="0" t="n">
        <f aca="false">VLOOKUP($D1842,metadata!$B$2:$Z$451,19,0)</f>
        <v>90</v>
      </c>
      <c r="W1842" s="0" t="str">
        <f aca="false">VLOOKUP($D1842,metadata!$B$2:$Z$451,20,0)</f>
        <v>global average</v>
      </c>
      <c r="X1842" s="0" t="str">
        <f aca="false">VLOOKUP($D1842,metadata!$B$2:$Z$451,21,0)</f>
        <v/>
      </c>
      <c r="Y1842" s="0" t="n">
        <f aca="false">VLOOKUP($D1842,metadata!$B$2:$Z$451,22,0)</f>
        <v>48</v>
      </c>
      <c r="Z1842" s="0" t="str">
        <f aca="false">VLOOKUP($D1842,metadata!$B$2:$Z$451,23,0)</f>
        <v/>
      </c>
      <c r="AA1842" s="0" t="str">
        <f aca="false">VLOOKUP($D1842,metadata!$B$2:$Z$451,24,0)</f>
        <v>egg</v>
      </c>
      <c r="AB1842" s="0" t="str">
        <f aca="false">VLOOKUP($D1842,metadata!$B$2:$Z$451,25,0)</f>
        <v/>
      </c>
      <c r="AC1842" s="0" t="n">
        <v>11.9248793330408</v>
      </c>
      <c r="AD1842" s="0" t="n">
        <v>99.5348837209302</v>
      </c>
      <c r="AF1842" s="0" t="n">
        <f aca="false">IF(AE1842="",V1842,AE1842)</f>
        <v>90</v>
      </c>
      <c r="AG1842" s="0" t="n">
        <v>12</v>
      </c>
      <c r="AH1842" s="0" t="n">
        <v>1983</v>
      </c>
      <c r="AI1842" s="0" t="s">
        <v>37</v>
      </c>
      <c r="AJ1842" s="0" t="s">
        <v>37</v>
      </c>
    </row>
    <row r="1843" customFormat="false" ht="13.8" hidden="false" customHeight="false" outlineLevel="0" collapsed="false">
      <c r="C1843" s="0" t="n">
        <v>1851</v>
      </c>
      <c r="D1843" s="3" t="str">
        <f aca="false">VLOOKUP(C1843,$A$1:$B$451,2)</f>
        <v>48- BURDETTE</v>
      </c>
      <c r="E1843" s="0" t="str">
        <f aca="false">VLOOKUP($D1843,metadata!$B$2:$S$451,2,0)</f>
        <v>SHROYER, DA; CRAIG, GB</v>
      </c>
      <c r="F1843" s="0" t="str">
        <f aca="false">VLOOKUP($D1843,metadata!$B$2:$S$451,3,0)</f>
        <v>EGG DIAPAUSE IN AEDES-TRISERIATUS (DIPTERA, CULICIDAE) - GEOGRAPHIC-VARIATION IN PHOTOPERIODIC RESPONSE AND FACTORS INFLUENCING DIAPAUSE TERMINATION</v>
      </c>
      <c r="G1843" s="0" t="str">
        <f aca="false">VLOOKUP($D1843,metadata!$B$2:$S$451,4,0)</f>
        <v>10.1093/jmedent/20.6.601</v>
      </c>
      <c r="H1843" s="0" t="str">
        <f aca="false">VLOOKUP($D1843,metadata!$B$2:$S$451,5,0)</f>
        <v>y</v>
      </c>
      <c r="I1843" s="0" t="str">
        <f aca="false">VLOOKUP($D1843,metadata!$B$2:$S$451,6,0)</f>
        <v>a</v>
      </c>
      <c r="J1843" s="0" t="str">
        <f aca="false">VLOOKUP($D1843,metadata!$B$2:$S$451,7,0)</f>
        <v>i</v>
      </c>
      <c r="K1843" s="0" t="n">
        <f aca="false">VLOOKUP($D1843,metadata!$B$2:$S$451,8,0)</f>
        <v>9</v>
      </c>
      <c r="L1843" s="0" t="n">
        <f aca="false">VLOOKUP($D1843,metadata!$B$2:$S$451,9,0)</f>
        <v>11</v>
      </c>
      <c r="M1843" s="0" t="str">
        <f aca="false">VLOOKUP($D1843,metadata!$B$2:$S$451,10,0)</f>
        <v/>
      </c>
      <c r="N1843" s="0" t="str">
        <f aca="false">VLOOKUP($D1843,metadata!$B$2:$S$451,11,0)</f>
        <v>Aedes triseratius</v>
      </c>
      <c r="O1843" s="0" t="str">
        <f aca="false">VLOOKUP($D1843,metadata!$B$2:$S$451,12,0)</f>
        <v>diptera</v>
      </c>
      <c r="P1843" s="0" t="str">
        <f aca="false">VLOOKUP($D1843,metadata!$B$2:$S$451,13,0)</f>
        <v>BURDETTE</v>
      </c>
      <c r="Q1843" s="0" t="n">
        <f aca="false">VLOOKUP($D1843,metadata!$B$2:$S$451,14,0)</f>
        <v>41.613333</v>
      </c>
      <c r="R1843" s="0" t="n">
        <f aca="false">VLOOKUP($D1843,metadata!$B$2:$S$451,15,0)</f>
        <v>-86.2475</v>
      </c>
      <c r="S1843" s="0" t="n">
        <f aca="false">VLOOKUP($D1843,metadata!$B$2:$S$451,16,0)</f>
        <v>0.2</v>
      </c>
      <c r="T1843" s="0" t="str">
        <f aca="false">VLOOKUP($D1843,metadata!$B$2:$S$451,17,0)</f>
        <v/>
      </c>
      <c r="U1843" s="0" t="str">
        <f aca="false">VLOOKUP($D1843,metadata!$B$2:$S$451,18,0)</f>
        <v/>
      </c>
      <c r="V1843" s="0" t="n">
        <f aca="false">VLOOKUP($D1843,metadata!$B$2:$Z$451,19,0)</f>
        <v>90</v>
      </c>
      <c r="W1843" s="0" t="str">
        <f aca="false">VLOOKUP($D1843,metadata!$B$2:$Z$451,20,0)</f>
        <v>global average</v>
      </c>
      <c r="X1843" s="0" t="str">
        <f aca="false">VLOOKUP($D1843,metadata!$B$2:$Z$451,21,0)</f>
        <v/>
      </c>
      <c r="Y1843" s="0" t="n">
        <f aca="false">VLOOKUP($D1843,metadata!$B$2:$Z$451,22,0)</f>
        <v>48</v>
      </c>
      <c r="Z1843" s="0" t="str">
        <f aca="false">VLOOKUP($D1843,metadata!$B$2:$Z$451,23,0)</f>
        <v/>
      </c>
      <c r="AA1843" s="0" t="str">
        <f aca="false">VLOOKUP($D1843,metadata!$B$2:$Z$451,24,0)</f>
        <v>egg</v>
      </c>
      <c r="AB1843" s="0" t="str">
        <f aca="false">VLOOKUP($D1843,metadata!$B$2:$Z$451,25,0)</f>
        <v/>
      </c>
      <c r="AC1843" s="0" t="n">
        <v>12.9814831066257</v>
      </c>
      <c r="AD1843" s="0" t="n">
        <v>99.5348837209302</v>
      </c>
      <c r="AF1843" s="0" t="n">
        <f aca="false">IF(AE1843="",V1843,AE1843)</f>
        <v>90</v>
      </c>
      <c r="AG1843" s="0" t="n">
        <f aca="false">ROUND(AC1843,1)</f>
        <v>13</v>
      </c>
      <c r="AH1843" s="0" t="n">
        <v>1983</v>
      </c>
      <c r="AI1843" s="0" t="s">
        <v>37</v>
      </c>
      <c r="AJ1843" s="0" t="s">
        <v>37</v>
      </c>
    </row>
    <row r="1844" customFormat="false" ht="13.8" hidden="false" customHeight="false" outlineLevel="0" collapsed="false">
      <c r="C1844" s="0" t="n">
        <v>1852</v>
      </c>
      <c r="D1844" s="3" t="str">
        <f aca="false">VLOOKUP(C1844,$A$1:$B$451,2)</f>
        <v>48- BURDETTE</v>
      </c>
      <c r="E1844" s="0" t="str">
        <f aca="false">VLOOKUP($D1844,metadata!$B$2:$S$451,2,0)</f>
        <v>SHROYER, DA; CRAIG, GB</v>
      </c>
      <c r="F1844" s="0" t="str">
        <f aca="false">VLOOKUP($D1844,metadata!$B$2:$S$451,3,0)</f>
        <v>EGG DIAPAUSE IN AEDES-TRISERIATUS (DIPTERA, CULICIDAE) - GEOGRAPHIC-VARIATION IN PHOTOPERIODIC RESPONSE AND FACTORS INFLUENCING DIAPAUSE TERMINATION</v>
      </c>
      <c r="G1844" s="0" t="str">
        <f aca="false">VLOOKUP($D1844,metadata!$B$2:$S$451,4,0)</f>
        <v>10.1093/jmedent/20.6.601</v>
      </c>
      <c r="H1844" s="0" t="str">
        <f aca="false">VLOOKUP($D1844,metadata!$B$2:$S$451,5,0)</f>
        <v>y</v>
      </c>
      <c r="I1844" s="0" t="str">
        <f aca="false">VLOOKUP($D1844,metadata!$B$2:$S$451,6,0)</f>
        <v>a</v>
      </c>
      <c r="J1844" s="0" t="str">
        <f aca="false">VLOOKUP($D1844,metadata!$B$2:$S$451,7,0)</f>
        <v>i</v>
      </c>
      <c r="K1844" s="0" t="n">
        <f aca="false">VLOOKUP($D1844,metadata!$B$2:$S$451,8,0)</f>
        <v>9</v>
      </c>
      <c r="L1844" s="0" t="n">
        <f aca="false">VLOOKUP($D1844,metadata!$B$2:$S$451,9,0)</f>
        <v>11</v>
      </c>
      <c r="M1844" s="0" t="str">
        <f aca="false">VLOOKUP($D1844,metadata!$B$2:$S$451,10,0)</f>
        <v/>
      </c>
      <c r="N1844" s="0" t="str">
        <f aca="false">VLOOKUP($D1844,metadata!$B$2:$S$451,11,0)</f>
        <v>Aedes triseratius</v>
      </c>
      <c r="O1844" s="0" t="str">
        <f aca="false">VLOOKUP($D1844,metadata!$B$2:$S$451,12,0)</f>
        <v>diptera</v>
      </c>
      <c r="P1844" s="0" t="str">
        <f aca="false">VLOOKUP($D1844,metadata!$B$2:$S$451,13,0)</f>
        <v>BURDETTE</v>
      </c>
      <c r="Q1844" s="0" t="n">
        <f aca="false">VLOOKUP($D1844,metadata!$B$2:$S$451,14,0)</f>
        <v>41.613333</v>
      </c>
      <c r="R1844" s="0" t="n">
        <f aca="false">VLOOKUP($D1844,metadata!$B$2:$S$451,15,0)</f>
        <v>-86.2475</v>
      </c>
      <c r="S1844" s="0" t="n">
        <f aca="false">VLOOKUP($D1844,metadata!$B$2:$S$451,16,0)</f>
        <v>0.2</v>
      </c>
      <c r="T1844" s="0" t="str">
        <f aca="false">VLOOKUP($D1844,metadata!$B$2:$S$451,17,0)</f>
        <v/>
      </c>
      <c r="U1844" s="0" t="str">
        <f aca="false">VLOOKUP($D1844,metadata!$B$2:$S$451,18,0)</f>
        <v/>
      </c>
      <c r="V1844" s="0" t="n">
        <f aca="false">VLOOKUP($D1844,metadata!$B$2:$Z$451,19,0)</f>
        <v>90</v>
      </c>
      <c r="W1844" s="0" t="str">
        <f aca="false">VLOOKUP($D1844,metadata!$B$2:$Z$451,20,0)</f>
        <v>global average</v>
      </c>
      <c r="X1844" s="0" t="str">
        <f aca="false">VLOOKUP($D1844,metadata!$B$2:$Z$451,21,0)</f>
        <v/>
      </c>
      <c r="Y1844" s="0" t="n">
        <f aca="false">VLOOKUP($D1844,metadata!$B$2:$Z$451,22,0)</f>
        <v>48</v>
      </c>
      <c r="Z1844" s="0" t="str">
        <f aca="false">VLOOKUP($D1844,metadata!$B$2:$Z$451,23,0)</f>
        <v/>
      </c>
      <c r="AA1844" s="0" t="str">
        <f aca="false">VLOOKUP($D1844,metadata!$B$2:$Z$451,24,0)</f>
        <v>egg</v>
      </c>
      <c r="AB1844" s="0" t="str">
        <f aca="false">VLOOKUP($D1844,metadata!$B$2:$Z$451,25,0)</f>
        <v/>
      </c>
      <c r="AC1844" s="0" t="n">
        <v>13.9720930232558</v>
      </c>
      <c r="AD1844" s="0" t="n">
        <v>86.9767441860464</v>
      </c>
      <c r="AF1844" s="0" t="n">
        <f aca="false">IF(AE1844="",V1844,AE1844)</f>
        <v>90</v>
      </c>
      <c r="AG1844" s="0" t="n">
        <f aca="false">ROUND(AC1844,1)</f>
        <v>14</v>
      </c>
      <c r="AH1844" s="0" t="n">
        <v>1983</v>
      </c>
      <c r="AI1844" s="0" t="s">
        <v>37</v>
      </c>
      <c r="AJ1844" s="0" t="s">
        <v>37</v>
      </c>
    </row>
    <row r="1845" customFormat="false" ht="13.8" hidden="false" customHeight="false" outlineLevel="0" collapsed="false">
      <c r="C1845" s="0" t="n">
        <v>1853</v>
      </c>
      <c r="D1845" s="3" t="str">
        <f aca="false">VLOOKUP(C1845,$A$1:$B$451,2)</f>
        <v>48- BURDETTE</v>
      </c>
      <c r="E1845" s="0" t="str">
        <f aca="false">VLOOKUP($D1845,metadata!$B$2:$S$451,2,0)</f>
        <v>SHROYER, DA; CRAIG, GB</v>
      </c>
      <c r="F1845" s="0" t="str">
        <f aca="false">VLOOKUP($D1845,metadata!$B$2:$S$451,3,0)</f>
        <v>EGG DIAPAUSE IN AEDES-TRISERIATUS (DIPTERA, CULICIDAE) - GEOGRAPHIC-VARIATION IN PHOTOPERIODIC RESPONSE AND FACTORS INFLUENCING DIAPAUSE TERMINATION</v>
      </c>
      <c r="G1845" s="0" t="str">
        <f aca="false">VLOOKUP($D1845,metadata!$B$2:$S$451,4,0)</f>
        <v>10.1093/jmedent/20.6.601</v>
      </c>
      <c r="H1845" s="0" t="str">
        <f aca="false">VLOOKUP($D1845,metadata!$B$2:$S$451,5,0)</f>
        <v>y</v>
      </c>
      <c r="I1845" s="0" t="str">
        <f aca="false">VLOOKUP($D1845,metadata!$B$2:$S$451,6,0)</f>
        <v>a</v>
      </c>
      <c r="J1845" s="0" t="str">
        <f aca="false">VLOOKUP($D1845,metadata!$B$2:$S$451,7,0)</f>
        <v>i</v>
      </c>
      <c r="K1845" s="0" t="n">
        <f aca="false">VLOOKUP($D1845,metadata!$B$2:$S$451,8,0)</f>
        <v>9</v>
      </c>
      <c r="L1845" s="0" t="n">
        <f aca="false">VLOOKUP($D1845,metadata!$B$2:$S$451,9,0)</f>
        <v>11</v>
      </c>
      <c r="M1845" s="0" t="str">
        <f aca="false">VLOOKUP($D1845,metadata!$B$2:$S$451,10,0)</f>
        <v/>
      </c>
      <c r="N1845" s="0" t="str">
        <f aca="false">VLOOKUP($D1845,metadata!$B$2:$S$451,11,0)</f>
        <v>Aedes triseratius</v>
      </c>
      <c r="O1845" s="0" t="str">
        <f aca="false">VLOOKUP($D1845,metadata!$B$2:$S$451,12,0)</f>
        <v>diptera</v>
      </c>
      <c r="P1845" s="0" t="str">
        <f aca="false">VLOOKUP($D1845,metadata!$B$2:$S$451,13,0)</f>
        <v>BURDETTE</v>
      </c>
      <c r="Q1845" s="0" t="n">
        <f aca="false">VLOOKUP($D1845,metadata!$B$2:$S$451,14,0)</f>
        <v>41.613333</v>
      </c>
      <c r="R1845" s="0" t="n">
        <f aca="false">VLOOKUP($D1845,metadata!$B$2:$S$451,15,0)</f>
        <v>-86.2475</v>
      </c>
      <c r="S1845" s="0" t="n">
        <f aca="false">VLOOKUP($D1845,metadata!$B$2:$S$451,16,0)</f>
        <v>0.2</v>
      </c>
      <c r="T1845" s="0" t="str">
        <f aca="false">VLOOKUP($D1845,metadata!$B$2:$S$451,17,0)</f>
        <v/>
      </c>
      <c r="U1845" s="0" t="str">
        <f aca="false">VLOOKUP($D1845,metadata!$B$2:$S$451,18,0)</f>
        <v/>
      </c>
      <c r="V1845" s="0" t="n">
        <f aca="false">VLOOKUP($D1845,metadata!$B$2:$Z$451,19,0)</f>
        <v>90</v>
      </c>
      <c r="W1845" s="0" t="str">
        <f aca="false">VLOOKUP($D1845,metadata!$B$2:$Z$451,20,0)</f>
        <v>global average</v>
      </c>
      <c r="X1845" s="0" t="str">
        <f aca="false">VLOOKUP($D1845,metadata!$B$2:$Z$451,21,0)</f>
        <v/>
      </c>
      <c r="Y1845" s="0" t="n">
        <f aca="false">VLOOKUP($D1845,metadata!$B$2:$Z$451,22,0)</f>
        <v>48</v>
      </c>
      <c r="Z1845" s="0" t="str">
        <f aca="false">VLOOKUP($D1845,metadata!$B$2:$Z$451,23,0)</f>
        <v/>
      </c>
      <c r="AA1845" s="0" t="str">
        <f aca="false">VLOOKUP($D1845,metadata!$B$2:$Z$451,24,0)</f>
        <v>egg</v>
      </c>
      <c r="AB1845" s="0" t="str">
        <f aca="false">VLOOKUP($D1845,metadata!$B$2:$Z$451,25,0)</f>
        <v/>
      </c>
      <c r="AC1845" s="0" t="n">
        <v>15.0143045195261</v>
      </c>
      <c r="AD1845" s="0" t="n">
        <v>6.04651162790699</v>
      </c>
      <c r="AF1845" s="0" t="n">
        <f aca="false">IF(AE1845="",V1845,AE1845)</f>
        <v>90</v>
      </c>
      <c r="AG1845" s="0" t="n">
        <f aca="false">ROUND(AC1845,1)</f>
        <v>15</v>
      </c>
      <c r="AH1845" s="0" t="n">
        <v>1983</v>
      </c>
      <c r="AI1845" s="0" t="s">
        <v>37</v>
      </c>
      <c r="AJ1845" s="0" t="s">
        <v>37</v>
      </c>
    </row>
    <row r="1846" customFormat="false" ht="13.8" hidden="false" customHeight="false" outlineLevel="0" collapsed="false">
      <c r="C1846" s="0" t="n">
        <v>1854</v>
      </c>
      <c r="D1846" s="3" t="str">
        <f aca="false">VLOOKUP(C1846,$A$1:$B$451,2)</f>
        <v>48- BURDETTE</v>
      </c>
      <c r="E1846" s="0" t="str">
        <f aca="false">VLOOKUP($D1846,metadata!$B$2:$S$451,2,0)</f>
        <v>SHROYER, DA; CRAIG, GB</v>
      </c>
      <c r="F1846" s="0" t="str">
        <f aca="false">VLOOKUP($D1846,metadata!$B$2:$S$451,3,0)</f>
        <v>EGG DIAPAUSE IN AEDES-TRISERIATUS (DIPTERA, CULICIDAE) - GEOGRAPHIC-VARIATION IN PHOTOPERIODIC RESPONSE AND FACTORS INFLUENCING DIAPAUSE TERMINATION</v>
      </c>
      <c r="G1846" s="0" t="str">
        <f aca="false">VLOOKUP($D1846,metadata!$B$2:$S$451,4,0)</f>
        <v>10.1093/jmedent/20.6.601</v>
      </c>
      <c r="H1846" s="0" t="str">
        <f aca="false">VLOOKUP($D1846,metadata!$B$2:$S$451,5,0)</f>
        <v>y</v>
      </c>
      <c r="I1846" s="0" t="str">
        <f aca="false">VLOOKUP($D1846,metadata!$B$2:$S$451,6,0)</f>
        <v>a</v>
      </c>
      <c r="J1846" s="0" t="str">
        <f aca="false">VLOOKUP($D1846,metadata!$B$2:$S$451,7,0)</f>
        <v>i</v>
      </c>
      <c r="K1846" s="0" t="n">
        <f aca="false">VLOOKUP($D1846,metadata!$B$2:$S$451,8,0)</f>
        <v>9</v>
      </c>
      <c r="L1846" s="0" t="n">
        <f aca="false">VLOOKUP($D1846,metadata!$B$2:$S$451,9,0)</f>
        <v>11</v>
      </c>
      <c r="M1846" s="0" t="str">
        <f aca="false">VLOOKUP($D1846,metadata!$B$2:$S$451,10,0)</f>
        <v/>
      </c>
      <c r="N1846" s="0" t="str">
        <f aca="false">VLOOKUP($D1846,metadata!$B$2:$S$451,11,0)</f>
        <v>Aedes triseratius</v>
      </c>
      <c r="O1846" s="0" t="str">
        <f aca="false">VLOOKUP($D1846,metadata!$B$2:$S$451,12,0)</f>
        <v>diptera</v>
      </c>
      <c r="P1846" s="0" t="str">
        <f aca="false">VLOOKUP($D1846,metadata!$B$2:$S$451,13,0)</f>
        <v>BURDETTE</v>
      </c>
      <c r="Q1846" s="0" t="n">
        <f aca="false">VLOOKUP($D1846,metadata!$B$2:$S$451,14,0)</f>
        <v>41.613333</v>
      </c>
      <c r="R1846" s="0" t="n">
        <f aca="false">VLOOKUP($D1846,metadata!$B$2:$S$451,15,0)</f>
        <v>-86.2475</v>
      </c>
      <c r="S1846" s="0" t="n">
        <f aca="false">VLOOKUP($D1846,metadata!$B$2:$S$451,16,0)</f>
        <v>0.2</v>
      </c>
      <c r="T1846" s="0" t="str">
        <f aca="false">VLOOKUP($D1846,metadata!$B$2:$S$451,17,0)</f>
        <v/>
      </c>
      <c r="U1846" s="0" t="str">
        <f aca="false">VLOOKUP($D1846,metadata!$B$2:$S$451,18,0)</f>
        <v/>
      </c>
      <c r="V1846" s="0" t="n">
        <f aca="false">VLOOKUP($D1846,metadata!$B$2:$Z$451,19,0)</f>
        <v>90</v>
      </c>
      <c r="W1846" s="0" t="str">
        <f aca="false">VLOOKUP($D1846,metadata!$B$2:$Z$451,20,0)</f>
        <v>global average</v>
      </c>
      <c r="X1846" s="0" t="str">
        <f aca="false">VLOOKUP($D1846,metadata!$B$2:$Z$451,21,0)</f>
        <v/>
      </c>
      <c r="Y1846" s="0" t="n">
        <f aca="false">VLOOKUP($D1846,metadata!$B$2:$Z$451,22,0)</f>
        <v>48</v>
      </c>
      <c r="Z1846" s="0" t="str">
        <f aca="false">VLOOKUP($D1846,metadata!$B$2:$Z$451,23,0)</f>
        <v/>
      </c>
      <c r="AA1846" s="0" t="str">
        <f aca="false">VLOOKUP($D1846,metadata!$B$2:$Z$451,24,0)</f>
        <v>egg</v>
      </c>
      <c r="AB1846" s="0" t="str">
        <f aca="false">VLOOKUP($D1846,metadata!$B$2:$Z$451,25,0)</f>
        <v/>
      </c>
      <c r="AC1846" s="0" t="n">
        <v>15.9992979376919</v>
      </c>
      <c r="AD1846" s="0" t="n">
        <v>0.93023255813955</v>
      </c>
      <c r="AF1846" s="0" t="n">
        <f aca="false">IF(AE1846="",V1846,AE1846)</f>
        <v>90</v>
      </c>
      <c r="AG1846" s="0" t="n">
        <f aca="false">ROUND(AC1846,1)</f>
        <v>16</v>
      </c>
      <c r="AH1846" s="0" t="n">
        <v>1983</v>
      </c>
      <c r="AI1846" s="0" t="s">
        <v>37</v>
      </c>
      <c r="AJ1846" s="0" t="s">
        <v>37</v>
      </c>
    </row>
    <row r="1847" customFormat="false" ht="13.8" hidden="false" customHeight="false" outlineLevel="0" collapsed="false">
      <c r="C1847" s="0" t="n">
        <v>1855</v>
      </c>
      <c r="D1847" s="3" t="str">
        <f aca="false">VLOOKUP(C1847,$A$1:$B$451,2)</f>
        <v>48- BURDETTE</v>
      </c>
      <c r="E1847" s="0" t="str">
        <f aca="false">VLOOKUP($D1847,metadata!$B$2:$S$451,2,0)</f>
        <v>SHROYER, DA; CRAIG, GB</v>
      </c>
      <c r="F1847" s="0" t="str">
        <f aca="false">VLOOKUP($D1847,metadata!$B$2:$S$451,3,0)</f>
        <v>EGG DIAPAUSE IN AEDES-TRISERIATUS (DIPTERA, CULICIDAE) - GEOGRAPHIC-VARIATION IN PHOTOPERIODIC RESPONSE AND FACTORS INFLUENCING DIAPAUSE TERMINATION</v>
      </c>
      <c r="G1847" s="0" t="str">
        <f aca="false">VLOOKUP($D1847,metadata!$B$2:$S$451,4,0)</f>
        <v>10.1093/jmedent/20.6.601</v>
      </c>
      <c r="H1847" s="0" t="str">
        <f aca="false">VLOOKUP($D1847,metadata!$B$2:$S$451,5,0)</f>
        <v>y</v>
      </c>
      <c r="I1847" s="0" t="str">
        <f aca="false">VLOOKUP($D1847,metadata!$B$2:$S$451,6,0)</f>
        <v>a</v>
      </c>
      <c r="J1847" s="0" t="str">
        <f aca="false">VLOOKUP($D1847,metadata!$B$2:$S$451,7,0)</f>
        <v>i</v>
      </c>
      <c r="K1847" s="0" t="n">
        <f aca="false">VLOOKUP($D1847,metadata!$B$2:$S$451,8,0)</f>
        <v>9</v>
      </c>
      <c r="L1847" s="0" t="n">
        <f aca="false">VLOOKUP($D1847,metadata!$B$2:$S$451,9,0)</f>
        <v>11</v>
      </c>
      <c r="M1847" s="0" t="str">
        <f aca="false">VLOOKUP($D1847,metadata!$B$2:$S$451,10,0)</f>
        <v/>
      </c>
      <c r="N1847" s="0" t="str">
        <f aca="false">VLOOKUP($D1847,metadata!$B$2:$S$451,11,0)</f>
        <v>Aedes triseratius</v>
      </c>
      <c r="O1847" s="0" t="str">
        <f aca="false">VLOOKUP($D1847,metadata!$B$2:$S$451,12,0)</f>
        <v>diptera</v>
      </c>
      <c r="P1847" s="0" t="str">
        <f aca="false">VLOOKUP($D1847,metadata!$B$2:$S$451,13,0)</f>
        <v>BURDETTE</v>
      </c>
      <c r="Q1847" s="0" t="n">
        <f aca="false">VLOOKUP($D1847,metadata!$B$2:$S$451,14,0)</f>
        <v>41.613333</v>
      </c>
      <c r="R1847" s="0" t="n">
        <f aca="false">VLOOKUP($D1847,metadata!$B$2:$S$451,15,0)</f>
        <v>-86.2475</v>
      </c>
      <c r="S1847" s="0" t="n">
        <f aca="false">VLOOKUP($D1847,metadata!$B$2:$S$451,16,0)</f>
        <v>0.2</v>
      </c>
      <c r="T1847" s="0" t="str">
        <f aca="false">VLOOKUP($D1847,metadata!$B$2:$S$451,17,0)</f>
        <v/>
      </c>
      <c r="U1847" s="0" t="str">
        <f aca="false">VLOOKUP($D1847,metadata!$B$2:$S$451,18,0)</f>
        <v/>
      </c>
      <c r="V1847" s="0" t="n">
        <f aca="false">VLOOKUP($D1847,metadata!$B$2:$Z$451,19,0)</f>
        <v>90</v>
      </c>
      <c r="W1847" s="0" t="str">
        <f aca="false">VLOOKUP($D1847,metadata!$B$2:$Z$451,20,0)</f>
        <v>global average</v>
      </c>
      <c r="X1847" s="0" t="str">
        <f aca="false">VLOOKUP($D1847,metadata!$B$2:$Z$451,21,0)</f>
        <v/>
      </c>
      <c r="Y1847" s="0" t="n">
        <f aca="false">VLOOKUP($D1847,metadata!$B$2:$Z$451,22,0)</f>
        <v>48</v>
      </c>
      <c r="Z1847" s="0" t="str">
        <f aca="false">VLOOKUP($D1847,metadata!$B$2:$Z$451,23,0)</f>
        <v/>
      </c>
      <c r="AA1847" s="0" t="str">
        <f aca="false">VLOOKUP($D1847,metadata!$B$2:$Z$451,24,0)</f>
        <v>egg</v>
      </c>
      <c r="AB1847" s="0" t="str">
        <f aca="false">VLOOKUP($D1847,metadata!$B$2:$Z$451,25,0)</f>
        <v/>
      </c>
      <c r="AC1847" s="0" t="n">
        <v>16.9804300131636</v>
      </c>
      <c r="AD1847" s="0" t="n">
        <v>0.93023255813955</v>
      </c>
      <c r="AF1847" s="0" t="n">
        <f aca="false">IF(AE1847="",V1847,AE1847)</f>
        <v>90</v>
      </c>
      <c r="AG1847" s="0" t="n">
        <f aca="false">ROUND(AC1847,1)</f>
        <v>17</v>
      </c>
      <c r="AH1847" s="0" t="n">
        <v>1983</v>
      </c>
      <c r="AI1847" s="0" t="s">
        <v>37</v>
      </c>
      <c r="AJ1847" s="0" t="s">
        <v>37</v>
      </c>
    </row>
    <row r="1848" customFormat="false" ht="13.8" hidden="false" customHeight="false" outlineLevel="0" collapsed="false">
      <c r="C1848" s="0" t="n">
        <v>1856</v>
      </c>
      <c r="D1848" s="3" t="str">
        <f aca="false">VLOOKUP(C1848,$A$1:$B$451,2)</f>
        <v>48- BURDETTE</v>
      </c>
      <c r="E1848" s="0" t="str">
        <f aca="false">VLOOKUP($D1848,metadata!$B$2:$S$451,2,0)</f>
        <v>SHROYER, DA; CRAIG, GB</v>
      </c>
      <c r="F1848" s="0" t="str">
        <f aca="false">VLOOKUP($D1848,metadata!$B$2:$S$451,3,0)</f>
        <v>EGG DIAPAUSE IN AEDES-TRISERIATUS (DIPTERA, CULICIDAE) - GEOGRAPHIC-VARIATION IN PHOTOPERIODIC RESPONSE AND FACTORS INFLUENCING DIAPAUSE TERMINATION</v>
      </c>
      <c r="G1848" s="0" t="str">
        <f aca="false">VLOOKUP($D1848,metadata!$B$2:$S$451,4,0)</f>
        <v>10.1093/jmedent/20.6.601</v>
      </c>
      <c r="H1848" s="0" t="str">
        <f aca="false">VLOOKUP($D1848,metadata!$B$2:$S$451,5,0)</f>
        <v>y</v>
      </c>
      <c r="I1848" s="0" t="str">
        <f aca="false">VLOOKUP($D1848,metadata!$B$2:$S$451,6,0)</f>
        <v>a</v>
      </c>
      <c r="J1848" s="0" t="str">
        <f aca="false">VLOOKUP($D1848,metadata!$B$2:$S$451,7,0)</f>
        <v>i</v>
      </c>
      <c r="K1848" s="0" t="n">
        <f aca="false">VLOOKUP($D1848,metadata!$B$2:$S$451,8,0)</f>
        <v>9</v>
      </c>
      <c r="L1848" s="0" t="n">
        <f aca="false">VLOOKUP($D1848,metadata!$B$2:$S$451,9,0)</f>
        <v>11</v>
      </c>
      <c r="M1848" s="0" t="str">
        <f aca="false">VLOOKUP($D1848,metadata!$B$2:$S$451,10,0)</f>
        <v/>
      </c>
      <c r="N1848" s="0" t="str">
        <f aca="false">VLOOKUP($D1848,metadata!$B$2:$S$451,11,0)</f>
        <v>Aedes triseratius</v>
      </c>
      <c r="O1848" s="0" t="str">
        <f aca="false">VLOOKUP($D1848,metadata!$B$2:$S$451,12,0)</f>
        <v>diptera</v>
      </c>
      <c r="P1848" s="0" t="str">
        <f aca="false">VLOOKUP($D1848,metadata!$B$2:$S$451,13,0)</f>
        <v>BURDETTE</v>
      </c>
      <c r="Q1848" s="0" t="n">
        <f aca="false">VLOOKUP($D1848,metadata!$B$2:$S$451,14,0)</f>
        <v>41.613333</v>
      </c>
      <c r="R1848" s="0" t="n">
        <f aca="false">VLOOKUP($D1848,metadata!$B$2:$S$451,15,0)</f>
        <v>-86.2475</v>
      </c>
      <c r="S1848" s="0" t="n">
        <f aca="false">VLOOKUP($D1848,metadata!$B$2:$S$451,16,0)</f>
        <v>0.2</v>
      </c>
      <c r="T1848" s="0" t="str">
        <f aca="false">VLOOKUP($D1848,metadata!$B$2:$S$451,17,0)</f>
        <v/>
      </c>
      <c r="U1848" s="0" t="str">
        <f aca="false">VLOOKUP($D1848,metadata!$B$2:$S$451,18,0)</f>
        <v/>
      </c>
      <c r="V1848" s="0" t="n">
        <f aca="false">VLOOKUP($D1848,metadata!$B$2:$Z$451,19,0)</f>
        <v>90</v>
      </c>
      <c r="W1848" s="0" t="str">
        <f aca="false">VLOOKUP($D1848,metadata!$B$2:$Z$451,20,0)</f>
        <v>global average</v>
      </c>
      <c r="X1848" s="0" t="str">
        <f aca="false">VLOOKUP($D1848,metadata!$B$2:$Z$451,21,0)</f>
        <v/>
      </c>
      <c r="Y1848" s="0" t="n">
        <f aca="false">VLOOKUP($D1848,metadata!$B$2:$Z$451,22,0)</f>
        <v>48</v>
      </c>
      <c r="Z1848" s="0" t="str">
        <f aca="false">VLOOKUP($D1848,metadata!$B$2:$Z$451,23,0)</f>
        <v/>
      </c>
      <c r="AA1848" s="0" t="str">
        <f aca="false">VLOOKUP($D1848,metadata!$B$2:$Z$451,24,0)</f>
        <v>egg</v>
      </c>
      <c r="AB1848" s="0" t="str">
        <f aca="false">VLOOKUP($D1848,metadata!$B$2:$Z$451,25,0)</f>
        <v/>
      </c>
      <c r="AC1848" s="0" t="n">
        <v>18.0370337867485</v>
      </c>
      <c r="AD1848" s="0" t="n">
        <v>0.93023255813955</v>
      </c>
      <c r="AF1848" s="0" t="n">
        <f aca="false">IF(AE1848="",V1848,AE1848)</f>
        <v>90</v>
      </c>
      <c r="AG1848" s="0" t="n">
        <f aca="false">ROUND(AC1848,1)</f>
        <v>18</v>
      </c>
      <c r="AH1848" s="0" t="n">
        <v>1983</v>
      </c>
      <c r="AI1848" s="0" t="s">
        <v>37</v>
      </c>
      <c r="AJ1848" s="0" t="s">
        <v>37</v>
      </c>
    </row>
    <row r="1849" customFormat="false" ht="13.8" hidden="false" customHeight="false" outlineLevel="0" collapsed="false">
      <c r="C1849" s="0" t="n">
        <v>1857</v>
      </c>
      <c r="D1849" s="3" t="str">
        <f aca="false">VLOOKUP(C1849,$A$1:$B$451,2)</f>
        <v>48- BURDETTE</v>
      </c>
      <c r="E1849" s="0" t="str">
        <f aca="false">VLOOKUP($D1849,metadata!$B$2:$S$451,2,0)</f>
        <v>SHROYER, DA; CRAIG, GB</v>
      </c>
      <c r="F1849" s="0" t="str">
        <f aca="false">VLOOKUP($D1849,metadata!$B$2:$S$451,3,0)</f>
        <v>EGG DIAPAUSE IN AEDES-TRISERIATUS (DIPTERA, CULICIDAE) - GEOGRAPHIC-VARIATION IN PHOTOPERIODIC RESPONSE AND FACTORS INFLUENCING DIAPAUSE TERMINATION</v>
      </c>
      <c r="G1849" s="0" t="str">
        <f aca="false">VLOOKUP($D1849,metadata!$B$2:$S$451,4,0)</f>
        <v>10.1093/jmedent/20.6.601</v>
      </c>
      <c r="H1849" s="0" t="str">
        <f aca="false">VLOOKUP($D1849,metadata!$B$2:$S$451,5,0)</f>
        <v>y</v>
      </c>
      <c r="I1849" s="0" t="str">
        <f aca="false">VLOOKUP($D1849,metadata!$B$2:$S$451,6,0)</f>
        <v>a</v>
      </c>
      <c r="J1849" s="0" t="str">
        <f aca="false">VLOOKUP($D1849,metadata!$B$2:$S$451,7,0)</f>
        <v>i</v>
      </c>
      <c r="K1849" s="0" t="n">
        <f aca="false">VLOOKUP($D1849,metadata!$B$2:$S$451,8,0)</f>
        <v>9</v>
      </c>
      <c r="L1849" s="0" t="n">
        <f aca="false">VLOOKUP($D1849,metadata!$B$2:$S$451,9,0)</f>
        <v>11</v>
      </c>
      <c r="M1849" s="0" t="str">
        <f aca="false">VLOOKUP($D1849,metadata!$B$2:$S$451,10,0)</f>
        <v/>
      </c>
      <c r="N1849" s="0" t="str">
        <f aca="false">VLOOKUP($D1849,metadata!$B$2:$S$451,11,0)</f>
        <v>Aedes triseratius</v>
      </c>
      <c r="O1849" s="0" t="str">
        <f aca="false">VLOOKUP($D1849,metadata!$B$2:$S$451,12,0)</f>
        <v>diptera</v>
      </c>
      <c r="P1849" s="0" t="str">
        <f aca="false">VLOOKUP($D1849,metadata!$B$2:$S$451,13,0)</f>
        <v>BURDETTE</v>
      </c>
      <c r="Q1849" s="0" t="n">
        <f aca="false">VLOOKUP($D1849,metadata!$B$2:$S$451,14,0)</f>
        <v>41.613333</v>
      </c>
      <c r="R1849" s="0" t="n">
        <f aca="false">VLOOKUP($D1849,metadata!$B$2:$S$451,15,0)</f>
        <v>-86.2475</v>
      </c>
      <c r="S1849" s="0" t="n">
        <f aca="false">VLOOKUP($D1849,metadata!$B$2:$S$451,16,0)</f>
        <v>0.2</v>
      </c>
      <c r="T1849" s="0" t="str">
        <f aca="false">VLOOKUP($D1849,metadata!$B$2:$S$451,17,0)</f>
        <v/>
      </c>
      <c r="U1849" s="0" t="str">
        <f aca="false">VLOOKUP($D1849,metadata!$B$2:$S$451,18,0)</f>
        <v/>
      </c>
      <c r="V1849" s="0" t="n">
        <f aca="false">VLOOKUP($D1849,metadata!$B$2:$Z$451,19,0)</f>
        <v>90</v>
      </c>
      <c r="W1849" s="0" t="str">
        <f aca="false">VLOOKUP($D1849,metadata!$B$2:$Z$451,20,0)</f>
        <v>global average</v>
      </c>
      <c r="X1849" s="0" t="str">
        <f aca="false">VLOOKUP($D1849,metadata!$B$2:$Z$451,21,0)</f>
        <v/>
      </c>
      <c r="Y1849" s="0" t="n">
        <f aca="false">VLOOKUP($D1849,metadata!$B$2:$Z$451,22,0)</f>
        <v>48</v>
      </c>
      <c r="Z1849" s="0" t="str">
        <f aca="false">VLOOKUP($D1849,metadata!$B$2:$Z$451,23,0)</f>
        <v/>
      </c>
      <c r="AA1849" s="0" t="str">
        <f aca="false">VLOOKUP($D1849,metadata!$B$2:$Z$451,24,0)</f>
        <v>egg</v>
      </c>
      <c r="AB1849" s="0" t="str">
        <f aca="false">VLOOKUP($D1849,metadata!$B$2:$Z$451,25,0)</f>
        <v/>
      </c>
      <c r="AC1849" s="0" t="n">
        <v>23.9982448442299</v>
      </c>
      <c r="AD1849" s="0" t="n">
        <v>2.32558139534884</v>
      </c>
      <c r="AF1849" s="0" t="n">
        <f aca="false">IF(AE1849="",V1849,AE1849)</f>
        <v>90</v>
      </c>
      <c r="AG1849" s="0" t="n">
        <f aca="false">ROUND(AC1849,1)</f>
        <v>24</v>
      </c>
      <c r="AH1849" s="0" t="n">
        <v>1983</v>
      </c>
      <c r="AI1849" s="0" t="s">
        <v>37</v>
      </c>
      <c r="AJ1849" s="0" t="s">
        <v>37</v>
      </c>
    </row>
    <row r="1850" customFormat="false" ht="13.8" hidden="false" customHeight="false" outlineLevel="0" collapsed="false">
      <c r="C1850" s="0" t="n">
        <v>1858</v>
      </c>
      <c r="D1850" s="3" t="str">
        <f aca="false">VLOOKUP(C1850,$A$1:$B$451,2)</f>
        <v>48- TOPSY</v>
      </c>
      <c r="E1850" s="0" t="str">
        <f aca="false">VLOOKUP($D1850,metadata!$B$2:$S$451,2,0)</f>
        <v>SHROYER, DA; CRAIG, GB</v>
      </c>
      <c r="F1850" s="0" t="str">
        <f aca="false">VLOOKUP($D1850,metadata!$B$2:$S$451,3,0)</f>
        <v>EGG DIAPAUSE IN AEDES-TRISERIATUS (DIPTERA, CULICIDAE) - GEOGRAPHIC-VARIATION IN PHOTOPERIODIC RESPONSE AND FACTORS INFLUENCING DIAPAUSE TERMINATION</v>
      </c>
      <c r="G1850" s="0" t="str">
        <f aca="false">VLOOKUP($D1850,metadata!$B$2:$S$451,4,0)</f>
        <v>10.1093/jmedent/20.6.601</v>
      </c>
      <c r="H1850" s="0" t="str">
        <f aca="false">VLOOKUP($D1850,metadata!$B$2:$S$451,5,0)</f>
        <v>y</v>
      </c>
      <c r="I1850" s="0" t="str">
        <f aca="false">VLOOKUP($D1850,metadata!$B$2:$S$451,6,0)</f>
        <v>a</v>
      </c>
      <c r="J1850" s="0" t="str">
        <f aca="false">VLOOKUP($D1850,metadata!$B$2:$S$451,7,0)</f>
        <v>i</v>
      </c>
      <c r="K1850" s="0" t="n">
        <f aca="false">VLOOKUP($D1850,metadata!$B$2:$S$451,8,0)</f>
        <v>9</v>
      </c>
      <c r="L1850" s="0" t="n">
        <f aca="false">VLOOKUP($D1850,metadata!$B$2:$S$451,9,0)</f>
        <v>10</v>
      </c>
      <c r="M1850" s="0" t="str">
        <f aca="false">VLOOKUP($D1850,metadata!$B$2:$S$451,10,0)</f>
        <v/>
      </c>
      <c r="N1850" s="0" t="str">
        <f aca="false">VLOOKUP($D1850,metadata!$B$2:$S$451,11,0)</f>
        <v>Aedes triseratius</v>
      </c>
      <c r="O1850" s="0" t="str">
        <f aca="false">VLOOKUP($D1850,metadata!$B$2:$S$451,12,0)</f>
        <v>diptera</v>
      </c>
      <c r="P1850" s="0" t="str">
        <f aca="false">VLOOKUP($D1850,metadata!$B$2:$S$451,13,0)</f>
        <v>TOPSY</v>
      </c>
      <c r="Q1850" s="0" t="n">
        <f aca="false">VLOOKUP($D1850,metadata!$B$2:$S$451,14,0)</f>
        <v>30.280278</v>
      </c>
      <c r="R1850" s="0" t="n">
        <f aca="false">VLOOKUP($D1850,metadata!$B$2:$S$451,15,0)</f>
        <v>-93.360833</v>
      </c>
      <c r="S1850" s="0" t="n">
        <f aca="false">VLOOKUP($D1850,metadata!$B$2:$S$451,16,0)</f>
        <v>0.2</v>
      </c>
      <c r="T1850" s="0" t="str">
        <f aca="false">VLOOKUP($D1850,metadata!$B$2:$S$451,17,0)</f>
        <v/>
      </c>
      <c r="U1850" s="0" t="str">
        <f aca="false">VLOOKUP($D1850,metadata!$B$2:$S$451,18,0)</f>
        <v/>
      </c>
      <c r="V1850" s="0" t="n">
        <f aca="false">VLOOKUP($D1850,metadata!$B$2:$Z$451,19,0)</f>
        <v>90</v>
      </c>
      <c r="W1850" s="0" t="str">
        <f aca="false">VLOOKUP($D1850,metadata!$B$2:$Z$451,20,0)</f>
        <v>global average</v>
      </c>
      <c r="X1850" s="0" t="str">
        <f aca="false">VLOOKUP($D1850,metadata!$B$2:$Z$451,21,0)</f>
        <v/>
      </c>
      <c r="Y1850" s="0" t="n">
        <f aca="false">VLOOKUP($D1850,metadata!$B$2:$Z$451,22,0)</f>
        <v>48</v>
      </c>
      <c r="Z1850" s="0" t="str">
        <f aca="false">VLOOKUP($D1850,metadata!$B$2:$Z$451,23,0)</f>
        <v/>
      </c>
      <c r="AA1850" s="0" t="str">
        <f aca="false">VLOOKUP($D1850,metadata!$B$2:$Z$451,24,0)</f>
        <v>egg</v>
      </c>
      <c r="AB1850" s="0" t="str">
        <f aca="false">VLOOKUP($D1850,metadata!$B$2:$Z$451,25,0)</f>
        <v/>
      </c>
      <c r="AC1850" s="0" t="n">
        <v>9.89170688898639</v>
      </c>
      <c r="AD1850" s="0" t="n">
        <v>93.4883720930232</v>
      </c>
      <c r="AF1850" s="0" t="n">
        <f aca="false">IF(AE1850="",V1850,AE1850)</f>
        <v>90</v>
      </c>
      <c r="AG1850" s="0" t="n">
        <v>10</v>
      </c>
      <c r="AH1850" s="0" t="n">
        <v>1983</v>
      </c>
      <c r="AI1850" s="0" t="s">
        <v>37</v>
      </c>
      <c r="AJ1850" s="0" t="s">
        <v>38</v>
      </c>
    </row>
    <row r="1851" customFormat="false" ht="13.8" hidden="false" customHeight="false" outlineLevel="0" collapsed="false">
      <c r="C1851" s="0" t="n">
        <v>1859</v>
      </c>
      <c r="D1851" s="3" t="str">
        <f aca="false">VLOOKUP(C1851,$A$1:$B$451,2)</f>
        <v>48- TOPSY</v>
      </c>
      <c r="E1851" s="0" t="str">
        <f aca="false">VLOOKUP($D1851,metadata!$B$2:$S$451,2,0)</f>
        <v>SHROYER, DA; CRAIG, GB</v>
      </c>
      <c r="F1851" s="0" t="str">
        <f aca="false">VLOOKUP($D1851,metadata!$B$2:$S$451,3,0)</f>
        <v>EGG DIAPAUSE IN AEDES-TRISERIATUS (DIPTERA, CULICIDAE) - GEOGRAPHIC-VARIATION IN PHOTOPERIODIC RESPONSE AND FACTORS INFLUENCING DIAPAUSE TERMINATION</v>
      </c>
      <c r="G1851" s="0" t="str">
        <f aca="false">VLOOKUP($D1851,metadata!$B$2:$S$451,4,0)</f>
        <v>10.1093/jmedent/20.6.601</v>
      </c>
      <c r="H1851" s="0" t="str">
        <f aca="false">VLOOKUP($D1851,metadata!$B$2:$S$451,5,0)</f>
        <v>y</v>
      </c>
      <c r="I1851" s="0" t="str">
        <f aca="false">VLOOKUP($D1851,metadata!$B$2:$S$451,6,0)</f>
        <v>a</v>
      </c>
      <c r="J1851" s="0" t="str">
        <f aca="false">VLOOKUP($D1851,metadata!$B$2:$S$451,7,0)</f>
        <v>i</v>
      </c>
      <c r="K1851" s="0" t="n">
        <f aca="false">VLOOKUP($D1851,metadata!$B$2:$S$451,8,0)</f>
        <v>9</v>
      </c>
      <c r="L1851" s="0" t="n">
        <f aca="false">VLOOKUP($D1851,metadata!$B$2:$S$451,9,0)</f>
        <v>10</v>
      </c>
      <c r="M1851" s="0" t="str">
        <f aca="false">VLOOKUP($D1851,metadata!$B$2:$S$451,10,0)</f>
        <v/>
      </c>
      <c r="N1851" s="0" t="str">
        <f aca="false">VLOOKUP($D1851,metadata!$B$2:$S$451,11,0)</f>
        <v>Aedes triseratius</v>
      </c>
      <c r="O1851" s="0" t="str">
        <f aca="false">VLOOKUP($D1851,metadata!$B$2:$S$451,12,0)</f>
        <v>diptera</v>
      </c>
      <c r="P1851" s="0" t="str">
        <f aca="false">VLOOKUP($D1851,metadata!$B$2:$S$451,13,0)</f>
        <v>TOPSY</v>
      </c>
      <c r="Q1851" s="0" t="n">
        <f aca="false">VLOOKUP($D1851,metadata!$B$2:$S$451,14,0)</f>
        <v>30.280278</v>
      </c>
      <c r="R1851" s="0" t="n">
        <f aca="false">VLOOKUP($D1851,metadata!$B$2:$S$451,15,0)</f>
        <v>-93.360833</v>
      </c>
      <c r="S1851" s="0" t="n">
        <f aca="false">VLOOKUP($D1851,metadata!$B$2:$S$451,16,0)</f>
        <v>0.2</v>
      </c>
      <c r="T1851" s="0" t="str">
        <f aca="false">VLOOKUP($D1851,metadata!$B$2:$S$451,17,0)</f>
        <v/>
      </c>
      <c r="U1851" s="0" t="str">
        <f aca="false">VLOOKUP($D1851,metadata!$B$2:$S$451,18,0)</f>
        <v/>
      </c>
      <c r="V1851" s="0" t="n">
        <f aca="false">VLOOKUP($D1851,metadata!$B$2:$Z$451,19,0)</f>
        <v>90</v>
      </c>
      <c r="W1851" s="0" t="str">
        <f aca="false">VLOOKUP($D1851,metadata!$B$2:$Z$451,20,0)</f>
        <v>global average</v>
      </c>
      <c r="X1851" s="0" t="str">
        <f aca="false">VLOOKUP($D1851,metadata!$B$2:$Z$451,21,0)</f>
        <v/>
      </c>
      <c r="Y1851" s="0" t="n">
        <f aca="false">VLOOKUP($D1851,metadata!$B$2:$Z$451,22,0)</f>
        <v>48</v>
      </c>
      <c r="Z1851" s="0" t="str">
        <f aca="false">VLOOKUP($D1851,metadata!$B$2:$Z$451,23,0)</f>
        <v/>
      </c>
      <c r="AA1851" s="0" t="str">
        <f aca="false">VLOOKUP($D1851,metadata!$B$2:$Z$451,24,0)</f>
        <v>egg</v>
      </c>
      <c r="AB1851" s="0" t="str">
        <f aca="false">VLOOKUP($D1851,metadata!$B$2:$Z$451,25,0)</f>
        <v/>
      </c>
      <c r="AC1851" s="0" t="n">
        <v>10.9476086002632</v>
      </c>
      <c r="AD1851" s="0" t="n">
        <v>94.4186046511627</v>
      </c>
      <c r="AF1851" s="0" t="n">
        <f aca="false">IF(AE1851="",V1851,AE1851)</f>
        <v>90</v>
      </c>
      <c r="AG1851" s="0" t="n">
        <v>11</v>
      </c>
      <c r="AH1851" s="0" t="n">
        <v>1983</v>
      </c>
      <c r="AI1851" s="0" t="s">
        <v>37</v>
      </c>
      <c r="AJ1851" s="0" t="s">
        <v>38</v>
      </c>
    </row>
    <row r="1852" customFormat="false" ht="13.8" hidden="false" customHeight="false" outlineLevel="0" collapsed="false">
      <c r="C1852" s="0" t="n">
        <v>1860</v>
      </c>
      <c r="D1852" s="3" t="str">
        <f aca="false">VLOOKUP(C1852,$A$1:$B$451,2)</f>
        <v>48- TOPSY</v>
      </c>
      <c r="E1852" s="0" t="str">
        <f aca="false">VLOOKUP($D1852,metadata!$B$2:$S$451,2,0)</f>
        <v>SHROYER, DA; CRAIG, GB</v>
      </c>
      <c r="F1852" s="0" t="str">
        <f aca="false">VLOOKUP($D1852,metadata!$B$2:$S$451,3,0)</f>
        <v>EGG DIAPAUSE IN AEDES-TRISERIATUS (DIPTERA, CULICIDAE) - GEOGRAPHIC-VARIATION IN PHOTOPERIODIC RESPONSE AND FACTORS INFLUENCING DIAPAUSE TERMINATION</v>
      </c>
      <c r="G1852" s="0" t="str">
        <f aca="false">VLOOKUP($D1852,metadata!$B$2:$S$451,4,0)</f>
        <v>10.1093/jmedent/20.6.601</v>
      </c>
      <c r="H1852" s="0" t="str">
        <f aca="false">VLOOKUP($D1852,metadata!$B$2:$S$451,5,0)</f>
        <v>y</v>
      </c>
      <c r="I1852" s="0" t="str">
        <f aca="false">VLOOKUP($D1852,metadata!$B$2:$S$451,6,0)</f>
        <v>a</v>
      </c>
      <c r="J1852" s="0" t="str">
        <f aca="false">VLOOKUP($D1852,metadata!$B$2:$S$451,7,0)</f>
        <v>i</v>
      </c>
      <c r="K1852" s="0" t="n">
        <f aca="false">VLOOKUP($D1852,metadata!$B$2:$S$451,8,0)</f>
        <v>9</v>
      </c>
      <c r="L1852" s="0" t="n">
        <f aca="false">VLOOKUP($D1852,metadata!$B$2:$S$451,9,0)</f>
        <v>10</v>
      </c>
      <c r="M1852" s="0" t="str">
        <f aca="false">VLOOKUP($D1852,metadata!$B$2:$S$451,10,0)</f>
        <v/>
      </c>
      <c r="N1852" s="0" t="str">
        <f aca="false">VLOOKUP($D1852,metadata!$B$2:$S$451,11,0)</f>
        <v>Aedes triseratius</v>
      </c>
      <c r="O1852" s="0" t="str">
        <f aca="false">VLOOKUP($D1852,metadata!$B$2:$S$451,12,0)</f>
        <v>diptera</v>
      </c>
      <c r="P1852" s="0" t="str">
        <f aca="false">VLOOKUP($D1852,metadata!$B$2:$S$451,13,0)</f>
        <v>TOPSY</v>
      </c>
      <c r="Q1852" s="0" t="n">
        <f aca="false">VLOOKUP($D1852,metadata!$B$2:$S$451,14,0)</f>
        <v>30.280278</v>
      </c>
      <c r="R1852" s="0" t="n">
        <f aca="false">VLOOKUP($D1852,metadata!$B$2:$S$451,15,0)</f>
        <v>-93.360833</v>
      </c>
      <c r="S1852" s="0" t="n">
        <f aca="false">VLOOKUP($D1852,metadata!$B$2:$S$451,16,0)</f>
        <v>0.2</v>
      </c>
      <c r="T1852" s="0" t="str">
        <f aca="false">VLOOKUP($D1852,metadata!$B$2:$S$451,17,0)</f>
        <v/>
      </c>
      <c r="U1852" s="0" t="str">
        <f aca="false">VLOOKUP($D1852,metadata!$B$2:$S$451,18,0)</f>
        <v/>
      </c>
      <c r="V1852" s="0" t="n">
        <f aca="false">VLOOKUP($D1852,metadata!$B$2:$Z$451,19,0)</f>
        <v>90</v>
      </c>
      <c r="W1852" s="0" t="str">
        <f aca="false">VLOOKUP($D1852,metadata!$B$2:$Z$451,20,0)</f>
        <v>global average</v>
      </c>
      <c r="X1852" s="0" t="str">
        <f aca="false">VLOOKUP($D1852,metadata!$B$2:$Z$451,21,0)</f>
        <v/>
      </c>
      <c r="Y1852" s="0" t="n">
        <f aca="false">VLOOKUP($D1852,metadata!$B$2:$Z$451,22,0)</f>
        <v>48</v>
      </c>
      <c r="Z1852" s="0" t="str">
        <f aca="false">VLOOKUP($D1852,metadata!$B$2:$Z$451,23,0)</f>
        <v/>
      </c>
      <c r="AA1852" s="0" t="str">
        <f aca="false">VLOOKUP($D1852,metadata!$B$2:$Z$451,24,0)</f>
        <v>egg</v>
      </c>
      <c r="AB1852" s="0" t="str">
        <f aca="false">VLOOKUP($D1852,metadata!$B$2:$Z$451,25,0)</f>
        <v/>
      </c>
      <c r="AC1852" s="0" t="n">
        <v>11.8873189995612</v>
      </c>
      <c r="AD1852" s="0" t="n">
        <v>49.3023255813953</v>
      </c>
      <c r="AF1852" s="0" t="n">
        <f aca="false">IF(AE1852="",V1852,AE1852)</f>
        <v>90</v>
      </c>
      <c r="AG1852" s="0" t="n">
        <v>12</v>
      </c>
      <c r="AH1852" s="0" t="n">
        <v>1983</v>
      </c>
      <c r="AI1852" s="0" t="s">
        <v>37</v>
      </c>
      <c r="AJ1852" s="0" t="s">
        <v>38</v>
      </c>
    </row>
    <row r="1853" customFormat="false" ht="13.8" hidden="false" customHeight="false" outlineLevel="0" collapsed="false">
      <c r="C1853" s="0" t="n">
        <v>1861</v>
      </c>
      <c r="D1853" s="3" t="str">
        <f aca="false">VLOOKUP(C1853,$A$1:$B$451,2)</f>
        <v>48- TOPSY</v>
      </c>
      <c r="E1853" s="0" t="str">
        <f aca="false">VLOOKUP($D1853,metadata!$B$2:$S$451,2,0)</f>
        <v>SHROYER, DA; CRAIG, GB</v>
      </c>
      <c r="F1853" s="0" t="str">
        <f aca="false">VLOOKUP($D1853,metadata!$B$2:$S$451,3,0)</f>
        <v>EGG DIAPAUSE IN AEDES-TRISERIATUS (DIPTERA, CULICIDAE) - GEOGRAPHIC-VARIATION IN PHOTOPERIODIC RESPONSE AND FACTORS INFLUENCING DIAPAUSE TERMINATION</v>
      </c>
      <c r="G1853" s="0" t="str">
        <f aca="false">VLOOKUP($D1853,metadata!$B$2:$S$451,4,0)</f>
        <v>10.1093/jmedent/20.6.601</v>
      </c>
      <c r="H1853" s="0" t="str">
        <f aca="false">VLOOKUP($D1853,metadata!$B$2:$S$451,5,0)</f>
        <v>y</v>
      </c>
      <c r="I1853" s="0" t="str">
        <f aca="false">VLOOKUP($D1853,metadata!$B$2:$S$451,6,0)</f>
        <v>a</v>
      </c>
      <c r="J1853" s="0" t="str">
        <f aca="false">VLOOKUP($D1853,metadata!$B$2:$S$451,7,0)</f>
        <v>i</v>
      </c>
      <c r="K1853" s="0" t="n">
        <f aca="false">VLOOKUP($D1853,metadata!$B$2:$S$451,8,0)</f>
        <v>9</v>
      </c>
      <c r="L1853" s="0" t="n">
        <f aca="false">VLOOKUP($D1853,metadata!$B$2:$S$451,9,0)</f>
        <v>10</v>
      </c>
      <c r="M1853" s="0" t="str">
        <f aca="false">VLOOKUP($D1853,metadata!$B$2:$S$451,10,0)</f>
        <v/>
      </c>
      <c r="N1853" s="0" t="str">
        <f aca="false">VLOOKUP($D1853,metadata!$B$2:$S$451,11,0)</f>
        <v>Aedes triseratius</v>
      </c>
      <c r="O1853" s="0" t="str">
        <f aca="false">VLOOKUP($D1853,metadata!$B$2:$S$451,12,0)</f>
        <v>diptera</v>
      </c>
      <c r="P1853" s="0" t="str">
        <f aca="false">VLOOKUP($D1853,metadata!$B$2:$S$451,13,0)</f>
        <v>TOPSY</v>
      </c>
      <c r="Q1853" s="0" t="n">
        <f aca="false">VLOOKUP($D1853,metadata!$B$2:$S$451,14,0)</f>
        <v>30.280278</v>
      </c>
      <c r="R1853" s="0" t="n">
        <f aca="false">VLOOKUP($D1853,metadata!$B$2:$S$451,15,0)</f>
        <v>-93.360833</v>
      </c>
      <c r="S1853" s="0" t="n">
        <f aca="false">VLOOKUP($D1853,metadata!$B$2:$S$451,16,0)</f>
        <v>0.2</v>
      </c>
      <c r="T1853" s="0" t="str">
        <f aca="false">VLOOKUP($D1853,metadata!$B$2:$S$451,17,0)</f>
        <v/>
      </c>
      <c r="U1853" s="0" t="str">
        <f aca="false">VLOOKUP($D1853,metadata!$B$2:$S$451,18,0)</f>
        <v/>
      </c>
      <c r="V1853" s="0" t="n">
        <f aca="false">VLOOKUP($D1853,metadata!$B$2:$Z$451,19,0)</f>
        <v>90</v>
      </c>
      <c r="W1853" s="0" t="str">
        <f aca="false">VLOOKUP($D1853,metadata!$B$2:$Z$451,20,0)</f>
        <v>global average</v>
      </c>
      <c r="X1853" s="0" t="str">
        <f aca="false">VLOOKUP($D1853,metadata!$B$2:$Z$451,21,0)</f>
        <v/>
      </c>
      <c r="Y1853" s="0" t="n">
        <f aca="false">VLOOKUP($D1853,metadata!$B$2:$Z$451,22,0)</f>
        <v>48</v>
      </c>
      <c r="Z1853" s="0" t="str">
        <f aca="false">VLOOKUP($D1853,metadata!$B$2:$Z$451,23,0)</f>
        <v/>
      </c>
      <c r="AA1853" s="0" t="str">
        <f aca="false">VLOOKUP($D1853,metadata!$B$2:$Z$451,24,0)</f>
        <v>egg</v>
      </c>
      <c r="AB1853" s="0" t="str">
        <f aca="false">VLOOKUP($D1853,metadata!$B$2:$Z$451,25,0)</f>
        <v/>
      </c>
      <c r="AC1853" s="0" t="n">
        <v>13.0559017112768</v>
      </c>
      <c r="AD1853" s="0" t="n">
        <v>0.93023255813955</v>
      </c>
      <c r="AF1853" s="0" t="n">
        <f aca="false">IF(AE1853="",V1853,AE1853)</f>
        <v>90</v>
      </c>
      <c r="AG1853" s="0" t="n">
        <v>13</v>
      </c>
      <c r="AH1853" s="0" t="n">
        <v>1983</v>
      </c>
      <c r="AI1853" s="0" t="s">
        <v>37</v>
      </c>
      <c r="AJ1853" s="0" t="s">
        <v>38</v>
      </c>
    </row>
    <row r="1854" customFormat="false" ht="13.8" hidden="false" customHeight="false" outlineLevel="0" collapsed="false">
      <c r="C1854" s="0" t="n">
        <v>1862</v>
      </c>
      <c r="D1854" s="3" t="str">
        <f aca="false">VLOOKUP(C1854,$A$1:$B$451,2)</f>
        <v>48- TOPSY</v>
      </c>
      <c r="E1854" s="0" t="str">
        <f aca="false">VLOOKUP($D1854,metadata!$B$2:$S$451,2,0)</f>
        <v>SHROYER, DA; CRAIG, GB</v>
      </c>
      <c r="F1854" s="0" t="str">
        <f aca="false">VLOOKUP($D1854,metadata!$B$2:$S$451,3,0)</f>
        <v>EGG DIAPAUSE IN AEDES-TRISERIATUS (DIPTERA, CULICIDAE) - GEOGRAPHIC-VARIATION IN PHOTOPERIODIC RESPONSE AND FACTORS INFLUENCING DIAPAUSE TERMINATION</v>
      </c>
      <c r="G1854" s="0" t="str">
        <f aca="false">VLOOKUP($D1854,metadata!$B$2:$S$451,4,0)</f>
        <v>10.1093/jmedent/20.6.601</v>
      </c>
      <c r="H1854" s="0" t="str">
        <f aca="false">VLOOKUP($D1854,metadata!$B$2:$S$451,5,0)</f>
        <v>y</v>
      </c>
      <c r="I1854" s="0" t="str">
        <f aca="false">VLOOKUP($D1854,metadata!$B$2:$S$451,6,0)</f>
        <v>a</v>
      </c>
      <c r="J1854" s="0" t="str">
        <f aca="false">VLOOKUP($D1854,metadata!$B$2:$S$451,7,0)</f>
        <v>i</v>
      </c>
      <c r="K1854" s="0" t="n">
        <f aca="false">VLOOKUP($D1854,metadata!$B$2:$S$451,8,0)</f>
        <v>9</v>
      </c>
      <c r="L1854" s="0" t="n">
        <f aca="false">VLOOKUP($D1854,metadata!$B$2:$S$451,9,0)</f>
        <v>10</v>
      </c>
      <c r="M1854" s="0" t="str">
        <f aca="false">VLOOKUP($D1854,metadata!$B$2:$S$451,10,0)</f>
        <v/>
      </c>
      <c r="N1854" s="0" t="str">
        <f aca="false">VLOOKUP($D1854,metadata!$B$2:$S$451,11,0)</f>
        <v>Aedes triseratius</v>
      </c>
      <c r="O1854" s="0" t="str">
        <f aca="false">VLOOKUP($D1854,metadata!$B$2:$S$451,12,0)</f>
        <v>diptera</v>
      </c>
      <c r="P1854" s="0" t="str">
        <f aca="false">VLOOKUP($D1854,metadata!$B$2:$S$451,13,0)</f>
        <v>TOPSY</v>
      </c>
      <c r="Q1854" s="0" t="n">
        <f aca="false">VLOOKUP($D1854,metadata!$B$2:$S$451,14,0)</f>
        <v>30.280278</v>
      </c>
      <c r="R1854" s="0" t="n">
        <f aca="false">VLOOKUP($D1854,metadata!$B$2:$S$451,15,0)</f>
        <v>-93.360833</v>
      </c>
      <c r="S1854" s="0" t="n">
        <f aca="false">VLOOKUP($D1854,metadata!$B$2:$S$451,16,0)</f>
        <v>0.2</v>
      </c>
      <c r="T1854" s="0" t="str">
        <f aca="false">VLOOKUP($D1854,metadata!$B$2:$S$451,17,0)</f>
        <v/>
      </c>
      <c r="U1854" s="0" t="str">
        <f aca="false">VLOOKUP($D1854,metadata!$B$2:$S$451,18,0)</f>
        <v/>
      </c>
      <c r="V1854" s="0" t="n">
        <f aca="false">VLOOKUP($D1854,metadata!$B$2:$Z$451,19,0)</f>
        <v>90</v>
      </c>
      <c r="W1854" s="0" t="str">
        <f aca="false">VLOOKUP($D1854,metadata!$B$2:$Z$451,20,0)</f>
        <v>global average</v>
      </c>
      <c r="X1854" s="0" t="str">
        <f aca="false">VLOOKUP($D1854,metadata!$B$2:$Z$451,21,0)</f>
        <v/>
      </c>
      <c r="Y1854" s="0" t="n">
        <f aca="false">VLOOKUP($D1854,metadata!$B$2:$Z$451,22,0)</f>
        <v>48</v>
      </c>
      <c r="Z1854" s="0" t="str">
        <f aca="false">VLOOKUP($D1854,metadata!$B$2:$Z$451,23,0)</f>
        <v/>
      </c>
      <c r="AA1854" s="0" t="str">
        <f aca="false">VLOOKUP($D1854,metadata!$B$2:$Z$451,24,0)</f>
        <v>egg</v>
      </c>
      <c r="AB1854" s="0" t="str">
        <f aca="false">VLOOKUP($D1854,metadata!$B$2:$Z$451,25,0)</f>
        <v/>
      </c>
      <c r="AC1854" s="0" t="n">
        <v>14.0359806932865</v>
      </c>
      <c r="AD1854" s="0" t="n">
        <v>2.32558139534884</v>
      </c>
      <c r="AF1854" s="0" t="n">
        <f aca="false">IF(AE1854="",V1854,AE1854)</f>
        <v>90</v>
      </c>
      <c r="AG1854" s="0" t="n">
        <f aca="false">ROUND(AC1854,1)</f>
        <v>14</v>
      </c>
      <c r="AH1854" s="0" t="n">
        <v>1983</v>
      </c>
      <c r="AI1854" s="0" t="s">
        <v>37</v>
      </c>
      <c r="AJ1854" s="0" t="s">
        <v>38</v>
      </c>
    </row>
    <row r="1855" customFormat="false" ht="13.8" hidden="false" customHeight="false" outlineLevel="0" collapsed="false">
      <c r="C1855" s="0" t="n">
        <v>1863</v>
      </c>
      <c r="D1855" s="3" t="str">
        <f aca="false">VLOOKUP(C1855,$A$1:$B$451,2)</f>
        <v>48- TOPSY</v>
      </c>
      <c r="E1855" s="0" t="str">
        <f aca="false">VLOOKUP($D1855,metadata!$B$2:$S$451,2,0)</f>
        <v>SHROYER, DA; CRAIG, GB</v>
      </c>
      <c r="F1855" s="0" t="str">
        <f aca="false">VLOOKUP($D1855,metadata!$B$2:$S$451,3,0)</f>
        <v>EGG DIAPAUSE IN AEDES-TRISERIATUS (DIPTERA, CULICIDAE) - GEOGRAPHIC-VARIATION IN PHOTOPERIODIC RESPONSE AND FACTORS INFLUENCING DIAPAUSE TERMINATION</v>
      </c>
      <c r="G1855" s="0" t="str">
        <f aca="false">VLOOKUP($D1855,metadata!$B$2:$S$451,4,0)</f>
        <v>10.1093/jmedent/20.6.601</v>
      </c>
      <c r="H1855" s="0" t="str">
        <f aca="false">VLOOKUP($D1855,metadata!$B$2:$S$451,5,0)</f>
        <v>y</v>
      </c>
      <c r="I1855" s="0" t="str">
        <f aca="false">VLOOKUP($D1855,metadata!$B$2:$S$451,6,0)</f>
        <v>a</v>
      </c>
      <c r="J1855" s="0" t="str">
        <f aca="false">VLOOKUP($D1855,metadata!$B$2:$S$451,7,0)</f>
        <v>i</v>
      </c>
      <c r="K1855" s="0" t="n">
        <f aca="false">VLOOKUP($D1855,metadata!$B$2:$S$451,8,0)</f>
        <v>9</v>
      </c>
      <c r="L1855" s="0" t="n">
        <f aca="false">VLOOKUP($D1855,metadata!$B$2:$S$451,9,0)</f>
        <v>10</v>
      </c>
      <c r="M1855" s="0" t="str">
        <f aca="false">VLOOKUP($D1855,metadata!$B$2:$S$451,10,0)</f>
        <v/>
      </c>
      <c r="N1855" s="0" t="str">
        <f aca="false">VLOOKUP($D1855,metadata!$B$2:$S$451,11,0)</f>
        <v>Aedes triseratius</v>
      </c>
      <c r="O1855" s="0" t="str">
        <f aca="false">VLOOKUP($D1855,metadata!$B$2:$S$451,12,0)</f>
        <v>diptera</v>
      </c>
      <c r="P1855" s="0" t="str">
        <f aca="false">VLOOKUP($D1855,metadata!$B$2:$S$451,13,0)</f>
        <v>TOPSY</v>
      </c>
      <c r="Q1855" s="0" t="n">
        <f aca="false">VLOOKUP($D1855,metadata!$B$2:$S$451,14,0)</f>
        <v>30.280278</v>
      </c>
      <c r="R1855" s="0" t="n">
        <f aca="false">VLOOKUP($D1855,metadata!$B$2:$S$451,15,0)</f>
        <v>-93.360833</v>
      </c>
      <c r="S1855" s="0" t="n">
        <f aca="false">VLOOKUP($D1855,metadata!$B$2:$S$451,16,0)</f>
        <v>0.2</v>
      </c>
      <c r="T1855" s="0" t="str">
        <f aca="false">VLOOKUP($D1855,metadata!$B$2:$S$451,17,0)</f>
        <v/>
      </c>
      <c r="U1855" s="0" t="str">
        <f aca="false">VLOOKUP($D1855,metadata!$B$2:$S$451,18,0)</f>
        <v/>
      </c>
      <c r="V1855" s="0" t="n">
        <f aca="false">VLOOKUP($D1855,metadata!$B$2:$Z$451,19,0)</f>
        <v>90</v>
      </c>
      <c r="W1855" s="0" t="str">
        <f aca="false">VLOOKUP($D1855,metadata!$B$2:$Z$451,20,0)</f>
        <v>global average</v>
      </c>
      <c r="X1855" s="0" t="str">
        <f aca="false">VLOOKUP($D1855,metadata!$B$2:$Z$451,21,0)</f>
        <v/>
      </c>
      <c r="Y1855" s="0" t="n">
        <f aca="false">VLOOKUP($D1855,metadata!$B$2:$Z$451,22,0)</f>
        <v>48</v>
      </c>
      <c r="Z1855" s="0" t="str">
        <f aca="false">VLOOKUP($D1855,metadata!$B$2:$Z$451,23,0)</f>
        <v/>
      </c>
      <c r="AA1855" s="0" t="str">
        <f aca="false">VLOOKUP($D1855,metadata!$B$2:$Z$451,24,0)</f>
        <v>egg</v>
      </c>
      <c r="AB1855" s="0" t="str">
        <f aca="false">VLOOKUP($D1855,metadata!$B$2:$Z$451,25,0)</f>
        <v/>
      </c>
      <c r="AC1855" s="0" t="n">
        <v>15.0143045195261</v>
      </c>
      <c r="AD1855" s="0" t="n">
        <v>6.04651162790699</v>
      </c>
      <c r="AF1855" s="0" t="n">
        <f aca="false">IF(AE1855="",V1855,AE1855)</f>
        <v>90</v>
      </c>
      <c r="AG1855" s="0" t="n">
        <f aca="false">ROUND(AC1855,1)</f>
        <v>15</v>
      </c>
      <c r="AH1855" s="0" t="n">
        <v>1983</v>
      </c>
      <c r="AI1855" s="0" t="s">
        <v>37</v>
      </c>
      <c r="AJ1855" s="0" t="s">
        <v>38</v>
      </c>
    </row>
    <row r="1856" customFormat="false" ht="13.8" hidden="false" customHeight="false" outlineLevel="0" collapsed="false">
      <c r="C1856" s="0" t="n">
        <v>1864</v>
      </c>
      <c r="D1856" s="3" t="str">
        <f aca="false">VLOOKUP(C1856,$A$1:$B$451,2)</f>
        <v>48- TOPSY</v>
      </c>
      <c r="E1856" s="0" t="str">
        <f aca="false">VLOOKUP($D1856,metadata!$B$2:$S$451,2,0)</f>
        <v>SHROYER, DA; CRAIG, GB</v>
      </c>
      <c r="F1856" s="0" t="str">
        <f aca="false">VLOOKUP($D1856,metadata!$B$2:$S$451,3,0)</f>
        <v>EGG DIAPAUSE IN AEDES-TRISERIATUS (DIPTERA, CULICIDAE) - GEOGRAPHIC-VARIATION IN PHOTOPERIODIC RESPONSE AND FACTORS INFLUENCING DIAPAUSE TERMINATION</v>
      </c>
      <c r="G1856" s="0" t="str">
        <f aca="false">VLOOKUP($D1856,metadata!$B$2:$S$451,4,0)</f>
        <v>10.1093/jmedent/20.6.601</v>
      </c>
      <c r="H1856" s="0" t="str">
        <f aca="false">VLOOKUP($D1856,metadata!$B$2:$S$451,5,0)</f>
        <v>y</v>
      </c>
      <c r="I1856" s="0" t="str">
        <f aca="false">VLOOKUP($D1856,metadata!$B$2:$S$451,6,0)</f>
        <v>a</v>
      </c>
      <c r="J1856" s="0" t="str">
        <f aca="false">VLOOKUP($D1856,metadata!$B$2:$S$451,7,0)</f>
        <v>i</v>
      </c>
      <c r="K1856" s="0" t="n">
        <f aca="false">VLOOKUP($D1856,metadata!$B$2:$S$451,8,0)</f>
        <v>9</v>
      </c>
      <c r="L1856" s="0" t="n">
        <f aca="false">VLOOKUP($D1856,metadata!$B$2:$S$451,9,0)</f>
        <v>10</v>
      </c>
      <c r="M1856" s="0" t="str">
        <f aca="false">VLOOKUP($D1856,metadata!$B$2:$S$451,10,0)</f>
        <v/>
      </c>
      <c r="N1856" s="0" t="str">
        <f aca="false">VLOOKUP($D1856,metadata!$B$2:$S$451,11,0)</f>
        <v>Aedes triseratius</v>
      </c>
      <c r="O1856" s="0" t="str">
        <f aca="false">VLOOKUP($D1856,metadata!$B$2:$S$451,12,0)</f>
        <v>diptera</v>
      </c>
      <c r="P1856" s="0" t="str">
        <f aca="false">VLOOKUP($D1856,metadata!$B$2:$S$451,13,0)</f>
        <v>TOPSY</v>
      </c>
      <c r="Q1856" s="0" t="n">
        <f aca="false">VLOOKUP($D1856,metadata!$B$2:$S$451,14,0)</f>
        <v>30.280278</v>
      </c>
      <c r="R1856" s="0" t="n">
        <f aca="false">VLOOKUP($D1856,metadata!$B$2:$S$451,15,0)</f>
        <v>-93.360833</v>
      </c>
      <c r="S1856" s="0" t="n">
        <f aca="false">VLOOKUP($D1856,metadata!$B$2:$S$451,16,0)</f>
        <v>0.2</v>
      </c>
      <c r="T1856" s="0" t="str">
        <f aca="false">VLOOKUP($D1856,metadata!$B$2:$S$451,17,0)</f>
        <v/>
      </c>
      <c r="U1856" s="0" t="str">
        <f aca="false">VLOOKUP($D1856,metadata!$B$2:$S$451,18,0)</f>
        <v/>
      </c>
      <c r="V1856" s="0" t="n">
        <f aca="false">VLOOKUP($D1856,metadata!$B$2:$Z$451,19,0)</f>
        <v>90</v>
      </c>
      <c r="W1856" s="0" t="str">
        <f aca="false">VLOOKUP($D1856,metadata!$B$2:$Z$451,20,0)</f>
        <v>global average</v>
      </c>
      <c r="X1856" s="0" t="str">
        <f aca="false">VLOOKUP($D1856,metadata!$B$2:$Z$451,21,0)</f>
        <v/>
      </c>
      <c r="Y1856" s="0" t="n">
        <f aca="false">VLOOKUP($D1856,metadata!$B$2:$Z$451,22,0)</f>
        <v>48</v>
      </c>
      <c r="Z1856" s="0" t="str">
        <f aca="false">VLOOKUP($D1856,metadata!$B$2:$Z$451,23,0)</f>
        <v/>
      </c>
      <c r="AA1856" s="0" t="str">
        <f aca="false">VLOOKUP($D1856,metadata!$B$2:$Z$451,24,0)</f>
        <v>egg</v>
      </c>
      <c r="AB1856" s="0" t="str">
        <f aca="false">VLOOKUP($D1856,metadata!$B$2:$Z$451,25,0)</f>
        <v/>
      </c>
      <c r="AC1856" s="0" t="n">
        <v>15.9989469065379</v>
      </c>
      <c r="AD1856" s="0" t="n">
        <v>1.39534883720932</v>
      </c>
      <c r="AF1856" s="0" t="n">
        <f aca="false">IF(AE1856="",V1856,AE1856)</f>
        <v>90</v>
      </c>
      <c r="AG1856" s="0" t="n">
        <f aca="false">ROUND(AC1856,1)</f>
        <v>16</v>
      </c>
      <c r="AH1856" s="0" t="n">
        <v>1983</v>
      </c>
      <c r="AI1856" s="0" t="s">
        <v>37</v>
      </c>
      <c r="AJ1856" s="0" t="s">
        <v>38</v>
      </c>
    </row>
    <row r="1857" customFormat="false" ht="13.8" hidden="false" customHeight="false" outlineLevel="0" collapsed="false">
      <c r="C1857" s="0" t="n">
        <v>1865</v>
      </c>
      <c r="D1857" s="3" t="str">
        <f aca="false">VLOOKUP(C1857,$A$1:$B$451,2)</f>
        <v>48- TOPSY</v>
      </c>
      <c r="E1857" s="0" t="str">
        <f aca="false">VLOOKUP($D1857,metadata!$B$2:$S$451,2,0)</f>
        <v>SHROYER, DA; CRAIG, GB</v>
      </c>
      <c r="F1857" s="0" t="str">
        <f aca="false">VLOOKUP($D1857,metadata!$B$2:$S$451,3,0)</f>
        <v>EGG DIAPAUSE IN AEDES-TRISERIATUS (DIPTERA, CULICIDAE) - GEOGRAPHIC-VARIATION IN PHOTOPERIODIC RESPONSE AND FACTORS INFLUENCING DIAPAUSE TERMINATION</v>
      </c>
      <c r="G1857" s="0" t="str">
        <f aca="false">VLOOKUP($D1857,metadata!$B$2:$S$451,4,0)</f>
        <v>10.1093/jmedent/20.6.601</v>
      </c>
      <c r="H1857" s="0" t="str">
        <f aca="false">VLOOKUP($D1857,metadata!$B$2:$S$451,5,0)</f>
        <v>y</v>
      </c>
      <c r="I1857" s="0" t="str">
        <f aca="false">VLOOKUP($D1857,metadata!$B$2:$S$451,6,0)</f>
        <v>a</v>
      </c>
      <c r="J1857" s="0" t="str">
        <f aca="false">VLOOKUP($D1857,metadata!$B$2:$S$451,7,0)</f>
        <v>i</v>
      </c>
      <c r="K1857" s="0" t="n">
        <f aca="false">VLOOKUP($D1857,metadata!$B$2:$S$451,8,0)</f>
        <v>9</v>
      </c>
      <c r="L1857" s="0" t="n">
        <f aca="false">VLOOKUP($D1857,metadata!$B$2:$S$451,9,0)</f>
        <v>10</v>
      </c>
      <c r="M1857" s="0" t="str">
        <f aca="false">VLOOKUP($D1857,metadata!$B$2:$S$451,10,0)</f>
        <v/>
      </c>
      <c r="N1857" s="0" t="str">
        <f aca="false">VLOOKUP($D1857,metadata!$B$2:$S$451,11,0)</f>
        <v>Aedes triseratius</v>
      </c>
      <c r="O1857" s="0" t="str">
        <f aca="false">VLOOKUP($D1857,metadata!$B$2:$S$451,12,0)</f>
        <v>diptera</v>
      </c>
      <c r="P1857" s="0" t="str">
        <f aca="false">VLOOKUP($D1857,metadata!$B$2:$S$451,13,0)</f>
        <v>TOPSY</v>
      </c>
      <c r="Q1857" s="0" t="n">
        <f aca="false">VLOOKUP($D1857,metadata!$B$2:$S$451,14,0)</f>
        <v>30.280278</v>
      </c>
      <c r="R1857" s="0" t="n">
        <f aca="false">VLOOKUP($D1857,metadata!$B$2:$S$451,15,0)</f>
        <v>-93.360833</v>
      </c>
      <c r="S1857" s="0" t="n">
        <f aca="false">VLOOKUP($D1857,metadata!$B$2:$S$451,16,0)</f>
        <v>0.2</v>
      </c>
      <c r="T1857" s="0" t="str">
        <f aca="false">VLOOKUP($D1857,metadata!$B$2:$S$451,17,0)</f>
        <v/>
      </c>
      <c r="U1857" s="0" t="str">
        <f aca="false">VLOOKUP($D1857,metadata!$B$2:$S$451,18,0)</f>
        <v/>
      </c>
      <c r="V1857" s="0" t="n">
        <f aca="false">VLOOKUP($D1857,metadata!$B$2:$Z$451,19,0)</f>
        <v>90</v>
      </c>
      <c r="W1857" s="0" t="str">
        <f aca="false">VLOOKUP($D1857,metadata!$B$2:$Z$451,20,0)</f>
        <v>global average</v>
      </c>
      <c r="X1857" s="0" t="str">
        <f aca="false">VLOOKUP($D1857,metadata!$B$2:$Z$451,21,0)</f>
        <v/>
      </c>
      <c r="Y1857" s="0" t="n">
        <f aca="false">VLOOKUP($D1857,metadata!$B$2:$Z$451,22,0)</f>
        <v>48</v>
      </c>
      <c r="Z1857" s="0" t="str">
        <f aca="false">VLOOKUP($D1857,metadata!$B$2:$Z$451,23,0)</f>
        <v/>
      </c>
      <c r="AA1857" s="0" t="str">
        <f aca="false">VLOOKUP($D1857,metadata!$B$2:$Z$451,24,0)</f>
        <v>egg</v>
      </c>
      <c r="AB1857" s="0" t="str">
        <f aca="false">VLOOKUP($D1857,metadata!$B$2:$Z$451,25,0)</f>
        <v/>
      </c>
      <c r="AC1857" s="0" t="n">
        <v>17.0559017112768</v>
      </c>
      <c r="AD1857" s="0" t="n">
        <v>0.93023255813955</v>
      </c>
      <c r="AF1857" s="0" t="n">
        <f aca="false">IF(AE1857="",V1857,AE1857)</f>
        <v>90</v>
      </c>
      <c r="AG1857" s="0" t="n">
        <v>17</v>
      </c>
      <c r="AH1857" s="0" t="n">
        <v>1983</v>
      </c>
      <c r="AI1857" s="0" t="s">
        <v>37</v>
      </c>
      <c r="AJ1857" s="0" t="s">
        <v>38</v>
      </c>
    </row>
    <row r="1858" customFormat="false" ht="13.8" hidden="false" customHeight="false" outlineLevel="0" collapsed="false">
      <c r="C1858" s="0" t="n">
        <v>1866</v>
      </c>
      <c r="D1858" s="3" t="str">
        <f aca="false">VLOOKUP(C1858,$A$1:$B$451,2)</f>
        <v>48- TOPSY</v>
      </c>
      <c r="E1858" s="0" t="str">
        <f aca="false">VLOOKUP($D1858,metadata!$B$2:$S$451,2,0)</f>
        <v>SHROYER, DA; CRAIG, GB</v>
      </c>
      <c r="F1858" s="0" t="str">
        <f aca="false">VLOOKUP($D1858,metadata!$B$2:$S$451,3,0)</f>
        <v>EGG DIAPAUSE IN AEDES-TRISERIATUS (DIPTERA, CULICIDAE) - GEOGRAPHIC-VARIATION IN PHOTOPERIODIC RESPONSE AND FACTORS INFLUENCING DIAPAUSE TERMINATION</v>
      </c>
      <c r="G1858" s="0" t="str">
        <f aca="false">VLOOKUP($D1858,metadata!$B$2:$S$451,4,0)</f>
        <v>10.1093/jmedent/20.6.601</v>
      </c>
      <c r="H1858" s="0" t="str">
        <f aca="false">VLOOKUP($D1858,metadata!$B$2:$S$451,5,0)</f>
        <v>y</v>
      </c>
      <c r="I1858" s="0" t="str">
        <f aca="false">VLOOKUP($D1858,metadata!$B$2:$S$451,6,0)</f>
        <v>a</v>
      </c>
      <c r="J1858" s="0" t="str">
        <f aca="false">VLOOKUP($D1858,metadata!$B$2:$S$451,7,0)</f>
        <v>i</v>
      </c>
      <c r="K1858" s="0" t="n">
        <f aca="false">VLOOKUP($D1858,metadata!$B$2:$S$451,8,0)</f>
        <v>9</v>
      </c>
      <c r="L1858" s="0" t="n">
        <f aca="false">VLOOKUP($D1858,metadata!$B$2:$S$451,9,0)</f>
        <v>10</v>
      </c>
      <c r="M1858" s="0" t="str">
        <f aca="false">VLOOKUP($D1858,metadata!$B$2:$S$451,10,0)</f>
        <v/>
      </c>
      <c r="N1858" s="0" t="str">
        <f aca="false">VLOOKUP($D1858,metadata!$B$2:$S$451,11,0)</f>
        <v>Aedes triseratius</v>
      </c>
      <c r="O1858" s="0" t="str">
        <f aca="false">VLOOKUP($D1858,metadata!$B$2:$S$451,12,0)</f>
        <v>diptera</v>
      </c>
      <c r="P1858" s="0" t="str">
        <f aca="false">VLOOKUP($D1858,metadata!$B$2:$S$451,13,0)</f>
        <v>TOPSY</v>
      </c>
      <c r="Q1858" s="0" t="n">
        <f aca="false">VLOOKUP($D1858,metadata!$B$2:$S$451,14,0)</f>
        <v>30.280278</v>
      </c>
      <c r="R1858" s="0" t="n">
        <f aca="false">VLOOKUP($D1858,metadata!$B$2:$S$451,15,0)</f>
        <v>-93.360833</v>
      </c>
      <c r="S1858" s="0" t="n">
        <f aca="false">VLOOKUP($D1858,metadata!$B$2:$S$451,16,0)</f>
        <v>0.2</v>
      </c>
      <c r="T1858" s="0" t="str">
        <f aca="false">VLOOKUP($D1858,metadata!$B$2:$S$451,17,0)</f>
        <v/>
      </c>
      <c r="U1858" s="0" t="str">
        <f aca="false">VLOOKUP($D1858,metadata!$B$2:$S$451,18,0)</f>
        <v/>
      </c>
      <c r="V1858" s="0" t="n">
        <f aca="false">VLOOKUP($D1858,metadata!$B$2:$Z$451,19,0)</f>
        <v>90</v>
      </c>
      <c r="W1858" s="0" t="str">
        <f aca="false">VLOOKUP($D1858,metadata!$B$2:$Z$451,20,0)</f>
        <v>global average</v>
      </c>
      <c r="X1858" s="0" t="str">
        <f aca="false">VLOOKUP($D1858,metadata!$B$2:$Z$451,21,0)</f>
        <v/>
      </c>
      <c r="Y1858" s="0" t="n">
        <f aca="false">VLOOKUP($D1858,metadata!$B$2:$Z$451,22,0)</f>
        <v>48</v>
      </c>
      <c r="Z1858" s="0" t="str">
        <f aca="false">VLOOKUP($D1858,metadata!$B$2:$Z$451,23,0)</f>
        <v/>
      </c>
      <c r="AA1858" s="0" t="str">
        <f aca="false">VLOOKUP($D1858,metadata!$B$2:$Z$451,24,0)</f>
        <v>egg</v>
      </c>
      <c r="AB1858" s="0" t="str">
        <f aca="false">VLOOKUP($D1858,metadata!$B$2:$Z$451,25,0)</f>
        <v/>
      </c>
      <c r="AC1858" s="0" t="n">
        <v>18.0370337867485</v>
      </c>
      <c r="AD1858" s="0" t="n">
        <v>0.93023255813955</v>
      </c>
      <c r="AF1858" s="0" t="n">
        <f aca="false">IF(AE1858="",V1858,AE1858)</f>
        <v>90</v>
      </c>
      <c r="AG1858" s="0" t="n">
        <f aca="false">ROUND(AC1858,1)</f>
        <v>18</v>
      </c>
      <c r="AH1858" s="0" t="n">
        <v>1983</v>
      </c>
      <c r="AI1858" s="0" t="s">
        <v>37</v>
      </c>
      <c r="AJ1858" s="0" t="s">
        <v>38</v>
      </c>
    </row>
    <row r="1859" customFormat="false" ht="13.8" hidden="false" customHeight="false" outlineLevel="0" collapsed="false">
      <c r="C1859" s="0" t="n">
        <v>1867</v>
      </c>
      <c r="D1859" s="3" t="str">
        <f aca="false">VLOOKUP(C1859,$A$1:$B$451,2)</f>
        <v>48- TOPSY</v>
      </c>
      <c r="E1859" s="0" t="str">
        <f aca="false">VLOOKUP($D1859,metadata!$B$2:$S$451,2,0)</f>
        <v>SHROYER, DA; CRAIG, GB</v>
      </c>
      <c r="F1859" s="0" t="str">
        <f aca="false">VLOOKUP($D1859,metadata!$B$2:$S$451,3,0)</f>
        <v>EGG DIAPAUSE IN AEDES-TRISERIATUS (DIPTERA, CULICIDAE) - GEOGRAPHIC-VARIATION IN PHOTOPERIODIC RESPONSE AND FACTORS INFLUENCING DIAPAUSE TERMINATION</v>
      </c>
      <c r="G1859" s="0" t="str">
        <f aca="false">VLOOKUP($D1859,metadata!$B$2:$S$451,4,0)</f>
        <v>10.1093/jmedent/20.6.601</v>
      </c>
      <c r="H1859" s="0" t="str">
        <f aca="false">VLOOKUP($D1859,metadata!$B$2:$S$451,5,0)</f>
        <v>y</v>
      </c>
      <c r="I1859" s="0" t="str">
        <f aca="false">VLOOKUP($D1859,metadata!$B$2:$S$451,6,0)</f>
        <v>a</v>
      </c>
      <c r="J1859" s="0" t="str">
        <f aca="false">VLOOKUP($D1859,metadata!$B$2:$S$451,7,0)</f>
        <v>i</v>
      </c>
      <c r="K1859" s="0" t="n">
        <f aca="false">VLOOKUP($D1859,metadata!$B$2:$S$451,8,0)</f>
        <v>9</v>
      </c>
      <c r="L1859" s="0" t="n">
        <f aca="false">VLOOKUP($D1859,metadata!$B$2:$S$451,9,0)</f>
        <v>10</v>
      </c>
      <c r="M1859" s="0" t="str">
        <f aca="false">VLOOKUP($D1859,metadata!$B$2:$S$451,10,0)</f>
        <v/>
      </c>
      <c r="N1859" s="0" t="str">
        <f aca="false">VLOOKUP($D1859,metadata!$B$2:$S$451,11,0)</f>
        <v>Aedes triseratius</v>
      </c>
      <c r="O1859" s="0" t="str">
        <f aca="false">VLOOKUP($D1859,metadata!$B$2:$S$451,12,0)</f>
        <v>diptera</v>
      </c>
      <c r="P1859" s="0" t="str">
        <f aca="false">VLOOKUP($D1859,metadata!$B$2:$S$451,13,0)</f>
        <v>TOPSY</v>
      </c>
      <c r="Q1859" s="0" t="n">
        <f aca="false">VLOOKUP($D1859,metadata!$B$2:$S$451,14,0)</f>
        <v>30.280278</v>
      </c>
      <c r="R1859" s="0" t="n">
        <f aca="false">VLOOKUP($D1859,metadata!$B$2:$S$451,15,0)</f>
        <v>-93.360833</v>
      </c>
      <c r="S1859" s="0" t="n">
        <f aca="false">VLOOKUP($D1859,metadata!$B$2:$S$451,16,0)</f>
        <v>0.2</v>
      </c>
      <c r="T1859" s="0" t="str">
        <f aca="false">VLOOKUP($D1859,metadata!$B$2:$S$451,17,0)</f>
        <v/>
      </c>
      <c r="U1859" s="0" t="str">
        <f aca="false">VLOOKUP($D1859,metadata!$B$2:$S$451,18,0)</f>
        <v/>
      </c>
      <c r="V1859" s="0" t="n">
        <f aca="false">VLOOKUP($D1859,metadata!$B$2:$Z$451,19,0)</f>
        <v>90</v>
      </c>
      <c r="W1859" s="0" t="str">
        <f aca="false">VLOOKUP($D1859,metadata!$B$2:$Z$451,20,0)</f>
        <v>global average</v>
      </c>
      <c r="X1859" s="0" t="str">
        <f aca="false">VLOOKUP($D1859,metadata!$B$2:$Z$451,21,0)</f>
        <v/>
      </c>
      <c r="Y1859" s="0" t="n">
        <f aca="false">VLOOKUP($D1859,metadata!$B$2:$Z$451,22,0)</f>
        <v>48</v>
      </c>
      <c r="Z1859" s="0" t="str">
        <f aca="false">VLOOKUP($D1859,metadata!$B$2:$Z$451,23,0)</f>
        <v/>
      </c>
      <c r="AA1859" s="0" t="str">
        <f aca="false">VLOOKUP($D1859,metadata!$B$2:$Z$451,24,0)</f>
        <v>egg</v>
      </c>
      <c r="AB1859" s="0" t="str">
        <f aca="false">VLOOKUP($D1859,metadata!$B$2:$Z$451,25,0)</f>
        <v/>
      </c>
      <c r="AC1859" s="0" t="n">
        <v>24.0737165423431</v>
      </c>
      <c r="AD1859" s="0" t="n">
        <v>2.32558139534884</v>
      </c>
      <c r="AF1859" s="0" t="n">
        <f aca="false">IF(AE1859="",V1859,AE1859)</f>
        <v>90</v>
      </c>
      <c r="AG1859" s="0" t="n">
        <v>24</v>
      </c>
      <c r="AH1859" s="0" t="n">
        <v>1983</v>
      </c>
      <c r="AI1859" s="0" t="s">
        <v>37</v>
      </c>
      <c r="AJ1859" s="0" t="s">
        <v>38</v>
      </c>
    </row>
    <row r="1860" customFormat="false" ht="13.8" hidden="false" customHeight="false" outlineLevel="0" collapsed="false">
      <c r="C1860" s="0" t="n">
        <v>1868</v>
      </c>
      <c r="D1860" s="3" t="str">
        <f aca="false">VLOOKUP(C1860,$A$1:$B$451,2)</f>
        <v>48- WALTON</v>
      </c>
      <c r="E1860" s="0" t="str">
        <f aca="false">VLOOKUP($D1860,metadata!$B$2:$S$451,2,0)</f>
        <v>SHROYER, DA; CRAIG, GB</v>
      </c>
      <c r="F1860" s="0" t="str">
        <f aca="false">VLOOKUP($D1860,metadata!$B$2:$S$451,3,0)</f>
        <v>EGG DIAPAUSE IN AEDES-TRISERIATUS (DIPTERA, CULICIDAE) - GEOGRAPHIC-VARIATION IN PHOTOPERIODIC RESPONSE AND FACTORS INFLUENCING DIAPAUSE TERMINATION</v>
      </c>
      <c r="G1860" s="0" t="str">
        <f aca="false">VLOOKUP($D1860,metadata!$B$2:$S$451,4,0)</f>
        <v>10.1093/jmedent/20.6.601</v>
      </c>
      <c r="H1860" s="0" t="str">
        <f aca="false">VLOOKUP($D1860,metadata!$B$2:$S$451,5,0)</f>
        <v>y</v>
      </c>
      <c r="I1860" s="0" t="str">
        <f aca="false">VLOOKUP($D1860,metadata!$B$2:$S$451,6,0)</f>
        <v>a</v>
      </c>
      <c r="J1860" s="0" t="str">
        <f aca="false">VLOOKUP($D1860,metadata!$B$2:$S$451,7,0)</f>
        <v>i</v>
      </c>
      <c r="K1860" s="0" t="n">
        <f aca="false">VLOOKUP($D1860,metadata!$B$2:$S$451,8,0)</f>
        <v>9</v>
      </c>
      <c r="L1860" s="0" t="n">
        <f aca="false">VLOOKUP($D1860,metadata!$B$2:$S$451,9,0)</f>
        <v>9</v>
      </c>
      <c r="M1860" s="0" t="str">
        <f aca="false">VLOOKUP($D1860,metadata!$B$2:$S$451,10,0)</f>
        <v/>
      </c>
      <c r="N1860" s="0" t="str">
        <f aca="false">VLOOKUP($D1860,metadata!$B$2:$S$451,11,0)</f>
        <v>Aedes triseratius</v>
      </c>
      <c r="O1860" s="0" t="str">
        <f aca="false">VLOOKUP($D1860,metadata!$B$2:$S$451,12,0)</f>
        <v>diptera</v>
      </c>
      <c r="P1860" s="0" t="str">
        <f aca="false">VLOOKUP($D1860,metadata!$B$2:$S$451,13,0)</f>
        <v>WALTON</v>
      </c>
      <c r="Q1860" s="0" t="n">
        <f aca="false">VLOOKUP($D1860,metadata!$B$2:$S$451,14,0)</f>
        <v>41.613333</v>
      </c>
      <c r="R1860" s="0" t="n">
        <f aca="false">VLOOKUP($D1860,metadata!$B$2:$S$451,15,0)</f>
        <v>-86.2475</v>
      </c>
      <c r="S1860" s="0" t="n">
        <f aca="false">VLOOKUP($D1860,metadata!$B$2:$S$451,16,0)</f>
        <v>0.2</v>
      </c>
      <c r="T1860" s="0" t="str">
        <f aca="false">VLOOKUP($D1860,metadata!$B$2:$S$451,17,0)</f>
        <v/>
      </c>
      <c r="U1860" s="0" t="str">
        <f aca="false">VLOOKUP($D1860,metadata!$B$2:$S$451,18,0)</f>
        <v/>
      </c>
      <c r="V1860" s="0" t="n">
        <f aca="false">VLOOKUP($D1860,metadata!$B$2:$Z$451,19,0)</f>
        <v>90</v>
      </c>
      <c r="W1860" s="0" t="str">
        <f aca="false">VLOOKUP($D1860,metadata!$B$2:$Z$451,20,0)</f>
        <v>global average</v>
      </c>
      <c r="X1860" s="0" t="str">
        <f aca="false">VLOOKUP($D1860,metadata!$B$2:$Z$451,21,0)</f>
        <v/>
      </c>
      <c r="Y1860" s="0" t="n">
        <f aca="false">VLOOKUP($D1860,metadata!$B$2:$Z$451,22,0)</f>
        <v>48</v>
      </c>
      <c r="Z1860" s="0" t="str">
        <f aca="false">VLOOKUP($D1860,metadata!$B$2:$Z$451,23,0)</f>
        <v/>
      </c>
      <c r="AA1860" s="0" t="str">
        <f aca="false">VLOOKUP($D1860,metadata!$B$2:$Z$451,24,0)</f>
        <v>egg</v>
      </c>
      <c r="AB1860" s="0" t="str">
        <f aca="false">VLOOKUP($D1860,metadata!$B$2:$Z$451,25,0)</f>
        <v/>
      </c>
      <c r="AC1860" s="0" t="n">
        <v>10.0395604395604</v>
      </c>
      <c r="AD1860" s="0" t="n">
        <v>77.6923076923076</v>
      </c>
      <c r="AF1860" s="0" t="n">
        <f aca="false">IF(AE1860="",V1860,AE1860)</f>
        <v>90</v>
      </c>
      <c r="AG1860" s="0" t="n">
        <f aca="false">ROUND(AC1860,1)</f>
        <v>10</v>
      </c>
      <c r="AH1860" s="0" t="n">
        <v>1983</v>
      </c>
      <c r="AI1860" s="0" t="s">
        <v>37</v>
      </c>
      <c r="AJ1860" s="0" t="s">
        <v>38</v>
      </c>
    </row>
    <row r="1861" customFormat="false" ht="13.8" hidden="false" customHeight="false" outlineLevel="0" collapsed="false">
      <c r="C1861" s="0" t="n">
        <v>1869</v>
      </c>
      <c r="D1861" s="3" t="str">
        <f aca="false">VLOOKUP(C1861,$A$1:$B$451,2)</f>
        <v>48- WALTON</v>
      </c>
      <c r="E1861" s="0" t="str">
        <f aca="false">VLOOKUP($D1861,metadata!$B$2:$S$451,2,0)</f>
        <v>SHROYER, DA; CRAIG, GB</v>
      </c>
      <c r="F1861" s="0" t="str">
        <f aca="false">VLOOKUP($D1861,metadata!$B$2:$S$451,3,0)</f>
        <v>EGG DIAPAUSE IN AEDES-TRISERIATUS (DIPTERA, CULICIDAE) - GEOGRAPHIC-VARIATION IN PHOTOPERIODIC RESPONSE AND FACTORS INFLUENCING DIAPAUSE TERMINATION</v>
      </c>
      <c r="G1861" s="0" t="str">
        <f aca="false">VLOOKUP($D1861,metadata!$B$2:$S$451,4,0)</f>
        <v>10.1093/jmedent/20.6.601</v>
      </c>
      <c r="H1861" s="0" t="str">
        <f aca="false">VLOOKUP($D1861,metadata!$B$2:$S$451,5,0)</f>
        <v>y</v>
      </c>
      <c r="I1861" s="0" t="str">
        <f aca="false">VLOOKUP($D1861,metadata!$B$2:$S$451,6,0)</f>
        <v>a</v>
      </c>
      <c r="J1861" s="0" t="str">
        <f aca="false">VLOOKUP($D1861,metadata!$B$2:$S$451,7,0)</f>
        <v>i</v>
      </c>
      <c r="K1861" s="0" t="n">
        <f aca="false">VLOOKUP($D1861,metadata!$B$2:$S$451,8,0)</f>
        <v>9</v>
      </c>
      <c r="L1861" s="0" t="n">
        <f aca="false">VLOOKUP($D1861,metadata!$B$2:$S$451,9,0)</f>
        <v>9</v>
      </c>
      <c r="M1861" s="0" t="str">
        <f aca="false">VLOOKUP($D1861,metadata!$B$2:$S$451,10,0)</f>
        <v/>
      </c>
      <c r="N1861" s="0" t="str">
        <f aca="false">VLOOKUP($D1861,metadata!$B$2:$S$451,11,0)</f>
        <v>Aedes triseratius</v>
      </c>
      <c r="O1861" s="0" t="str">
        <f aca="false">VLOOKUP($D1861,metadata!$B$2:$S$451,12,0)</f>
        <v>diptera</v>
      </c>
      <c r="P1861" s="0" t="str">
        <f aca="false">VLOOKUP($D1861,metadata!$B$2:$S$451,13,0)</f>
        <v>WALTON</v>
      </c>
      <c r="Q1861" s="0" t="n">
        <f aca="false">VLOOKUP($D1861,metadata!$B$2:$S$451,14,0)</f>
        <v>41.613333</v>
      </c>
      <c r="R1861" s="0" t="n">
        <f aca="false">VLOOKUP($D1861,metadata!$B$2:$S$451,15,0)</f>
        <v>-86.2475</v>
      </c>
      <c r="S1861" s="0" t="n">
        <f aca="false">VLOOKUP($D1861,metadata!$B$2:$S$451,16,0)</f>
        <v>0.2</v>
      </c>
      <c r="T1861" s="0" t="str">
        <f aca="false">VLOOKUP($D1861,metadata!$B$2:$S$451,17,0)</f>
        <v/>
      </c>
      <c r="U1861" s="0" t="str">
        <f aca="false">VLOOKUP($D1861,metadata!$B$2:$S$451,18,0)</f>
        <v/>
      </c>
      <c r="V1861" s="0" t="n">
        <f aca="false">VLOOKUP($D1861,metadata!$B$2:$Z$451,19,0)</f>
        <v>90</v>
      </c>
      <c r="W1861" s="0" t="str">
        <f aca="false">VLOOKUP($D1861,metadata!$B$2:$Z$451,20,0)</f>
        <v>global average</v>
      </c>
      <c r="X1861" s="0" t="str">
        <f aca="false">VLOOKUP($D1861,metadata!$B$2:$Z$451,21,0)</f>
        <v/>
      </c>
      <c r="Y1861" s="0" t="n">
        <f aca="false">VLOOKUP($D1861,metadata!$B$2:$Z$451,22,0)</f>
        <v>48</v>
      </c>
      <c r="Z1861" s="0" t="str">
        <f aca="false">VLOOKUP($D1861,metadata!$B$2:$Z$451,23,0)</f>
        <v/>
      </c>
      <c r="AA1861" s="0" t="str">
        <f aca="false">VLOOKUP($D1861,metadata!$B$2:$Z$451,24,0)</f>
        <v>egg</v>
      </c>
      <c r="AB1861" s="0" t="str">
        <f aca="false">VLOOKUP($D1861,metadata!$B$2:$Z$451,25,0)</f>
        <v/>
      </c>
      <c r="AC1861" s="0" t="n">
        <v>11.0294505494505</v>
      </c>
      <c r="AD1861" s="0" t="n">
        <v>76.9230769230769</v>
      </c>
      <c r="AF1861" s="0" t="n">
        <f aca="false">IF(AE1861="",V1861,AE1861)</f>
        <v>90</v>
      </c>
      <c r="AG1861" s="0" t="n">
        <f aca="false">ROUND(AC1861,1)</f>
        <v>11</v>
      </c>
      <c r="AH1861" s="0" t="n">
        <v>1983</v>
      </c>
      <c r="AI1861" s="0" t="s">
        <v>37</v>
      </c>
      <c r="AJ1861" s="0" t="s">
        <v>38</v>
      </c>
    </row>
    <row r="1862" customFormat="false" ht="13.8" hidden="false" customHeight="false" outlineLevel="0" collapsed="false">
      <c r="C1862" s="0" t="n">
        <v>1870</v>
      </c>
      <c r="D1862" s="3" t="str">
        <f aca="false">VLOOKUP(C1862,$A$1:$B$451,2)</f>
        <v>48- WALTON</v>
      </c>
      <c r="E1862" s="0" t="str">
        <f aca="false">VLOOKUP($D1862,metadata!$B$2:$S$451,2,0)</f>
        <v>SHROYER, DA; CRAIG, GB</v>
      </c>
      <c r="F1862" s="0" t="str">
        <f aca="false">VLOOKUP($D1862,metadata!$B$2:$S$451,3,0)</f>
        <v>EGG DIAPAUSE IN AEDES-TRISERIATUS (DIPTERA, CULICIDAE) - GEOGRAPHIC-VARIATION IN PHOTOPERIODIC RESPONSE AND FACTORS INFLUENCING DIAPAUSE TERMINATION</v>
      </c>
      <c r="G1862" s="0" t="str">
        <f aca="false">VLOOKUP($D1862,metadata!$B$2:$S$451,4,0)</f>
        <v>10.1093/jmedent/20.6.601</v>
      </c>
      <c r="H1862" s="0" t="str">
        <f aca="false">VLOOKUP($D1862,metadata!$B$2:$S$451,5,0)</f>
        <v>y</v>
      </c>
      <c r="I1862" s="0" t="str">
        <f aca="false">VLOOKUP($D1862,metadata!$B$2:$S$451,6,0)</f>
        <v>a</v>
      </c>
      <c r="J1862" s="0" t="str">
        <f aca="false">VLOOKUP($D1862,metadata!$B$2:$S$451,7,0)</f>
        <v>i</v>
      </c>
      <c r="K1862" s="0" t="n">
        <f aca="false">VLOOKUP($D1862,metadata!$B$2:$S$451,8,0)</f>
        <v>9</v>
      </c>
      <c r="L1862" s="0" t="n">
        <f aca="false">VLOOKUP($D1862,metadata!$B$2:$S$451,9,0)</f>
        <v>9</v>
      </c>
      <c r="M1862" s="0" t="str">
        <f aca="false">VLOOKUP($D1862,metadata!$B$2:$S$451,10,0)</f>
        <v/>
      </c>
      <c r="N1862" s="0" t="str">
        <f aca="false">VLOOKUP($D1862,metadata!$B$2:$S$451,11,0)</f>
        <v>Aedes triseratius</v>
      </c>
      <c r="O1862" s="0" t="str">
        <f aca="false">VLOOKUP($D1862,metadata!$B$2:$S$451,12,0)</f>
        <v>diptera</v>
      </c>
      <c r="P1862" s="0" t="str">
        <f aca="false">VLOOKUP($D1862,metadata!$B$2:$S$451,13,0)</f>
        <v>WALTON</v>
      </c>
      <c r="Q1862" s="0" t="n">
        <f aca="false">VLOOKUP($D1862,metadata!$B$2:$S$451,14,0)</f>
        <v>41.613333</v>
      </c>
      <c r="R1862" s="0" t="n">
        <f aca="false">VLOOKUP($D1862,metadata!$B$2:$S$451,15,0)</f>
        <v>-86.2475</v>
      </c>
      <c r="S1862" s="0" t="n">
        <f aca="false">VLOOKUP($D1862,metadata!$B$2:$S$451,16,0)</f>
        <v>0.2</v>
      </c>
      <c r="T1862" s="0" t="str">
        <f aca="false">VLOOKUP($D1862,metadata!$B$2:$S$451,17,0)</f>
        <v/>
      </c>
      <c r="U1862" s="0" t="str">
        <f aca="false">VLOOKUP($D1862,metadata!$B$2:$S$451,18,0)</f>
        <v/>
      </c>
      <c r="V1862" s="0" t="n">
        <f aca="false">VLOOKUP($D1862,metadata!$B$2:$Z$451,19,0)</f>
        <v>90</v>
      </c>
      <c r="W1862" s="0" t="str">
        <f aca="false">VLOOKUP($D1862,metadata!$B$2:$Z$451,20,0)</f>
        <v>global average</v>
      </c>
      <c r="X1862" s="0" t="str">
        <f aca="false">VLOOKUP($D1862,metadata!$B$2:$Z$451,21,0)</f>
        <v/>
      </c>
      <c r="Y1862" s="0" t="n">
        <f aca="false">VLOOKUP($D1862,metadata!$B$2:$Z$451,22,0)</f>
        <v>48</v>
      </c>
      <c r="Z1862" s="0" t="str">
        <f aca="false">VLOOKUP($D1862,metadata!$B$2:$Z$451,23,0)</f>
        <v/>
      </c>
      <c r="AA1862" s="0" t="str">
        <f aca="false">VLOOKUP($D1862,metadata!$B$2:$Z$451,24,0)</f>
        <v>egg</v>
      </c>
      <c r="AB1862" s="0" t="str">
        <f aca="false">VLOOKUP($D1862,metadata!$B$2:$Z$451,25,0)</f>
        <v/>
      </c>
      <c r="AC1862" s="0" t="n">
        <v>12.0685714285714</v>
      </c>
      <c r="AD1862" s="0" t="n">
        <v>40.7692307692307</v>
      </c>
      <c r="AF1862" s="0" t="n">
        <f aca="false">IF(AE1862="",V1862,AE1862)</f>
        <v>90</v>
      </c>
      <c r="AG1862" s="0" t="n">
        <v>12</v>
      </c>
      <c r="AH1862" s="0" t="n">
        <v>1983</v>
      </c>
      <c r="AI1862" s="0" t="s">
        <v>37</v>
      </c>
      <c r="AJ1862" s="0" t="s">
        <v>38</v>
      </c>
    </row>
    <row r="1863" customFormat="false" ht="13.8" hidden="false" customHeight="false" outlineLevel="0" collapsed="false">
      <c r="C1863" s="0" t="n">
        <v>1871</v>
      </c>
      <c r="D1863" s="3" t="str">
        <f aca="false">VLOOKUP(C1863,$A$1:$B$451,2)</f>
        <v>48- WALTON</v>
      </c>
      <c r="E1863" s="0" t="str">
        <f aca="false">VLOOKUP($D1863,metadata!$B$2:$S$451,2,0)</f>
        <v>SHROYER, DA; CRAIG, GB</v>
      </c>
      <c r="F1863" s="0" t="str">
        <f aca="false">VLOOKUP($D1863,metadata!$B$2:$S$451,3,0)</f>
        <v>EGG DIAPAUSE IN AEDES-TRISERIATUS (DIPTERA, CULICIDAE) - GEOGRAPHIC-VARIATION IN PHOTOPERIODIC RESPONSE AND FACTORS INFLUENCING DIAPAUSE TERMINATION</v>
      </c>
      <c r="G1863" s="0" t="str">
        <f aca="false">VLOOKUP($D1863,metadata!$B$2:$S$451,4,0)</f>
        <v>10.1093/jmedent/20.6.601</v>
      </c>
      <c r="H1863" s="0" t="str">
        <f aca="false">VLOOKUP($D1863,metadata!$B$2:$S$451,5,0)</f>
        <v>y</v>
      </c>
      <c r="I1863" s="0" t="str">
        <f aca="false">VLOOKUP($D1863,metadata!$B$2:$S$451,6,0)</f>
        <v>a</v>
      </c>
      <c r="J1863" s="0" t="str">
        <f aca="false">VLOOKUP($D1863,metadata!$B$2:$S$451,7,0)</f>
        <v>i</v>
      </c>
      <c r="K1863" s="0" t="n">
        <f aca="false">VLOOKUP($D1863,metadata!$B$2:$S$451,8,0)</f>
        <v>9</v>
      </c>
      <c r="L1863" s="0" t="n">
        <f aca="false">VLOOKUP($D1863,metadata!$B$2:$S$451,9,0)</f>
        <v>9</v>
      </c>
      <c r="M1863" s="0" t="str">
        <f aca="false">VLOOKUP($D1863,metadata!$B$2:$S$451,10,0)</f>
        <v/>
      </c>
      <c r="N1863" s="0" t="str">
        <f aca="false">VLOOKUP($D1863,metadata!$B$2:$S$451,11,0)</f>
        <v>Aedes triseratius</v>
      </c>
      <c r="O1863" s="0" t="str">
        <f aca="false">VLOOKUP($D1863,metadata!$B$2:$S$451,12,0)</f>
        <v>diptera</v>
      </c>
      <c r="P1863" s="0" t="str">
        <f aca="false">VLOOKUP($D1863,metadata!$B$2:$S$451,13,0)</f>
        <v>WALTON</v>
      </c>
      <c r="Q1863" s="0" t="n">
        <f aca="false">VLOOKUP($D1863,metadata!$B$2:$S$451,14,0)</f>
        <v>41.613333</v>
      </c>
      <c r="R1863" s="0" t="n">
        <f aca="false">VLOOKUP($D1863,metadata!$B$2:$S$451,15,0)</f>
        <v>-86.2475</v>
      </c>
      <c r="S1863" s="0" t="n">
        <f aca="false">VLOOKUP($D1863,metadata!$B$2:$S$451,16,0)</f>
        <v>0.2</v>
      </c>
      <c r="T1863" s="0" t="str">
        <f aca="false">VLOOKUP($D1863,metadata!$B$2:$S$451,17,0)</f>
        <v/>
      </c>
      <c r="U1863" s="0" t="str">
        <f aca="false">VLOOKUP($D1863,metadata!$B$2:$S$451,18,0)</f>
        <v/>
      </c>
      <c r="V1863" s="0" t="n">
        <f aca="false">VLOOKUP($D1863,metadata!$B$2:$Z$451,19,0)</f>
        <v>90</v>
      </c>
      <c r="W1863" s="0" t="str">
        <f aca="false">VLOOKUP($D1863,metadata!$B$2:$Z$451,20,0)</f>
        <v>global average</v>
      </c>
      <c r="X1863" s="0" t="str">
        <f aca="false">VLOOKUP($D1863,metadata!$B$2:$Z$451,21,0)</f>
        <v/>
      </c>
      <c r="Y1863" s="0" t="n">
        <f aca="false">VLOOKUP($D1863,metadata!$B$2:$Z$451,22,0)</f>
        <v>48</v>
      </c>
      <c r="Z1863" s="0" t="str">
        <f aca="false">VLOOKUP($D1863,metadata!$B$2:$Z$451,23,0)</f>
        <v/>
      </c>
      <c r="AA1863" s="0" t="str">
        <f aca="false">VLOOKUP($D1863,metadata!$B$2:$Z$451,24,0)</f>
        <v>egg</v>
      </c>
      <c r="AB1863" s="0" t="str">
        <f aca="false">VLOOKUP($D1863,metadata!$B$2:$Z$451,25,0)</f>
        <v/>
      </c>
      <c r="AC1863" s="0" t="n">
        <v>13.1082783882783</v>
      </c>
      <c r="AD1863" s="0" t="n">
        <v>5.38461538461535</v>
      </c>
      <c r="AF1863" s="0" t="n">
        <f aca="false">IF(AE1863="",V1863,AE1863)</f>
        <v>90</v>
      </c>
      <c r="AG1863" s="0" t="n">
        <v>13</v>
      </c>
      <c r="AH1863" s="0" t="n">
        <v>1983</v>
      </c>
      <c r="AI1863" s="0" t="s">
        <v>37</v>
      </c>
      <c r="AJ1863" s="0" t="s">
        <v>38</v>
      </c>
    </row>
    <row r="1864" customFormat="false" ht="13.8" hidden="false" customHeight="false" outlineLevel="0" collapsed="false">
      <c r="C1864" s="0" t="n">
        <v>1872</v>
      </c>
      <c r="D1864" s="3" t="str">
        <f aca="false">VLOOKUP(C1864,$A$1:$B$451,2)</f>
        <v>48- WALTON</v>
      </c>
      <c r="E1864" s="0" t="str">
        <f aca="false">VLOOKUP($D1864,metadata!$B$2:$S$451,2,0)</f>
        <v>SHROYER, DA; CRAIG, GB</v>
      </c>
      <c r="F1864" s="0" t="str">
        <f aca="false">VLOOKUP($D1864,metadata!$B$2:$S$451,3,0)</f>
        <v>EGG DIAPAUSE IN AEDES-TRISERIATUS (DIPTERA, CULICIDAE) - GEOGRAPHIC-VARIATION IN PHOTOPERIODIC RESPONSE AND FACTORS INFLUENCING DIAPAUSE TERMINATION</v>
      </c>
      <c r="G1864" s="0" t="str">
        <f aca="false">VLOOKUP($D1864,metadata!$B$2:$S$451,4,0)</f>
        <v>10.1093/jmedent/20.6.601</v>
      </c>
      <c r="H1864" s="0" t="str">
        <f aca="false">VLOOKUP($D1864,metadata!$B$2:$S$451,5,0)</f>
        <v>y</v>
      </c>
      <c r="I1864" s="0" t="str">
        <f aca="false">VLOOKUP($D1864,metadata!$B$2:$S$451,6,0)</f>
        <v>a</v>
      </c>
      <c r="J1864" s="0" t="str">
        <f aca="false">VLOOKUP($D1864,metadata!$B$2:$S$451,7,0)</f>
        <v>i</v>
      </c>
      <c r="K1864" s="0" t="n">
        <f aca="false">VLOOKUP($D1864,metadata!$B$2:$S$451,8,0)</f>
        <v>9</v>
      </c>
      <c r="L1864" s="0" t="n">
        <f aca="false">VLOOKUP($D1864,metadata!$B$2:$S$451,9,0)</f>
        <v>9</v>
      </c>
      <c r="M1864" s="0" t="str">
        <f aca="false">VLOOKUP($D1864,metadata!$B$2:$S$451,10,0)</f>
        <v/>
      </c>
      <c r="N1864" s="0" t="str">
        <f aca="false">VLOOKUP($D1864,metadata!$B$2:$S$451,11,0)</f>
        <v>Aedes triseratius</v>
      </c>
      <c r="O1864" s="0" t="str">
        <f aca="false">VLOOKUP($D1864,metadata!$B$2:$S$451,12,0)</f>
        <v>diptera</v>
      </c>
      <c r="P1864" s="0" t="str">
        <f aca="false">VLOOKUP($D1864,metadata!$B$2:$S$451,13,0)</f>
        <v>WALTON</v>
      </c>
      <c r="Q1864" s="0" t="n">
        <f aca="false">VLOOKUP($D1864,metadata!$B$2:$S$451,14,0)</f>
        <v>41.613333</v>
      </c>
      <c r="R1864" s="0" t="n">
        <f aca="false">VLOOKUP($D1864,metadata!$B$2:$S$451,15,0)</f>
        <v>-86.2475</v>
      </c>
      <c r="S1864" s="0" t="n">
        <f aca="false">VLOOKUP($D1864,metadata!$B$2:$S$451,16,0)</f>
        <v>0.2</v>
      </c>
      <c r="T1864" s="0" t="str">
        <f aca="false">VLOOKUP($D1864,metadata!$B$2:$S$451,17,0)</f>
        <v/>
      </c>
      <c r="U1864" s="0" t="str">
        <f aca="false">VLOOKUP($D1864,metadata!$B$2:$S$451,18,0)</f>
        <v/>
      </c>
      <c r="V1864" s="0" t="n">
        <f aca="false">VLOOKUP($D1864,metadata!$B$2:$Z$451,19,0)</f>
        <v>90</v>
      </c>
      <c r="W1864" s="0" t="str">
        <f aca="false">VLOOKUP($D1864,metadata!$B$2:$Z$451,20,0)</f>
        <v>global average</v>
      </c>
      <c r="X1864" s="0" t="str">
        <f aca="false">VLOOKUP($D1864,metadata!$B$2:$Z$451,21,0)</f>
        <v/>
      </c>
      <c r="Y1864" s="0" t="n">
        <f aca="false">VLOOKUP($D1864,metadata!$B$2:$Z$451,22,0)</f>
        <v>48</v>
      </c>
      <c r="Z1864" s="0" t="str">
        <f aca="false">VLOOKUP($D1864,metadata!$B$2:$Z$451,23,0)</f>
        <v/>
      </c>
      <c r="AA1864" s="0" t="str">
        <f aca="false">VLOOKUP($D1864,metadata!$B$2:$Z$451,24,0)</f>
        <v>egg</v>
      </c>
      <c r="AB1864" s="0" t="str">
        <f aca="false">VLOOKUP($D1864,metadata!$B$2:$Z$451,25,0)</f>
        <v/>
      </c>
      <c r="AC1864" s="0" t="n">
        <v>14.1005128205128</v>
      </c>
      <c r="AD1864" s="0" t="n">
        <v>7.69230769230767</v>
      </c>
      <c r="AF1864" s="0" t="n">
        <f aca="false">IF(AE1864="",V1864,AE1864)</f>
        <v>90</v>
      </c>
      <c r="AG1864" s="0" t="n">
        <v>14</v>
      </c>
      <c r="AH1864" s="0" t="n">
        <v>1983</v>
      </c>
      <c r="AI1864" s="0" t="s">
        <v>37</v>
      </c>
      <c r="AJ1864" s="0" t="s">
        <v>38</v>
      </c>
    </row>
    <row r="1865" customFormat="false" ht="13.8" hidden="false" customHeight="false" outlineLevel="0" collapsed="false">
      <c r="C1865" s="0" t="n">
        <v>1873</v>
      </c>
      <c r="D1865" s="3" t="str">
        <f aca="false">VLOOKUP(C1865,$A$1:$B$451,2)</f>
        <v>48- WALTON</v>
      </c>
      <c r="E1865" s="0" t="str">
        <f aca="false">VLOOKUP($D1865,metadata!$B$2:$S$451,2,0)</f>
        <v>SHROYER, DA; CRAIG, GB</v>
      </c>
      <c r="F1865" s="0" t="str">
        <f aca="false">VLOOKUP($D1865,metadata!$B$2:$S$451,3,0)</f>
        <v>EGG DIAPAUSE IN AEDES-TRISERIATUS (DIPTERA, CULICIDAE) - GEOGRAPHIC-VARIATION IN PHOTOPERIODIC RESPONSE AND FACTORS INFLUENCING DIAPAUSE TERMINATION</v>
      </c>
      <c r="G1865" s="0" t="str">
        <f aca="false">VLOOKUP($D1865,metadata!$B$2:$S$451,4,0)</f>
        <v>10.1093/jmedent/20.6.601</v>
      </c>
      <c r="H1865" s="0" t="str">
        <f aca="false">VLOOKUP($D1865,metadata!$B$2:$S$451,5,0)</f>
        <v>y</v>
      </c>
      <c r="I1865" s="0" t="str">
        <f aca="false">VLOOKUP($D1865,metadata!$B$2:$S$451,6,0)</f>
        <v>a</v>
      </c>
      <c r="J1865" s="0" t="str">
        <f aca="false">VLOOKUP($D1865,metadata!$B$2:$S$451,7,0)</f>
        <v>i</v>
      </c>
      <c r="K1865" s="0" t="n">
        <f aca="false">VLOOKUP($D1865,metadata!$B$2:$S$451,8,0)</f>
        <v>9</v>
      </c>
      <c r="L1865" s="0" t="n">
        <f aca="false">VLOOKUP($D1865,metadata!$B$2:$S$451,9,0)</f>
        <v>9</v>
      </c>
      <c r="M1865" s="0" t="str">
        <f aca="false">VLOOKUP($D1865,metadata!$B$2:$S$451,10,0)</f>
        <v/>
      </c>
      <c r="N1865" s="0" t="str">
        <f aca="false">VLOOKUP($D1865,metadata!$B$2:$S$451,11,0)</f>
        <v>Aedes triseratius</v>
      </c>
      <c r="O1865" s="0" t="str">
        <f aca="false">VLOOKUP($D1865,metadata!$B$2:$S$451,12,0)</f>
        <v>diptera</v>
      </c>
      <c r="P1865" s="0" t="str">
        <f aca="false">VLOOKUP($D1865,metadata!$B$2:$S$451,13,0)</f>
        <v>WALTON</v>
      </c>
      <c r="Q1865" s="0" t="n">
        <f aca="false">VLOOKUP($D1865,metadata!$B$2:$S$451,14,0)</f>
        <v>41.613333</v>
      </c>
      <c r="R1865" s="0" t="n">
        <f aca="false">VLOOKUP($D1865,metadata!$B$2:$S$451,15,0)</f>
        <v>-86.2475</v>
      </c>
      <c r="S1865" s="0" t="n">
        <f aca="false">VLOOKUP($D1865,metadata!$B$2:$S$451,16,0)</f>
        <v>0.2</v>
      </c>
      <c r="T1865" s="0" t="str">
        <f aca="false">VLOOKUP($D1865,metadata!$B$2:$S$451,17,0)</f>
        <v/>
      </c>
      <c r="U1865" s="0" t="str">
        <f aca="false">VLOOKUP($D1865,metadata!$B$2:$S$451,18,0)</f>
        <v/>
      </c>
      <c r="V1865" s="0" t="n">
        <f aca="false">VLOOKUP($D1865,metadata!$B$2:$Z$451,19,0)</f>
        <v>90</v>
      </c>
      <c r="W1865" s="0" t="str">
        <f aca="false">VLOOKUP($D1865,metadata!$B$2:$Z$451,20,0)</f>
        <v>global average</v>
      </c>
      <c r="X1865" s="0" t="str">
        <f aca="false">VLOOKUP($D1865,metadata!$B$2:$Z$451,21,0)</f>
        <v/>
      </c>
      <c r="Y1865" s="0" t="n">
        <f aca="false">VLOOKUP($D1865,metadata!$B$2:$Z$451,22,0)</f>
        <v>48</v>
      </c>
      <c r="Z1865" s="0" t="str">
        <f aca="false">VLOOKUP($D1865,metadata!$B$2:$Z$451,23,0)</f>
        <v/>
      </c>
      <c r="AA1865" s="0" t="str">
        <f aca="false">VLOOKUP($D1865,metadata!$B$2:$Z$451,24,0)</f>
        <v>egg</v>
      </c>
      <c r="AB1865" s="0" t="str">
        <f aca="false">VLOOKUP($D1865,metadata!$B$2:$Z$451,25,0)</f>
        <v/>
      </c>
      <c r="AC1865" s="0" t="n">
        <v>15.0118681318681</v>
      </c>
      <c r="AD1865" s="0" t="n">
        <v>3.84615384615381</v>
      </c>
      <c r="AF1865" s="0" t="n">
        <f aca="false">IF(AE1865="",V1865,AE1865)</f>
        <v>90</v>
      </c>
      <c r="AG1865" s="0" t="n">
        <f aca="false">ROUND(AC1865,1)</f>
        <v>15</v>
      </c>
      <c r="AH1865" s="0" t="n">
        <v>1983</v>
      </c>
      <c r="AI1865" s="0" t="s">
        <v>37</v>
      </c>
      <c r="AJ1865" s="0" t="s">
        <v>38</v>
      </c>
    </row>
    <row r="1866" customFormat="false" ht="13.8" hidden="false" customHeight="false" outlineLevel="0" collapsed="false">
      <c r="C1866" s="0" t="n">
        <v>1874</v>
      </c>
      <c r="D1866" s="3" t="str">
        <f aca="false">VLOOKUP(C1866,$A$1:$B$451,2)</f>
        <v>48- WALTON</v>
      </c>
      <c r="E1866" s="0" t="str">
        <f aca="false">VLOOKUP($D1866,metadata!$B$2:$S$451,2,0)</f>
        <v>SHROYER, DA; CRAIG, GB</v>
      </c>
      <c r="F1866" s="0" t="str">
        <f aca="false">VLOOKUP($D1866,metadata!$B$2:$S$451,3,0)</f>
        <v>EGG DIAPAUSE IN AEDES-TRISERIATUS (DIPTERA, CULICIDAE) - GEOGRAPHIC-VARIATION IN PHOTOPERIODIC RESPONSE AND FACTORS INFLUENCING DIAPAUSE TERMINATION</v>
      </c>
      <c r="G1866" s="0" t="str">
        <f aca="false">VLOOKUP($D1866,metadata!$B$2:$S$451,4,0)</f>
        <v>10.1093/jmedent/20.6.601</v>
      </c>
      <c r="H1866" s="0" t="str">
        <f aca="false">VLOOKUP($D1866,metadata!$B$2:$S$451,5,0)</f>
        <v>y</v>
      </c>
      <c r="I1866" s="0" t="str">
        <f aca="false">VLOOKUP($D1866,metadata!$B$2:$S$451,6,0)</f>
        <v>a</v>
      </c>
      <c r="J1866" s="0" t="str">
        <f aca="false">VLOOKUP($D1866,metadata!$B$2:$S$451,7,0)</f>
        <v>i</v>
      </c>
      <c r="K1866" s="0" t="n">
        <f aca="false">VLOOKUP($D1866,metadata!$B$2:$S$451,8,0)</f>
        <v>9</v>
      </c>
      <c r="L1866" s="0" t="n">
        <f aca="false">VLOOKUP($D1866,metadata!$B$2:$S$451,9,0)</f>
        <v>9</v>
      </c>
      <c r="M1866" s="0" t="str">
        <f aca="false">VLOOKUP($D1866,metadata!$B$2:$S$451,10,0)</f>
        <v/>
      </c>
      <c r="N1866" s="0" t="str">
        <f aca="false">VLOOKUP($D1866,metadata!$B$2:$S$451,11,0)</f>
        <v>Aedes triseratius</v>
      </c>
      <c r="O1866" s="0" t="str">
        <f aca="false">VLOOKUP($D1866,metadata!$B$2:$S$451,12,0)</f>
        <v>diptera</v>
      </c>
      <c r="P1866" s="0" t="str">
        <f aca="false">VLOOKUP($D1866,metadata!$B$2:$S$451,13,0)</f>
        <v>WALTON</v>
      </c>
      <c r="Q1866" s="0" t="n">
        <f aca="false">VLOOKUP($D1866,metadata!$B$2:$S$451,14,0)</f>
        <v>41.613333</v>
      </c>
      <c r="R1866" s="0" t="n">
        <f aca="false">VLOOKUP($D1866,metadata!$B$2:$S$451,15,0)</f>
        <v>-86.2475</v>
      </c>
      <c r="S1866" s="0" t="n">
        <f aca="false">VLOOKUP($D1866,metadata!$B$2:$S$451,16,0)</f>
        <v>0.2</v>
      </c>
      <c r="T1866" s="0" t="str">
        <f aca="false">VLOOKUP($D1866,metadata!$B$2:$S$451,17,0)</f>
        <v/>
      </c>
      <c r="U1866" s="0" t="str">
        <f aca="false">VLOOKUP($D1866,metadata!$B$2:$S$451,18,0)</f>
        <v/>
      </c>
      <c r="V1866" s="0" t="n">
        <f aca="false">VLOOKUP($D1866,metadata!$B$2:$Z$451,19,0)</f>
        <v>90</v>
      </c>
      <c r="W1866" s="0" t="str">
        <f aca="false">VLOOKUP($D1866,metadata!$B$2:$Z$451,20,0)</f>
        <v>global average</v>
      </c>
      <c r="X1866" s="0" t="str">
        <f aca="false">VLOOKUP($D1866,metadata!$B$2:$Z$451,21,0)</f>
        <v/>
      </c>
      <c r="Y1866" s="0" t="n">
        <f aca="false">VLOOKUP($D1866,metadata!$B$2:$Z$451,22,0)</f>
        <v>48</v>
      </c>
      <c r="Z1866" s="0" t="str">
        <f aca="false">VLOOKUP($D1866,metadata!$B$2:$Z$451,23,0)</f>
        <v/>
      </c>
      <c r="AA1866" s="0" t="str">
        <f aca="false">VLOOKUP($D1866,metadata!$B$2:$Z$451,24,0)</f>
        <v>egg</v>
      </c>
      <c r="AB1866" s="0" t="str">
        <f aca="false">VLOOKUP($D1866,metadata!$B$2:$Z$451,25,0)</f>
        <v/>
      </c>
      <c r="AC1866" s="0" t="n">
        <v>16.0017582417582</v>
      </c>
      <c r="AD1866" s="0" t="n">
        <v>3.07692307692309</v>
      </c>
      <c r="AF1866" s="0" t="n">
        <f aca="false">IF(AE1866="",V1866,AE1866)</f>
        <v>90</v>
      </c>
      <c r="AG1866" s="0" t="n">
        <f aca="false">ROUND(AC1866,1)</f>
        <v>16</v>
      </c>
      <c r="AH1866" s="0" t="n">
        <v>1983</v>
      </c>
      <c r="AI1866" s="0" t="s">
        <v>37</v>
      </c>
      <c r="AJ1866" s="0" t="s">
        <v>38</v>
      </c>
    </row>
    <row r="1867" customFormat="false" ht="13.8" hidden="false" customHeight="false" outlineLevel="0" collapsed="false">
      <c r="C1867" s="0" t="n">
        <v>1875</v>
      </c>
      <c r="D1867" s="3" t="str">
        <f aca="false">VLOOKUP(C1867,$A$1:$B$451,2)</f>
        <v>48- WALTON</v>
      </c>
      <c r="E1867" s="0" t="str">
        <f aca="false">VLOOKUP($D1867,metadata!$B$2:$S$451,2,0)</f>
        <v>SHROYER, DA; CRAIG, GB</v>
      </c>
      <c r="F1867" s="0" t="str">
        <f aca="false">VLOOKUP($D1867,metadata!$B$2:$S$451,3,0)</f>
        <v>EGG DIAPAUSE IN AEDES-TRISERIATUS (DIPTERA, CULICIDAE) - GEOGRAPHIC-VARIATION IN PHOTOPERIODIC RESPONSE AND FACTORS INFLUENCING DIAPAUSE TERMINATION</v>
      </c>
      <c r="G1867" s="0" t="str">
        <f aca="false">VLOOKUP($D1867,metadata!$B$2:$S$451,4,0)</f>
        <v>10.1093/jmedent/20.6.601</v>
      </c>
      <c r="H1867" s="0" t="str">
        <f aca="false">VLOOKUP($D1867,metadata!$B$2:$S$451,5,0)</f>
        <v>y</v>
      </c>
      <c r="I1867" s="0" t="str">
        <f aca="false">VLOOKUP($D1867,metadata!$B$2:$S$451,6,0)</f>
        <v>a</v>
      </c>
      <c r="J1867" s="0" t="str">
        <f aca="false">VLOOKUP($D1867,metadata!$B$2:$S$451,7,0)</f>
        <v>i</v>
      </c>
      <c r="K1867" s="0" t="n">
        <f aca="false">VLOOKUP($D1867,metadata!$B$2:$S$451,8,0)</f>
        <v>9</v>
      </c>
      <c r="L1867" s="0" t="n">
        <f aca="false">VLOOKUP($D1867,metadata!$B$2:$S$451,9,0)</f>
        <v>9</v>
      </c>
      <c r="M1867" s="0" t="str">
        <f aca="false">VLOOKUP($D1867,metadata!$B$2:$S$451,10,0)</f>
        <v/>
      </c>
      <c r="N1867" s="0" t="str">
        <f aca="false">VLOOKUP($D1867,metadata!$B$2:$S$451,11,0)</f>
        <v>Aedes triseratius</v>
      </c>
      <c r="O1867" s="0" t="str">
        <f aca="false">VLOOKUP($D1867,metadata!$B$2:$S$451,12,0)</f>
        <v>diptera</v>
      </c>
      <c r="P1867" s="0" t="str">
        <f aca="false">VLOOKUP($D1867,metadata!$B$2:$S$451,13,0)</f>
        <v>WALTON</v>
      </c>
      <c r="Q1867" s="0" t="n">
        <f aca="false">VLOOKUP($D1867,metadata!$B$2:$S$451,14,0)</f>
        <v>41.613333</v>
      </c>
      <c r="R1867" s="0" t="n">
        <f aca="false">VLOOKUP($D1867,metadata!$B$2:$S$451,15,0)</f>
        <v>-86.2475</v>
      </c>
      <c r="S1867" s="0" t="n">
        <f aca="false">VLOOKUP($D1867,metadata!$B$2:$S$451,16,0)</f>
        <v>0.2</v>
      </c>
      <c r="T1867" s="0" t="str">
        <f aca="false">VLOOKUP($D1867,metadata!$B$2:$S$451,17,0)</f>
        <v/>
      </c>
      <c r="U1867" s="0" t="str">
        <f aca="false">VLOOKUP($D1867,metadata!$B$2:$S$451,18,0)</f>
        <v/>
      </c>
      <c r="V1867" s="0" t="n">
        <f aca="false">VLOOKUP($D1867,metadata!$B$2:$Z$451,19,0)</f>
        <v>90</v>
      </c>
      <c r="W1867" s="0" t="str">
        <f aca="false">VLOOKUP($D1867,metadata!$B$2:$Z$451,20,0)</f>
        <v>global average</v>
      </c>
      <c r="X1867" s="0" t="str">
        <f aca="false">VLOOKUP($D1867,metadata!$B$2:$Z$451,21,0)</f>
        <v/>
      </c>
      <c r="Y1867" s="0" t="n">
        <f aca="false">VLOOKUP($D1867,metadata!$B$2:$Z$451,22,0)</f>
        <v>48</v>
      </c>
      <c r="Z1867" s="0" t="str">
        <f aca="false">VLOOKUP($D1867,metadata!$B$2:$Z$451,23,0)</f>
        <v/>
      </c>
      <c r="AA1867" s="0" t="str">
        <f aca="false">VLOOKUP($D1867,metadata!$B$2:$Z$451,24,0)</f>
        <v>egg</v>
      </c>
      <c r="AB1867" s="0" t="str">
        <f aca="false">VLOOKUP($D1867,metadata!$B$2:$Z$451,25,0)</f>
        <v/>
      </c>
      <c r="AC1867" s="0" t="n">
        <v>16.9957509157509</v>
      </c>
      <c r="AD1867" s="0" t="n">
        <v>7.69230769230767</v>
      </c>
      <c r="AF1867" s="0" t="n">
        <f aca="false">IF(AE1867="",V1867,AE1867)</f>
        <v>90</v>
      </c>
      <c r="AG1867" s="0" t="n">
        <f aca="false">ROUND(AC1867,1)</f>
        <v>17</v>
      </c>
      <c r="AH1867" s="0" t="n">
        <v>1983</v>
      </c>
      <c r="AI1867" s="0" t="s">
        <v>37</v>
      </c>
      <c r="AJ1867" s="0" t="s">
        <v>38</v>
      </c>
    </row>
    <row r="1868" customFormat="false" ht="13.8" hidden="false" customHeight="false" outlineLevel="0" collapsed="false">
      <c r="C1868" s="0" t="n">
        <v>1876</v>
      </c>
      <c r="D1868" s="3" t="str">
        <f aca="false">VLOOKUP(C1868,$A$1:$B$451,2)</f>
        <v>48- WALTON</v>
      </c>
      <c r="E1868" s="0" t="str">
        <f aca="false">VLOOKUP($D1868,metadata!$B$2:$S$451,2,0)</f>
        <v>SHROYER, DA; CRAIG, GB</v>
      </c>
      <c r="F1868" s="0" t="str">
        <f aca="false">VLOOKUP($D1868,metadata!$B$2:$S$451,3,0)</f>
        <v>EGG DIAPAUSE IN AEDES-TRISERIATUS (DIPTERA, CULICIDAE) - GEOGRAPHIC-VARIATION IN PHOTOPERIODIC RESPONSE AND FACTORS INFLUENCING DIAPAUSE TERMINATION</v>
      </c>
      <c r="G1868" s="0" t="str">
        <f aca="false">VLOOKUP($D1868,metadata!$B$2:$S$451,4,0)</f>
        <v>10.1093/jmedent/20.6.601</v>
      </c>
      <c r="H1868" s="0" t="str">
        <f aca="false">VLOOKUP($D1868,metadata!$B$2:$S$451,5,0)</f>
        <v>y</v>
      </c>
      <c r="I1868" s="0" t="str">
        <f aca="false">VLOOKUP($D1868,metadata!$B$2:$S$451,6,0)</f>
        <v>a</v>
      </c>
      <c r="J1868" s="0" t="str">
        <f aca="false">VLOOKUP($D1868,metadata!$B$2:$S$451,7,0)</f>
        <v>i</v>
      </c>
      <c r="K1868" s="0" t="n">
        <f aca="false">VLOOKUP($D1868,metadata!$B$2:$S$451,8,0)</f>
        <v>9</v>
      </c>
      <c r="L1868" s="0" t="n">
        <f aca="false">VLOOKUP($D1868,metadata!$B$2:$S$451,9,0)</f>
        <v>9</v>
      </c>
      <c r="M1868" s="0" t="str">
        <f aca="false">VLOOKUP($D1868,metadata!$B$2:$S$451,10,0)</f>
        <v/>
      </c>
      <c r="N1868" s="0" t="str">
        <f aca="false">VLOOKUP($D1868,metadata!$B$2:$S$451,11,0)</f>
        <v>Aedes triseratius</v>
      </c>
      <c r="O1868" s="0" t="str">
        <f aca="false">VLOOKUP($D1868,metadata!$B$2:$S$451,12,0)</f>
        <v>diptera</v>
      </c>
      <c r="P1868" s="0" t="str">
        <f aca="false">VLOOKUP($D1868,metadata!$B$2:$S$451,13,0)</f>
        <v>WALTON</v>
      </c>
      <c r="Q1868" s="0" t="n">
        <f aca="false">VLOOKUP($D1868,metadata!$B$2:$S$451,14,0)</f>
        <v>41.613333</v>
      </c>
      <c r="R1868" s="0" t="n">
        <f aca="false">VLOOKUP($D1868,metadata!$B$2:$S$451,15,0)</f>
        <v>-86.2475</v>
      </c>
      <c r="S1868" s="0" t="n">
        <f aca="false">VLOOKUP($D1868,metadata!$B$2:$S$451,16,0)</f>
        <v>0.2</v>
      </c>
      <c r="T1868" s="0" t="str">
        <f aca="false">VLOOKUP($D1868,metadata!$B$2:$S$451,17,0)</f>
        <v/>
      </c>
      <c r="U1868" s="0" t="str">
        <f aca="false">VLOOKUP($D1868,metadata!$B$2:$S$451,18,0)</f>
        <v/>
      </c>
      <c r="V1868" s="0" t="n">
        <f aca="false">VLOOKUP($D1868,metadata!$B$2:$Z$451,19,0)</f>
        <v>90</v>
      </c>
      <c r="W1868" s="0" t="str">
        <f aca="false">VLOOKUP($D1868,metadata!$B$2:$Z$451,20,0)</f>
        <v>global average</v>
      </c>
      <c r="X1868" s="0" t="str">
        <f aca="false">VLOOKUP($D1868,metadata!$B$2:$Z$451,21,0)</f>
        <v/>
      </c>
      <c r="Y1868" s="0" t="n">
        <f aca="false">VLOOKUP($D1868,metadata!$B$2:$Z$451,22,0)</f>
        <v>48</v>
      </c>
      <c r="Z1868" s="0" t="str">
        <f aca="false">VLOOKUP($D1868,metadata!$B$2:$Z$451,23,0)</f>
        <v/>
      </c>
      <c r="AA1868" s="0" t="str">
        <f aca="false">VLOOKUP($D1868,metadata!$B$2:$Z$451,24,0)</f>
        <v>egg</v>
      </c>
      <c r="AB1868" s="0" t="str">
        <f aca="false">VLOOKUP($D1868,metadata!$B$2:$Z$451,25,0)</f>
        <v/>
      </c>
      <c r="AC1868" s="0" t="n">
        <v>24.0082051282051</v>
      </c>
      <c r="AD1868" s="0" t="n">
        <v>11.5384615384616</v>
      </c>
      <c r="AF1868" s="0" t="n">
        <f aca="false">IF(AE1868="",V1868,AE1868)</f>
        <v>90</v>
      </c>
      <c r="AG1868" s="0" t="n">
        <f aca="false">ROUND(AC1868,1)</f>
        <v>24</v>
      </c>
      <c r="AH1868" s="0" t="n">
        <v>1983</v>
      </c>
      <c r="AI1868" s="0" t="s">
        <v>37</v>
      </c>
      <c r="AJ1868" s="0" t="s">
        <v>38</v>
      </c>
    </row>
    <row r="1869" customFormat="false" ht="13.8" hidden="false" customHeight="false" outlineLevel="0" collapsed="false">
      <c r="C1869" s="0" t="n">
        <v>1877</v>
      </c>
      <c r="D1869" s="3" t="str">
        <f aca="false">VLOOKUP(C1869,$A$1:$B$451,2)</f>
        <v>48- Alabama</v>
      </c>
      <c r="E1869" s="0" t="str">
        <f aca="false">VLOOKUP($D1869,metadata!$B$2:$S$451,2,0)</f>
        <v>SHROYER, DA; CRAIG, GB</v>
      </c>
      <c r="F1869" s="0" t="str">
        <f aca="false">VLOOKUP($D1869,metadata!$B$2:$S$451,3,0)</f>
        <v>EGG DIAPAUSE IN AEDES-TRISERIATUS (DIPTERA, CULICIDAE) - GEOGRAPHIC-VARIATION IN PHOTOPERIODIC RESPONSE AND FACTORS INFLUENCING DIAPAUSE TERMINATION</v>
      </c>
      <c r="G1869" s="0" t="str">
        <f aca="false">VLOOKUP($D1869,metadata!$B$2:$S$451,4,0)</f>
        <v>10.1093/jmedent/20.6.601</v>
      </c>
      <c r="H1869" s="0" t="str">
        <f aca="false">VLOOKUP($D1869,metadata!$B$2:$S$451,5,0)</f>
        <v>y</v>
      </c>
      <c r="I1869" s="0" t="str">
        <f aca="false">VLOOKUP($D1869,metadata!$B$2:$S$451,6,0)</f>
        <v>a</v>
      </c>
      <c r="J1869" s="0" t="str">
        <f aca="false">VLOOKUP($D1869,metadata!$B$2:$S$451,7,0)</f>
        <v>i</v>
      </c>
      <c r="K1869" s="0" t="n">
        <f aca="false">VLOOKUP($D1869,metadata!$B$2:$S$451,8,0)</f>
        <v>9</v>
      </c>
      <c r="L1869" s="0" t="n">
        <f aca="false">VLOOKUP($D1869,metadata!$B$2:$S$451,9,0)</f>
        <v>9</v>
      </c>
      <c r="M1869" s="0" t="str">
        <f aca="false">VLOOKUP($D1869,metadata!$B$2:$S$451,10,0)</f>
        <v/>
      </c>
      <c r="N1869" s="0" t="str">
        <f aca="false">VLOOKUP($D1869,metadata!$B$2:$S$451,11,0)</f>
        <v>Aedes triseratius</v>
      </c>
      <c r="O1869" s="0" t="str">
        <f aca="false">VLOOKUP($D1869,metadata!$B$2:$S$451,12,0)</f>
        <v>diptera</v>
      </c>
      <c r="P1869" s="0" t="str">
        <f aca="false">VLOOKUP($D1869,metadata!$B$2:$S$451,13,0)</f>
        <v>Alabama</v>
      </c>
      <c r="Q1869" s="0" t="n">
        <f aca="false">VLOOKUP($D1869,metadata!$B$2:$S$451,14,0)</f>
        <v>32.791667</v>
      </c>
      <c r="R1869" s="0" t="n">
        <f aca="false">VLOOKUP($D1869,metadata!$B$2:$S$451,15,0)</f>
        <v>-86.830833</v>
      </c>
      <c r="S1869" s="0" t="str">
        <f aca="false">VLOOKUP($D1869,metadata!$B$2:$S$451,16,0)</f>
        <v>1°</v>
      </c>
      <c r="T1869" s="0" t="str">
        <f aca="false">VLOOKUP($D1869,metadata!$B$2:$S$451,17,0)</f>
        <v/>
      </c>
      <c r="U1869" s="0" t="str">
        <f aca="false">VLOOKUP($D1869,metadata!$B$2:$S$451,18,0)</f>
        <v/>
      </c>
      <c r="V1869" s="0" t="n">
        <f aca="false">VLOOKUP($D1869,metadata!$B$2:$Z$451,19,0)</f>
        <v>90</v>
      </c>
      <c r="W1869" s="0" t="str">
        <f aca="false">VLOOKUP($D1869,metadata!$B$2:$Z$451,20,0)</f>
        <v>global average</v>
      </c>
      <c r="X1869" s="0" t="str">
        <f aca="false">VLOOKUP($D1869,metadata!$B$2:$Z$451,21,0)</f>
        <v/>
      </c>
      <c r="Y1869" s="0" t="n">
        <f aca="false">VLOOKUP($D1869,metadata!$B$2:$Z$451,22,0)</f>
        <v>48</v>
      </c>
      <c r="Z1869" s="0" t="str">
        <f aca="false">VLOOKUP($D1869,metadata!$B$2:$Z$451,23,0)</f>
        <v/>
      </c>
      <c r="AA1869" s="0" t="str">
        <f aca="false">VLOOKUP($D1869,metadata!$B$2:$Z$451,24,0)</f>
        <v>egg</v>
      </c>
      <c r="AB1869" s="0" t="str">
        <f aca="false">VLOOKUP($D1869,metadata!$B$2:$Z$451,25,0)</f>
        <v/>
      </c>
      <c r="AC1869" s="0" t="n">
        <v>10.0788278388278</v>
      </c>
      <c r="AD1869" s="0" t="n">
        <v>29.2307692307692</v>
      </c>
      <c r="AF1869" s="0" t="n">
        <f aca="false">IF(AE1869="",V1869,AE1869)</f>
        <v>90</v>
      </c>
      <c r="AG1869" s="0" t="n">
        <v>10</v>
      </c>
      <c r="AH1869" s="0" t="n">
        <v>1983</v>
      </c>
      <c r="AI1869" s="0" t="s">
        <v>37</v>
      </c>
      <c r="AJ1869" s="0" t="s">
        <v>38</v>
      </c>
    </row>
    <row r="1870" customFormat="false" ht="13.8" hidden="false" customHeight="false" outlineLevel="0" collapsed="false">
      <c r="C1870" s="0" t="n">
        <v>1878</v>
      </c>
      <c r="D1870" s="3" t="str">
        <f aca="false">VLOOKUP(C1870,$A$1:$B$451,2)</f>
        <v>48- Alabama</v>
      </c>
      <c r="E1870" s="0" t="str">
        <f aca="false">VLOOKUP($D1870,metadata!$B$2:$S$451,2,0)</f>
        <v>SHROYER, DA; CRAIG, GB</v>
      </c>
      <c r="F1870" s="0" t="str">
        <f aca="false">VLOOKUP($D1870,metadata!$B$2:$S$451,3,0)</f>
        <v>EGG DIAPAUSE IN AEDES-TRISERIATUS (DIPTERA, CULICIDAE) - GEOGRAPHIC-VARIATION IN PHOTOPERIODIC RESPONSE AND FACTORS INFLUENCING DIAPAUSE TERMINATION</v>
      </c>
      <c r="G1870" s="0" t="str">
        <f aca="false">VLOOKUP($D1870,metadata!$B$2:$S$451,4,0)</f>
        <v>10.1093/jmedent/20.6.601</v>
      </c>
      <c r="H1870" s="0" t="str">
        <f aca="false">VLOOKUP($D1870,metadata!$B$2:$S$451,5,0)</f>
        <v>y</v>
      </c>
      <c r="I1870" s="0" t="str">
        <f aca="false">VLOOKUP($D1870,metadata!$B$2:$S$451,6,0)</f>
        <v>a</v>
      </c>
      <c r="J1870" s="0" t="str">
        <f aca="false">VLOOKUP($D1870,metadata!$B$2:$S$451,7,0)</f>
        <v>i</v>
      </c>
      <c r="K1870" s="0" t="n">
        <f aca="false">VLOOKUP($D1870,metadata!$B$2:$S$451,8,0)</f>
        <v>9</v>
      </c>
      <c r="L1870" s="0" t="n">
        <f aca="false">VLOOKUP($D1870,metadata!$B$2:$S$451,9,0)</f>
        <v>9</v>
      </c>
      <c r="M1870" s="0" t="str">
        <f aca="false">VLOOKUP($D1870,metadata!$B$2:$S$451,10,0)</f>
        <v/>
      </c>
      <c r="N1870" s="0" t="str">
        <f aca="false">VLOOKUP($D1870,metadata!$B$2:$S$451,11,0)</f>
        <v>Aedes triseratius</v>
      </c>
      <c r="O1870" s="0" t="str">
        <f aca="false">VLOOKUP($D1870,metadata!$B$2:$S$451,12,0)</f>
        <v>diptera</v>
      </c>
      <c r="P1870" s="0" t="str">
        <f aca="false">VLOOKUP($D1870,metadata!$B$2:$S$451,13,0)</f>
        <v>Alabama</v>
      </c>
      <c r="Q1870" s="0" t="n">
        <f aca="false">VLOOKUP($D1870,metadata!$B$2:$S$451,14,0)</f>
        <v>32.791667</v>
      </c>
      <c r="R1870" s="0" t="n">
        <f aca="false">VLOOKUP($D1870,metadata!$B$2:$S$451,15,0)</f>
        <v>-86.830833</v>
      </c>
      <c r="S1870" s="0" t="str">
        <f aca="false">VLOOKUP($D1870,metadata!$B$2:$S$451,16,0)</f>
        <v>1°</v>
      </c>
      <c r="T1870" s="0" t="str">
        <f aca="false">VLOOKUP($D1870,metadata!$B$2:$S$451,17,0)</f>
        <v/>
      </c>
      <c r="U1870" s="0" t="str">
        <f aca="false">VLOOKUP($D1870,metadata!$B$2:$S$451,18,0)</f>
        <v/>
      </c>
      <c r="V1870" s="0" t="n">
        <f aca="false">VLOOKUP($D1870,metadata!$B$2:$Z$451,19,0)</f>
        <v>90</v>
      </c>
      <c r="W1870" s="0" t="str">
        <f aca="false">VLOOKUP($D1870,metadata!$B$2:$Z$451,20,0)</f>
        <v>global average</v>
      </c>
      <c r="X1870" s="0" t="str">
        <f aca="false">VLOOKUP($D1870,metadata!$B$2:$Z$451,21,0)</f>
        <v/>
      </c>
      <c r="Y1870" s="0" t="n">
        <f aca="false">VLOOKUP($D1870,metadata!$B$2:$Z$451,22,0)</f>
        <v>48</v>
      </c>
      <c r="Z1870" s="0" t="str">
        <f aca="false">VLOOKUP($D1870,metadata!$B$2:$Z$451,23,0)</f>
        <v/>
      </c>
      <c r="AA1870" s="0" t="str">
        <f aca="false">VLOOKUP($D1870,metadata!$B$2:$Z$451,24,0)</f>
        <v>egg</v>
      </c>
      <c r="AB1870" s="0" t="str">
        <f aca="false">VLOOKUP($D1870,metadata!$B$2:$Z$451,25,0)</f>
        <v/>
      </c>
      <c r="AC1870" s="0" t="n">
        <v>11.0675457875457</v>
      </c>
      <c r="AD1870" s="0" t="n">
        <v>26.9230769230769</v>
      </c>
      <c r="AF1870" s="0" t="n">
        <f aca="false">IF(AE1870="",V1870,AE1870)</f>
        <v>90</v>
      </c>
      <c r="AG1870" s="0" t="n">
        <v>11</v>
      </c>
      <c r="AH1870" s="0" t="n">
        <v>1983</v>
      </c>
      <c r="AI1870" s="0" t="s">
        <v>37</v>
      </c>
      <c r="AJ1870" s="0" t="s">
        <v>38</v>
      </c>
    </row>
    <row r="1871" customFormat="false" ht="13.8" hidden="false" customHeight="false" outlineLevel="0" collapsed="false">
      <c r="C1871" s="0" t="n">
        <v>1879</v>
      </c>
      <c r="D1871" s="3" t="str">
        <f aca="false">VLOOKUP(C1871,$A$1:$B$451,2)</f>
        <v>48- Alabama</v>
      </c>
      <c r="E1871" s="0" t="str">
        <f aca="false">VLOOKUP($D1871,metadata!$B$2:$S$451,2,0)</f>
        <v>SHROYER, DA; CRAIG, GB</v>
      </c>
      <c r="F1871" s="0" t="str">
        <f aca="false">VLOOKUP($D1871,metadata!$B$2:$S$451,3,0)</f>
        <v>EGG DIAPAUSE IN AEDES-TRISERIATUS (DIPTERA, CULICIDAE) - GEOGRAPHIC-VARIATION IN PHOTOPERIODIC RESPONSE AND FACTORS INFLUENCING DIAPAUSE TERMINATION</v>
      </c>
      <c r="G1871" s="0" t="str">
        <f aca="false">VLOOKUP($D1871,metadata!$B$2:$S$451,4,0)</f>
        <v>10.1093/jmedent/20.6.601</v>
      </c>
      <c r="H1871" s="0" t="str">
        <f aca="false">VLOOKUP($D1871,metadata!$B$2:$S$451,5,0)</f>
        <v>y</v>
      </c>
      <c r="I1871" s="0" t="str">
        <f aca="false">VLOOKUP($D1871,metadata!$B$2:$S$451,6,0)</f>
        <v>a</v>
      </c>
      <c r="J1871" s="0" t="str">
        <f aca="false">VLOOKUP($D1871,metadata!$B$2:$S$451,7,0)</f>
        <v>i</v>
      </c>
      <c r="K1871" s="0" t="n">
        <f aca="false">VLOOKUP($D1871,metadata!$B$2:$S$451,8,0)</f>
        <v>9</v>
      </c>
      <c r="L1871" s="0" t="n">
        <f aca="false">VLOOKUP($D1871,metadata!$B$2:$S$451,9,0)</f>
        <v>9</v>
      </c>
      <c r="M1871" s="0" t="str">
        <f aca="false">VLOOKUP($D1871,metadata!$B$2:$S$451,10,0)</f>
        <v/>
      </c>
      <c r="N1871" s="0" t="str">
        <f aca="false">VLOOKUP($D1871,metadata!$B$2:$S$451,11,0)</f>
        <v>Aedes triseratius</v>
      </c>
      <c r="O1871" s="0" t="str">
        <f aca="false">VLOOKUP($D1871,metadata!$B$2:$S$451,12,0)</f>
        <v>diptera</v>
      </c>
      <c r="P1871" s="0" t="str">
        <f aca="false">VLOOKUP($D1871,metadata!$B$2:$S$451,13,0)</f>
        <v>Alabama</v>
      </c>
      <c r="Q1871" s="0" t="n">
        <f aca="false">VLOOKUP($D1871,metadata!$B$2:$S$451,14,0)</f>
        <v>32.791667</v>
      </c>
      <c r="R1871" s="0" t="n">
        <f aca="false">VLOOKUP($D1871,metadata!$B$2:$S$451,15,0)</f>
        <v>-86.830833</v>
      </c>
      <c r="S1871" s="0" t="str">
        <f aca="false">VLOOKUP($D1871,metadata!$B$2:$S$451,16,0)</f>
        <v>1°</v>
      </c>
      <c r="T1871" s="0" t="str">
        <f aca="false">VLOOKUP($D1871,metadata!$B$2:$S$451,17,0)</f>
        <v/>
      </c>
      <c r="U1871" s="0" t="str">
        <f aca="false">VLOOKUP($D1871,metadata!$B$2:$S$451,18,0)</f>
        <v/>
      </c>
      <c r="V1871" s="0" t="n">
        <f aca="false">VLOOKUP($D1871,metadata!$B$2:$Z$451,19,0)</f>
        <v>90</v>
      </c>
      <c r="W1871" s="0" t="str">
        <f aca="false">VLOOKUP($D1871,metadata!$B$2:$Z$451,20,0)</f>
        <v>global average</v>
      </c>
      <c r="X1871" s="0" t="str">
        <f aca="false">VLOOKUP($D1871,metadata!$B$2:$Z$451,21,0)</f>
        <v/>
      </c>
      <c r="Y1871" s="0" t="n">
        <f aca="false">VLOOKUP($D1871,metadata!$B$2:$Z$451,22,0)</f>
        <v>48</v>
      </c>
      <c r="Z1871" s="0" t="str">
        <f aca="false">VLOOKUP($D1871,metadata!$B$2:$Z$451,23,0)</f>
        <v/>
      </c>
      <c r="AA1871" s="0" t="str">
        <f aca="false">VLOOKUP($D1871,metadata!$B$2:$Z$451,24,0)</f>
        <v>egg</v>
      </c>
      <c r="AB1871" s="0" t="str">
        <f aca="false">VLOOKUP($D1871,metadata!$B$2:$Z$451,25,0)</f>
        <v/>
      </c>
      <c r="AC1871" s="0" t="n">
        <v>12.0650549450549</v>
      </c>
      <c r="AD1871" s="0" t="n">
        <v>36.1538461538461</v>
      </c>
      <c r="AF1871" s="0" t="n">
        <f aca="false">IF(AE1871="",V1871,AE1871)</f>
        <v>90</v>
      </c>
      <c r="AG1871" s="0" t="n">
        <v>12</v>
      </c>
      <c r="AH1871" s="0" t="n">
        <v>1983</v>
      </c>
      <c r="AI1871" s="0" t="s">
        <v>37</v>
      </c>
      <c r="AJ1871" s="0" t="s">
        <v>38</v>
      </c>
    </row>
    <row r="1872" customFormat="false" ht="13.8" hidden="false" customHeight="false" outlineLevel="0" collapsed="false">
      <c r="C1872" s="0" t="n">
        <v>1880</v>
      </c>
      <c r="D1872" s="3" t="str">
        <f aca="false">VLOOKUP(C1872,$A$1:$B$451,2)</f>
        <v>48- Alabama</v>
      </c>
      <c r="E1872" s="0" t="str">
        <f aca="false">VLOOKUP($D1872,metadata!$B$2:$S$451,2,0)</f>
        <v>SHROYER, DA; CRAIG, GB</v>
      </c>
      <c r="F1872" s="0" t="str">
        <f aca="false">VLOOKUP($D1872,metadata!$B$2:$S$451,3,0)</f>
        <v>EGG DIAPAUSE IN AEDES-TRISERIATUS (DIPTERA, CULICIDAE) - GEOGRAPHIC-VARIATION IN PHOTOPERIODIC RESPONSE AND FACTORS INFLUENCING DIAPAUSE TERMINATION</v>
      </c>
      <c r="G1872" s="0" t="str">
        <f aca="false">VLOOKUP($D1872,metadata!$B$2:$S$451,4,0)</f>
        <v>10.1093/jmedent/20.6.601</v>
      </c>
      <c r="H1872" s="0" t="str">
        <f aca="false">VLOOKUP($D1872,metadata!$B$2:$S$451,5,0)</f>
        <v>y</v>
      </c>
      <c r="I1872" s="0" t="str">
        <f aca="false">VLOOKUP($D1872,metadata!$B$2:$S$451,6,0)</f>
        <v>a</v>
      </c>
      <c r="J1872" s="0" t="str">
        <f aca="false">VLOOKUP($D1872,metadata!$B$2:$S$451,7,0)</f>
        <v>i</v>
      </c>
      <c r="K1872" s="0" t="n">
        <f aca="false">VLOOKUP($D1872,metadata!$B$2:$S$451,8,0)</f>
        <v>9</v>
      </c>
      <c r="L1872" s="0" t="n">
        <f aca="false">VLOOKUP($D1872,metadata!$B$2:$S$451,9,0)</f>
        <v>9</v>
      </c>
      <c r="M1872" s="0" t="str">
        <f aca="false">VLOOKUP($D1872,metadata!$B$2:$S$451,10,0)</f>
        <v/>
      </c>
      <c r="N1872" s="0" t="str">
        <f aca="false">VLOOKUP($D1872,metadata!$B$2:$S$451,11,0)</f>
        <v>Aedes triseratius</v>
      </c>
      <c r="O1872" s="0" t="str">
        <f aca="false">VLOOKUP($D1872,metadata!$B$2:$S$451,12,0)</f>
        <v>diptera</v>
      </c>
      <c r="P1872" s="0" t="str">
        <f aca="false">VLOOKUP($D1872,metadata!$B$2:$S$451,13,0)</f>
        <v>Alabama</v>
      </c>
      <c r="Q1872" s="0" t="n">
        <f aca="false">VLOOKUP($D1872,metadata!$B$2:$S$451,14,0)</f>
        <v>32.791667</v>
      </c>
      <c r="R1872" s="0" t="n">
        <f aca="false">VLOOKUP($D1872,metadata!$B$2:$S$451,15,0)</f>
        <v>-86.830833</v>
      </c>
      <c r="S1872" s="0" t="str">
        <f aca="false">VLOOKUP($D1872,metadata!$B$2:$S$451,16,0)</f>
        <v>1°</v>
      </c>
      <c r="T1872" s="0" t="str">
        <f aca="false">VLOOKUP($D1872,metadata!$B$2:$S$451,17,0)</f>
        <v/>
      </c>
      <c r="U1872" s="0" t="str">
        <f aca="false">VLOOKUP($D1872,metadata!$B$2:$S$451,18,0)</f>
        <v/>
      </c>
      <c r="V1872" s="0" t="n">
        <f aca="false">VLOOKUP($D1872,metadata!$B$2:$Z$451,19,0)</f>
        <v>90</v>
      </c>
      <c r="W1872" s="0" t="str">
        <f aca="false">VLOOKUP($D1872,metadata!$B$2:$Z$451,20,0)</f>
        <v>global average</v>
      </c>
      <c r="X1872" s="0" t="str">
        <f aca="false">VLOOKUP($D1872,metadata!$B$2:$Z$451,21,0)</f>
        <v/>
      </c>
      <c r="Y1872" s="0" t="n">
        <f aca="false">VLOOKUP($D1872,metadata!$B$2:$Z$451,22,0)</f>
        <v>48</v>
      </c>
      <c r="Z1872" s="0" t="str">
        <f aca="false">VLOOKUP($D1872,metadata!$B$2:$Z$451,23,0)</f>
        <v/>
      </c>
      <c r="AA1872" s="0" t="str">
        <f aca="false">VLOOKUP($D1872,metadata!$B$2:$Z$451,24,0)</f>
        <v>egg</v>
      </c>
      <c r="AB1872" s="0" t="str">
        <f aca="false">VLOOKUP($D1872,metadata!$B$2:$Z$451,25,0)</f>
        <v/>
      </c>
      <c r="AC1872" s="0" t="n">
        <v>13.1106227106227</v>
      </c>
      <c r="AD1872" s="0" t="n">
        <v>8.46153846153845</v>
      </c>
      <c r="AF1872" s="0" t="n">
        <f aca="false">IF(AE1872="",V1872,AE1872)</f>
        <v>90</v>
      </c>
      <c r="AG1872" s="0" t="n">
        <v>13</v>
      </c>
      <c r="AH1872" s="0" t="n">
        <v>1983</v>
      </c>
      <c r="AI1872" s="0" t="s">
        <v>37</v>
      </c>
      <c r="AJ1872" s="0" t="s">
        <v>38</v>
      </c>
    </row>
    <row r="1873" customFormat="false" ht="13.8" hidden="false" customHeight="false" outlineLevel="0" collapsed="false">
      <c r="C1873" s="0" t="n">
        <v>1881</v>
      </c>
      <c r="D1873" s="3" t="str">
        <f aca="false">VLOOKUP(C1873,$A$1:$B$451,2)</f>
        <v>48- Alabama</v>
      </c>
      <c r="E1873" s="0" t="str">
        <f aca="false">VLOOKUP($D1873,metadata!$B$2:$S$451,2,0)</f>
        <v>SHROYER, DA; CRAIG, GB</v>
      </c>
      <c r="F1873" s="0" t="str">
        <f aca="false">VLOOKUP($D1873,metadata!$B$2:$S$451,3,0)</f>
        <v>EGG DIAPAUSE IN AEDES-TRISERIATUS (DIPTERA, CULICIDAE) - GEOGRAPHIC-VARIATION IN PHOTOPERIODIC RESPONSE AND FACTORS INFLUENCING DIAPAUSE TERMINATION</v>
      </c>
      <c r="G1873" s="0" t="str">
        <f aca="false">VLOOKUP($D1873,metadata!$B$2:$S$451,4,0)</f>
        <v>10.1093/jmedent/20.6.601</v>
      </c>
      <c r="H1873" s="0" t="str">
        <f aca="false">VLOOKUP($D1873,metadata!$B$2:$S$451,5,0)</f>
        <v>y</v>
      </c>
      <c r="I1873" s="0" t="str">
        <f aca="false">VLOOKUP($D1873,metadata!$B$2:$S$451,6,0)</f>
        <v>a</v>
      </c>
      <c r="J1873" s="0" t="str">
        <f aca="false">VLOOKUP($D1873,metadata!$B$2:$S$451,7,0)</f>
        <v>i</v>
      </c>
      <c r="K1873" s="0" t="n">
        <f aca="false">VLOOKUP($D1873,metadata!$B$2:$S$451,8,0)</f>
        <v>9</v>
      </c>
      <c r="L1873" s="0" t="n">
        <f aca="false">VLOOKUP($D1873,metadata!$B$2:$S$451,9,0)</f>
        <v>9</v>
      </c>
      <c r="M1873" s="0" t="str">
        <f aca="false">VLOOKUP($D1873,metadata!$B$2:$S$451,10,0)</f>
        <v/>
      </c>
      <c r="N1873" s="0" t="str">
        <f aca="false">VLOOKUP($D1873,metadata!$B$2:$S$451,11,0)</f>
        <v>Aedes triseratius</v>
      </c>
      <c r="O1873" s="0" t="str">
        <f aca="false">VLOOKUP($D1873,metadata!$B$2:$S$451,12,0)</f>
        <v>diptera</v>
      </c>
      <c r="P1873" s="0" t="str">
        <f aca="false">VLOOKUP($D1873,metadata!$B$2:$S$451,13,0)</f>
        <v>Alabama</v>
      </c>
      <c r="Q1873" s="0" t="n">
        <f aca="false">VLOOKUP($D1873,metadata!$B$2:$S$451,14,0)</f>
        <v>32.791667</v>
      </c>
      <c r="R1873" s="0" t="n">
        <f aca="false">VLOOKUP($D1873,metadata!$B$2:$S$451,15,0)</f>
        <v>-86.830833</v>
      </c>
      <c r="S1873" s="0" t="str">
        <f aca="false">VLOOKUP($D1873,metadata!$B$2:$S$451,16,0)</f>
        <v>1°</v>
      </c>
      <c r="T1873" s="0" t="str">
        <f aca="false">VLOOKUP($D1873,metadata!$B$2:$S$451,17,0)</f>
        <v/>
      </c>
      <c r="U1873" s="0" t="str">
        <f aca="false">VLOOKUP($D1873,metadata!$B$2:$S$451,18,0)</f>
        <v/>
      </c>
      <c r="V1873" s="0" t="n">
        <f aca="false">VLOOKUP($D1873,metadata!$B$2:$Z$451,19,0)</f>
        <v>90</v>
      </c>
      <c r="W1873" s="0" t="str">
        <f aca="false">VLOOKUP($D1873,metadata!$B$2:$Z$451,20,0)</f>
        <v>global average</v>
      </c>
      <c r="X1873" s="0" t="str">
        <f aca="false">VLOOKUP($D1873,metadata!$B$2:$Z$451,21,0)</f>
        <v/>
      </c>
      <c r="Y1873" s="0" t="n">
        <f aca="false">VLOOKUP($D1873,metadata!$B$2:$Z$451,22,0)</f>
        <v>48</v>
      </c>
      <c r="Z1873" s="0" t="str">
        <f aca="false">VLOOKUP($D1873,metadata!$B$2:$Z$451,23,0)</f>
        <v/>
      </c>
      <c r="AA1873" s="0" t="str">
        <f aca="false">VLOOKUP($D1873,metadata!$B$2:$Z$451,24,0)</f>
        <v>egg</v>
      </c>
      <c r="AB1873" s="0" t="str">
        <f aca="false">VLOOKUP($D1873,metadata!$B$2:$Z$451,25,0)</f>
        <v/>
      </c>
      <c r="AC1873" s="0" t="n">
        <v>14.0202197802197</v>
      </c>
      <c r="AD1873" s="0" t="n">
        <v>2.30769230769226</v>
      </c>
      <c r="AF1873" s="0" t="n">
        <f aca="false">IF(AE1873="",V1873,AE1873)</f>
        <v>90</v>
      </c>
      <c r="AG1873" s="0" t="n">
        <f aca="false">ROUND(AC1873,1)</f>
        <v>14</v>
      </c>
      <c r="AH1873" s="0" t="n">
        <v>1983</v>
      </c>
      <c r="AI1873" s="0" t="s">
        <v>37</v>
      </c>
      <c r="AJ1873" s="0" t="s">
        <v>38</v>
      </c>
    </row>
    <row r="1874" customFormat="false" ht="13.8" hidden="false" customHeight="false" outlineLevel="0" collapsed="false">
      <c r="C1874" s="0" t="n">
        <v>1882</v>
      </c>
      <c r="D1874" s="3" t="str">
        <f aca="false">VLOOKUP(C1874,$A$1:$B$451,2)</f>
        <v>48- Alabama</v>
      </c>
      <c r="E1874" s="0" t="str">
        <f aca="false">VLOOKUP($D1874,metadata!$B$2:$S$451,2,0)</f>
        <v>SHROYER, DA; CRAIG, GB</v>
      </c>
      <c r="F1874" s="0" t="str">
        <f aca="false">VLOOKUP($D1874,metadata!$B$2:$S$451,3,0)</f>
        <v>EGG DIAPAUSE IN AEDES-TRISERIATUS (DIPTERA, CULICIDAE) - GEOGRAPHIC-VARIATION IN PHOTOPERIODIC RESPONSE AND FACTORS INFLUENCING DIAPAUSE TERMINATION</v>
      </c>
      <c r="G1874" s="0" t="str">
        <f aca="false">VLOOKUP($D1874,metadata!$B$2:$S$451,4,0)</f>
        <v>10.1093/jmedent/20.6.601</v>
      </c>
      <c r="H1874" s="0" t="str">
        <f aca="false">VLOOKUP($D1874,metadata!$B$2:$S$451,5,0)</f>
        <v>y</v>
      </c>
      <c r="I1874" s="0" t="str">
        <f aca="false">VLOOKUP($D1874,metadata!$B$2:$S$451,6,0)</f>
        <v>a</v>
      </c>
      <c r="J1874" s="0" t="str">
        <f aca="false">VLOOKUP($D1874,metadata!$B$2:$S$451,7,0)</f>
        <v>i</v>
      </c>
      <c r="K1874" s="0" t="n">
        <f aca="false">VLOOKUP($D1874,metadata!$B$2:$S$451,8,0)</f>
        <v>9</v>
      </c>
      <c r="L1874" s="0" t="n">
        <f aca="false">VLOOKUP($D1874,metadata!$B$2:$S$451,9,0)</f>
        <v>9</v>
      </c>
      <c r="M1874" s="0" t="str">
        <f aca="false">VLOOKUP($D1874,metadata!$B$2:$S$451,10,0)</f>
        <v/>
      </c>
      <c r="N1874" s="0" t="str">
        <f aca="false">VLOOKUP($D1874,metadata!$B$2:$S$451,11,0)</f>
        <v>Aedes triseratius</v>
      </c>
      <c r="O1874" s="0" t="str">
        <f aca="false">VLOOKUP($D1874,metadata!$B$2:$S$451,12,0)</f>
        <v>diptera</v>
      </c>
      <c r="P1874" s="0" t="str">
        <f aca="false">VLOOKUP($D1874,metadata!$B$2:$S$451,13,0)</f>
        <v>Alabama</v>
      </c>
      <c r="Q1874" s="0" t="n">
        <f aca="false">VLOOKUP($D1874,metadata!$B$2:$S$451,14,0)</f>
        <v>32.791667</v>
      </c>
      <c r="R1874" s="0" t="n">
        <f aca="false">VLOOKUP($D1874,metadata!$B$2:$S$451,15,0)</f>
        <v>-86.830833</v>
      </c>
      <c r="S1874" s="0" t="str">
        <f aca="false">VLOOKUP($D1874,metadata!$B$2:$S$451,16,0)</f>
        <v>1°</v>
      </c>
      <c r="T1874" s="0" t="str">
        <f aca="false">VLOOKUP($D1874,metadata!$B$2:$S$451,17,0)</f>
        <v/>
      </c>
      <c r="U1874" s="0" t="str">
        <f aca="false">VLOOKUP($D1874,metadata!$B$2:$S$451,18,0)</f>
        <v/>
      </c>
      <c r="V1874" s="0" t="n">
        <f aca="false">VLOOKUP($D1874,metadata!$B$2:$Z$451,19,0)</f>
        <v>90</v>
      </c>
      <c r="W1874" s="0" t="str">
        <f aca="false">VLOOKUP($D1874,metadata!$B$2:$Z$451,20,0)</f>
        <v>global average</v>
      </c>
      <c r="X1874" s="0" t="str">
        <f aca="false">VLOOKUP($D1874,metadata!$B$2:$Z$451,21,0)</f>
        <v/>
      </c>
      <c r="Y1874" s="0" t="n">
        <f aca="false">VLOOKUP($D1874,metadata!$B$2:$Z$451,22,0)</f>
        <v>48</v>
      </c>
      <c r="Z1874" s="0" t="str">
        <f aca="false">VLOOKUP($D1874,metadata!$B$2:$Z$451,23,0)</f>
        <v/>
      </c>
      <c r="AA1874" s="0" t="str">
        <f aca="false">VLOOKUP($D1874,metadata!$B$2:$Z$451,24,0)</f>
        <v>egg</v>
      </c>
      <c r="AB1874" s="0" t="str">
        <f aca="false">VLOOKUP($D1874,metadata!$B$2:$Z$451,25,0)</f>
        <v/>
      </c>
      <c r="AC1874" s="0" t="n">
        <v>15.0136263736263</v>
      </c>
      <c r="AD1874" s="0" t="n">
        <v>6.15384615384613</v>
      </c>
      <c r="AF1874" s="0" t="n">
        <f aca="false">IF(AE1874="",V1874,AE1874)</f>
        <v>90</v>
      </c>
      <c r="AG1874" s="0" t="n">
        <f aca="false">ROUND(AC1874,1)</f>
        <v>15</v>
      </c>
      <c r="AH1874" s="0" t="n">
        <v>1983</v>
      </c>
      <c r="AI1874" s="0" t="s">
        <v>37</v>
      </c>
      <c r="AJ1874" s="0" t="s">
        <v>38</v>
      </c>
    </row>
    <row r="1875" customFormat="false" ht="13.8" hidden="false" customHeight="false" outlineLevel="0" collapsed="false">
      <c r="C1875" s="0" t="n">
        <v>1883</v>
      </c>
      <c r="D1875" s="3" t="str">
        <f aca="false">VLOOKUP(C1875,$A$1:$B$451,2)</f>
        <v>48- Alabama</v>
      </c>
      <c r="E1875" s="0" t="str">
        <f aca="false">VLOOKUP($D1875,metadata!$B$2:$S$451,2,0)</f>
        <v>SHROYER, DA; CRAIG, GB</v>
      </c>
      <c r="F1875" s="0" t="str">
        <f aca="false">VLOOKUP($D1875,metadata!$B$2:$S$451,3,0)</f>
        <v>EGG DIAPAUSE IN AEDES-TRISERIATUS (DIPTERA, CULICIDAE) - GEOGRAPHIC-VARIATION IN PHOTOPERIODIC RESPONSE AND FACTORS INFLUENCING DIAPAUSE TERMINATION</v>
      </c>
      <c r="G1875" s="0" t="str">
        <f aca="false">VLOOKUP($D1875,metadata!$B$2:$S$451,4,0)</f>
        <v>10.1093/jmedent/20.6.601</v>
      </c>
      <c r="H1875" s="0" t="str">
        <f aca="false">VLOOKUP($D1875,metadata!$B$2:$S$451,5,0)</f>
        <v>y</v>
      </c>
      <c r="I1875" s="0" t="str">
        <f aca="false">VLOOKUP($D1875,metadata!$B$2:$S$451,6,0)</f>
        <v>a</v>
      </c>
      <c r="J1875" s="0" t="str">
        <f aca="false">VLOOKUP($D1875,metadata!$B$2:$S$451,7,0)</f>
        <v>i</v>
      </c>
      <c r="K1875" s="0" t="n">
        <f aca="false">VLOOKUP($D1875,metadata!$B$2:$S$451,8,0)</f>
        <v>9</v>
      </c>
      <c r="L1875" s="0" t="n">
        <f aca="false">VLOOKUP($D1875,metadata!$B$2:$S$451,9,0)</f>
        <v>9</v>
      </c>
      <c r="M1875" s="0" t="str">
        <f aca="false">VLOOKUP($D1875,metadata!$B$2:$S$451,10,0)</f>
        <v/>
      </c>
      <c r="N1875" s="0" t="str">
        <f aca="false">VLOOKUP($D1875,metadata!$B$2:$S$451,11,0)</f>
        <v>Aedes triseratius</v>
      </c>
      <c r="O1875" s="0" t="str">
        <f aca="false">VLOOKUP($D1875,metadata!$B$2:$S$451,12,0)</f>
        <v>diptera</v>
      </c>
      <c r="P1875" s="0" t="str">
        <f aca="false">VLOOKUP($D1875,metadata!$B$2:$S$451,13,0)</f>
        <v>Alabama</v>
      </c>
      <c r="Q1875" s="0" t="n">
        <f aca="false">VLOOKUP($D1875,metadata!$B$2:$S$451,14,0)</f>
        <v>32.791667</v>
      </c>
      <c r="R1875" s="0" t="n">
        <f aca="false">VLOOKUP($D1875,metadata!$B$2:$S$451,15,0)</f>
        <v>-86.830833</v>
      </c>
      <c r="S1875" s="0" t="str">
        <f aca="false">VLOOKUP($D1875,metadata!$B$2:$S$451,16,0)</f>
        <v>1°</v>
      </c>
      <c r="T1875" s="0" t="str">
        <f aca="false">VLOOKUP($D1875,metadata!$B$2:$S$451,17,0)</f>
        <v/>
      </c>
      <c r="U1875" s="0" t="str">
        <f aca="false">VLOOKUP($D1875,metadata!$B$2:$S$451,18,0)</f>
        <v/>
      </c>
      <c r="V1875" s="0" t="n">
        <f aca="false">VLOOKUP($D1875,metadata!$B$2:$Z$451,19,0)</f>
        <v>90</v>
      </c>
      <c r="W1875" s="0" t="str">
        <f aca="false">VLOOKUP($D1875,metadata!$B$2:$Z$451,20,0)</f>
        <v>global average</v>
      </c>
      <c r="X1875" s="0" t="str">
        <f aca="false">VLOOKUP($D1875,metadata!$B$2:$Z$451,21,0)</f>
        <v/>
      </c>
      <c r="Y1875" s="0" t="n">
        <f aca="false">VLOOKUP($D1875,metadata!$B$2:$Z$451,22,0)</f>
        <v>48</v>
      </c>
      <c r="Z1875" s="0" t="str">
        <f aca="false">VLOOKUP($D1875,metadata!$B$2:$Z$451,23,0)</f>
        <v/>
      </c>
      <c r="AA1875" s="0" t="str">
        <f aca="false">VLOOKUP($D1875,metadata!$B$2:$Z$451,24,0)</f>
        <v>egg</v>
      </c>
      <c r="AB1875" s="0" t="str">
        <f aca="false">VLOOKUP($D1875,metadata!$B$2:$Z$451,25,0)</f>
        <v/>
      </c>
      <c r="AC1875" s="0" t="n">
        <v>16.0046886446886</v>
      </c>
      <c r="AD1875" s="0" t="n">
        <v>6.9230769230769</v>
      </c>
      <c r="AF1875" s="0" t="n">
        <f aca="false">IF(AE1875="",V1875,AE1875)</f>
        <v>90</v>
      </c>
      <c r="AG1875" s="0" t="n">
        <f aca="false">ROUND(AC1875,1)</f>
        <v>16</v>
      </c>
      <c r="AH1875" s="0" t="n">
        <v>1983</v>
      </c>
      <c r="AI1875" s="0" t="s">
        <v>37</v>
      </c>
      <c r="AJ1875" s="0" t="s">
        <v>38</v>
      </c>
    </row>
    <row r="1876" customFormat="false" ht="13.8" hidden="false" customHeight="false" outlineLevel="0" collapsed="false">
      <c r="C1876" s="0" t="n">
        <v>1884</v>
      </c>
      <c r="D1876" s="3" t="str">
        <f aca="false">VLOOKUP(C1876,$A$1:$B$451,2)</f>
        <v>48- Alabama</v>
      </c>
      <c r="E1876" s="0" t="str">
        <f aca="false">VLOOKUP($D1876,metadata!$B$2:$S$451,2,0)</f>
        <v>SHROYER, DA; CRAIG, GB</v>
      </c>
      <c r="F1876" s="0" t="str">
        <f aca="false">VLOOKUP($D1876,metadata!$B$2:$S$451,3,0)</f>
        <v>EGG DIAPAUSE IN AEDES-TRISERIATUS (DIPTERA, CULICIDAE) - GEOGRAPHIC-VARIATION IN PHOTOPERIODIC RESPONSE AND FACTORS INFLUENCING DIAPAUSE TERMINATION</v>
      </c>
      <c r="G1876" s="0" t="str">
        <f aca="false">VLOOKUP($D1876,metadata!$B$2:$S$451,4,0)</f>
        <v>10.1093/jmedent/20.6.601</v>
      </c>
      <c r="H1876" s="0" t="str">
        <f aca="false">VLOOKUP($D1876,metadata!$B$2:$S$451,5,0)</f>
        <v>y</v>
      </c>
      <c r="I1876" s="0" t="str">
        <f aca="false">VLOOKUP($D1876,metadata!$B$2:$S$451,6,0)</f>
        <v>a</v>
      </c>
      <c r="J1876" s="0" t="str">
        <f aca="false">VLOOKUP($D1876,metadata!$B$2:$S$451,7,0)</f>
        <v>i</v>
      </c>
      <c r="K1876" s="0" t="n">
        <f aca="false">VLOOKUP($D1876,metadata!$B$2:$S$451,8,0)</f>
        <v>9</v>
      </c>
      <c r="L1876" s="0" t="n">
        <f aca="false">VLOOKUP($D1876,metadata!$B$2:$S$451,9,0)</f>
        <v>9</v>
      </c>
      <c r="M1876" s="0" t="str">
        <f aca="false">VLOOKUP($D1876,metadata!$B$2:$S$451,10,0)</f>
        <v/>
      </c>
      <c r="N1876" s="0" t="str">
        <f aca="false">VLOOKUP($D1876,metadata!$B$2:$S$451,11,0)</f>
        <v>Aedes triseratius</v>
      </c>
      <c r="O1876" s="0" t="str">
        <f aca="false">VLOOKUP($D1876,metadata!$B$2:$S$451,12,0)</f>
        <v>diptera</v>
      </c>
      <c r="P1876" s="0" t="str">
        <f aca="false">VLOOKUP($D1876,metadata!$B$2:$S$451,13,0)</f>
        <v>Alabama</v>
      </c>
      <c r="Q1876" s="0" t="n">
        <f aca="false">VLOOKUP($D1876,metadata!$B$2:$S$451,14,0)</f>
        <v>32.791667</v>
      </c>
      <c r="R1876" s="0" t="n">
        <f aca="false">VLOOKUP($D1876,metadata!$B$2:$S$451,15,0)</f>
        <v>-86.830833</v>
      </c>
      <c r="S1876" s="0" t="str">
        <f aca="false">VLOOKUP($D1876,metadata!$B$2:$S$451,16,0)</f>
        <v>1°</v>
      </c>
      <c r="T1876" s="0" t="str">
        <f aca="false">VLOOKUP($D1876,metadata!$B$2:$S$451,17,0)</f>
        <v/>
      </c>
      <c r="U1876" s="0" t="str">
        <f aca="false">VLOOKUP($D1876,metadata!$B$2:$S$451,18,0)</f>
        <v/>
      </c>
      <c r="V1876" s="0" t="n">
        <f aca="false">VLOOKUP($D1876,metadata!$B$2:$Z$451,19,0)</f>
        <v>90</v>
      </c>
      <c r="W1876" s="0" t="str">
        <f aca="false">VLOOKUP($D1876,metadata!$B$2:$Z$451,20,0)</f>
        <v>global average</v>
      </c>
      <c r="X1876" s="0" t="str">
        <f aca="false">VLOOKUP($D1876,metadata!$B$2:$Z$451,21,0)</f>
        <v/>
      </c>
      <c r="Y1876" s="0" t="n">
        <f aca="false">VLOOKUP($D1876,metadata!$B$2:$Z$451,22,0)</f>
        <v>48</v>
      </c>
      <c r="Z1876" s="0" t="str">
        <f aca="false">VLOOKUP($D1876,metadata!$B$2:$Z$451,23,0)</f>
        <v/>
      </c>
      <c r="AA1876" s="0" t="str">
        <f aca="false">VLOOKUP($D1876,metadata!$B$2:$Z$451,24,0)</f>
        <v>egg</v>
      </c>
      <c r="AB1876" s="0" t="str">
        <f aca="false">VLOOKUP($D1876,metadata!$B$2:$Z$451,25,0)</f>
        <v/>
      </c>
      <c r="AC1876" s="0" t="n">
        <v>16.9922344322344</v>
      </c>
      <c r="AD1876" s="0" t="n">
        <v>3.07692307692309</v>
      </c>
      <c r="AF1876" s="0" t="n">
        <f aca="false">IF(AE1876="",V1876,AE1876)</f>
        <v>90</v>
      </c>
      <c r="AG1876" s="0" t="n">
        <f aca="false">ROUND(AC1876,1)</f>
        <v>17</v>
      </c>
      <c r="AH1876" s="0" t="n">
        <v>1983</v>
      </c>
      <c r="AI1876" s="0" t="s">
        <v>37</v>
      </c>
      <c r="AJ1876" s="0" t="s">
        <v>38</v>
      </c>
    </row>
    <row r="1877" customFormat="false" ht="13.8" hidden="false" customHeight="false" outlineLevel="0" collapsed="false">
      <c r="C1877" s="0" t="n">
        <v>1885</v>
      </c>
      <c r="D1877" s="3" t="str">
        <f aca="false">VLOOKUP(C1877,$A$1:$B$451,2)</f>
        <v>48- Alabama</v>
      </c>
      <c r="E1877" s="0" t="str">
        <f aca="false">VLOOKUP($D1877,metadata!$B$2:$S$451,2,0)</f>
        <v>SHROYER, DA; CRAIG, GB</v>
      </c>
      <c r="F1877" s="0" t="str">
        <f aca="false">VLOOKUP($D1877,metadata!$B$2:$S$451,3,0)</f>
        <v>EGG DIAPAUSE IN AEDES-TRISERIATUS (DIPTERA, CULICIDAE) - GEOGRAPHIC-VARIATION IN PHOTOPERIODIC RESPONSE AND FACTORS INFLUENCING DIAPAUSE TERMINATION</v>
      </c>
      <c r="G1877" s="0" t="str">
        <f aca="false">VLOOKUP($D1877,metadata!$B$2:$S$451,4,0)</f>
        <v>10.1093/jmedent/20.6.601</v>
      </c>
      <c r="H1877" s="0" t="str">
        <f aca="false">VLOOKUP($D1877,metadata!$B$2:$S$451,5,0)</f>
        <v>y</v>
      </c>
      <c r="I1877" s="0" t="str">
        <f aca="false">VLOOKUP($D1877,metadata!$B$2:$S$451,6,0)</f>
        <v>a</v>
      </c>
      <c r="J1877" s="0" t="str">
        <f aca="false">VLOOKUP($D1877,metadata!$B$2:$S$451,7,0)</f>
        <v>i</v>
      </c>
      <c r="K1877" s="0" t="n">
        <f aca="false">VLOOKUP($D1877,metadata!$B$2:$S$451,8,0)</f>
        <v>9</v>
      </c>
      <c r="L1877" s="0" t="n">
        <f aca="false">VLOOKUP($D1877,metadata!$B$2:$S$451,9,0)</f>
        <v>9</v>
      </c>
      <c r="M1877" s="0" t="str">
        <f aca="false">VLOOKUP($D1877,metadata!$B$2:$S$451,10,0)</f>
        <v/>
      </c>
      <c r="N1877" s="0" t="str">
        <f aca="false">VLOOKUP($D1877,metadata!$B$2:$S$451,11,0)</f>
        <v>Aedes triseratius</v>
      </c>
      <c r="O1877" s="0" t="str">
        <f aca="false">VLOOKUP($D1877,metadata!$B$2:$S$451,12,0)</f>
        <v>diptera</v>
      </c>
      <c r="P1877" s="0" t="str">
        <f aca="false">VLOOKUP($D1877,metadata!$B$2:$S$451,13,0)</f>
        <v>Alabama</v>
      </c>
      <c r="Q1877" s="0" t="n">
        <f aca="false">VLOOKUP($D1877,metadata!$B$2:$S$451,14,0)</f>
        <v>32.791667</v>
      </c>
      <c r="R1877" s="0" t="n">
        <f aca="false">VLOOKUP($D1877,metadata!$B$2:$S$451,15,0)</f>
        <v>-86.830833</v>
      </c>
      <c r="S1877" s="0" t="str">
        <f aca="false">VLOOKUP($D1877,metadata!$B$2:$S$451,16,0)</f>
        <v>1°</v>
      </c>
      <c r="T1877" s="0" t="str">
        <f aca="false">VLOOKUP($D1877,metadata!$B$2:$S$451,17,0)</f>
        <v/>
      </c>
      <c r="U1877" s="0" t="str">
        <f aca="false">VLOOKUP($D1877,metadata!$B$2:$S$451,18,0)</f>
        <v/>
      </c>
      <c r="V1877" s="0" t="n">
        <f aca="false">VLOOKUP($D1877,metadata!$B$2:$Z$451,19,0)</f>
        <v>90</v>
      </c>
      <c r="W1877" s="0" t="str">
        <f aca="false">VLOOKUP($D1877,metadata!$B$2:$Z$451,20,0)</f>
        <v>global average</v>
      </c>
      <c r="X1877" s="0" t="str">
        <f aca="false">VLOOKUP($D1877,metadata!$B$2:$Z$451,21,0)</f>
        <v/>
      </c>
      <c r="Y1877" s="0" t="n">
        <f aca="false">VLOOKUP($D1877,metadata!$B$2:$Z$451,22,0)</f>
        <v>48</v>
      </c>
      <c r="Z1877" s="0" t="str">
        <f aca="false">VLOOKUP($D1877,metadata!$B$2:$Z$451,23,0)</f>
        <v/>
      </c>
      <c r="AA1877" s="0" t="str">
        <f aca="false">VLOOKUP($D1877,metadata!$B$2:$Z$451,24,0)</f>
        <v>egg</v>
      </c>
      <c r="AB1877" s="0" t="str">
        <f aca="false">VLOOKUP($D1877,metadata!$B$2:$Z$451,25,0)</f>
        <v/>
      </c>
      <c r="AC1877" s="0" t="n">
        <v>24.0017582417582</v>
      </c>
      <c r="AD1877" s="0" t="n">
        <v>3.07692307692309</v>
      </c>
      <c r="AF1877" s="0" t="n">
        <f aca="false">IF(AE1877="",V1877,AE1877)</f>
        <v>90</v>
      </c>
      <c r="AG1877" s="0" t="n">
        <f aca="false">ROUND(AC1877,1)</f>
        <v>24</v>
      </c>
      <c r="AH1877" s="0" t="n">
        <v>1983</v>
      </c>
      <c r="AI1877" s="0" t="s">
        <v>37</v>
      </c>
      <c r="AJ1877" s="0" t="s">
        <v>38</v>
      </c>
    </row>
    <row r="1878" customFormat="false" ht="13.8" hidden="false" customHeight="false" outlineLevel="0" collapsed="false">
      <c r="C1878" s="0" t="n">
        <v>1886</v>
      </c>
      <c r="D1878" s="3" t="str">
        <f aca="false">VLOOKUP(C1878,$A$1:$B$451,2)</f>
        <v>49- KA</v>
      </c>
      <c r="E1878" s="0" t="str">
        <f aca="false">VLOOKUP($D1878,metadata!$B$2:$S$451,2,0)</f>
        <v>SO, PM; TAKAFUJI, A</v>
      </c>
      <c r="F1878" s="0" t="str">
        <f aca="false">VLOOKUP($D1878,metadata!$B$2:$S$451,3,0)</f>
        <v>LOCAL VARIATION IN DIAPAUSE CHARACTERISTICS OF TETRANYCHUS-URTICAE KOCH (ACARINA, TETRANYCHIDAE)</v>
      </c>
      <c r="G1878" s="0" t="str">
        <f aca="false">VLOOKUP($D1878,metadata!$B$2:$S$451,4,0)</f>
        <v>10.1007/BF00317185</v>
      </c>
      <c r="H1878" s="0" t="str">
        <f aca="false">VLOOKUP($D1878,metadata!$B$2:$S$451,5,0)</f>
        <v>y</v>
      </c>
      <c r="I1878" s="0" t="str">
        <f aca="false">VLOOKUP($D1878,metadata!$B$2:$S$451,6,0)</f>
        <v>a</v>
      </c>
      <c r="J1878" s="0" t="str">
        <f aca="false">VLOOKUP($D1878,metadata!$B$2:$S$451,7,0)</f>
        <v>i</v>
      </c>
      <c r="K1878" s="0" t="n">
        <f aca="false">VLOOKUP($D1878,metadata!$B$2:$S$451,8,0)</f>
        <v>5</v>
      </c>
      <c r="L1878" s="0" t="n">
        <f aca="false">VLOOKUP($D1878,metadata!$B$2:$S$451,9,0)</f>
        <v>6</v>
      </c>
      <c r="M1878" s="0" t="str">
        <f aca="false">VLOOKUP($D1878,metadata!$B$2:$S$451,10,0)</f>
        <v>n</v>
      </c>
      <c r="N1878" s="0" t="str">
        <f aca="false">VLOOKUP($D1878,metadata!$B$2:$S$451,11,0)</f>
        <v>Tetranychus urticae</v>
      </c>
      <c r="O1878" s="0" t="str">
        <f aca="false">VLOOKUP($D1878,metadata!$B$2:$S$451,12,0)</f>
        <v>Trombidiformes</v>
      </c>
      <c r="P1878" s="0" t="str">
        <f aca="false">VLOOKUP($D1878,metadata!$B$2:$S$451,13,0)</f>
        <v>KA</v>
      </c>
      <c r="Q1878" s="0" t="n">
        <f aca="false">VLOOKUP($D1878,metadata!$B$2:$S$451,14,0)</f>
        <v>34.516667</v>
      </c>
      <c r="R1878" s="0" t="n">
        <f aca="false">VLOOKUP($D1878,metadata!$B$2:$S$451,15,0)</f>
        <v>135.85</v>
      </c>
      <c r="S1878" s="0" t="str">
        <f aca="false">VLOOKUP($D1878,metadata!$B$2:$S$451,16,0)</f>
        <v/>
      </c>
      <c r="T1878" s="0" t="n">
        <f aca="false">VLOOKUP($D1878,metadata!$B$2:$S$451,17,0)</f>
        <v>400</v>
      </c>
      <c r="U1878" s="0" t="str">
        <f aca="false">VLOOKUP($D1878,metadata!$B$2:$S$451,18,0)</f>
        <v/>
      </c>
      <c r="V1878" s="0" t="n">
        <f aca="false">VLOOKUP($D1878,metadata!$B$2:$Z$451,19,0)</f>
        <v>40</v>
      </c>
      <c r="W1878" s="0" t="str">
        <f aca="false">VLOOKUP($D1878,metadata!$B$2:$Z$451,20,0)</f>
        <v>global average</v>
      </c>
      <c r="X1878" s="0" t="str">
        <f aca="false">VLOOKUP($D1878,metadata!$B$2:$Z$451,21,0)</f>
        <v/>
      </c>
      <c r="Y1878" s="0" t="n">
        <f aca="false">VLOOKUP($D1878,metadata!$B$2:$Z$451,22,0)</f>
        <v>49</v>
      </c>
      <c r="Z1878" s="0" t="str">
        <f aca="false">VLOOKUP($D1878,metadata!$B$2:$Z$451,23,0)</f>
        <v/>
      </c>
      <c r="AA1878" s="0" t="str">
        <f aca="false">VLOOKUP($D1878,metadata!$B$2:$Z$451,24,0)</f>
        <v/>
      </c>
      <c r="AB1878" s="0" t="str">
        <f aca="false">VLOOKUP($D1878,metadata!$B$2:$Z$451,25,0)</f>
        <v/>
      </c>
      <c r="AC1878" s="0" t="n">
        <v>9.00590318772136</v>
      </c>
      <c r="AD1878" s="0" t="n">
        <v>99.3857493857494</v>
      </c>
      <c r="AF1878" s="0" t="n">
        <f aca="false">IF(AE1878="",V1878,AE1878)</f>
        <v>40</v>
      </c>
      <c r="AG1878" s="0" t="n">
        <f aca="false">ROUND(AC1878,1)</f>
        <v>9</v>
      </c>
      <c r="AH1878" s="0" t="n">
        <v>1991</v>
      </c>
      <c r="AI1878" s="0" t="s">
        <v>37</v>
      </c>
      <c r="AJ1878" s="0" t="s">
        <v>38</v>
      </c>
    </row>
    <row r="1879" customFormat="false" ht="13.8" hidden="false" customHeight="false" outlineLevel="0" collapsed="false">
      <c r="C1879" s="0" t="n">
        <v>1887</v>
      </c>
      <c r="D1879" s="3" t="str">
        <f aca="false">VLOOKUP(C1879,$A$1:$B$451,2)</f>
        <v>49- KA</v>
      </c>
      <c r="E1879" s="0" t="str">
        <f aca="false">VLOOKUP($D1879,metadata!$B$2:$S$451,2,0)</f>
        <v>SO, PM; TAKAFUJI, A</v>
      </c>
      <c r="F1879" s="0" t="str">
        <f aca="false">VLOOKUP($D1879,metadata!$B$2:$S$451,3,0)</f>
        <v>LOCAL VARIATION IN DIAPAUSE CHARACTERISTICS OF TETRANYCHUS-URTICAE KOCH (ACARINA, TETRANYCHIDAE)</v>
      </c>
      <c r="G1879" s="0" t="str">
        <f aca="false">VLOOKUP($D1879,metadata!$B$2:$S$451,4,0)</f>
        <v>10.1007/BF00317185</v>
      </c>
      <c r="H1879" s="0" t="str">
        <f aca="false">VLOOKUP($D1879,metadata!$B$2:$S$451,5,0)</f>
        <v>y</v>
      </c>
      <c r="I1879" s="0" t="str">
        <f aca="false">VLOOKUP($D1879,metadata!$B$2:$S$451,6,0)</f>
        <v>a</v>
      </c>
      <c r="J1879" s="0" t="str">
        <f aca="false">VLOOKUP($D1879,metadata!$B$2:$S$451,7,0)</f>
        <v>i</v>
      </c>
      <c r="K1879" s="0" t="n">
        <f aca="false">VLOOKUP($D1879,metadata!$B$2:$S$451,8,0)</f>
        <v>5</v>
      </c>
      <c r="L1879" s="0" t="n">
        <f aca="false">VLOOKUP($D1879,metadata!$B$2:$S$451,9,0)</f>
        <v>6</v>
      </c>
      <c r="M1879" s="0" t="str">
        <f aca="false">VLOOKUP($D1879,metadata!$B$2:$S$451,10,0)</f>
        <v>n</v>
      </c>
      <c r="N1879" s="0" t="str">
        <f aca="false">VLOOKUP($D1879,metadata!$B$2:$S$451,11,0)</f>
        <v>Tetranychus urticae</v>
      </c>
      <c r="O1879" s="0" t="str">
        <f aca="false">VLOOKUP($D1879,metadata!$B$2:$S$451,12,0)</f>
        <v>Trombidiformes</v>
      </c>
      <c r="P1879" s="0" t="str">
        <f aca="false">VLOOKUP($D1879,metadata!$B$2:$S$451,13,0)</f>
        <v>KA</v>
      </c>
      <c r="Q1879" s="0" t="n">
        <f aca="false">VLOOKUP($D1879,metadata!$B$2:$S$451,14,0)</f>
        <v>34.516667</v>
      </c>
      <c r="R1879" s="0" t="n">
        <f aca="false">VLOOKUP($D1879,metadata!$B$2:$S$451,15,0)</f>
        <v>135.85</v>
      </c>
      <c r="S1879" s="0" t="str">
        <f aca="false">VLOOKUP($D1879,metadata!$B$2:$S$451,16,0)</f>
        <v/>
      </c>
      <c r="T1879" s="0" t="n">
        <f aca="false">VLOOKUP($D1879,metadata!$B$2:$S$451,17,0)</f>
        <v>400</v>
      </c>
      <c r="U1879" s="0" t="str">
        <f aca="false">VLOOKUP($D1879,metadata!$B$2:$S$451,18,0)</f>
        <v/>
      </c>
      <c r="V1879" s="0" t="n">
        <f aca="false">VLOOKUP($D1879,metadata!$B$2:$Z$451,19,0)</f>
        <v>40</v>
      </c>
      <c r="W1879" s="0" t="str">
        <f aca="false">VLOOKUP($D1879,metadata!$B$2:$Z$451,20,0)</f>
        <v>global average</v>
      </c>
      <c r="X1879" s="0" t="str">
        <f aca="false">VLOOKUP($D1879,metadata!$B$2:$Z$451,21,0)</f>
        <v/>
      </c>
      <c r="Y1879" s="0" t="n">
        <f aca="false">VLOOKUP($D1879,metadata!$B$2:$Z$451,22,0)</f>
        <v>49</v>
      </c>
      <c r="Z1879" s="0" t="str">
        <f aca="false">VLOOKUP($D1879,metadata!$B$2:$Z$451,23,0)</f>
        <v/>
      </c>
      <c r="AA1879" s="0" t="str">
        <f aca="false">VLOOKUP($D1879,metadata!$B$2:$Z$451,24,0)</f>
        <v/>
      </c>
      <c r="AB1879" s="0" t="str">
        <f aca="false">VLOOKUP($D1879,metadata!$B$2:$Z$451,25,0)</f>
        <v/>
      </c>
      <c r="AC1879" s="0" t="n">
        <v>9.99763872491145</v>
      </c>
      <c r="AD1879" s="0" t="n">
        <v>96.2160131581619</v>
      </c>
      <c r="AF1879" s="0" t="n">
        <f aca="false">IF(AE1879="",V1879,AE1879)</f>
        <v>40</v>
      </c>
      <c r="AG1879" s="0" t="n">
        <f aca="false">ROUND(AC1879,1)</f>
        <v>10</v>
      </c>
      <c r="AH1879" s="0" t="n">
        <v>1991</v>
      </c>
      <c r="AI1879" s="0" t="s">
        <v>37</v>
      </c>
      <c r="AJ1879" s="0" t="s">
        <v>38</v>
      </c>
    </row>
    <row r="1880" customFormat="false" ht="13.8" hidden="false" customHeight="false" outlineLevel="0" collapsed="false">
      <c r="C1880" s="0" t="n">
        <v>1888</v>
      </c>
      <c r="D1880" s="3" t="str">
        <f aca="false">VLOOKUP(C1880,$A$1:$B$451,2)</f>
        <v>49- KA</v>
      </c>
      <c r="E1880" s="0" t="str">
        <f aca="false">VLOOKUP($D1880,metadata!$B$2:$S$451,2,0)</f>
        <v>SO, PM; TAKAFUJI, A</v>
      </c>
      <c r="F1880" s="0" t="str">
        <f aca="false">VLOOKUP($D1880,metadata!$B$2:$S$451,3,0)</f>
        <v>LOCAL VARIATION IN DIAPAUSE CHARACTERISTICS OF TETRANYCHUS-URTICAE KOCH (ACARINA, TETRANYCHIDAE)</v>
      </c>
      <c r="G1880" s="0" t="str">
        <f aca="false">VLOOKUP($D1880,metadata!$B$2:$S$451,4,0)</f>
        <v>10.1007/BF00317185</v>
      </c>
      <c r="H1880" s="0" t="str">
        <f aca="false">VLOOKUP($D1880,metadata!$B$2:$S$451,5,0)</f>
        <v>y</v>
      </c>
      <c r="I1880" s="0" t="str">
        <f aca="false">VLOOKUP($D1880,metadata!$B$2:$S$451,6,0)</f>
        <v>a</v>
      </c>
      <c r="J1880" s="0" t="str">
        <f aca="false">VLOOKUP($D1880,metadata!$B$2:$S$451,7,0)</f>
        <v>i</v>
      </c>
      <c r="K1880" s="0" t="n">
        <f aca="false">VLOOKUP($D1880,metadata!$B$2:$S$451,8,0)</f>
        <v>5</v>
      </c>
      <c r="L1880" s="0" t="n">
        <f aca="false">VLOOKUP($D1880,metadata!$B$2:$S$451,9,0)</f>
        <v>6</v>
      </c>
      <c r="M1880" s="0" t="str">
        <f aca="false">VLOOKUP($D1880,metadata!$B$2:$S$451,10,0)</f>
        <v>n</v>
      </c>
      <c r="N1880" s="0" t="str">
        <f aca="false">VLOOKUP($D1880,metadata!$B$2:$S$451,11,0)</f>
        <v>Tetranychus urticae</v>
      </c>
      <c r="O1880" s="0" t="str">
        <f aca="false">VLOOKUP($D1880,metadata!$B$2:$S$451,12,0)</f>
        <v>Trombidiformes</v>
      </c>
      <c r="P1880" s="0" t="str">
        <f aca="false">VLOOKUP($D1880,metadata!$B$2:$S$451,13,0)</f>
        <v>KA</v>
      </c>
      <c r="Q1880" s="0" t="n">
        <f aca="false">VLOOKUP($D1880,metadata!$B$2:$S$451,14,0)</f>
        <v>34.516667</v>
      </c>
      <c r="R1880" s="0" t="n">
        <f aca="false">VLOOKUP($D1880,metadata!$B$2:$S$451,15,0)</f>
        <v>135.85</v>
      </c>
      <c r="S1880" s="0" t="str">
        <f aca="false">VLOOKUP($D1880,metadata!$B$2:$S$451,16,0)</f>
        <v/>
      </c>
      <c r="T1880" s="0" t="n">
        <f aca="false">VLOOKUP($D1880,metadata!$B$2:$S$451,17,0)</f>
        <v>400</v>
      </c>
      <c r="U1880" s="0" t="str">
        <f aca="false">VLOOKUP($D1880,metadata!$B$2:$S$451,18,0)</f>
        <v/>
      </c>
      <c r="V1880" s="0" t="n">
        <f aca="false">VLOOKUP($D1880,metadata!$B$2:$Z$451,19,0)</f>
        <v>40</v>
      </c>
      <c r="W1880" s="0" t="str">
        <f aca="false">VLOOKUP($D1880,metadata!$B$2:$Z$451,20,0)</f>
        <v>global average</v>
      </c>
      <c r="X1880" s="0" t="str">
        <f aca="false">VLOOKUP($D1880,metadata!$B$2:$Z$451,21,0)</f>
        <v/>
      </c>
      <c r="Y1880" s="0" t="n">
        <f aca="false">VLOOKUP($D1880,metadata!$B$2:$Z$451,22,0)</f>
        <v>49</v>
      </c>
      <c r="Z1880" s="0" t="str">
        <f aca="false">VLOOKUP($D1880,metadata!$B$2:$Z$451,23,0)</f>
        <v/>
      </c>
      <c r="AA1880" s="0" t="str">
        <f aca="false">VLOOKUP($D1880,metadata!$B$2:$Z$451,24,0)</f>
        <v/>
      </c>
      <c r="AB1880" s="0" t="str">
        <f aca="false">VLOOKUP($D1880,metadata!$B$2:$Z$451,25,0)</f>
        <v/>
      </c>
      <c r="AC1880" s="0" t="n">
        <v>11.0070838252656</v>
      </c>
      <c r="AD1880" s="0" t="n">
        <v>96.9779159861804</v>
      </c>
      <c r="AF1880" s="0" t="n">
        <f aca="false">IF(AE1880="",V1880,AE1880)</f>
        <v>40</v>
      </c>
      <c r="AG1880" s="0" t="n">
        <f aca="false">ROUND(AC1880,1)</f>
        <v>11</v>
      </c>
      <c r="AH1880" s="0" t="n">
        <v>1991</v>
      </c>
      <c r="AI1880" s="0" t="s">
        <v>37</v>
      </c>
      <c r="AJ1880" s="0" t="s">
        <v>38</v>
      </c>
    </row>
    <row r="1881" customFormat="false" ht="13.8" hidden="false" customHeight="false" outlineLevel="0" collapsed="false">
      <c r="C1881" s="0" t="n">
        <v>1889</v>
      </c>
      <c r="D1881" s="3" t="str">
        <f aca="false">VLOOKUP(C1881,$A$1:$B$451,2)</f>
        <v>49- KA</v>
      </c>
      <c r="E1881" s="0" t="str">
        <f aca="false">VLOOKUP($D1881,metadata!$B$2:$S$451,2,0)</f>
        <v>SO, PM; TAKAFUJI, A</v>
      </c>
      <c r="F1881" s="0" t="str">
        <f aca="false">VLOOKUP($D1881,metadata!$B$2:$S$451,3,0)</f>
        <v>LOCAL VARIATION IN DIAPAUSE CHARACTERISTICS OF TETRANYCHUS-URTICAE KOCH (ACARINA, TETRANYCHIDAE)</v>
      </c>
      <c r="G1881" s="0" t="str">
        <f aca="false">VLOOKUP($D1881,metadata!$B$2:$S$451,4,0)</f>
        <v>10.1007/BF00317185</v>
      </c>
      <c r="H1881" s="0" t="str">
        <f aca="false">VLOOKUP($D1881,metadata!$B$2:$S$451,5,0)</f>
        <v>y</v>
      </c>
      <c r="I1881" s="0" t="str">
        <f aca="false">VLOOKUP($D1881,metadata!$B$2:$S$451,6,0)</f>
        <v>a</v>
      </c>
      <c r="J1881" s="0" t="str">
        <f aca="false">VLOOKUP($D1881,metadata!$B$2:$S$451,7,0)</f>
        <v>i</v>
      </c>
      <c r="K1881" s="0" t="n">
        <f aca="false">VLOOKUP($D1881,metadata!$B$2:$S$451,8,0)</f>
        <v>5</v>
      </c>
      <c r="L1881" s="0" t="n">
        <f aca="false">VLOOKUP($D1881,metadata!$B$2:$S$451,9,0)</f>
        <v>6</v>
      </c>
      <c r="M1881" s="0" t="str">
        <f aca="false">VLOOKUP($D1881,metadata!$B$2:$S$451,10,0)</f>
        <v>n</v>
      </c>
      <c r="N1881" s="0" t="str">
        <f aca="false">VLOOKUP($D1881,metadata!$B$2:$S$451,11,0)</f>
        <v>Tetranychus urticae</v>
      </c>
      <c r="O1881" s="0" t="str">
        <f aca="false">VLOOKUP($D1881,metadata!$B$2:$S$451,12,0)</f>
        <v>Trombidiformes</v>
      </c>
      <c r="P1881" s="0" t="str">
        <f aca="false">VLOOKUP($D1881,metadata!$B$2:$S$451,13,0)</f>
        <v>KA</v>
      </c>
      <c r="Q1881" s="0" t="n">
        <f aca="false">VLOOKUP($D1881,metadata!$B$2:$S$451,14,0)</f>
        <v>34.516667</v>
      </c>
      <c r="R1881" s="0" t="n">
        <f aca="false">VLOOKUP($D1881,metadata!$B$2:$S$451,15,0)</f>
        <v>135.85</v>
      </c>
      <c r="S1881" s="0" t="str">
        <f aca="false">VLOOKUP($D1881,metadata!$B$2:$S$451,16,0)</f>
        <v/>
      </c>
      <c r="T1881" s="0" t="n">
        <f aca="false">VLOOKUP($D1881,metadata!$B$2:$S$451,17,0)</f>
        <v>400</v>
      </c>
      <c r="U1881" s="0" t="str">
        <f aca="false">VLOOKUP($D1881,metadata!$B$2:$S$451,18,0)</f>
        <v/>
      </c>
      <c r="V1881" s="0" t="n">
        <f aca="false">VLOOKUP($D1881,metadata!$B$2:$Z$451,19,0)</f>
        <v>40</v>
      </c>
      <c r="W1881" s="0" t="str">
        <f aca="false">VLOOKUP($D1881,metadata!$B$2:$Z$451,20,0)</f>
        <v>global average</v>
      </c>
      <c r="X1881" s="0" t="str">
        <f aca="false">VLOOKUP($D1881,metadata!$B$2:$Z$451,21,0)</f>
        <v/>
      </c>
      <c r="Y1881" s="0" t="n">
        <f aca="false">VLOOKUP($D1881,metadata!$B$2:$Z$451,22,0)</f>
        <v>49</v>
      </c>
      <c r="Z1881" s="0" t="str">
        <f aca="false">VLOOKUP($D1881,metadata!$B$2:$Z$451,23,0)</f>
        <v/>
      </c>
      <c r="AA1881" s="0" t="str">
        <f aca="false">VLOOKUP($D1881,metadata!$B$2:$Z$451,24,0)</f>
        <v/>
      </c>
      <c r="AB1881" s="0" t="str">
        <f aca="false">VLOOKUP($D1881,metadata!$B$2:$Z$451,25,0)</f>
        <v/>
      </c>
      <c r="AC1881" s="0" t="n">
        <v>11.9988193624557</v>
      </c>
      <c r="AD1881" s="0" t="n">
        <v>49.0907350411482</v>
      </c>
      <c r="AF1881" s="0" t="n">
        <f aca="false">IF(AE1881="",V1881,AE1881)</f>
        <v>40</v>
      </c>
      <c r="AG1881" s="0" t="n">
        <f aca="false">ROUND(AC1881,1)</f>
        <v>12</v>
      </c>
      <c r="AH1881" s="0" t="n">
        <v>1991</v>
      </c>
      <c r="AI1881" s="0" t="s">
        <v>37</v>
      </c>
      <c r="AJ1881" s="0" t="s">
        <v>38</v>
      </c>
    </row>
    <row r="1882" customFormat="false" ht="13.8" hidden="false" customHeight="false" outlineLevel="0" collapsed="false">
      <c r="C1882" s="0" t="n">
        <v>1890</v>
      </c>
      <c r="D1882" s="3" t="str">
        <f aca="false">VLOOKUP(C1882,$A$1:$B$451,2)</f>
        <v>49- KA</v>
      </c>
      <c r="E1882" s="0" t="str">
        <f aca="false">VLOOKUP($D1882,metadata!$B$2:$S$451,2,0)</f>
        <v>SO, PM; TAKAFUJI, A</v>
      </c>
      <c r="F1882" s="0" t="str">
        <f aca="false">VLOOKUP($D1882,metadata!$B$2:$S$451,3,0)</f>
        <v>LOCAL VARIATION IN DIAPAUSE CHARACTERISTICS OF TETRANYCHUS-URTICAE KOCH (ACARINA, TETRANYCHIDAE)</v>
      </c>
      <c r="G1882" s="0" t="str">
        <f aca="false">VLOOKUP($D1882,metadata!$B$2:$S$451,4,0)</f>
        <v>10.1007/BF00317185</v>
      </c>
      <c r="H1882" s="0" t="str">
        <f aca="false">VLOOKUP($D1882,metadata!$B$2:$S$451,5,0)</f>
        <v>y</v>
      </c>
      <c r="I1882" s="0" t="str">
        <f aca="false">VLOOKUP($D1882,metadata!$B$2:$S$451,6,0)</f>
        <v>a</v>
      </c>
      <c r="J1882" s="0" t="str">
        <f aca="false">VLOOKUP($D1882,metadata!$B$2:$S$451,7,0)</f>
        <v>i</v>
      </c>
      <c r="K1882" s="0" t="n">
        <f aca="false">VLOOKUP($D1882,metadata!$B$2:$S$451,8,0)</f>
        <v>5</v>
      </c>
      <c r="L1882" s="0" t="n">
        <f aca="false">VLOOKUP($D1882,metadata!$B$2:$S$451,9,0)</f>
        <v>6</v>
      </c>
      <c r="M1882" s="0" t="str">
        <f aca="false">VLOOKUP($D1882,metadata!$B$2:$S$451,10,0)</f>
        <v>n</v>
      </c>
      <c r="N1882" s="0" t="str">
        <f aca="false">VLOOKUP($D1882,metadata!$B$2:$S$451,11,0)</f>
        <v>Tetranychus urticae</v>
      </c>
      <c r="O1882" s="0" t="str">
        <f aca="false">VLOOKUP($D1882,metadata!$B$2:$S$451,12,0)</f>
        <v>Trombidiformes</v>
      </c>
      <c r="P1882" s="0" t="str">
        <f aca="false">VLOOKUP($D1882,metadata!$B$2:$S$451,13,0)</f>
        <v>KA</v>
      </c>
      <c r="Q1882" s="0" t="n">
        <f aca="false">VLOOKUP($D1882,metadata!$B$2:$S$451,14,0)</f>
        <v>34.516667</v>
      </c>
      <c r="R1882" s="0" t="n">
        <f aca="false">VLOOKUP($D1882,metadata!$B$2:$S$451,15,0)</f>
        <v>135.85</v>
      </c>
      <c r="S1882" s="0" t="str">
        <f aca="false">VLOOKUP($D1882,metadata!$B$2:$S$451,16,0)</f>
        <v/>
      </c>
      <c r="T1882" s="0" t="n">
        <f aca="false">VLOOKUP($D1882,metadata!$B$2:$S$451,17,0)</f>
        <v>400</v>
      </c>
      <c r="U1882" s="0" t="str">
        <f aca="false">VLOOKUP($D1882,metadata!$B$2:$S$451,18,0)</f>
        <v/>
      </c>
      <c r="V1882" s="0" t="n">
        <f aca="false">VLOOKUP($D1882,metadata!$B$2:$Z$451,19,0)</f>
        <v>40</v>
      </c>
      <c r="W1882" s="0" t="str">
        <f aca="false">VLOOKUP($D1882,metadata!$B$2:$Z$451,20,0)</f>
        <v>global average</v>
      </c>
      <c r="X1882" s="0" t="str">
        <f aca="false">VLOOKUP($D1882,metadata!$B$2:$Z$451,21,0)</f>
        <v/>
      </c>
      <c r="Y1882" s="0" t="n">
        <f aca="false">VLOOKUP($D1882,metadata!$B$2:$Z$451,22,0)</f>
        <v>49</v>
      </c>
      <c r="Z1882" s="0" t="str">
        <f aca="false">VLOOKUP($D1882,metadata!$B$2:$Z$451,23,0)</f>
        <v/>
      </c>
      <c r="AA1882" s="0" t="str">
        <f aca="false">VLOOKUP($D1882,metadata!$B$2:$Z$451,24,0)</f>
        <v/>
      </c>
      <c r="AB1882" s="0" t="str">
        <f aca="false">VLOOKUP($D1882,metadata!$B$2:$Z$451,25,0)</f>
        <v/>
      </c>
      <c r="AC1882" s="0" t="n">
        <v>12.4887839433293</v>
      </c>
      <c r="AD1882" s="0" t="n">
        <v>1.19122557139087</v>
      </c>
      <c r="AF1882" s="0" t="n">
        <f aca="false">IF(AE1882="",V1882,AE1882)</f>
        <v>40</v>
      </c>
      <c r="AG1882" s="0" t="n">
        <f aca="false">ROUND(AC1882,1)</f>
        <v>12.5</v>
      </c>
      <c r="AH1882" s="0" t="n">
        <v>1991</v>
      </c>
      <c r="AI1882" s="0" t="s">
        <v>37</v>
      </c>
      <c r="AJ1882" s="0" t="s">
        <v>38</v>
      </c>
    </row>
    <row r="1883" customFormat="false" ht="13.8" hidden="false" customHeight="false" outlineLevel="0" collapsed="false">
      <c r="C1883" s="0" t="n">
        <v>1891</v>
      </c>
      <c r="D1883" s="3" t="str">
        <f aca="false">VLOOKUP(C1883,$A$1:$B$451,2)</f>
        <v>49- KA</v>
      </c>
      <c r="E1883" s="0" t="str">
        <f aca="false">VLOOKUP($D1883,metadata!$B$2:$S$451,2,0)</f>
        <v>SO, PM; TAKAFUJI, A</v>
      </c>
      <c r="F1883" s="0" t="str">
        <f aca="false">VLOOKUP($D1883,metadata!$B$2:$S$451,3,0)</f>
        <v>LOCAL VARIATION IN DIAPAUSE CHARACTERISTICS OF TETRANYCHUS-URTICAE KOCH (ACARINA, TETRANYCHIDAE)</v>
      </c>
      <c r="G1883" s="0" t="str">
        <f aca="false">VLOOKUP($D1883,metadata!$B$2:$S$451,4,0)</f>
        <v>10.1007/BF00317185</v>
      </c>
      <c r="H1883" s="0" t="str">
        <f aca="false">VLOOKUP($D1883,metadata!$B$2:$S$451,5,0)</f>
        <v>y</v>
      </c>
      <c r="I1883" s="0" t="str">
        <f aca="false">VLOOKUP($D1883,metadata!$B$2:$S$451,6,0)</f>
        <v>a</v>
      </c>
      <c r="J1883" s="0" t="str">
        <f aca="false">VLOOKUP($D1883,metadata!$B$2:$S$451,7,0)</f>
        <v>i</v>
      </c>
      <c r="K1883" s="0" t="n">
        <f aca="false">VLOOKUP($D1883,metadata!$B$2:$S$451,8,0)</f>
        <v>5</v>
      </c>
      <c r="L1883" s="0" t="n">
        <f aca="false">VLOOKUP($D1883,metadata!$B$2:$S$451,9,0)</f>
        <v>6</v>
      </c>
      <c r="M1883" s="0" t="str">
        <f aca="false">VLOOKUP($D1883,metadata!$B$2:$S$451,10,0)</f>
        <v>n</v>
      </c>
      <c r="N1883" s="0" t="str">
        <f aca="false">VLOOKUP($D1883,metadata!$B$2:$S$451,11,0)</f>
        <v>Tetranychus urticae</v>
      </c>
      <c r="O1883" s="0" t="str">
        <f aca="false">VLOOKUP($D1883,metadata!$B$2:$S$451,12,0)</f>
        <v>Trombidiformes</v>
      </c>
      <c r="P1883" s="0" t="str">
        <f aca="false">VLOOKUP($D1883,metadata!$B$2:$S$451,13,0)</f>
        <v>KA</v>
      </c>
      <c r="Q1883" s="0" t="n">
        <f aca="false">VLOOKUP($D1883,metadata!$B$2:$S$451,14,0)</f>
        <v>34.516667</v>
      </c>
      <c r="R1883" s="0" t="n">
        <f aca="false">VLOOKUP($D1883,metadata!$B$2:$S$451,15,0)</f>
        <v>135.85</v>
      </c>
      <c r="S1883" s="0" t="str">
        <f aca="false">VLOOKUP($D1883,metadata!$B$2:$S$451,16,0)</f>
        <v/>
      </c>
      <c r="T1883" s="0" t="n">
        <f aca="false">VLOOKUP($D1883,metadata!$B$2:$S$451,17,0)</f>
        <v>400</v>
      </c>
      <c r="U1883" s="0" t="str">
        <f aca="false">VLOOKUP($D1883,metadata!$B$2:$S$451,18,0)</f>
        <v/>
      </c>
      <c r="V1883" s="0" t="n">
        <f aca="false">VLOOKUP($D1883,metadata!$B$2:$Z$451,19,0)</f>
        <v>40</v>
      </c>
      <c r="W1883" s="0" t="str">
        <f aca="false">VLOOKUP($D1883,metadata!$B$2:$Z$451,20,0)</f>
        <v>global average</v>
      </c>
      <c r="X1883" s="0" t="str">
        <f aca="false">VLOOKUP($D1883,metadata!$B$2:$Z$451,21,0)</f>
        <v/>
      </c>
      <c r="Y1883" s="0" t="n">
        <f aca="false">VLOOKUP($D1883,metadata!$B$2:$Z$451,22,0)</f>
        <v>49</v>
      </c>
      <c r="Z1883" s="0" t="str">
        <f aca="false">VLOOKUP($D1883,metadata!$B$2:$Z$451,23,0)</f>
        <v/>
      </c>
      <c r="AA1883" s="0" t="str">
        <f aca="false">VLOOKUP($D1883,metadata!$B$2:$Z$451,24,0)</f>
        <v/>
      </c>
      <c r="AB1883" s="0" t="str">
        <f aca="false">VLOOKUP($D1883,metadata!$B$2:$Z$451,25,0)</f>
        <v/>
      </c>
      <c r="AC1883" s="0" t="n">
        <v>13.0082644628099</v>
      </c>
      <c r="AD1883" s="0" t="n">
        <v>-0.0245120079830769</v>
      </c>
      <c r="AF1883" s="0" t="n">
        <f aca="false">IF(AE1883="",V1883,AE1883)</f>
        <v>40</v>
      </c>
      <c r="AG1883" s="0" t="n">
        <f aca="false">ROUND(AC1883,1)</f>
        <v>13</v>
      </c>
      <c r="AH1883" s="0" t="n">
        <v>1991</v>
      </c>
      <c r="AI1883" s="0" t="s">
        <v>37</v>
      </c>
      <c r="AJ1883" s="0" t="s">
        <v>38</v>
      </c>
    </row>
    <row r="1884" customFormat="false" ht="13.8" hidden="false" customHeight="false" outlineLevel="0" collapsed="false">
      <c r="C1884" s="0" t="n">
        <v>1892</v>
      </c>
      <c r="D1884" s="3" t="str">
        <f aca="false">VLOOKUP(C1884,$A$1:$B$451,2)</f>
        <v>49- F</v>
      </c>
      <c r="E1884" s="0" t="str">
        <f aca="false">VLOOKUP($D1884,metadata!$B$2:$S$451,2,0)</f>
        <v>SO, PM; TAKAFUJI, A</v>
      </c>
      <c r="F1884" s="0" t="str">
        <f aca="false">VLOOKUP($D1884,metadata!$B$2:$S$451,3,0)</f>
        <v>LOCAL VARIATION IN DIAPAUSE CHARACTERISTICS OF TETRANYCHUS-URTICAE KOCH (ACARINA, TETRANYCHIDAE)</v>
      </c>
      <c r="G1884" s="0" t="str">
        <f aca="false">VLOOKUP($D1884,metadata!$B$2:$S$451,4,0)</f>
        <v>10.1007/BF00317185</v>
      </c>
      <c r="H1884" s="0" t="str">
        <f aca="false">VLOOKUP($D1884,metadata!$B$2:$S$451,5,0)</f>
        <v>y</v>
      </c>
      <c r="I1884" s="0" t="str">
        <f aca="false">VLOOKUP($D1884,metadata!$B$2:$S$451,6,0)</f>
        <v>a</v>
      </c>
      <c r="J1884" s="0" t="str">
        <f aca="false">VLOOKUP($D1884,metadata!$B$2:$S$451,7,0)</f>
        <v>i</v>
      </c>
      <c r="K1884" s="0" t="n">
        <f aca="false">VLOOKUP($D1884,metadata!$B$2:$S$451,8,0)</f>
        <v>5</v>
      </c>
      <c r="L1884" s="0" t="n">
        <f aca="false">VLOOKUP($D1884,metadata!$B$2:$S$451,9,0)</f>
        <v>6</v>
      </c>
      <c r="M1884" s="0" t="str">
        <f aca="false">VLOOKUP($D1884,metadata!$B$2:$S$451,10,0)</f>
        <v>n</v>
      </c>
      <c r="N1884" s="0" t="str">
        <f aca="false">VLOOKUP($D1884,metadata!$B$2:$S$451,11,0)</f>
        <v>Tetranychus urticae</v>
      </c>
      <c r="O1884" s="0" t="str">
        <f aca="false">VLOOKUP($D1884,metadata!$B$2:$S$451,12,0)</f>
        <v>Trombidiformes</v>
      </c>
      <c r="P1884" s="0" t="str">
        <f aca="false">VLOOKUP($D1884,metadata!$B$2:$S$451,13,0)</f>
        <v>F</v>
      </c>
      <c r="Q1884" s="0" t="n">
        <f aca="false">VLOOKUP($D1884,metadata!$B$2:$S$451,14,0)</f>
        <v>34.596667</v>
      </c>
      <c r="R1884" s="0" t="n">
        <f aca="false">VLOOKUP($D1884,metadata!$B$2:$S$451,15,0)</f>
        <v>135.8375</v>
      </c>
      <c r="S1884" s="0" t="str">
        <f aca="false">VLOOKUP($D1884,metadata!$B$2:$S$451,16,0)</f>
        <v/>
      </c>
      <c r="T1884" s="0" t="n">
        <f aca="false">VLOOKUP($D1884,metadata!$B$2:$S$451,17,0)</f>
        <v>400</v>
      </c>
      <c r="U1884" s="0" t="str">
        <f aca="false">VLOOKUP($D1884,metadata!$B$2:$S$451,18,0)</f>
        <v/>
      </c>
      <c r="V1884" s="0" t="n">
        <f aca="false">VLOOKUP($D1884,metadata!$B$2:$Z$451,19,0)</f>
        <v>40</v>
      </c>
      <c r="W1884" s="0" t="str">
        <f aca="false">VLOOKUP($D1884,metadata!$B$2:$Z$451,20,0)</f>
        <v>global average</v>
      </c>
      <c r="X1884" s="0" t="str">
        <f aca="false">VLOOKUP($D1884,metadata!$B$2:$Z$451,21,0)</f>
        <v/>
      </c>
      <c r="Y1884" s="0" t="n">
        <f aca="false">VLOOKUP($D1884,metadata!$B$2:$Z$451,22,0)</f>
        <v>49</v>
      </c>
      <c r="Z1884" s="0" t="str">
        <f aca="false">VLOOKUP($D1884,metadata!$B$2:$Z$451,23,0)</f>
        <v/>
      </c>
      <c r="AA1884" s="0" t="str">
        <f aca="false">VLOOKUP($D1884,metadata!$B$2:$Z$451,24,0)</f>
        <v/>
      </c>
      <c r="AB1884" s="0" t="str">
        <f aca="false">VLOOKUP($D1884,metadata!$B$2:$Z$451,25,0)</f>
        <v/>
      </c>
      <c r="AC1884" s="0" t="n">
        <v>9.00590318772136</v>
      </c>
      <c r="AD1884" s="0" t="n">
        <v>97.6658476658476</v>
      </c>
      <c r="AF1884" s="0" t="n">
        <f aca="false">IF(AE1884="",V1884,AE1884)</f>
        <v>40</v>
      </c>
      <c r="AG1884" s="0" t="n">
        <f aca="false">ROUND(AC1884,1)</f>
        <v>9</v>
      </c>
      <c r="AH1884" s="0" t="n">
        <v>1991</v>
      </c>
      <c r="AI1884" s="0" t="s">
        <v>37</v>
      </c>
      <c r="AJ1884" s="0" t="s">
        <v>37</v>
      </c>
    </row>
    <row r="1885" customFormat="false" ht="13.8" hidden="false" customHeight="false" outlineLevel="0" collapsed="false">
      <c r="C1885" s="0" t="n">
        <v>1893</v>
      </c>
      <c r="D1885" s="3" t="str">
        <f aca="false">VLOOKUP(C1885,$A$1:$B$451,2)</f>
        <v>49- F</v>
      </c>
      <c r="E1885" s="0" t="str">
        <f aca="false">VLOOKUP($D1885,metadata!$B$2:$S$451,2,0)</f>
        <v>SO, PM; TAKAFUJI, A</v>
      </c>
      <c r="F1885" s="0" t="str">
        <f aca="false">VLOOKUP($D1885,metadata!$B$2:$S$451,3,0)</f>
        <v>LOCAL VARIATION IN DIAPAUSE CHARACTERISTICS OF TETRANYCHUS-URTICAE KOCH (ACARINA, TETRANYCHIDAE)</v>
      </c>
      <c r="G1885" s="0" t="str">
        <f aca="false">VLOOKUP($D1885,metadata!$B$2:$S$451,4,0)</f>
        <v>10.1007/BF00317185</v>
      </c>
      <c r="H1885" s="0" t="str">
        <f aca="false">VLOOKUP($D1885,metadata!$B$2:$S$451,5,0)</f>
        <v>y</v>
      </c>
      <c r="I1885" s="0" t="str">
        <f aca="false">VLOOKUP($D1885,metadata!$B$2:$S$451,6,0)</f>
        <v>a</v>
      </c>
      <c r="J1885" s="0" t="str">
        <f aca="false">VLOOKUP($D1885,metadata!$B$2:$S$451,7,0)</f>
        <v>i</v>
      </c>
      <c r="K1885" s="0" t="n">
        <f aca="false">VLOOKUP($D1885,metadata!$B$2:$S$451,8,0)</f>
        <v>5</v>
      </c>
      <c r="L1885" s="0" t="n">
        <f aca="false">VLOOKUP($D1885,metadata!$B$2:$S$451,9,0)</f>
        <v>6</v>
      </c>
      <c r="M1885" s="0" t="str">
        <f aca="false">VLOOKUP($D1885,metadata!$B$2:$S$451,10,0)</f>
        <v>n</v>
      </c>
      <c r="N1885" s="0" t="str">
        <f aca="false">VLOOKUP($D1885,metadata!$B$2:$S$451,11,0)</f>
        <v>Tetranychus urticae</v>
      </c>
      <c r="O1885" s="0" t="str">
        <f aca="false">VLOOKUP($D1885,metadata!$B$2:$S$451,12,0)</f>
        <v>Trombidiformes</v>
      </c>
      <c r="P1885" s="0" t="str">
        <f aca="false">VLOOKUP($D1885,metadata!$B$2:$S$451,13,0)</f>
        <v>F</v>
      </c>
      <c r="Q1885" s="0" t="n">
        <f aca="false">VLOOKUP($D1885,metadata!$B$2:$S$451,14,0)</f>
        <v>34.596667</v>
      </c>
      <c r="R1885" s="0" t="n">
        <f aca="false">VLOOKUP($D1885,metadata!$B$2:$S$451,15,0)</f>
        <v>135.8375</v>
      </c>
      <c r="S1885" s="0" t="str">
        <f aca="false">VLOOKUP($D1885,metadata!$B$2:$S$451,16,0)</f>
        <v/>
      </c>
      <c r="T1885" s="0" t="n">
        <f aca="false">VLOOKUP($D1885,metadata!$B$2:$S$451,17,0)</f>
        <v>400</v>
      </c>
      <c r="U1885" s="0" t="str">
        <f aca="false">VLOOKUP($D1885,metadata!$B$2:$S$451,18,0)</f>
        <v/>
      </c>
      <c r="V1885" s="0" t="n">
        <f aca="false">VLOOKUP($D1885,metadata!$B$2:$Z$451,19,0)</f>
        <v>40</v>
      </c>
      <c r="W1885" s="0" t="str">
        <f aca="false">VLOOKUP($D1885,metadata!$B$2:$Z$451,20,0)</f>
        <v>global average</v>
      </c>
      <c r="X1885" s="0" t="str">
        <f aca="false">VLOOKUP($D1885,metadata!$B$2:$Z$451,21,0)</f>
        <v/>
      </c>
      <c r="Y1885" s="0" t="n">
        <f aca="false">VLOOKUP($D1885,metadata!$B$2:$Z$451,22,0)</f>
        <v>49</v>
      </c>
      <c r="Z1885" s="0" t="str">
        <f aca="false">VLOOKUP($D1885,metadata!$B$2:$Z$451,23,0)</f>
        <v/>
      </c>
      <c r="AA1885" s="0" t="str">
        <f aca="false">VLOOKUP($D1885,metadata!$B$2:$Z$451,24,0)</f>
        <v/>
      </c>
      <c r="AB1885" s="0" t="str">
        <f aca="false">VLOOKUP($D1885,metadata!$B$2:$Z$451,25,0)</f>
        <v/>
      </c>
      <c r="AC1885" s="0" t="n">
        <v>10.0094451003541</v>
      </c>
      <c r="AD1885" s="0" t="n">
        <v>97.0762541010475</v>
      </c>
      <c r="AF1885" s="0" t="n">
        <f aca="false">IF(AE1885="",V1885,AE1885)</f>
        <v>40</v>
      </c>
      <c r="AG1885" s="0" t="n">
        <f aca="false">ROUND(AC1885,1)</f>
        <v>10</v>
      </c>
      <c r="AH1885" s="0" t="n">
        <v>1991</v>
      </c>
      <c r="AI1885" s="0" t="s">
        <v>37</v>
      </c>
      <c r="AJ1885" s="0" t="s">
        <v>37</v>
      </c>
    </row>
    <row r="1886" customFormat="false" ht="13.8" hidden="false" customHeight="false" outlineLevel="0" collapsed="false">
      <c r="C1886" s="0" t="n">
        <v>1894</v>
      </c>
      <c r="D1886" s="3" t="str">
        <f aca="false">VLOOKUP(C1886,$A$1:$B$451,2)</f>
        <v>49- F</v>
      </c>
      <c r="E1886" s="0" t="str">
        <f aca="false">VLOOKUP($D1886,metadata!$B$2:$S$451,2,0)</f>
        <v>SO, PM; TAKAFUJI, A</v>
      </c>
      <c r="F1886" s="0" t="str">
        <f aca="false">VLOOKUP($D1886,metadata!$B$2:$S$451,3,0)</f>
        <v>LOCAL VARIATION IN DIAPAUSE CHARACTERISTICS OF TETRANYCHUS-URTICAE KOCH (ACARINA, TETRANYCHIDAE)</v>
      </c>
      <c r="G1886" s="0" t="str">
        <f aca="false">VLOOKUP($D1886,metadata!$B$2:$S$451,4,0)</f>
        <v>10.1007/BF00317185</v>
      </c>
      <c r="H1886" s="0" t="str">
        <f aca="false">VLOOKUP($D1886,metadata!$B$2:$S$451,5,0)</f>
        <v>y</v>
      </c>
      <c r="I1886" s="0" t="str">
        <f aca="false">VLOOKUP($D1886,metadata!$B$2:$S$451,6,0)</f>
        <v>a</v>
      </c>
      <c r="J1886" s="0" t="str">
        <f aca="false">VLOOKUP($D1886,metadata!$B$2:$S$451,7,0)</f>
        <v>i</v>
      </c>
      <c r="K1886" s="0" t="n">
        <f aca="false">VLOOKUP($D1886,metadata!$B$2:$S$451,8,0)</f>
        <v>5</v>
      </c>
      <c r="L1886" s="0" t="n">
        <f aca="false">VLOOKUP($D1886,metadata!$B$2:$S$451,9,0)</f>
        <v>6</v>
      </c>
      <c r="M1886" s="0" t="str">
        <f aca="false">VLOOKUP($D1886,metadata!$B$2:$S$451,10,0)</f>
        <v>n</v>
      </c>
      <c r="N1886" s="0" t="str">
        <f aca="false">VLOOKUP($D1886,metadata!$B$2:$S$451,11,0)</f>
        <v>Tetranychus urticae</v>
      </c>
      <c r="O1886" s="0" t="str">
        <f aca="false">VLOOKUP($D1886,metadata!$B$2:$S$451,12,0)</f>
        <v>Trombidiformes</v>
      </c>
      <c r="P1886" s="0" t="str">
        <f aca="false">VLOOKUP($D1886,metadata!$B$2:$S$451,13,0)</f>
        <v>F</v>
      </c>
      <c r="Q1886" s="0" t="n">
        <f aca="false">VLOOKUP($D1886,metadata!$B$2:$S$451,14,0)</f>
        <v>34.596667</v>
      </c>
      <c r="R1886" s="0" t="n">
        <f aca="false">VLOOKUP($D1886,metadata!$B$2:$S$451,15,0)</f>
        <v>135.8375</v>
      </c>
      <c r="S1886" s="0" t="str">
        <f aca="false">VLOOKUP($D1886,metadata!$B$2:$S$451,16,0)</f>
        <v/>
      </c>
      <c r="T1886" s="0" t="n">
        <f aca="false">VLOOKUP($D1886,metadata!$B$2:$S$451,17,0)</f>
        <v>400</v>
      </c>
      <c r="U1886" s="0" t="str">
        <f aca="false">VLOOKUP($D1886,metadata!$B$2:$S$451,18,0)</f>
        <v/>
      </c>
      <c r="V1886" s="0" t="n">
        <f aca="false">VLOOKUP($D1886,metadata!$B$2:$Z$451,19,0)</f>
        <v>40</v>
      </c>
      <c r="W1886" s="0" t="str">
        <f aca="false">VLOOKUP($D1886,metadata!$B$2:$Z$451,20,0)</f>
        <v>global average</v>
      </c>
      <c r="X1886" s="0" t="str">
        <f aca="false">VLOOKUP($D1886,metadata!$B$2:$Z$451,21,0)</f>
        <v/>
      </c>
      <c r="Y1886" s="0" t="n">
        <f aca="false">VLOOKUP($D1886,metadata!$B$2:$Z$451,22,0)</f>
        <v>49</v>
      </c>
      <c r="Z1886" s="0" t="str">
        <f aca="false">VLOOKUP($D1886,metadata!$B$2:$Z$451,23,0)</f>
        <v/>
      </c>
      <c r="AA1886" s="0" t="str">
        <f aca="false">VLOOKUP($D1886,metadata!$B$2:$Z$451,24,0)</f>
        <v/>
      </c>
      <c r="AB1886" s="0" t="str">
        <f aca="false">VLOOKUP($D1886,metadata!$B$2:$Z$451,25,0)</f>
        <v/>
      </c>
      <c r="AC1886" s="0" t="n">
        <v>10.9893742621015</v>
      </c>
      <c r="AD1886" s="0" t="n">
        <v>95.7489796332771</v>
      </c>
      <c r="AF1886" s="0" t="n">
        <f aca="false">IF(AE1886="",V1886,AE1886)</f>
        <v>40</v>
      </c>
      <c r="AG1886" s="0" t="n">
        <f aca="false">ROUND(AC1886,1)</f>
        <v>11</v>
      </c>
      <c r="AH1886" s="0" t="n">
        <v>1991</v>
      </c>
      <c r="AI1886" s="0" t="s">
        <v>37</v>
      </c>
      <c r="AJ1886" s="0" t="s">
        <v>37</v>
      </c>
    </row>
    <row r="1887" customFormat="false" ht="13.8" hidden="false" customHeight="false" outlineLevel="0" collapsed="false">
      <c r="C1887" s="0" t="n">
        <v>1895</v>
      </c>
      <c r="D1887" s="3" t="str">
        <f aca="false">VLOOKUP(C1887,$A$1:$B$451,2)</f>
        <v>49- F</v>
      </c>
      <c r="E1887" s="0" t="str">
        <f aca="false">VLOOKUP($D1887,metadata!$B$2:$S$451,2,0)</f>
        <v>SO, PM; TAKAFUJI, A</v>
      </c>
      <c r="F1887" s="0" t="str">
        <f aca="false">VLOOKUP($D1887,metadata!$B$2:$S$451,3,0)</f>
        <v>LOCAL VARIATION IN DIAPAUSE CHARACTERISTICS OF TETRANYCHUS-URTICAE KOCH (ACARINA, TETRANYCHIDAE)</v>
      </c>
      <c r="G1887" s="0" t="str">
        <f aca="false">VLOOKUP($D1887,metadata!$B$2:$S$451,4,0)</f>
        <v>10.1007/BF00317185</v>
      </c>
      <c r="H1887" s="0" t="str">
        <f aca="false">VLOOKUP($D1887,metadata!$B$2:$S$451,5,0)</f>
        <v>y</v>
      </c>
      <c r="I1887" s="0" t="str">
        <f aca="false">VLOOKUP($D1887,metadata!$B$2:$S$451,6,0)</f>
        <v>a</v>
      </c>
      <c r="J1887" s="0" t="str">
        <f aca="false">VLOOKUP($D1887,metadata!$B$2:$S$451,7,0)</f>
        <v>i</v>
      </c>
      <c r="K1887" s="0" t="n">
        <f aca="false">VLOOKUP($D1887,metadata!$B$2:$S$451,8,0)</f>
        <v>5</v>
      </c>
      <c r="L1887" s="0" t="n">
        <f aca="false">VLOOKUP($D1887,metadata!$B$2:$S$451,9,0)</f>
        <v>6</v>
      </c>
      <c r="M1887" s="0" t="str">
        <f aca="false">VLOOKUP($D1887,metadata!$B$2:$S$451,10,0)</f>
        <v>n</v>
      </c>
      <c r="N1887" s="0" t="str">
        <f aca="false">VLOOKUP($D1887,metadata!$B$2:$S$451,11,0)</f>
        <v>Tetranychus urticae</v>
      </c>
      <c r="O1887" s="0" t="str">
        <f aca="false">VLOOKUP($D1887,metadata!$B$2:$S$451,12,0)</f>
        <v>Trombidiformes</v>
      </c>
      <c r="P1887" s="0" t="str">
        <f aca="false">VLOOKUP($D1887,metadata!$B$2:$S$451,13,0)</f>
        <v>F</v>
      </c>
      <c r="Q1887" s="0" t="n">
        <f aca="false">VLOOKUP($D1887,metadata!$B$2:$S$451,14,0)</f>
        <v>34.596667</v>
      </c>
      <c r="R1887" s="0" t="n">
        <f aca="false">VLOOKUP($D1887,metadata!$B$2:$S$451,15,0)</f>
        <v>135.8375</v>
      </c>
      <c r="S1887" s="0" t="str">
        <f aca="false">VLOOKUP($D1887,metadata!$B$2:$S$451,16,0)</f>
        <v/>
      </c>
      <c r="T1887" s="0" t="n">
        <f aca="false">VLOOKUP($D1887,metadata!$B$2:$S$451,17,0)</f>
        <v>400</v>
      </c>
      <c r="U1887" s="0" t="str">
        <f aca="false">VLOOKUP($D1887,metadata!$B$2:$S$451,18,0)</f>
        <v/>
      </c>
      <c r="V1887" s="0" t="n">
        <f aca="false">VLOOKUP($D1887,metadata!$B$2:$Z$451,19,0)</f>
        <v>40</v>
      </c>
      <c r="W1887" s="0" t="str">
        <f aca="false">VLOOKUP($D1887,metadata!$B$2:$Z$451,20,0)</f>
        <v>global average</v>
      </c>
      <c r="X1887" s="0" t="str">
        <f aca="false">VLOOKUP($D1887,metadata!$B$2:$Z$451,21,0)</f>
        <v/>
      </c>
      <c r="Y1887" s="0" t="n">
        <f aca="false">VLOOKUP($D1887,metadata!$B$2:$Z$451,22,0)</f>
        <v>49</v>
      </c>
      <c r="Z1887" s="0" t="str">
        <f aca="false">VLOOKUP($D1887,metadata!$B$2:$Z$451,23,0)</f>
        <v/>
      </c>
      <c r="AA1887" s="0" t="str">
        <f aca="false">VLOOKUP($D1887,metadata!$B$2:$Z$451,24,0)</f>
        <v/>
      </c>
      <c r="AB1887" s="0" t="str">
        <f aca="false">VLOOKUP($D1887,metadata!$B$2:$Z$451,25,0)</f>
        <v/>
      </c>
      <c r="AC1887" s="0" t="n">
        <v>11.9870129870129</v>
      </c>
      <c r="AD1887" s="0" t="n">
        <v>59.0413049090735</v>
      </c>
      <c r="AF1887" s="0" t="n">
        <f aca="false">IF(AE1887="",V1887,AE1887)</f>
        <v>40</v>
      </c>
      <c r="AG1887" s="0" t="n">
        <f aca="false">ROUND(AC1887,1)</f>
        <v>12</v>
      </c>
      <c r="AH1887" s="0" t="n">
        <v>1991</v>
      </c>
      <c r="AI1887" s="0" t="s">
        <v>37</v>
      </c>
      <c r="AJ1887" s="0" t="s">
        <v>37</v>
      </c>
    </row>
    <row r="1888" customFormat="false" ht="13.8" hidden="false" customHeight="false" outlineLevel="0" collapsed="false">
      <c r="C1888" s="0" t="n">
        <v>1896</v>
      </c>
      <c r="D1888" s="3" t="str">
        <f aca="false">VLOOKUP(C1888,$A$1:$B$451,2)</f>
        <v>49- F</v>
      </c>
      <c r="E1888" s="0" t="str">
        <f aca="false">VLOOKUP($D1888,metadata!$B$2:$S$451,2,0)</f>
        <v>SO, PM; TAKAFUJI, A</v>
      </c>
      <c r="F1888" s="0" t="str">
        <f aca="false">VLOOKUP($D1888,metadata!$B$2:$S$451,3,0)</f>
        <v>LOCAL VARIATION IN DIAPAUSE CHARACTERISTICS OF TETRANYCHUS-URTICAE KOCH (ACARINA, TETRANYCHIDAE)</v>
      </c>
      <c r="G1888" s="0" t="str">
        <f aca="false">VLOOKUP($D1888,metadata!$B$2:$S$451,4,0)</f>
        <v>10.1007/BF00317185</v>
      </c>
      <c r="H1888" s="0" t="str">
        <f aca="false">VLOOKUP($D1888,metadata!$B$2:$S$451,5,0)</f>
        <v>y</v>
      </c>
      <c r="I1888" s="0" t="str">
        <f aca="false">VLOOKUP($D1888,metadata!$B$2:$S$451,6,0)</f>
        <v>a</v>
      </c>
      <c r="J1888" s="0" t="str">
        <f aca="false">VLOOKUP($D1888,metadata!$B$2:$S$451,7,0)</f>
        <v>i</v>
      </c>
      <c r="K1888" s="0" t="n">
        <f aca="false">VLOOKUP($D1888,metadata!$B$2:$S$451,8,0)</f>
        <v>5</v>
      </c>
      <c r="L1888" s="0" t="n">
        <f aca="false">VLOOKUP($D1888,metadata!$B$2:$S$451,9,0)</f>
        <v>6</v>
      </c>
      <c r="M1888" s="0" t="str">
        <f aca="false">VLOOKUP($D1888,metadata!$B$2:$S$451,10,0)</f>
        <v>n</v>
      </c>
      <c r="N1888" s="0" t="str">
        <f aca="false">VLOOKUP($D1888,metadata!$B$2:$S$451,11,0)</f>
        <v>Tetranychus urticae</v>
      </c>
      <c r="O1888" s="0" t="str">
        <f aca="false">VLOOKUP($D1888,metadata!$B$2:$S$451,12,0)</f>
        <v>Trombidiformes</v>
      </c>
      <c r="P1888" s="0" t="str">
        <f aca="false">VLOOKUP($D1888,metadata!$B$2:$S$451,13,0)</f>
        <v>F</v>
      </c>
      <c r="Q1888" s="0" t="n">
        <f aca="false">VLOOKUP($D1888,metadata!$B$2:$S$451,14,0)</f>
        <v>34.596667</v>
      </c>
      <c r="R1888" s="0" t="n">
        <f aca="false">VLOOKUP($D1888,metadata!$B$2:$S$451,15,0)</f>
        <v>135.8375</v>
      </c>
      <c r="S1888" s="0" t="str">
        <f aca="false">VLOOKUP($D1888,metadata!$B$2:$S$451,16,0)</f>
        <v/>
      </c>
      <c r="T1888" s="0" t="n">
        <f aca="false">VLOOKUP($D1888,metadata!$B$2:$S$451,17,0)</f>
        <v>400</v>
      </c>
      <c r="U1888" s="0" t="str">
        <f aca="false">VLOOKUP($D1888,metadata!$B$2:$S$451,18,0)</f>
        <v/>
      </c>
      <c r="V1888" s="0" t="n">
        <f aca="false">VLOOKUP($D1888,metadata!$B$2:$Z$451,19,0)</f>
        <v>40</v>
      </c>
      <c r="W1888" s="0" t="str">
        <f aca="false">VLOOKUP($D1888,metadata!$B$2:$Z$451,20,0)</f>
        <v>global average</v>
      </c>
      <c r="X1888" s="0" t="str">
        <f aca="false">VLOOKUP($D1888,metadata!$B$2:$Z$451,21,0)</f>
        <v/>
      </c>
      <c r="Y1888" s="0" t="n">
        <f aca="false">VLOOKUP($D1888,metadata!$B$2:$Z$451,22,0)</f>
        <v>49</v>
      </c>
      <c r="Z1888" s="0" t="str">
        <f aca="false">VLOOKUP($D1888,metadata!$B$2:$Z$451,23,0)</f>
        <v/>
      </c>
      <c r="AA1888" s="0" t="str">
        <f aca="false">VLOOKUP($D1888,metadata!$B$2:$Z$451,24,0)</f>
        <v/>
      </c>
      <c r="AB1888" s="0" t="str">
        <f aca="false">VLOOKUP($D1888,metadata!$B$2:$Z$451,25,0)</f>
        <v/>
      </c>
      <c r="AC1888" s="0" t="n">
        <v>12.9964580873671</v>
      </c>
      <c r="AD1888" s="0" t="n">
        <v>62.6287605626448</v>
      </c>
      <c r="AF1888" s="0" t="n">
        <f aca="false">IF(AE1888="",V1888,AE1888)</f>
        <v>40</v>
      </c>
      <c r="AG1888" s="0" t="n">
        <f aca="false">ROUND(AC1888,1)</f>
        <v>13</v>
      </c>
      <c r="AH1888" s="0" t="n">
        <v>1991</v>
      </c>
      <c r="AI1888" s="0" t="s">
        <v>37</v>
      </c>
      <c r="AJ1888" s="0" t="s">
        <v>37</v>
      </c>
    </row>
    <row r="1889" customFormat="false" ht="13.8" hidden="false" customHeight="false" outlineLevel="0" collapsed="false">
      <c r="C1889" s="0" t="n">
        <v>1897</v>
      </c>
      <c r="D1889" s="3" t="str">
        <f aca="false">VLOOKUP(C1889,$A$1:$B$451,2)</f>
        <v>49- F</v>
      </c>
      <c r="E1889" s="0" t="str">
        <f aca="false">VLOOKUP($D1889,metadata!$B$2:$S$451,2,0)</f>
        <v>SO, PM; TAKAFUJI, A</v>
      </c>
      <c r="F1889" s="0" t="str">
        <f aca="false">VLOOKUP($D1889,metadata!$B$2:$S$451,3,0)</f>
        <v>LOCAL VARIATION IN DIAPAUSE CHARACTERISTICS OF TETRANYCHUS-URTICAE KOCH (ACARINA, TETRANYCHIDAE)</v>
      </c>
      <c r="G1889" s="0" t="str">
        <f aca="false">VLOOKUP($D1889,metadata!$B$2:$S$451,4,0)</f>
        <v>10.1007/BF00317185</v>
      </c>
      <c r="H1889" s="0" t="str">
        <f aca="false">VLOOKUP($D1889,metadata!$B$2:$S$451,5,0)</f>
        <v>y</v>
      </c>
      <c r="I1889" s="0" t="str">
        <f aca="false">VLOOKUP($D1889,metadata!$B$2:$S$451,6,0)</f>
        <v>a</v>
      </c>
      <c r="J1889" s="0" t="str">
        <f aca="false">VLOOKUP($D1889,metadata!$B$2:$S$451,7,0)</f>
        <v>i</v>
      </c>
      <c r="K1889" s="0" t="n">
        <f aca="false">VLOOKUP($D1889,metadata!$B$2:$S$451,8,0)</f>
        <v>5</v>
      </c>
      <c r="L1889" s="0" t="n">
        <f aca="false">VLOOKUP($D1889,metadata!$B$2:$S$451,9,0)</f>
        <v>6</v>
      </c>
      <c r="M1889" s="0" t="str">
        <f aca="false">VLOOKUP($D1889,metadata!$B$2:$S$451,10,0)</f>
        <v>n</v>
      </c>
      <c r="N1889" s="0" t="str">
        <f aca="false">VLOOKUP($D1889,metadata!$B$2:$S$451,11,0)</f>
        <v>Tetranychus urticae</v>
      </c>
      <c r="O1889" s="0" t="str">
        <f aca="false">VLOOKUP($D1889,metadata!$B$2:$S$451,12,0)</f>
        <v>Trombidiformes</v>
      </c>
      <c r="P1889" s="0" t="str">
        <f aca="false">VLOOKUP($D1889,metadata!$B$2:$S$451,13,0)</f>
        <v>F</v>
      </c>
      <c r="Q1889" s="0" t="n">
        <f aca="false">VLOOKUP($D1889,metadata!$B$2:$S$451,14,0)</f>
        <v>34.596667</v>
      </c>
      <c r="R1889" s="0" t="n">
        <f aca="false">VLOOKUP($D1889,metadata!$B$2:$S$451,15,0)</f>
        <v>135.8375</v>
      </c>
      <c r="S1889" s="0" t="str">
        <f aca="false">VLOOKUP($D1889,metadata!$B$2:$S$451,16,0)</f>
        <v/>
      </c>
      <c r="T1889" s="0" t="n">
        <f aca="false">VLOOKUP($D1889,metadata!$B$2:$S$451,17,0)</f>
        <v>400</v>
      </c>
      <c r="U1889" s="0" t="str">
        <f aca="false">VLOOKUP($D1889,metadata!$B$2:$S$451,18,0)</f>
        <v/>
      </c>
      <c r="V1889" s="0" t="n">
        <f aca="false">VLOOKUP($D1889,metadata!$B$2:$Z$451,19,0)</f>
        <v>40</v>
      </c>
      <c r="W1889" s="0" t="str">
        <f aca="false">VLOOKUP($D1889,metadata!$B$2:$Z$451,20,0)</f>
        <v>global average</v>
      </c>
      <c r="X1889" s="0" t="str">
        <f aca="false">VLOOKUP($D1889,metadata!$B$2:$Z$451,21,0)</f>
        <v/>
      </c>
      <c r="Y1889" s="0" t="n">
        <f aca="false">VLOOKUP($D1889,metadata!$B$2:$Z$451,22,0)</f>
        <v>49</v>
      </c>
      <c r="Z1889" s="0" t="str">
        <f aca="false">VLOOKUP($D1889,metadata!$B$2:$Z$451,23,0)</f>
        <v/>
      </c>
      <c r="AA1889" s="0" t="str">
        <f aca="false">VLOOKUP($D1889,metadata!$B$2:$Z$451,24,0)</f>
        <v/>
      </c>
      <c r="AB1889" s="0" t="str">
        <f aca="false">VLOOKUP($D1889,metadata!$B$2:$Z$451,25,0)</f>
        <v/>
      </c>
      <c r="AC1889" s="0" t="n">
        <v>13.9881936245572</v>
      </c>
      <c r="AD1889" s="0" t="n">
        <v>0.245265121298174</v>
      </c>
      <c r="AF1889" s="0" t="n">
        <f aca="false">IF(AE1889="",V1889,AE1889)</f>
        <v>40</v>
      </c>
      <c r="AG1889" s="0" t="n">
        <f aca="false">ROUND(AC1889,1)</f>
        <v>14</v>
      </c>
      <c r="AH1889" s="0" t="n">
        <v>1991</v>
      </c>
      <c r="AI1889" s="0" t="s">
        <v>37</v>
      </c>
      <c r="AJ1889" s="0" t="s">
        <v>37</v>
      </c>
    </row>
    <row r="1890" customFormat="false" ht="13.8" hidden="false" customHeight="false" outlineLevel="0" collapsed="false">
      <c r="C1890" s="0" t="n">
        <v>1898</v>
      </c>
      <c r="D1890" s="3" t="str">
        <f aca="false">VLOOKUP(C1890,$A$1:$B$451,2)</f>
        <v>49- A</v>
      </c>
      <c r="E1890" s="0" t="str">
        <f aca="false">VLOOKUP($D1890,metadata!$B$2:$S$451,2,0)</f>
        <v>SO, PM; TAKAFUJI, A</v>
      </c>
      <c r="F1890" s="0" t="str">
        <f aca="false">VLOOKUP($D1890,metadata!$B$2:$S$451,3,0)</f>
        <v>LOCAL VARIATION IN DIAPAUSE CHARACTERISTICS OF TETRANYCHUS-URTICAE KOCH (ACARINA, TETRANYCHIDAE)</v>
      </c>
      <c r="G1890" s="0" t="str">
        <f aca="false">VLOOKUP($D1890,metadata!$B$2:$S$451,4,0)</f>
        <v>10.1007/BF00317185</v>
      </c>
      <c r="H1890" s="0" t="str">
        <f aca="false">VLOOKUP($D1890,metadata!$B$2:$S$451,5,0)</f>
        <v>y</v>
      </c>
      <c r="I1890" s="0" t="str">
        <f aca="false">VLOOKUP($D1890,metadata!$B$2:$S$451,6,0)</f>
        <v>a</v>
      </c>
      <c r="J1890" s="0" t="str">
        <f aca="false">VLOOKUP($D1890,metadata!$B$2:$S$451,7,0)</f>
        <v>i</v>
      </c>
      <c r="K1890" s="0" t="n">
        <f aca="false">VLOOKUP($D1890,metadata!$B$2:$S$451,8,0)</f>
        <v>5</v>
      </c>
      <c r="L1890" s="0" t="n">
        <f aca="false">VLOOKUP($D1890,metadata!$B$2:$S$451,9,0)</f>
        <v>7</v>
      </c>
      <c r="M1890" s="0" t="str">
        <f aca="false">VLOOKUP($D1890,metadata!$B$2:$S$451,10,0)</f>
        <v>n</v>
      </c>
      <c r="N1890" s="0" t="str">
        <f aca="false">VLOOKUP($D1890,metadata!$B$2:$S$451,11,0)</f>
        <v>Tetranychus urticae</v>
      </c>
      <c r="O1890" s="0" t="str">
        <f aca="false">VLOOKUP($D1890,metadata!$B$2:$S$451,12,0)</f>
        <v>Trombidiformes</v>
      </c>
      <c r="P1890" s="0" t="str">
        <f aca="false">VLOOKUP($D1890,metadata!$B$2:$S$451,13,0)</f>
        <v>A</v>
      </c>
      <c r="Q1890" s="0" t="n">
        <f aca="false">VLOOKUP($D1890,metadata!$B$2:$S$451,14,0)</f>
        <v>34.516667</v>
      </c>
      <c r="R1890" s="0" t="n">
        <f aca="false">VLOOKUP($D1890,metadata!$B$2:$S$451,15,0)</f>
        <v>135.85</v>
      </c>
      <c r="S1890" s="0" t="str">
        <f aca="false">VLOOKUP($D1890,metadata!$B$2:$S$451,16,0)</f>
        <v/>
      </c>
      <c r="T1890" s="0" t="n">
        <f aca="false">VLOOKUP($D1890,metadata!$B$2:$S$451,17,0)</f>
        <v>200</v>
      </c>
      <c r="U1890" s="0" t="str">
        <f aca="false">VLOOKUP($D1890,metadata!$B$2:$S$451,18,0)</f>
        <v/>
      </c>
      <c r="V1890" s="0" t="n">
        <f aca="false">VLOOKUP($D1890,metadata!$B$2:$Z$451,19,0)</f>
        <v>40</v>
      </c>
      <c r="W1890" s="0" t="str">
        <f aca="false">VLOOKUP($D1890,metadata!$B$2:$Z$451,20,0)</f>
        <v>global average</v>
      </c>
      <c r="X1890" s="0" t="str">
        <f aca="false">VLOOKUP($D1890,metadata!$B$2:$Z$451,21,0)</f>
        <v/>
      </c>
      <c r="Y1890" s="0" t="n">
        <f aca="false">VLOOKUP($D1890,metadata!$B$2:$Z$451,22,0)</f>
        <v>49</v>
      </c>
      <c r="Z1890" s="0" t="str">
        <f aca="false">VLOOKUP($D1890,metadata!$B$2:$Z$451,23,0)</f>
        <v/>
      </c>
      <c r="AA1890" s="0" t="str">
        <f aca="false">VLOOKUP($D1890,metadata!$B$2:$Z$451,24,0)</f>
        <v/>
      </c>
      <c r="AB1890" s="0" t="str">
        <f aca="false">VLOOKUP($D1890,metadata!$B$2:$Z$451,25,0)</f>
        <v/>
      </c>
      <c r="AC1890" s="0" t="n">
        <v>8.99409681227863</v>
      </c>
      <c r="AD1890" s="0" t="n">
        <v>80.0979900153454</v>
      </c>
      <c r="AF1890" s="0" t="n">
        <f aca="false">IF(AE1890="",V1890,AE1890)</f>
        <v>40</v>
      </c>
      <c r="AG1890" s="0" t="n">
        <f aca="false">ROUND(AC1890,1)</f>
        <v>9</v>
      </c>
      <c r="AH1890" s="0" t="n">
        <v>1991</v>
      </c>
      <c r="AI1890" s="0" t="s">
        <v>37</v>
      </c>
      <c r="AJ1890" s="0" t="s">
        <v>37</v>
      </c>
    </row>
    <row r="1891" customFormat="false" ht="13.8" hidden="false" customHeight="false" outlineLevel="0" collapsed="false">
      <c r="C1891" s="0" t="n">
        <v>1899</v>
      </c>
      <c r="D1891" s="3" t="str">
        <f aca="false">VLOOKUP(C1891,$A$1:$B$451,2)</f>
        <v>49- A</v>
      </c>
      <c r="E1891" s="0" t="str">
        <f aca="false">VLOOKUP($D1891,metadata!$B$2:$S$451,2,0)</f>
        <v>SO, PM; TAKAFUJI, A</v>
      </c>
      <c r="F1891" s="0" t="str">
        <f aca="false">VLOOKUP($D1891,metadata!$B$2:$S$451,3,0)</f>
        <v>LOCAL VARIATION IN DIAPAUSE CHARACTERISTICS OF TETRANYCHUS-URTICAE KOCH (ACARINA, TETRANYCHIDAE)</v>
      </c>
      <c r="G1891" s="0" t="str">
        <f aca="false">VLOOKUP($D1891,metadata!$B$2:$S$451,4,0)</f>
        <v>10.1007/BF00317185</v>
      </c>
      <c r="H1891" s="0" t="str">
        <f aca="false">VLOOKUP($D1891,metadata!$B$2:$S$451,5,0)</f>
        <v>y</v>
      </c>
      <c r="I1891" s="0" t="str">
        <f aca="false">VLOOKUP($D1891,metadata!$B$2:$S$451,6,0)</f>
        <v>a</v>
      </c>
      <c r="J1891" s="0" t="str">
        <f aca="false">VLOOKUP($D1891,metadata!$B$2:$S$451,7,0)</f>
        <v>i</v>
      </c>
      <c r="K1891" s="0" t="n">
        <f aca="false">VLOOKUP($D1891,metadata!$B$2:$S$451,8,0)</f>
        <v>5</v>
      </c>
      <c r="L1891" s="0" t="n">
        <f aca="false">VLOOKUP($D1891,metadata!$B$2:$S$451,9,0)</f>
        <v>7</v>
      </c>
      <c r="M1891" s="0" t="str">
        <f aca="false">VLOOKUP($D1891,metadata!$B$2:$S$451,10,0)</f>
        <v>n</v>
      </c>
      <c r="N1891" s="0" t="str">
        <f aca="false">VLOOKUP($D1891,metadata!$B$2:$S$451,11,0)</f>
        <v>Tetranychus urticae</v>
      </c>
      <c r="O1891" s="0" t="str">
        <f aca="false">VLOOKUP($D1891,metadata!$B$2:$S$451,12,0)</f>
        <v>Trombidiformes</v>
      </c>
      <c r="P1891" s="0" t="str">
        <f aca="false">VLOOKUP($D1891,metadata!$B$2:$S$451,13,0)</f>
        <v>A</v>
      </c>
      <c r="Q1891" s="0" t="n">
        <f aca="false">VLOOKUP($D1891,metadata!$B$2:$S$451,14,0)</f>
        <v>34.516667</v>
      </c>
      <c r="R1891" s="0" t="n">
        <f aca="false">VLOOKUP($D1891,metadata!$B$2:$S$451,15,0)</f>
        <v>135.85</v>
      </c>
      <c r="S1891" s="0" t="str">
        <f aca="false">VLOOKUP($D1891,metadata!$B$2:$S$451,16,0)</f>
        <v/>
      </c>
      <c r="T1891" s="0" t="n">
        <f aca="false">VLOOKUP($D1891,metadata!$B$2:$S$451,17,0)</f>
        <v>200</v>
      </c>
      <c r="U1891" s="0" t="str">
        <f aca="false">VLOOKUP($D1891,metadata!$B$2:$S$451,18,0)</f>
        <v/>
      </c>
      <c r="V1891" s="0" t="n">
        <f aca="false">VLOOKUP($D1891,metadata!$B$2:$Z$451,19,0)</f>
        <v>40</v>
      </c>
      <c r="W1891" s="0" t="str">
        <f aca="false">VLOOKUP($D1891,metadata!$B$2:$Z$451,20,0)</f>
        <v>global average</v>
      </c>
      <c r="X1891" s="0" t="str">
        <f aca="false">VLOOKUP($D1891,metadata!$B$2:$Z$451,21,0)</f>
        <v/>
      </c>
      <c r="Y1891" s="0" t="n">
        <f aca="false">VLOOKUP($D1891,metadata!$B$2:$Z$451,22,0)</f>
        <v>49</v>
      </c>
      <c r="Z1891" s="0" t="str">
        <f aca="false">VLOOKUP($D1891,metadata!$B$2:$Z$451,23,0)</f>
        <v/>
      </c>
      <c r="AA1891" s="0" t="str">
        <f aca="false">VLOOKUP($D1891,metadata!$B$2:$Z$451,24,0)</f>
        <v/>
      </c>
      <c r="AB1891" s="0" t="str">
        <f aca="false">VLOOKUP($D1891,metadata!$B$2:$Z$451,25,0)</f>
        <v/>
      </c>
      <c r="AC1891" s="0" t="n">
        <v>9.99763872491145</v>
      </c>
      <c r="AD1891" s="0" t="n">
        <v>86.2651532073019</v>
      </c>
      <c r="AF1891" s="0" t="n">
        <f aca="false">IF(AE1891="",V1891,AE1891)</f>
        <v>40</v>
      </c>
      <c r="AG1891" s="0" t="n">
        <f aca="false">ROUND(AC1891,1)</f>
        <v>10</v>
      </c>
      <c r="AH1891" s="0" t="n">
        <v>1991</v>
      </c>
      <c r="AI1891" s="0" t="s">
        <v>37</v>
      </c>
      <c r="AJ1891" s="0" t="s">
        <v>37</v>
      </c>
    </row>
    <row r="1892" customFormat="false" ht="13.8" hidden="false" customHeight="false" outlineLevel="0" collapsed="false">
      <c r="C1892" s="0" t="n">
        <v>1900</v>
      </c>
      <c r="D1892" s="3" t="str">
        <f aca="false">VLOOKUP(C1892,$A$1:$B$451,2)</f>
        <v>49- A</v>
      </c>
      <c r="E1892" s="0" t="str">
        <f aca="false">VLOOKUP($D1892,metadata!$B$2:$S$451,2,0)</f>
        <v>SO, PM; TAKAFUJI, A</v>
      </c>
      <c r="F1892" s="0" t="str">
        <f aca="false">VLOOKUP($D1892,metadata!$B$2:$S$451,3,0)</f>
        <v>LOCAL VARIATION IN DIAPAUSE CHARACTERISTICS OF TETRANYCHUS-URTICAE KOCH (ACARINA, TETRANYCHIDAE)</v>
      </c>
      <c r="G1892" s="0" t="str">
        <f aca="false">VLOOKUP($D1892,metadata!$B$2:$S$451,4,0)</f>
        <v>10.1007/BF00317185</v>
      </c>
      <c r="H1892" s="0" t="str">
        <f aca="false">VLOOKUP($D1892,metadata!$B$2:$S$451,5,0)</f>
        <v>y</v>
      </c>
      <c r="I1892" s="0" t="str">
        <f aca="false">VLOOKUP($D1892,metadata!$B$2:$S$451,6,0)</f>
        <v>a</v>
      </c>
      <c r="J1892" s="0" t="str">
        <f aca="false">VLOOKUP($D1892,metadata!$B$2:$S$451,7,0)</f>
        <v>i</v>
      </c>
      <c r="K1892" s="0" t="n">
        <f aca="false">VLOOKUP($D1892,metadata!$B$2:$S$451,8,0)</f>
        <v>5</v>
      </c>
      <c r="L1892" s="0" t="n">
        <f aca="false">VLOOKUP($D1892,metadata!$B$2:$S$451,9,0)</f>
        <v>7</v>
      </c>
      <c r="M1892" s="0" t="str">
        <f aca="false">VLOOKUP($D1892,metadata!$B$2:$S$451,10,0)</f>
        <v>n</v>
      </c>
      <c r="N1892" s="0" t="str">
        <f aca="false">VLOOKUP($D1892,metadata!$B$2:$S$451,11,0)</f>
        <v>Tetranychus urticae</v>
      </c>
      <c r="O1892" s="0" t="str">
        <f aca="false">VLOOKUP($D1892,metadata!$B$2:$S$451,12,0)</f>
        <v>Trombidiformes</v>
      </c>
      <c r="P1892" s="0" t="str">
        <f aca="false">VLOOKUP($D1892,metadata!$B$2:$S$451,13,0)</f>
        <v>A</v>
      </c>
      <c r="Q1892" s="0" t="n">
        <f aca="false">VLOOKUP($D1892,metadata!$B$2:$S$451,14,0)</f>
        <v>34.516667</v>
      </c>
      <c r="R1892" s="0" t="n">
        <f aca="false">VLOOKUP($D1892,metadata!$B$2:$S$451,15,0)</f>
        <v>135.85</v>
      </c>
      <c r="S1892" s="0" t="str">
        <f aca="false">VLOOKUP($D1892,metadata!$B$2:$S$451,16,0)</f>
        <v/>
      </c>
      <c r="T1892" s="0" t="n">
        <f aca="false">VLOOKUP($D1892,metadata!$B$2:$S$451,17,0)</f>
        <v>200</v>
      </c>
      <c r="U1892" s="0" t="str">
        <f aca="false">VLOOKUP($D1892,metadata!$B$2:$S$451,18,0)</f>
        <v/>
      </c>
      <c r="V1892" s="0" t="n">
        <f aca="false">VLOOKUP($D1892,metadata!$B$2:$Z$451,19,0)</f>
        <v>40</v>
      </c>
      <c r="W1892" s="0" t="str">
        <f aca="false">VLOOKUP($D1892,metadata!$B$2:$Z$451,20,0)</f>
        <v>global average</v>
      </c>
      <c r="X1892" s="0" t="str">
        <f aca="false">VLOOKUP($D1892,metadata!$B$2:$Z$451,21,0)</f>
        <v/>
      </c>
      <c r="Y1892" s="0" t="n">
        <f aca="false">VLOOKUP($D1892,metadata!$B$2:$Z$451,22,0)</f>
        <v>49</v>
      </c>
      <c r="Z1892" s="0" t="str">
        <f aca="false">VLOOKUP($D1892,metadata!$B$2:$Z$451,23,0)</f>
        <v/>
      </c>
      <c r="AA1892" s="0" t="str">
        <f aca="false">VLOOKUP($D1892,metadata!$B$2:$Z$451,24,0)</f>
        <v/>
      </c>
      <c r="AB1892" s="0" t="str">
        <f aca="false">VLOOKUP($D1892,metadata!$B$2:$Z$451,25,0)</f>
        <v/>
      </c>
      <c r="AC1892" s="0" t="n">
        <v>11.0070838252656</v>
      </c>
      <c r="AD1892" s="0" t="n">
        <v>89.8526088608733</v>
      </c>
      <c r="AF1892" s="0" t="n">
        <f aca="false">IF(AE1892="",V1892,AE1892)</f>
        <v>40</v>
      </c>
      <c r="AG1892" s="0" t="n">
        <f aca="false">ROUND(AC1892,1)</f>
        <v>11</v>
      </c>
      <c r="AH1892" s="0" t="n">
        <v>1991</v>
      </c>
      <c r="AI1892" s="0" t="s">
        <v>37</v>
      </c>
      <c r="AJ1892" s="0" t="s">
        <v>37</v>
      </c>
    </row>
    <row r="1893" customFormat="false" ht="13.8" hidden="false" customHeight="false" outlineLevel="0" collapsed="false">
      <c r="C1893" s="0" t="n">
        <v>1901</v>
      </c>
      <c r="D1893" s="3" t="str">
        <f aca="false">VLOOKUP(C1893,$A$1:$B$451,2)</f>
        <v>49- A</v>
      </c>
      <c r="E1893" s="0" t="str">
        <f aca="false">VLOOKUP($D1893,metadata!$B$2:$S$451,2,0)</f>
        <v>SO, PM; TAKAFUJI, A</v>
      </c>
      <c r="F1893" s="0" t="str">
        <f aca="false">VLOOKUP($D1893,metadata!$B$2:$S$451,3,0)</f>
        <v>LOCAL VARIATION IN DIAPAUSE CHARACTERISTICS OF TETRANYCHUS-URTICAE KOCH (ACARINA, TETRANYCHIDAE)</v>
      </c>
      <c r="G1893" s="0" t="str">
        <f aca="false">VLOOKUP($D1893,metadata!$B$2:$S$451,4,0)</f>
        <v>10.1007/BF00317185</v>
      </c>
      <c r="H1893" s="0" t="str">
        <f aca="false">VLOOKUP($D1893,metadata!$B$2:$S$451,5,0)</f>
        <v>y</v>
      </c>
      <c r="I1893" s="0" t="str">
        <f aca="false">VLOOKUP($D1893,metadata!$B$2:$S$451,6,0)</f>
        <v>a</v>
      </c>
      <c r="J1893" s="0" t="str">
        <f aca="false">VLOOKUP($D1893,metadata!$B$2:$S$451,7,0)</f>
        <v>i</v>
      </c>
      <c r="K1893" s="0" t="n">
        <f aca="false">VLOOKUP($D1893,metadata!$B$2:$S$451,8,0)</f>
        <v>5</v>
      </c>
      <c r="L1893" s="0" t="n">
        <f aca="false">VLOOKUP($D1893,metadata!$B$2:$S$451,9,0)</f>
        <v>7</v>
      </c>
      <c r="M1893" s="0" t="str">
        <f aca="false">VLOOKUP($D1893,metadata!$B$2:$S$451,10,0)</f>
        <v>n</v>
      </c>
      <c r="N1893" s="0" t="str">
        <f aca="false">VLOOKUP($D1893,metadata!$B$2:$S$451,11,0)</f>
        <v>Tetranychus urticae</v>
      </c>
      <c r="O1893" s="0" t="str">
        <f aca="false">VLOOKUP($D1893,metadata!$B$2:$S$451,12,0)</f>
        <v>Trombidiformes</v>
      </c>
      <c r="P1893" s="0" t="str">
        <f aca="false">VLOOKUP($D1893,metadata!$B$2:$S$451,13,0)</f>
        <v>A</v>
      </c>
      <c r="Q1893" s="0" t="n">
        <f aca="false">VLOOKUP($D1893,metadata!$B$2:$S$451,14,0)</f>
        <v>34.516667</v>
      </c>
      <c r="R1893" s="0" t="n">
        <f aca="false">VLOOKUP($D1893,metadata!$B$2:$S$451,15,0)</f>
        <v>135.85</v>
      </c>
      <c r="S1893" s="0" t="str">
        <f aca="false">VLOOKUP($D1893,metadata!$B$2:$S$451,16,0)</f>
        <v/>
      </c>
      <c r="T1893" s="0" t="n">
        <f aca="false">VLOOKUP($D1893,metadata!$B$2:$S$451,17,0)</f>
        <v>200</v>
      </c>
      <c r="U1893" s="0" t="str">
        <f aca="false">VLOOKUP($D1893,metadata!$B$2:$S$451,18,0)</f>
        <v/>
      </c>
      <c r="V1893" s="0" t="n">
        <f aca="false">VLOOKUP($D1893,metadata!$B$2:$Z$451,19,0)</f>
        <v>40</v>
      </c>
      <c r="W1893" s="0" t="str">
        <f aca="false">VLOOKUP($D1893,metadata!$B$2:$Z$451,20,0)</f>
        <v>global average</v>
      </c>
      <c r="X1893" s="0" t="str">
        <f aca="false">VLOOKUP($D1893,metadata!$B$2:$Z$451,21,0)</f>
        <v/>
      </c>
      <c r="Y1893" s="0" t="n">
        <f aca="false">VLOOKUP($D1893,metadata!$B$2:$Z$451,22,0)</f>
        <v>49</v>
      </c>
      <c r="Z1893" s="0" t="str">
        <f aca="false">VLOOKUP($D1893,metadata!$B$2:$Z$451,23,0)</f>
        <v/>
      </c>
      <c r="AA1893" s="0" t="str">
        <f aca="false">VLOOKUP($D1893,metadata!$B$2:$Z$451,24,0)</f>
        <v/>
      </c>
      <c r="AB1893" s="0" t="str">
        <f aca="false">VLOOKUP($D1893,metadata!$B$2:$Z$451,25,0)</f>
        <v/>
      </c>
      <c r="AC1893" s="0" t="n">
        <v>12.004722550177</v>
      </c>
      <c r="AD1893" s="0" t="n">
        <v>92.0884230801586</v>
      </c>
      <c r="AF1893" s="0" t="n">
        <f aca="false">IF(AE1893="",V1893,AE1893)</f>
        <v>40</v>
      </c>
      <c r="AG1893" s="0" t="n">
        <f aca="false">ROUND(AC1893,1)</f>
        <v>12</v>
      </c>
      <c r="AH1893" s="0" t="n">
        <v>1991</v>
      </c>
      <c r="AI1893" s="0" t="s">
        <v>37</v>
      </c>
      <c r="AJ1893" s="0" t="s">
        <v>37</v>
      </c>
    </row>
    <row r="1894" customFormat="false" ht="13.8" hidden="false" customHeight="false" outlineLevel="0" collapsed="false">
      <c r="C1894" s="0" t="n">
        <v>1902</v>
      </c>
      <c r="D1894" s="3" t="str">
        <f aca="false">VLOOKUP(C1894,$A$1:$B$451,2)</f>
        <v>49- A</v>
      </c>
      <c r="E1894" s="0" t="str">
        <f aca="false">VLOOKUP($D1894,metadata!$B$2:$S$451,2,0)</f>
        <v>SO, PM; TAKAFUJI, A</v>
      </c>
      <c r="F1894" s="0" t="str">
        <f aca="false">VLOOKUP($D1894,metadata!$B$2:$S$451,3,0)</f>
        <v>LOCAL VARIATION IN DIAPAUSE CHARACTERISTICS OF TETRANYCHUS-URTICAE KOCH (ACARINA, TETRANYCHIDAE)</v>
      </c>
      <c r="G1894" s="0" t="str">
        <f aca="false">VLOOKUP($D1894,metadata!$B$2:$S$451,4,0)</f>
        <v>10.1007/BF00317185</v>
      </c>
      <c r="H1894" s="0" t="str">
        <f aca="false">VLOOKUP($D1894,metadata!$B$2:$S$451,5,0)</f>
        <v>y</v>
      </c>
      <c r="I1894" s="0" t="str">
        <f aca="false">VLOOKUP($D1894,metadata!$B$2:$S$451,6,0)</f>
        <v>a</v>
      </c>
      <c r="J1894" s="0" t="str">
        <f aca="false">VLOOKUP($D1894,metadata!$B$2:$S$451,7,0)</f>
        <v>i</v>
      </c>
      <c r="K1894" s="0" t="n">
        <f aca="false">VLOOKUP($D1894,metadata!$B$2:$S$451,8,0)</f>
        <v>5</v>
      </c>
      <c r="L1894" s="0" t="n">
        <f aca="false">VLOOKUP($D1894,metadata!$B$2:$S$451,9,0)</f>
        <v>7</v>
      </c>
      <c r="M1894" s="0" t="str">
        <f aca="false">VLOOKUP($D1894,metadata!$B$2:$S$451,10,0)</f>
        <v>n</v>
      </c>
      <c r="N1894" s="0" t="str">
        <f aca="false">VLOOKUP($D1894,metadata!$B$2:$S$451,11,0)</f>
        <v>Tetranychus urticae</v>
      </c>
      <c r="O1894" s="0" t="str">
        <f aca="false">VLOOKUP($D1894,metadata!$B$2:$S$451,12,0)</f>
        <v>Trombidiformes</v>
      </c>
      <c r="P1894" s="0" t="str">
        <f aca="false">VLOOKUP($D1894,metadata!$B$2:$S$451,13,0)</f>
        <v>A</v>
      </c>
      <c r="Q1894" s="0" t="n">
        <f aca="false">VLOOKUP($D1894,metadata!$B$2:$S$451,14,0)</f>
        <v>34.516667</v>
      </c>
      <c r="R1894" s="0" t="n">
        <f aca="false">VLOOKUP($D1894,metadata!$B$2:$S$451,15,0)</f>
        <v>135.85</v>
      </c>
      <c r="S1894" s="0" t="str">
        <f aca="false">VLOOKUP($D1894,metadata!$B$2:$S$451,16,0)</f>
        <v/>
      </c>
      <c r="T1894" s="0" t="n">
        <f aca="false">VLOOKUP($D1894,metadata!$B$2:$S$451,17,0)</f>
        <v>200</v>
      </c>
      <c r="U1894" s="0" t="str">
        <f aca="false">VLOOKUP($D1894,metadata!$B$2:$S$451,18,0)</f>
        <v/>
      </c>
      <c r="V1894" s="0" t="n">
        <f aca="false">VLOOKUP($D1894,metadata!$B$2:$Z$451,19,0)</f>
        <v>40</v>
      </c>
      <c r="W1894" s="0" t="str">
        <f aca="false">VLOOKUP($D1894,metadata!$B$2:$Z$451,20,0)</f>
        <v>global average</v>
      </c>
      <c r="X1894" s="0" t="str">
        <f aca="false">VLOOKUP($D1894,metadata!$B$2:$Z$451,21,0)</f>
        <v/>
      </c>
      <c r="Y1894" s="0" t="n">
        <f aca="false">VLOOKUP($D1894,metadata!$B$2:$Z$451,22,0)</f>
        <v>49</v>
      </c>
      <c r="Z1894" s="0" t="str">
        <f aca="false">VLOOKUP($D1894,metadata!$B$2:$Z$451,23,0)</f>
        <v/>
      </c>
      <c r="AA1894" s="0" t="str">
        <f aca="false">VLOOKUP($D1894,metadata!$B$2:$Z$451,24,0)</f>
        <v/>
      </c>
      <c r="AB1894" s="0" t="str">
        <f aca="false">VLOOKUP($D1894,metadata!$B$2:$Z$451,25,0)</f>
        <v/>
      </c>
      <c r="AC1894" s="0" t="n">
        <v>12.4887839433293</v>
      </c>
      <c r="AD1894" s="0" t="n">
        <v>70.1101444903097</v>
      </c>
      <c r="AF1894" s="0" t="n">
        <f aca="false">IF(AE1894="",V1894,AE1894)</f>
        <v>40</v>
      </c>
      <c r="AG1894" s="0" t="n">
        <f aca="false">ROUND(AC1894,1)</f>
        <v>12.5</v>
      </c>
      <c r="AH1894" s="0" t="n">
        <v>1991</v>
      </c>
      <c r="AI1894" s="0" t="s">
        <v>37</v>
      </c>
      <c r="AJ1894" s="0" t="s">
        <v>37</v>
      </c>
    </row>
    <row r="1895" customFormat="false" ht="13.8" hidden="false" customHeight="false" outlineLevel="0" collapsed="false">
      <c r="C1895" s="0" t="n">
        <v>1903</v>
      </c>
      <c r="D1895" s="3" t="str">
        <f aca="false">VLOOKUP(C1895,$A$1:$B$451,2)</f>
        <v>49- A</v>
      </c>
      <c r="E1895" s="0" t="str">
        <f aca="false">VLOOKUP($D1895,metadata!$B$2:$S$451,2,0)</f>
        <v>SO, PM; TAKAFUJI, A</v>
      </c>
      <c r="F1895" s="0" t="str">
        <f aca="false">VLOOKUP($D1895,metadata!$B$2:$S$451,3,0)</f>
        <v>LOCAL VARIATION IN DIAPAUSE CHARACTERISTICS OF TETRANYCHUS-URTICAE KOCH (ACARINA, TETRANYCHIDAE)</v>
      </c>
      <c r="G1895" s="0" t="str">
        <f aca="false">VLOOKUP($D1895,metadata!$B$2:$S$451,4,0)</f>
        <v>10.1007/BF00317185</v>
      </c>
      <c r="H1895" s="0" t="str">
        <f aca="false">VLOOKUP($D1895,metadata!$B$2:$S$451,5,0)</f>
        <v>y</v>
      </c>
      <c r="I1895" s="0" t="str">
        <f aca="false">VLOOKUP($D1895,metadata!$B$2:$S$451,6,0)</f>
        <v>a</v>
      </c>
      <c r="J1895" s="0" t="str">
        <f aca="false">VLOOKUP($D1895,metadata!$B$2:$S$451,7,0)</f>
        <v>i</v>
      </c>
      <c r="K1895" s="0" t="n">
        <f aca="false">VLOOKUP($D1895,metadata!$B$2:$S$451,8,0)</f>
        <v>5</v>
      </c>
      <c r="L1895" s="0" t="n">
        <f aca="false">VLOOKUP($D1895,metadata!$B$2:$S$451,9,0)</f>
        <v>7</v>
      </c>
      <c r="M1895" s="0" t="str">
        <f aca="false">VLOOKUP($D1895,metadata!$B$2:$S$451,10,0)</f>
        <v>n</v>
      </c>
      <c r="N1895" s="0" t="str">
        <f aca="false">VLOOKUP($D1895,metadata!$B$2:$S$451,11,0)</f>
        <v>Tetranychus urticae</v>
      </c>
      <c r="O1895" s="0" t="str">
        <f aca="false">VLOOKUP($D1895,metadata!$B$2:$S$451,12,0)</f>
        <v>Trombidiformes</v>
      </c>
      <c r="P1895" s="0" t="str">
        <f aca="false">VLOOKUP($D1895,metadata!$B$2:$S$451,13,0)</f>
        <v>A</v>
      </c>
      <c r="Q1895" s="0" t="n">
        <f aca="false">VLOOKUP($D1895,metadata!$B$2:$S$451,14,0)</f>
        <v>34.516667</v>
      </c>
      <c r="R1895" s="0" t="n">
        <f aca="false">VLOOKUP($D1895,metadata!$B$2:$S$451,15,0)</f>
        <v>135.85</v>
      </c>
      <c r="S1895" s="0" t="str">
        <f aca="false">VLOOKUP($D1895,metadata!$B$2:$S$451,16,0)</f>
        <v/>
      </c>
      <c r="T1895" s="0" t="n">
        <f aca="false">VLOOKUP($D1895,metadata!$B$2:$S$451,17,0)</f>
        <v>200</v>
      </c>
      <c r="U1895" s="0" t="str">
        <f aca="false">VLOOKUP($D1895,metadata!$B$2:$S$451,18,0)</f>
        <v/>
      </c>
      <c r="V1895" s="0" t="n">
        <f aca="false">VLOOKUP($D1895,metadata!$B$2:$Z$451,19,0)</f>
        <v>40</v>
      </c>
      <c r="W1895" s="0" t="str">
        <f aca="false">VLOOKUP($D1895,metadata!$B$2:$Z$451,20,0)</f>
        <v>global average</v>
      </c>
      <c r="X1895" s="0" t="str">
        <f aca="false">VLOOKUP($D1895,metadata!$B$2:$Z$451,21,0)</f>
        <v/>
      </c>
      <c r="Y1895" s="0" t="n">
        <f aca="false">VLOOKUP($D1895,metadata!$B$2:$Z$451,22,0)</f>
        <v>49</v>
      </c>
      <c r="Z1895" s="0" t="str">
        <f aca="false">VLOOKUP($D1895,metadata!$B$2:$Z$451,23,0)</f>
        <v/>
      </c>
      <c r="AA1895" s="0" t="str">
        <f aca="false">VLOOKUP($D1895,metadata!$B$2:$Z$451,24,0)</f>
        <v/>
      </c>
      <c r="AB1895" s="0" t="str">
        <f aca="false">VLOOKUP($D1895,metadata!$B$2:$Z$451,25,0)</f>
        <v/>
      </c>
      <c r="AC1895" s="0" t="n">
        <v>12.9846517119244</v>
      </c>
      <c r="AD1895" s="0" t="n">
        <v>36.4613943126339</v>
      </c>
      <c r="AF1895" s="0" t="n">
        <f aca="false">IF(AE1895="",V1895,AE1895)</f>
        <v>40</v>
      </c>
      <c r="AG1895" s="0" t="n">
        <f aca="false">ROUND(AC1895,1)</f>
        <v>13</v>
      </c>
      <c r="AH1895" s="0" t="n">
        <v>1991</v>
      </c>
      <c r="AI1895" s="0" t="s">
        <v>37</v>
      </c>
      <c r="AJ1895" s="0" t="s">
        <v>37</v>
      </c>
    </row>
    <row r="1896" customFormat="false" ht="13.8" hidden="false" customHeight="false" outlineLevel="0" collapsed="false">
      <c r="C1896" s="0" t="n">
        <v>1904</v>
      </c>
      <c r="D1896" s="3" t="str">
        <f aca="false">VLOOKUP(C1896,$A$1:$B$451,2)</f>
        <v>49- A</v>
      </c>
      <c r="E1896" s="0" t="str">
        <f aca="false">VLOOKUP($D1896,metadata!$B$2:$S$451,2,0)</f>
        <v>SO, PM; TAKAFUJI, A</v>
      </c>
      <c r="F1896" s="0" t="str">
        <f aca="false">VLOOKUP($D1896,metadata!$B$2:$S$451,3,0)</f>
        <v>LOCAL VARIATION IN DIAPAUSE CHARACTERISTICS OF TETRANYCHUS-URTICAE KOCH (ACARINA, TETRANYCHIDAE)</v>
      </c>
      <c r="G1896" s="0" t="str">
        <f aca="false">VLOOKUP($D1896,metadata!$B$2:$S$451,4,0)</f>
        <v>10.1007/BF00317185</v>
      </c>
      <c r="H1896" s="0" t="str">
        <f aca="false">VLOOKUP($D1896,metadata!$B$2:$S$451,5,0)</f>
        <v>y</v>
      </c>
      <c r="I1896" s="0" t="str">
        <f aca="false">VLOOKUP($D1896,metadata!$B$2:$S$451,6,0)</f>
        <v>a</v>
      </c>
      <c r="J1896" s="0" t="str">
        <f aca="false">VLOOKUP($D1896,metadata!$B$2:$S$451,7,0)</f>
        <v>i</v>
      </c>
      <c r="K1896" s="0" t="n">
        <f aca="false">VLOOKUP($D1896,metadata!$B$2:$S$451,8,0)</f>
        <v>5</v>
      </c>
      <c r="L1896" s="0" t="n">
        <f aca="false">VLOOKUP($D1896,metadata!$B$2:$S$451,9,0)</f>
        <v>7</v>
      </c>
      <c r="M1896" s="0" t="str">
        <f aca="false">VLOOKUP($D1896,metadata!$B$2:$S$451,10,0)</f>
        <v>n</v>
      </c>
      <c r="N1896" s="0" t="str">
        <f aca="false">VLOOKUP($D1896,metadata!$B$2:$S$451,11,0)</f>
        <v>Tetranychus urticae</v>
      </c>
      <c r="O1896" s="0" t="str">
        <f aca="false">VLOOKUP($D1896,metadata!$B$2:$S$451,12,0)</f>
        <v>Trombidiformes</v>
      </c>
      <c r="P1896" s="0" t="str">
        <f aca="false">VLOOKUP($D1896,metadata!$B$2:$S$451,13,0)</f>
        <v>A</v>
      </c>
      <c r="Q1896" s="0" t="n">
        <f aca="false">VLOOKUP($D1896,metadata!$B$2:$S$451,14,0)</f>
        <v>34.516667</v>
      </c>
      <c r="R1896" s="0" t="n">
        <f aca="false">VLOOKUP($D1896,metadata!$B$2:$S$451,15,0)</f>
        <v>135.85</v>
      </c>
      <c r="S1896" s="0" t="str">
        <f aca="false">VLOOKUP($D1896,metadata!$B$2:$S$451,16,0)</f>
        <v/>
      </c>
      <c r="T1896" s="0" t="n">
        <f aca="false">VLOOKUP($D1896,metadata!$B$2:$S$451,17,0)</f>
        <v>200</v>
      </c>
      <c r="U1896" s="0" t="str">
        <f aca="false">VLOOKUP($D1896,metadata!$B$2:$S$451,18,0)</f>
        <v/>
      </c>
      <c r="V1896" s="0" t="n">
        <f aca="false">VLOOKUP($D1896,metadata!$B$2:$Z$451,19,0)</f>
        <v>40</v>
      </c>
      <c r="W1896" s="0" t="str">
        <f aca="false">VLOOKUP($D1896,metadata!$B$2:$Z$451,20,0)</f>
        <v>global average</v>
      </c>
      <c r="X1896" s="0" t="str">
        <f aca="false">VLOOKUP($D1896,metadata!$B$2:$Z$451,21,0)</f>
        <v/>
      </c>
      <c r="Y1896" s="0" t="n">
        <f aca="false">VLOOKUP($D1896,metadata!$B$2:$Z$451,22,0)</f>
        <v>49</v>
      </c>
      <c r="Z1896" s="0" t="str">
        <f aca="false">VLOOKUP($D1896,metadata!$B$2:$Z$451,23,0)</f>
        <v/>
      </c>
      <c r="AA1896" s="0" t="str">
        <f aca="false">VLOOKUP($D1896,metadata!$B$2:$Z$451,24,0)</f>
        <v/>
      </c>
      <c r="AB1896" s="0" t="str">
        <f aca="false">VLOOKUP($D1896,metadata!$B$2:$Z$451,25,0)</f>
        <v/>
      </c>
      <c r="AC1896" s="0" t="n">
        <v>13.4923258559622</v>
      </c>
      <c r="AD1896" s="0" t="n">
        <v>0.110231515190193</v>
      </c>
      <c r="AF1896" s="0" t="n">
        <f aca="false">IF(AE1896="",V1896,AE1896)</f>
        <v>40</v>
      </c>
      <c r="AG1896" s="0" t="n">
        <f aca="false">ROUND(AC1896,1)</f>
        <v>13.5</v>
      </c>
      <c r="AH1896" s="0" t="n">
        <v>1991</v>
      </c>
      <c r="AI1896" s="0" t="s">
        <v>37</v>
      </c>
      <c r="AJ1896" s="0" t="s">
        <v>37</v>
      </c>
    </row>
    <row r="1897" customFormat="false" ht="13.8" hidden="false" customHeight="false" outlineLevel="0" collapsed="false">
      <c r="C1897" s="0" t="n">
        <v>1905</v>
      </c>
      <c r="D1897" s="3" t="str">
        <f aca="false">VLOOKUP(C1897,$A$1:$B$451,2)</f>
        <v>49- KY</v>
      </c>
      <c r="E1897" s="0" t="str">
        <f aca="false">VLOOKUP($D1897,metadata!$B$2:$S$451,2,0)</f>
        <v>SO, PM; TAKAFUJI, A</v>
      </c>
      <c r="F1897" s="0" t="str">
        <f aca="false">VLOOKUP($D1897,metadata!$B$2:$S$451,3,0)</f>
        <v>LOCAL VARIATION IN DIAPAUSE CHARACTERISTICS OF TETRANYCHUS-URTICAE KOCH (ACARINA, TETRANYCHIDAE)</v>
      </c>
      <c r="G1897" s="0" t="str">
        <f aca="false">VLOOKUP($D1897,metadata!$B$2:$S$451,4,0)</f>
        <v>10.1007/BF00317185</v>
      </c>
      <c r="H1897" s="0" t="str">
        <f aca="false">VLOOKUP($D1897,metadata!$B$2:$S$451,5,0)</f>
        <v>y</v>
      </c>
      <c r="I1897" s="0" t="str">
        <f aca="false">VLOOKUP($D1897,metadata!$B$2:$S$451,6,0)</f>
        <v>a</v>
      </c>
      <c r="J1897" s="0" t="str">
        <f aca="false">VLOOKUP($D1897,metadata!$B$2:$S$451,7,0)</f>
        <v>i</v>
      </c>
      <c r="K1897" s="0" t="n">
        <f aca="false">VLOOKUP($D1897,metadata!$B$2:$S$451,8,0)</f>
        <v>5</v>
      </c>
      <c r="L1897" s="0" t="n">
        <f aca="false">VLOOKUP($D1897,metadata!$B$2:$S$451,9,0)</f>
        <v>6</v>
      </c>
      <c r="M1897" s="0" t="str">
        <f aca="false">VLOOKUP($D1897,metadata!$B$2:$S$451,10,0)</f>
        <v>n</v>
      </c>
      <c r="N1897" s="0" t="str">
        <f aca="false">VLOOKUP($D1897,metadata!$B$2:$S$451,11,0)</f>
        <v>Tetranychus urticae</v>
      </c>
      <c r="O1897" s="0" t="str">
        <f aca="false">VLOOKUP($D1897,metadata!$B$2:$S$451,12,0)</f>
        <v>Trombidiformes</v>
      </c>
      <c r="P1897" s="0" t="str">
        <f aca="false">VLOOKUP($D1897,metadata!$B$2:$S$451,13,0)</f>
        <v>KY</v>
      </c>
      <c r="Q1897" s="0" t="n">
        <f aca="false">VLOOKUP($D1897,metadata!$B$2:$S$451,14,0)</f>
        <v>35.011667</v>
      </c>
      <c r="R1897" s="0" t="n">
        <f aca="false">VLOOKUP($D1897,metadata!$B$2:$S$451,15,0)</f>
        <v>135.768333</v>
      </c>
      <c r="S1897" s="0" t="str">
        <f aca="false">VLOOKUP($D1897,metadata!$B$2:$S$451,16,0)</f>
        <v/>
      </c>
      <c r="T1897" s="0" t="str">
        <f aca="false">VLOOKUP($D1897,metadata!$B$2:$S$451,17,0)</f>
        <v>&lt;100</v>
      </c>
      <c r="U1897" s="0" t="str">
        <f aca="false">VLOOKUP($D1897,metadata!$B$2:$S$451,18,0)</f>
        <v/>
      </c>
      <c r="V1897" s="0" t="n">
        <f aca="false">VLOOKUP($D1897,metadata!$B$2:$Z$451,19,0)</f>
        <v>40</v>
      </c>
      <c r="W1897" s="0" t="str">
        <f aca="false">VLOOKUP($D1897,metadata!$B$2:$Z$451,20,0)</f>
        <v>global average</v>
      </c>
      <c r="X1897" s="0" t="str">
        <f aca="false">VLOOKUP($D1897,metadata!$B$2:$Z$451,21,0)</f>
        <v/>
      </c>
      <c r="Y1897" s="0" t="n">
        <f aca="false">VLOOKUP($D1897,metadata!$B$2:$Z$451,22,0)</f>
        <v>49</v>
      </c>
      <c r="Z1897" s="0" t="str">
        <f aca="false">VLOOKUP($D1897,metadata!$B$2:$Z$451,23,0)</f>
        <v/>
      </c>
      <c r="AA1897" s="0" t="str">
        <f aca="false">VLOOKUP($D1897,metadata!$B$2:$Z$451,24,0)</f>
        <v/>
      </c>
      <c r="AB1897" s="0" t="str">
        <f aca="false">VLOOKUP($D1897,metadata!$B$2:$Z$451,25,0)</f>
        <v/>
      </c>
      <c r="AC1897" s="0" t="n">
        <v>8.98819362455726</v>
      </c>
      <c r="AD1897" s="0" t="n">
        <v>97.1740120500451</v>
      </c>
      <c r="AF1897" s="0" t="n">
        <f aca="false">IF(AE1897="",V1897,AE1897)</f>
        <v>40</v>
      </c>
      <c r="AG1897" s="0" t="n">
        <f aca="false">ROUND(AC1897,1)</f>
        <v>9</v>
      </c>
      <c r="AH1897" s="0" t="n">
        <v>1991</v>
      </c>
      <c r="AI1897" s="0" t="s">
        <v>37</v>
      </c>
      <c r="AJ1897" s="0" t="s">
        <v>37</v>
      </c>
    </row>
    <row r="1898" customFormat="false" ht="13.8" hidden="false" customHeight="false" outlineLevel="0" collapsed="false">
      <c r="C1898" s="0" t="n">
        <v>1906</v>
      </c>
      <c r="D1898" s="3" t="str">
        <f aca="false">VLOOKUP(C1898,$A$1:$B$451,2)</f>
        <v>49- KY</v>
      </c>
      <c r="E1898" s="0" t="str">
        <f aca="false">VLOOKUP($D1898,metadata!$B$2:$S$451,2,0)</f>
        <v>SO, PM; TAKAFUJI, A</v>
      </c>
      <c r="F1898" s="0" t="str">
        <f aca="false">VLOOKUP($D1898,metadata!$B$2:$S$451,3,0)</f>
        <v>LOCAL VARIATION IN DIAPAUSE CHARACTERISTICS OF TETRANYCHUS-URTICAE KOCH (ACARINA, TETRANYCHIDAE)</v>
      </c>
      <c r="G1898" s="0" t="str">
        <f aca="false">VLOOKUP($D1898,metadata!$B$2:$S$451,4,0)</f>
        <v>10.1007/BF00317185</v>
      </c>
      <c r="H1898" s="0" t="str">
        <f aca="false">VLOOKUP($D1898,metadata!$B$2:$S$451,5,0)</f>
        <v>y</v>
      </c>
      <c r="I1898" s="0" t="str">
        <f aca="false">VLOOKUP($D1898,metadata!$B$2:$S$451,6,0)</f>
        <v>a</v>
      </c>
      <c r="J1898" s="0" t="str">
        <f aca="false">VLOOKUP($D1898,metadata!$B$2:$S$451,7,0)</f>
        <v>i</v>
      </c>
      <c r="K1898" s="0" t="n">
        <f aca="false">VLOOKUP($D1898,metadata!$B$2:$S$451,8,0)</f>
        <v>5</v>
      </c>
      <c r="L1898" s="0" t="n">
        <f aca="false">VLOOKUP($D1898,metadata!$B$2:$S$451,9,0)</f>
        <v>6</v>
      </c>
      <c r="M1898" s="0" t="str">
        <f aca="false">VLOOKUP($D1898,metadata!$B$2:$S$451,10,0)</f>
        <v>n</v>
      </c>
      <c r="N1898" s="0" t="str">
        <f aca="false">VLOOKUP($D1898,metadata!$B$2:$S$451,11,0)</f>
        <v>Tetranychus urticae</v>
      </c>
      <c r="O1898" s="0" t="str">
        <f aca="false">VLOOKUP($D1898,metadata!$B$2:$S$451,12,0)</f>
        <v>Trombidiformes</v>
      </c>
      <c r="P1898" s="0" t="str">
        <f aca="false">VLOOKUP($D1898,metadata!$B$2:$S$451,13,0)</f>
        <v>KY</v>
      </c>
      <c r="Q1898" s="0" t="n">
        <f aca="false">VLOOKUP($D1898,metadata!$B$2:$S$451,14,0)</f>
        <v>35.011667</v>
      </c>
      <c r="R1898" s="0" t="n">
        <f aca="false">VLOOKUP($D1898,metadata!$B$2:$S$451,15,0)</f>
        <v>135.768333</v>
      </c>
      <c r="S1898" s="0" t="str">
        <f aca="false">VLOOKUP($D1898,metadata!$B$2:$S$451,16,0)</f>
        <v/>
      </c>
      <c r="T1898" s="0" t="str">
        <f aca="false">VLOOKUP($D1898,metadata!$B$2:$S$451,17,0)</f>
        <v>&lt;100</v>
      </c>
      <c r="U1898" s="0" t="str">
        <f aca="false">VLOOKUP($D1898,metadata!$B$2:$S$451,18,0)</f>
        <v/>
      </c>
      <c r="V1898" s="0" t="n">
        <f aca="false">VLOOKUP($D1898,metadata!$B$2:$Z$451,19,0)</f>
        <v>40</v>
      </c>
      <c r="W1898" s="0" t="str">
        <f aca="false">VLOOKUP($D1898,metadata!$B$2:$Z$451,20,0)</f>
        <v>global average</v>
      </c>
      <c r="X1898" s="0" t="str">
        <f aca="false">VLOOKUP($D1898,metadata!$B$2:$Z$451,21,0)</f>
        <v/>
      </c>
      <c r="Y1898" s="0" t="n">
        <f aca="false">VLOOKUP($D1898,metadata!$B$2:$Z$451,22,0)</f>
        <v>49</v>
      </c>
      <c r="Z1898" s="0" t="str">
        <f aca="false">VLOOKUP($D1898,metadata!$B$2:$Z$451,23,0)</f>
        <v/>
      </c>
      <c r="AA1898" s="0" t="str">
        <f aca="false">VLOOKUP($D1898,metadata!$B$2:$Z$451,24,0)</f>
        <v/>
      </c>
      <c r="AB1898" s="0" t="str">
        <f aca="false">VLOOKUP($D1898,metadata!$B$2:$Z$451,25,0)</f>
        <v/>
      </c>
      <c r="AC1898" s="0" t="n">
        <v>9.99173553719008</v>
      </c>
      <c r="AD1898" s="0" t="n">
        <v>75.2084971093235</v>
      </c>
      <c r="AF1898" s="0" t="n">
        <f aca="false">IF(AE1898="",V1898,AE1898)</f>
        <v>40</v>
      </c>
      <c r="AG1898" s="0" t="n">
        <f aca="false">ROUND(AC1898,1)</f>
        <v>10</v>
      </c>
      <c r="AH1898" s="0" t="n">
        <v>1991</v>
      </c>
      <c r="AI1898" s="0" t="s">
        <v>37</v>
      </c>
      <c r="AJ1898" s="0" t="s">
        <v>37</v>
      </c>
    </row>
    <row r="1899" customFormat="false" ht="13.8" hidden="false" customHeight="false" outlineLevel="0" collapsed="false">
      <c r="C1899" s="0" t="n">
        <v>1907</v>
      </c>
      <c r="D1899" s="3" t="str">
        <f aca="false">VLOOKUP(C1899,$A$1:$B$451,2)</f>
        <v>49- KY</v>
      </c>
      <c r="E1899" s="0" t="str">
        <f aca="false">VLOOKUP($D1899,metadata!$B$2:$S$451,2,0)</f>
        <v>SO, PM; TAKAFUJI, A</v>
      </c>
      <c r="F1899" s="0" t="str">
        <f aca="false">VLOOKUP($D1899,metadata!$B$2:$S$451,3,0)</f>
        <v>LOCAL VARIATION IN DIAPAUSE CHARACTERISTICS OF TETRANYCHUS-URTICAE KOCH (ACARINA, TETRANYCHIDAE)</v>
      </c>
      <c r="G1899" s="0" t="str">
        <f aca="false">VLOOKUP($D1899,metadata!$B$2:$S$451,4,0)</f>
        <v>10.1007/BF00317185</v>
      </c>
      <c r="H1899" s="0" t="str">
        <f aca="false">VLOOKUP($D1899,metadata!$B$2:$S$451,5,0)</f>
        <v>y</v>
      </c>
      <c r="I1899" s="0" t="str">
        <f aca="false">VLOOKUP($D1899,metadata!$B$2:$S$451,6,0)</f>
        <v>a</v>
      </c>
      <c r="J1899" s="0" t="str">
        <f aca="false">VLOOKUP($D1899,metadata!$B$2:$S$451,7,0)</f>
        <v>i</v>
      </c>
      <c r="K1899" s="0" t="n">
        <f aca="false">VLOOKUP($D1899,metadata!$B$2:$S$451,8,0)</f>
        <v>5</v>
      </c>
      <c r="L1899" s="0" t="n">
        <f aca="false">VLOOKUP($D1899,metadata!$B$2:$S$451,9,0)</f>
        <v>6</v>
      </c>
      <c r="M1899" s="0" t="str">
        <f aca="false">VLOOKUP($D1899,metadata!$B$2:$S$451,10,0)</f>
        <v>n</v>
      </c>
      <c r="N1899" s="0" t="str">
        <f aca="false">VLOOKUP($D1899,metadata!$B$2:$S$451,11,0)</f>
        <v>Tetranychus urticae</v>
      </c>
      <c r="O1899" s="0" t="str">
        <f aca="false">VLOOKUP($D1899,metadata!$B$2:$S$451,12,0)</f>
        <v>Trombidiformes</v>
      </c>
      <c r="P1899" s="0" t="str">
        <f aca="false">VLOOKUP($D1899,metadata!$B$2:$S$451,13,0)</f>
        <v>KY</v>
      </c>
      <c r="Q1899" s="0" t="n">
        <f aca="false">VLOOKUP($D1899,metadata!$B$2:$S$451,14,0)</f>
        <v>35.011667</v>
      </c>
      <c r="R1899" s="0" t="n">
        <f aca="false">VLOOKUP($D1899,metadata!$B$2:$S$451,15,0)</f>
        <v>135.768333</v>
      </c>
      <c r="S1899" s="0" t="str">
        <f aca="false">VLOOKUP($D1899,metadata!$B$2:$S$451,16,0)</f>
        <v/>
      </c>
      <c r="T1899" s="0" t="str">
        <f aca="false">VLOOKUP($D1899,metadata!$B$2:$S$451,17,0)</f>
        <v>&lt;100</v>
      </c>
      <c r="U1899" s="0" t="str">
        <f aca="false">VLOOKUP($D1899,metadata!$B$2:$S$451,18,0)</f>
        <v/>
      </c>
      <c r="V1899" s="0" t="n">
        <f aca="false">VLOOKUP($D1899,metadata!$B$2:$Z$451,19,0)</f>
        <v>40</v>
      </c>
      <c r="W1899" s="0" t="str">
        <f aca="false">VLOOKUP($D1899,metadata!$B$2:$Z$451,20,0)</f>
        <v>global average</v>
      </c>
      <c r="X1899" s="0" t="str">
        <f aca="false">VLOOKUP($D1899,metadata!$B$2:$Z$451,21,0)</f>
        <v/>
      </c>
      <c r="Y1899" s="0" t="n">
        <f aca="false">VLOOKUP($D1899,metadata!$B$2:$Z$451,22,0)</f>
        <v>49</v>
      </c>
      <c r="Z1899" s="0" t="str">
        <f aca="false">VLOOKUP($D1899,metadata!$B$2:$Z$451,23,0)</f>
        <v/>
      </c>
      <c r="AA1899" s="0" t="str">
        <f aca="false">VLOOKUP($D1899,metadata!$B$2:$Z$451,24,0)</f>
        <v/>
      </c>
      <c r="AB1899" s="0" t="str">
        <f aca="false">VLOOKUP($D1899,metadata!$B$2:$Z$451,25,0)</f>
        <v/>
      </c>
      <c r="AC1899" s="0" t="n">
        <v>11.0011806375442</v>
      </c>
      <c r="AD1899" s="0" t="n">
        <v>65.6509896179317</v>
      </c>
      <c r="AF1899" s="0" t="n">
        <f aca="false">IF(AE1899="",V1899,AE1899)</f>
        <v>40</v>
      </c>
      <c r="AG1899" s="0" t="n">
        <f aca="false">ROUND(AC1899,1)</f>
        <v>11</v>
      </c>
      <c r="AH1899" s="0" t="n">
        <v>1991</v>
      </c>
      <c r="AI1899" s="0" t="s">
        <v>37</v>
      </c>
      <c r="AJ1899" s="0" t="s">
        <v>37</v>
      </c>
    </row>
    <row r="1900" customFormat="false" ht="13.8" hidden="false" customHeight="false" outlineLevel="0" collapsed="false">
      <c r="C1900" s="0" t="n">
        <v>1908</v>
      </c>
      <c r="D1900" s="3" t="str">
        <f aca="false">VLOOKUP(C1900,$A$1:$B$451,2)</f>
        <v>49- KY</v>
      </c>
      <c r="E1900" s="0" t="str">
        <f aca="false">VLOOKUP($D1900,metadata!$B$2:$S$451,2,0)</f>
        <v>SO, PM; TAKAFUJI, A</v>
      </c>
      <c r="F1900" s="0" t="str">
        <f aca="false">VLOOKUP($D1900,metadata!$B$2:$S$451,3,0)</f>
        <v>LOCAL VARIATION IN DIAPAUSE CHARACTERISTICS OF TETRANYCHUS-URTICAE KOCH (ACARINA, TETRANYCHIDAE)</v>
      </c>
      <c r="G1900" s="0" t="str">
        <f aca="false">VLOOKUP($D1900,metadata!$B$2:$S$451,4,0)</f>
        <v>10.1007/BF00317185</v>
      </c>
      <c r="H1900" s="0" t="str">
        <f aca="false">VLOOKUP($D1900,metadata!$B$2:$S$451,5,0)</f>
        <v>y</v>
      </c>
      <c r="I1900" s="0" t="str">
        <f aca="false">VLOOKUP($D1900,metadata!$B$2:$S$451,6,0)</f>
        <v>a</v>
      </c>
      <c r="J1900" s="0" t="str">
        <f aca="false">VLOOKUP($D1900,metadata!$B$2:$S$451,7,0)</f>
        <v>i</v>
      </c>
      <c r="K1900" s="0" t="n">
        <f aca="false">VLOOKUP($D1900,metadata!$B$2:$S$451,8,0)</f>
        <v>5</v>
      </c>
      <c r="L1900" s="0" t="n">
        <f aca="false">VLOOKUP($D1900,metadata!$B$2:$S$451,9,0)</f>
        <v>6</v>
      </c>
      <c r="M1900" s="0" t="str">
        <f aca="false">VLOOKUP($D1900,metadata!$B$2:$S$451,10,0)</f>
        <v>n</v>
      </c>
      <c r="N1900" s="0" t="str">
        <f aca="false">VLOOKUP($D1900,metadata!$B$2:$S$451,11,0)</f>
        <v>Tetranychus urticae</v>
      </c>
      <c r="O1900" s="0" t="str">
        <f aca="false">VLOOKUP($D1900,metadata!$B$2:$S$451,12,0)</f>
        <v>Trombidiformes</v>
      </c>
      <c r="P1900" s="0" t="str">
        <f aca="false">VLOOKUP($D1900,metadata!$B$2:$S$451,13,0)</f>
        <v>KY</v>
      </c>
      <c r="Q1900" s="0" t="n">
        <f aca="false">VLOOKUP($D1900,metadata!$B$2:$S$451,14,0)</f>
        <v>35.011667</v>
      </c>
      <c r="R1900" s="0" t="n">
        <f aca="false">VLOOKUP($D1900,metadata!$B$2:$S$451,15,0)</f>
        <v>135.768333</v>
      </c>
      <c r="S1900" s="0" t="str">
        <f aca="false">VLOOKUP($D1900,metadata!$B$2:$S$451,16,0)</f>
        <v/>
      </c>
      <c r="T1900" s="0" t="str">
        <f aca="false">VLOOKUP($D1900,metadata!$B$2:$S$451,17,0)</f>
        <v>&lt;100</v>
      </c>
      <c r="U1900" s="0" t="str">
        <f aca="false">VLOOKUP($D1900,metadata!$B$2:$S$451,18,0)</f>
        <v/>
      </c>
      <c r="V1900" s="0" t="n">
        <f aca="false">VLOOKUP($D1900,metadata!$B$2:$Z$451,19,0)</f>
        <v>40</v>
      </c>
      <c r="W1900" s="0" t="str">
        <f aca="false">VLOOKUP($D1900,metadata!$B$2:$Z$451,20,0)</f>
        <v>global average</v>
      </c>
      <c r="X1900" s="0" t="str">
        <f aca="false">VLOOKUP($D1900,metadata!$B$2:$Z$451,21,0)</f>
        <v/>
      </c>
      <c r="Y1900" s="0" t="n">
        <f aca="false">VLOOKUP($D1900,metadata!$B$2:$Z$451,22,0)</f>
        <v>49</v>
      </c>
      <c r="Z1900" s="0" t="str">
        <f aca="false">VLOOKUP($D1900,metadata!$B$2:$Z$451,23,0)</f>
        <v/>
      </c>
      <c r="AA1900" s="0" t="str">
        <f aca="false">VLOOKUP($D1900,metadata!$B$2:$Z$451,24,0)</f>
        <v/>
      </c>
      <c r="AB1900" s="0" t="str">
        <f aca="false">VLOOKUP($D1900,metadata!$B$2:$Z$451,25,0)</f>
        <v/>
      </c>
      <c r="AC1900" s="0" t="n">
        <v>11.9929161747343</v>
      </c>
      <c r="AD1900" s="0" t="n">
        <v>-0.0494591403682278</v>
      </c>
      <c r="AF1900" s="0" t="n">
        <f aca="false">IF(AE1900="",V1900,AE1900)</f>
        <v>40</v>
      </c>
      <c r="AG1900" s="0" t="n">
        <f aca="false">ROUND(AC1900,1)</f>
        <v>12</v>
      </c>
      <c r="AH1900" s="0" t="n">
        <v>1991</v>
      </c>
      <c r="AI1900" s="0" t="s">
        <v>37</v>
      </c>
      <c r="AJ1900" s="0" t="s">
        <v>37</v>
      </c>
    </row>
    <row r="1901" customFormat="false" ht="13.8" hidden="false" customHeight="false" outlineLevel="0" collapsed="false">
      <c r="C1901" s="0" t="n">
        <v>1909</v>
      </c>
      <c r="D1901" s="3" t="str">
        <f aca="false">VLOOKUP(C1901,$A$1:$B$451,2)</f>
        <v>49- KY</v>
      </c>
      <c r="E1901" s="0" t="str">
        <f aca="false">VLOOKUP($D1901,metadata!$B$2:$S$451,2,0)</f>
        <v>SO, PM; TAKAFUJI, A</v>
      </c>
      <c r="F1901" s="0" t="str">
        <f aca="false">VLOOKUP($D1901,metadata!$B$2:$S$451,3,0)</f>
        <v>LOCAL VARIATION IN DIAPAUSE CHARACTERISTICS OF TETRANYCHUS-URTICAE KOCH (ACARINA, TETRANYCHIDAE)</v>
      </c>
      <c r="G1901" s="0" t="str">
        <f aca="false">VLOOKUP($D1901,metadata!$B$2:$S$451,4,0)</f>
        <v>10.1007/BF00317185</v>
      </c>
      <c r="H1901" s="0" t="str">
        <f aca="false">VLOOKUP($D1901,metadata!$B$2:$S$451,5,0)</f>
        <v>y</v>
      </c>
      <c r="I1901" s="0" t="str">
        <f aca="false">VLOOKUP($D1901,metadata!$B$2:$S$451,6,0)</f>
        <v>a</v>
      </c>
      <c r="J1901" s="0" t="str">
        <f aca="false">VLOOKUP($D1901,metadata!$B$2:$S$451,7,0)</f>
        <v>i</v>
      </c>
      <c r="K1901" s="0" t="n">
        <f aca="false">VLOOKUP($D1901,metadata!$B$2:$S$451,8,0)</f>
        <v>5</v>
      </c>
      <c r="L1901" s="0" t="n">
        <f aca="false">VLOOKUP($D1901,metadata!$B$2:$S$451,9,0)</f>
        <v>6</v>
      </c>
      <c r="M1901" s="0" t="str">
        <f aca="false">VLOOKUP($D1901,metadata!$B$2:$S$451,10,0)</f>
        <v>n</v>
      </c>
      <c r="N1901" s="0" t="str">
        <f aca="false">VLOOKUP($D1901,metadata!$B$2:$S$451,11,0)</f>
        <v>Tetranychus urticae</v>
      </c>
      <c r="O1901" s="0" t="str">
        <f aca="false">VLOOKUP($D1901,metadata!$B$2:$S$451,12,0)</f>
        <v>Trombidiformes</v>
      </c>
      <c r="P1901" s="0" t="str">
        <f aca="false">VLOOKUP($D1901,metadata!$B$2:$S$451,13,0)</f>
        <v>KY</v>
      </c>
      <c r="Q1901" s="0" t="n">
        <f aca="false">VLOOKUP($D1901,metadata!$B$2:$S$451,14,0)</f>
        <v>35.011667</v>
      </c>
      <c r="R1901" s="0" t="n">
        <f aca="false">VLOOKUP($D1901,metadata!$B$2:$S$451,15,0)</f>
        <v>135.768333</v>
      </c>
      <c r="S1901" s="0" t="str">
        <f aca="false">VLOOKUP($D1901,metadata!$B$2:$S$451,16,0)</f>
        <v/>
      </c>
      <c r="T1901" s="0" t="str">
        <f aca="false">VLOOKUP($D1901,metadata!$B$2:$S$451,17,0)</f>
        <v>&lt;100</v>
      </c>
      <c r="U1901" s="0" t="str">
        <f aca="false">VLOOKUP($D1901,metadata!$B$2:$S$451,18,0)</f>
        <v/>
      </c>
      <c r="V1901" s="0" t="n">
        <f aca="false">VLOOKUP($D1901,metadata!$B$2:$Z$451,19,0)</f>
        <v>40</v>
      </c>
      <c r="W1901" s="0" t="str">
        <f aca="false">VLOOKUP($D1901,metadata!$B$2:$Z$451,20,0)</f>
        <v>global average</v>
      </c>
      <c r="X1901" s="0" t="str">
        <f aca="false">VLOOKUP($D1901,metadata!$B$2:$Z$451,21,0)</f>
        <v/>
      </c>
      <c r="Y1901" s="0" t="n">
        <f aca="false">VLOOKUP($D1901,metadata!$B$2:$Z$451,22,0)</f>
        <v>49</v>
      </c>
      <c r="Z1901" s="0" t="str">
        <f aca="false">VLOOKUP($D1901,metadata!$B$2:$Z$451,23,0)</f>
        <v/>
      </c>
      <c r="AA1901" s="0" t="str">
        <f aca="false">VLOOKUP($D1901,metadata!$B$2:$Z$451,24,0)</f>
        <v/>
      </c>
      <c r="AB1901" s="0" t="str">
        <f aca="false">VLOOKUP($D1901,metadata!$B$2:$Z$451,25,0)</f>
        <v/>
      </c>
      <c r="AC1901" s="0" t="n">
        <v>12.9964580873671</v>
      </c>
      <c r="AD1901" s="0" t="n">
        <v>-0.147652213767912</v>
      </c>
      <c r="AF1901" s="0" t="n">
        <f aca="false">IF(AE1901="",V1901,AE1901)</f>
        <v>40</v>
      </c>
      <c r="AG1901" s="0" t="n">
        <f aca="false">ROUND(AC1901,1)</f>
        <v>13</v>
      </c>
      <c r="AH1901" s="0" t="n">
        <v>1991</v>
      </c>
      <c r="AI1901" s="0" t="s">
        <v>37</v>
      </c>
      <c r="AJ1901" s="0" t="s">
        <v>37</v>
      </c>
    </row>
    <row r="1902" customFormat="false" ht="13.8" hidden="false" customHeight="false" outlineLevel="0" collapsed="false">
      <c r="C1902" s="0" t="n">
        <v>1910</v>
      </c>
      <c r="D1902" s="3" t="str">
        <f aca="false">VLOOKUP(C1902,$A$1:$B$451,2)</f>
        <v>49- KY</v>
      </c>
      <c r="E1902" s="0" t="str">
        <f aca="false">VLOOKUP($D1902,metadata!$B$2:$S$451,2,0)</f>
        <v>SO, PM; TAKAFUJI, A</v>
      </c>
      <c r="F1902" s="0" t="str">
        <f aca="false">VLOOKUP($D1902,metadata!$B$2:$S$451,3,0)</f>
        <v>LOCAL VARIATION IN DIAPAUSE CHARACTERISTICS OF TETRANYCHUS-URTICAE KOCH (ACARINA, TETRANYCHIDAE)</v>
      </c>
      <c r="G1902" s="0" t="str">
        <f aca="false">VLOOKUP($D1902,metadata!$B$2:$S$451,4,0)</f>
        <v>10.1007/BF00317185</v>
      </c>
      <c r="H1902" s="0" t="str">
        <f aca="false">VLOOKUP($D1902,metadata!$B$2:$S$451,5,0)</f>
        <v>y</v>
      </c>
      <c r="I1902" s="0" t="str">
        <f aca="false">VLOOKUP($D1902,metadata!$B$2:$S$451,6,0)</f>
        <v>a</v>
      </c>
      <c r="J1902" s="0" t="str">
        <f aca="false">VLOOKUP($D1902,metadata!$B$2:$S$451,7,0)</f>
        <v>i</v>
      </c>
      <c r="K1902" s="0" t="n">
        <f aca="false">VLOOKUP($D1902,metadata!$B$2:$S$451,8,0)</f>
        <v>5</v>
      </c>
      <c r="L1902" s="0" t="n">
        <f aca="false">VLOOKUP($D1902,metadata!$B$2:$S$451,9,0)</f>
        <v>6</v>
      </c>
      <c r="M1902" s="0" t="str">
        <f aca="false">VLOOKUP($D1902,metadata!$B$2:$S$451,10,0)</f>
        <v>n</v>
      </c>
      <c r="N1902" s="0" t="str">
        <f aca="false">VLOOKUP($D1902,metadata!$B$2:$S$451,11,0)</f>
        <v>Tetranychus urticae</v>
      </c>
      <c r="O1902" s="0" t="str">
        <f aca="false">VLOOKUP($D1902,metadata!$B$2:$S$451,12,0)</f>
        <v>Trombidiformes</v>
      </c>
      <c r="P1902" s="0" t="str">
        <f aca="false">VLOOKUP($D1902,metadata!$B$2:$S$451,13,0)</f>
        <v>KY</v>
      </c>
      <c r="Q1902" s="0" t="n">
        <f aca="false">VLOOKUP($D1902,metadata!$B$2:$S$451,14,0)</f>
        <v>35.011667</v>
      </c>
      <c r="R1902" s="0" t="n">
        <f aca="false">VLOOKUP($D1902,metadata!$B$2:$S$451,15,0)</f>
        <v>135.768333</v>
      </c>
      <c r="S1902" s="0" t="str">
        <f aca="false">VLOOKUP($D1902,metadata!$B$2:$S$451,16,0)</f>
        <v/>
      </c>
      <c r="T1902" s="0" t="str">
        <f aca="false">VLOOKUP($D1902,metadata!$B$2:$S$451,17,0)</f>
        <v>&lt;100</v>
      </c>
      <c r="U1902" s="0" t="str">
        <f aca="false">VLOOKUP($D1902,metadata!$B$2:$S$451,18,0)</f>
        <v/>
      </c>
      <c r="V1902" s="0" t="n">
        <f aca="false">VLOOKUP($D1902,metadata!$B$2:$Z$451,19,0)</f>
        <v>40</v>
      </c>
      <c r="W1902" s="0" t="str">
        <f aca="false">VLOOKUP($D1902,metadata!$B$2:$Z$451,20,0)</f>
        <v>global average</v>
      </c>
      <c r="X1902" s="0" t="str">
        <f aca="false">VLOOKUP($D1902,metadata!$B$2:$Z$451,21,0)</f>
        <v/>
      </c>
      <c r="Y1902" s="0" t="n">
        <f aca="false">VLOOKUP($D1902,metadata!$B$2:$Z$451,22,0)</f>
        <v>49</v>
      </c>
      <c r="Z1902" s="0" t="str">
        <f aca="false">VLOOKUP($D1902,metadata!$B$2:$Z$451,23,0)</f>
        <v/>
      </c>
      <c r="AA1902" s="0" t="str">
        <f aca="false">VLOOKUP($D1902,metadata!$B$2:$Z$451,24,0)</f>
        <v/>
      </c>
      <c r="AB1902" s="0" t="str">
        <f aca="false">VLOOKUP($D1902,metadata!$B$2:$Z$451,25,0)</f>
        <v/>
      </c>
      <c r="AC1902" s="0" t="n">
        <v>14</v>
      </c>
      <c r="AD1902" s="0" t="n">
        <v>0.36840532708301</v>
      </c>
      <c r="AF1902" s="0" t="n">
        <f aca="false">IF(AE1902="",V1902,AE1902)</f>
        <v>40</v>
      </c>
      <c r="AG1902" s="0" t="n">
        <f aca="false">ROUND(AC1902,1)</f>
        <v>14</v>
      </c>
      <c r="AH1902" s="0" t="n">
        <v>1991</v>
      </c>
      <c r="AI1902" s="0" t="s">
        <v>37</v>
      </c>
      <c r="AJ1902" s="0" t="s">
        <v>37</v>
      </c>
    </row>
    <row r="1903" customFormat="false" ht="13.8" hidden="false" customHeight="false" outlineLevel="0" collapsed="false">
      <c r="C1903" s="0" t="n">
        <v>1911</v>
      </c>
      <c r="D1903" s="3" t="str">
        <f aca="false">VLOOKUP(C1903,$A$1:$B$451,2)</f>
        <v>49- O</v>
      </c>
      <c r="E1903" s="0" t="str">
        <f aca="false">VLOOKUP($D1903,metadata!$B$2:$S$451,2,0)</f>
        <v>SO, PM; TAKAFUJI, A</v>
      </c>
      <c r="F1903" s="0" t="str">
        <f aca="false">VLOOKUP($D1903,metadata!$B$2:$S$451,3,0)</f>
        <v>LOCAL VARIATION IN DIAPAUSE CHARACTERISTICS OF TETRANYCHUS-URTICAE KOCH (ACARINA, TETRANYCHIDAE)</v>
      </c>
      <c r="G1903" s="0" t="str">
        <f aca="false">VLOOKUP($D1903,metadata!$B$2:$S$451,4,0)</f>
        <v>10.1007/BF00317185</v>
      </c>
      <c r="H1903" s="0" t="str">
        <f aca="false">VLOOKUP($D1903,metadata!$B$2:$S$451,5,0)</f>
        <v>y</v>
      </c>
      <c r="I1903" s="0" t="str">
        <f aca="false">VLOOKUP($D1903,metadata!$B$2:$S$451,6,0)</f>
        <v>a</v>
      </c>
      <c r="J1903" s="0" t="str">
        <f aca="false">VLOOKUP($D1903,metadata!$B$2:$S$451,7,0)</f>
        <v>i</v>
      </c>
      <c r="K1903" s="0" t="n">
        <f aca="false">VLOOKUP($D1903,metadata!$B$2:$S$451,8,0)</f>
        <v>5</v>
      </c>
      <c r="L1903" s="0" t="n">
        <f aca="false">VLOOKUP($D1903,metadata!$B$2:$S$451,9,0)</f>
        <v>6</v>
      </c>
      <c r="M1903" s="0" t="str">
        <f aca="false">VLOOKUP($D1903,metadata!$B$2:$S$451,10,0)</f>
        <v>n</v>
      </c>
      <c r="N1903" s="0" t="str">
        <f aca="false">VLOOKUP($D1903,metadata!$B$2:$S$451,11,0)</f>
        <v>Tetranychus urticae</v>
      </c>
      <c r="O1903" s="0" t="str">
        <f aca="false">VLOOKUP($D1903,metadata!$B$2:$S$451,12,0)</f>
        <v>Trombidiformes</v>
      </c>
      <c r="P1903" s="0" t="str">
        <f aca="false">VLOOKUP($D1903,metadata!$B$2:$S$451,13,0)</f>
        <v>O</v>
      </c>
      <c r="Q1903" s="0" t="n">
        <f aca="false">VLOOKUP($D1903,metadata!$B$2:$S$451,14,0)</f>
        <v>34.516667</v>
      </c>
      <c r="R1903" s="0" t="n">
        <f aca="false">VLOOKUP($D1903,metadata!$B$2:$S$451,15,0)</f>
        <v>135.85</v>
      </c>
      <c r="S1903" s="0" t="str">
        <f aca="false">VLOOKUP($D1903,metadata!$B$2:$S$451,16,0)</f>
        <v/>
      </c>
      <c r="T1903" s="0" t="str">
        <f aca="false">VLOOKUP($D1903,metadata!$B$2:$S$451,17,0)</f>
        <v>&lt;100</v>
      </c>
      <c r="U1903" s="0" t="str">
        <f aca="false">VLOOKUP($D1903,metadata!$B$2:$S$451,18,0)</f>
        <v/>
      </c>
      <c r="V1903" s="0" t="n">
        <f aca="false">VLOOKUP($D1903,metadata!$B$2:$Z$451,19,0)</f>
        <v>40</v>
      </c>
      <c r="W1903" s="0" t="str">
        <f aca="false">VLOOKUP($D1903,metadata!$B$2:$Z$451,20,0)</f>
        <v>global average</v>
      </c>
      <c r="X1903" s="0" t="str">
        <f aca="false">VLOOKUP($D1903,metadata!$B$2:$Z$451,21,0)</f>
        <v/>
      </c>
      <c r="Y1903" s="0" t="n">
        <f aca="false">VLOOKUP($D1903,metadata!$B$2:$Z$451,22,0)</f>
        <v>49</v>
      </c>
      <c r="Z1903" s="0" t="str">
        <f aca="false">VLOOKUP($D1903,metadata!$B$2:$Z$451,23,0)</f>
        <v/>
      </c>
      <c r="AA1903" s="0" t="str">
        <f aca="false">VLOOKUP($D1903,metadata!$B$2:$Z$451,24,0)</f>
        <v/>
      </c>
      <c r="AB1903" s="0" t="str">
        <f aca="false">VLOOKUP($D1903,metadata!$B$2:$Z$451,25,0)</f>
        <v/>
      </c>
      <c r="AC1903" s="0" t="n">
        <v>8.98819362455726</v>
      </c>
      <c r="AD1903" s="0" t="n">
        <v>36.3632012392343</v>
      </c>
      <c r="AF1903" s="0" t="n">
        <f aca="false">IF(AE1903="",V1903,AE1903)</f>
        <v>40</v>
      </c>
      <c r="AG1903" s="0" t="n">
        <f aca="false">ROUND(AC1903,1)</f>
        <v>9</v>
      </c>
      <c r="AH1903" s="0" t="n">
        <v>1991</v>
      </c>
      <c r="AI1903" s="0" t="s">
        <v>37</v>
      </c>
      <c r="AJ1903" s="0" t="s">
        <v>38</v>
      </c>
    </row>
    <row r="1904" customFormat="false" ht="13.8" hidden="false" customHeight="false" outlineLevel="0" collapsed="false">
      <c r="C1904" s="0" t="n">
        <v>1912</v>
      </c>
      <c r="D1904" s="3" t="str">
        <f aca="false">VLOOKUP(C1904,$A$1:$B$451,2)</f>
        <v>49- O</v>
      </c>
      <c r="E1904" s="0" t="str">
        <f aca="false">VLOOKUP($D1904,metadata!$B$2:$S$451,2,0)</f>
        <v>SO, PM; TAKAFUJI, A</v>
      </c>
      <c r="F1904" s="0" t="str">
        <f aca="false">VLOOKUP($D1904,metadata!$B$2:$S$451,3,0)</f>
        <v>LOCAL VARIATION IN DIAPAUSE CHARACTERISTICS OF TETRANYCHUS-URTICAE KOCH (ACARINA, TETRANYCHIDAE)</v>
      </c>
      <c r="G1904" s="0" t="str">
        <f aca="false">VLOOKUP($D1904,metadata!$B$2:$S$451,4,0)</f>
        <v>10.1007/BF00317185</v>
      </c>
      <c r="H1904" s="0" t="str">
        <f aca="false">VLOOKUP($D1904,metadata!$B$2:$S$451,5,0)</f>
        <v>y</v>
      </c>
      <c r="I1904" s="0" t="str">
        <f aca="false">VLOOKUP($D1904,metadata!$B$2:$S$451,6,0)</f>
        <v>a</v>
      </c>
      <c r="J1904" s="0" t="str">
        <f aca="false">VLOOKUP($D1904,metadata!$B$2:$S$451,7,0)</f>
        <v>i</v>
      </c>
      <c r="K1904" s="0" t="n">
        <f aca="false">VLOOKUP($D1904,metadata!$B$2:$S$451,8,0)</f>
        <v>5</v>
      </c>
      <c r="L1904" s="0" t="n">
        <f aca="false">VLOOKUP($D1904,metadata!$B$2:$S$451,9,0)</f>
        <v>6</v>
      </c>
      <c r="M1904" s="0" t="str">
        <f aca="false">VLOOKUP($D1904,metadata!$B$2:$S$451,10,0)</f>
        <v>n</v>
      </c>
      <c r="N1904" s="0" t="str">
        <f aca="false">VLOOKUP($D1904,metadata!$B$2:$S$451,11,0)</f>
        <v>Tetranychus urticae</v>
      </c>
      <c r="O1904" s="0" t="str">
        <f aca="false">VLOOKUP($D1904,metadata!$B$2:$S$451,12,0)</f>
        <v>Trombidiformes</v>
      </c>
      <c r="P1904" s="0" t="str">
        <f aca="false">VLOOKUP($D1904,metadata!$B$2:$S$451,13,0)</f>
        <v>O</v>
      </c>
      <c r="Q1904" s="0" t="n">
        <f aca="false">VLOOKUP($D1904,metadata!$B$2:$S$451,14,0)</f>
        <v>34.516667</v>
      </c>
      <c r="R1904" s="0" t="n">
        <f aca="false">VLOOKUP($D1904,metadata!$B$2:$S$451,15,0)</f>
        <v>135.85</v>
      </c>
      <c r="S1904" s="0" t="str">
        <f aca="false">VLOOKUP($D1904,metadata!$B$2:$S$451,16,0)</f>
        <v/>
      </c>
      <c r="T1904" s="0" t="str">
        <f aca="false">VLOOKUP($D1904,metadata!$B$2:$S$451,17,0)</f>
        <v>&lt;100</v>
      </c>
      <c r="U1904" s="0" t="str">
        <f aca="false">VLOOKUP($D1904,metadata!$B$2:$S$451,18,0)</f>
        <v/>
      </c>
      <c r="V1904" s="0" t="n">
        <f aca="false">VLOOKUP($D1904,metadata!$B$2:$Z$451,19,0)</f>
        <v>40</v>
      </c>
      <c r="W1904" s="0" t="str">
        <f aca="false">VLOOKUP($D1904,metadata!$B$2:$Z$451,20,0)</f>
        <v>global average</v>
      </c>
      <c r="X1904" s="0" t="str">
        <f aca="false">VLOOKUP($D1904,metadata!$B$2:$Z$451,21,0)</f>
        <v/>
      </c>
      <c r="Y1904" s="0" t="n">
        <f aca="false">VLOOKUP($D1904,metadata!$B$2:$Z$451,22,0)</f>
        <v>49</v>
      </c>
      <c r="Z1904" s="0" t="str">
        <f aca="false">VLOOKUP($D1904,metadata!$B$2:$Z$451,23,0)</f>
        <v/>
      </c>
      <c r="AA1904" s="0" t="str">
        <f aca="false">VLOOKUP($D1904,metadata!$B$2:$Z$451,24,0)</f>
        <v/>
      </c>
      <c r="AB1904" s="0" t="str">
        <f aca="false">VLOOKUP($D1904,metadata!$B$2:$Z$451,25,0)</f>
        <v/>
      </c>
      <c r="AC1904" s="0" t="n">
        <v>9.99173553719008</v>
      </c>
      <c r="AD1904" s="0" t="n">
        <v>-0.835728934902476</v>
      </c>
      <c r="AF1904" s="0" t="n">
        <f aca="false">IF(AE1904="",V1904,AE1904)</f>
        <v>40</v>
      </c>
      <c r="AG1904" s="0" t="n">
        <f aca="false">ROUND(AC1904,1)</f>
        <v>10</v>
      </c>
      <c r="AH1904" s="0" t="n">
        <v>1991</v>
      </c>
      <c r="AI1904" s="0" t="s">
        <v>37</v>
      </c>
      <c r="AJ1904" s="0" t="s">
        <v>38</v>
      </c>
    </row>
    <row r="1905" customFormat="false" ht="13.8" hidden="false" customHeight="false" outlineLevel="0" collapsed="false">
      <c r="C1905" s="0" t="n">
        <v>1913</v>
      </c>
      <c r="D1905" s="3" t="str">
        <f aca="false">VLOOKUP(C1905,$A$1:$B$451,2)</f>
        <v>49- O</v>
      </c>
      <c r="E1905" s="0" t="str">
        <f aca="false">VLOOKUP($D1905,metadata!$B$2:$S$451,2,0)</f>
        <v>SO, PM; TAKAFUJI, A</v>
      </c>
      <c r="F1905" s="0" t="str">
        <f aca="false">VLOOKUP($D1905,metadata!$B$2:$S$451,3,0)</f>
        <v>LOCAL VARIATION IN DIAPAUSE CHARACTERISTICS OF TETRANYCHUS-URTICAE KOCH (ACARINA, TETRANYCHIDAE)</v>
      </c>
      <c r="G1905" s="0" t="str">
        <f aca="false">VLOOKUP($D1905,metadata!$B$2:$S$451,4,0)</f>
        <v>10.1007/BF00317185</v>
      </c>
      <c r="H1905" s="0" t="str">
        <f aca="false">VLOOKUP($D1905,metadata!$B$2:$S$451,5,0)</f>
        <v>y</v>
      </c>
      <c r="I1905" s="0" t="str">
        <f aca="false">VLOOKUP($D1905,metadata!$B$2:$S$451,6,0)</f>
        <v>a</v>
      </c>
      <c r="J1905" s="0" t="str">
        <f aca="false">VLOOKUP($D1905,metadata!$B$2:$S$451,7,0)</f>
        <v>i</v>
      </c>
      <c r="K1905" s="0" t="n">
        <f aca="false">VLOOKUP($D1905,metadata!$B$2:$S$451,8,0)</f>
        <v>5</v>
      </c>
      <c r="L1905" s="0" t="n">
        <f aca="false">VLOOKUP($D1905,metadata!$B$2:$S$451,9,0)</f>
        <v>6</v>
      </c>
      <c r="M1905" s="0" t="str">
        <f aca="false">VLOOKUP($D1905,metadata!$B$2:$S$451,10,0)</f>
        <v>n</v>
      </c>
      <c r="N1905" s="0" t="str">
        <f aca="false">VLOOKUP($D1905,metadata!$B$2:$S$451,11,0)</f>
        <v>Tetranychus urticae</v>
      </c>
      <c r="O1905" s="0" t="str">
        <f aca="false">VLOOKUP($D1905,metadata!$B$2:$S$451,12,0)</f>
        <v>Trombidiformes</v>
      </c>
      <c r="P1905" s="0" t="str">
        <f aca="false">VLOOKUP($D1905,metadata!$B$2:$S$451,13,0)</f>
        <v>O</v>
      </c>
      <c r="Q1905" s="0" t="n">
        <f aca="false">VLOOKUP($D1905,metadata!$B$2:$S$451,14,0)</f>
        <v>34.516667</v>
      </c>
      <c r="R1905" s="0" t="n">
        <f aca="false">VLOOKUP($D1905,metadata!$B$2:$S$451,15,0)</f>
        <v>135.85</v>
      </c>
      <c r="S1905" s="0" t="str">
        <f aca="false">VLOOKUP($D1905,metadata!$B$2:$S$451,16,0)</f>
        <v/>
      </c>
      <c r="T1905" s="0" t="str">
        <f aca="false">VLOOKUP($D1905,metadata!$B$2:$S$451,17,0)</f>
        <v>&lt;100</v>
      </c>
      <c r="U1905" s="0" t="str">
        <f aca="false">VLOOKUP($D1905,metadata!$B$2:$S$451,18,0)</f>
        <v/>
      </c>
      <c r="V1905" s="0" t="n">
        <f aca="false">VLOOKUP($D1905,metadata!$B$2:$Z$451,19,0)</f>
        <v>40</v>
      </c>
      <c r="W1905" s="0" t="str">
        <f aca="false">VLOOKUP($D1905,metadata!$B$2:$Z$451,20,0)</f>
        <v>global average</v>
      </c>
      <c r="X1905" s="0" t="str">
        <f aca="false">VLOOKUP($D1905,metadata!$B$2:$Z$451,21,0)</f>
        <v/>
      </c>
      <c r="Y1905" s="0" t="n">
        <f aca="false">VLOOKUP($D1905,metadata!$B$2:$Z$451,22,0)</f>
        <v>49</v>
      </c>
      <c r="Z1905" s="0" t="str">
        <f aca="false">VLOOKUP($D1905,metadata!$B$2:$Z$451,23,0)</f>
        <v/>
      </c>
      <c r="AA1905" s="0" t="str">
        <f aca="false">VLOOKUP($D1905,metadata!$B$2:$Z$451,24,0)</f>
        <v/>
      </c>
      <c r="AB1905" s="0" t="str">
        <f aca="false">VLOOKUP($D1905,metadata!$B$2:$Z$451,25,0)</f>
        <v/>
      </c>
      <c r="AC1905" s="0" t="n">
        <v>10.9952774498229</v>
      </c>
      <c r="AD1905" s="0" t="n">
        <v>1.76878069440054</v>
      </c>
      <c r="AF1905" s="0" t="n">
        <f aca="false">IF(AE1905="",V1905,AE1905)</f>
        <v>40</v>
      </c>
      <c r="AG1905" s="0" t="n">
        <f aca="false">ROUND(AC1905,1)</f>
        <v>11</v>
      </c>
      <c r="AH1905" s="0" t="n">
        <v>1991</v>
      </c>
      <c r="AI1905" s="0" t="s">
        <v>37</v>
      </c>
      <c r="AJ1905" s="0" t="s">
        <v>38</v>
      </c>
    </row>
    <row r="1906" customFormat="false" ht="13.8" hidden="false" customHeight="false" outlineLevel="0" collapsed="false">
      <c r="C1906" s="0" t="n">
        <v>1914</v>
      </c>
      <c r="D1906" s="3" t="str">
        <f aca="false">VLOOKUP(C1906,$A$1:$B$451,2)</f>
        <v>49- O</v>
      </c>
      <c r="E1906" s="0" t="str">
        <f aca="false">VLOOKUP($D1906,metadata!$B$2:$S$451,2,0)</f>
        <v>SO, PM; TAKAFUJI, A</v>
      </c>
      <c r="F1906" s="0" t="str">
        <f aca="false">VLOOKUP($D1906,metadata!$B$2:$S$451,3,0)</f>
        <v>LOCAL VARIATION IN DIAPAUSE CHARACTERISTICS OF TETRANYCHUS-URTICAE KOCH (ACARINA, TETRANYCHIDAE)</v>
      </c>
      <c r="G1906" s="0" t="str">
        <f aca="false">VLOOKUP($D1906,metadata!$B$2:$S$451,4,0)</f>
        <v>10.1007/BF00317185</v>
      </c>
      <c r="H1906" s="0" t="str">
        <f aca="false">VLOOKUP($D1906,metadata!$B$2:$S$451,5,0)</f>
        <v>y</v>
      </c>
      <c r="I1906" s="0" t="str">
        <f aca="false">VLOOKUP($D1906,metadata!$B$2:$S$451,6,0)</f>
        <v>a</v>
      </c>
      <c r="J1906" s="0" t="str">
        <f aca="false">VLOOKUP($D1906,metadata!$B$2:$S$451,7,0)</f>
        <v>i</v>
      </c>
      <c r="K1906" s="0" t="n">
        <f aca="false">VLOOKUP($D1906,metadata!$B$2:$S$451,8,0)</f>
        <v>5</v>
      </c>
      <c r="L1906" s="0" t="n">
        <f aca="false">VLOOKUP($D1906,metadata!$B$2:$S$451,9,0)</f>
        <v>6</v>
      </c>
      <c r="M1906" s="0" t="str">
        <f aca="false">VLOOKUP($D1906,metadata!$B$2:$S$451,10,0)</f>
        <v>n</v>
      </c>
      <c r="N1906" s="0" t="str">
        <f aca="false">VLOOKUP($D1906,metadata!$B$2:$S$451,11,0)</f>
        <v>Tetranychus urticae</v>
      </c>
      <c r="O1906" s="0" t="str">
        <f aca="false">VLOOKUP($D1906,metadata!$B$2:$S$451,12,0)</f>
        <v>Trombidiformes</v>
      </c>
      <c r="P1906" s="0" t="str">
        <f aca="false">VLOOKUP($D1906,metadata!$B$2:$S$451,13,0)</f>
        <v>O</v>
      </c>
      <c r="Q1906" s="0" t="n">
        <f aca="false">VLOOKUP($D1906,metadata!$B$2:$S$451,14,0)</f>
        <v>34.516667</v>
      </c>
      <c r="R1906" s="0" t="n">
        <f aca="false">VLOOKUP($D1906,metadata!$B$2:$S$451,15,0)</f>
        <v>135.85</v>
      </c>
      <c r="S1906" s="0" t="str">
        <f aca="false">VLOOKUP($D1906,metadata!$B$2:$S$451,16,0)</f>
        <v/>
      </c>
      <c r="T1906" s="0" t="str">
        <f aca="false">VLOOKUP($D1906,metadata!$B$2:$S$451,17,0)</f>
        <v>&lt;100</v>
      </c>
      <c r="U1906" s="0" t="str">
        <f aca="false">VLOOKUP($D1906,metadata!$B$2:$S$451,18,0)</f>
        <v/>
      </c>
      <c r="V1906" s="0" t="n">
        <f aca="false">VLOOKUP($D1906,metadata!$B$2:$Z$451,19,0)</f>
        <v>40</v>
      </c>
      <c r="W1906" s="0" t="str">
        <f aca="false">VLOOKUP($D1906,metadata!$B$2:$Z$451,20,0)</f>
        <v>global average</v>
      </c>
      <c r="X1906" s="0" t="str">
        <f aca="false">VLOOKUP($D1906,metadata!$B$2:$Z$451,21,0)</f>
        <v/>
      </c>
      <c r="Y1906" s="0" t="n">
        <f aca="false">VLOOKUP($D1906,metadata!$B$2:$Z$451,22,0)</f>
        <v>49</v>
      </c>
      <c r="Z1906" s="0" t="str">
        <f aca="false">VLOOKUP($D1906,metadata!$B$2:$Z$451,23,0)</f>
        <v/>
      </c>
      <c r="AA1906" s="0" t="str">
        <f aca="false">VLOOKUP($D1906,metadata!$B$2:$Z$451,24,0)</f>
        <v/>
      </c>
      <c r="AB1906" s="0" t="str">
        <f aca="false">VLOOKUP($D1906,metadata!$B$2:$Z$451,25,0)</f>
        <v/>
      </c>
      <c r="AC1906" s="0" t="n">
        <v>11.9870129870129</v>
      </c>
      <c r="AD1906" s="0" t="n">
        <v>-0.0496041818355763</v>
      </c>
      <c r="AF1906" s="0" t="n">
        <f aca="false">IF(AE1906="",V1906,AE1906)</f>
        <v>40</v>
      </c>
      <c r="AG1906" s="0" t="n">
        <f aca="false">ROUND(AC1906,1)</f>
        <v>12</v>
      </c>
      <c r="AH1906" s="0" t="n">
        <v>1991</v>
      </c>
      <c r="AI1906" s="0" t="s">
        <v>37</v>
      </c>
      <c r="AJ1906" s="0" t="s">
        <v>38</v>
      </c>
    </row>
    <row r="1907" customFormat="false" ht="13.8" hidden="false" customHeight="false" outlineLevel="0" collapsed="false">
      <c r="C1907" s="0" t="n">
        <v>1915</v>
      </c>
      <c r="D1907" s="3" t="str">
        <f aca="false">VLOOKUP(C1907,$A$1:$B$451,2)</f>
        <v>49- O</v>
      </c>
      <c r="E1907" s="0" t="str">
        <f aca="false">VLOOKUP($D1907,metadata!$B$2:$S$451,2,0)</f>
        <v>SO, PM; TAKAFUJI, A</v>
      </c>
      <c r="F1907" s="0" t="str">
        <f aca="false">VLOOKUP($D1907,metadata!$B$2:$S$451,3,0)</f>
        <v>LOCAL VARIATION IN DIAPAUSE CHARACTERISTICS OF TETRANYCHUS-URTICAE KOCH (ACARINA, TETRANYCHIDAE)</v>
      </c>
      <c r="G1907" s="0" t="str">
        <f aca="false">VLOOKUP($D1907,metadata!$B$2:$S$451,4,0)</f>
        <v>10.1007/BF00317185</v>
      </c>
      <c r="H1907" s="0" t="str">
        <f aca="false">VLOOKUP($D1907,metadata!$B$2:$S$451,5,0)</f>
        <v>y</v>
      </c>
      <c r="I1907" s="0" t="str">
        <f aca="false">VLOOKUP($D1907,metadata!$B$2:$S$451,6,0)</f>
        <v>a</v>
      </c>
      <c r="J1907" s="0" t="str">
        <f aca="false">VLOOKUP($D1907,metadata!$B$2:$S$451,7,0)</f>
        <v>i</v>
      </c>
      <c r="K1907" s="0" t="n">
        <f aca="false">VLOOKUP($D1907,metadata!$B$2:$S$451,8,0)</f>
        <v>5</v>
      </c>
      <c r="L1907" s="0" t="n">
        <f aca="false">VLOOKUP($D1907,metadata!$B$2:$S$451,9,0)</f>
        <v>6</v>
      </c>
      <c r="M1907" s="0" t="str">
        <f aca="false">VLOOKUP($D1907,metadata!$B$2:$S$451,10,0)</f>
        <v>n</v>
      </c>
      <c r="N1907" s="0" t="str">
        <f aca="false">VLOOKUP($D1907,metadata!$B$2:$S$451,11,0)</f>
        <v>Tetranychus urticae</v>
      </c>
      <c r="O1907" s="0" t="str">
        <f aca="false">VLOOKUP($D1907,metadata!$B$2:$S$451,12,0)</f>
        <v>Trombidiformes</v>
      </c>
      <c r="P1907" s="0" t="str">
        <f aca="false">VLOOKUP($D1907,metadata!$B$2:$S$451,13,0)</f>
        <v>O</v>
      </c>
      <c r="Q1907" s="0" t="n">
        <f aca="false">VLOOKUP($D1907,metadata!$B$2:$S$451,14,0)</f>
        <v>34.516667</v>
      </c>
      <c r="R1907" s="0" t="n">
        <f aca="false">VLOOKUP($D1907,metadata!$B$2:$S$451,15,0)</f>
        <v>135.85</v>
      </c>
      <c r="S1907" s="0" t="str">
        <f aca="false">VLOOKUP($D1907,metadata!$B$2:$S$451,16,0)</f>
        <v/>
      </c>
      <c r="T1907" s="0" t="str">
        <f aca="false">VLOOKUP($D1907,metadata!$B$2:$S$451,17,0)</f>
        <v>&lt;100</v>
      </c>
      <c r="U1907" s="0" t="str">
        <f aca="false">VLOOKUP($D1907,metadata!$B$2:$S$451,18,0)</f>
        <v/>
      </c>
      <c r="V1907" s="0" t="n">
        <f aca="false">VLOOKUP($D1907,metadata!$B$2:$Z$451,19,0)</f>
        <v>40</v>
      </c>
      <c r="W1907" s="0" t="str">
        <f aca="false">VLOOKUP($D1907,metadata!$B$2:$Z$451,20,0)</f>
        <v>global average</v>
      </c>
      <c r="X1907" s="0" t="str">
        <f aca="false">VLOOKUP($D1907,metadata!$B$2:$Z$451,21,0)</f>
        <v/>
      </c>
      <c r="Y1907" s="0" t="n">
        <f aca="false">VLOOKUP($D1907,metadata!$B$2:$Z$451,22,0)</f>
        <v>49</v>
      </c>
      <c r="Z1907" s="0" t="str">
        <f aca="false">VLOOKUP($D1907,metadata!$B$2:$Z$451,23,0)</f>
        <v/>
      </c>
      <c r="AA1907" s="0" t="str">
        <f aca="false">VLOOKUP($D1907,metadata!$B$2:$Z$451,24,0)</f>
        <v/>
      </c>
      <c r="AB1907" s="0" t="str">
        <f aca="false">VLOOKUP($D1907,metadata!$B$2:$Z$451,25,0)</f>
        <v/>
      </c>
      <c r="AC1907" s="0" t="n">
        <v>13.0082644628099</v>
      </c>
      <c r="AD1907" s="0" t="n">
        <v>0.221188237717157</v>
      </c>
      <c r="AF1907" s="0" t="n">
        <f aca="false">IF(AE1907="",V1907,AE1907)</f>
        <v>40</v>
      </c>
      <c r="AG1907" s="0" t="n">
        <f aca="false">ROUND(AC1907,1)</f>
        <v>13</v>
      </c>
      <c r="AH1907" s="0" t="n">
        <v>1991</v>
      </c>
      <c r="AI1907" s="0" t="s">
        <v>37</v>
      </c>
      <c r="AJ1907" s="0" t="s">
        <v>38</v>
      </c>
    </row>
    <row r="1908" customFormat="false" ht="13.8" hidden="false" customHeight="false" outlineLevel="0" collapsed="false">
      <c r="C1908" s="0" t="n">
        <v>1916</v>
      </c>
      <c r="D1908" s="3" t="str">
        <f aca="false">VLOOKUP(C1908,$A$1:$B$451,2)</f>
        <v>49- O</v>
      </c>
      <c r="E1908" s="0" t="str">
        <f aca="false">VLOOKUP($D1908,metadata!$B$2:$S$451,2,0)</f>
        <v>SO, PM; TAKAFUJI, A</v>
      </c>
      <c r="F1908" s="0" t="str">
        <f aca="false">VLOOKUP($D1908,metadata!$B$2:$S$451,3,0)</f>
        <v>LOCAL VARIATION IN DIAPAUSE CHARACTERISTICS OF TETRANYCHUS-URTICAE KOCH (ACARINA, TETRANYCHIDAE)</v>
      </c>
      <c r="G1908" s="0" t="str">
        <f aca="false">VLOOKUP($D1908,metadata!$B$2:$S$451,4,0)</f>
        <v>10.1007/BF00317185</v>
      </c>
      <c r="H1908" s="0" t="str">
        <f aca="false">VLOOKUP($D1908,metadata!$B$2:$S$451,5,0)</f>
        <v>y</v>
      </c>
      <c r="I1908" s="0" t="str">
        <f aca="false">VLOOKUP($D1908,metadata!$B$2:$S$451,6,0)</f>
        <v>a</v>
      </c>
      <c r="J1908" s="0" t="str">
        <f aca="false">VLOOKUP($D1908,metadata!$B$2:$S$451,7,0)</f>
        <v>i</v>
      </c>
      <c r="K1908" s="0" t="n">
        <f aca="false">VLOOKUP($D1908,metadata!$B$2:$S$451,8,0)</f>
        <v>5</v>
      </c>
      <c r="L1908" s="0" t="n">
        <f aca="false">VLOOKUP($D1908,metadata!$B$2:$S$451,9,0)</f>
        <v>6</v>
      </c>
      <c r="M1908" s="0" t="str">
        <f aca="false">VLOOKUP($D1908,metadata!$B$2:$S$451,10,0)</f>
        <v>n</v>
      </c>
      <c r="N1908" s="0" t="str">
        <f aca="false">VLOOKUP($D1908,metadata!$B$2:$S$451,11,0)</f>
        <v>Tetranychus urticae</v>
      </c>
      <c r="O1908" s="0" t="str">
        <f aca="false">VLOOKUP($D1908,metadata!$B$2:$S$451,12,0)</f>
        <v>Trombidiformes</v>
      </c>
      <c r="P1908" s="0" t="str">
        <f aca="false">VLOOKUP($D1908,metadata!$B$2:$S$451,13,0)</f>
        <v>O</v>
      </c>
      <c r="Q1908" s="0" t="n">
        <f aca="false">VLOOKUP($D1908,metadata!$B$2:$S$451,14,0)</f>
        <v>34.516667</v>
      </c>
      <c r="R1908" s="0" t="n">
        <f aca="false">VLOOKUP($D1908,metadata!$B$2:$S$451,15,0)</f>
        <v>135.85</v>
      </c>
      <c r="S1908" s="0" t="str">
        <f aca="false">VLOOKUP($D1908,metadata!$B$2:$S$451,16,0)</f>
        <v/>
      </c>
      <c r="T1908" s="0" t="str">
        <f aca="false">VLOOKUP($D1908,metadata!$B$2:$S$451,17,0)</f>
        <v>&lt;100</v>
      </c>
      <c r="U1908" s="0" t="str">
        <f aca="false">VLOOKUP($D1908,metadata!$B$2:$S$451,18,0)</f>
        <v/>
      </c>
      <c r="V1908" s="0" t="n">
        <f aca="false">VLOOKUP($D1908,metadata!$B$2:$Z$451,19,0)</f>
        <v>40</v>
      </c>
      <c r="W1908" s="0" t="str">
        <f aca="false">VLOOKUP($D1908,metadata!$B$2:$Z$451,20,0)</f>
        <v>global average</v>
      </c>
      <c r="X1908" s="0" t="str">
        <f aca="false">VLOOKUP($D1908,metadata!$B$2:$Z$451,21,0)</f>
        <v/>
      </c>
      <c r="Y1908" s="0" t="n">
        <f aca="false">VLOOKUP($D1908,metadata!$B$2:$Z$451,22,0)</f>
        <v>49</v>
      </c>
      <c r="Z1908" s="0" t="str">
        <f aca="false">VLOOKUP($D1908,metadata!$B$2:$Z$451,23,0)</f>
        <v/>
      </c>
      <c r="AA1908" s="0" t="str">
        <f aca="false">VLOOKUP($D1908,metadata!$B$2:$Z$451,24,0)</f>
        <v/>
      </c>
      <c r="AB1908" s="0" t="str">
        <f aca="false">VLOOKUP($D1908,metadata!$B$2:$Z$451,25,0)</f>
        <v/>
      </c>
      <c r="AC1908" s="0" t="n">
        <v>14</v>
      </c>
      <c r="AD1908" s="0" t="n">
        <v>0.36840532708301</v>
      </c>
      <c r="AF1908" s="0" t="n">
        <f aca="false">IF(AE1908="",V1908,AE1908)</f>
        <v>40</v>
      </c>
      <c r="AG1908" s="0" t="n">
        <f aca="false">ROUND(AC1908,1)</f>
        <v>14</v>
      </c>
      <c r="AH1908" s="0" t="n">
        <v>1991</v>
      </c>
      <c r="AI1908" s="0" t="s">
        <v>37</v>
      </c>
      <c r="AJ1908" s="0" t="s">
        <v>38</v>
      </c>
    </row>
    <row r="1909" customFormat="false" ht="13.8" hidden="false" customHeight="false" outlineLevel="0" collapsed="false">
      <c r="C1909" s="0" t="n">
        <v>1917</v>
      </c>
      <c r="D1909" s="3" t="str">
        <f aca="false">VLOOKUP(C1909,$A$1:$B$451,2)</f>
        <v>50-Naze</v>
      </c>
      <c r="E1909" s="0" t="str">
        <f aca="false">VLOOKUP($D1909,metadata!$B$2:$S$451,2,0)</f>
        <v>Yoshio, M; Ishii, M</v>
      </c>
      <c r="F1909" s="0" t="str">
        <f aca="false">VLOOKUP($D1909,metadata!$B$2:$S$451,3,0)</f>
        <v>Geographical variation of pupal diapause in the great mormon butterfly, Papilio memnon L (Lepidoptera : Papilionidae), in western Japan</v>
      </c>
      <c r="G1909" s="0" t="str">
        <f aca="false">VLOOKUP($D1909,metadata!$B$2:$S$451,4,0)</f>
        <v>10.1303/aez.33.281</v>
      </c>
      <c r="H1909" s="0" t="str">
        <f aca="false">VLOOKUP($D1909,metadata!$B$2:$S$451,5,0)</f>
        <v>y</v>
      </c>
      <c r="I1909" s="0" t="str">
        <f aca="false">VLOOKUP($D1909,metadata!$B$2:$S$451,6,0)</f>
        <v>a</v>
      </c>
      <c r="J1909" s="0" t="str">
        <f aca="false">VLOOKUP($D1909,metadata!$B$2:$S$451,7,0)</f>
        <v>i</v>
      </c>
      <c r="K1909" s="0" t="n">
        <f aca="false">VLOOKUP($D1909,metadata!$B$2:$S$451,8,0)</f>
        <v>4</v>
      </c>
      <c r="L1909" s="0" t="n">
        <f aca="false">VLOOKUP($D1909,metadata!$B$2:$S$451,9,0)</f>
        <v>4</v>
      </c>
      <c r="M1909" s="0" t="str">
        <f aca="false">VLOOKUP($D1909,metadata!$B$2:$S$451,10,0)</f>
        <v/>
      </c>
      <c r="N1909" s="0" t="str">
        <f aca="false">VLOOKUP($D1909,metadata!$B$2:$S$451,11,0)</f>
        <v>Papilio memnon</v>
      </c>
      <c r="O1909" s="0" t="str">
        <f aca="false">VLOOKUP($D1909,metadata!$B$2:$S$451,12,0)</f>
        <v>lepidoptera</v>
      </c>
      <c r="P1909" s="0" t="str">
        <f aca="false">VLOOKUP($D1909,metadata!$B$2:$S$451,13,0)</f>
        <v>Naze</v>
      </c>
      <c r="Q1909" s="0" t="n">
        <f aca="false">VLOOKUP($D1909,metadata!$B$2:$S$451,14,0)</f>
        <v>28.377247</v>
      </c>
      <c r="R1909" s="0" t="n">
        <f aca="false">VLOOKUP($D1909,metadata!$B$2:$S$451,15,0)</f>
        <v>129.493742</v>
      </c>
      <c r="S1909" s="0" t="str">
        <f aca="false">VLOOKUP($D1909,metadata!$B$2:$S$451,16,0)</f>
        <v/>
      </c>
      <c r="T1909" s="0" t="str">
        <f aca="false">VLOOKUP($D1909,metadata!$B$2:$S$451,17,0)</f>
        <v/>
      </c>
      <c r="U1909" s="0" t="str">
        <f aca="false">VLOOKUP($D1909,metadata!$B$2:$S$451,18,0)</f>
        <v/>
      </c>
      <c r="V1909" s="0" t="n">
        <f aca="false">VLOOKUP($D1909,metadata!$B$2:$Z$451,19,0)</f>
        <v>12</v>
      </c>
      <c r="W1909" s="0" t="str">
        <f aca="false">VLOOKUP($D1909,metadata!$B$2:$Z$451,20,0)</f>
        <v>global average</v>
      </c>
      <c r="X1909" s="0" t="str">
        <f aca="false">VLOOKUP($D1909,metadata!$B$2:$Z$451,21,0)</f>
        <v/>
      </c>
      <c r="Y1909" s="0" t="n">
        <f aca="false">VLOOKUP($D1909,metadata!$B$2:$Z$451,22,0)</f>
        <v>50</v>
      </c>
      <c r="Z1909" s="0" t="str">
        <f aca="false">VLOOKUP($D1909,metadata!$B$2:$Z$451,23,0)</f>
        <v/>
      </c>
      <c r="AA1909" s="0" t="str">
        <f aca="false">VLOOKUP($D1909,metadata!$B$2:$Z$451,24,0)</f>
        <v>pupal</v>
      </c>
      <c r="AB1909" s="0" t="str">
        <f aca="false">VLOOKUP($D1909,metadata!$B$2:$Z$451,25,0)</f>
        <v/>
      </c>
      <c r="AC1909" s="0" t="n">
        <v>10.9917127071823</v>
      </c>
      <c r="AD1909" s="0" t="n">
        <v>77.4193548387096</v>
      </c>
      <c r="AF1909" s="0" t="n">
        <f aca="false">IF(AE1909="",V1909,AE1909)</f>
        <v>12</v>
      </c>
      <c r="AG1909" s="0" t="n">
        <f aca="false">ROUND(AC1909,1)</f>
        <v>11</v>
      </c>
      <c r="AH1909" s="0" t="n">
        <v>1998</v>
      </c>
      <c r="AI1909" s="0" t="s">
        <v>37</v>
      </c>
      <c r="AJ1909" s="0" t="s">
        <v>38</v>
      </c>
    </row>
    <row r="1910" customFormat="false" ht="13.8" hidden="false" customHeight="false" outlineLevel="0" collapsed="false">
      <c r="C1910" s="0" t="n">
        <v>1918</v>
      </c>
      <c r="D1910" s="3" t="str">
        <f aca="false">VLOOKUP(C1910,$A$1:$B$451,2)</f>
        <v>50-Naze</v>
      </c>
      <c r="E1910" s="0" t="str">
        <f aca="false">VLOOKUP($D1910,metadata!$B$2:$S$451,2,0)</f>
        <v>Yoshio, M; Ishii, M</v>
      </c>
      <c r="F1910" s="0" t="str">
        <f aca="false">VLOOKUP($D1910,metadata!$B$2:$S$451,3,0)</f>
        <v>Geographical variation of pupal diapause in the great mormon butterfly, Papilio memnon L (Lepidoptera : Papilionidae), in western Japan</v>
      </c>
      <c r="G1910" s="0" t="str">
        <f aca="false">VLOOKUP($D1910,metadata!$B$2:$S$451,4,0)</f>
        <v>10.1303/aez.33.281</v>
      </c>
      <c r="H1910" s="0" t="str">
        <f aca="false">VLOOKUP($D1910,metadata!$B$2:$S$451,5,0)</f>
        <v>y</v>
      </c>
      <c r="I1910" s="0" t="str">
        <f aca="false">VLOOKUP($D1910,metadata!$B$2:$S$451,6,0)</f>
        <v>a</v>
      </c>
      <c r="J1910" s="0" t="str">
        <f aca="false">VLOOKUP($D1910,metadata!$B$2:$S$451,7,0)</f>
        <v>i</v>
      </c>
      <c r="K1910" s="0" t="n">
        <f aca="false">VLOOKUP($D1910,metadata!$B$2:$S$451,8,0)</f>
        <v>4</v>
      </c>
      <c r="L1910" s="0" t="n">
        <f aca="false">VLOOKUP($D1910,metadata!$B$2:$S$451,9,0)</f>
        <v>4</v>
      </c>
      <c r="M1910" s="0" t="str">
        <f aca="false">VLOOKUP($D1910,metadata!$B$2:$S$451,10,0)</f>
        <v/>
      </c>
      <c r="N1910" s="0" t="str">
        <f aca="false">VLOOKUP($D1910,metadata!$B$2:$S$451,11,0)</f>
        <v>Papilio memnon</v>
      </c>
      <c r="O1910" s="0" t="str">
        <f aca="false">VLOOKUP($D1910,metadata!$B$2:$S$451,12,0)</f>
        <v>lepidoptera</v>
      </c>
      <c r="P1910" s="0" t="str">
        <f aca="false">VLOOKUP($D1910,metadata!$B$2:$S$451,13,0)</f>
        <v>Naze</v>
      </c>
      <c r="Q1910" s="0" t="n">
        <f aca="false">VLOOKUP($D1910,metadata!$B$2:$S$451,14,0)</f>
        <v>28.377247</v>
      </c>
      <c r="R1910" s="0" t="n">
        <f aca="false">VLOOKUP($D1910,metadata!$B$2:$S$451,15,0)</f>
        <v>129.493742</v>
      </c>
      <c r="S1910" s="0" t="str">
        <f aca="false">VLOOKUP($D1910,metadata!$B$2:$S$451,16,0)</f>
        <v/>
      </c>
      <c r="T1910" s="0" t="str">
        <f aca="false">VLOOKUP($D1910,metadata!$B$2:$S$451,17,0)</f>
        <v/>
      </c>
      <c r="U1910" s="0" t="str">
        <f aca="false">VLOOKUP($D1910,metadata!$B$2:$S$451,18,0)</f>
        <v/>
      </c>
      <c r="V1910" s="0" t="n">
        <f aca="false">VLOOKUP($D1910,metadata!$B$2:$Z$451,19,0)</f>
        <v>12</v>
      </c>
      <c r="W1910" s="0" t="str">
        <f aca="false">VLOOKUP($D1910,metadata!$B$2:$Z$451,20,0)</f>
        <v>global average</v>
      </c>
      <c r="X1910" s="0" t="str">
        <f aca="false">VLOOKUP($D1910,metadata!$B$2:$Z$451,21,0)</f>
        <v/>
      </c>
      <c r="Y1910" s="0" t="n">
        <f aca="false">VLOOKUP($D1910,metadata!$B$2:$Z$451,22,0)</f>
        <v>50</v>
      </c>
      <c r="Z1910" s="0" t="str">
        <f aca="false">VLOOKUP($D1910,metadata!$B$2:$Z$451,23,0)</f>
        <v/>
      </c>
      <c r="AA1910" s="0" t="str">
        <f aca="false">VLOOKUP($D1910,metadata!$B$2:$Z$451,24,0)</f>
        <v>pupal</v>
      </c>
      <c r="AB1910" s="0" t="str">
        <f aca="false">VLOOKUP($D1910,metadata!$B$2:$Z$451,25,0)</f>
        <v/>
      </c>
      <c r="AC1910" s="0" t="n">
        <v>11.9861878453038</v>
      </c>
      <c r="AD1910" s="0" t="n">
        <v>73.1182795698924</v>
      </c>
      <c r="AF1910" s="0" t="n">
        <f aca="false">IF(AE1910="",V1910,AE1910)</f>
        <v>12</v>
      </c>
      <c r="AG1910" s="0" t="n">
        <f aca="false">ROUND(AC1910,1)</f>
        <v>12</v>
      </c>
      <c r="AH1910" s="0" t="n">
        <v>1998</v>
      </c>
      <c r="AI1910" s="0" t="s">
        <v>37</v>
      </c>
      <c r="AJ1910" s="0" t="s">
        <v>38</v>
      </c>
    </row>
    <row r="1911" customFormat="false" ht="13.8" hidden="false" customHeight="false" outlineLevel="0" collapsed="false">
      <c r="C1911" s="0" t="n">
        <v>1919</v>
      </c>
      <c r="D1911" s="3" t="str">
        <f aca="false">VLOOKUP(C1911,$A$1:$B$451,2)</f>
        <v>50-Naze</v>
      </c>
      <c r="E1911" s="0" t="str">
        <f aca="false">VLOOKUP($D1911,metadata!$B$2:$S$451,2,0)</f>
        <v>Yoshio, M; Ishii, M</v>
      </c>
      <c r="F1911" s="0" t="str">
        <f aca="false">VLOOKUP($D1911,metadata!$B$2:$S$451,3,0)</f>
        <v>Geographical variation of pupal diapause in the great mormon butterfly, Papilio memnon L (Lepidoptera : Papilionidae), in western Japan</v>
      </c>
      <c r="G1911" s="0" t="str">
        <f aca="false">VLOOKUP($D1911,metadata!$B$2:$S$451,4,0)</f>
        <v>10.1303/aez.33.281</v>
      </c>
      <c r="H1911" s="0" t="str">
        <f aca="false">VLOOKUP($D1911,metadata!$B$2:$S$451,5,0)</f>
        <v>y</v>
      </c>
      <c r="I1911" s="0" t="str">
        <f aca="false">VLOOKUP($D1911,metadata!$B$2:$S$451,6,0)</f>
        <v>a</v>
      </c>
      <c r="J1911" s="0" t="str">
        <f aca="false">VLOOKUP($D1911,metadata!$B$2:$S$451,7,0)</f>
        <v>i</v>
      </c>
      <c r="K1911" s="0" t="n">
        <f aca="false">VLOOKUP($D1911,metadata!$B$2:$S$451,8,0)</f>
        <v>4</v>
      </c>
      <c r="L1911" s="0" t="n">
        <f aca="false">VLOOKUP($D1911,metadata!$B$2:$S$451,9,0)</f>
        <v>4</v>
      </c>
      <c r="M1911" s="0" t="str">
        <f aca="false">VLOOKUP($D1911,metadata!$B$2:$S$451,10,0)</f>
        <v/>
      </c>
      <c r="N1911" s="0" t="str">
        <f aca="false">VLOOKUP($D1911,metadata!$B$2:$S$451,11,0)</f>
        <v>Papilio memnon</v>
      </c>
      <c r="O1911" s="0" t="str">
        <f aca="false">VLOOKUP($D1911,metadata!$B$2:$S$451,12,0)</f>
        <v>lepidoptera</v>
      </c>
      <c r="P1911" s="0" t="str">
        <f aca="false">VLOOKUP($D1911,metadata!$B$2:$S$451,13,0)</f>
        <v>Naze</v>
      </c>
      <c r="Q1911" s="0" t="n">
        <f aca="false">VLOOKUP($D1911,metadata!$B$2:$S$451,14,0)</f>
        <v>28.377247</v>
      </c>
      <c r="R1911" s="0" t="n">
        <f aca="false">VLOOKUP($D1911,metadata!$B$2:$S$451,15,0)</f>
        <v>129.493742</v>
      </c>
      <c r="S1911" s="0" t="str">
        <f aca="false">VLOOKUP($D1911,metadata!$B$2:$S$451,16,0)</f>
        <v/>
      </c>
      <c r="T1911" s="0" t="str">
        <f aca="false">VLOOKUP($D1911,metadata!$B$2:$S$451,17,0)</f>
        <v/>
      </c>
      <c r="U1911" s="0" t="str">
        <f aca="false">VLOOKUP($D1911,metadata!$B$2:$S$451,18,0)</f>
        <v/>
      </c>
      <c r="V1911" s="0" t="n">
        <f aca="false">VLOOKUP($D1911,metadata!$B$2:$Z$451,19,0)</f>
        <v>12</v>
      </c>
      <c r="W1911" s="0" t="str">
        <f aca="false">VLOOKUP($D1911,metadata!$B$2:$Z$451,20,0)</f>
        <v>global average</v>
      </c>
      <c r="X1911" s="0" t="str">
        <f aca="false">VLOOKUP($D1911,metadata!$B$2:$Z$451,21,0)</f>
        <v/>
      </c>
      <c r="Y1911" s="0" t="n">
        <f aca="false">VLOOKUP($D1911,metadata!$B$2:$Z$451,22,0)</f>
        <v>50</v>
      </c>
      <c r="Z1911" s="0" t="str">
        <f aca="false">VLOOKUP($D1911,metadata!$B$2:$Z$451,23,0)</f>
        <v/>
      </c>
      <c r="AA1911" s="0" t="str">
        <f aca="false">VLOOKUP($D1911,metadata!$B$2:$Z$451,24,0)</f>
        <v>pupal</v>
      </c>
      <c r="AB1911" s="0" t="str">
        <f aca="false">VLOOKUP($D1911,metadata!$B$2:$Z$451,25,0)</f>
        <v/>
      </c>
      <c r="AC1911" s="0" t="n">
        <v>12.9972375690607</v>
      </c>
      <c r="AD1911" s="0" t="n">
        <v>0</v>
      </c>
      <c r="AF1911" s="0" t="n">
        <f aca="false">IF(AE1911="",V1911,AE1911)</f>
        <v>12</v>
      </c>
      <c r="AG1911" s="0" t="n">
        <f aca="false">ROUND(AC1911,1)</f>
        <v>13</v>
      </c>
      <c r="AH1911" s="0" t="n">
        <v>1998</v>
      </c>
      <c r="AI1911" s="0" t="s">
        <v>37</v>
      </c>
      <c r="AJ1911" s="0" t="s">
        <v>38</v>
      </c>
    </row>
    <row r="1912" customFormat="false" ht="13.8" hidden="false" customHeight="false" outlineLevel="0" collapsed="false">
      <c r="C1912" s="0" t="n">
        <v>1920</v>
      </c>
      <c r="D1912" s="3" t="str">
        <f aca="false">VLOOKUP(C1912,$A$1:$B$451,2)</f>
        <v>50-Naze</v>
      </c>
      <c r="E1912" s="0" t="str">
        <f aca="false">VLOOKUP($D1912,metadata!$B$2:$S$451,2,0)</f>
        <v>Yoshio, M; Ishii, M</v>
      </c>
      <c r="F1912" s="0" t="str">
        <f aca="false">VLOOKUP($D1912,metadata!$B$2:$S$451,3,0)</f>
        <v>Geographical variation of pupal diapause in the great mormon butterfly, Papilio memnon L (Lepidoptera : Papilionidae), in western Japan</v>
      </c>
      <c r="G1912" s="0" t="str">
        <f aca="false">VLOOKUP($D1912,metadata!$B$2:$S$451,4,0)</f>
        <v>10.1303/aez.33.281</v>
      </c>
      <c r="H1912" s="0" t="str">
        <f aca="false">VLOOKUP($D1912,metadata!$B$2:$S$451,5,0)</f>
        <v>y</v>
      </c>
      <c r="I1912" s="0" t="str">
        <f aca="false">VLOOKUP($D1912,metadata!$B$2:$S$451,6,0)</f>
        <v>a</v>
      </c>
      <c r="J1912" s="0" t="str">
        <f aca="false">VLOOKUP($D1912,metadata!$B$2:$S$451,7,0)</f>
        <v>i</v>
      </c>
      <c r="K1912" s="0" t="n">
        <f aca="false">VLOOKUP($D1912,metadata!$B$2:$S$451,8,0)</f>
        <v>4</v>
      </c>
      <c r="L1912" s="0" t="n">
        <f aca="false">VLOOKUP($D1912,metadata!$B$2:$S$451,9,0)</f>
        <v>4</v>
      </c>
      <c r="M1912" s="0" t="str">
        <f aca="false">VLOOKUP($D1912,metadata!$B$2:$S$451,10,0)</f>
        <v/>
      </c>
      <c r="N1912" s="0" t="str">
        <f aca="false">VLOOKUP($D1912,metadata!$B$2:$S$451,11,0)</f>
        <v>Papilio memnon</v>
      </c>
      <c r="O1912" s="0" t="str">
        <f aca="false">VLOOKUP($D1912,metadata!$B$2:$S$451,12,0)</f>
        <v>lepidoptera</v>
      </c>
      <c r="P1912" s="0" t="str">
        <f aca="false">VLOOKUP($D1912,metadata!$B$2:$S$451,13,0)</f>
        <v>Naze</v>
      </c>
      <c r="Q1912" s="0" t="n">
        <f aca="false">VLOOKUP($D1912,metadata!$B$2:$S$451,14,0)</f>
        <v>28.377247</v>
      </c>
      <c r="R1912" s="0" t="n">
        <f aca="false">VLOOKUP($D1912,metadata!$B$2:$S$451,15,0)</f>
        <v>129.493742</v>
      </c>
      <c r="S1912" s="0" t="str">
        <f aca="false">VLOOKUP($D1912,metadata!$B$2:$S$451,16,0)</f>
        <v/>
      </c>
      <c r="T1912" s="0" t="str">
        <f aca="false">VLOOKUP($D1912,metadata!$B$2:$S$451,17,0)</f>
        <v/>
      </c>
      <c r="U1912" s="0" t="str">
        <f aca="false">VLOOKUP($D1912,metadata!$B$2:$S$451,18,0)</f>
        <v/>
      </c>
      <c r="V1912" s="0" t="n">
        <f aca="false">VLOOKUP($D1912,metadata!$B$2:$Z$451,19,0)</f>
        <v>12</v>
      </c>
      <c r="W1912" s="0" t="str">
        <f aca="false">VLOOKUP($D1912,metadata!$B$2:$Z$451,20,0)</f>
        <v>global average</v>
      </c>
      <c r="X1912" s="0" t="str">
        <f aca="false">VLOOKUP($D1912,metadata!$B$2:$Z$451,21,0)</f>
        <v/>
      </c>
      <c r="Y1912" s="0" t="n">
        <f aca="false">VLOOKUP($D1912,metadata!$B$2:$Z$451,22,0)</f>
        <v>50</v>
      </c>
      <c r="Z1912" s="0" t="str">
        <f aca="false">VLOOKUP($D1912,metadata!$B$2:$Z$451,23,0)</f>
        <v/>
      </c>
      <c r="AA1912" s="0" t="str">
        <f aca="false">VLOOKUP($D1912,metadata!$B$2:$Z$451,24,0)</f>
        <v>pupal</v>
      </c>
      <c r="AB1912" s="0" t="str">
        <f aca="false">VLOOKUP($D1912,metadata!$B$2:$Z$451,25,0)</f>
        <v/>
      </c>
      <c r="AC1912" s="0" t="n">
        <v>14</v>
      </c>
      <c r="AD1912" s="0" t="n">
        <v>-1.0752688172043</v>
      </c>
      <c r="AF1912" s="0" t="n">
        <f aca="false">IF(AE1912="",V1912,AE1912)</f>
        <v>12</v>
      </c>
      <c r="AG1912" s="0" t="n">
        <f aca="false">ROUND(AC1912,1)</f>
        <v>14</v>
      </c>
      <c r="AH1912" s="0" t="n">
        <v>1998</v>
      </c>
      <c r="AI1912" s="0" t="s">
        <v>37</v>
      </c>
      <c r="AJ1912" s="0" t="s">
        <v>38</v>
      </c>
    </row>
    <row r="1913" customFormat="false" ht="13.8" hidden="false" customHeight="false" outlineLevel="0" collapsed="false">
      <c r="C1913" s="0" t="n">
        <v>1921</v>
      </c>
      <c r="D1913" s="3" t="str">
        <f aca="false">VLOOKUP(C1913,$A$1:$B$451,2)</f>
        <v>50- Kagoshima</v>
      </c>
      <c r="E1913" s="0" t="str">
        <f aca="false">VLOOKUP($D1913,metadata!$B$2:$S$451,2,0)</f>
        <v>Yoshio, M; Ishii, M</v>
      </c>
      <c r="F1913" s="0" t="str">
        <f aca="false">VLOOKUP($D1913,metadata!$B$2:$S$451,3,0)</f>
        <v>Geographical variation of pupal diapause in the great mormon butterfly, Papilio memnon L (Lepidoptera : Papilionidae), in western Japan</v>
      </c>
      <c r="G1913" s="0" t="str">
        <f aca="false">VLOOKUP($D1913,metadata!$B$2:$S$451,4,0)</f>
        <v>10.1303/aez.33.281</v>
      </c>
      <c r="H1913" s="0" t="str">
        <f aca="false">VLOOKUP($D1913,metadata!$B$2:$S$451,5,0)</f>
        <v>y</v>
      </c>
      <c r="I1913" s="0" t="str">
        <f aca="false">VLOOKUP($D1913,metadata!$B$2:$S$451,6,0)</f>
        <v>a</v>
      </c>
      <c r="J1913" s="0" t="str">
        <f aca="false">VLOOKUP($D1913,metadata!$B$2:$S$451,7,0)</f>
        <v>i</v>
      </c>
      <c r="K1913" s="0" t="n">
        <f aca="false">VLOOKUP($D1913,metadata!$B$2:$S$451,8,0)</f>
        <v>4</v>
      </c>
      <c r="L1913" s="0" t="n">
        <f aca="false">VLOOKUP($D1913,metadata!$B$2:$S$451,9,0)</f>
        <v>4</v>
      </c>
      <c r="M1913" s="0" t="str">
        <f aca="false">VLOOKUP($D1913,metadata!$B$2:$S$451,10,0)</f>
        <v/>
      </c>
      <c r="N1913" s="0" t="str">
        <f aca="false">VLOOKUP($D1913,metadata!$B$2:$S$451,11,0)</f>
        <v>Papilio memnon</v>
      </c>
      <c r="O1913" s="0" t="str">
        <f aca="false">VLOOKUP($D1913,metadata!$B$2:$S$451,12,0)</f>
        <v>lepidoptera</v>
      </c>
      <c r="P1913" s="0" t="str">
        <f aca="false">VLOOKUP($D1913,metadata!$B$2:$S$451,13,0)</f>
        <v>Kagoshima</v>
      </c>
      <c r="Q1913" s="0" t="n">
        <f aca="false">VLOOKUP($D1913,metadata!$B$2:$S$451,14,0)</f>
        <v>31.596536</v>
      </c>
      <c r="R1913" s="0" t="n">
        <f aca="false">VLOOKUP($D1913,metadata!$B$2:$S$451,15,0)</f>
        <v>130.557117</v>
      </c>
      <c r="S1913" s="0" t="str">
        <f aca="false">VLOOKUP($D1913,metadata!$B$2:$S$451,16,0)</f>
        <v/>
      </c>
      <c r="T1913" s="0" t="str">
        <f aca="false">VLOOKUP($D1913,metadata!$B$2:$S$451,17,0)</f>
        <v/>
      </c>
      <c r="U1913" s="0" t="str">
        <f aca="false">VLOOKUP($D1913,metadata!$B$2:$S$451,18,0)</f>
        <v/>
      </c>
      <c r="V1913" s="0" t="n">
        <f aca="false">VLOOKUP($D1913,metadata!$B$2:$Z$451,19,0)</f>
        <v>12</v>
      </c>
      <c r="W1913" s="0" t="str">
        <f aca="false">VLOOKUP($D1913,metadata!$B$2:$Z$451,20,0)</f>
        <v>global average</v>
      </c>
      <c r="X1913" s="0" t="str">
        <f aca="false">VLOOKUP($D1913,metadata!$B$2:$Z$451,21,0)</f>
        <v/>
      </c>
      <c r="Y1913" s="0" t="n">
        <f aca="false">VLOOKUP($D1913,metadata!$B$2:$Z$451,22,0)</f>
        <v>50</v>
      </c>
      <c r="Z1913" s="0" t="str">
        <f aca="false">VLOOKUP($D1913,metadata!$B$2:$Z$451,23,0)</f>
        <v/>
      </c>
      <c r="AA1913" s="0" t="str">
        <f aca="false">VLOOKUP($D1913,metadata!$B$2:$Z$451,24,0)</f>
        <v>pupal</v>
      </c>
      <c r="AB1913" s="0" t="str">
        <f aca="false">VLOOKUP($D1913,metadata!$B$2:$Z$451,25,0)</f>
        <v/>
      </c>
      <c r="AC1913" s="0" t="n">
        <v>11</v>
      </c>
      <c r="AD1913" s="0" t="n">
        <v>98.3870967741935</v>
      </c>
      <c r="AF1913" s="0" t="n">
        <f aca="false">IF(AE1913="",V1913,AE1913)</f>
        <v>12</v>
      </c>
      <c r="AG1913" s="0" t="n">
        <f aca="false">ROUND(AC1913,1)</f>
        <v>11</v>
      </c>
      <c r="AH1913" s="0" t="n">
        <v>1998</v>
      </c>
      <c r="AI1913" s="0" t="s">
        <v>37</v>
      </c>
      <c r="AJ1913" s="0" t="s">
        <v>38</v>
      </c>
    </row>
    <row r="1914" customFormat="false" ht="13.8" hidden="false" customHeight="false" outlineLevel="0" collapsed="false">
      <c r="C1914" s="0" t="n">
        <v>1922</v>
      </c>
      <c r="D1914" s="3" t="str">
        <f aca="false">VLOOKUP(C1914,$A$1:$B$451,2)</f>
        <v>50- Kagoshima</v>
      </c>
      <c r="E1914" s="0" t="str">
        <f aca="false">VLOOKUP($D1914,metadata!$B$2:$S$451,2,0)</f>
        <v>Yoshio, M; Ishii, M</v>
      </c>
      <c r="F1914" s="0" t="str">
        <f aca="false">VLOOKUP($D1914,metadata!$B$2:$S$451,3,0)</f>
        <v>Geographical variation of pupal diapause in the great mormon butterfly, Papilio memnon L (Lepidoptera : Papilionidae), in western Japan</v>
      </c>
      <c r="G1914" s="0" t="str">
        <f aca="false">VLOOKUP($D1914,metadata!$B$2:$S$451,4,0)</f>
        <v>10.1303/aez.33.281</v>
      </c>
      <c r="H1914" s="0" t="str">
        <f aca="false">VLOOKUP($D1914,metadata!$B$2:$S$451,5,0)</f>
        <v>y</v>
      </c>
      <c r="I1914" s="0" t="str">
        <f aca="false">VLOOKUP($D1914,metadata!$B$2:$S$451,6,0)</f>
        <v>a</v>
      </c>
      <c r="J1914" s="0" t="str">
        <f aca="false">VLOOKUP($D1914,metadata!$B$2:$S$451,7,0)</f>
        <v>i</v>
      </c>
      <c r="K1914" s="0" t="n">
        <f aca="false">VLOOKUP($D1914,metadata!$B$2:$S$451,8,0)</f>
        <v>4</v>
      </c>
      <c r="L1914" s="0" t="n">
        <f aca="false">VLOOKUP($D1914,metadata!$B$2:$S$451,9,0)</f>
        <v>4</v>
      </c>
      <c r="M1914" s="0" t="str">
        <f aca="false">VLOOKUP($D1914,metadata!$B$2:$S$451,10,0)</f>
        <v/>
      </c>
      <c r="N1914" s="0" t="str">
        <f aca="false">VLOOKUP($D1914,metadata!$B$2:$S$451,11,0)</f>
        <v>Papilio memnon</v>
      </c>
      <c r="O1914" s="0" t="str">
        <f aca="false">VLOOKUP($D1914,metadata!$B$2:$S$451,12,0)</f>
        <v>lepidoptera</v>
      </c>
      <c r="P1914" s="0" t="str">
        <f aca="false">VLOOKUP($D1914,metadata!$B$2:$S$451,13,0)</f>
        <v>Kagoshima</v>
      </c>
      <c r="Q1914" s="0" t="n">
        <f aca="false">VLOOKUP($D1914,metadata!$B$2:$S$451,14,0)</f>
        <v>31.596536</v>
      </c>
      <c r="R1914" s="0" t="n">
        <f aca="false">VLOOKUP($D1914,metadata!$B$2:$S$451,15,0)</f>
        <v>130.557117</v>
      </c>
      <c r="S1914" s="0" t="str">
        <f aca="false">VLOOKUP($D1914,metadata!$B$2:$S$451,16,0)</f>
        <v/>
      </c>
      <c r="T1914" s="0" t="str">
        <f aca="false">VLOOKUP($D1914,metadata!$B$2:$S$451,17,0)</f>
        <v/>
      </c>
      <c r="U1914" s="0" t="str">
        <f aca="false">VLOOKUP($D1914,metadata!$B$2:$S$451,18,0)</f>
        <v/>
      </c>
      <c r="V1914" s="0" t="n">
        <f aca="false">VLOOKUP($D1914,metadata!$B$2:$Z$451,19,0)</f>
        <v>12</v>
      </c>
      <c r="W1914" s="0" t="str">
        <f aca="false">VLOOKUP($D1914,metadata!$B$2:$Z$451,20,0)</f>
        <v>global average</v>
      </c>
      <c r="X1914" s="0" t="str">
        <f aca="false">VLOOKUP($D1914,metadata!$B$2:$Z$451,21,0)</f>
        <v/>
      </c>
      <c r="Y1914" s="0" t="n">
        <f aca="false">VLOOKUP($D1914,metadata!$B$2:$Z$451,22,0)</f>
        <v>50</v>
      </c>
      <c r="Z1914" s="0" t="str">
        <f aca="false">VLOOKUP($D1914,metadata!$B$2:$Z$451,23,0)</f>
        <v/>
      </c>
      <c r="AA1914" s="0" t="str">
        <f aca="false">VLOOKUP($D1914,metadata!$B$2:$Z$451,24,0)</f>
        <v>pupal</v>
      </c>
      <c r="AB1914" s="0" t="str">
        <f aca="false">VLOOKUP($D1914,metadata!$B$2:$Z$451,25,0)</f>
        <v/>
      </c>
      <c r="AC1914" s="0" t="n">
        <v>11.9944751381215</v>
      </c>
      <c r="AD1914" s="0" t="n">
        <v>93.8172043010752</v>
      </c>
      <c r="AF1914" s="0" t="n">
        <f aca="false">IF(AE1914="",V1914,AE1914)</f>
        <v>12</v>
      </c>
      <c r="AG1914" s="0" t="n">
        <f aca="false">ROUND(AC1914,1)</f>
        <v>12</v>
      </c>
      <c r="AH1914" s="0" t="n">
        <v>1998</v>
      </c>
      <c r="AI1914" s="0" t="s">
        <v>37</v>
      </c>
      <c r="AJ1914" s="0" t="s">
        <v>38</v>
      </c>
    </row>
    <row r="1915" customFormat="false" ht="13.8" hidden="false" customHeight="false" outlineLevel="0" collapsed="false">
      <c r="C1915" s="0" t="n">
        <v>1923</v>
      </c>
      <c r="D1915" s="3" t="str">
        <f aca="false">VLOOKUP(C1915,$A$1:$B$451,2)</f>
        <v>50- Kagoshima</v>
      </c>
      <c r="E1915" s="0" t="str">
        <f aca="false">VLOOKUP($D1915,metadata!$B$2:$S$451,2,0)</f>
        <v>Yoshio, M; Ishii, M</v>
      </c>
      <c r="F1915" s="0" t="str">
        <f aca="false">VLOOKUP($D1915,metadata!$B$2:$S$451,3,0)</f>
        <v>Geographical variation of pupal diapause in the great mormon butterfly, Papilio memnon L (Lepidoptera : Papilionidae), in western Japan</v>
      </c>
      <c r="G1915" s="0" t="str">
        <f aca="false">VLOOKUP($D1915,metadata!$B$2:$S$451,4,0)</f>
        <v>10.1303/aez.33.281</v>
      </c>
      <c r="H1915" s="0" t="str">
        <f aca="false">VLOOKUP($D1915,metadata!$B$2:$S$451,5,0)</f>
        <v>y</v>
      </c>
      <c r="I1915" s="0" t="str">
        <f aca="false">VLOOKUP($D1915,metadata!$B$2:$S$451,6,0)</f>
        <v>a</v>
      </c>
      <c r="J1915" s="0" t="str">
        <f aca="false">VLOOKUP($D1915,metadata!$B$2:$S$451,7,0)</f>
        <v>i</v>
      </c>
      <c r="K1915" s="0" t="n">
        <f aca="false">VLOOKUP($D1915,metadata!$B$2:$S$451,8,0)</f>
        <v>4</v>
      </c>
      <c r="L1915" s="0" t="n">
        <f aca="false">VLOOKUP($D1915,metadata!$B$2:$S$451,9,0)</f>
        <v>4</v>
      </c>
      <c r="M1915" s="0" t="str">
        <f aca="false">VLOOKUP($D1915,metadata!$B$2:$S$451,10,0)</f>
        <v/>
      </c>
      <c r="N1915" s="0" t="str">
        <f aca="false">VLOOKUP($D1915,metadata!$B$2:$S$451,11,0)</f>
        <v>Papilio memnon</v>
      </c>
      <c r="O1915" s="0" t="str">
        <f aca="false">VLOOKUP($D1915,metadata!$B$2:$S$451,12,0)</f>
        <v>lepidoptera</v>
      </c>
      <c r="P1915" s="0" t="str">
        <f aca="false">VLOOKUP($D1915,metadata!$B$2:$S$451,13,0)</f>
        <v>Kagoshima</v>
      </c>
      <c r="Q1915" s="0" t="n">
        <f aca="false">VLOOKUP($D1915,metadata!$B$2:$S$451,14,0)</f>
        <v>31.596536</v>
      </c>
      <c r="R1915" s="0" t="n">
        <f aca="false">VLOOKUP($D1915,metadata!$B$2:$S$451,15,0)</f>
        <v>130.557117</v>
      </c>
      <c r="S1915" s="0" t="str">
        <f aca="false">VLOOKUP($D1915,metadata!$B$2:$S$451,16,0)</f>
        <v/>
      </c>
      <c r="T1915" s="0" t="str">
        <f aca="false">VLOOKUP($D1915,metadata!$B$2:$S$451,17,0)</f>
        <v/>
      </c>
      <c r="U1915" s="0" t="str">
        <f aca="false">VLOOKUP($D1915,metadata!$B$2:$S$451,18,0)</f>
        <v/>
      </c>
      <c r="V1915" s="0" t="n">
        <f aca="false">VLOOKUP($D1915,metadata!$B$2:$Z$451,19,0)</f>
        <v>12</v>
      </c>
      <c r="W1915" s="0" t="str">
        <f aca="false">VLOOKUP($D1915,metadata!$B$2:$Z$451,20,0)</f>
        <v>global average</v>
      </c>
      <c r="X1915" s="0" t="str">
        <f aca="false">VLOOKUP($D1915,metadata!$B$2:$Z$451,21,0)</f>
        <v/>
      </c>
      <c r="Y1915" s="0" t="n">
        <f aca="false">VLOOKUP($D1915,metadata!$B$2:$Z$451,22,0)</f>
        <v>50</v>
      </c>
      <c r="Z1915" s="0" t="str">
        <f aca="false">VLOOKUP($D1915,metadata!$B$2:$Z$451,23,0)</f>
        <v/>
      </c>
      <c r="AA1915" s="0" t="str">
        <f aca="false">VLOOKUP($D1915,metadata!$B$2:$Z$451,24,0)</f>
        <v>pupal</v>
      </c>
      <c r="AB1915" s="0" t="str">
        <f aca="false">VLOOKUP($D1915,metadata!$B$2:$Z$451,25,0)</f>
        <v/>
      </c>
      <c r="AC1915" s="0" t="n">
        <v>13.0138121546961</v>
      </c>
      <c r="AD1915" s="0" t="n">
        <v>51.8817204301075</v>
      </c>
      <c r="AF1915" s="0" t="n">
        <f aca="false">IF(AE1915="",V1915,AE1915)</f>
        <v>12</v>
      </c>
      <c r="AG1915" s="0" t="n">
        <f aca="false">ROUND(AC1915,1)</f>
        <v>13</v>
      </c>
      <c r="AH1915" s="0" t="n">
        <v>1998</v>
      </c>
      <c r="AI1915" s="0" t="s">
        <v>37</v>
      </c>
      <c r="AJ1915" s="0" t="s">
        <v>38</v>
      </c>
    </row>
    <row r="1916" customFormat="false" ht="13.8" hidden="false" customHeight="false" outlineLevel="0" collapsed="false">
      <c r="C1916" s="0" t="n">
        <v>1924</v>
      </c>
      <c r="D1916" s="3" t="str">
        <f aca="false">VLOOKUP(C1916,$A$1:$B$451,2)</f>
        <v>50- Kagoshima</v>
      </c>
      <c r="E1916" s="0" t="str">
        <f aca="false">VLOOKUP($D1916,metadata!$B$2:$S$451,2,0)</f>
        <v>Yoshio, M; Ishii, M</v>
      </c>
      <c r="F1916" s="0" t="str">
        <f aca="false">VLOOKUP($D1916,metadata!$B$2:$S$451,3,0)</f>
        <v>Geographical variation of pupal diapause in the great mormon butterfly, Papilio memnon L (Lepidoptera : Papilionidae), in western Japan</v>
      </c>
      <c r="G1916" s="0" t="str">
        <f aca="false">VLOOKUP($D1916,metadata!$B$2:$S$451,4,0)</f>
        <v>10.1303/aez.33.281</v>
      </c>
      <c r="H1916" s="0" t="str">
        <f aca="false">VLOOKUP($D1916,metadata!$B$2:$S$451,5,0)</f>
        <v>y</v>
      </c>
      <c r="I1916" s="0" t="str">
        <f aca="false">VLOOKUP($D1916,metadata!$B$2:$S$451,6,0)</f>
        <v>a</v>
      </c>
      <c r="J1916" s="0" t="str">
        <f aca="false">VLOOKUP($D1916,metadata!$B$2:$S$451,7,0)</f>
        <v>i</v>
      </c>
      <c r="K1916" s="0" t="n">
        <f aca="false">VLOOKUP($D1916,metadata!$B$2:$S$451,8,0)</f>
        <v>4</v>
      </c>
      <c r="L1916" s="0" t="n">
        <f aca="false">VLOOKUP($D1916,metadata!$B$2:$S$451,9,0)</f>
        <v>4</v>
      </c>
      <c r="M1916" s="0" t="str">
        <f aca="false">VLOOKUP($D1916,metadata!$B$2:$S$451,10,0)</f>
        <v/>
      </c>
      <c r="N1916" s="0" t="str">
        <f aca="false">VLOOKUP($D1916,metadata!$B$2:$S$451,11,0)</f>
        <v>Papilio memnon</v>
      </c>
      <c r="O1916" s="0" t="str">
        <f aca="false">VLOOKUP($D1916,metadata!$B$2:$S$451,12,0)</f>
        <v>lepidoptera</v>
      </c>
      <c r="P1916" s="0" t="str">
        <f aca="false">VLOOKUP($D1916,metadata!$B$2:$S$451,13,0)</f>
        <v>Kagoshima</v>
      </c>
      <c r="Q1916" s="0" t="n">
        <f aca="false">VLOOKUP($D1916,metadata!$B$2:$S$451,14,0)</f>
        <v>31.596536</v>
      </c>
      <c r="R1916" s="0" t="n">
        <f aca="false">VLOOKUP($D1916,metadata!$B$2:$S$451,15,0)</f>
        <v>130.557117</v>
      </c>
      <c r="S1916" s="0" t="str">
        <f aca="false">VLOOKUP($D1916,metadata!$B$2:$S$451,16,0)</f>
        <v/>
      </c>
      <c r="T1916" s="0" t="str">
        <f aca="false">VLOOKUP($D1916,metadata!$B$2:$S$451,17,0)</f>
        <v/>
      </c>
      <c r="U1916" s="0" t="str">
        <f aca="false">VLOOKUP($D1916,metadata!$B$2:$S$451,18,0)</f>
        <v/>
      </c>
      <c r="V1916" s="0" t="n">
        <f aca="false">VLOOKUP($D1916,metadata!$B$2:$Z$451,19,0)</f>
        <v>12</v>
      </c>
      <c r="W1916" s="0" t="str">
        <f aca="false">VLOOKUP($D1916,metadata!$B$2:$Z$451,20,0)</f>
        <v>global average</v>
      </c>
      <c r="X1916" s="0" t="str">
        <f aca="false">VLOOKUP($D1916,metadata!$B$2:$Z$451,21,0)</f>
        <v/>
      </c>
      <c r="Y1916" s="0" t="n">
        <f aca="false">VLOOKUP($D1916,metadata!$B$2:$Z$451,22,0)</f>
        <v>50</v>
      </c>
      <c r="Z1916" s="0" t="str">
        <f aca="false">VLOOKUP($D1916,metadata!$B$2:$Z$451,23,0)</f>
        <v/>
      </c>
      <c r="AA1916" s="0" t="str">
        <f aca="false">VLOOKUP($D1916,metadata!$B$2:$Z$451,24,0)</f>
        <v>pupal</v>
      </c>
      <c r="AB1916" s="0" t="str">
        <f aca="false">VLOOKUP($D1916,metadata!$B$2:$Z$451,25,0)</f>
        <v/>
      </c>
      <c r="AC1916" s="0" t="n">
        <v>14.0082872928176</v>
      </c>
      <c r="AD1916" s="0" t="n">
        <v>2.68817204301073</v>
      </c>
      <c r="AF1916" s="0" t="n">
        <f aca="false">IF(AE1916="",V1916,AE1916)</f>
        <v>12</v>
      </c>
      <c r="AG1916" s="0" t="n">
        <f aca="false">ROUND(AC1916,1)</f>
        <v>14</v>
      </c>
      <c r="AH1916" s="0" t="n">
        <v>1998</v>
      </c>
      <c r="AI1916" s="0" t="s">
        <v>37</v>
      </c>
      <c r="AJ1916" s="0" t="s">
        <v>38</v>
      </c>
    </row>
    <row r="1917" customFormat="false" ht="13.8" hidden="false" customHeight="false" outlineLevel="0" collapsed="false">
      <c r="C1917" s="0" t="n">
        <v>1925</v>
      </c>
      <c r="D1917" s="3" t="str">
        <f aca="false">VLOOKUP(C1917,$A$1:$B$451,2)</f>
        <v>50- Wakayama</v>
      </c>
      <c r="E1917" s="0" t="str">
        <f aca="false">VLOOKUP($D1917,metadata!$B$2:$S$451,2,0)</f>
        <v>Yoshio, M; Ishii, M</v>
      </c>
      <c r="F1917" s="0" t="str">
        <f aca="false">VLOOKUP($D1917,metadata!$B$2:$S$451,3,0)</f>
        <v>Geographical variation of pupal diapause in the great mormon butterfly, Papilio memnon L (Lepidoptera : Papilionidae), in western Japan</v>
      </c>
      <c r="G1917" s="0" t="str">
        <f aca="false">VLOOKUP($D1917,metadata!$B$2:$S$451,4,0)</f>
        <v>10.1303/aez.33.281</v>
      </c>
      <c r="H1917" s="0" t="str">
        <f aca="false">VLOOKUP($D1917,metadata!$B$2:$S$451,5,0)</f>
        <v>y</v>
      </c>
      <c r="I1917" s="0" t="str">
        <f aca="false">VLOOKUP($D1917,metadata!$B$2:$S$451,6,0)</f>
        <v>a</v>
      </c>
      <c r="J1917" s="0" t="str">
        <f aca="false">VLOOKUP($D1917,metadata!$B$2:$S$451,7,0)</f>
        <v>i</v>
      </c>
      <c r="K1917" s="0" t="n">
        <f aca="false">VLOOKUP($D1917,metadata!$B$2:$S$451,8,0)</f>
        <v>4</v>
      </c>
      <c r="L1917" s="0" t="n">
        <f aca="false">VLOOKUP($D1917,metadata!$B$2:$S$451,9,0)</f>
        <v>4</v>
      </c>
      <c r="M1917" s="0" t="str">
        <f aca="false">VLOOKUP($D1917,metadata!$B$2:$S$451,10,0)</f>
        <v/>
      </c>
      <c r="N1917" s="0" t="str">
        <f aca="false">VLOOKUP($D1917,metadata!$B$2:$S$451,11,0)</f>
        <v>Papilio memnon</v>
      </c>
      <c r="O1917" s="0" t="str">
        <f aca="false">VLOOKUP($D1917,metadata!$B$2:$S$451,12,0)</f>
        <v>lepidoptera</v>
      </c>
      <c r="P1917" s="0" t="str">
        <f aca="false">VLOOKUP($D1917,metadata!$B$2:$S$451,13,0)</f>
        <v>Wakayama</v>
      </c>
      <c r="Q1917" s="0" t="n">
        <f aca="false">VLOOKUP($D1917,metadata!$B$2:$S$451,14,0)</f>
        <v>34.230519</v>
      </c>
      <c r="R1917" s="0" t="n">
        <f aca="false">VLOOKUP($D1917,metadata!$B$2:$S$451,15,0)</f>
        <v>135.170811</v>
      </c>
      <c r="S1917" s="0" t="str">
        <f aca="false">VLOOKUP($D1917,metadata!$B$2:$S$451,16,0)</f>
        <v/>
      </c>
      <c r="T1917" s="0" t="str">
        <f aca="false">VLOOKUP($D1917,metadata!$B$2:$S$451,17,0)</f>
        <v/>
      </c>
      <c r="U1917" s="0" t="str">
        <f aca="false">VLOOKUP($D1917,metadata!$B$2:$S$451,18,0)</f>
        <v/>
      </c>
      <c r="V1917" s="0" t="n">
        <f aca="false">VLOOKUP($D1917,metadata!$B$2:$Z$451,19,0)</f>
        <v>12</v>
      </c>
      <c r="W1917" s="0" t="str">
        <f aca="false">VLOOKUP($D1917,metadata!$B$2:$Z$451,20,0)</f>
        <v>global average</v>
      </c>
      <c r="X1917" s="0" t="str">
        <f aca="false">VLOOKUP($D1917,metadata!$B$2:$Z$451,21,0)</f>
        <v/>
      </c>
      <c r="Y1917" s="0" t="n">
        <f aca="false">VLOOKUP($D1917,metadata!$B$2:$Z$451,22,0)</f>
        <v>50</v>
      </c>
      <c r="Z1917" s="0" t="str">
        <f aca="false">VLOOKUP($D1917,metadata!$B$2:$Z$451,23,0)</f>
        <v/>
      </c>
      <c r="AA1917" s="0" t="str">
        <f aca="false">VLOOKUP($D1917,metadata!$B$2:$Z$451,24,0)</f>
        <v>pupal</v>
      </c>
      <c r="AB1917" s="0" t="str">
        <f aca="false">VLOOKUP($D1917,metadata!$B$2:$Z$451,25,0)</f>
        <v/>
      </c>
      <c r="AC1917" s="0" t="n">
        <v>11</v>
      </c>
      <c r="AD1917" s="0" t="n">
        <v>101.612903225806</v>
      </c>
      <c r="AF1917" s="0" t="n">
        <f aca="false">IF(AE1917="",V1917,AE1917)</f>
        <v>12</v>
      </c>
      <c r="AG1917" s="0" t="n">
        <f aca="false">ROUND(AC1917,1)</f>
        <v>11</v>
      </c>
      <c r="AH1917" s="0" t="n">
        <v>1998</v>
      </c>
      <c r="AI1917" s="0" t="s">
        <v>37</v>
      </c>
      <c r="AJ1917" s="0" t="s">
        <v>38</v>
      </c>
    </row>
    <row r="1918" customFormat="false" ht="13.8" hidden="false" customHeight="false" outlineLevel="0" collapsed="false">
      <c r="C1918" s="0" t="n">
        <v>1926</v>
      </c>
      <c r="D1918" s="3" t="str">
        <f aca="false">VLOOKUP(C1918,$A$1:$B$451,2)</f>
        <v>50- Wakayama</v>
      </c>
      <c r="E1918" s="0" t="str">
        <f aca="false">VLOOKUP($D1918,metadata!$B$2:$S$451,2,0)</f>
        <v>Yoshio, M; Ishii, M</v>
      </c>
      <c r="F1918" s="0" t="str">
        <f aca="false">VLOOKUP($D1918,metadata!$B$2:$S$451,3,0)</f>
        <v>Geographical variation of pupal diapause in the great mormon butterfly, Papilio memnon L (Lepidoptera : Papilionidae), in western Japan</v>
      </c>
      <c r="G1918" s="0" t="str">
        <f aca="false">VLOOKUP($D1918,metadata!$B$2:$S$451,4,0)</f>
        <v>10.1303/aez.33.281</v>
      </c>
      <c r="H1918" s="0" t="str">
        <f aca="false">VLOOKUP($D1918,metadata!$B$2:$S$451,5,0)</f>
        <v>y</v>
      </c>
      <c r="I1918" s="0" t="str">
        <f aca="false">VLOOKUP($D1918,metadata!$B$2:$S$451,6,0)</f>
        <v>a</v>
      </c>
      <c r="J1918" s="0" t="str">
        <f aca="false">VLOOKUP($D1918,metadata!$B$2:$S$451,7,0)</f>
        <v>i</v>
      </c>
      <c r="K1918" s="0" t="n">
        <f aca="false">VLOOKUP($D1918,metadata!$B$2:$S$451,8,0)</f>
        <v>4</v>
      </c>
      <c r="L1918" s="0" t="n">
        <f aca="false">VLOOKUP($D1918,metadata!$B$2:$S$451,9,0)</f>
        <v>4</v>
      </c>
      <c r="M1918" s="0" t="str">
        <f aca="false">VLOOKUP($D1918,metadata!$B$2:$S$451,10,0)</f>
        <v/>
      </c>
      <c r="N1918" s="0" t="str">
        <f aca="false">VLOOKUP($D1918,metadata!$B$2:$S$451,11,0)</f>
        <v>Papilio memnon</v>
      </c>
      <c r="O1918" s="0" t="str">
        <f aca="false">VLOOKUP($D1918,metadata!$B$2:$S$451,12,0)</f>
        <v>lepidoptera</v>
      </c>
      <c r="P1918" s="0" t="str">
        <f aca="false">VLOOKUP($D1918,metadata!$B$2:$S$451,13,0)</f>
        <v>Wakayama</v>
      </c>
      <c r="Q1918" s="0" t="n">
        <f aca="false">VLOOKUP($D1918,metadata!$B$2:$S$451,14,0)</f>
        <v>34.230519</v>
      </c>
      <c r="R1918" s="0" t="n">
        <f aca="false">VLOOKUP($D1918,metadata!$B$2:$S$451,15,0)</f>
        <v>135.170811</v>
      </c>
      <c r="S1918" s="0" t="str">
        <f aca="false">VLOOKUP($D1918,metadata!$B$2:$S$451,16,0)</f>
        <v/>
      </c>
      <c r="T1918" s="0" t="str">
        <f aca="false">VLOOKUP($D1918,metadata!$B$2:$S$451,17,0)</f>
        <v/>
      </c>
      <c r="U1918" s="0" t="str">
        <f aca="false">VLOOKUP($D1918,metadata!$B$2:$S$451,18,0)</f>
        <v/>
      </c>
      <c r="V1918" s="0" t="n">
        <f aca="false">VLOOKUP($D1918,metadata!$B$2:$Z$451,19,0)</f>
        <v>12</v>
      </c>
      <c r="W1918" s="0" t="str">
        <f aca="false">VLOOKUP($D1918,metadata!$B$2:$Z$451,20,0)</f>
        <v>global average</v>
      </c>
      <c r="X1918" s="0" t="str">
        <f aca="false">VLOOKUP($D1918,metadata!$B$2:$Z$451,21,0)</f>
        <v/>
      </c>
      <c r="Y1918" s="0" t="n">
        <f aca="false">VLOOKUP($D1918,metadata!$B$2:$Z$451,22,0)</f>
        <v>50</v>
      </c>
      <c r="Z1918" s="0" t="str">
        <f aca="false">VLOOKUP($D1918,metadata!$B$2:$Z$451,23,0)</f>
        <v/>
      </c>
      <c r="AA1918" s="0" t="str">
        <f aca="false">VLOOKUP($D1918,metadata!$B$2:$Z$451,24,0)</f>
        <v>pupal</v>
      </c>
      <c r="AB1918" s="0" t="str">
        <f aca="false">VLOOKUP($D1918,metadata!$B$2:$Z$451,25,0)</f>
        <v/>
      </c>
      <c r="AC1918" s="0" t="n">
        <v>11.9944751381215</v>
      </c>
      <c r="AD1918" s="0" t="n">
        <v>100.268817204301</v>
      </c>
      <c r="AF1918" s="0" t="n">
        <f aca="false">IF(AE1918="",V1918,AE1918)</f>
        <v>12</v>
      </c>
      <c r="AG1918" s="0" t="n">
        <f aca="false">ROUND(AC1918,1)</f>
        <v>12</v>
      </c>
      <c r="AH1918" s="0" t="n">
        <v>1998</v>
      </c>
      <c r="AI1918" s="0" t="s">
        <v>37</v>
      </c>
      <c r="AJ1918" s="0" t="s">
        <v>38</v>
      </c>
    </row>
    <row r="1919" customFormat="false" ht="13.8" hidden="false" customHeight="false" outlineLevel="0" collapsed="false">
      <c r="C1919" s="0" t="n">
        <v>1927</v>
      </c>
      <c r="D1919" s="3" t="str">
        <f aca="false">VLOOKUP(C1919,$A$1:$B$451,2)</f>
        <v>50- Wakayama</v>
      </c>
      <c r="E1919" s="0" t="str">
        <f aca="false">VLOOKUP($D1919,metadata!$B$2:$S$451,2,0)</f>
        <v>Yoshio, M; Ishii, M</v>
      </c>
      <c r="F1919" s="0" t="str">
        <f aca="false">VLOOKUP($D1919,metadata!$B$2:$S$451,3,0)</f>
        <v>Geographical variation of pupal diapause in the great mormon butterfly, Papilio memnon L (Lepidoptera : Papilionidae), in western Japan</v>
      </c>
      <c r="G1919" s="0" t="str">
        <f aca="false">VLOOKUP($D1919,metadata!$B$2:$S$451,4,0)</f>
        <v>10.1303/aez.33.281</v>
      </c>
      <c r="H1919" s="0" t="str">
        <f aca="false">VLOOKUP($D1919,metadata!$B$2:$S$451,5,0)</f>
        <v>y</v>
      </c>
      <c r="I1919" s="0" t="str">
        <f aca="false">VLOOKUP($D1919,metadata!$B$2:$S$451,6,0)</f>
        <v>a</v>
      </c>
      <c r="J1919" s="0" t="str">
        <f aca="false">VLOOKUP($D1919,metadata!$B$2:$S$451,7,0)</f>
        <v>i</v>
      </c>
      <c r="K1919" s="0" t="n">
        <f aca="false">VLOOKUP($D1919,metadata!$B$2:$S$451,8,0)</f>
        <v>4</v>
      </c>
      <c r="L1919" s="0" t="n">
        <f aca="false">VLOOKUP($D1919,metadata!$B$2:$S$451,9,0)</f>
        <v>4</v>
      </c>
      <c r="M1919" s="0" t="str">
        <f aca="false">VLOOKUP($D1919,metadata!$B$2:$S$451,10,0)</f>
        <v/>
      </c>
      <c r="N1919" s="0" t="str">
        <f aca="false">VLOOKUP($D1919,metadata!$B$2:$S$451,11,0)</f>
        <v>Papilio memnon</v>
      </c>
      <c r="O1919" s="0" t="str">
        <f aca="false">VLOOKUP($D1919,metadata!$B$2:$S$451,12,0)</f>
        <v>lepidoptera</v>
      </c>
      <c r="P1919" s="0" t="str">
        <f aca="false">VLOOKUP($D1919,metadata!$B$2:$S$451,13,0)</f>
        <v>Wakayama</v>
      </c>
      <c r="Q1919" s="0" t="n">
        <f aca="false">VLOOKUP($D1919,metadata!$B$2:$S$451,14,0)</f>
        <v>34.230519</v>
      </c>
      <c r="R1919" s="0" t="n">
        <f aca="false">VLOOKUP($D1919,metadata!$B$2:$S$451,15,0)</f>
        <v>135.170811</v>
      </c>
      <c r="S1919" s="0" t="str">
        <f aca="false">VLOOKUP($D1919,metadata!$B$2:$S$451,16,0)</f>
        <v/>
      </c>
      <c r="T1919" s="0" t="str">
        <f aca="false">VLOOKUP($D1919,metadata!$B$2:$S$451,17,0)</f>
        <v/>
      </c>
      <c r="U1919" s="0" t="str">
        <f aca="false">VLOOKUP($D1919,metadata!$B$2:$S$451,18,0)</f>
        <v/>
      </c>
      <c r="V1919" s="0" t="n">
        <f aca="false">VLOOKUP($D1919,metadata!$B$2:$Z$451,19,0)</f>
        <v>12</v>
      </c>
      <c r="W1919" s="0" t="str">
        <f aca="false">VLOOKUP($D1919,metadata!$B$2:$Z$451,20,0)</f>
        <v>global average</v>
      </c>
      <c r="X1919" s="0" t="str">
        <f aca="false">VLOOKUP($D1919,metadata!$B$2:$Z$451,21,0)</f>
        <v/>
      </c>
      <c r="Y1919" s="0" t="n">
        <f aca="false">VLOOKUP($D1919,metadata!$B$2:$Z$451,22,0)</f>
        <v>50</v>
      </c>
      <c r="Z1919" s="0" t="str">
        <f aca="false">VLOOKUP($D1919,metadata!$B$2:$Z$451,23,0)</f>
        <v/>
      </c>
      <c r="AA1919" s="0" t="str">
        <f aca="false">VLOOKUP($D1919,metadata!$B$2:$Z$451,24,0)</f>
        <v>pupal</v>
      </c>
      <c r="AB1919" s="0" t="str">
        <f aca="false">VLOOKUP($D1919,metadata!$B$2:$Z$451,25,0)</f>
        <v/>
      </c>
      <c r="AC1919" s="0" t="n">
        <v>13.0055248618784</v>
      </c>
      <c r="AD1919" s="0" t="n">
        <v>45.6989247311827</v>
      </c>
      <c r="AF1919" s="0" t="n">
        <f aca="false">IF(AE1919="",V1919,AE1919)</f>
        <v>12</v>
      </c>
      <c r="AG1919" s="0" t="n">
        <f aca="false">ROUND(AC1919,1)</f>
        <v>13</v>
      </c>
      <c r="AH1919" s="0" t="n">
        <v>1998</v>
      </c>
      <c r="AI1919" s="0" t="s">
        <v>37</v>
      </c>
      <c r="AJ1919" s="0" t="s">
        <v>38</v>
      </c>
    </row>
    <row r="1920" customFormat="false" ht="13.8" hidden="false" customHeight="false" outlineLevel="0" collapsed="false">
      <c r="C1920" s="0" t="n">
        <v>1928</v>
      </c>
      <c r="D1920" s="3" t="str">
        <f aca="false">VLOOKUP(C1920,$A$1:$B$451,2)</f>
        <v>50- Wakayama</v>
      </c>
      <c r="E1920" s="0" t="str">
        <f aca="false">VLOOKUP($D1920,metadata!$B$2:$S$451,2,0)</f>
        <v>Yoshio, M; Ishii, M</v>
      </c>
      <c r="F1920" s="0" t="str">
        <f aca="false">VLOOKUP($D1920,metadata!$B$2:$S$451,3,0)</f>
        <v>Geographical variation of pupal diapause in the great mormon butterfly, Papilio memnon L (Lepidoptera : Papilionidae), in western Japan</v>
      </c>
      <c r="G1920" s="0" t="str">
        <f aca="false">VLOOKUP($D1920,metadata!$B$2:$S$451,4,0)</f>
        <v>10.1303/aez.33.281</v>
      </c>
      <c r="H1920" s="0" t="str">
        <f aca="false">VLOOKUP($D1920,metadata!$B$2:$S$451,5,0)</f>
        <v>y</v>
      </c>
      <c r="I1920" s="0" t="str">
        <f aca="false">VLOOKUP($D1920,metadata!$B$2:$S$451,6,0)</f>
        <v>a</v>
      </c>
      <c r="J1920" s="0" t="str">
        <f aca="false">VLOOKUP($D1920,metadata!$B$2:$S$451,7,0)</f>
        <v>i</v>
      </c>
      <c r="K1920" s="0" t="n">
        <f aca="false">VLOOKUP($D1920,metadata!$B$2:$S$451,8,0)</f>
        <v>4</v>
      </c>
      <c r="L1920" s="0" t="n">
        <f aca="false">VLOOKUP($D1920,metadata!$B$2:$S$451,9,0)</f>
        <v>4</v>
      </c>
      <c r="M1920" s="0" t="str">
        <f aca="false">VLOOKUP($D1920,metadata!$B$2:$S$451,10,0)</f>
        <v/>
      </c>
      <c r="N1920" s="0" t="str">
        <f aca="false">VLOOKUP($D1920,metadata!$B$2:$S$451,11,0)</f>
        <v>Papilio memnon</v>
      </c>
      <c r="O1920" s="0" t="str">
        <f aca="false">VLOOKUP($D1920,metadata!$B$2:$S$451,12,0)</f>
        <v>lepidoptera</v>
      </c>
      <c r="P1920" s="0" t="str">
        <f aca="false">VLOOKUP($D1920,metadata!$B$2:$S$451,13,0)</f>
        <v>Wakayama</v>
      </c>
      <c r="Q1920" s="0" t="n">
        <f aca="false">VLOOKUP($D1920,metadata!$B$2:$S$451,14,0)</f>
        <v>34.230519</v>
      </c>
      <c r="R1920" s="0" t="n">
        <f aca="false">VLOOKUP($D1920,metadata!$B$2:$S$451,15,0)</f>
        <v>135.170811</v>
      </c>
      <c r="S1920" s="0" t="str">
        <f aca="false">VLOOKUP($D1920,metadata!$B$2:$S$451,16,0)</f>
        <v/>
      </c>
      <c r="T1920" s="0" t="str">
        <f aca="false">VLOOKUP($D1920,metadata!$B$2:$S$451,17,0)</f>
        <v/>
      </c>
      <c r="U1920" s="0" t="str">
        <f aca="false">VLOOKUP($D1920,metadata!$B$2:$S$451,18,0)</f>
        <v/>
      </c>
      <c r="V1920" s="0" t="n">
        <f aca="false">VLOOKUP($D1920,metadata!$B$2:$Z$451,19,0)</f>
        <v>12</v>
      </c>
      <c r="W1920" s="0" t="str">
        <f aca="false">VLOOKUP($D1920,metadata!$B$2:$Z$451,20,0)</f>
        <v>global average</v>
      </c>
      <c r="X1920" s="0" t="str">
        <f aca="false">VLOOKUP($D1920,metadata!$B$2:$Z$451,21,0)</f>
        <v/>
      </c>
      <c r="Y1920" s="0" t="n">
        <f aca="false">VLOOKUP($D1920,metadata!$B$2:$Z$451,22,0)</f>
        <v>50</v>
      </c>
      <c r="Z1920" s="0" t="str">
        <f aca="false">VLOOKUP($D1920,metadata!$B$2:$Z$451,23,0)</f>
        <v/>
      </c>
      <c r="AA1920" s="0" t="str">
        <f aca="false">VLOOKUP($D1920,metadata!$B$2:$Z$451,24,0)</f>
        <v>pupal</v>
      </c>
      <c r="AB1920" s="0" t="str">
        <f aca="false">VLOOKUP($D1920,metadata!$B$2:$Z$451,25,0)</f>
        <v/>
      </c>
      <c r="AC1920" s="0" t="n">
        <v>14.0082872928176</v>
      </c>
      <c r="AD1920" s="0" t="n">
        <v>0.268817204301072</v>
      </c>
      <c r="AF1920" s="0" t="n">
        <f aca="false">IF(AE1920="",V1920,AE1920)</f>
        <v>12</v>
      </c>
      <c r="AG1920" s="0" t="n">
        <f aca="false">ROUND(AC1920,1)</f>
        <v>14</v>
      </c>
      <c r="AH1920" s="0" t="n">
        <v>1998</v>
      </c>
      <c r="AI1920" s="0" t="s">
        <v>37</v>
      </c>
      <c r="AJ1920" s="0" t="s">
        <v>38</v>
      </c>
    </row>
    <row r="1921" customFormat="false" ht="13.8" hidden="false" customHeight="false" outlineLevel="0" collapsed="false">
      <c r="C1921" s="0" t="n">
        <v>1929</v>
      </c>
      <c r="D1921" s="3" t="str">
        <f aca="false">VLOOKUP(C1921,$A$1:$B$451,2)</f>
        <v>50- Mino</v>
      </c>
      <c r="E1921" s="0" t="str">
        <f aca="false">VLOOKUP($D1921,metadata!$B$2:$S$451,2,0)</f>
        <v>Yoshio, M; Ishii, M</v>
      </c>
      <c r="F1921" s="0" t="str">
        <f aca="false">VLOOKUP($D1921,metadata!$B$2:$S$451,3,0)</f>
        <v>Geographical variation of pupal diapause in the great mormon butterfly, Papilio memnon L (Lepidoptera : Papilionidae), in western Japan</v>
      </c>
      <c r="G1921" s="0" t="str">
        <f aca="false">VLOOKUP($D1921,metadata!$B$2:$S$451,4,0)</f>
        <v>10.1303/aez.33.281</v>
      </c>
      <c r="H1921" s="0" t="str">
        <f aca="false">VLOOKUP($D1921,metadata!$B$2:$S$451,5,0)</f>
        <v>y</v>
      </c>
      <c r="I1921" s="0" t="str">
        <f aca="false">VLOOKUP($D1921,metadata!$B$2:$S$451,6,0)</f>
        <v>a</v>
      </c>
      <c r="J1921" s="0" t="str">
        <f aca="false">VLOOKUP($D1921,metadata!$B$2:$S$451,7,0)</f>
        <v>i</v>
      </c>
      <c r="K1921" s="0" t="n">
        <f aca="false">VLOOKUP($D1921,metadata!$B$2:$S$451,8,0)</f>
        <v>4</v>
      </c>
      <c r="L1921" s="0" t="n">
        <f aca="false">VLOOKUP($D1921,metadata!$B$2:$S$451,9,0)</f>
        <v>4</v>
      </c>
      <c r="M1921" s="0" t="str">
        <f aca="false">VLOOKUP($D1921,metadata!$B$2:$S$451,10,0)</f>
        <v/>
      </c>
      <c r="N1921" s="0" t="str">
        <f aca="false">VLOOKUP($D1921,metadata!$B$2:$S$451,11,0)</f>
        <v>Papilio memnon</v>
      </c>
      <c r="O1921" s="0" t="str">
        <f aca="false">VLOOKUP($D1921,metadata!$B$2:$S$451,12,0)</f>
        <v>lepidoptera</v>
      </c>
      <c r="P1921" s="0" t="str">
        <f aca="false">VLOOKUP($D1921,metadata!$B$2:$S$451,13,0)</f>
        <v>Mino</v>
      </c>
      <c r="Q1921" s="0" t="n">
        <f aca="false">VLOOKUP($D1921,metadata!$B$2:$S$451,14,0)</f>
        <v>34.826933</v>
      </c>
      <c r="R1921" s="0" t="n">
        <f aca="false">VLOOKUP($D1921,metadata!$B$2:$S$451,15,0)</f>
        <v>135.470461</v>
      </c>
      <c r="S1921" s="0" t="str">
        <f aca="false">VLOOKUP($D1921,metadata!$B$2:$S$451,16,0)</f>
        <v/>
      </c>
      <c r="T1921" s="0" t="str">
        <f aca="false">VLOOKUP($D1921,metadata!$B$2:$S$451,17,0)</f>
        <v/>
      </c>
      <c r="U1921" s="0" t="str">
        <f aca="false">VLOOKUP($D1921,metadata!$B$2:$S$451,18,0)</f>
        <v/>
      </c>
      <c r="V1921" s="0" t="n">
        <f aca="false">VLOOKUP($D1921,metadata!$B$2:$Z$451,19,0)</f>
        <v>12</v>
      </c>
      <c r="W1921" s="0" t="str">
        <f aca="false">VLOOKUP($D1921,metadata!$B$2:$Z$451,20,0)</f>
        <v>global average</v>
      </c>
      <c r="X1921" s="0" t="str">
        <f aca="false">VLOOKUP($D1921,metadata!$B$2:$Z$451,21,0)</f>
        <v/>
      </c>
      <c r="Y1921" s="0" t="n">
        <f aca="false">VLOOKUP($D1921,metadata!$B$2:$Z$451,22,0)</f>
        <v>50</v>
      </c>
      <c r="Z1921" s="0" t="str">
        <f aca="false">VLOOKUP($D1921,metadata!$B$2:$Z$451,23,0)</f>
        <v/>
      </c>
      <c r="AA1921" s="0" t="str">
        <f aca="false">VLOOKUP($D1921,metadata!$B$2:$Z$451,24,0)</f>
        <v>pupal</v>
      </c>
      <c r="AB1921" s="0" t="str">
        <f aca="false">VLOOKUP($D1921,metadata!$B$2:$Z$451,25,0)</f>
        <v/>
      </c>
      <c r="AC1921" s="0" t="n">
        <v>11.0082872928176</v>
      </c>
      <c r="AD1921" s="0" t="n">
        <v>99.9999999999999</v>
      </c>
      <c r="AF1921" s="0" t="n">
        <f aca="false">IF(AE1921="",V1921,AE1921)</f>
        <v>12</v>
      </c>
      <c r="AG1921" s="0" t="n">
        <f aca="false">ROUND(AC1921,1)</f>
        <v>11</v>
      </c>
      <c r="AH1921" s="0" t="n">
        <v>1998</v>
      </c>
      <c r="AI1921" s="0" t="s">
        <v>37</v>
      </c>
      <c r="AJ1921" s="0" t="s">
        <v>38</v>
      </c>
    </row>
    <row r="1922" customFormat="false" ht="13.8" hidden="false" customHeight="false" outlineLevel="0" collapsed="false">
      <c r="C1922" s="0" t="n">
        <v>1930</v>
      </c>
      <c r="D1922" s="3" t="str">
        <f aca="false">VLOOKUP(C1922,$A$1:$B$451,2)</f>
        <v>50- Mino</v>
      </c>
      <c r="E1922" s="0" t="str">
        <f aca="false">VLOOKUP($D1922,metadata!$B$2:$S$451,2,0)</f>
        <v>Yoshio, M; Ishii, M</v>
      </c>
      <c r="F1922" s="0" t="str">
        <f aca="false">VLOOKUP($D1922,metadata!$B$2:$S$451,3,0)</f>
        <v>Geographical variation of pupal diapause in the great mormon butterfly, Papilio memnon L (Lepidoptera : Papilionidae), in western Japan</v>
      </c>
      <c r="G1922" s="0" t="str">
        <f aca="false">VLOOKUP($D1922,metadata!$B$2:$S$451,4,0)</f>
        <v>10.1303/aez.33.281</v>
      </c>
      <c r="H1922" s="0" t="str">
        <f aca="false">VLOOKUP($D1922,metadata!$B$2:$S$451,5,0)</f>
        <v>y</v>
      </c>
      <c r="I1922" s="0" t="str">
        <f aca="false">VLOOKUP($D1922,metadata!$B$2:$S$451,6,0)</f>
        <v>a</v>
      </c>
      <c r="J1922" s="0" t="str">
        <f aca="false">VLOOKUP($D1922,metadata!$B$2:$S$451,7,0)</f>
        <v>i</v>
      </c>
      <c r="K1922" s="0" t="n">
        <f aca="false">VLOOKUP($D1922,metadata!$B$2:$S$451,8,0)</f>
        <v>4</v>
      </c>
      <c r="L1922" s="0" t="n">
        <f aca="false">VLOOKUP($D1922,metadata!$B$2:$S$451,9,0)</f>
        <v>4</v>
      </c>
      <c r="M1922" s="0" t="str">
        <f aca="false">VLOOKUP($D1922,metadata!$B$2:$S$451,10,0)</f>
        <v/>
      </c>
      <c r="N1922" s="0" t="str">
        <f aca="false">VLOOKUP($D1922,metadata!$B$2:$S$451,11,0)</f>
        <v>Papilio memnon</v>
      </c>
      <c r="O1922" s="0" t="str">
        <f aca="false">VLOOKUP($D1922,metadata!$B$2:$S$451,12,0)</f>
        <v>lepidoptera</v>
      </c>
      <c r="P1922" s="0" t="str">
        <f aca="false">VLOOKUP($D1922,metadata!$B$2:$S$451,13,0)</f>
        <v>Mino</v>
      </c>
      <c r="Q1922" s="0" t="n">
        <f aca="false">VLOOKUP($D1922,metadata!$B$2:$S$451,14,0)</f>
        <v>34.826933</v>
      </c>
      <c r="R1922" s="0" t="n">
        <f aca="false">VLOOKUP($D1922,metadata!$B$2:$S$451,15,0)</f>
        <v>135.470461</v>
      </c>
      <c r="S1922" s="0" t="str">
        <f aca="false">VLOOKUP($D1922,metadata!$B$2:$S$451,16,0)</f>
        <v/>
      </c>
      <c r="T1922" s="0" t="str">
        <f aca="false">VLOOKUP($D1922,metadata!$B$2:$S$451,17,0)</f>
        <v/>
      </c>
      <c r="U1922" s="0" t="str">
        <f aca="false">VLOOKUP($D1922,metadata!$B$2:$S$451,18,0)</f>
        <v/>
      </c>
      <c r="V1922" s="0" t="n">
        <f aca="false">VLOOKUP($D1922,metadata!$B$2:$Z$451,19,0)</f>
        <v>12</v>
      </c>
      <c r="W1922" s="0" t="str">
        <f aca="false">VLOOKUP($D1922,metadata!$B$2:$Z$451,20,0)</f>
        <v>global average</v>
      </c>
      <c r="X1922" s="0" t="str">
        <f aca="false">VLOOKUP($D1922,metadata!$B$2:$Z$451,21,0)</f>
        <v/>
      </c>
      <c r="Y1922" s="0" t="n">
        <f aca="false">VLOOKUP($D1922,metadata!$B$2:$Z$451,22,0)</f>
        <v>50</v>
      </c>
      <c r="Z1922" s="0" t="str">
        <f aca="false">VLOOKUP($D1922,metadata!$B$2:$Z$451,23,0)</f>
        <v/>
      </c>
      <c r="AA1922" s="0" t="str">
        <f aca="false">VLOOKUP($D1922,metadata!$B$2:$Z$451,24,0)</f>
        <v>pupal</v>
      </c>
      <c r="AB1922" s="0" t="str">
        <f aca="false">VLOOKUP($D1922,metadata!$B$2:$Z$451,25,0)</f>
        <v/>
      </c>
      <c r="AC1922" s="0" t="n">
        <v>11.9944751381215</v>
      </c>
      <c r="AD1922" s="0" t="n">
        <v>95.6989247311827</v>
      </c>
      <c r="AF1922" s="0" t="n">
        <f aca="false">IF(AE1922="",V1922,AE1922)</f>
        <v>12</v>
      </c>
      <c r="AG1922" s="0" t="n">
        <f aca="false">ROUND(AC1922,1)</f>
        <v>12</v>
      </c>
      <c r="AH1922" s="0" t="n">
        <v>1998</v>
      </c>
      <c r="AI1922" s="0" t="s">
        <v>37</v>
      </c>
      <c r="AJ1922" s="0" t="s">
        <v>38</v>
      </c>
    </row>
    <row r="1923" customFormat="false" ht="13.8" hidden="false" customHeight="false" outlineLevel="0" collapsed="false">
      <c r="C1923" s="0" t="n">
        <v>1931</v>
      </c>
      <c r="D1923" s="3" t="str">
        <f aca="false">VLOOKUP(C1923,$A$1:$B$451,2)</f>
        <v>50- Mino</v>
      </c>
      <c r="E1923" s="0" t="str">
        <f aca="false">VLOOKUP($D1923,metadata!$B$2:$S$451,2,0)</f>
        <v>Yoshio, M; Ishii, M</v>
      </c>
      <c r="F1923" s="0" t="str">
        <f aca="false">VLOOKUP($D1923,metadata!$B$2:$S$451,3,0)</f>
        <v>Geographical variation of pupal diapause in the great mormon butterfly, Papilio memnon L (Lepidoptera : Papilionidae), in western Japan</v>
      </c>
      <c r="G1923" s="0" t="str">
        <f aca="false">VLOOKUP($D1923,metadata!$B$2:$S$451,4,0)</f>
        <v>10.1303/aez.33.281</v>
      </c>
      <c r="H1923" s="0" t="str">
        <f aca="false">VLOOKUP($D1923,metadata!$B$2:$S$451,5,0)</f>
        <v>y</v>
      </c>
      <c r="I1923" s="0" t="str">
        <f aca="false">VLOOKUP($D1923,metadata!$B$2:$S$451,6,0)</f>
        <v>a</v>
      </c>
      <c r="J1923" s="0" t="str">
        <f aca="false">VLOOKUP($D1923,metadata!$B$2:$S$451,7,0)</f>
        <v>i</v>
      </c>
      <c r="K1923" s="0" t="n">
        <f aca="false">VLOOKUP($D1923,metadata!$B$2:$S$451,8,0)</f>
        <v>4</v>
      </c>
      <c r="L1923" s="0" t="n">
        <f aca="false">VLOOKUP($D1923,metadata!$B$2:$S$451,9,0)</f>
        <v>4</v>
      </c>
      <c r="M1923" s="0" t="str">
        <f aca="false">VLOOKUP($D1923,metadata!$B$2:$S$451,10,0)</f>
        <v/>
      </c>
      <c r="N1923" s="0" t="str">
        <f aca="false">VLOOKUP($D1923,metadata!$B$2:$S$451,11,0)</f>
        <v>Papilio memnon</v>
      </c>
      <c r="O1923" s="0" t="str">
        <f aca="false">VLOOKUP($D1923,metadata!$B$2:$S$451,12,0)</f>
        <v>lepidoptera</v>
      </c>
      <c r="P1923" s="0" t="str">
        <f aca="false">VLOOKUP($D1923,metadata!$B$2:$S$451,13,0)</f>
        <v>Mino</v>
      </c>
      <c r="Q1923" s="0" t="n">
        <f aca="false">VLOOKUP($D1923,metadata!$B$2:$S$451,14,0)</f>
        <v>34.826933</v>
      </c>
      <c r="R1923" s="0" t="n">
        <f aca="false">VLOOKUP($D1923,metadata!$B$2:$S$451,15,0)</f>
        <v>135.470461</v>
      </c>
      <c r="S1923" s="0" t="str">
        <f aca="false">VLOOKUP($D1923,metadata!$B$2:$S$451,16,0)</f>
        <v/>
      </c>
      <c r="T1923" s="0" t="str">
        <f aca="false">VLOOKUP($D1923,metadata!$B$2:$S$451,17,0)</f>
        <v/>
      </c>
      <c r="U1923" s="0" t="str">
        <f aca="false">VLOOKUP($D1923,metadata!$B$2:$S$451,18,0)</f>
        <v/>
      </c>
      <c r="V1923" s="0" t="n">
        <f aca="false">VLOOKUP($D1923,metadata!$B$2:$Z$451,19,0)</f>
        <v>12</v>
      </c>
      <c r="W1923" s="0" t="str">
        <f aca="false">VLOOKUP($D1923,metadata!$B$2:$Z$451,20,0)</f>
        <v>global average</v>
      </c>
      <c r="X1923" s="0" t="str">
        <f aca="false">VLOOKUP($D1923,metadata!$B$2:$Z$451,21,0)</f>
        <v/>
      </c>
      <c r="Y1923" s="0" t="n">
        <f aca="false">VLOOKUP($D1923,metadata!$B$2:$Z$451,22,0)</f>
        <v>50</v>
      </c>
      <c r="Z1923" s="0" t="str">
        <f aca="false">VLOOKUP($D1923,metadata!$B$2:$Z$451,23,0)</f>
        <v/>
      </c>
      <c r="AA1923" s="0" t="str">
        <f aca="false">VLOOKUP($D1923,metadata!$B$2:$Z$451,24,0)</f>
        <v>pupal</v>
      </c>
      <c r="AB1923" s="0" t="str">
        <f aca="false">VLOOKUP($D1923,metadata!$B$2:$Z$451,25,0)</f>
        <v/>
      </c>
      <c r="AC1923" s="0" t="n">
        <v>13.0138121546961</v>
      </c>
      <c r="AD1923" s="0" t="n">
        <v>53.763440860215</v>
      </c>
      <c r="AF1923" s="0" t="n">
        <f aca="false">IF(AE1923="",V1923,AE1923)</f>
        <v>12</v>
      </c>
      <c r="AG1923" s="0" t="n">
        <f aca="false">ROUND(AC1923,1)</f>
        <v>13</v>
      </c>
      <c r="AH1923" s="0" t="n">
        <v>1998</v>
      </c>
      <c r="AI1923" s="0" t="s">
        <v>37</v>
      </c>
      <c r="AJ1923" s="0" t="s">
        <v>38</v>
      </c>
    </row>
    <row r="1924" customFormat="false" ht="13.8" hidden="false" customHeight="false" outlineLevel="0" collapsed="false">
      <c r="C1924" s="0" t="n">
        <v>1932</v>
      </c>
      <c r="D1924" s="3" t="str">
        <f aca="false">VLOOKUP(C1924,$A$1:$B$451,2)</f>
        <v>50- Mino</v>
      </c>
      <c r="E1924" s="0" t="str">
        <f aca="false">VLOOKUP($D1924,metadata!$B$2:$S$451,2,0)</f>
        <v>Yoshio, M; Ishii, M</v>
      </c>
      <c r="F1924" s="0" t="str">
        <f aca="false">VLOOKUP($D1924,metadata!$B$2:$S$451,3,0)</f>
        <v>Geographical variation of pupal diapause in the great mormon butterfly, Papilio memnon L (Lepidoptera : Papilionidae), in western Japan</v>
      </c>
      <c r="G1924" s="0" t="str">
        <f aca="false">VLOOKUP($D1924,metadata!$B$2:$S$451,4,0)</f>
        <v>10.1303/aez.33.281</v>
      </c>
      <c r="H1924" s="0" t="str">
        <f aca="false">VLOOKUP($D1924,metadata!$B$2:$S$451,5,0)</f>
        <v>y</v>
      </c>
      <c r="I1924" s="0" t="str">
        <f aca="false">VLOOKUP($D1924,metadata!$B$2:$S$451,6,0)</f>
        <v>a</v>
      </c>
      <c r="J1924" s="0" t="str">
        <f aca="false">VLOOKUP($D1924,metadata!$B$2:$S$451,7,0)</f>
        <v>i</v>
      </c>
      <c r="K1924" s="0" t="n">
        <f aca="false">VLOOKUP($D1924,metadata!$B$2:$S$451,8,0)</f>
        <v>4</v>
      </c>
      <c r="L1924" s="0" t="n">
        <f aca="false">VLOOKUP($D1924,metadata!$B$2:$S$451,9,0)</f>
        <v>4</v>
      </c>
      <c r="M1924" s="0" t="str">
        <f aca="false">VLOOKUP($D1924,metadata!$B$2:$S$451,10,0)</f>
        <v/>
      </c>
      <c r="N1924" s="0" t="str">
        <f aca="false">VLOOKUP($D1924,metadata!$B$2:$S$451,11,0)</f>
        <v>Papilio memnon</v>
      </c>
      <c r="O1924" s="0" t="str">
        <f aca="false">VLOOKUP($D1924,metadata!$B$2:$S$451,12,0)</f>
        <v>lepidoptera</v>
      </c>
      <c r="P1924" s="0" t="str">
        <f aca="false">VLOOKUP($D1924,metadata!$B$2:$S$451,13,0)</f>
        <v>Mino</v>
      </c>
      <c r="Q1924" s="0" t="n">
        <f aca="false">VLOOKUP($D1924,metadata!$B$2:$S$451,14,0)</f>
        <v>34.826933</v>
      </c>
      <c r="R1924" s="0" t="n">
        <f aca="false">VLOOKUP($D1924,metadata!$B$2:$S$451,15,0)</f>
        <v>135.470461</v>
      </c>
      <c r="S1924" s="0" t="str">
        <f aca="false">VLOOKUP($D1924,metadata!$B$2:$S$451,16,0)</f>
        <v/>
      </c>
      <c r="T1924" s="0" t="str">
        <f aca="false">VLOOKUP($D1924,metadata!$B$2:$S$451,17,0)</f>
        <v/>
      </c>
      <c r="U1924" s="0" t="str">
        <f aca="false">VLOOKUP($D1924,metadata!$B$2:$S$451,18,0)</f>
        <v/>
      </c>
      <c r="V1924" s="0" t="n">
        <f aca="false">VLOOKUP($D1924,metadata!$B$2:$Z$451,19,0)</f>
        <v>12</v>
      </c>
      <c r="W1924" s="0" t="str">
        <f aca="false">VLOOKUP($D1924,metadata!$B$2:$Z$451,20,0)</f>
        <v>global average</v>
      </c>
      <c r="X1924" s="0" t="str">
        <f aca="false">VLOOKUP($D1924,metadata!$B$2:$Z$451,21,0)</f>
        <v/>
      </c>
      <c r="Y1924" s="0" t="n">
        <f aca="false">VLOOKUP($D1924,metadata!$B$2:$Z$451,22,0)</f>
        <v>50</v>
      </c>
      <c r="Z1924" s="0" t="str">
        <f aca="false">VLOOKUP($D1924,metadata!$B$2:$Z$451,23,0)</f>
        <v/>
      </c>
      <c r="AA1924" s="0" t="str">
        <f aca="false">VLOOKUP($D1924,metadata!$B$2:$Z$451,24,0)</f>
        <v>pupal</v>
      </c>
      <c r="AB1924" s="0" t="str">
        <f aca="false">VLOOKUP($D1924,metadata!$B$2:$Z$451,25,0)</f>
        <v/>
      </c>
      <c r="AC1924" s="0" t="n">
        <v>14.0082872928176</v>
      </c>
      <c r="AD1924" s="0" t="n">
        <v>-0.537634408602158</v>
      </c>
      <c r="AF1924" s="0" t="n">
        <f aca="false">IF(AE1924="",V1924,AE1924)</f>
        <v>12</v>
      </c>
      <c r="AG1924" s="0" t="n">
        <f aca="false">ROUND(AC1924,1)</f>
        <v>14</v>
      </c>
      <c r="AH1924" s="0" t="n">
        <v>1998</v>
      </c>
      <c r="AI1924" s="0" t="s">
        <v>37</v>
      </c>
      <c r="AJ1924" s="0" t="s">
        <v>38</v>
      </c>
    </row>
    <row r="1925" customFormat="false" ht="13.8" hidden="false" customHeight="false" outlineLevel="0" collapsed="false">
      <c r="C1925" s="0" t="n">
        <v>1933</v>
      </c>
      <c r="D1925" s="3" t="str">
        <f aca="false">VLOOKUP(C1925,$A$1:$B$451,2)</f>
        <v>51-1</v>
      </c>
      <c r="E1925" s="0" t="str">
        <f aca="false">VLOOKUP($D1925,metadata!$B$2:$S$451,2,0)</f>
        <v>Suwa, A; Gotoh, T</v>
      </c>
      <c r="F1925" s="0" t="str">
        <f aca="false">VLOOKUP($D1925,metadata!$B$2:$S$451,3,0)</f>
        <v>Geographic variation in diapause induction and mode of diapause inheritance in Tetranychus pueraricola</v>
      </c>
      <c r="G1925" s="0" t="str">
        <f aca="false">VLOOKUP($D1925,metadata!$B$2:$S$451,4,0)</f>
        <v>10.1111/j.1439-0418.2006.01050.x</v>
      </c>
      <c r="H1925" s="0" t="str">
        <f aca="false">VLOOKUP($D1925,metadata!$B$2:$S$451,5,0)</f>
        <v>y</v>
      </c>
      <c r="I1925" s="0" t="str">
        <f aca="false">VLOOKUP($D1925,metadata!$B$2:$S$451,6,0)</f>
        <v>a</v>
      </c>
      <c r="J1925" s="0" t="str">
        <f aca="false">VLOOKUP($D1925,metadata!$B$2:$S$451,7,0)</f>
        <v>i</v>
      </c>
      <c r="K1925" s="0" t="n">
        <f aca="false">VLOOKUP($D1925,metadata!$B$2:$S$451,8,0)</f>
        <v>32</v>
      </c>
      <c r="L1925" s="0" t="n">
        <f aca="false">VLOOKUP($D1925,metadata!$B$2:$S$451,9,0)</f>
        <v>5</v>
      </c>
      <c r="M1925" s="0" t="str">
        <f aca="false">VLOOKUP($D1925,metadata!$B$2:$S$451,10,0)</f>
        <v/>
      </c>
      <c r="N1925" s="0" t="str">
        <f aca="false">VLOOKUP($D1925,metadata!$B$2:$S$451,11,0)</f>
        <v>Tetranychus pueraricola</v>
      </c>
      <c r="O1925" s="0" t="str">
        <f aca="false">VLOOKUP($D1925,metadata!$B$2:$S$451,12,0)</f>
        <v>Trombidiformes</v>
      </c>
      <c r="P1925" s="0" t="n">
        <f aca="false">VLOOKUP($D1925,metadata!$B$2:$S$451,13,0)</f>
        <v>1</v>
      </c>
      <c r="Q1925" s="0" t="n">
        <f aca="false">VLOOKUP($D1925,metadata!$B$2:$S$451,14,0)</f>
        <v>39.9666666666667</v>
      </c>
      <c r="R1925" s="0" t="n">
        <f aca="false">VLOOKUP($D1925,metadata!$B$2:$S$451,15,0)</f>
        <v>140.933333333333</v>
      </c>
      <c r="S1925" s="0" t="str">
        <f aca="false">VLOOKUP($D1925,metadata!$B$2:$S$451,16,0)</f>
        <v/>
      </c>
      <c r="T1925" s="0" t="str">
        <f aca="false">VLOOKUP($D1925,metadata!$B$2:$S$451,17,0)</f>
        <v/>
      </c>
      <c r="U1925" s="0" t="str">
        <f aca="false">VLOOKUP($D1925,metadata!$B$2:$S$451,18,0)</f>
        <v/>
      </c>
      <c r="V1925" s="0" t="n">
        <f aca="false">VLOOKUP($D1925,metadata!$B$2:$Z$451,19,0)</f>
        <v>240</v>
      </c>
      <c r="W1925" s="0" t="str">
        <f aca="false">VLOOKUP($D1925,metadata!$B$2:$Z$451,20,0)</f>
        <v>global average</v>
      </c>
      <c r="X1925" s="0" t="str">
        <f aca="false">VLOOKUP($D1925,metadata!$B$2:$Z$451,21,0)</f>
        <v/>
      </c>
      <c r="Y1925" s="0" t="str">
        <f aca="false">VLOOKUP($D1925,metadata!$B$2:$Z$451,22,0)</f>
        <v>t-51</v>
      </c>
      <c r="Z1925" s="0" t="str">
        <f aca="false">VLOOKUP($D1925,metadata!$B$2:$Z$451,23,0)</f>
        <v/>
      </c>
      <c r="AA1925" s="0" t="str">
        <f aca="false">VLOOKUP($D1925,metadata!$B$2:$Z$451,24,0)</f>
        <v/>
      </c>
      <c r="AB1925" s="0" t="str">
        <f aca="false">VLOOKUP($D1925,metadata!$B$2:$Z$451,25,0)</f>
        <v>by hand</v>
      </c>
      <c r="AC1925" s="0" t="n">
        <v>10</v>
      </c>
      <c r="AD1925" s="0" t="n">
        <v>100</v>
      </c>
      <c r="AF1925" s="0" t="n">
        <f aca="false">IF(AE1925="",V1925,AE1925)</f>
        <v>240</v>
      </c>
      <c r="AG1925" s="0" t="n">
        <f aca="false">ROUND(AC1925,1)</f>
        <v>10</v>
      </c>
      <c r="AH1925" s="0" t="n">
        <v>2006</v>
      </c>
      <c r="AI1925" s="0" t="s">
        <v>37</v>
      </c>
      <c r="AJ1925" s="0" t="s">
        <v>38</v>
      </c>
    </row>
    <row r="1926" customFormat="false" ht="13.8" hidden="false" customHeight="false" outlineLevel="0" collapsed="false">
      <c r="C1926" s="0" t="n">
        <v>1934</v>
      </c>
      <c r="D1926" s="3" t="str">
        <f aca="false">VLOOKUP(C1926,$A$1:$B$451,2)</f>
        <v>51-1</v>
      </c>
      <c r="E1926" s="0" t="str">
        <f aca="false">VLOOKUP($D1926,metadata!$B$2:$S$451,2,0)</f>
        <v>Suwa, A; Gotoh, T</v>
      </c>
      <c r="F1926" s="0" t="str">
        <f aca="false">VLOOKUP($D1926,metadata!$B$2:$S$451,3,0)</f>
        <v>Geographic variation in diapause induction and mode of diapause inheritance in Tetranychus pueraricola</v>
      </c>
      <c r="G1926" s="0" t="str">
        <f aca="false">VLOOKUP($D1926,metadata!$B$2:$S$451,4,0)</f>
        <v>10.1111/j.1439-0418.2006.01050.x</v>
      </c>
      <c r="H1926" s="0" t="str">
        <f aca="false">VLOOKUP($D1926,metadata!$B$2:$S$451,5,0)</f>
        <v>y</v>
      </c>
      <c r="I1926" s="0" t="str">
        <f aca="false">VLOOKUP($D1926,metadata!$B$2:$S$451,6,0)</f>
        <v>a</v>
      </c>
      <c r="J1926" s="0" t="str">
        <f aca="false">VLOOKUP($D1926,metadata!$B$2:$S$451,7,0)</f>
        <v>i</v>
      </c>
      <c r="K1926" s="0" t="n">
        <f aca="false">VLOOKUP($D1926,metadata!$B$2:$S$451,8,0)</f>
        <v>32</v>
      </c>
      <c r="L1926" s="0" t="n">
        <f aca="false">VLOOKUP($D1926,metadata!$B$2:$S$451,9,0)</f>
        <v>5</v>
      </c>
      <c r="M1926" s="0" t="str">
        <f aca="false">VLOOKUP($D1926,metadata!$B$2:$S$451,10,0)</f>
        <v/>
      </c>
      <c r="N1926" s="0" t="str">
        <f aca="false">VLOOKUP($D1926,metadata!$B$2:$S$451,11,0)</f>
        <v>Tetranychus pueraricola</v>
      </c>
      <c r="O1926" s="0" t="str">
        <f aca="false">VLOOKUP($D1926,metadata!$B$2:$S$451,12,0)</f>
        <v>Trombidiformes</v>
      </c>
      <c r="P1926" s="0" t="n">
        <f aca="false">VLOOKUP($D1926,metadata!$B$2:$S$451,13,0)</f>
        <v>1</v>
      </c>
      <c r="Q1926" s="0" t="n">
        <f aca="false">VLOOKUP($D1926,metadata!$B$2:$S$451,14,0)</f>
        <v>39.9666666666667</v>
      </c>
      <c r="R1926" s="0" t="n">
        <f aca="false">VLOOKUP($D1926,metadata!$B$2:$S$451,15,0)</f>
        <v>140.933333333333</v>
      </c>
      <c r="S1926" s="0" t="str">
        <f aca="false">VLOOKUP($D1926,metadata!$B$2:$S$451,16,0)</f>
        <v/>
      </c>
      <c r="T1926" s="0" t="str">
        <f aca="false">VLOOKUP($D1926,metadata!$B$2:$S$451,17,0)</f>
        <v/>
      </c>
      <c r="U1926" s="0" t="str">
        <f aca="false">VLOOKUP($D1926,metadata!$B$2:$S$451,18,0)</f>
        <v/>
      </c>
      <c r="V1926" s="0" t="n">
        <f aca="false">VLOOKUP($D1926,metadata!$B$2:$Z$451,19,0)</f>
        <v>240</v>
      </c>
      <c r="W1926" s="0" t="str">
        <f aca="false">VLOOKUP($D1926,metadata!$B$2:$Z$451,20,0)</f>
        <v>global average</v>
      </c>
      <c r="X1926" s="0" t="str">
        <f aca="false">VLOOKUP($D1926,metadata!$B$2:$Z$451,21,0)</f>
        <v/>
      </c>
      <c r="Y1926" s="0" t="str">
        <f aca="false">VLOOKUP($D1926,metadata!$B$2:$Z$451,22,0)</f>
        <v>t-51</v>
      </c>
      <c r="Z1926" s="0" t="str">
        <f aca="false">VLOOKUP($D1926,metadata!$B$2:$Z$451,23,0)</f>
        <v/>
      </c>
      <c r="AA1926" s="0" t="str">
        <f aca="false">VLOOKUP($D1926,metadata!$B$2:$Z$451,24,0)</f>
        <v/>
      </c>
      <c r="AB1926" s="0" t="str">
        <f aca="false">VLOOKUP($D1926,metadata!$B$2:$Z$451,25,0)</f>
        <v>by hand</v>
      </c>
      <c r="AC1926" s="0" t="n">
        <v>11</v>
      </c>
      <c r="AD1926" s="0" t="n">
        <v>100</v>
      </c>
      <c r="AF1926" s="0" t="n">
        <f aca="false">IF(AE1926="",V1926,AE1926)</f>
        <v>240</v>
      </c>
      <c r="AG1926" s="0" t="n">
        <f aca="false">ROUND(AC1926,1)</f>
        <v>11</v>
      </c>
      <c r="AH1926" s="0" t="n">
        <v>2006</v>
      </c>
      <c r="AI1926" s="0" t="s">
        <v>37</v>
      </c>
      <c r="AJ1926" s="0" t="s">
        <v>38</v>
      </c>
    </row>
    <row r="1927" customFormat="false" ht="13.8" hidden="false" customHeight="false" outlineLevel="0" collapsed="false">
      <c r="C1927" s="0" t="n">
        <v>1935</v>
      </c>
      <c r="D1927" s="3" t="str">
        <f aca="false">VLOOKUP(C1927,$A$1:$B$451,2)</f>
        <v>51-1</v>
      </c>
      <c r="E1927" s="0" t="str">
        <f aca="false">VLOOKUP($D1927,metadata!$B$2:$S$451,2,0)</f>
        <v>Suwa, A; Gotoh, T</v>
      </c>
      <c r="F1927" s="0" t="str">
        <f aca="false">VLOOKUP($D1927,metadata!$B$2:$S$451,3,0)</f>
        <v>Geographic variation in diapause induction and mode of diapause inheritance in Tetranychus pueraricola</v>
      </c>
      <c r="G1927" s="0" t="str">
        <f aca="false">VLOOKUP($D1927,metadata!$B$2:$S$451,4,0)</f>
        <v>10.1111/j.1439-0418.2006.01050.x</v>
      </c>
      <c r="H1927" s="0" t="str">
        <f aca="false">VLOOKUP($D1927,metadata!$B$2:$S$451,5,0)</f>
        <v>y</v>
      </c>
      <c r="I1927" s="0" t="str">
        <f aca="false">VLOOKUP($D1927,metadata!$B$2:$S$451,6,0)</f>
        <v>a</v>
      </c>
      <c r="J1927" s="0" t="str">
        <f aca="false">VLOOKUP($D1927,metadata!$B$2:$S$451,7,0)</f>
        <v>i</v>
      </c>
      <c r="K1927" s="0" t="n">
        <f aca="false">VLOOKUP($D1927,metadata!$B$2:$S$451,8,0)</f>
        <v>32</v>
      </c>
      <c r="L1927" s="0" t="n">
        <f aca="false">VLOOKUP($D1927,metadata!$B$2:$S$451,9,0)</f>
        <v>5</v>
      </c>
      <c r="M1927" s="0" t="str">
        <f aca="false">VLOOKUP($D1927,metadata!$B$2:$S$451,10,0)</f>
        <v/>
      </c>
      <c r="N1927" s="0" t="str">
        <f aca="false">VLOOKUP($D1927,metadata!$B$2:$S$451,11,0)</f>
        <v>Tetranychus pueraricola</v>
      </c>
      <c r="O1927" s="0" t="str">
        <f aca="false">VLOOKUP($D1927,metadata!$B$2:$S$451,12,0)</f>
        <v>Trombidiformes</v>
      </c>
      <c r="P1927" s="0" t="n">
        <f aca="false">VLOOKUP($D1927,metadata!$B$2:$S$451,13,0)</f>
        <v>1</v>
      </c>
      <c r="Q1927" s="0" t="n">
        <f aca="false">VLOOKUP($D1927,metadata!$B$2:$S$451,14,0)</f>
        <v>39.9666666666667</v>
      </c>
      <c r="R1927" s="0" t="n">
        <f aca="false">VLOOKUP($D1927,metadata!$B$2:$S$451,15,0)</f>
        <v>140.933333333333</v>
      </c>
      <c r="S1927" s="0" t="str">
        <f aca="false">VLOOKUP($D1927,metadata!$B$2:$S$451,16,0)</f>
        <v/>
      </c>
      <c r="T1927" s="0" t="str">
        <f aca="false">VLOOKUP($D1927,metadata!$B$2:$S$451,17,0)</f>
        <v/>
      </c>
      <c r="U1927" s="0" t="str">
        <f aca="false">VLOOKUP($D1927,metadata!$B$2:$S$451,18,0)</f>
        <v/>
      </c>
      <c r="V1927" s="0" t="n">
        <f aca="false">VLOOKUP($D1927,metadata!$B$2:$Z$451,19,0)</f>
        <v>240</v>
      </c>
      <c r="W1927" s="0" t="str">
        <f aca="false">VLOOKUP($D1927,metadata!$B$2:$Z$451,20,0)</f>
        <v>global average</v>
      </c>
      <c r="X1927" s="0" t="str">
        <f aca="false">VLOOKUP($D1927,metadata!$B$2:$Z$451,21,0)</f>
        <v/>
      </c>
      <c r="Y1927" s="0" t="str">
        <f aca="false">VLOOKUP($D1927,metadata!$B$2:$Z$451,22,0)</f>
        <v>t-51</v>
      </c>
      <c r="Z1927" s="0" t="str">
        <f aca="false">VLOOKUP($D1927,metadata!$B$2:$Z$451,23,0)</f>
        <v/>
      </c>
      <c r="AA1927" s="0" t="str">
        <f aca="false">VLOOKUP($D1927,metadata!$B$2:$Z$451,24,0)</f>
        <v/>
      </c>
      <c r="AB1927" s="0" t="str">
        <f aca="false">VLOOKUP($D1927,metadata!$B$2:$Z$451,25,0)</f>
        <v>by hand</v>
      </c>
      <c r="AC1927" s="0" t="n">
        <v>11.5</v>
      </c>
      <c r="AD1927" s="0" t="n">
        <v>100</v>
      </c>
      <c r="AF1927" s="0" t="n">
        <f aca="false">IF(AE1927="",V1927,AE1927)</f>
        <v>240</v>
      </c>
      <c r="AG1927" s="0" t="n">
        <f aca="false">ROUND(AC1927,1)</f>
        <v>11.5</v>
      </c>
      <c r="AH1927" s="0" t="n">
        <v>2006</v>
      </c>
      <c r="AI1927" s="0" t="s">
        <v>37</v>
      </c>
      <c r="AJ1927" s="0" t="s">
        <v>38</v>
      </c>
    </row>
    <row r="1928" customFormat="false" ht="13.8" hidden="false" customHeight="false" outlineLevel="0" collapsed="false">
      <c r="C1928" s="0" t="n">
        <v>1936</v>
      </c>
      <c r="D1928" s="3" t="str">
        <f aca="false">VLOOKUP(C1928,$A$1:$B$451,2)</f>
        <v>51-1</v>
      </c>
      <c r="E1928" s="0" t="str">
        <f aca="false">VLOOKUP($D1928,metadata!$B$2:$S$451,2,0)</f>
        <v>Suwa, A; Gotoh, T</v>
      </c>
      <c r="F1928" s="0" t="str">
        <f aca="false">VLOOKUP($D1928,metadata!$B$2:$S$451,3,0)</f>
        <v>Geographic variation in diapause induction and mode of diapause inheritance in Tetranychus pueraricola</v>
      </c>
      <c r="G1928" s="0" t="str">
        <f aca="false">VLOOKUP($D1928,metadata!$B$2:$S$451,4,0)</f>
        <v>10.1111/j.1439-0418.2006.01050.x</v>
      </c>
      <c r="H1928" s="0" t="str">
        <f aca="false">VLOOKUP($D1928,metadata!$B$2:$S$451,5,0)</f>
        <v>y</v>
      </c>
      <c r="I1928" s="0" t="str">
        <f aca="false">VLOOKUP($D1928,metadata!$B$2:$S$451,6,0)</f>
        <v>a</v>
      </c>
      <c r="J1928" s="0" t="str">
        <f aca="false">VLOOKUP($D1928,metadata!$B$2:$S$451,7,0)</f>
        <v>i</v>
      </c>
      <c r="K1928" s="0" t="n">
        <f aca="false">VLOOKUP($D1928,metadata!$B$2:$S$451,8,0)</f>
        <v>32</v>
      </c>
      <c r="L1928" s="0" t="n">
        <f aca="false">VLOOKUP($D1928,metadata!$B$2:$S$451,9,0)</f>
        <v>5</v>
      </c>
      <c r="M1928" s="0" t="str">
        <f aca="false">VLOOKUP($D1928,metadata!$B$2:$S$451,10,0)</f>
        <v/>
      </c>
      <c r="N1928" s="0" t="str">
        <f aca="false">VLOOKUP($D1928,metadata!$B$2:$S$451,11,0)</f>
        <v>Tetranychus pueraricola</v>
      </c>
      <c r="O1928" s="0" t="str">
        <f aca="false">VLOOKUP($D1928,metadata!$B$2:$S$451,12,0)</f>
        <v>Trombidiformes</v>
      </c>
      <c r="P1928" s="0" t="n">
        <f aca="false">VLOOKUP($D1928,metadata!$B$2:$S$451,13,0)</f>
        <v>1</v>
      </c>
      <c r="Q1928" s="0" t="n">
        <f aca="false">VLOOKUP($D1928,metadata!$B$2:$S$451,14,0)</f>
        <v>39.9666666666667</v>
      </c>
      <c r="R1928" s="0" t="n">
        <f aca="false">VLOOKUP($D1928,metadata!$B$2:$S$451,15,0)</f>
        <v>140.933333333333</v>
      </c>
      <c r="S1928" s="0" t="str">
        <f aca="false">VLOOKUP($D1928,metadata!$B$2:$S$451,16,0)</f>
        <v/>
      </c>
      <c r="T1928" s="0" t="str">
        <f aca="false">VLOOKUP($D1928,metadata!$B$2:$S$451,17,0)</f>
        <v/>
      </c>
      <c r="U1928" s="0" t="str">
        <f aca="false">VLOOKUP($D1928,metadata!$B$2:$S$451,18,0)</f>
        <v/>
      </c>
      <c r="V1928" s="0" t="n">
        <f aca="false">VLOOKUP($D1928,metadata!$B$2:$Z$451,19,0)</f>
        <v>240</v>
      </c>
      <c r="W1928" s="0" t="str">
        <f aca="false">VLOOKUP($D1928,metadata!$B$2:$Z$451,20,0)</f>
        <v>global average</v>
      </c>
      <c r="X1928" s="0" t="str">
        <f aca="false">VLOOKUP($D1928,metadata!$B$2:$Z$451,21,0)</f>
        <v/>
      </c>
      <c r="Y1928" s="0" t="str">
        <f aca="false">VLOOKUP($D1928,metadata!$B$2:$Z$451,22,0)</f>
        <v>t-51</v>
      </c>
      <c r="Z1928" s="0" t="str">
        <f aca="false">VLOOKUP($D1928,metadata!$B$2:$Z$451,23,0)</f>
        <v/>
      </c>
      <c r="AA1928" s="0" t="str">
        <f aca="false">VLOOKUP($D1928,metadata!$B$2:$Z$451,24,0)</f>
        <v/>
      </c>
      <c r="AB1928" s="0" t="str">
        <f aca="false">VLOOKUP($D1928,metadata!$B$2:$Z$451,25,0)</f>
        <v>by hand</v>
      </c>
      <c r="AC1928" s="0" t="n">
        <v>12</v>
      </c>
      <c r="AD1928" s="0" t="n">
        <v>100</v>
      </c>
      <c r="AF1928" s="0" t="n">
        <f aca="false">IF(AE1928="",V1928,AE1928)</f>
        <v>240</v>
      </c>
      <c r="AG1928" s="0" t="n">
        <f aca="false">ROUND(AC1928,1)</f>
        <v>12</v>
      </c>
      <c r="AH1928" s="0" t="n">
        <v>2006</v>
      </c>
      <c r="AI1928" s="0" t="s">
        <v>37</v>
      </c>
      <c r="AJ1928" s="0" t="s">
        <v>38</v>
      </c>
    </row>
    <row r="1929" customFormat="false" ht="13.8" hidden="false" customHeight="false" outlineLevel="0" collapsed="false">
      <c r="C1929" s="0" t="n">
        <v>1937</v>
      </c>
      <c r="D1929" s="3" t="str">
        <f aca="false">VLOOKUP(C1929,$A$1:$B$451,2)</f>
        <v>51-1</v>
      </c>
      <c r="E1929" s="0" t="str">
        <f aca="false">VLOOKUP($D1929,metadata!$B$2:$S$451,2,0)</f>
        <v>Suwa, A; Gotoh, T</v>
      </c>
      <c r="F1929" s="0" t="str">
        <f aca="false">VLOOKUP($D1929,metadata!$B$2:$S$451,3,0)</f>
        <v>Geographic variation in diapause induction and mode of diapause inheritance in Tetranychus pueraricola</v>
      </c>
      <c r="G1929" s="0" t="str">
        <f aca="false">VLOOKUP($D1929,metadata!$B$2:$S$451,4,0)</f>
        <v>10.1111/j.1439-0418.2006.01050.x</v>
      </c>
      <c r="H1929" s="0" t="str">
        <f aca="false">VLOOKUP($D1929,metadata!$B$2:$S$451,5,0)</f>
        <v>y</v>
      </c>
      <c r="I1929" s="0" t="str">
        <f aca="false">VLOOKUP($D1929,metadata!$B$2:$S$451,6,0)</f>
        <v>a</v>
      </c>
      <c r="J1929" s="0" t="str">
        <f aca="false">VLOOKUP($D1929,metadata!$B$2:$S$451,7,0)</f>
        <v>i</v>
      </c>
      <c r="K1929" s="0" t="n">
        <f aca="false">VLOOKUP($D1929,metadata!$B$2:$S$451,8,0)</f>
        <v>32</v>
      </c>
      <c r="L1929" s="0" t="n">
        <f aca="false">VLOOKUP($D1929,metadata!$B$2:$S$451,9,0)</f>
        <v>5</v>
      </c>
      <c r="M1929" s="0" t="str">
        <f aca="false">VLOOKUP($D1929,metadata!$B$2:$S$451,10,0)</f>
        <v/>
      </c>
      <c r="N1929" s="0" t="str">
        <f aca="false">VLOOKUP($D1929,metadata!$B$2:$S$451,11,0)</f>
        <v>Tetranychus pueraricola</v>
      </c>
      <c r="O1929" s="0" t="str">
        <f aca="false">VLOOKUP($D1929,metadata!$B$2:$S$451,12,0)</f>
        <v>Trombidiformes</v>
      </c>
      <c r="P1929" s="0" t="n">
        <f aca="false">VLOOKUP($D1929,metadata!$B$2:$S$451,13,0)</f>
        <v>1</v>
      </c>
      <c r="Q1929" s="0" t="n">
        <f aca="false">VLOOKUP($D1929,metadata!$B$2:$S$451,14,0)</f>
        <v>39.9666666666667</v>
      </c>
      <c r="R1929" s="0" t="n">
        <f aca="false">VLOOKUP($D1929,metadata!$B$2:$S$451,15,0)</f>
        <v>140.933333333333</v>
      </c>
      <c r="S1929" s="0" t="str">
        <f aca="false">VLOOKUP($D1929,metadata!$B$2:$S$451,16,0)</f>
        <v/>
      </c>
      <c r="T1929" s="0" t="str">
        <f aca="false">VLOOKUP($D1929,metadata!$B$2:$S$451,17,0)</f>
        <v/>
      </c>
      <c r="U1929" s="0" t="str">
        <f aca="false">VLOOKUP($D1929,metadata!$B$2:$S$451,18,0)</f>
        <v/>
      </c>
      <c r="V1929" s="0" t="n">
        <f aca="false">VLOOKUP($D1929,metadata!$B$2:$Z$451,19,0)</f>
        <v>240</v>
      </c>
      <c r="W1929" s="0" t="str">
        <f aca="false">VLOOKUP($D1929,metadata!$B$2:$Z$451,20,0)</f>
        <v>global average</v>
      </c>
      <c r="X1929" s="0" t="str">
        <f aca="false">VLOOKUP($D1929,metadata!$B$2:$Z$451,21,0)</f>
        <v/>
      </c>
      <c r="Y1929" s="0" t="str">
        <f aca="false">VLOOKUP($D1929,metadata!$B$2:$Z$451,22,0)</f>
        <v>t-51</v>
      </c>
      <c r="Z1929" s="0" t="str">
        <f aca="false">VLOOKUP($D1929,metadata!$B$2:$Z$451,23,0)</f>
        <v/>
      </c>
      <c r="AA1929" s="0" t="str">
        <f aca="false">VLOOKUP($D1929,metadata!$B$2:$Z$451,24,0)</f>
        <v/>
      </c>
      <c r="AB1929" s="0" t="str">
        <f aca="false">VLOOKUP($D1929,metadata!$B$2:$Z$451,25,0)</f>
        <v>by hand</v>
      </c>
      <c r="AC1929" s="0" t="n">
        <v>13</v>
      </c>
      <c r="AD1929" s="0" t="n">
        <v>33.3333333333333</v>
      </c>
      <c r="AF1929" s="0" t="n">
        <f aca="false">IF(AE1929="",V1929,AE1929)</f>
        <v>240</v>
      </c>
      <c r="AG1929" s="0" t="n">
        <f aca="false">ROUND(AC1929,1)</f>
        <v>13</v>
      </c>
      <c r="AH1929" s="0" t="n">
        <v>2006</v>
      </c>
      <c r="AI1929" s="0" t="s">
        <v>37</v>
      </c>
      <c r="AJ1929" s="0" t="s">
        <v>38</v>
      </c>
    </row>
    <row r="1930" customFormat="false" ht="13.8" hidden="false" customHeight="false" outlineLevel="0" collapsed="false">
      <c r="C1930" s="0" t="n">
        <v>1938</v>
      </c>
      <c r="D1930" s="3" t="str">
        <f aca="false">VLOOKUP(C1930,$A$1:$B$451,2)</f>
        <v>51-2</v>
      </c>
      <c r="E1930" s="0" t="str">
        <f aca="false">VLOOKUP($D1930,metadata!$B$2:$S$451,2,0)</f>
        <v>Suwa, A; Gotoh, T</v>
      </c>
      <c r="F1930" s="0" t="str">
        <f aca="false">VLOOKUP($D1930,metadata!$B$2:$S$451,3,0)</f>
        <v>Geographic variation in diapause induction and mode of diapause inheritance in Tetranychus pueraricola</v>
      </c>
      <c r="G1930" s="0" t="str">
        <f aca="false">VLOOKUP($D1930,metadata!$B$2:$S$451,4,0)</f>
        <v>10.1111/j.1439-0418.2006.01050.x</v>
      </c>
      <c r="H1930" s="0" t="str">
        <f aca="false">VLOOKUP($D1930,metadata!$B$2:$S$451,5,0)</f>
        <v>y</v>
      </c>
      <c r="I1930" s="0" t="str">
        <f aca="false">VLOOKUP($D1930,metadata!$B$2:$S$451,6,0)</f>
        <v>a</v>
      </c>
      <c r="J1930" s="0" t="str">
        <f aca="false">VLOOKUP($D1930,metadata!$B$2:$S$451,7,0)</f>
        <v>i</v>
      </c>
      <c r="K1930" s="0" t="n">
        <f aca="false">VLOOKUP($D1930,metadata!$B$2:$S$451,8,0)</f>
        <v>32</v>
      </c>
      <c r="L1930" s="0" t="n">
        <f aca="false">VLOOKUP($D1930,metadata!$B$2:$S$451,9,0)</f>
        <v>5</v>
      </c>
      <c r="M1930" s="0" t="str">
        <f aca="false">VLOOKUP($D1930,metadata!$B$2:$S$451,10,0)</f>
        <v/>
      </c>
      <c r="N1930" s="0" t="str">
        <f aca="false">VLOOKUP($D1930,metadata!$B$2:$S$451,11,0)</f>
        <v>Tetranychus pueraricola</v>
      </c>
      <c r="O1930" s="0" t="str">
        <f aca="false">VLOOKUP($D1930,metadata!$B$2:$S$451,12,0)</f>
        <v>Trombidiformes</v>
      </c>
      <c r="P1930" s="0" t="n">
        <f aca="false">VLOOKUP($D1930,metadata!$B$2:$S$451,13,0)</f>
        <v>2</v>
      </c>
      <c r="Q1930" s="0" t="n">
        <f aca="false">VLOOKUP($D1930,metadata!$B$2:$S$451,14,0)</f>
        <v>38.9666666666667</v>
      </c>
      <c r="R1930" s="0" t="n">
        <f aca="false">VLOOKUP($D1930,metadata!$B$2:$S$451,15,0)</f>
        <v>141.183333333333</v>
      </c>
      <c r="S1930" s="0" t="str">
        <f aca="false">VLOOKUP($D1930,metadata!$B$2:$S$451,16,0)</f>
        <v/>
      </c>
      <c r="T1930" s="0" t="str">
        <f aca="false">VLOOKUP($D1930,metadata!$B$2:$S$451,17,0)</f>
        <v/>
      </c>
      <c r="U1930" s="0" t="str">
        <f aca="false">VLOOKUP($D1930,metadata!$B$2:$S$451,18,0)</f>
        <v/>
      </c>
      <c r="V1930" s="0" t="n">
        <f aca="false">VLOOKUP($D1930,metadata!$B$2:$Z$451,19,0)</f>
        <v>240</v>
      </c>
      <c r="W1930" s="0" t="str">
        <f aca="false">VLOOKUP($D1930,metadata!$B$2:$Z$451,20,0)</f>
        <v>global average</v>
      </c>
      <c r="X1930" s="0" t="str">
        <f aca="false">VLOOKUP($D1930,metadata!$B$2:$Z$451,21,0)</f>
        <v/>
      </c>
      <c r="Y1930" s="0" t="str">
        <f aca="false">VLOOKUP($D1930,metadata!$B$2:$Z$451,22,0)</f>
        <v>t-51</v>
      </c>
      <c r="Z1930" s="0" t="str">
        <f aca="false">VLOOKUP($D1930,metadata!$B$2:$Z$451,23,0)</f>
        <v/>
      </c>
      <c r="AA1930" s="0" t="str">
        <f aca="false">VLOOKUP($D1930,metadata!$B$2:$Z$451,24,0)</f>
        <v/>
      </c>
      <c r="AB1930" s="0" t="str">
        <f aca="false">VLOOKUP($D1930,metadata!$B$2:$Z$451,25,0)</f>
        <v>by hand</v>
      </c>
      <c r="AC1930" s="0" t="n">
        <v>10</v>
      </c>
      <c r="AD1930" s="0" t="n">
        <v>100</v>
      </c>
      <c r="AF1930" s="0" t="n">
        <f aca="false">IF(AE1930="",V1930,AE1930)</f>
        <v>240</v>
      </c>
      <c r="AG1930" s="0" t="n">
        <f aca="false">ROUND(AC1930,1)</f>
        <v>10</v>
      </c>
      <c r="AH1930" s="0" t="n">
        <v>2006</v>
      </c>
      <c r="AI1930" s="0" t="s">
        <v>37</v>
      </c>
      <c r="AJ1930" s="0" t="s">
        <v>38</v>
      </c>
    </row>
    <row r="1931" customFormat="false" ht="13.8" hidden="false" customHeight="false" outlineLevel="0" collapsed="false">
      <c r="C1931" s="0" t="n">
        <v>1939</v>
      </c>
      <c r="D1931" s="3" t="str">
        <f aca="false">VLOOKUP(C1931,$A$1:$B$451,2)</f>
        <v>51-2</v>
      </c>
      <c r="E1931" s="0" t="str">
        <f aca="false">VLOOKUP($D1931,metadata!$B$2:$S$451,2,0)</f>
        <v>Suwa, A; Gotoh, T</v>
      </c>
      <c r="F1931" s="0" t="str">
        <f aca="false">VLOOKUP($D1931,metadata!$B$2:$S$451,3,0)</f>
        <v>Geographic variation in diapause induction and mode of diapause inheritance in Tetranychus pueraricola</v>
      </c>
      <c r="G1931" s="0" t="str">
        <f aca="false">VLOOKUP($D1931,metadata!$B$2:$S$451,4,0)</f>
        <v>10.1111/j.1439-0418.2006.01050.x</v>
      </c>
      <c r="H1931" s="0" t="str">
        <f aca="false">VLOOKUP($D1931,metadata!$B$2:$S$451,5,0)</f>
        <v>y</v>
      </c>
      <c r="I1931" s="0" t="str">
        <f aca="false">VLOOKUP($D1931,metadata!$B$2:$S$451,6,0)</f>
        <v>a</v>
      </c>
      <c r="J1931" s="0" t="str">
        <f aca="false">VLOOKUP($D1931,metadata!$B$2:$S$451,7,0)</f>
        <v>i</v>
      </c>
      <c r="K1931" s="0" t="n">
        <f aca="false">VLOOKUP($D1931,metadata!$B$2:$S$451,8,0)</f>
        <v>32</v>
      </c>
      <c r="L1931" s="0" t="n">
        <f aca="false">VLOOKUP($D1931,metadata!$B$2:$S$451,9,0)</f>
        <v>5</v>
      </c>
      <c r="M1931" s="0" t="str">
        <f aca="false">VLOOKUP($D1931,metadata!$B$2:$S$451,10,0)</f>
        <v/>
      </c>
      <c r="N1931" s="0" t="str">
        <f aca="false">VLOOKUP($D1931,metadata!$B$2:$S$451,11,0)</f>
        <v>Tetranychus pueraricola</v>
      </c>
      <c r="O1931" s="0" t="str">
        <f aca="false">VLOOKUP($D1931,metadata!$B$2:$S$451,12,0)</f>
        <v>Trombidiformes</v>
      </c>
      <c r="P1931" s="0" t="n">
        <f aca="false">VLOOKUP($D1931,metadata!$B$2:$S$451,13,0)</f>
        <v>2</v>
      </c>
      <c r="Q1931" s="0" t="n">
        <f aca="false">VLOOKUP($D1931,metadata!$B$2:$S$451,14,0)</f>
        <v>38.9666666666667</v>
      </c>
      <c r="R1931" s="0" t="n">
        <f aca="false">VLOOKUP($D1931,metadata!$B$2:$S$451,15,0)</f>
        <v>141.183333333333</v>
      </c>
      <c r="S1931" s="0" t="str">
        <f aca="false">VLOOKUP($D1931,metadata!$B$2:$S$451,16,0)</f>
        <v/>
      </c>
      <c r="T1931" s="0" t="str">
        <f aca="false">VLOOKUP($D1931,metadata!$B$2:$S$451,17,0)</f>
        <v/>
      </c>
      <c r="U1931" s="0" t="str">
        <f aca="false">VLOOKUP($D1931,metadata!$B$2:$S$451,18,0)</f>
        <v/>
      </c>
      <c r="V1931" s="0" t="n">
        <f aca="false">VLOOKUP($D1931,metadata!$B$2:$Z$451,19,0)</f>
        <v>240</v>
      </c>
      <c r="W1931" s="0" t="str">
        <f aca="false">VLOOKUP($D1931,metadata!$B$2:$Z$451,20,0)</f>
        <v>global average</v>
      </c>
      <c r="X1931" s="0" t="str">
        <f aca="false">VLOOKUP($D1931,metadata!$B$2:$Z$451,21,0)</f>
        <v/>
      </c>
      <c r="Y1931" s="0" t="str">
        <f aca="false">VLOOKUP($D1931,metadata!$B$2:$Z$451,22,0)</f>
        <v>t-51</v>
      </c>
      <c r="Z1931" s="0" t="str">
        <f aca="false">VLOOKUP($D1931,metadata!$B$2:$Z$451,23,0)</f>
        <v/>
      </c>
      <c r="AA1931" s="0" t="str">
        <f aca="false">VLOOKUP($D1931,metadata!$B$2:$Z$451,24,0)</f>
        <v/>
      </c>
      <c r="AB1931" s="0" t="str">
        <f aca="false">VLOOKUP($D1931,metadata!$B$2:$Z$451,25,0)</f>
        <v>by hand</v>
      </c>
      <c r="AC1931" s="0" t="n">
        <v>11</v>
      </c>
      <c r="AD1931" s="0" t="n">
        <v>100</v>
      </c>
      <c r="AF1931" s="0" t="n">
        <f aca="false">IF(AE1931="",V1931,AE1931)</f>
        <v>240</v>
      </c>
      <c r="AG1931" s="0" t="n">
        <f aca="false">ROUND(AC1931,1)</f>
        <v>11</v>
      </c>
      <c r="AH1931" s="0" t="n">
        <v>2006</v>
      </c>
      <c r="AI1931" s="0" t="s">
        <v>37</v>
      </c>
      <c r="AJ1931" s="0" t="s">
        <v>38</v>
      </c>
    </row>
    <row r="1932" customFormat="false" ht="13.8" hidden="false" customHeight="false" outlineLevel="0" collapsed="false">
      <c r="C1932" s="0" t="n">
        <v>1940</v>
      </c>
      <c r="D1932" s="3" t="str">
        <f aca="false">VLOOKUP(C1932,$A$1:$B$451,2)</f>
        <v>51-2</v>
      </c>
      <c r="E1932" s="0" t="str">
        <f aca="false">VLOOKUP($D1932,metadata!$B$2:$S$451,2,0)</f>
        <v>Suwa, A; Gotoh, T</v>
      </c>
      <c r="F1932" s="0" t="str">
        <f aca="false">VLOOKUP($D1932,metadata!$B$2:$S$451,3,0)</f>
        <v>Geographic variation in diapause induction and mode of diapause inheritance in Tetranychus pueraricola</v>
      </c>
      <c r="G1932" s="0" t="str">
        <f aca="false">VLOOKUP($D1932,metadata!$B$2:$S$451,4,0)</f>
        <v>10.1111/j.1439-0418.2006.01050.x</v>
      </c>
      <c r="H1932" s="0" t="str">
        <f aca="false">VLOOKUP($D1932,metadata!$B$2:$S$451,5,0)</f>
        <v>y</v>
      </c>
      <c r="I1932" s="0" t="str">
        <f aca="false">VLOOKUP($D1932,metadata!$B$2:$S$451,6,0)</f>
        <v>a</v>
      </c>
      <c r="J1932" s="0" t="str">
        <f aca="false">VLOOKUP($D1932,metadata!$B$2:$S$451,7,0)</f>
        <v>i</v>
      </c>
      <c r="K1932" s="0" t="n">
        <f aca="false">VLOOKUP($D1932,metadata!$B$2:$S$451,8,0)</f>
        <v>32</v>
      </c>
      <c r="L1932" s="0" t="n">
        <f aca="false">VLOOKUP($D1932,metadata!$B$2:$S$451,9,0)</f>
        <v>5</v>
      </c>
      <c r="M1932" s="0" t="str">
        <f aca="false">VLOOKUP($D1932,metadata!$B$2:$S$451,10,0)</f>
        <v/>
      </c>
      <c r="N1932" s="0" t="str">
        <f aca="false">VLOOKUP($D1932,metadata!$B$2:$S$451,11,0)</f>
        <v>Tetranychus pueraricola</v>
      </c>
      <c r="O1932" s="0" t="str">
        <f aca="false">VLOOKUP($D1932,metadata!$B$2:$S$451,12,0)</f>
        <v>Trombidiformes</v>
      </c>
      <c r="P1932" s="0" t="n">
        <f aca="false">VLOOKUP($D1932,metadata!$B$2:$S$451,13,0)</f>
        <v>2</v>
      </c>
      <c r="Q1932" s="0" t="n">
        <f aca="false">VLOOKUP($D1932,metadata!$B$2:$S$451,14,0)</f>
        <v>38.9666666666667</v>
      </c>
      <c r="R1932" s="0" t="n">
        <f aca="false">VLOOKUP($D1932,metadata!$B$2:$S$451,15,0)</f>
        <v>141.183333333333</v>
      </c>
      <c r="S1932" s="0" t="str">
        <f aca="false">VLOOKUP($D1932,metadata!$B$2:$S$451,16,0)</f>
        <v/>
      </c>
      <c r="T1932" s="0" t="str">
        <f aca="false">VLOOKUP($D1932,metadata!$B$2:$S$451,17,0)</f>
        <v/>
      </c>
      <c r="U1932" s="0" t="str">
        <f aca="false">VLOOKUP($D1932,metadata!$B$2:$S$451,18,0)</f>
        <v/>
      </c>
      <c r="V1932" s="0" t="n">
        <f aca="false">VLOOKUP($D1932,metadata!$B$2:$Z$451,19,0)</f>
        <v>240</v>
      </c>
      <c r="W1932" s="0" t="str">
        <f aca="false">VLOOKUP($D1932,metadata!$B$2:$Z$451,20,0)</f>
        <v>global average</v>
      </c>
      <c r="X1932" s="0" t="str">
        <f aca="false">VLOOKUP($D1932,metadata!$B$2:$Z$451,21,0)</f>
        <v/>
      </c>
      <c r="Y1932" s="0" t="str">
        <f aca="false">VLOOKUP($D1932,metadata!$B$2:$Z$451,22,0)</f>
        <v>t-51</v>
      </c>
      <c r="Z1932" s="0" t="str">
        <f aca="false">VLOOKUP($D1932,metadata!$B$2:$Z$451,23,0)</f>
        <v/>
      </c>
      <c r="AA1932" s="0" t="str">
        <f aca="false">VLOOKUP($D1932,metadata!$B$2:$Z$451,24,0)</f>
        <v/>
      </c>
      <c r="AB1932" s="0" t="str">
        <f aca="false">VLOOKUP($D1932,metadata!$B$2:$Z$451,25,0)</f>
        <v>by hand</v>
      </c>
      <c r="AC1932" s="0" t="n">
        <v>11.5</v>
      </c>
      <c r="AD1932" s="0" t="n">
        <v>100</v>
      </c>
      <c r="AF1932" s="0" t="n">
        <f aca="false">IF(AE1932="",V1932,AE1932)</f>
        <v>240</v>
      </c>
      <c r="AG1932" s="0" t="n">
        <f aca="false">ROUND(AC1932,1)</f>
        <v>11.5</v>
      </c>
      <c r="AH1932" s="0" t="n">
        <v>2006</v>
      </c>
      <c r="AI1932" s="0" t="s">
        <v>37</v>
      </c>
      <c r="AJ1932" s="0" t="s">
        <v>38</v>
      </c>
    </row>
    <row r="1933" customFormat="false" ht="13.8" hidden="false" customHeight="false" outlineLevel="0" collapsed="false">
      <c r="C1933" s="0" t="n">
        <v>1941</v>
      </c>
      <c r="D1933" s="3" t="str">
        <f aca="false">VLOOKUP(C1933,$A$1:$B$451,2)</f>
        <v>51-2</v>
      </c>
      <c r="E1933" s="0" t="str">
        <f aca="false">VLOOKUP($D1933,metadata!$B$2:$S$451,2,0)</f>
        <v>Suwa, A; Gotoh, T</v>
      </c>
      <c r="F1933" s="0" t="str">
        <f aca="false">VLOOKUP($D1933,metadata!$B$2:$S$451,3,0)</f>
        <v>Geographic variation in diapause induction and mode of diapause inheritance in Tetranychus pueraricola</v>
      </c>
      <c r="G1933" s="0" t="str">
        <f aca="false">VLOOKUP($D1933,metadata!$B$2:$S$451,4,0)</f>
        <v>10.1111/j.1439-0418.2006.01050.x</v>
      </c>
      <c r="H1933" s="0" t="str">
        <f aca="false">VLOOKUP($D1933,metadata!$B$2:$S$451,5,0)</f>
        <v>y</v>
      </c>
      <c r="I1933" s="0" t="str">
        <f aca="false">VLOOKUP($D1933,metadata!$B$2:$S$451,6,0)</f>
        <v>a</v>
      </c>
      <c r="J1933" s="0" t="str">
        <f aca="false">VLOOKUP($D1933,metadata!$B$2:$S$451,7,0)</f>
        <v>i</v>
      </c>
      <c r="K1933" s="0" t="n">
        <f aca="false">VLOOKUP($D1933,metadata!$B$2:$S$451,8,0)</f>
        <v>32</v>
      </c>
      <c r="L1933" s="0" t="n">
        <f aca="false">VLOOKUP($D1933,metadata!$B$2:$S$451,9,0)</f>
        <v>5</v>
      </c>
      <c r="M1933" s="0" t="str">
        <f aca="false">VLOOKUP($D1933,metadata!$B$2:$S$451,10,0)</f>
        <v/>
      </c>
      <c r="N1933" s="0" t="str">
        <f aca="false">VLOOKUP($D1933,metadata!$B$2:$S$451,11,0)</f>
        <v>Tetranychus pueraricola</v>
      </c>
      <c r="O1933" s="0" t="str">
        <f aca="false">VLOOKUP($D1933,metadata!$B$2:$S$451,12,0)</f>
        <v>Trombidiformes</v>
      </c>
      <c r="P1933" s="0" t="n">
        <f aca="false">VLOOKUP($D1933,metadata!$B$2:$S$451,13,0)</f>
        <v>2</v>
      </c>
      <c r="Q1933" s="0" t="n">
        <f aca="false">VLOOKUP($D1933,metadata!$B$2:$S$451,14,0)</f>
        <v>38.9666666666667</v>
      </c>
      <c r="R1933" s="0" t="n">
        <f aca="false">VLOOKUP($D1933,metadata!$B$2:$S$451,15,0)</f>
        <v>141.183333333333</v>
      </c>
      <c r="S1933" s="0" t="str">
        <f aca="false">VLOOKUP($D1933,metadata!$B$2:$S$451,16,0)</f>
        <v/>
      </c>
      <c r="T1933" s="0" t="str">
        <f aca="false">VLOOKUP($D1933,metadata!$B$2:$S$451,17,0)</f>
        <v/>
      </c>
      <c r="U1933" s="0" t="str">
        <f aca="false">VLOOKUP($D1933,metadata!$B$2:$S$451,18,0)</f>
        <v/>
      </c>
      <c r="V1933" s="0" t="n">
        <f aca="false">VLOOKUP($D1933,metadata!$B$2:$Z$451,19,0)</f>
        <v>240</v>
      </c>
      <c r="W1933" s="0" t="str">
        <f aca="false">VLOOKUP($D1933,metadata!$B$2:$Z$451,20,0)</f>
        <v>global average</v>
      </c>
      <c r="X1933" s="0" t="str">
        <f aca="false">VLOOKUP($D1933,metadata!$B$2:$Z$451,21,0)</f>
        <v/>
      </c>
      <c r="Y1933" s="0" t="str">
        <f aca="false">VLOOKUP($D1933,metadata!$B$2:$Z$451,22,0)</f>
        <v>t-51</v>
      </c>
      <c r="Z1933" s="0" t="str">
        <f aca="false">VLOOKUP($D1933,metadata!$B$2:$Z$451,23,0)</f>
        <v/>
      </c>
      <c r="AA1933" s="0" t="str">
        <f aca="false">VLOOKUP($D1933,metadata!$B$2:$Z$451,24,0)</f>
        <v/>
      </c>
      <c r="AB1933" s="0" t="str">
        <f aca="false">VLOOKUP($D1933,metadata!$B$2:$Z$451,25,0)</f>
        <v>by hand</v>
      </c>
      <c r="AC1933" s="0" t="n">
        <v>12</v>
      </c>
      <c r="AD1933" s="0" t="n">
        <v>96.6666666666667</v>
      </c>
      <c r="AF1933" s="0" t="n">
        <f aca="false">IF(AE1933="",V1933,AE1933)</f>
        <v>240</v>
      </c>
      <c r="AG1933" s="0" t="n">
        <f aca="false">ROUND(AC1933,1)</f>
        <v>12</v>
      </c>
      <c r="AH1933" s="0" t="n">
        <v>2006</v>
      </c>
      <c r="AI1933" s="0" t="s">
        <v>37</v>
      </c>
      <c r="AJ1933" s="0" t="s">
        <v>38</v>
      </c>
    </row>
    <row r="1934" customFormat="false" ht="13.8" hidden="false" customHeight="false" outlineLevel="0" collapsed="false">
      <c r="C1934" s="0" t="n">
        <v>1942</v>
      </c>
      <c r="D1934" s="3" t="str">
        <f aca="false">VLOOKUP(C1934,$A$1:$B$451,2)</f>
        <v>51-2</v>
      </c>
      <c r="E1934" s="0" t="str">
        <f aca="false">VLOOKUP($D1934,metadata!$B$2:$S$451,2,0)</f>
        <v>Suwa, A; Gotoh, T</v>
      </c>
      <c r="F1934" s="0" t="str">
        <f aca="false">VLOOKUP($D1934,metadata!$B$2:$S$451,3,0)</f>
        <v>Geographic variation in diapause induction and mode of diapause inheritance in Tetranychus pueraricola</v>
      </c>
      <c r="G1934" s="0" t="str">
        <f aca="false">VLOOKUP($D1934,metadata!$B$2:$S$451,4,0)</f>
        <v>10.1111/j.1439-0418.2006.01050.x</v>
      </c>
      <c r="H1934" s="0" t="str">
        <f aca="false">VLOOKUP($D1934,metadata!$B$2:$S$451,5,0)</f>
        <v>y</v>
      </c>
      <c r="I1934" s="0" t="str">
        <f aca="false">VLOOKUP($D1934,metadata!$B$2:$S$451,6,0)</f>
        <v>a</v>
      </c>
      <c r="J1934" s="0" t="str">
        <f aca="false">VLOOKUP($D1934,metadata!$B$2:$S$451,7,0)</f>
        <v>i</v>
      </c>
      <c r="K1934" s="0" t="n">
        <f aca="false">VLOOKUP($D1934,metadata!$B$2:$S$451,8,0)</f>
        <v>32</v>
      </c>
      <c r="L1934" s="0" t="n">
        <f aca="false">VLOOKUP($D1934,metadata!$B$2:$S$451,9,0)</f>
        <v>5</v>
      </c>
      <c r="M1934" s="0" t="str">
        <f aca="false">VLOOKUP($D1934,metadata!$B$2:$S$451,10,0)</f>
        <v/>
      </c>
      <c r="N1934" s="0" t="str">
        <f aca="false">VLOOKUP($D1934,metadata!$B$2:$S$451,11,0)</f>
        <v>Tetranychus pueraricola</v>
      </c>
      <c r="O1934" s="0" t="str">
        <f aca="false">VLOOKUP($D1934,metadata!$B$2:$S$451,12,0)</f>
        <v>Trombidiformes</v>
      </c>
      <c r="P1934" s="0" t="n">
        <f aca="false">VLOOKUP($D1934,metadata!$B$2:$S$451,13,0)</f>
        <v>2</v>
      </c>
      <c r="Q1934" s="0" t="n">
        <f aca="false">VLOOKUP($D1934,metadata!$B$2:$S$451,14,0)</f>
        <v>38.9666666666667</v>
      </c>
      <c r="R1934" s="0" t="n">
        <f aca="false">VLOOKUP($D1934,metadata!$B$2:$S$451,15,0)</f>
        <v>141.183333333333</v>
      </c>
      <c r="S1934" s="0" t="str">
        <f aca="false">VLOOKUP($D1934,metadata!$B$2:$S$451,16,0)</f>
        <v/>
      </c>
      <c r="T1934" s="0" t="str">
        <f aca="false">VLOOKUP($D1934,metadata!$B$2:$S$451,17,0)</f>
        <v/>
      </c>
      <c r="U1934" s="0" t="str">
        <f aca="false">VLOOKUP($D1934,metadata!$B$2:$S$451,18,0)</f>
        <v/>
      </c>
      <c r="V1934" s="0" t="n">
        <f aca="false">VLOOKUP($D1934,metadata!$B$2:$Z$451,19,0)</f>
        <v>240</v>
      </c>
      <c r="W1934" s="0" t="str">
        <f aca="false">VLOOKUP($D1934,metadata!$B$2:$Z$451,20,0)</f>
        <v>global average</v>
      </c>
      <c r="X1934" s="0" t="str">
        <f aca="false">VLOOKUP($D1934,metadata!$B$2:$Z$451,21,0)</f>
        <v/>
      </c>
      <c r="Y1934" s="0" t="str">
        <f aca="false">VLOOKUP($D1934,metadata!$B$2:$Z$451,22,0)</f>
        <v>t-51</v>
      </c>
      <c r="Z1934" s="0" t="str">
        <f aca="false">VLOOKUP($D1934,metadata!$B$2:$Z$451,23,0)</f>
        <v/>
      </c>
      <c r="AA1934" s="0" t="str">
        <f aca="false">VLOOKUP($D1934,metadata!$B$2:$Z$451,24,0)</f>
        <v/>
      </c>
      <c r="AB1934" s="0" t="str">
        <f aca="false">VLOOKUP($D1934,metadata!$B$2:$Z$451,25,0)</f>
        <v>by hand</v>
      </c>
      <c r="AC1934" s="0" t="n">
        <v>13</v>
      </c>
      <c r="AD1934" s="0" t="n">
        <v>0</v>
      </c>
      <c r="AF1934" s="0" t="n">
        <f aca="false">IF(AE1934="",V1934,AE1934)</f>
        <v>240</v>
      </c>
      <c r="AG1934" s="0" t="n">
        <f aca="false">ROUND(AC1934,1)</f>
        <v>13</v>
      </c>
      <c r="AH1934" s="0" t="n">
        <v>2006</v>
      </c>
      <c r="AI1934" s="0" t="s">
        <v>37</v>
      </c>
      <c r="AJ1934" s="0" t="s">
        <v>38</v>
      </c>
    </row>
    <row r="1935" customFormat="false" ht="13.8" hidden="false" customHeight="false" outlineLevel="0" collapsed="false">
      <c r="C1935" s="0" t="n">
        <v>1943</v>
      </c>
      <c r="D1935" s="3" t="str">
        <f aca="false">VLOOKUP(C1935,$A$1:$B$451,2)</f>
        <v>51-3</v>
      </c>
      <c r="E1935" s="0" t="str">
        <f aca="false">VLOOKUP($D1935,metadata!$B$2:$S$451,2,0)</f>
        <v>Suwa, A; Gotoh, T</v>
      </c>
      <c r="F1935" s="0" t="str">
        <f aca="false">VLOOKUP($D1935,metadata!$B$2:$S$451,3,0)</f>
        <v>Geographic variation in diapause induction and mode of diapause inheritance in Tetranychus pueraricola</v>
      </c>
      <c r="G1935" s="0" t="str">
        <f aca="false">VLOOKUP($D1935,metadata!$B$2:$S$451,4,0)</f>
        <v>10.1111/j.1439-0418.2006.01050.x</v>
      </c>
      <c r="H1935" s="0" t="str">
        <f aca="false">VLOOKUP($D1935,metadata!$B$2:$S$451,5,0)</f>
        <v>y</v>
      </c>
      <c r="I1935" s="0" t="str">
        <f aca="false">VLOOKUP($D1935,metadata!$B$2:$S$451,6,0)</f>
        <v>a</v>
      </c>
      <c r="J1935" s="0" t="str">
        <f aca="false">VLOOKUP($D1935,metadata!$B$2:$S$451,7,0)</f>
        <v>i</v>
      </c>
      <c r="K1935" s="0" t="n">
        <f aca="false">VLOOKUP($D1935,metadata!$B$2:$S$451,8,0)</f>
        <v>32</v>
      </c>
      <c r="L1935" s="0" t="n">
        <f aca="false">VLOOKUP($D1935,metadata!$B$2:$S$451,9,0)</f>
        <v>5</v>
      </c>
      <c r="M1935" s="0" t="str">
        <f aca="false">VLOOKUP($D1935,metadata!$B$2:$S$451,10,0)</f>
        <v/>
      </c>
      <c r="N1935" s="0" t="str">
        <f aca="false">VLOOKUP($D1935,metadata!$B$2:$S$451,11,0)</f>
        <v>Tetranychus pueraricola</v>
      </c>
      <c r="O1935" s="0" t="str">
        <f aca="false">VLOOKUP($D1935,metadata!$B$2:$S$451,12,0)</f>
        <v>Trombidiformes</v>
      </c>
      <c r="P1935" s="0" t="n">
        <f aca="false">VLOOKUP($D1935,metadata!$B$2:$S$451,13,0)</f>
        <v>3</v>
      </c>
      <c r="Q1935" s="0" t="n">
        <f aca="false">VLOOKUP($D1935,metadata!$B$2:$S$451,14,0)</f>
        <v>39.75</v>
      </c>
      <c r="R1935" s="0" t="n">
        <f aca="false">VLOOKUP($D1935,metadata!$B$2:$S$451,15,0)</f>
        <v>140.683333333333</v>
      </c>
      <c r="S1935" s="0" t="str">
        <f aca="false">VLOOKUP($D1935,metadata!$B$2:$S$451,16,0)</f>
        <v/>
      </c>
      <c r="T1935" s="0" t="str">
        <f aca="false">VLOOKUP($D1935,metadata!$B$2:$S$451,17,0)</f>
        <v/>
      </c>
      <c r="U1935" s="0" t="str">
        <f aca="false">VLOOKUP($D1935,metadata!$B$2:$S$451,18,0)</f>
        <v/>
      </c>
      <c r="V1935" s="0" t="n">
        <f aca="false">VLOOKUP($D1935,metadata!$B$2:$Z$451,19,0)</f>
        <v>240</v>
      </c>
      <c r="W1935" s="0" t="str">
        <f aca="false">VLOOKUP($D1935,metadata!$B$2:$Z$451,20,0)</f>
        <v>global average</v>
      </c>
      <c r="X1935" s="0" t="str">
        <f aca="false">VLOOKUP($D1935,metadata!$B$2:$Z$451,21,0)</f>
        <v/>
      </c>
      <c r="Y1935" s="0" t="str">
        <f aca="false">VLOOKUP($D1935,metadata!$B$2:$Z$451,22,0)</f>
        <v>t-51</v>
      </c>
      <c r="Z1935" s="0" t="str">
        <f aca="false">VLOOKUP($D1935,metadata!$B$2:$Z$451,23,0)</f>
        <v/>
      </c>
      <c r="AA1935" s="0" t="str">
        <f aca="false">VLOOKUP($D1935,metadata!$B$2:$Z$451,24,0)</f>
        <v/>
      </c>
      <c r="AB1935" s="0" t="str">
        <f aca="false">VLOOKUP($D1935,metadata!$B$2:$Z$451,25,0)</f>
        <v>by hand</v>
      </c>
      <c r="AC1935" s="0" t="n">
        <v>10</v>
      </c>
      <c r="AD1935" s="0" t="n">
        <v>100</v>
      </c>
      <c r="AF1935" s="0" t="n">
        <f aca="false">IF(AE1935="",V1935,AE1935)</f>
        <v>240</v>
      </c>
      <c r="AG1935" s="0" t="n">
        <f aca="false">ROUND(AC1935,1)</f>
        <v>10</v>
      </c>
      <c r="AH1935" s="0" t="n">
        <v>2006</v>
      </c>
      <c r="AI1935" s="0" t="s">
        <v>37</v>
      </c>
      <c r="AJ1935" s="0" t="s">
        <v>38</v>
      </c>
    </row>
    <row r="1936" customFormat="false" ht="13.8" hidden="false" customHeight="false" outlineLevel="0" collapsed="false">
      <c r="C1936" s="0" t="n">
        <v>1944</v>
      </c>
      <c r="D1936" s="3" t="str">
        <f aca="false">VLOOKUP(C1936,$A$1:$B$451,2)</f>
        <v>51-3</v>
      </c>
      <c r="E1936" s="0" t="str">
        <f aca="false">VLOOKUP($D1936,metadata!$B$2:$S$451,2,0)</f>
        <v>Suwa, A; Gotoh, T</v>
      </c>
      <c r="F1936" s="0" t="str">
        <f aca="false">VLOOKUP($D1936,metadata!$B$2:$S$451,3,0)</f>
        <v>Geographic variation in diapause induction and mode of diapause inheritance in Tetranychus pueraricola</v>
      </c>
      <c r="G1936" s="0" t="str">
        <f aca="false">VLOOKUP($D1936,metadata!$B$2:$S$451,4,0)</f>
        <v>10.1111/j.1439-0418.2006.01050.x</v>
      </c>
      <c r="H1936" s="0" t="str">
        <f aca="false">VLOOKUP($D1936,metadata!$B$2:$S$451,5,0)</f>
        <v>y</v>
      </c>
      <c r="I1936" s="0" t="str">
        <f aca="false">VLOOKUP($D1936,metadata!$B$2:$S$451,6,0)</f>
        <v>a</v>
      </c>
      <c r="J1936" s="0" t="str">
        <f aca="false">VLOOKUP($D1936,metadata!$B$2:$S$451,7,0)</f>
        <v>i</v>
      </c>
      <c r="K1936" s="0" t="n">
        <f aca="false">VLOOKUP($D1936,metadata!$B$2:$S$451,8,0)</f>
        <v>32</v>
      </c>
      <c r="L1936" s="0" t="n">
        <f aca="false">VLOOKUP($D1936,metadata!$B$2:$S$451,9,0)</f>
        <v>5</v>
      </c>
      <c r="M1936" s="0" t="str">
        <f aca="false">VLOOKUP($D1936,metadata!$B$2:$S$451,10,0)</f>
        <v/>
      </c>
      <c r="N1936" s="0" t="str">
        <f aca="false">VLOOKUP($D1936,metadata!$B$2:$S$451,11,0)</f>
        <v>Tetranychus pueraricola</v>
      </c>
      <c r="O1936" s="0" t="str">
        <f aca="false">VLOOKUP($D1936,metadata!$B$2:$S$451,12,0)</f>
        <v>Trombidiformes</v>
      </c>
      <c r="P1936" s="0" t="n">
        <f aca="false">VLOOKUP($D1936,metadata!$B$2:$S$451,13,0)</f>
        <v>3</v>
      </c>
      <c r="Q1936" s="0" t="n">
        <f aca="false">VLOOKUP($D1936,metadata!$B$2:$S$451,14,0)</f>
        <v>39.75</v>
      </c>
      <c r="R1936" s="0" t="n">
        <f aca="false">VLOOKUP($D1936,metadata!$B$2:$S$451,15,0)</f>
        <v>140.683333333333</v>
      </c>
      <c r="S1936" s="0" t="str">
        <f aca="false">VLOOKUP($D1936,metadata!$B$2:$S$451,16,0)</f>
        <v/>
      </c>
      <c r="T1936" s="0" t="str">
        <f aca="false">VLOOKUP($D1936,metadata!$B$2:$S$451,17,0)</f>
        <v/>
      </c>
      <c r="U1936" s="0" t="str">
        <f aca="false">VLOOKUP($D1936,metadata!$B$2:$S$451,18,0)</f>
        <v/>
      </c>
      <c r="V1936" s="0" t="n">
        <f aca="false">VLOOKUP($D1936,metadata!$B$2:$Z$451,19,0)</f>
        <v>240</v>
      </c>
      <c r="W1936" s="0" t="str">
        <f aca="false">VLOOKUP($D1936,metadata!$B$2:$Z$451,20,0)</f>
        <v>global average</v>
      </c>
      <c r="X1936" s="0" t="str">
        <f aca="false">VLOOKUP($D1936,metadata!$B$2:$Z$451,21,0)</f>
        <v/>
      </c>
      <c r="Y1936" s="0" t="str">
        <f aca="false">VLOOKUP($D1936,metadata!$B$2:$Z$451,22,0)</f>
        <v>t-51</v>
      </c>
      <c r="Z1936" s="0" t="str">
        <f aca="false">VLOOKUP($D1936,metadata!$B$2:$Z$451,23,0)</f>
        <v/>
      </c>
      <c r="AA1936" s="0" t="str">
        <f aca="false">VLOOKUP($D1936,metadata!$B$2:$Z$451,24,0)</f>
        <v/>
      </c>
      <c r="AB1936" s="0" t="str">
        <f aca="false">VLOOKUP($D1936,metadata!$B$2:$Z$451,25,0)</f>
        <v>by hand</v>
      </c>
      <c r="AC1936" s="0" t="n">
        <v>11</v>
      </c>
      <c r="AD1936" s="0" t="n">
        <v>100</v>
      </c>
      <c r="AF1936" s="0" t="n">
        <f aca="false">IF(AE1936="",V1936,AE1936)</f>
        <v>240</v>
      </c>
      <c r="AG1936" s="0" t="n">
        <f aca="false">ROUND(AC1936,1)</f>
        <v>11</v>
      </c>
      <c r="AH1936" s="0" t="n">
        <v>2006</v>
      </c>
      <c r="AI1936" s="0" t="s">
        <v>37</v>
      </c>
      <c r="AJ1936" s="0" t="s">
        <v>38</v>
      </c>
    </row>
    <row r="1937" customFormat="false" ht="13.8" hidden="false" customHeight="false" outlineLevel="0" collapsed="false">
      <c r="C1937" s="0" t="n">
        <v>1945</v>
      </c>
      <c r="D1937" s="3" t="str">
        <f aca="false">VLOOKUP(C1937,$A$1:$B$451,2)</f>
        <v>51-3</v>
      </c>
      <c r="E1937" s="0" t="str">
        <f aca="false">VLOOKUP($D1937,metadata!$B$2:$S$451,2,0)</f>
        <v>Suwa, A; Gotoh, T</v>
      </c>
      <c r="F1937" s="0" t="str">
        <f aca="false">VLOOKUP($D1937,metadata!$B$2:$S$451,3,0)</f>
        <v>Geographic variation in diapause induction and mode of diapause inheritance in Tetranychus pueraricola</v>
      </c>
      <c r="G1937" s="0" t="str">
        <f aca="false">VLOOKUP($D1937,metadata!$B$2:$S$451,4,0)</f>
        <v>10.1111/j.1439-0418.2006.01050.x</v>
      </c>
      <c r="H1937" s="0" t="str">
        <f aca="false">VLOOKUP($D1937,metadata!$B$2:$S$451,5,0)</f>
        <v>y</v>
      </c>
      <c r="I1937" s="0" t="str">
        <f aca="false">VLOOKUP($D1937,metadata!$B$2:$S$451,6,0)</f>
        <v>a</v>
      </c>
      <c r="J1937" s="0" t="str">
        <f aca="false">VLOOKUP($D1937,metadata!$B$2:$S$451,7,0)</f>
        <v>i</v>
      </c>
      <c r="K1937" s="0" t="n">
        <f aca="false">VLOOKUP($D1937,metadata!$B$2:$S$451,8,0)</f>
        <v>32</v>
      </c>
      <c r="L1937" s="0" t="n">
        <f aca="false">VLOOKUP($D1937,metadata!$B$2:$S$451,9,0)</f>
        <v>5</v>
      </c>
      <c r="M1937" s="0" t="str">
        <f aca="false">VLOOKUP($D1937,metadata!$B$2:$S$451,10,0)</f>
        <v/>
      </c>
      <c r="N1937" s="0" t="str">
        <f aca="false">VLOOKUP($D1937,metadata!$B$2:$S$451,11,0)</f>
        <v>Tetranychus pueraricola</v>
      </c>
      <c r="O1937" s="0" t="str">
        <f aca="false">VLOOKUP($D1937,metadata!$B$2:$S$451,12,0)</f>
        <v>Trombidiformes</v>
      </c>
      <c r="P1937" s="0" t="n">
        <f aca="false">VLOOKUP($D1937,metadata!$B$2:$S$451,13,0)</f>
        <v>3</v>
      </c>
      <c r="Q1937" s="0" t="n">
        <f aca="false">VLOOKUP($D1937,metadata!$B$2:$S$451,14,0)</f>
        <v>39.75</v>
      </c>
      <c r="R1937" s="0" t="n">
        <f aca="false">VLOOKUP($D1937,metadata!$B$2:$S$451,15,0)</f>
        <v>140.683333333333</v>
      </c>
      <c r="S1937" s="0" t="str">
        <f aca="false">VLOOKUP($D1937,metadata!$B$2:$S$451,16,0)</f>
        <v/>
      </c>
      <c r="T1937" s="0" t="str">
        <f aca="false">VLOOKUP($D1937,metadata!$B$2:$S$451,17,0)</f>
        <v/>
      </c>
      <c r="U1937" s="0" t="str">
        <f aca="false">VLOOKUP($D1937,metadata!$B$2:$S$451,18,0)</f>
        <v/>
      </c>
      <c r="V1937" s="0" t="n">
        <f aca="false">VLOOKUP($D1937,metadata!$B$2:$Z$451,19,0)</f>
        <v>240</v>
      </c>
      <c r="W1937" s="0" t="str">
        <f aca="false">VLOOKUP($D1937,metadata!$B$2:$Z$451,20,0)</f>
        <v>global average</v>
      </c>
      <c r="X1937" s="0" t="str">
        <f aca="false">VLOOKUP($D1937,metadata!$B$2:$Z$451,21,0)</f>
        <v/>
      </c>
      <c r="Y1937" s="0" t="str">
        <f aca="false">VLOOKUP($D1937,metadata!$B$2:$Z$451,22,0)</f>
        <v>t-51</v>
      </c>
      <c r="Z1937" s="0" t="str">
        <f aca="false">VLOOKUP($D1937,metadata!$B$2:$Z$451,23,0)</f>
        <v/>
      </c>
      <c r="AA1937" s="0" t="str">
        <f aca="false">VLOOKUP($D1937,metadata!$B$2:$Z$451,24,0)</f>
        <v/>
      </c>
      <c r="AB1937" s="0" t="str">
        <f aca="false">VLOOKUP($D1937,metadata!$B$2:$Z$451,25,0)</f>
        <v>by hand</v>
      </c>
      <c r="AC1937" s="0" t="n">
        <v>11.5</v>
      </c>
      <c r="AD1937" s="0" t="n">
        <v>100</v>
      </c>
      <c r="AF1937" s="0" t="n">
        <f aca="false">IF(AE1937="",V1937,AE1937)</f>
        <v>240</v>
      </c>
      <c r="AG1937" s="0" t="n">
        <f aca="false">ROUND(AC1937,1)</f>
        <v>11.5</v>
      </c>
      <c r="AH1937" s="0" t="n">
        <v>2006</v>
      </c>
      <c r="AI1937" s="0" t="s">
        <v>37</v>
      </c>
      <c r="AJ1937" s="0" t="s">
        <v>38</v>
      </c>
    </row>
    <row r="1938" customFormat="false" ht="13.8" hidden="false" customHeight="false" outlineLevel="0" collapsed="false">
      <c r="C1938" s="0" t="n">
        <v>1946</v>
      </c>
      <c r="D1938" s="3" t="str">
        <f aca="false">VLOOKUP(C1938,$A$1:$B$451,2)</f>
        <v>51-3</v>
      </c>
      <c r="E1938" s="0" t="str">
        <f aca="false">VLOOKUP($D1938,metadata!$B$2:$S$451,2,0)</f>
        <v>Suwa, A; Gotoh, T</v>
      </c>
      <c r="F1938" s="0" t="str">
        <f aca="false">VLOOKUP($D1938,metadata!$B$2:$S$451,3,0)</f>
        <v>Geographic variation in diapause induction and mode of diapause inheritance in Tetranychus pueraricola</v>
      </c>
      <c r="G1938" s="0" t="str">
        <f aca="false">VLOOKUP($D1938,metadata!$B$2:$S$451,4,0)</f>
        <v>10.1111/j.1439-0418.2006.01050.x</v>
      </c>
      <c r="H1938" s="0" t="str">
        <f aca="false">VLOOKUP($D1938,metadata!$B$2:$S$451,5,0)</f>
        <v>y</v>
      </c>
      <c r="I1938" s="0" t="str">
        <f aca="false">VLOOKUP($D1938,metadata!$B$2:$S$451,6,0)</f>
        <v>a</v>
      </c>
      <c r="J1938" s="0" t="str">
        <f aca="false">VLOOKUP($D1938,metadata!$B$2:$S$451,7,0)</f>
        <v>i</v>
      </c>
      <c r="K1938" s="0" t="n">
        <f aca="false">VLOOKUP($D1938,metadata!$B$2:$S$451,8,0)</f>
        <v>32</v>
      </c>
      <c r="L1938" s="0" t="n">
        <f aca="false">VLOOKUP($D1938,metadata!$B$2:$S$451,9,0)</f>
        <v>5</v>
      </c>
      <c r="M1938" s="0" t="str">
        <f aca="false">VLOOKUP($D1938,metadata!$B$2:$S$451,10,0)</f>
        <v/>
      </c>
      <c r="N1938" s="0" t="str">
        <f aca="false">VLOOKUP($D1938,metadata!$B$2:$S$451,11,0)</f>
        <v>Tetranychus pueraricola</v>
      </c>
      <c r="O1938" s="0" t="str">
        <f aca="false">VLOOKUP($D1938,metadata!$B$2:$S$451,12,0)</f>
        <v>Trombidiformes</v>
      </c>
      <c r="P1938" s="0" t="n">
        <f aca="false">VLOOKUP($D1938,metadata!$B$2:$S$451,13,0)</f>
        <v>3</v>
      </c>
      <c r="Q1938" s="0" t="n">
        <f aca="false">VLOOKUP($D1938,metadata!$B$2:$S$451,14,0)</f>
        <v>39.75</v>
      </c>
      <c r="R1938" s="0" t="n">
        <f aca="false">VLOOKUP($D1938,metadata!$B$2:$S$451,15,0)</f>
        <v>140.683333333333</v>
      </c>
      <c r="S1938" s="0" t="str">
        <f aca="false">VLOOKUP($D1938,metadata!$B$2:$S$451,16,0)</f>
        <v/>
      </c>
      <c r="T1938" s="0" t="str">
        <f aca="false">VLOOKUP($D1938,metadata!$B$2:$S$451,17,0)</f>
        <v/>
      </c>
      <c r="U1938" s="0" t="str">
        <f aca="false">VLOOKUP($D1938,metadata!$B$2:$S$451,18,0)</f>
        <v/>
      </c>
      <c r="V1938" s="0" t="n">
        <f aca="false">VLOOKUP($D1938,metadata!$B$2:$Z$451,19,0)</f>
        <v>240</v>
      </c>
      <c r="W1938" s="0" t="str">
        <f aca="false">VLOOKUP($D1938,metadata!$B$2:$Z$451,20,0)</f>
        <v>global average</v>
      </c>
      <c r="X1938" s="0" t="str">
        <f aca="false">VLOOKUP($D1938,metadata!$B$2:$Z$451,21,0)</f>
        <v/>
      </c>
      <c r="Y1938" s="0" t="str">
        <f aca="false">VLOOKUP($D1938,metadata!$B$2:$Z$451,22,0)</f>
        <v>t-51</v>
      </c>
      <c r="Z1938" s="0" t="str">
        <f aca="false">VLOOKUP($D1938,metadata!$B$2:$Z$451,23,0)</f>
        <v/>
      </c>
      <c r="AA1938" s="0" t="str">
        <f aca="false">VLOOKUP($D1938,metadata!$B$2:$Z$451,24,0)</f>
        <v/>
      </c>
      <c r="AB1938" s="0" t="str">
        <f aca="false">VLOOKUP($D1938,metadata!$B$2:$Z$451,25,0)</f>
        <v>by hand</v>
      </c>
      <c r="AC1938" s="0" t="n">
        <v>12</v>
      </c>
      <c r="AD1938" s="0" t="n">
        <v>75</v>
      </c>
      <c r="AF1938" s="0" t="n">
        <f aca="false">IF(AE1938="",V1938,AE1938)</f>
        <v>240</v>
      </c>
      <c r="AG1938" s="0" t="n">
        <f aca="false">ROUND(AC1938,1)</f>
        <v>12</v>
      </c>
      <c r="AH1938" s="0" t="n">
        <v>2006</v>
      </c>
      <c r="AI1938" s="0" t="s">
        <v>37</v>
      </c>
      <c r="AJ1938" s="0" t="s">
        <v>38</v>
      </c>
    </row>
    <row r="1939" customFormat="false" ht="13.8" hidden="false" customHeight="false" outlineLevel="0" collapsed="false">
      <c r="C1939" s="0" t="n">
        <v>1947</v>
      </c>
      <c r="D1939" s="3" t="str">
        <f aca="false">VLOOKUP(C1939,$A$1:$B$451,2)</f>
        <v>51-3</v>
      </c>
      <c r="E1939" s="0" t="str">
        <f aca="false">VLOOKUP($D1939,metadata!$B$2:$S$451,2,0)</f>
        <v>Suwa, A; Gotoh, T</v>
      </c>
      <c r="F1939" s="0" t="str">
        <f aca="false">VLOOKUP($D1939,metadata!$B$2:$S$451,3,0)</f>
        <v>Geographic variation in diapause induction and mode of diapause inheritance in Tetranychus pueraricola</v>
      </c>
      <c r="G1939" s="0" t="str">
        <f aca="false">VLOOKUP($D1939,metadata!$B$2:$S$451,4,0)</f>
        <v>10.1111/j.1439-0418.2006.01050.x</v>
      </c>
      <c r="H1939" s="0" t="str">
        <f aca="false">VLOOKUP($D1939,metadata!$B$2:$S$451,5,0)</f>
        <v>y</v>
      </c>
      <c r="I1939" s="0" t="str">
        <f aca="false">VLOOKUP($D1939,metadata!$B$2:$S$451,6,0)</f>
        <v>a</v>
      </c>
      <c r="J1939" s="0" t="str">
        <f aca="false">VLOOKUP($D1939,metadata!$B$2:$S$451,7,0)</f>
        <v>i</v>
      </c>
      <c r="K1939" s="0" t="n">
        <f aca="false">VLOOKUP($D1939,metadata!$B$2:$S$451,8,0)</f>
        <v>32</v>
      </c>
      <c r="L1939" s="0" t="n">
        <f aca="false">VLOOKUP($D1939,metadata!$B$2:$S$451,9,0)</f>
        <v>5</v>
      </c>
      <c r="M1939" s="0" t="str">
        <f aca="false">VLOOKUP($D1939,metadata!$B$2:$S$451,10,0)</f>
        <v/>
      </c>
      <c r="N1939" s="0" t="str">
        <f aca="false">VLOOKUP($D1939,metadata!$B$2:$S$451,11,0)</f>
        <v>Tetranychus pueraricola</v>
      </c>
      <c r="O1939" s="0" t="str">
        <f aca="false">VLOOKUP($D1939,metadata!$B$2:$S$451,12,0)</f>
        <v>Trombidiformes</v>
      </c>
      <c r="P1939" s="0" t="n">
        <f aca="false">VLOOKUP($D1939,metadata!$B$2:$S$451,13,0)</f>
        <v>3</v>
      </c>
      <c r="Q1939" s="0" t="n">
        <f aca="false">VLOOKUP($D1939,metadata!$B$2:$S$451,14,0)</f>
        <v>39.75</v>
      </c>
      <c r="R1939" s="0" t="n">
        <f aca="false">VLOOKUP($D1939,metadata!$B$2:$S$451,15,0)</f>
        <v>140.683333333333</v>
      </c>
      <c r="S1939" s="0" t="str">
        <f aca="false">VLOOKUP($D1939,metadata!$B$2:$S$451,16,0)</f>
        <v/>
      </c>
      <c r="T1939" s="0" t="str">
        <f aca="false">VLOOKUP($D1939,metadata!$B$2:$S$451,17,0)</f>
        <v/>
      </c>
      <c r="U1939" s="0" t="str">
        <f aca="false">VLOOKUP($D1939,metadata!$B$2:$S$451,18,0)</f>
        <v/>
      </c>
      <c r="V1939" s="0" t="n">
        <f aca="false">VLOOKUP($D1939,metadata!$B$2:$Z$451,19,0)</f>
        <v>240</v>
      </c>
      <c r="W1939" s="0" t="str">
        <f aca="false">VLOOKUP($D1939,metadata!$B$2:$Z$451,20,0)</f>
        <v>global average</v>
      </c>
      <c r="X1939" s="0" t="str">
        <f aca="false">VLOOKUP($D1939,metadata!$B$2:$Z$451,21,0)</f>
        <v/>
      </c>
      <c r="Y1939" s="0" t="str">
        <f aca="false">VLOOKUP($D1939,metadata!$B$2:$Z$451,22,0)</f>
        <v>t-51</v>
      </c>
      <c r="Z1939" s="0" t="str">
        <f aca="false">VLOOKUP($D1939,metadata!$B$2:$Z$451,23,0)</f>
        <v/>
      </c>
      <c r="AA1939" s="0" t="str">
        <f aca="false">VLOOKUP($D1939,metadata!$B$2:$Z$451,24,0)</f>
        <v/>
      </c>
      <c r="AB1939" s="0" t="str">
        <f aca="false">VLOOKUP($D1939,metadata!$B$2:$Z$451,25,0)</f>
        <v>by hand</v>
      </c>
      <c r="AC1939" s="0" t="n">
        <v>13</v>
      </c>
      <c r="AD1939" s="0" t="n">
        <v>0</v>
      </c>
      <c r="AF1939" s="0" t="n">
        <f aca="false">IF(AE1939="",V1939,AE1939)</f>
        <v>240</v>
      </c>
      <c r="AG1939" s="0" t="n">
        <f aca="false">ROUND(AC1939,1)</f>
        <v>13</v>
      </c>
      <c r="AH1939" s="0" t="n">
        <v>2006</v>
      </c>
      <c r="AI1939" s="0" t="s">
        <v>37</v>
      </c>
      <c r="AJ1939" s="0" t="s">
        <v>38</v>
      </c>
    </row>
    <row r="1940" customFormat="false" ht="13.8" hidden="false" customHeight="false" outlineLevel="0" collapsed="false">
      <c r="C1940" s="0" t="n">
        <v>1948</v>
      </c>
      <c r="D1940" s="3" t="str">
        <f aca="false">VLOOKUP(C1940,$A$1:$B$451,2)</f>
        <v>51-4</v>
      </c>
      <c r="E1940" s="0" t="str">
        <f aca="false">VLOOKUP($D1940,metadata!$B$2:$S$451,2,0)</f>
        <v>Suwa, A; Gotoh, T</v>
      </c>
      <c r="F1940" s="0" t="str">
        <f aca="false">VLOOKUP($D1940,metadata!$B$2:$S$451,3,0)</f>
        <v>Geographic variation in diapause induction and mode of diapause inheritance in Tetranychus pueraricola</v>
      </c>
      <c r="G1940" s="0" t="str">
        <f aca="false">VLOOKUP($D1940,metadata!$B$2:$S$451,4,0)</f>
        <v>10.1111/j.1439-0418.2006.01050.x</v>
      </c>
      <c r="H1940" s="0" t="str">
        <f aca="false">VLOOKUP($D1940,metadata!$B$2:$S$451,5,0)</f>
        <v>y</v>
      </c>
      <c r="I1940" s="0" t="str">
        <f aca="false">VLOOKUP($D1940,metadata!$B$2:$S$451,6,0)</f>
        <v>a</v>
      </c>
      <c r="J1940" s="0" t="str">
        <f aca="false">VLOOKUP($D1940,metadata!$B$2:$S$451,7,0)</f>
        <v>i</v>
      </c>
      <c r="K1940" s="0" t="n">
        <f aca="false">VLOOKUP($D1940,metadata!$B$2:$S$451,8,0)</f>
        <v>32</v>
      </c>
      <c r="L1940" s="0" t="n">
        <f aca="false">VLOOKUP($D1940,metadata!$B$2:$S$451,9,0)</f>
        <v>5</v>
      </c>
      <c r="M1940" s="0" t="str">
        <f aca="false">VLOOKUP($D1940,metadata!$B$2:$S$451,10,0)</f>
        <v/>
      </c>
      <c r="N1940" s="0" t="str">
        <f aca="false">VLOOKUP($D1940,metadata!$B$2:$S$451,11,0)</f>
        <v>Tetranychus pueraricola</v>
      </c>
      <c r="O1940" s="0" t="str">
        <f aca="false">VLOOKUP($D1940,metadata!$B$2:$S$451,12,0)</f>
        <v>Trombidiformes</v>
      </c>
      <c r="P1940" s="0" t="n">
        <f aca="false">VLOOKUP($D1940,metadata!$B$2:$S$451,13,0)</f>
        <v>4</v>
      </c>
      <c r="Q1940" s="0" t="n">
        <f aca="false">VLOOKUP($D1940,metadata!$B$2:$S$451,14,0)</f>
        <v>38.7166666666667</v>
      </c>
      <c r="R1940" s="0" t="n">
        <f aca="false">VLOOKUP($D1940,metadata!$B$2:$S$451,15,0)</f>
        <v>139.816666666667</v>
      </c>
      <c r="S1940" s="0" t="str">
        <f aca="false">VLOOKUP($D1940,metadata!$B$2:$S$451,16,0)</f>
        <v/>
      </c>
      <c r="T1940" s="0" t="str">
        <f aca="false">VLOOKUP($D1940,metadata!$B$2:$S$451,17,0)</f>
        <v/>
      </c>
      <c r="U1940" s="0" t="str">
        <f aca="false">VLOOKUP($D1940,metadata!$B$2:$S$451,18,0)</f>
        <v/>
      </c>
      <c r="V1940" s="0" t="n">
        <f aca="false">VLOOKUP($D1940,metadata!$B$2:$Z$451,19,0)</f>
        <v>240</v>
      </c>
      <c r="W1940" s="0" t="str">
        <f aca="false">VLOOKUP($D1940,metadata!$B$2:$Z$451,20,0)</f>
        <v>global average</v>
      </c>
      <c r="X1940" s="0" t="str">
        <f aca="false">VLOOKUP($D1940,metadata!$B$2:$Z$451,21,0)</f>
        <v/>
      </c>
      <c r="Y1940" s="0" t="str">
        <f aca="false">VLOOKUP($D1940,metadata!$B$2:$Z$451,22,0)</f>
        <v>t-51</v>
      </c>
      <c r="Z1940" s="0" t="str">
        <f aca="false">VLOOKUP($D1940,metadata!$B$2:$Z$451,23,0)</f>
        <v/>
      </c>
      <c r="AA1940" s="0" t="str">
        <f aca="false">VLOOKUP($D1940,metadata!$B$2:$Z$451,24,0)</f>
        <v/>
      </c>
      <c r="AB1940" s="0" t="str">
        <f aca="false">VLOOKUP($D1940,metadata!$B$2:$Z$451,25,0)</f>
        <v>by hand</v>
      </c>
      <c r="AC1940" s="0" t="n">
        <v>10</v>
      </c>
      <c r="AD1940" s="0" t="n">
        <v>100</v>
      </c>
      <c r="AF1940" s="0" t="n">
        <f aca="false">IF(AE1940="",V1940,AE1940)</f>
        <v>240</v>
      </c>
      <c r="AG1940" s="0" t="n">
        <f aca="false">ROUND(AC1940,1)</f>
        <v>10</v>
      </c>
      <c r="AH1940" s="0" t="n">
        <v>2006</v>
      </c>
      <c r="AI1940" s="0" t="s">
        <v>37</v>
      </c>
      <c r="AJ1940" s="0" t="s">
        <v>38</v>
      </c>
    </row>
    <row r="1941" customFormat="false" ht="13.8" hidden="false" customHeight="false" outlineLevel="0" collapsed="false">
      <c r="C1941" s="0" t="n">
        <v>1949</v>
      </c>
      <c r="D1941" s="3" t="str">
        <f aca="false">VLOOKUP(C1941,$A$1:$B$451,2)</f>
        <v>51-4</v>
      </c>
      <c r="E1941" s="0" t="str">
        <f aca="false">VLOOKUP($D1941,metadata!$B$2:$S$451,2,0)</f>
        <v>Suwa, A; Gotoh, T</v>
      </c>
      <c r="F1941" s="0" t="str">
        <f aca="false">VLOOKUP($D1941,metadata!$B$2:$S$451,3,0)</f>
        <v>Geographic variation in diapause induction and mode of diapause inheritance in Tetranychus pueraricola</v>
      </c>
      <c r="G1941" s="0" t="str">
        <f aca="false">VLOOKUP($D1941,metadata!$B$2:$S$451,4,0)</f>
        <v>10.1111/j.1439-0418.2006.01050.x</v>
      </c>
      <c r="H1941" s="0" t="str">
        <f aca="false">VLOOKUP($D1941,metadata!$B$2:$S$451,5,0)</f>
        <v>y</v>
      </c>
      <c r="I1941" s="0" t="str">
        <f aca="false">VLOOKUP($D1941,metadata!$B$2:$S$451,6,0)</f>
        <v>a</v>
      </c>
      <c r="J1941" s="0" t="str">
        <f aca="false">VLOOKUP($D1941,metadata!$B$2:$S$451,7,0)</f>
        <v>i</v>
      </c>
      <c r="K1941" s="0" t="n">
        <f aca="false">VLOOKUP($D1941,metadata!$B$2:$S$451,8,0)</f>
        <v>32</v>
      </c>
      <c r="L1941" s="0" t="n">
        <f aca="false">VLOOKUP($D1941,metadata!$B$2:$S$451,9,0)</f>
        <v>5</v>
      </c>
      <c r="M1941" s="0" t="str">
        <f aca="false">VLOOKUP($D1941,metadata!$B$2:$S$451,10,0)</f>
        <v/>
      </c>
      <c r="N1941" s="0" t="str">
        <f aca="false">VLOOKUP($D1941,metadata!$B$2:$S$451,11,0)</f>
        <v>Tetranychus pueraricola</v>
      </c>
      <c r="O1941" s="0" t="str">
        <f aca="false">VLOOKUP($D1941,metadata!$B$2:$S$451,12,0)</f>
        <v>Trombidiformes</v>
      </c>
      <c r="P1941" s="0" t="n">
        <f aca="false">VLOOKUP($D1941,metadata!$B$2:$S$451,13,0)</f>
        <v>4</v>
      </c>
      <c r="Q1941" s="0" t="n">
        <f aca="false">VLOOKUP($D1941,metadata!$B$2:$S$451,14,0)</f>
        <v>38.7166666666667</v>
      </c>
      <c r="R1941" s="0" t="n">
        <f aca="false">VLOOKUP($D1941,metadata!$B$2:$S$451,15,0)</f>
        <v>139.816666666667</v>
      </c>
      <c r="S1941" s="0" t="str">
        <f aca="false">VLOOKUP($D1941,metadata!$B$2:$S$451,16,0)</f>
        <v/>
      </c>
      <c r="T1941" s="0" t="str">
        <f aca="false">VLOOKUP($D1941,metadata!$B$2:$S$451,17,0)</f>
        <v/>
      </c>
      <c r="U1941" s="0" t="str">
        <f aca="false">VLOOKUP($D1941,metadata!$B$2:$S$451,18,0)</f>
        <v/>
      </c>
      <c r="V1941" s="0" t="n">
        <f aca="false">VLOOKUP($D1941,metadata!$B$2:$Z$451,19,0)</f>
        <v>240</v>
      </c>
      <c r="W1941" s="0" t="str">
        <f aca="false">VLOOKUP($D1941,metadata!$B$2:$Z$451,20,0)</f>
        <v>global average</v>
      </c>
      <c r="X1941" s="0" t="str">
        <f aca="false">VLOOKUP($D1941,metadata!$B$2:$Z$451,21,0)</f>
        <v/>
      </c>
      <c r="Y1941" s="0" t="str">
        <f aca="false">VLOOKUP($D1941,metadata!$B$2:$Z$451,22,0)</f>
        <v>t-51</v>
      </c>
      <c r="Z1941" s="0" t="str">
        <f aca="false">VLOOKUP($D1941,metadata!$B$2:$Z$451,23,0)</f>
        <v/>
      </c>
      <c r="AA1941" s="0" t="str">
        <f aca="false">VLOOKUP($D1941,metadata!$B$2:$Z$451,24,0)</f>
        <v/>
      </c>
      <c r="AB1941" s="0" t="str">
        <f aca="false">VLOOKUP($D1941,metadata!$B$2:$Z$451,25,0)</f>
        <v>by hand</v>
      </c>
      <c r="AC1941" s="0" t="n">
        <v>11</v>
      </c>
      <c r="AD1941" s="0" t="n">
        <v>100</v>
      </c>
      <c r="AF1941" s="0" t="n">
        <f aca="false">IF(AE1941="",V1941,AE1941)</f>
        <v>240</v>
      </c>
      <c r="AG1941" s="0" t="n">
        <f aca="false">ROUND(AC1941,1)</f>
        <v>11</v>
      </c>
      <c r="AH1941" s="0" t="n">
        <v>2006</v>
      </c>
      <c r="AI1941" s="0" t="s">
        <v>37</v>
      </c>
      <c r="AJ1941" s="0" t="s">
        <v>38</v>
      </c>
    </row>
    <row r="1942" customFormat="false" ht="13.8" hidden="false" customHeight="false" outlineLevel="0" collapsed="false">
      <c r="C1942" s="0" t="n">
        <v>1950</v>
      </c>
      <c r="D1942" s="3" t="str">
        <f aca="false">VLOOKUP(C1942,$A$1:$B$451,2)</f>
        <v>51-4</v>
      </c>
      <c r="E1942" s="0" t="str">
        <f aca="false">VLOOKUP($D1942,metadata!$B$2:$S$451,2,0)</f>
        <v>Suwa, A; Gotoh, T</v>
      </c>
      <c r="F1942" s="0" t="str">
        <f aca="false">VLOOKUP($D1942,metadata!$B$2:$S$451,3,0)</f>
        <v>Geographic variation in diapause induction and mode of diapause inheritance in Tetranychus pueraricola</v>
      </c>
      <c r="G1942" s="0" t="str">
        <f aca="false">VLOOKUP($D1942,metadata!$B$2:$S$451,4,0)</f>
        <v>10.1111/j.1439-0418.2006.01050.x</v>
      </c>
      <c r="H1942" s="0" t="str">
        <f aca="false">VLOOKUP($D1942,metadata!$B$2:$S$451,5,0)</f>
        <v>y</v>
      </c>
      <c r="I1942" s="0" t="str">
        <f aca="false">VLOOKUP($D1942,metadata!$B$2:$S$451,6,0)</f>
        <v>a</v>
      </c>
      <c r="J1942" s="0" t="str">
        <f aca="false">VLOOKUP($D1942,metadata!$B$2:$S$451,7,0)</f>
        <v>i</v>
      </c>
      <c r="K1942" s="0" t="n">
        <f aca="false">VLOOKUP($D1942,metadata!$B$2:$S$451,8,0)</f>
        <v>32</v>
      </c>
      <c r="L1942" s="0" t="n">
        <f aca="false">VLOOKUP($D1942,metadata!$B$2:$S$451,9,0)</f>
        <v>5</v>
      </c>
      <c r="M1942" s="0" t="str">
        <f aca="false">VLOOKUP($D1942,metadata!$B$2:$S$451,10,0)</f>
        <v/>
      </c>
      <c r="N1942" s="0" t="str">
        <f aca="false">VLOOKUP($D1942,metadata!$B$2:$S$451,11,0)</f>
        <v>Tetranychus pueraricola</v>
      </c>
      <c r="O1942" s="0" t="str">
        <f aca="false">VLOOKUP($D1942,metadata!$B$2:$S$451,12,0)</f>
        <v>Trombidiformes</v>
      </c>
      <c r="P1942" s="0" t="n">
        <f aca="false">VLOOKUP($D1942,metadata!$B$2:$S$451,13,0)</f>
        <v>4</v>
      </c>
      <c r="Q1942" s="0" t="n">
        <f aca="false">VLOOKUP($D1942,metadata!$B$2:$S$451,14,0)</f>
        <v>38.7166666666667</v>
      </c>
      <c r="R1942" s="0" t="n">
        <f aca="false">VLOOKUP($D1942,metadata!$B$2:$S$451,15,0)</f>
        <v>139.816666666667</v>
      </c>
      <c r="S1942" s="0" t="str">
        <f aca="false">VLOOKUP($D1942,metadata!$B$2:$S$451,16,0)</f>
        <v/>
      </c>
      <c r="T1942" s="0" t="str">
        <f aca="false">VLOOKUP($D1942,metadata!$B$2:$S$451,17,0)</f>
        <v/>
      </c>
      <c r="U1942" s="0" t="str">
        <f aca="false">VLOOKUP($D1942,metadata!$B$2:$S$451,18,0)</f>
        <v/>
      </c>
      <c r="V1942" s="0" t="n">
        <f aca="false">VLOOKUP($D1942,metadata!$B$2:$Z$451,19,0)</f>
        <v>240</v>
      </c>
      <c r="W1942" s="0" t="str">
        <f aca="false">VLOOKUP($D1942,metadata!$B$2:$Z$451,20,0)</f>
        <v>global average</v>
      </c>
      <c r="X1942" s="0" t="str">
        <f aca="false">VLOOKUP($D1942,metadata!$B$2:$Z$451,21,0)</f>
        <v/>
      </c>
      <c r="Y1942" s="0" t="str">
        <f aca="false">VLOOKUP($D1942,metadata!$B$2:$Z$451,22,0)</f>
        <v>t-51</v>
      </c>
      <c r="Z1942" s="0" t="str">
        <f aca="false">VLOOKUP($D1942,metadata!$B$2:$Z$451,23,0)</f>
        <v/>
      </c>
      <c r="AA1942" s="0" t="str">
        <f aca="false">VLOOKUP($D1942,metadata!$B$2:$Z$451,24,0)</f>
        <v/>
      </c>
      <c r="AB1942" s="0" t="str">
        <f aca="false">VLOOKUP($D1942,metadata!$B$2:$Z$451,25,0)</f>
        <v>by hand</v>
      </c>
      <c r="AC1942" s="0" t="n">
        <v>11.5</v>
      </c>
      <c r="AD1942" s="0" t="n">
        <v>100</v>
      </c>
      <c r="AF1942" s="0" t="n">
        <f aca="false">IF(AE1942="",V1942,AE1942)</f>
        <v>240</v>
      </c>
      <c r="AG1942" s="0" t="n">
        <f aca="false">ROUND(AC1942,1)</f>
        <v>11.5</v>
      </c>
      <c r="AH1942" s="0" t="n">
        <v>2006</v>
      </c>
      <c r="AI1942" s="0" t="s">
        <v>37</v>
      </c>
      <c r="AJ1942" s="0" t="s">
        <v>38</v>
      </c>
    </row>
    <row r="1943" customFormat="false" ht="13.8" hidden="false" customHeight="false" outlineLevel="0" collapsed="false">
      <c r="C1943" s="0" t="n">
        <v>1951</v>
      </c>
      <c r="D1943" s="3" t="str">
        <f aca="false">VLOOKUP(C1943,$A$1:$B$451,2)</f>
        <v>51-4</v>
      </c>
      <c r="E1943" s="0" t="str">
        <f aca="false">VLOOKUP($D1943,metadata!$B$2:$S$451,2,0)</f>
        <v>Suwa, A; Gotoh, T</v>
      </c>
      <c r="F1943" s="0" t="str">
        <f aca="false">VLOOKUP($D1943,metadata!$B$2:$S$451,3,0)</f>
        <v>Geographic variation in diapause induction and mode of diapause inheritance in Tetranychus pueraricola</v>
      </c>
      <c r="G1943" s="0" t="str">
        <f aca="false">VLOOKUP($D1943,metadata!$B$2:$S$451,4,0)</f>
        <v>10.1111/j.1439-0418.2006.01050.x</v>
      </c>
      <c r="H1943" s="0" t="str">
        <f aca="false">VLOOKUP($D1943,metadata!$B$2:$S$451,5,0)</f>
        <v>y</v>
      </c>
      <c r="I1943" s="0" t="str">
        <f aca="false">VLOOKUP($D1943,metadata!$B$2:$S$451,6,0)</f>
        <v>a</v>
      </c>
      <c r="J1943" s="0" t="str">
        <f aca="false">VLOOKUP($D1943,metadata!$B$2:$S$451,7,0)</f>
        <v>i</v>
      </c>
      <c r="K1943" s="0" t="n">
        <f aca="false">VLOOKUP($D1943,metadata!$B$2:$S$451,8,0)</f>
        <v>32</v>
      </c>
      <c r="L1943" s="0" t="n">
        <f aca="false">VLOOKUP($D1943,metadata!$B$2:$S$451,9,0)</f>
        <v>5</v>
      </c>
      <c r="M1943" s="0" t="str">
        <f aca="false">VLOOKUP($D1943,metadata!$B$2:$S$451,10,0)</f>
        <v/>
      </c>
      <c r="N1943" s="0" t="str">
        <f aca="false">VLOOKUP($D1943,metadata!$B$2:$S$451,11,0)</f>
        <v>Tetranychus pueraricola</v>
      </c>
      <c r="O1943" s="0" t="str">
        <f aca="false">VLOOKUP($D1943,metadata!$B$2:$S$451,12,0)</f>
        <v>Trombidiformes</v>
      </c>
      <c r="P1943" s="0" t="n">
        <f aca="false">VLOOKUP($D1943,metadata!$B$2:$S$451,13,0)</f>
        <v>4</v>
      </c>
      <c r="Q1943" s="0" t="n">
        <f aca="false">VLOOKUP($D1943,metadata!$B$2:$S$451,14,0)</f>
        <v>38.7166666666667</v>
      </c>
      <c r="R1943" s="0" t="n">
        <f aca="false">VLOOKUP($D1943,metadata!$B$2:$S$451,15,0)</f>
        <v>139.816666666667</v>
      </c>
      <c r="S1943" s="0" t="str">
        <f aca="false">VLOOKUP($D1943,metadata!$B$2:$S$451,16,0)</f>
        <v/>
      </c>
      <c r="T1943" s="0" t="str">
        <f aca="false">VLOOKUP($D1943,metadata!$B$2:$S$451,17,0)</f>
        <v/>
      </c>
      <c r="U1943" s="0" t="str">
        <f aca="false">VLOOKUP($D1943,metadata!$B$2:$S$451,18,0)</f>
        <v/>
      </c>
      <c r="V1943" s="0" t="n">
        <f aca="false">VLOOKUP($D1943,metadata!$B$2:$Z$451,19,0)</f>
        <v>240</v>
      </c>
      <c r="W1943" s="0" t="str">
        <f aca="false">VLOOKUP($D1943,metadata!$B$2:$Z$451,20,0)</f>
        <v>global average</v>
      </c>
      <c r="X1943" s="0" t="str">
        <f aca="false">VLOOKUP($D1943,metadata!$B$2:$Z$451,21,0)</f>
        <v/>
      </c>
      <c r="Y1943" s="0" t="str">
        <f aca="false">VLOOKUP($D1943,metadata!$B$2:$Z$451,22,0)</f>
        <v>t-51</v>
      </c>
      <c r="Z1943" s="0" t="str">
        <f aca="false">VLOOKUP($D1943,metadata!$B$2:$Z$451,23,0)</f>
        <v/>
      </c>
      <c r="AA1943" s="0" t="str">
        <f aca="false">VLOOKUP($D1943,metadata!$B$2:$Z$451,24,0)</f>
        <v/>
      </c>
      <c r="AB1943" s="0" t="str">
        <f aca="false">VLOOKUP($D1943,metadata!$B$2:$Z$451,25,0)</f>
        <v>by hand</v>
      </c>
      <c r="AC1943" s="0" t="n">
        <v>12</v>
      </c>
      <c r="AD1943" s="0" t="n">
        <v>100</v>
      </c>
      <c r="AF1943" s="0" t="n">
        <f aca="false">IF(AE1943="",V1943,AE1943)</f>
        <v>240</v>
      </c>
      <c r="AG1943" s="0" t="n">
        <f aca="false">ROUND(AC1943,1)</f>
        <v>12</v>
      </c>
      <c r="AH1943" s="0" t="n">
        <v>2006</v>
      </c>
      <c r="AI1943" s="0" t="s">
        <v>37</v>
      </c>
      <c r="AJ1943" s="0" t="s">
        <v>38</v>
      </c>
    </row>
    <row r="1944" customFormat="false" ht="13.8" hidden="false" customHeight="false" outlineLevel="0" collapsed="false">
      <c r="C1944" s="0" t="n">
        <v>1952</v>
      </c>
      <c r="D1944" s="3" t="str">
        <f aca="false">VLOOKUP(C1944,$A$1:$B$451,2)</f>
        <v>51-4</v>
      </c>
      <c r="E1944" s="0" t="str">
        <f aca="false">VLOOKUP($D1944,metadata!$B$2:$S$451,2,0)</f>
        <v>Suwa, A; Gotoh, T</v>
      </c>
      <c r="F1944" s="0" t="str">
        <f aca="false">VLOOKUP($D1944,metadata!$B$2:$S$451,3,0)</f>
        <v>Geographic variation in diapause induction and mode of diapause inheritance in Tetranychus pueraricola</v>
      </c>
      <c r="G1944" s="0" t="str">
        <f aca="false">VLOOKUP($D1944,metadata!$B$2:$S$451,4,0)</f>
        <v>10.1111/j.1439-0418.2006.01050.x</v>
      </c>
      <c r="H1944" s="0" t="str">
        <f aca="false">VLOOKUP($D1944,metadata!$B$2:$S$451,5,0)</f>
        <v>y</v>
      </c>
      <c r="I1944" s="0" t="str">
        <f aca="false">VLOOKUP($D1944,metadata!$B$2:$S$451,6,0)</f>
        <v>a</v>
      </c>
      <c r="J1944" s="0" t="str">
        <f aca="false">VLOOKUP($D1944,metadata!$B$2:$S$451,7,0)</f>
        <v>i</v>
      </c>
      <c r="K1944" s="0" t="n">
        <f aca="false">VLOOKUP($D1944,metadata!$B$2:$S$451,8,0)</f>
        <v>32</v>
      </c>
      <c r="L1944" s="0" t="n">
        <f aca="false">VLOOKUP($D1944,metadata!$B$2:$S$451,9,0)</f>
        <v>5</v>
      </c>
      <c r="M1944" s="0" t="str">
        <f aca="false">VLOOKUP($D1944,metadata!$B$2:$S$451,10,0)</f>
        <v/>
      </c>
      <c r="N1944" s="0" t="str">
        <f aca="false">VLOOKUP($D1944,metadata!$B$2:$S$451,11,0)</f>
        <v>Tetranychus pueraricola</v>
      </c>
      <c r="O1944" s="0" t="str">
        <f aca="false">VLOOKUP($D1944,metadata!$B$2:$S$451,12,0)</f>
        <v>Trombidiformes</v>
      </c>
      <c r="P1944" s="0" t="n">
        <f aca="false">VLOOKUP($D1944,metadata!$B$2:$S$451,13,0)</f>
        <v>4</v>
      </c>
      <c r="Q1944" s="0" t="n">
        <f aca="false">VLOOKUP($D1944,metadata!$B$2:$S$451,14,0)</f>
        <v>38.7166666666667</v>
      </c>
      <c r="R1944" s="0" t="n">
        <f aca="false">VLOOKUP($D1944,metadata!$B$2:$S$451,15,0)</f>
        <v>139.816666666667</v>
      </c>
      <c r="S1944" s="0" t="str">
        <f aca="false">VLOOKUP($D1944,metadata!$B$2:$S$451,16,0)</f>
        <v/>
      </c>
      <c r="T1944" s="0" t="str">
        <f aca="false">VLOOKUP($D1944,metadata!$B$2:$S$451,17,0)</f>
        <v/>
      </c>
      <c r="U1944" s="0" t="str">
        <f aca="false">VLOOKUP($D1944,metadata!$B$2:$S$451,18,0)</f>
        <v/>
      </c>
      <c r="V1944" s="0" t="n">
        <f aca="false">VLOOKUP($D1944,metadata!$B$2:$Z$451,19,0)</f>
        <v>240</v>
      </c>
      <c r="W1944" s="0" t="str">
        <f aca="false">VLOOKUP($D1944,metadata!$B$2:$Z$451,20,0)</f>
        <v>global average</v>
      </c>
      <c r="X1944" s="0" t="str">
        <f aca="false">VLOOKUP($D1944,metadata!$B$2:$Z$451,21,0)</f>
        <v/>
      </c>
      <c r="Y1944" s="0" t="str">
        <f aca="false">VLOOKUP($D1944,metadata!$B$2:$Z$451,22,0)</f>
        <v>t-51</v>
      </c>
      <c r="Z1944" s="0" t="str">
        <f aca="false">VLOOKUP($D1944,metadata!$B$2:$Z$451,23,0)</f>
        <v/>
      </c>
      <c r="AA1944" s="0" t="str">
        <f aca="false">VLOOKUP($D1944,metadata!$B$2:$Z$451,24,0)</f>
        <v/>
      </c>
      <c r="AB1944" s="0" t="str">
        <f aca="false">VLOOKUP($D1944,metadata!$B$2:$Z$451,25,0)</f>
        <v>by hand</v>
      </c>
      <c r="AC1944" s="0" t="n">
        <v>13</v>
      </c>
      <c r="AD1944" s="0" t="n">
        <v>0</v>
      </c>
      <c r="AF1944" s="0" t="n">
        <f aca="false">IF(AE1944="",V1944,AE1944)</f>
        <v>240</v>
      </c>
      <c r="AG1944" s="0" t="n">
        <f aca="false">ROUND(AC1944,1)</f>
        <v>13</v>
      </c>
      <c r="AH1944" s="0" t="n">
        <v>2006</v>
      </c>
      <c r="AI1944" s="0" t="s">
        <v>37</v>
      </c>
      <c r="AJ1944" s="0" t="s">
        <v>38</v>
      </c>
    </row>
    <row r="1945" customFormat="false" ht="13.8" hidden="false" customHeight="false" outlineLevel="0" collapsed="false">
      <c r="C1945" s="0" t="n">
        <v>1953</v>
      </c>
      <c r="D1945" s="3" t="str">
        <f aca="false">VLOOKUP(C1945,$A$1:$B$451,2)</f>
        <v>51-5</v>
      </c>
      <c r="E1945" s="0" t="str">
        <f aca="false">VLOOKUP($D1945,metadata!$B$2:$S$451,2,0)</f>
        <v>Suwa, A; Gotoh, T</v>
      </c>
      <c r="F1945" s="0" t="str">
        <f aca="false">VLOOKUP($D1945,metadata!$B$2:$S$451,3,0)</f>
        <v>Geographic variation in diapause induction and mode of diapause inheritance in Tetranychus pueraricola</v>
      </c>
      <c r="G1945" s="0" t="str">
        <f aca="false">VLOOKUP($D1945,metadata!$B$2:$S$451,4,0)</f>
        <v>10.1111/j.1439-0418.2006.01050.x</v>
      </c>
      <c r="H1945" s="0" t="str">
        <f aca="false">VLOOKUP($D1945,metadata!$B$2:$S$451,5,0)</f>
        <v>y</v>
      </c>
      <c r="I1945" s="0" t="str">
        <f aca="false">VLOOKUP($D1945,metadata!$B$2:$S$451,6,0)</f>
        <v>a</v>
      </c>
      <c r="J1945" s="0" t="str">
        <f aca="false">VLOOKUP($D1945,metadata!$B$2:$S$451,7,0)</f>
        <v>i</v>
      </c>
      <c r="K1945" s="0" t="n">
        <f aca="false">VLOOKUP($D1945,metadata!$B$2:$S$451,8,0)</f>
        <v>32</v>
      </c>
      <c r="L1945" s="0" t="n">
        <f aca="false">VLOOKUP($D1945,metadata!$B$2:$S$451,9,0)</f>
        <v>5</v>
      </c>
      <c r="M1945" s="0" t="str">
        <f aca="false">VLOOKUP($D1945,metadata!$B$2:$S$451,10,0)</f>
        <v/>
      </c>
      <c r="N1945" s="0" t="str">
        <f aca="false">VLOOKUP($D1945,metadata!$B$2:$S$451,11,0)</f>
        <v>Tetranychus pueraricola</v>
      </c>
      <c r="O1945" s="0" t="str">
        <f aca="false">VLOOKUP($D1945,metadata!$B$2:$S$451,12,0)</f>
        <v>Trombidiformes</v>
      </c>
      <c r="P1945" s="0" t="n">
        <f aca="false">VLOOKUP($D1945,metadata!$B$2:$S$451,13,0)</f>
        <v>5</v>
      </c>
      <c r="Q1945" s="0" t="n">
        <f aca="false">VLOOKUP($D1945,metadata!$B$2:$S$451,14,0)</f>
        <v>36.4</v>
      </c>
      <c r="R1945" s="0" t="n">
        <f aca="false">VLOOKUP($D1945,metadata!$B$2:$S$451,15,0)</f>
        <v>139.316666666667</v>
      </c>
      <c r="S1945" s="0" t="str">
        <f aca="false">VLOOKUP($D1945,metadata!$B$2:$S$451,16,0)</f>
        <v/>
      </c>
      <c r="T1945" s="0" t="str">
        <f aca="false">VLOOKUP($D1945,metadata!$B$2:$S$451,17,0)</f>
        <v/>
      </c>
      <c r="U1945" s="0" t="str">
        <f aca="false">VLOOKUP($D1945,metadata!$B$2:$S$451,18,0)</f>
        <v/>
      </c>
      <c r="V1945" s="0" t="n">
        <f aca="false">VLOOKUP($D1945,metadata!$B$2:$Z$451,19,0)</f>
        <v>240</v>
      </c>
      <c r="W1945" s="0" t="str">
        <f aca="false">VLOOKUP($D1945,metadata!$B$2:$Z$451,20,0)</f>
        <v>global average</v>
      </c>
      <c r="X1945" s="0" t="str">
        <f aca="false">VLOOKUP($D1945,metadata!$B$2:$Z$451,21,0)</f>
        <v/>
      </c>
      <c r="Y1945" s="0" t="str">
        <f aca="false">VLOOKUP($D1945,metadata!$B$2:$Z$451,22,0)</f>
        <v>t-51</v>
      </c>
      <c r="Z1945" s="0" t="str">
        <f aca="false">VLOOKUP($D1945,metadata!$B$2:$Z$451,23,0)</f>
        <v/>
      </c>
      <c r="AA1945" s="0" t="str">
        <f aca="false">VLOOKUP($D1945,metadata!$B$2:$Z$451,24,0)</f>
        <v/>
      </c>
      <c r="AB1945" s="0" t="str">
        <f aca="false">VLOOKUP($D1945,metadata!$B$2:$Z$451,25,0)</f>
        <v>by hand</v>
      </c>
      <c r="AC1945" s="0" t="n">
        <v>10</v>
      </c>
      <c r="AD1945" s="0" t="n">
        <v>100</v>
      </c>
      <c r="AF1945" s="0" t="n">
        <f aca="false">IF(AE1945="",V1945,AE1945)</f>
        <v>240</v>
      </c>
      <c r="AG1945" s="0" t="n">
        <f aca="false">ROUND(AC1945,1)</f>
        <v>10</v>
      </c>
      <c r="AH1945" s="0" t="n">
        <v>2006</v>
      </c>
      <c r="AI1945" s="0" t="s">
        <v>37</v>
      </c>
      <c r="AJ1945" s="0" t="s">
        <v>37</v>
      </c>
    </row>
    <row r="1946" customFormat="false" ht="13.8" hidden="false" customHeight="false" outlineLevel="0" collapsed="false">
      <c r="C1946" s="0" t="n">
        <v>1954</v>
      </c>
      <c r="D1946" s="3" t="str">
        <f aca="false">VLOOKUP(C1946,$A$1:$B$451,2)</f>
        <v>51-5</v>
      </c>
      <c r="E1946" s="0" t="str">
        <f aca="false">VLOOKUP($D1946,metadata!$B$2:$S$451,2,0)</f>
        <v>Suwa, A; Gotoh, T</v>
      </c>
      <c r="F1946" s="0" t="str">
        <f aca="false">VLOOKUP($D1946,metadata!$B$2:$S$451,3,0)</f>
        <v>Geographic variation in diapause induction and mode of diapause inheritance in Tetranychus pueraricola</v>
      </c>
      <c r="G1946" s="0" t="str">
        <f aca="false">VLOOKUP($D1946,metadata!$B$2:$S$451,4,0)</f>
        <v>10.1111/j.1439-0418.2006.01050.x</v>
      </c>
      <c r="H1946" s="0" t="str">
        <f aca="false">VLOOKUP($D1946,metadata!$B$2:$S$451,5,0)</f>
        <v>y</v>
      </c>
      <c r="I1946" s="0" t="str">
        <f aca="false">VLOOKUP($D1946,metadata!$B$2:$S$451,6,0)</f>
        <v>a</v>
      </c>
      <c r="J1946" s="0" t="str">
        <f aca="false">VLOOKUP($D1946,metadata!$B$2:$S$451,7,0)</f>
        <v>i</v>
      </c>
      <c r="K1946" s="0" t="n">
        <f aca="false">VLOOKUP($D1946,metadata!$B$2:$S$451,8,0)</f>
        <v>32</v>
      </c>
      <c r="L1946" s="0" t="n">
        <f aca="false">VLOOKUP($D1946,metadata!$B$2:$S$451,9,0)</f>
        <v>5</v>
      </c>
      <c r="M1946" s="0" t="str">
        <f aca="false">VLOOKUP($D1946,metadata!$B$2:$S$451,10,0)</f>
        <v/>
      </c>
      <c r="N1946" s="0" t="str">
        <f aca="false">VLOOKUP($D1946,metadata!$B$2:$S$451,11,0)</f>
        <v>Tetranychus pueraricola</v>
      </c>
      <c r="O1946" s="0" t="str">
        <f aca="false">VLOOKUP($D1946,metadata!$B$2:$S$451,12,0)</f>
        <v>Trombidiformes</v>
      </c>
      <c r="P1946" s="0" t="n">
        <f aca="false">VLOOKUP($D1946,metadata!$B$2:$S$451,13,0)</f>
        <v>5</v>
      </c>
      <c r="Q1946" s="0" t="n">
        <f aca="false">VLOOKUP($D1946,metadata!$B$2:$S$451,14,0)</f>
        <v>36.4</v>
      </c>
      <c r="R1946" s="0" t="n">
        <f aca="false">VLOOKUP($D1946,metadata!$B$2:$S$451,15,0)</f>
        <v>139.316666666667</v>
      </c>
      <c r="S1946" s="0" t="str">
        <f aca="false">VLOOKUP($D1946,metadata!$B$2:$S$451,16,0)</f>
        <v/>
      </c>
      <c r="T1946" s="0" t="str">
        <f aca="false">VLOOKUP($D1946,metadata!$B$2:$S$451,17,0)</f>
        <v/>
      </c>
      <c r="U1946" s="0" t="str">
        <f aca="false">VLOOKUP($D1946,metadata!$B$2:$S$451,18,0)</f>
        <v/>
      </c>
      <c r="V1946" s="0" t="n">
        <f aca="false">VLOOKUP($D1946,metadata!$B$2:$Z$451,19,0)</f>
        <v>240</v>
      </c>
      <c r="W1946" s="0" t="str">
        <f aca="false">VLOOKUP($D1946,metadata!$B$2:$Z$451,20,0)</f>
        <v>global average</v>
      </c>
      <c r="X1946" s="0" t="str">
        <f aca="false">VLOOKUP($D1946,metadata!$B$2:$Z$451,21,0)</f>
        <v/>
      </c>
      <c r="Y1946" s="0" t="str">
        <f aca="false">VLOOKUP($D1946,metadata!$B$2:$Z$451,22,0)</f>
        <v>t-51</v>
      </c>
      <c r="Z1946" s="0" t="str">
        <f aca="false">VLOOKUP($D1946,metadata!$B$2:$Z$451,23,0)</f>
        <v/>
      </c>
      <c r="AA1946" s="0" t="str">
        <f aca="false">VLOOKUP($D1946,metadata!$B$2:$Z$451,24,0)</f>
        <v/>
      </c>
      <c r="AB1946" s="0" t="str">
        <f aca="false">VLOOKUP($D1946,metadata!$B$2:$Z$451,25,0)</f>
        <v>by hand</v>
      </c>
      <c r="AC1946" s="0" t="n">
        <v>11</v>
      </c>
      <c r="AD1946" s="0" t="n">
        <v>100</v>
      </c>
      <c r="AF1946" s="0" t="n">
        <f aca="false">IF(AE1946="",V1946,AE1946)</f>
        <v>240</v>
      </c>
      <c r="AG1946" s="0" t="n">
        <f aca="false">ROUND(AC1946,1)</f>
        <v>11</v>
      </c>
      <c r="AH1946" s="0" t="n">
        <v>2006</v>
      </c>
      <c r="AI1946" s="0" t="s">
        <v>37</v>
      </c>
      <c r="AJ1946" s="0" t="s">
        <v>37</v>
      </c>
    </row>
    <row r="1947" customFormat="false" ht="13.8" hidden="false" customHeight="false" outlineLevel="0" collapsed="false">
      <c r="C1947" s="0" t="n">
        <v>1955</v>
      </c>
      <c r="D1947" s="3" t="str">
        <f aca="false">VLOOKUP(C1947,$A$1:$B$451,2)</f>
        <v>51-5</v>
      </c>
      <c r="E1947" s="0" t="str">
        <f aca="false">VLOOKUP($D1947,metadata!$B$2:$S$451,2,0)</f>
        <v>Suwa, A; Gotoh, T</v>
      </c>
      <c r="F1947" s="0" t="str">
        <f aca="false">VLOOKUP($D1947,metadata!$B$2:$S$451,3,0)</f>
        <v>Geographic variation in diapause induction and mode of diapause inheritance in Tetranychus pueraricola</v>
      </c>
      <c r="G1947" s="0" t="str">
        <f aca="false">VLOOKUP($D1947,metadata!$B$2:$S$451,4,0)</f>
        <v>10.1111/j.1439-0418.2006.01050.x</v>
      </c>
      <c r="H1947" s="0" t="str">
        <f aca="false">VLOOKUP($D1947,metadata!$B$2:$S$451,5,0)</f>
        <v>y</v>
      </c>
      <c r="I1947" s="0" t="str">
        <f aca="false">VLOOKUP($D1947,metadata!$B$2:$S$451,6,0)</f>
        <v>a</v>
      </c>
      <c r="J1947" s="0" t="str">
        <f aca="false">VLOOKUP($D1947,metadata!$B$2:$S$451,7,0)</f>
        <v>i</v>
      </c>
      <c r="K1947" s="0" t="n">
        <f aca="false">VLOOKUP($D1947,metadata!$B$2:$S$451,8,0)</f>
        <v>32</v>
      </c>
      <c r="L1947" s="0" t="n">
        <f aca="false">VLOOKUP($D1947,metadata!$B$2:$S$451,9,0)</f>
        <v>5</v>
      </c>
      <c r="M1947" s="0" t="str">
        <f aca="false">VLOOKUP($D1947,metadata!$B$2:$S$451,10,0)</f>
        <v/>
      </c>
      <c r="N1947" s="0" t="str">
        <f aca="false">VLOOKUP($D1947,metadata!$B$2:$S$451,11,0)</f>
        <v>Tetranychus pueraricola</v>
      </c>
      <c r="O1947" s="0" t="str">
        <f aca="false">VLOOKUP($D1947,metadata!$B$2:$S$451,12,0)</f>
        <v>Trombidiformes</v>
      </c>
      <c r="P1947" s="0" t="n">
        <f aca="false">VLOOKUP($D1947,metadata!$B$2:$S$451,13,0)</f>
        <v>5</v>
      </c>
      <c r="Q1947" s="0" t="n">
        <f aca="false">VLOOKUP($D1947,metadata!$B$2:$S$451,14,0)</f>
        <v>36.4</v>
      </c>
      <c r="R1947" s="0" t="n">
        <f aca="false">VLOOKUP($D1947,metadata!$B$2:$S$451,15,0)</f>
        <v>139.316666666667</v>
      </c>
      <c r="S1947" s="0" t="str">
        <f aca="false">VLOOKUP($D1947,metadata!$B$2:$S$451,16,0)</f>
        <v/>
      </c>
      <c r="T1947" s="0" t="str">
        <f aca="false">VLOOKUP($D1947,metadata!$B$2:$S$451,17,0)</f>
        <v/>
      </c>
      <c r="U1947" s="0" t="str">
        <f aca="false">VLOOKUP($D1947,metadata!$B$2:$S$451,18,0)</f>
        <v/>
      </c>
      <c r="V1947" s="0" t="n">
        <f aca="false">VLOOKUP($D1947,metadata!$B$2:$Z$451,19,0)</f>
        <v>240</v>
      </c>
      <c r="W1947" s="0" t="str">
        <f aca="false">VLOOKUP($D1947,metadata!$B$2:$Z$451,20,0)</f>
        <v>global average</v>
      </c>
      <c r="X1947" s="0" t="str">
        <f aca="false">VLOOKUP($D1947,metadata!$B$2:$Z$451,21,0)</f>
        <v/>
      </c>
      <c r="Y1947" s="0" t="str">
        <f aca="false">VLOOKUP($D1947,metadata!$B$2:$Z$451,22,0)</f>
        <v>t-51</v>
      </c>
      <c r="Z1947" s="0" t="str">
        <f aca="false">VLOOKUP($D1947,metadata!$B$2:$Z$451,23,0)</f>
        <v/>
      </c>
      <c r="AA1947" s="0" t="str">
        <f aca="false">VLOOKUP($D1947,metadata!$B$2:$Z$451,24,0)</f>
        <v/>
      </c>
      <c r="AB1947" s="0" t="str">
        <f aca="false">VLOOKUP($D1947,metadata!$B$2:$Z$451,25,0)</f>
        <v>by hand</v>
      </c>
      <c r="AC1947" s="0" t="n">
        <v>11.5</v>
      </c>
      <c r="AD1947" s="0" t="n">
        <v>96.6666666666667</v>
      </c>
      <c r="AF1947" s="0" t="n">
        <f aca="false">IF(AE1947="",V1947,AE1947)</f>
        <v>240</v>
      </c>
      <c r="AG1947" s="0" t="n">
        <f aca="false">ROUND(AC1947,1)</f>
        <v>11.5</v>
      </c>
      <c r="AH1947" s="0" t="n">
        <v>2006</v>
      </c>
      <c r="AI1947" s="0" t="s">
        <v>37</v>
      </c>
      <c r="AJ1947" s="0" t="s">
        <v>37</v>
      </c>
    </row>
    <row r="1948" customFormat="false" ht="13.8" hidden="false" customHeight="false" outlineLevel="0" collapsed="false">
      <c r="C1948" s="0" t="n">
        <v>1956</v>
      </c>
      <c r="D1948" s="3" t="str">
        <f aca="false">VLOOKUP(C1948,$A$1:$B$451,2)</f>
        <v>51-5</v>
      </c>
      <c r="E1948" s="0" t="str">
        <f aca="false">VLOOKUP($D1948,metadata!$B$2:$S$451,2,0)</f>
        <v>Suwa, A; Gotoh, T</v>
      </c>
      <c r="F1948" s="0" t="str">
        <f aca="false">VLOOKUP($D1948,metadata!$B$2:$S$451,3,0)</f>
        <v>Geographic variation in diapause induction and mode of diapause inheritance in Tetranychus pueraricola</v>
      </c>
      <c r="G1948" s="0" t="str">
        <f aca="false">VLOOKUP($D1948,metadata!$B$2:$S$451,4,0)</f>
        <v>10.1111/j.1439-0418.2006.01050.x</v>
      </c>
      <c r="H1948" s="0" t="str">
        <f aca="false">VLOOKUP($D1948,metadata!$B$2:$S$451,5,0)</f>
        <v>y</v>
      </c>
      <c r="I1948" s="0" t="str">
        <f aca="false">VLOOKUP($D1948,metadata!$B$2:$S$451,6,0)</f>
        <v>a</v>
      </c>
      <c r="J1948" s="0" t="str">
        <f aca="false">VLOOKUP($D1948,metadata!$B$2:$S$451,7,0)</f>
        <v>i</v>
      </c>
      <c r="K1948" s="0" t="n">
        <f aca="false">VLOOKUP($D1948,metadata!$B$2:$S$451,8,0)</f>
        <v>32</v>
      </c>
      <c r="L1948" s="0" t="n">
        <f aca="false">VLOOKUP($D1948,metadata!$B$2:$S$451,9,0)</f>
        <v>5</v>
      </c>
      <c r="M1948" s="0" t="str">
        <f aca="false">VLOOKUP($D1948,metadata!$B$2:$S$451,10,0)</f>
        <v/>
      </c>
      <c r="N1948" s="0" t="str">
        <f aca="false">VLOOKUP($D1948,metadata!$B$2:$S$451,11,0)</f>
        <v>Tetranychus pueraricola</v>
      </c>
      <c r="O1948" s="0" t="str">
        <f aca="false">VLOOKUP($D1948,metadata!$B$2:$S$451,12,0)</f>
        <v>Trombidiformes</v>
      </c>
      <c r="P1948" s="0" t="n">
        <f aca="false">VLOOKUP($D1948,metadata!$B$2:$S$451,13,0)</f>
        <v>5</v>
      </c>
      <c r="Q1948" s="0" t="n">
        <f aca="false">VLOOKUP($D1948,metadata!$B$2:$S$451,14,0)</f>
        <v>36.4</v>
      </c>
      <c r="R1948" s="0" t="n">
        <f aca="false">VLOOKUP($D1948,metadata!$B$2:$S$451,15,0)</f>
        <v>139.316666666667</v>
      </c>
      <c r="S1948" s="0" t="str">
        <f aca="false">VLOOKUP($D1948,metadata!$B$2:$S$451,16,0)</f>
        <v/>
      </c>
      <c r="T1948" s="0" t="str">
        <f aca="false">VLOOKUP($D1948,metadata!$B$2:$S$451,17,0)</f>
        <v/>
      </c>
      <c r="U1948" s="0" t="str">
        <f aca="false">VLOOKUP($D1948,metadata!$B$2:$S$451,18,0)</f>
        <v/>
      </c>
      <c r="V1948" s="0" t="n">
        <f aca="false">VLOOKUP($D1948,metadata!$B$2:$Z$451,19,0)</f>
        <v>240</v>
      </c>
      <c r="W1948" s="0" t="str">
        <f aca="false">VLOOKUP($D1948,metadata!$B$2:$Z$451,20,0)</f>
        <v>global average</v>
      </c>
      <c r="X1948" s="0" t="str">
        <f aca="false">VLOOKUP($D1948,metadata!$B$2:$Z$451,21,0)</f>
        <v/>
      </c>
      <c r="Y1948" s="0" t="str">
        <f aca="false">VLOOKUP($D1948,metadata!$B$2:$Z$451,22,0)</f>
        <v>t-51</v>
      </c>
      <c r="Z1948" s="0" t="str">
        <f aca="false">VLOOKUP($D1948,metadata!$B$2:$Z$451,23,0)</f>
        <v/>
      </c>
      <c r="AA1948" s="0" t="str">
        <f aca="false">VLOOKUP($D1948,metadata!$B$2:$Z$451,24,0)</f>
        <v/>
      </c>
      <c r="AB1948" s="0" t="str">
        <f aca="false">VLOOKUP($D1948,metadata!$B$2:$Z$451,25,0)</f>
        <v>by hand</v>
      </c>
      <c r="AC1948" s="0" t="n">
        <v>12</v>
      </c>
      <c r="AD1948" s="0" t="n">
        <v>16.6666666666667</v>
      </c>
      <c r="AF1948" s="0" t="n">
        <f aca="false">IF(AE1948="",V1948,AE1948)</f>
        <v>240</v>
      </c>
      <c r="AG1948" s="0" t="n">
        <f aca="false">ROUND(AC1948,1)</f>
        <v>12</v>
      </c>
      <c r="AH1948" s="0" t="n">
        <v>2006</v>
      </c>
      <c r="AI1948" s="0" t="s">
        <v>37</v>
      </c>
      <c r="AJ1948" s="0" t="s">
        <v>37</v>
      </c>
    </row>
    <row r="1949" customFormat="false" ht="13.8" hidden="false" customHeight="false" outlineLevel="0" collapsed="false">
      <c r="C1949" s="0" t="n">
        <v>1957</v>
      </c>
      <c r="D1949" s="3" t="str">
        <f aca="false">VLOOKUP(C1949,$A$1:$B$451,2)</f>
        <v>51-5</v>
      </c>
      <c r="E1949" s="0" t="str">
        <f aca="false">VLOOKUP($D1949,metadata!$B$2:$S$451,2,0)</f>
        <v>Suwa, A; Gotoh, T</v>
      </c>
      <c r="F1949" s="0" t="str">
        <f aca="false">VLOOKUP($D1949,metadata!$B$2:$S$451,3,0)</f>
        <v>Geographic variation in diapause induction and mode of diapause inheritance in Tetranychus pueraricola</v>
      </c>
      <c r="G1949" s="0" t="str">
        <f aca="false">VLOOKUP($D1949,metadata!$B$2:$S$451,4,0)</f>
        <v>10.1111/j.1439-0418.2006.01050.x</v>
      </c>
      <c r="H1949" s="0" t="str">
        <f aca="false">VLOOKUP($D1949,metadata!$B$2:$S$451,5,0)</f>
        <v>y</v>
      </c>
      <c r="I1949" s="0" t="str">
        <f aca="false">VLOOKUP($D1949,metadata!$B$2:$S$451,6,0)</f>
        <v>a</v>
      </c>
      <c r="J1949" s="0" t="str">
        <f aca="false">VLOOKUP($D1949,metadata!$B$2:$S$451,7,0)</f>
        <v>i</v>
      </c>
      <c r="K1949" s="0" t="n">
        <f aca="false">VLOOKUP($D1949,metadata!$B$2:$S$451,8,0)</f>
        <v>32</v>
      </c>
      <c r="L1949" s="0" t="n">
        <f aca="false">VLOOKUP($D1949,metadata!$B$2:$S$451,9,0)</f>
        <v>5</v>
      </c>
      <c r="M1949" s="0" t="str">
        <f aca="false">VLOOKUP($D1949,metadata!$B$2:$S$451,10,0)</f>
        <v/>
      </c>
      <c r="N1949" s="0" t="str">
        <f aca="false">VLOOKUP($D1949,metadata!$B$2:$S$451,11,0)</f>
        <v>Tetranychus pueraricola</v>
      </c>
      <c r="O1949" s="0" t="str">
        <f aca="false">VLOOKUP($D1949,metadata!$B$2:$S$451,12,0)</f>
        <v>Trombidiformes</v>
      </c>
      <c r="P1949" s="0" t="n">
        <f aca="false">VLOOKUP($D1949,metadata!$B$2:$S$451,13,0)</f>
        <v>5</v>
      </c>
      <c r="Q1949" s="0" t="n">
        <f aca="false">VLOOKUP($D1949,metadata!$B$2:$S$451,14,0)</f>
        <v>36.4</v>
      </c>
      <c r="R1949" s="0" t="n">
        <f aca="false">VLOOKUP($D1949,metadata!$B$2:$S$451,15,0)</f>
        <v>139.316666666667</v>
      </c>
      <c r="S1949" s="0" t="str">
        <f aca="false">VLOOKUP($D1949,metadata!$B$2:$S$451,16,0)</f>
        <v/>
      </c>
      <c r="T1949" s="0" t="str">
        <f aca="false">VLOOKUP($D1949,metadata!$B$2:$S$451,17,0)</f>
        <v/>
      </c>
      <c r="U1949" s="0" t="str">
        <f aca="false">VLOOKUP($D1949,metadata!$B$2:$S$451,18,0)</f>
        <v/>
      </c>
      <c r="V1949" s="0" t="n">
        <f aca="false">VLOOKUP($D1949,metadata!$B$2:$Z$451,19,0)</f>
        <v>240</v>
      </c>
      <c r="W1949" s="0" t="str">
        <f aca="false">VLOOKUP($D1949,metadata!$B$2:$Z$451,20,0)</f>
        <v>global average</v>
      </c>
      <c r="X1949" s="0" t="str">
        <f aca="false">VLOOKUP($D1949,metadata!$B$2:$Z$451,21,0)</f>
        <v/>
      </c>
      <c r="Y1949" s="0" t="str">
        <f aca="false">VLOOKUP($D1949,metadata!$B$2:$Z$451,22,0)</f>
        <v>t-51</v>
      </c>
      <c r="Z1949" s="0" t="str">
        <f aca="false">VLOOKUP($D1949,metadata!$B$2:$Z$451,23,0)</f>
        <v/>
      </c>
      <c r="AA1949" s="0" t="str">
        <f aca="false">VLOOKUP($D1949,metadata!$B$2:$Z$451,24,0)</f>
        <v/>
      </c>
      <c r="AB1949" s="0" t="str">
        <f aca="false">VLOOKUP($D1949,metadata!$B$2:$Z$451,25,0)</f>
        <v>by hand</v>
      </c>
      <c r="AC1949" s="0" t="n">
        <v>13</v>
      </c>
      <c r="AD1949" s="0" t="n">
        <v>0</v>
      </c>
      <c r="AF1949" s="0" t="n">
        <f aca="false">IF(AE1949="",V1949,AE1949)</f>
        <v>240</v>
      </c>
      <c r="AG1949" s="0" t="n">
        <f aca="false">ROUND(AC1949,1)</f>
        <v>13</v>
      </c>
      <c r="AH1949" s="0" t="n">
        <v>2006</v>
      </c>
      <c r="AI1949" s="0" t="s">
        <v>37</v>
      </c>
      <c r="AJ1949" s="0" t="s">
        <v>37</v>
      </c>
    </row>
    <row r="1950" customFormat="false" ht="13.8" hidden="false" customHeight="false" outlineLevel="0" collapsed="false">
      <c r="C1950" s="0" t="n">
        <v>1958</v>
      </c>
      <c r="D1950" s="3" t="str">
        <f aca="false">VLOOKUP(C1950,$A$1:$B$451,2)</f>
        <v>51-6</v>
      </c>
      <c r="E1950" s="0" t="str">
        <f aca="false">VLOOKUP($D1950,metadata!$B$2:$S$451,2,0)</f>
        <v>Suwa, A; Gotoh, T</v>
      </c>
      <c r="F1950" s="0" t="str">
        <f aca="false">VLOOKUP($D1950,metadata!$B$2:$S$451,3,0)</f>
        <v>Geographic variation in diapause induction and mode of diapause inheritance in Tetranychus pueraricola</v>
      </c>
      <c r="G1950" s="0" t="str">
        <f aca="false">VLOOKUP($D1950,metadata!$B$2:$S$451,4,0)</f>
        <v>10.1111/j.1439-0418.2006.01050.x</v>
      </c>
      <c r="H1950" s="0" t="str">
        <f aca="false">VLOOKUP($D1950,metadata!$B$2:$S$451,5,0)</f>
        <v>y</v>
      </c>
      <c r="I1950" s="0" t="str">
        <f aca="false">VLOOKUP($D1950,metadata!$B$2:$S$451,6,0)</f>
        <v>a</v>
      </c>
      <c r="J1950" s="0" t="str">
        <f aca="false">VLOOKUP($D1950,metadata!$B$2:$S$451,7,0)</f>
        <v>i</v>
      </c>
      <c r="K1950" s="0" t="n">
        <f aca="false">VLOOKUP($D1950,metadata!$B$2:$S$451,8,0)</f>
        <v>32</v>
      </c>
      <c r="L1950" s="0" t="n">
        <f aca="false">VLOOKUP($D1950,metadata!$B$2:$S$451,9,0)</f>
        <v>5</v>
      </c>
      <c r="M1950" s="0" t="str">
        <f aca="false">VLOOKUP($D1950,metadata!$B$2:$S$451,10,0)</f>
        <v/>
      </c>
      <c r="N1950" s="0" t="str">
        <f aca="false">VLOOKUP($D1950,metadata!$B$2:$S$451,11,0)</f>
        <v>Tetranychus pueraricola</v>
      </c>
      <c r="O1950" s="0" t="str">
        <f aca="false">VLOOKUP($D1950,metadata!$B$2:$S$451,12,0)</f>
        <v>Trombidiformes</v>
      </c>
      <c r="P1950" s="0" t="n">
        <f aca="false">VLOOKUP($D1950,metadata!$B$2:$S$451,13,0)</f>
        <v>6</v>
      </c>
      <c r="Q1950" s="0" t="n">
        <f aca="false">VLOOKUP($D1950,metadata!$B$2:$S$451,14,0)</f>
        <v>36.25</v>
      </c>
      <c r="R1950" s="0" t="n">
        <f aca="false">VLOOKUP($D1950,metadata!$B$2:$S$451,15,0)</f>
        <v>139.633333333333</v>
      </c>
      <c r="S1950" s="0" t="str">
        <f aca="false">VLOOKUP($D1950,metadata!$B$2:$S$451,16,0)</f>
        <v/>
      </c>
      <c r="T1950" s="0" t="str">
        <f aca="false">VLOOKUP($D1950,metadata!$B$2:$S$451,17,0)</f>
        <v/>
      </c>
      <c r="U1950" s="0" t="str">
        <f aca="false">VLOOKUP($D1950,metadata!$B$2:$S$451,18,0)</f>
        <v/>
      </c>
      <c r="V1950" s="0" t="n">
        <f aca="false">VLOOKUP($D1950,metadata!$B$2:$Z$451,19,0)</f>
        <v>240</v>
      </c>
      <c r="W1950" s="0" t="str">
        <f aca="false">VLOOKUP($D1950,metadata!$B$2:$Z$451,20,0)</f>
        <v>global average</v>
      </c>
      <c r="X1950" s="0" t="str">
        <f aca="false">VLOOKUP($D1950,metadata!$B$2:$Z$451,21,0)</f>
        <v/>
      </c>
      <c r="Y1950" s="0" t="str">
        <f aca="false">VLOOKUP($D1950,metadata!$B$2:$Z$451,22,0)</f>
        <v>t-51</v>
      </c>
      <c r="Z1950" s="0" t="str">
        <f aca="false">VLOOKUP($D1950,metadata!$B$2:$Z$451,23,0)</f>
        <v/>
      </c>
      <c r="AA1950" s="0" t="str">
        <f aca="false">VLOOKUP($D1950,metadata!$B$2:$Z$451,24,0)</f>
        <v/>
      </c>
      <c r="AB1950" s="0" t="str">
        <f aca="false">VLOOKUP($D1950,metadata!$B$2:$Z$451,25,0)</f>
        <v>by hand</v>
      </c>
      <c r="AC1950" s="0" t="n">
        <v>10</v>
      </c>
      <c r="AD1950" s="0" t="n">
        <v>100</v>
      </c>
      <c r="AF1950" s="0" t="n">
        <f aca="false">IF(AE1950="",V1950,AE1950)</f>
        <v>240</v>
      </c>
      <c r="AG1950" s="0" t="n">
        <f aca="false">ROUND(AC1950,1)</f>
        <v>10</v>
      </c>
      <c r="AH1950" s="0" t="n">
        <v>2006</v>
      </c>
      <c r="AI1950" s="0" t="s">
        <v>37</v>
      </c>
      <c r="AJ1950" s="0" t="s">
        <v>38</v>
      </c>
    </row>
    <row r="1951" customFormat="false" ht="13.8" hidden="false" customHeight="false" outlineLevel="0" collapsed="false">
      <c r="C1951" s="0" t="n">
        <v>1959</v>
      </c>
      <c r="D1951" s="3" t="str">
        <f aca="false">VLOOKUP(C1951,$A$1:$B$451,2)</f>
        <v>51-6</v>
      </c>
      <c r="E1951" s="0" t="str">
        <f aca="false">VLOOKUP($D1951,metadata!$B$2:$S$451,2,0)</f>
        <v>Suwa, A; Gotoh, T</v>
      </c>
      <c r="F1951" s="0" t="str">
        <f aca="false">VLOOKUP($D1951,metadata!$B$2:$S$451,3,0)</f>
        <v>Geographic variation in diapause induction and mode of diapause inheritance in Tetranychus pueraricola</v>
      </c>
      <c r="G1951" s="0" t="str">
        <f aca="false">VLOOKUP($D1951,metadata!$B$2:$S$451,4,0)</f>
        <v>10.1111/j.1439-0418.2006.01050.x</v>
      </c>
      <c r="H1951" s="0" t="str">
        <f aca="false">VLOOKUP($D1951,metadata!$B$2:$S$451,5,0)</f>
        <v>y</v>
      </c>
      <c r="I1951" s="0" t="str">
        <f aca="false">VLOOKUP($D1951,metadata!$B$2:$S$451,6,0)</f>
        <v>a</v>
      </c>
      <c r="J1951" s="0" t="str">
        <f aca="false">VLOOKUP($D1951,metadata!$B$2:$S$451,7,0)</f>
        <v>i</v>
      </c>
      <c r="K1951" s="0" t="n">
        <f aca="false">VLOOKUP($D1951,metadata!$B$2:$S$451,8,0)</f>
        <v>32</v>
      </c>
      <c r="L1951" s="0" t="n">
        <f aca="false">VLOOKUP($D1951,metadata!$B$2:$S$451,9,0)</f>
        <v>5</v>
      </c>
      <c r="M1951" s="0" t="str">
        <f aca="false">VLOOKUP($D1951,metadata!$B$2:$S$451,10,0)</f>
        <v/>
      </c>
      <c r="N1951" s="0" t="str">
        <f aca="false">VLOOKUP($D1951,metadata!$B$2:$S$451,11,0)</f>
        <v>Tetranychus pueraricola</v>
      </c>
      <c r="O1951" s="0" t="str">
        <f aca="false">VLOOKUP($D1951,metadata!$B$2:$S$451,12,0)</f>
        <v>Trombidiformes</v>
      </c>
      <c r="P1951" s="0" t="n">
        <f aca="false">VLOOKUP($D1951,metadata!$B$2:$S$451,13,0)</f>
        <v>6</v>
      </c>
      <c r="Q1951" s="0" t="n">
        <f aca="false">VLOOKUP($D1951,metadata!$B$2:$S$451,14,0)</f>
        <v>36.25</v>
      </c>
      <c r="R1951" s="0" t="n">
        <f aca="false">VLOOKUP($D1951,metadata!$B$2:$S$451,15,0)</f>
        <v>139.633333333333</v>
      </c>
      <c r="S1951" s="0" t="str">
        <f aca="false">VLOOKUP($D1951,metadata!$B$2:$S$451,16,0)</f>
        <v/>
      </c>
      <c r="T1951" s="0" t="str">
        <f aca="false">VLOOKUP($D1951,metadata!$B$2:$S$451,17,0)</f>
        <v/>
      </c>
      <c r="U1951" s="0" t="str">
        <f aca="false">VLOOKUP($D1951,metadata!$B$2:$S$451,18,0)</f>
        <v/>
      </c>
      <c r="V1951" s="0" t="n">
        <f aca="false">VLOOKUP($D1951,metadata!$B$2:$Z$451,19,0)</f>
        <v>240</v>
      </c>
      <c r="W1951" s="0" t="str">
        <f aca="false">VLOOKUP($D1951,metadata!$B$2:$Z$451,20,0)</f>
        <v>global average</v>
      </c>
      <c r="X1951" s="0" t="str">
        <f aca="false">VLOOKUP($D1951,metadata!$B$2:$Z$451,21,0)</f>
        <v/>
      </c>
      <c r="Y1951" s="0" t="str">
        <f aca="false">VLOOKUP($D1951,metadata!$B$2:$Z$451,22,0)</f>
        <v>t-51</v>
      </c>
      <c r="Z1951" s="0" t="str">
        <f aca="false">VLOOKUP($D1951,metadata!$B$2:$Z$451,23,0)</f>
        <v/>
      </c>
      <c r="AA1951" s="0" t="str">
        <f aca="false">VLOOKUP($D1951,metadata!$B$2:$Z$451,24,0)</f>
        <v/>
      </c>
      <c r="AB1951" s="0" t="str">
        <f aca="false">VLOOKUP($D1951,metadata!$B$2:$Z$451,25,0)</f>
        <v>by hand</v>
      </c>
      <c r="AC1951" s="0" t="n">
        <v>11</v>
      </c>
      <c r="AD1951" s="0" t="n">
        <v>100</v>
      </c>
      <c r="AF1951" s="0" t="n">
        <f aca="false">IF(AE1951="",V1951,AE1951)</f>
        <v>240</v>
      </c>
      <c r="AG1951" s="0" t="n">
        <f aca="false">ROUND(AC1951,1)</f>
        <v>11</v>
      </c>
      <c r="AH1951" s="0" t="n">
        <v>2006</v>
      </c>
      <c r="AI1951" s="0" t="s">
        <v>37</v>
      </c>
      <c r="AJ1951" s="0" t="s">
        <v>38</v>
      </c>
    </row>
    <row r="1952" customFormat="false" ht="13.8" hidden="false" customHeight="false" outlineLevel="0" collapsed="false">
      <c r="C1952" s="0" t="n">
        <v>1960</v>
      </c>
      <c r="D1952" s="3" t="str">
        <f aca="false">VLOOKUP(C1952,$A$1:$B$451,2)</f>
        <v>51-6</v>
      </c>
      <c r="E1952" s="0" t="str">
        <f aca="false">VLOOKUP($D1952,metadata!$B$2:$S$451,2,0)</f>
        <v>Suwa, A; Gotoh, T</v>
      </c>
      <c r="F1952" s="0" t="str">
        <f aca="false">VLOOKUP($D1952,metadata!$B$2:$S$451,3,0)</f>
        <v>Geographic variation in diapause induction and mode of diapause inheritance in Tetranychus pueraricola</v>
      </c>
      <c r="G1952" s="0" t="str">
        <f aca="false">VLOOKUP($D1952,metadata!$B$2:$S$451,4,0)</f>
        <v>10.1111/j.1439-0418.2006.01050.x</v>
      </c>
      <c r="H1952" s="0" t="str">
        <f aca="false">VLOOKUP($D1952,metadata!$B$2:$S$451,5,0)</f>
        <v>y</v>
      </c>
      <c r="I1952" s="0" t="str">
        <f aca="false">VLOOKUP($D1952,metadata!$B$2:$S$451,6,0)</f>
        <v>a</v>
      </c>
      <c r="J1952" s="0" t="str">
        <f aca="false">VLOOKUP($D1952,metadata!$B$2:$S$451,7,0)</f>
        <v>i</v>
      </c>
      <c r="K1952" s="0" t="n">
        <f aca="false">VLOOKUP($D1952,metadata!$B$2:$S$451,8,0)</f>
        <v>32</v>
      </c>
      <c r="L1952" s="0" t="n">
        <f aca="false">VLOOKUP($D1952,metadata!$B$2:$S$451,9,0)</f>
        <v>5</v>
      </c>
      <c r="M1952" s="0" t="str">
        <f aca="false">VLOOKUP($D1952,metadata!$B$2:$S$451,10,0)</f>
        <v/>
      </c>
      <c r="N1952" s="0" t="str">
        <f aca="false">VLOOKUP($D1952,metadata!$B$2:$S$451,11,0)</f>
        <v>Tetranychus pueraricola</v>
      </c>
      <c r="O1952" s="0" t="str">
        <f aca="false">VLOOKUP($D1952,metadata!$B$2:$S$451,12,0)</f>
        <v>Trombidiformes</v>
      </c>
      <c r="P1952" s="0" t="n">
        <f aca="false">VLOOKUP($D1952,metadata!$B$2:$S$451,13,0)</f>
        <v>6</v>
      </c>
      <c r="Q1952" s="0" t="n">
        <f aca="false">VLOOKUP($D1952,metadata!$B$2:$S$451,14,0)</f>
        <v>36.25</v>
      </c>
      <c r="R1952" s="0" t="n">
        <f aca="false">VLOOKUP($D1952,metadata!$B$2:$S$451,15,0)</f>
        <v>139.633333333333</v>
      </c>
      <c r="S1952" s="0" t="str">
        <f aca="false">VLOOKUP($D1952,metadata!$B$2:$S$451,16,0)</f>
        <v/>
      </c>
      <c r="T1952" s="0" t="str">
        <f aca="false">VLOOKUP($D1952,metadata!$B$2:$S$451,17,0)</f>
        <v/>
      </c>
      <c r="U1952" s="0" t="str">
        <f aca="false">VLOOKUP($D1952,metadata!$B$2:$S$451,18,0)</f>
        <v/>
      </c>
      <c r="V1952" s="0" t="n">
        <f aca="false">VLOOKUP($D1952,metadata!$B$2:$Z$451,19,0)</f>
        <v>240</v>
      </c>
      <c r="W1952" s="0" t="str">
        <f aca="false">VLOOKUP($D1952,metadata!$B$2:$Z$451,20,0)</f>
        <v>global average</v>
      </c>
      <c r="X1952" s="0" t="str">
        <f aca="false">VLOOKUP($D1952,metadata!$B$2:$Z$451,21,0)</f>
        <v/>
      </c>
      <c r="Y1952" s="0" t="str">
        <f aca="false">VLOOKUP($D1952,metadata!$B$2:$Z$451,22,0)</f>
        <v>t-51</v>
      </c>
      <c r="Z1952" s="0" t="str">
        <f aca="false">VLOOKUP($D1952,metadata!$B$2:$Z$451,23,0)</f>
        <v/>
      </c>
      <c r="AA1952" s="0" t="str">
        <f aca="false">VLOOKUP($D1952,metadata!$B$2:$Z$451,24,0)</f>
        <v/>
      </c>
      <c r="AB1952" s="0" t="str">
        <f aca="false">VLOOKUP($D1952,metadata!$B$2:$Z$451,25,0)</f>
        <v>by hand</v>
      </c>
      <c r="AC1952" s="0" t="n">
        <v>11.5</v>
      </c>
      <c r="AD1952" s="0" t="n">
        <v>100</v>
      </c>
      <c r="AF1952" s="0" t="n">
        <f aca="false">IF(AE1952="",V1952,AE1952)</f>
        <v>240</v>
      </c>
      <c r="AG1952" s="0" t="n">
        <f aca="false">ROUND(AC1952,1)</f>
        <v>11.5</v>
      </c>
      <c r="AH1952" s="0" t="n">
        <v>2006</v>
      </c>
      <c r="AI1952" s="0" t="s">
        <v>37</v>
      </c>
      <c r="AJ1952" s="0" t="s">
        <v>38</v>
      </c>
    </row>
    <row r="1953" customFormat="false" ht="13.8" hidden="false" customHeight="false" outlineLevel="0" collapsed="false">
      <c r="C1953" s="0" t="n">
        <v>1961</v>
      </c>
      <c r="D1953" s="3" t="str">
        <f aca="false">VLOOKUP(C1953,$A$1:$B$451,2)</f>
        <v>51-6</v>
      </c>
      <c r="E1953" s="0" t="str">
        <f aca="false">VLOOKUP($D1953,metadata!$B$2:$S$451,2,0)</f>
        <v>Suwa, A; Gotoh, T</v>
      </c>
      <c r="F1953" s="0" t="str">
        <f aca="false">VLOOKUP($D1953,metadata!$B$2:$S$451,3,0)</f>
        <v>Geographic variation in diapause induction and mode of diapause inheritance in Tetranychus pueraricola</v>
      </c>
      <c r="G1953" s="0" t="str">
        <f aca="false">VLOOKUP($D1953,metadata!$B$2:$S$451,4,0)</f>
        <v>10.1111/j.1439-0418.2006.01050.x</v>
      </c>
      <c r="H1953" s="0" t="str">
        <f aca="false">VLOOKUP($D1953,metadata!$B$2:$S$451,5,0)</f>
        <v>y</v>
      </c>
      <c r="I1953" s="0" t="str">
        <f aca="false">VLOOKUP($D1953,metadata!$B$2:$S$451,6,0)</f>
        <v>a</v>
      </c>
      <c r="J1953" s="0" t="str">
        <f aca="false">VLOOKUP($D1953,metadata!$B$2:$S$451,7,0)</f>
        <v>i</v>
      </c>
      <c r="K1953" s="0" t="n">
        <f aca="false">VLOOKUP($D1953,metadata!$B$2:$S$451,8,0)</f>
        <v>32</v>
      </c>
      <c r="L1953" s="0" t="n">
        <f aca="false">VLOOKUP($D1953,metadata!$B$2:$S$451,9,0)</f>
        <v>5</v>
      </c>
      <c r="M1953" s="0" t="str">
        <f aca="false">VLOOKUP($D1953,metadata!$B$2:$S$451,10,0)</f>
        <v/>
      </c>
      <c r="N1953" s="0" t="str">
        <f aca="false">VLOOKUP($D1953,metadata!$B$2:$S$451,11,0)</f>
        <v>Tetranychus pueraricola</v>
      </c>
      <c r="O1953" s="0" t="str">
        <f aca="false">VLOOKUP($D1953,metadata!$B$2:$S$451,12,0)</f>
        <v>Trombidiformes</v>
      </c>
      <c r="P1953" s="0" t="n">
        <f aca="false">VLOOKUP($D1953,metadata!$B$2:$S$451,13,0)</f>
        <v>6</v>
      </c>
      <c r="Q1953" s="0" t="n">
        <f aca="false">VLOOKUP($D1953,metadata!$B$2:$S$451,14,0)</f>
        <v>36.25</v>
      </c>
      <c r="R1953" s="0" t="n">
        <f aca="false">VLOOKUP($D1953,metadata!$B$2:$S$451,15,0)</f>
        <v>139.633333333333</v>
      </c>
      <c r="S1953" s="0" t="str">
        <f aca="false">VLOOKUP($D1953,metadata!$B$2:$S$451,16,0)</f>
        <v/>
      </c>
      <c r="T1953" s="0" t="str">
        <f aca="false">VLOOKUP($D1953,metadata!$B$2:$S$451,17,0)</f>
        <v/>
      </c>
      <c r="U1953" s="0" t="str">
        <f aca="false">VLOOKUP($D1953,metadata!$B$2:$S$451,18,0)</f>
        <v/>
      </c>
      <c r="V1953" s="0" t="n">
        <f aca="false">VLOOKUP($D1953,metadata!$B$2:$Z$451,19,0)</f>
        <v>240</v>
      </c>
      <c r="W1953" s="0" t="str">
        <f aca="false">VLOOKUP($D1953,metadata!$B$2:$Z$451,20,0)</f>
        <v>global average</v>
      </c>
      <c r="X1953" s="0" t="str">
        <f aca="false">VLOOKUP($D1953,metadata!$B$2:$Z$451,21,0)</f>
        <v/>
      </c>
      <c r="Y1953" s="0" t="str">
        <f aca="false">VLOOKUP($D1953,metadata!$B$2:$Z$451,22,0)</f>
        <v>t-51</v>
      </c>
      <c r="Z1953" s="0" t="str">
        <f aca="false">VLOOKUP($D1953,metadata!$B$2:$Z$451,23,0)</f>
        <v/>
      </c>
      <c r="AA1953" s="0" t="str">
        <f aca="false">VLOOKUP($D1953,metadata!$B$2:$Z$451,24,0)</f>
        <v/>
      </c>
      <c r="AB1953" s="0" t="str">
        <f aca="false">VLOOKUP($D1953,metadata!$B$2:$Z$451,25,0)</f>
        <v>by hand</v>
      </c>
      <c r="AC1953" s="0" t="n">
        <v>12</v>
      </c>
      <c r="AD1953" s="0" t="n">
        <v>20</v>
      </c>
      <c r="AF1953" s="0" t="n">
        <f aca="false">IF(AE1953="",V1953,AE1953)</f>
        <v>240</v>
      </c>
      <c r="AG1953" s="0" t="n">
        <f aca="false">ROUND(AC1953,1)</f>
        <v>12</v>
      </c>
      <c r="AH1953" s="0" t="n">
        <v>2006</v>
      </c>
      <c r="AI1953" s="0" t="s">
        <v>37</v>
      </c>
      <c r="AJ1953" s="0" t="s">
        <v>38</v>
      </c>
    </row>
    <row r="1954" customFormat="false" ht="13.8" hidden="false" customHeight="false" outlineLevel="0" collapsed="false">
      <c r="C1954" s="0" t="n">
        <v>1962</v>
      </c>
      <c r="D1954" s="3" t="str">
        <f aca="false">VLOOKUP(C1954,$A$1:$B$451,2)</f>
        <v>51-6</v>
      </c>
      <c r="E1954" s="0" t="str">
        <f aca="false">VLOOKUP($D1954,metadata!$B$2:$S$451,2,0)</f>
        <v>Suwa, A; Gotoh, T</v>
      </c>
      <c r="F1954" s="0" t="str">
        <f aca="false">VLOOKUP($D1954,metadata!$B$2:$S$451,3,0)</f>
        <v>Geographic variation in diapause induction and mode of diapause inheritance in Tetranychus pueraricola</v>
      </c>
      <c r="G1954" s="0" t="str">
        <f aca="false">VLOOKUP($D1954,metadata!$B$2:$S$451,4,0)</f>
        <v>10.1111/j.1439-0418.2006.01050.x</v>
      </c>
      <c r="H1954" s="0" t="str">
        <f aca="false">VLOOKUP($D1954,metadata!$B$2:$S$451,5,0)</f>
        <v>y</v>
      </c>
      <c r="I1954" s="0" t="str">
        <f aca="false">VLOOKUP($D1954,metadata!$B$2:$S$451,6,0)</f>
        <v>a</v>
      </c>
      <c r="J1954" s="0" t="str">
        <f aca="false">VLOOKUP($D1954,metadata!$B$2:$S$451,7,0)</f>
        <v>i</v>
      </c>
      <c r="K1954" s="0" t="n">
        <f aca="false">VLOOKUP($D1954,metadata!$B$2:$S$451,8,0)</f>
        <v>32</v>
      </c>
      <c r="L1954" s="0" t="n">
        <f aca="false">VLOOKUP($D1954,metadata!$B$2:$S$451,9,0)</f>
        <v>5</v>
      </c>
      <c r="M1954" s="0" t="str">
        <f aca="false">VLOOKUP($D1954,metadata!$B$2:$S$451,10,0)</f>
        <v/>
      </c>
      <c r="N1954" s="0" t="str">
        <f aca="false">VLOOKUP($D1954,metadata!$B$2:$S$451,11,0)</f>
        <v>Tetranychus pueraricola</v>
      </c>
      <c r="O1954" s="0" t="str">
        <f aca="false">VLOOKUP($D1954,metadata!$B$2:$S$451,12,0)</f>
        <v>Trombidiformes</v>
      </c>
      <c r="P1954" s="0" t="n">
        <f aca="false">VLOOKUP($D1954,metadata!$B$2:$S$451,13,0)</f>
        <v>6</v>
      </c>
      <c r="Q1954" s="0" t="n">
        <f aca="false">VLOOKUP($D1954,metadata!$B$2:$S$451,14,0)</f>
        <v>36.25</v>
      </c>
      <c r="R1954" s="0" t="n">
        <f aca="false">VLOOKUP($D1954,metadata!$B$2:$S$451,15,0)</f>
        <v>139.633333333333</v>
      </c>
      <c r="S1954" s="0" t="str">
        <f aca="false">VLOOKUP($D1954,metadata!$B$2:$S$451,16,0)</f>
        <v/>
      </c>
      <c r="T1954" s="0" t="str">
        <f aca="false">VLOOKUP($D1954,metadata!$B$2:$S$451,17,0)</f>
        <v/>
      </c>
      <c r="U1954" s="0" t="str">
        <f aca="false">VLOOKUP($D1954,metadata!$B$2:$S$451,18,0)</f>
        <v/>
      </c>
      <c r="V1954" s="0" t="n">
        <f aca="false">VLOOKUP($D1954,metadata!$B$2:$Z$451,19,0)</f>
        <v>240</v>
      </c>
      <c r="W1954" s="0" t="str">
        <f aca="false">VLOOKUP($D1954,metadata!$B$2:$Z$451,20,0)</f>
        <v>global average</v>
      </c>
      <c r="X1954" s="0" t="str">
        <f aca="false">VLOOKUP($D1954,metadata!$B$2:$Z$451,21,0)</f>
        <v/>
      </c>
      <c r="Y1954" s="0" t="str">
        <f aca="false">VLOOKUP($D1954,metadata!$B$2:$Z$451,22,0)</f>
        <v>t-51</v>
      </c>
      <c r="Z1954" s="0" t="str">
        <f aca="false">VLOOKUP($D1954,metadata!$B$2:$Z$451,23,0)</f>
        <v/>
      </c>
      <c r="AA1954" s="0" t="str">
        <f aca="false">VLOOKUP($D1954,metadata!$B$2:$Z$451,24,0)</f>
        <v/>
      </c>
      <c r="AB1954" s="0" t="str">
        <f aca="false">VLOOKUP($D1954,metadata!$B$2:$Z$451,25,0)</f>
        <v>by hand</v>
      </c>
      <c r="AC1954" s="0" t="n">
        <v>13</v>
      </c>
      <c r="AD1954" s="0" t="n">
        <v>0</v>
      </c>
      <c r="AF1954" s="0" t="n">
        <f aca="false">IF(AE1954="",V1954,AE1954)</f>
        <v>240</v>
      </c>
      <c r="AG1954" s="0" t="n">
        <f aca="false">ROUND(AC1954,1)</f>
        <v>13</v>
      </c>
      <c r="AH1954" s="0" t="n">
        <v>2006</v>
      </c>
      <c r="AI1954" s="0" t="s">
        <v>37</v>
      </c>
      <c r="AJ1954" s="0" t="s">
        <v>38</v>
      </c>
    </row>
    <row r="1955" customFormat="false" ht="13.8" hidden="false" customHeight="false" outlineLevel="0" collapsed="false">
      <c r="C1955" s="0" t="n">
        <v>1963</v>
      </c>
      <c r="D1955" s="3" t="str">
        <f aca="false">VLOOKUP(C1955,$A$1:$B$451,2)</f>
        <v>51-7</v>
      </c>
      <c r="E1955" s="0" t="str">
        <f aca="false">VLOOKUP($D1955,metadata!$B$2:$S$451,2,0)</f>
        <v>Suwa, A; Gotoh, T</v>
      </c>
      <c r="F1955" s="0" t="str">
        <f aca="false">VLOOKUP($D1955,metadata!$B$2:$S$451,3,0)</f>
        <v>Geographic variation in diapause induction and mode of diapause inheritance in Tetranychus pueraricola</v>
      </c>
      <c r="G1955" s="0" t="str">
        <f aca="false">VLOOKUP($D1955,metadata!$B$2:$S$451,4,0)</f>
        <v>10.1111/j.1439-0418.2006.01050.x</v>
      </c>
      <c r="H1955" s="0" t="str">
        <f aca="false">VLOOKUP($D1955,metadata!$B$2:$S$451,5,0)</f>
        <v>y</v>
      </c>
      <c r="I1955" s="0" t="str">
        <f aca="false">VLOOKUP($D1955,metadata!$B$2:$S$451,6,0)</f>
        <v>a</v>
      </c>
      <c r="J1955" s="0" t="str">
        <f aca="false">VLOOKUP($D1955,metadata!$B$2:$S$451,7,0)</f>
        <v>i</v>
      </c>
      <c r="K1955" s="0" t="n">
        <f aca="false">VLOOKUP($D1955,metadata!$B$2:$S$451,8,0)</f>
        <v>32</v>
      </c>
      <c r="L1955" s="0" t="n">
        <f aca="false">VLOOKUP($D1955,metadata!$B$2:$S$451,9,0)</f>
        <v>5</v>
      </c>
      <c r="M1955" s="0" t="str">
        <f aca="false">VLOOKUP($D1955,metadata!$B$2:$S$451,10,0)</f>
        <v/>
      </c>
      <c r="N1955" s="0" t="str">
        <f aca="false">VLOOKUP($D1955,metadata!$B$2:$S$451,11,0)</f>
        <v>Tetranychus pueraricola</v>
      </c>
      <c r="O1955" s="0" t="str">
        <f aca="false">VLOOKUP($D1955,metadata!$B$2:$S$451,12,0)</f>
        <v>Trombidiformes</v>
      </c>
      <c r="P1955" s="0" t="n">
        <f aca="false">VLOOKUP($D1955,metadata!$B$2:$S$451,13,0)</f>
        <v>7</v>
      </c>
      <c r="Q1955" s="0" t="n">
        <f aca="false">VLOOKUP($D1955,metadata!$B$2:$S$451,14,0)</f>
        <v>36.5333333333333</v>
      </c>
      <c r="R1955" s="0" t="n">
        <f aca="false">VLOOKUP($D1955,metadata!$B$2:$S$451,15,0)</f>
        <v>140.566666666667</v>
      </c>
      <c r="S1955" s="0" t="str">
        <f aca="false">VLOOKUP($D1955,metadata!$B$2:$S$451,16,0)</f>
        <v/>
      </c>
      <c r="T1955" s="0" t="str">
        <f aca="false">VLOOKUP($D1955,metadata!$B$2:$S$451,17,0)</f>
        <v/>
      </c>
      <c r="U1955" s="0" t="str">
        <f aca="false">VLOOKUP($D1955,metadata!$B$2:$S$451,18,0)</f>
        <v/>
      </c>
      <c r="V1955" s="0" t="n">
        <f aca="false">VLOOKUP($D1955,metadata!$B$2:$Z$451,19,0)</f>
        <v>240</v>
      </c>
      <c r="W1955" s="0" t="str">
        <f aca="false">VLOOKUP($D1955,metadata!$B$2:$Z$451,20,0)</f>
        <v>global average</v>
      </c>
      <c r="X1955" s="0" t="str">
        <f aca="false">VLOOKUP($D1955,metadata!$B$2:$Z$451,21,0)</f>
        <v/>
      </c>
      <c r="Y1955" s="0" t="str">
        <f aca="false">VLOOKUP($D1955,metadata!$B$2:$Z$451,22,0)</f>
        <v>t-51</v>
      </c>
      <c r="Z1955" s="0" t="str">
        <f aca="false">VLOOKUP($D1955,metadata!$B$2:$Z$451,23,0)</f>
        <v/>
      </c>
      <c r="AA1955" s="0" t="str">
        <f aca="false">VLOOKUP($D1955,metadata!$B$2:$Z$451,24,0)</f>
        <v/>
      </c>
      <c r="AB1955" s="0" t="str">
        <f aca="false">VLOOKUP($D1955,metadata!$B$2:$Z$451,25,0)</f>
        <v>by hand</v>
      </c>
      <c r="AC1955" s="0" t="n">
        <v>10</v>
      </c>
      <c r="AD1955" s="0" t="n">
        <v>100</v>
      </c>
      <c r="AF1955" s="0" t="n">
        <f aca="false">IF(AE1955="",V1955,AE1955)</f>
        <v>240</v>
      </c>
      <c r="AG1955" s="0" t="n">
        <f aca="false">ROUND(AC1955,1)</f>
        <v>10</v>
      </c>
      <c r="AH1955" s="0" t="n">
        <v>2006</v>
      </c>
      <c r="AI1955" s="0" t="s">
        <v>37</v>
      </c>
      <c r="AJ1955" s="0" t="s">
        <v>37</v>
      </c>
    </row>
    <row r="1956" customFormat="false" ht="13.8" hidden="false" customHeight="false" outlineLevel="0" collapsed="false">
      <c r="C1956" s="0" t="n">
        <v>1964</v>
      </c>
      <c r="D1956" s="3" t="str">
        <f aca="false">VLOOKUP(C1956,$A$1:$B$451,2)</f>
        <v>51-7</v>
      </c>
      <c r="E1956" s="0" t="str">
        <f aca="false">VLOOKUP($D1956,metadata!$B$2:$S$451,2,0)</f>
        <v>Suwa, A; Gotoh, T</v>
      </c>
      <c r="F1956" s="0" t="str">
        <f aca="false">VLOOKUP($D1956,metadata!$B$2:$S$451,3,0)</f>
        <v>Geographic variation in diapause induction and mode of diapause inheritance in Tetranychus pueraricola</v>
      </c>
      <c r="G1956" s="0" t="str">
        <f aca="false">VLOOKUP($D1956,metadata!$B$2:$S$451,4,0)</f>
        <v>10.1111/j.1439-0418.2006.01050.x</v>
      </c>
      <c r="H1956" s="0" t="str">
        <f aca="false">VLOOKUP($D1956,metadata!$B$2:$S$451,5,0)</f>
        <v>y</v>
      </c>
      <c r="I1956" s="0" t="str">
        <f aca="false">VLOOKUP($D1956,metadata!$B$2:$S$451,6,0)</f>
        <v>a</v>
      </c>
      <c r="J1956" s="0" t="str">
        <f aca="false">VLOOKUP($D1956,metadata!$B$2:$S$451,7,0)</f>
        <v>i</v>
      </c>
      <c r="K1956" s="0" t="n">
        <f aca="false">VLOOKUP($D1956,metadata!$B$2:$S$451,8,0)</f>
        <v>32</v>
      </c>
      <c r="L1956" s="0" t="n">
        <f aca="false">VLOOKUP($D1956,metadata!$B$2:$S$451,9,0)</f>
        <v>5</v>
      </c>
      <c r="M1956" s="0" t="str">
        <f aca="false">VLOOKUP($D1956,metadata!$B$2:$S$451,10,0)</f>
        <v/>
      </c>
      <c r="N1956" s="0" t="str">
        <f aca="false">VLOOKUP($D1956,metadata!$B$2:$S$451,11,0)</f>
        <v>Tetranychus pueraricola</v>
      </c>
      <c r="O1956" s="0" t="str">
        <f aca="false">VLOOKUP($D1956,metadata!$B$2:$S$451,12,0)</f>
        <v>Trombidiformes</v>
      </c>
      <c r="P1956" s="0" t="n">
        <f aca="false">VLOOKUP($D1956,metadata!$B$2:$S$451,13,0)</f>
        <v>7</v>
      </c>
      <c r="Q1956" s="0" t="n">
        <f aca="false">VLOOKUP($D1956,metadata!$B$2:$S$451,14,0)</f>
        <v>36.5333333333333</v>
      </c>
      <c r="R1956" s="0" t="n">
        <f aca="false">VLOOKUP($D1956,metadata!$B$2:$S$451,15,0)</f>
        <v>140.566666666667</v>
      </c>
      <c r="S1956" s="0" t="str">
        <f aca="false">VLOOKUP($D1956,metadata!$B$2:$S$451,16,0)</f>
        <v/>
      </c>
      <c r="T1956" s="0" t="str">
        <f aca="false">VLOOKUP($D1956,metadata!$B$2:$S$451,17,0)</f>
        <v/>
      </c>
      <c r="U1956" s="0" t="str">
        <f aca="false">VLOOKUP($D1956,metadata!$B$2:$S$451,18,0)</f>
        <v/>
      </c>
      <c r="V1956" s="0" t="n">
        <f aca="false">VLOOKUP($D1956,metadata!$B$2:$Z$451,19,0)</f>
        <v>240</v>
      </c>
      <c r="W1956" s="0" t="str">
        <f aca="false">VLOOKUP($D1956,metadata!$B$2:$Z$451,20,0)</f>
        <v>global average</v>
      </c>
      <c r="X1956" s="0" t="str">
        <f aca="false">VLOOKUP($D1956,metadata!$B$2:$Z$451,21,0)</f>
        <v/>
      </c>
      <c r="Y1956" s="0" t="str">
        <f aca="false">VLOOKUP($D1956,metadata!$B$2:$Z$451,22,0)</f>
        <v>t-51</v>
      </c>
      <c r="Z1956" s="0" t="str">
        <f aca="false">VLOOKUP($D1956,metadata!$B$2:$Z$451,23,0)</f>
        <v/>
      </c>
      <c r="AA1956" s="0" t="str">
        <f aca="false">VLOOKUP($D1956,metadata!$B$2:$Z$451,24,0)</f>
        <v/>
      </c>
      <c r="AB1956" s="0" t="str">
        <f aca="false">VLOOKUP($D1956,metadata!$B$2:$Z$451,25,0)</f>
        <v>by hand</v>
      </c>
      <c r="AC1956" s="0" t="n">
        <v>11</v>
      </c>
      <c r="AD1956" s="0" t="n">
        <v>100</v>
      </c>
      <c r="AF1956" s="0" t="n">
        <f aca="false">IF(AE1956="",V1956,AE1956)</f>
        <v>240</v>
      </c>
      <c r="AG1956" s="0" t="n">
        <f aca="false">ROUND(AC1956,1)</f>
        <v>11</v>
      </c>
      <c r="AH1956" s="0" t="n">
        <v>2006</v>
      </c>
      <c r="AI1956" s="0" t="s">
        <v>37</v>
      </c>
      <c r="AJ1956" s="0" t="s">
        <v>37</v>
      </c>
    </row>
    <row r="1957" customFormat="false" ht="13.8" hidden="false" customHeight="false" outlineLevel="0" collapsed="false">
      <c r="C1957" s="0" t="n">
        <v>1965</v>
      </c>
      <c r="D1957" s="3" t="str">
        <f aca="false">VLOOKUP(C1957,$A$1:$B$451,2)</f>
        <v>51-7</v>
      </c>
      <c r="E1957" s="0" t="str">
        <f aca="false">VLOOKUP($D1957,metadata!$B$2:$S$451,2,0)</f>
        <v>Suwa, A; Gotoh, T</v>
      </c>
      <c r="F1957" s="0" t="str">
        <f aca="false">VLOOKUP($D1957,metadata!$B$2:$S$451,3,0)</f>
        <v>Geographic variation in diapause induction and mode of diapause inheritance in Tetranychus pueraricola</v>
      </c>
      <c r="G1957" s="0" t="str">
        <f aca="false">VLOOKUP($D1957,metadata!$B$2:$S$451,4,0)</f>
        <v>10.1111/j.1439-0418.2006.01050.x</v>
      </c>
      <c r="H1957" s="0" t="str">
        <f aca="false">VLOOKUP($D1957,metadata!$B$2:$S$451,5,0)</f>
        <v>y</v>
      </c>
      <c r="I1957" s="0" t="str">
        <f aca="false">VLOOKUP($D1957,metadata!$B$2:$S$451,6,0)</f>
        <v>a</v>
      </c>
      <c r="J1957" s="0" t="str">
        <f aca="false">VLOOKUP($D1957,metadata!$B$2:$S$451,7,0)</f>
        <v>i</v>
      </c>
      <c r="K1957" s="0" t="n">
        <f aca="false">VLOOKUP($D1957,metadata!$B$2:$S$451,8,0)</f>
        <v>32</v>
      </c>
      <c r="L1957" s="0" t="n">
        <f aca="false">VLOOKUP($D1957,metadata!$B$2:$S$451,9,0)</f>
        <v>5</v>
      </c>
      <c r="M1957" s="0" t="str">
        <f aca="false">VLOOKUP($D1957,metadata!$B$2:$S$451,10,0)</f>
        <v/>
      </c>
      <c r="N1957" s="0" t="str">
        <f aca="false">VLOOKUP($D1957,metadata!$B$2:$S$451,11,0)</f>
        <v>Tetranychus pueraricola</v>
      </c>
      <c r="O1957" s="0" t="str">
        <f aca="false">VLOOKUP($D1957,metadata!$B$2:$S$451,12,0)</f>
        <v>Trombidiformes</v>
      </c>
      <c r="P1957" s="0" t="n">
        <f aca="false">VLOOKUP($D1957,metadata!$B$2:$S$451,13,0)</f>
        <v>7</v>
      </c>
      <c r="Q1957" s="0" t="n">
        <f aca="false">VLOOKUP($D1957,metadata!$B$2:$S$451,14,0)</f>
        <v>36.5333333333333</v>
      </c>
      <c r="R1957" s="0" t="n">
        <f aca="false">VLOOKUP($D1957,metadata!$B$2:$S$451,15,0)</f>
        <v>140.566666666667</v>
      </c>
      <c r="S1957" s="0" t="str">
        <f aca="false">VLOOKUP($D1957,metadata!$B$2:$S$451,16,0)</f>
        <v/>
      </c>
      <c r="T1957" s="0" t="str">
        <f aca="false">VLOOKUP($D1957,metadata!$B$2:$S$451,17,0)</f>
        <v/>
      </c>
      <c r="U1957" s="0" t="str">
        <f aca="false">VLOOKUP($D1957,metadata!$B$2:$S$451,18,0)</f>
        <v/>
      </c>
      <c r="V1957" s="0" t="n">
        <f aca="false">VLOOKUP($D1957,metadata!$B$2:$Z$451,19,0)</f>
        <v>240</v>
      </c>
      <c r="W1957" s="0" t="str">
        <f aca="false">VLOOKUP($D1957,metadata!$B$2:$Z$451,20,0)</f>
        <v>global average</v>
      </c>
      <c r="X1957" s="0" t="str">
        <f aca="false">VLOOKUP($D1957,metadata!$B$2:$Z$451,21,0)</f>
        <v/>
      </c>
      <c r="Y1957" s="0" t="str">
        <f aca="false">VLOOKUP($D1957,metadata!$B$2:$Z$451,22,0)</f>
        <v>t-51</v>
      </c>
      <c r="Z1957" s="0" t="str">
        <f aca="false">VLOOKUP($D1957,metadata!$B$2:$Z$451,23,0)</f>
        <v/>
      </c>
      <c r="AA1957" s="0" t="str">
        <f aca="false">VLOOKUP($D1957,metadata!$B$2:$Z$451,24,0)</f>
        <v/>
      </c>
      <c r="AB1957" s="0" t="str">
        <f aca="false">VLOOKUP($D1957,metadata!$B$2:$Z$451,25,0)</f>
        <v>by hand</v>
      </c>
      <c r="AC1957" s="0" t="n">
        <v>11.5</v>
      </c>
      <c r="AD1957" s="0" t="n">
        <v>91.6666666666667</v>
      </c>
      <c r="AF1957" s="0" t="n">
        <f aca="false">IF(AE1957="",V1957,AE1957)</f>
        <v>240</v>
      </c>
      <c r="AG1957" s="0" t="n">
        <f aca="false">ROUND(AC1957,1)</f>
        <v>11.5</v>
      </c>
      <c r="AH1957" s="0" t="n">
        <v>2006</v>
      </c>
      <c r="AI1957" s="0" t="s">
        <v>37</v>
      </c>
      <c r="AJ1957" s="0" t="s">
        <v>37</v>
      </c>
    </row>
    <row r="1958" customFormat="false" ht="13.8" hidden="false" customHeight="false" outlineLevel="0" collapsed="false">
      <c r="C1958" s="0" t="n">
        <v>1966</v>
      </c>
      <c r="D1958" s="3" t="str">
        <f aca="false">VLOOKUP(C1958,$A$1:$B$451,2)</f>
        <v>51-7</v>
      </c>
      <c r="E1958" s="0" t="str">
        <f aca="false">VLOOKUP($D1958,metadata!$B$2:$S$451,2,0)</f>
        <v>Suwa, A; Gotoh, T</v>
      </c>
      <c r="F1958" s="0" t="str">
        <f aca="false">VLOOKUP($D1958,metadata!$B$2:$S$451,3,0)</f>
        <v>Geographic variation in diapause induction and mode of diapause inheritance in Tetranychus pueraricola</v>
      </c>
      <c r="G1958" s="0" t="str">
        <f aca="false">VLOOKUP($D1958,metadata!$B$2:$S$451,4,0)</f>
        <v>10.1111/j.1439-0418.2006.01050.x</v>
      </c>
      <c r="H1958" s="0" t="str">
        <f aca="false">VLOOKUP($D1958,metadata!$B$2:$S$451,5,0)</f>
        <v>y</v>
      </c>
      <c r="I1958" s="0" t="str">
        <f aca="false">VLOOKUP($D1958,metadata!$B$2:$S$451,6,0)</f>
        <v>a</v>
      </c>
      <c r="J1958" s="0" t="str">
        <f aca="false">VLOOKUP($D1958,metadata!$B$2:$S$451,7,0)</f>
        <v>i</v>
      </c>
      <c r="K1958" s="0" t="n">
        <f aca="false">VLOOKUP($D1958,metadata!$B$2:$S$451,8,0)</f>
        <v>32</v>
      </c>
      <c r="L1958" s="0" t="n">
        <f aca="false">VLOOKUP($D1958,metadata!$B$2:$S$451,9,0)</f>
        <v>5</v>
      </c>
      <c r="M1958" s="0" t="str">
        <f aca="false">VLOOKUP($D1958,metadata!$B$2:$S$451,10,0)</f>
        <v/>
      </c>
      <c r="N1958" s="0" t="str">
        <f aca="false">VLOOKUP($D1958,metadata!$B$2:$S$451,11,0)</f>
        <v>Tetranychus pueraricola</v>
      </c>
      <c r="O1958" s="0" t="str">
        <f aca="false">VLOOKUP($D1958,metadata!$B$2:$S$451,12,0)</f>
        <v>Trombidiformes</v>
      </c>
      <c r="P1958" s="0" t="n">
        <f aca="false">VLOOKUP($D1958,metadata!$B$2:$S$451,13,0)</f>
        <v>7</v>
      </c>
      <c r="Q1958" s="0" t="n">
        <f aca="false">VLOOKUP($D1958,metadata!$B$2:$S$451,14,0)</f>
        <v>36.5333333333333</v>
      </c>
      <c r="R1958" s="0" t="n">
        <f aca="false">VLOOKUP($D1958,metadata!$B$2:$S$451,15,0)</f>
        <v>140.566666666667</v>
      </c>
      <c r="S1958" s="0" t="str">
        <f aca="false">VLOOKUP($D1958,metadata!$B$2:$S$451,16,0)</f>
        <v/>
      </c>
      <c r="T1958" s="0" t="str">
        <f aca="false">VLOOKUP($D1958,metadata!$B$2:$S$451,17,0)</f>
        <v/>
      </c>
      <c r="U1958" s="0" t="str">
        <f aca="false">VLOOKUP($D1958,metadata!$B$2:$S$451,18,0)</f>
        <v/>
      </c>
      <c r="V1958" s="0" t="n">
        <f aca="false">VLOOKUP($D1958,metadata!$B$2:$Z$451,19,0)</f>
        <v>240</v>
      </c>
      <c r="W1958" s="0" t="str">
        <f aca="false">VLOOKUP($D1958,metadata!$B$2:$Z$451,20,0)</f>
        <v>global average</v>
      </c>
      <c r="X1958" s="0" t="str">
        <f aca="false">VLOOKUP($D1958,metadata!$B$2:$Z$451,21,0)</f>
        <v/>
      </c>
      <c r="Y1958" s="0" t="str">
        <f aca="false">VLOOKUP($D1958,metadata!$B$2:$Z$451,22,0)</f>
        <v>t-51</v>
      </c>
      <c r="Z1958" s="0" t="str">
        <f aca="false">VLOOKUP($D1958,metadata!$B$2:$Z$451,23,0)</f>
        <v/>
      </c>
      <c r="AA1958" s="0" t="str">
        <f aca="false">VLOOKUP($D1958,metadata!$B$2:$Z$451,24,0)</f>
        <v/>
      </c>
      <c r="AB1958" s="0" t="str">
        <f aca="false">VLOOKUP($D1958,metadata!$B$2:$Z$451,25,0)</f>
        <v>by hand</v>
      </c>
      <c r="AC1958" s="0" t="n">
        <v>12</v>
      </c>
      <c r="AD1958" s="0" t="n">
        <v>11.6666666666667</v>
      </c>
      <c r="AF1958" s="0" t="n">
        <f aca="false">IF(AE1958="",V1958,AE1958)</f>
        <v>240</v>
      </c>
      <c r="AG1958" s="0" t="n">
        <f aca="false">ROUND(AC1958,1)</f>
        <v>12</v>
      </c>
      <c r="AH1958" s="0" t="n">
        <v>2006</v>
      </c>
      <c r="AI1958" s="0" t="s">
        <v>37</v>
      </c>
      <c r="AJ1958" s="0" t="s">
        <v>37</v>
      </c>
    </row>
    <row r="1959" customFormat="false" ht="13.8" hidden="false" customHeight="false" outlineLevel="0" collapsed="false">
      <c r="C1959" s="0" t="n">
        <v>1967</v>
      </c>
      <c r="D1959" s="3" t="str">
        <f aca="false">VLOOKUP(C1959,$A$1:$B$451,2)</f>
        <v>51-7</v>
      </c>
      <c r="E1959" s="0" t="str">
        <f aca="false">VLOOKUP($D1959,metadata!$B$2:$S$451,2,0)</f>
        <v>Suwa, A; Gotoh, T</v>
      </c>
      <c r="F1959" s="0" t="str">
        <f aca="false">VLOOKUP($D1959,metadata!$B$2:$S$451,3,0)</f>
        <v>Geographic variation in diapause induction and mode of diapause inheritance in Tetranychus pueraricola</v>
      </c>
      <c r="G1959" s="0" t="str">
        <f aca="false">VLOOKUP($D1959,metadata!$B$2:$S$451,4,0)</f>
        <v>10.1111/j.1439-0418.2006.01050.x</v>
      </c>
      <c r="H1959" s="0" t="str">
        <f aca="false">VLOOKUP($D1959,metadata!$B$2:$S$451,5,0)</f>
        <v>y</v>
      </c>
      <c r="I1959" s="0" t="str">
        <f aca="false">VLOOKUP($D1959,metadata!$B$2:$S$451,6,0)</f>
        <v>a</v>
      </c>
      <c r="J1959" s="0" t="str">
        <f aca="false">VLOOKUP($D1959,metadata!$B$2:$S$451,7,0)</f>
        <v>i</v>
      </c>
      <c r="K1959" s="0" t="n">
        <f aca="false">VLOOKUP($D1959,metadata!$B$2:$S$451,8,0)</f>
        <v>32</v>
      </c>
      <c r="L1959" s="0" t="n">
        <f aca="false">VLOOKUP($D1959,metadata!$B$2:$S$451,9,0)</f>
        <v>5</v>
      </c>
      <c r="M1959" s="0" t="str">
        <f aca="false">VLOOKUP($D1959,metadata!$B$2:$S$451,10,0)</f>
        <v/>
      </c>
      <c r="N1959" s="0" t="str">
        <f aca="false">VLOOKUP($D1959,metadata!$B$2:$S$451,11,0)</f>
        <v>Tetranychus pueraricola</v>
      </c>
      <c r="O1959" s="0" t="str">
        <f aca="false">VLOOKUP($D1959,metadata!$B$2:$S$451,12,0)</f>
        <v>Trombidiformes</v>
      </c>
      <c r="P1959" s="0" t="n">
        <f aca="false">VLOOKUP($D1959,metadata!$B$2:$S$451,13,0)</f>
        <v>7</v>
      </c>
      <c r="Q1959" s="0" t="n">
        <f aca="false">VLOOKUP($D1959,metadata!$B$2:$S$451,14,0)</f>
        <v>36.5333333333333</v>
      </c>
      <c r="R1959" s="0" t="n">
        <f aca="false">VLOOKUP($D1959,metadata!$B$2:$S$451,15,0)</f>
        <v>140.566666666667</v>
      </c>
      <c r="S1959" s="0" t="str">
        <f aca="false">VLOOKUP($D1959,metadata!$B$2:$S$451,16,0)</f>
        <v/>
      </c>
      <c r="T1959" s="0" t="str">
        <f aca="false">VLOOKUP($D1959,metadata!$B$2:$S$451,17,0)</f>
        <v/>
      </c>
      <c r="U1959" s="0" t="str">
        <f aca="false">VLOOKUP($D1959,metadata!$B$2:$S$451,18,0)</f>
        <v/>
      </c>
      <c r="V1959" s="0" t="n">
        <f aca="false">VLOOKUP($D1959,metadata!$B$2:$Z$451,19,0)</f>
        <v>240</v>
      </c>
      <c r="W1959" s="0" t="str">
        <f aca="false">VLOOKUP($D1959,metadata!$B$2:$Z$451,20,0)</f>
        <v>global average</v>
      </c>
      <c r="X1959" s="0" t="str">
        <f aca="false">VLOOKUP($D1959,metadata!$B$2:$Z$451,21,0)</f>
        <v/>
      </c>
      <c r="Y1959" s="0" t="str">
        <f aca="false">VLOOKUP($D1959,metadata!$B$2:$Z$451,22,0)</f>
        <v>t-51</v>
      </c>
      <c r="Z1959" s="0" t="str">
        <f aca="false">VLOOKUP($D1959,metadata!$B$2:$Z$451,23,0)</f>
        <v/>
      </c>
      <c r="AA1959" s="0" t="str">
        <f aca="false">VLOOKUP($D1959,metadata!$B$2:$Z$451,24,0)</f>
        <v/>
      </c>
      <c r="AB1959" s="0" t="str">
        <f aca="false">VLOOKUP($D1959,metadata!$B$2:$Z$451,25,0)</f>
        <v>by hand</v>
      </c>
      <c r="AC1959" s="0" t="n">
        <v>13</v>
      </c>
      <c r="AD1959" s="0" t="n">
        <v>0</v>
      </c>
      <c r="AF1959" s="0" t="n">
        <f aca="false">IF(AE1959="",V1959,AE1959)</f>
        <v>240</v>
      </c>
      <c r="AG1959" s="0" t="n">
        <f aca="false">ROUND(AC1959,1)</f>
        <v>13</v>
      </c>
      <c r="AH1959" s="0" t="n">
        <v>2006</v>
      </c>
      <c r="AI1959" s="0" t="s">
        <v>37</v>
      </c>
      <c r="AJ1959" s="0" t="s">
        <v>37</v>
      </c>
    </row>
    <row r="1960" customFormat="false" ht="13.8" hidden="false" customHeight="false" outlineLevel="0" collapsed="false">
      <c r="C1960" s="0" t="n">
        <v>1968</v>
      </c>
      <c r="D1960" s="3" t="str">
        <f aca="false">VLOOKUP(C1960,$A$1:$B$451,2)</f>
        <v>51-8</v>
      </c>
      <c r="E1960" s="0" t="str">
        <f aca="false">VLOOKUP($D1960,metadata!$B$2:$S$451,2,0)</f>
        <v>Suwa, A; Gotoh, T</v>
      </c>
      <c r="F1960" s="0" t="str">
        <f aca="false">VLOOKUP($D1960,metadata!$B$2:$S$451,3,0)</f>
        <v>Geographic variation in diapause induction and mode of diapause inheritance in Tetranychus pueraricola</v>
      </c>
      <c r="G1960" s="0" t="str">
        <f aca="false">VLOOKUP($D1960,metadata!$B$2:$S$451,4,0)</f>
        <v>10.1111/j.1439-0418.2006.01050.x</v>
      </c>
      <c r="H1960" s="0" t="str">
        <f aca="false">VLOOKUP($D1960,metadata!$B$2:$S$451,5,0)</f>
        <v>y</v>
      </c>
      <c r="I1960" s="0" t="str">
        <f aca="false">VLOOKUP($D1960,metadata!$B$2:$S$451,6,0)</f>
        <v>a</v>
      </c>
      <c r="J1960" s="0" t="str">
        <f aca="false">VLOOKUP($D1960,metadata!$B$2:$S$451,7,0)</f>
        <v>i</v>
      </c>
      <c r="K1960" s="0" t="n">
        <f aca="false">VLOOKUP($D1960,metadata!$B$2:$S$451,8,0)</f>
        <v>32</v>
      </c>
      <c r="L1960" s="0" t="n">
        <f aca="false">VLOOKUP($D1960,metadata!$B$2:$S$451,9,0)</f>
        <v>5</v>
      </c>
      <c r="M1960" s="0" t="str">
        <f aca="false">VLOOKUP($D1960,metadata!$B$2:$S$451,10,0)</f>
        <v/>
      </c>
      <c r="N1960" s="0" t="str">
        <f aca="false">VLOOKUP($D1960,metadata!$B$2:$S$451,11,0)</f>
        <v>Tetranychus pueraricola</v>
      </c>
      <c r="O1960" s="0" t="str">
        <f aca="false">VLOOKUP($D1960,metadata!$B$2:$S$451,12,0)</f>
        <v>Trombidiformes</v>
      </c>
      <c r="P1960" s="0" t="n">
        <f aca="false">VLOOKUP($D1960,metadata!$B$2:$S$451,13,0)</f>
        <v>8</v>
      </c>
      <c r="Q1960" s="0" t="n">
        <f aca="false">VLOOKUP($D1960,metadata!$B$2:$S$451,14,0)</f>
        <v>36.25</v>
      </c>
      <c r="R1960" s="0" t="n">
        <f aca="false">VLOOKUP($D1960,metadata!$B$2:$S$451,15,0)</f>
        <v>137.983333333333</v>
      </c>
      <c r="S1960" s="0" t="str">
        <f aca="false">VLOOKUP($D1960,metadata!$B$2:$S$451,16,0)</f>
        <v/>
      </c>
      <c r="T1960" s="0" t="str">
        <f aca="false">VLOOKUP($D1960,metadata!$B$2:$S$451,17,0)</f>
        <v/>
      </c>
      <c r="U1960" s="0" t="str">
        <f aca="false">VLOOKUP($D1960,metadata!$B$2:$S$451,18,0)</f>
        <v/>
      </c>
      <c r="V1960" s="0" t="n">
        <f aca="false">VLOOKUP($D1960,metadata!$B$2:$Z$451,19,0)</f>
        <v>240</v>
      </c>
      <c r="W1960" s="0" t="str">
        <f aca="false">VLOOKUP($D1960,metadata!$B$2:$Z$451,20,0)</f>
        <v>global average</v>
      </c>
      <c r="X1960" s="0" t="str">
        <f aca="false">VLOOKUP($D1960,metadata!$B$2:$Z$451,21,0)</f>
        <v/>
      </c>
      <c r="Y1960" s="0" t="str">
        <f aca="false">VLOOKUP($D1960,metadata!$B$2:$Z$451,22,0)</f>
        <v>t-51</v>
      </c>
      <c r="Z1960" s="0" t="str">
        <f aca="false">VLOOKUP($D1960,metadata!$B$2:$Z$451,23,0)</f>
        <v/>
      </c>
      <c r="AA1960" s="0" t="str">
        <f aca="false">VLOOKUP($D1960,metadata!$B$2:$Z$451,24,0)</f>
        <v/>
      </c>
      <c r="AB1960" s="0" t="str">
        <f aca="false">VLOOKUP($D1960,metadata!$B$2:$Z$451,25,0)</f>
        <v>by hand</v>
      </c>
      <c r="AC1960" s="0" t="n">
        <v>10</v>
      </c>
      <c r="AD1960" s="0" t="n">
        <v>100</v>
      </c>
      <c r="AF1960" s="0" t="n">
        <f aca="false">IF(AE1960="",V1960,AE1960)</f>
        <v>240</v>
      </c>
      <c r="AG1960" s="0" t="n">
        <f aca="false">ROUND(AC1960,1)</f>
        <v>10</v>
      </c>
      <c r="AH1960" s="0" t="n">
        <v>2006</v>
      </c>
      <c r="AI1960" s="0" t="s">
        <v>37</v>
      </c>
      <c r="AJ1960" s="0" t="s">
        <v>38</v>
      </c>
    </row>
    <row r="1961" customFormat="false" ht="13.8" hidden="false" customHeight="false" outlineLevel="0" collapsed="false">
      <c r="C1961" s="0" t="n">
        <v>1969</v>
      </c>
      <c r="D1961" s="3" t="str">
        <f aca="false">VLOOKUP(C1961,$A$1:$B$451,2)</f>
        <v>51-8</v>
      </c>
      <c r="E1961" s="0" t="str">
        <f aca="false">VLOOKUP($D1961,metadata!$B$2:$S$451,2,0)</f>
        <v>Suwa, A; Gotoh, T</v>
      </c>
      <c r="F1961" s="0" t="str">
        <f aca="false">VLOOKUP($D1961,metadata!$B$2:$S$451,3,0)</f>
        <v>Geographic variation in diapause induction and mode of diapause inheritance in Tetranychus pueraricola</v>
      </c>
      <c r="G1961" s="0" t="str">
        <f aca="false">VLOOKUP($D1961,metadata!$B$2:$S$451,4,0)</f>
        <v>10.1111/j.1439-0418.2006.01050.x</v>
      </c>
      <c r="H1961" s="0" t="str">
        <f aca="false">VLOOKUP($D1961,metadata!$B$2:$S$451,5,0)</f>
        <v>y</v>
      </c>
      <c r="I1961" s="0" t="str">
        <f aca="false">VLOOKUP($D1961,metadata!$B$2:$S$451,6,0)</f>
        <v>a</v>
      </c>
      <c r="J1961" s="0" t="str">
        <f aca="false">VLOOKUP($D1961,metadata!$B$2:$S$451,7,0)</f>
        <v>i</v>
      </c>
      <c r="K1961" s="0" t="n">
        <f aca="false">VLOOKUP($D1961,metadata!$B$2:$S$451,8,0)</f>
        <v>32</v>
      </c>
      <c r="L1961" s="0" t="n">
        <f aca="false">VLOOKUP($D1961,metadata!$B$2:$S$451,9,0)</f>
        <v>5</v>
      </c>
      <c r="M1961" s="0" t="str">
        <f aca="false">VLOOKUP($D1961,metadata!$B$2:$S$451,10,0)</f>
        <v/>
      </c>
      <c r="N1961" s="0" t="str">
        <f aca="false">VLOOKUP($D1961,metadata!$B$2:$S$451,11,0)</f>
        <v>Tetranychus pueraricola</v>
      </c>
      <c r="O1961" s="0" t="str">
        <f aca="false">VLOOKUP($D1961,metadata!$B$2:$S$451,12,0)</f>
        <v>Trombidiformes</v>
      </c>
      <c r="P1961" s="0" t="n">
        <f aca="false">VLOOKUP($D1961,metadata!$B$2:$S$451,13,0)</f>
        <v>8</v>
      </c>
      <c r="Q1961" s="0" t="n">
        <f aca="false">VLOOKUP($D1961,metadata!$B$2:$S$451,14,0)</f>
        <v>36.25</v>
      </c>
      <c r="R1961" s="0" t="n">
        <f aca="false">VLOOKUP($D1961,metadata!$B$2:$S$451,15,0)</f>
        <v>137.983333333333</v>
      </c>
      <c r="S1961" s="0" t="str">
        <f aca="false">VLOOKUP($D1961,metadata!$B$2:$S$451,16,0)</f>
        <v/>
      </c>
      <c r="T1961" s="0" t="str">
        <f aca="false">VLOOKUP($D1961,metadata!$B$2:$S$451,17,0)</f>
        <v/>
      </c>
      <c r="U1961" s="0" t="str">
        <f aca="false">VLOOKUP($D1961,metadata!$B$2:$S$451,18,0)</f>
        <v/>
      </c>
      <c r="V1961" s="0" t="n">
        <f aca="false">VLOOKUP($D1961,metadata!$B$2:$Z$451,19,0)</f>
        <v>240</v>
      </c>
      <c r="W1961" s="0" t="str">
        <f aca="false">VLOOKUP($D1961,metadata!$B$2:$Z$451,20,0)</f>
        <v>global average</v>
      </c>
      <c r="X1961" s="0" t="str">
        <f aca="false">VLOOKUP($D1961,metadata!$B$2:$Z$451,21,0)</f>
        <v/>
      </c>
      <c r="Y1961" s="0" t="str">
        <f aca="false">VLOOKUP($D1961,metadata!$B$2:$Z$451,22,0)</f>
        <v>t-51</v>
      </c>
      <c r="Z1961" s="0" t="str">
        <f aca="false">VLOOKUP($D1961,metadata!$B$2:$Z$451,23,0)</f>
        <v/>
      </c>
      <c r="AA1961" s="0" t="str">
        <f aca="false">VLOOKUP($D1961,metadata!$B$2:$Z$451,24,0)</f>
        <v/>
      </c>
      <c r="AB1961" s="0" t="str">
        <f aca="false">VLOOKUP($D1961,metadata!$B$2:$Z$451,25,0)</f>
        <v>by hand</v>
      </c>
      <c r="AC1961" s="0" t="n">
        <v>11</v>
      </c>
      <c r="AD1961" s="0" t="n">
        <v>100</v>
      </c>
      <c r="AF1961" s="0" t="n">
        <f aca="false">IF(AE1961="",V1961,AE1961)</f>
        <v>240</v>
      </c>
      <c r="AG1961" s="0" t="n">
        <f aca="false">ROUND(AC1961,1)</f>
        <v>11</v>
      </c>
      <c r="AH1961" s="0" t="n">
        <v>2006</v>
      </c>
      <c r="AI1961" s="0" t="s">
        <v>37</v>
      </c>
      <c r="AJ1961" s="0" t="s">
        <v>38</v>
      </c>
    </row>
    <row r="1962" customFormat="false" ht="13.8" hidden="false" customHeight="false" outlineLevel="0" collapsed="false">
      <c r="C1962" s="0" t="n">
        <v>1970</v>
      </c>
      <c r="D1962" s="3" t="str">
        <f aca="false">VLOOKUP(C1962,$A$1:$B$451,2)</f>
        <v>51-8</v>
      </c>
      <c r="E1962" s="0" t="str">
        <f aca="false">VLOOKUP($D1962,metadata!$B$2:$S$451,2,0)</f>
        <v>Suwa, A; Gotoh, T</v>
      </c>
      <c r="F1962" s="0" t="str">
        <f aca="false">VLOOKUP($D1962,metadata!$B$2:$S$451,3,0)</f>
        <v>Geographic variation in diapause induction and mode of diapause inheritance in Tetranychus pueraricola</v>
      </c>
      <c r="G1962" s="0" t="str">
        <f aca="false">VLOOKUP($D1962,metadata!$B$2:$S$451,4,0)</f>
        <v>10.1111/j.1439-0418.2006.01050.x</v>
      </c>
      <c r="H1962" s="0" t="str">
        <f aca="false">VLOOKUP($D1962,metadata!$B$2:$S$451,5,0)</f>
        <v>y</v>
      </c>
      <c r="I1962" s="0" t="str">
        <f aca="false">VLOOKUP($D1962,metadata!$B$2:$S$451,6,0)</f>
        <v>a</v>
      </c>
      <c r="J1962" s="0" t="str">
        <f aca="false">VLOOKUP($D1962,metadata!$B$2:$S$451,7,0)</f>
        <v>i</v>
      </c>
      <c r="K1962" s="0" t="n">
        <f aca="false">VLOOKUP($D1962,metadata!$B$2:$S$451,8,0)</f>
        <v>32</v>
      </c>
      <c r="L1962" s="0" t="n">
        <f aca="false">VLOOKUP($D1962,metadata!$B$2:$S$451,9,0)</f>
        <v>5</v>
      </c>
      <c r="M1962" s="0" t="str">
        <f aca="false">VLOOKUP($D1962,metadata!$B$2:$S$451,10,0)</f>
        <v/>
      </c>
      <c r="N1962" s="0" t="str">
        <f aca="false">VLOOKUP($D1962,metadata!$B$2:$S$451,11,0)</f>
        <v>Tetranychus pueraricola</v>
      </c>
      <c r="O1962" s="0" t="str">
        <f aca="false">VLOOKUP($D1962,metadata!$B$2:$S$451,12,0)</f>
        <v>Trombidiformes</v>
      </c>
      <c r="P1962" s="0" t="n">
        <f aca="false">VLOOKUP($D1962,metadata!$B$2:$S$451,13,0)</f>
        <v>8</v>
      </c>
      <c r="Q1962" s="0" t="n">
        <f aca="false">VLOOKUP($D1962,metadata!$B$2:$S$451,14,0)</f>
        <v>36.25</v>
      </c>
      <c r="R1962" s="0" t="n">
        <f aca="false">VLOOKUP($D1962,metadata!$B$2:$S$451,15,0)</f>
        <v>137.983333333333</v>
      </c>
      <c r="S1962" s="0" t="str">
        <f aca="false">VLOOKUP($D1962,metadata!$B$2:$S$451,16,0)</f>
        <v/>
      </c>
      <c r="T1962" s="0" t="str">
        <f aca="false">VLOOKUP($D1962,metadata!$B$2:$S$451,17,0)</f>
        <v/>
      </c>
      <c r="U1962" s="0" t="str">
        <f aca="false">VLOOKUP($D1962,metadata!$B$2:$S$451,18,0)</f>
        <v/>
      </c>
      <c r="V1962" s="0" t="n">
        <f aca="false">VLOOKUP($D1962,metadata!$B$2:$Z$451,19,0)</f>
        <v>240</v>
      </c>
      <c r="W1962" s="0" t="str">
        <f aca="false">VLOOKUP($D1962,metadata!$B$2:$Z$451,20,0)</f>
        <v>global average</v>
      </c>
      <c r="X1962" s="0" t="str">
        <f aca="false">VLOOKUP($D1962,metadata!$B$2:$Z$451,21,0)</f>
        <v/>
      </c>
      <c r="Y1962" s="0" t="str">
        <f aca="false">VLOOKUP($D1962,metadata!$B$2:$Z$451,22,0)</f>
        <v>t-51</v>
      </c>
      <c r="Z1962" s="0" t="str">
        <f aca="false">VLOOKUP($D1962,metadata!$B$2:$Z$451,23,0)</f>
        <v/>
      </c>
      <c r="AA1962" s="0" t="str">
        <f aca="false">VLOOKUP($D1962,metadata!$B$2:$Z$451,24,0)</f>
        <v/>
      </c>
      <c r="AB1962" s="0" t="str">
        <f aca="false">VLOOKUP($D1962,metadata!$B$2:$Z$451,25,0)</f>
        <v>by hand</v>
      </c>
      <c r="AC1962" s="0" t="n">
        <v>11.5</v>
      </c>
      <c r="AD1962" s="0" t="n">
        <v>100</v>
      </c>
      <c r="AF1962" s="0" t="n">
        <f aca="false">IF(AE1962="",V1962,AE1962)</f>
        <v>240</v>
      </c>
      <c r="AG1962" s="0" t="n">
        <f aca="false">ROUND(AC1962,1)</f>
        <v>11.5</v>
      </c>
      <c r="AH1962" s="0" t="n">
        <v>2006</v>
      </c>
      <c r="AI1962" s="0" t="s">
        <v>37</v>
      </c>
      <c r="AJ1962" s="0" t="s">
        <v>38</v>
      </c>
    </row>
    <row r="1963" customFormat="false" ht="13.8" hidden="false" customHeight="false" outlineLevel="0" collapsed="false">
      <c r="C1963" s="0" t="n">
        <v>1971</v>
      </c>
      <c r="D1963" s="3" t="str">
        <f aca="false">VLOOKUP(C1963,$A$1:$B$451,2)</f>
        <v>51-8</v>
      </c>
      <c r="E1963" s="0" t="str">
        <f aca="false">VLOOKUP($D1963,metadata!$B$2:$S$451,2,0)</f>
        <v>Suwa, A; Gotoh, T</v>
      </c>
      <c r="F1963" s="0" t="str">
        <f aca="false">VLOOKUP($D1963,metadata!$B$2:$S$451,3,0)</f>
        <v>Geographic variation in diapause induction and mode of diapause inheritance in Tetranychus pueraricola</v>
      </c>
      <c r="G1963" s="0" t="str">
        <f aca="false">VLOOKUP($D1963,metadata!$B$2:$S$451,4,0)</f>
        <v>10.1111/j.1439-0418.2006.01050.x</v>
      </c>
      <c r="H1963" s="0" t="str">
        <f aca="false">VLOOKUP($D1963,metadata!$B$2:$S$451,5,0)</f>
        <v>y</v>
      </c>
      <c r="I1963" s="0" t="str">
        <f aca="false">VLOOKUP($D1963,metadata!$B$2:$S$451,6,0)</f>
        <v>a</v>
      </c>
      <c r="J1963" s="0" t="str">
        <f aca="false">VLOOKUP($D1963,metadata!$B$2:$S$451,7,0)</f>
        <v>i</v>
      </c>
      <c r="K1963" s="0" t="n">
        <f aca="false">VLOOKUP($D1963,metadata!$B$2:$S$451,8,0)</f>
        <v>32</v>
      </c>
      <c r="L1963" s="0" t="n">
        <f aca="false">VLOOKUP($D1963,metadata!$B$2:$S$451,9,0)</f>
        <v>5</v>
      </c>
      <c r="M1963" s="0" t="str">
        <f aca="false">VLOOKUP($D1963,metadata!$B$2:$S$451,10,0)</f>
        <v/>
      </c>
      <c r="N1963" s="0" t="str">
        <f aca="false">VLOOKUP($D1963,metadata!$B$2:$S$451,11,0)</f>
        <v>Tetranychus pueraricola</v>
      </c>
      <c r="O1963" s="0" t="str">
        <f aca="false">VLOOKUP($D1963,metadata!$B$2:$S$451,12,0)</f>
        <v>Trombidiformes</v>
      </c>
      <c r="P1963" s="0" t="n">
        <f aca="false">VLOOKUP($D1963,metadata!$B$2:$S$451,13,0)</f>
        <v>8</v>
      </c>
      <c r="Q1963" s="0" t="n">
        <f aca="false">VLOOKUP($D1963,metadata!$B$2:$S$451,14,0)</f>
        <v>36.25</v>
      </c>
      <c r="R1963" s="0" t="n">
        <f aca="false">VLOOKUP($D1963,metadata!$B$2:$S$451,15,0)</f>
        <v>137.983333333333</v>
      </c>
      <c r="S1963" s="0" t="str">
        <f aca="false">VLOOKUP($D1963,metadata!$B$2:$S$451,16,0)</f>
        <v/>
      </c>
      <c r="T1963" s="0" t="str">
        <f aca="false">VLOOKUP($D1963,metadata!$B$2:$S$451,17,0)</f>
        <v/>
      </c>
      <c r="U1963" s="0" t="str">
        <f aca="false">VLOOKUP($D1963,metadata!$B$2:$S$451,18,0)</f>
        <v/>
      </c>
      <c r="V1963" s="0" t="n">
        <f aca="false">VLOOKUP($D1963,metadata!$B$2:$Z$451,19,0)</f>
        <v>240</v>
      </c>
      <c r="W1963" s="0" t="str">
        <f aca="false">VLOOKUP($D1963,metadata!$B$2:$Z$451,20,0)</f>
        <v>global average</v>
      </c>
      <c r="X1963" s="0" t="str">
        <f aca="false">VLOOKUP($D1963,metadata!$B$2:$Z$451,21,0)</f>
        <v/>
      </c>
      <c r="Y1963" s="0" t="str">
        <f aca="false">VLOOKUP($D1963,metadata!$B$2:$Z$451,22,0)</f>
        <v>t-51</v>
      </c>
      <c r="Z1963" s="0" t="str">
        <f aca="false">VLOOKUP($D1963,metadata!$B$2:$Z$451,23,0)</f>
        <v/>
      </c>
      <c r="AA1963" s="0" t="str">
        <f aca="false">VLOOKUP($D1963,metadata!$B$2:$Z$451,24,0)</f>
        <v/>
      </c>
      <c r="AB1963" s="0" t="str">
        <f aca="false">VLOOKUP($D1963,metadata!$B$2:$Z$451,25,0)</f>
        <v>by hand</v>
      </c>
      <c r="AC1963" s="0" t="n">
        <v>12</v>
      </c>
      <c r="AD1963" s="0" t="n">
        <v>83.3333333333333</v>
      </c>
      <c r="AF1963" s="0" t="n">
        <f aca="false">IF(AE1963="",V1963,AE1963)</f>
        <v>240</v>
      </c>
      <c r="AG1963" s="0" t="n">
        <f aca="false">ROUND(AC1963,1)</f>
        <v>12</v>
      </c>
      <c r="AH1963" s="0" t="n">
        <v>2006</v>
      </c>
      <c r="AI1963" s="0" t="s">
        <v>37</v>
      </c>
      <c r="AJ1963" s="0" t="s">
        <v>38</v>
      </c>
    </row>
    <row r="1964" customFormat="false" ht="13.8" hidden="false" customHeight="false" outlineLevel="0" collapsed="false">
      <c r="C1964" s="0" t="n">
        <v>1972</v>
      </c>
      <c r="D1964" s="3" t="str">
        <f aca="false">VLOOKUP(C1964,$A$1:$B$451,2)</f>
        <v>51-8</v>
      </c>
      <c r="E1964" s="0" t="str">
        <f aca="false">VLOOKUP($D1964,metadata!$B$2:$S$451,2,0)</f>
        <v>Suwa, A; Gotoh, T</v>
      </c>
      <c r="F1964" s="0" t="str">
        <f aca="false">VLOOKUP($D1964,metadata!$B$2:$S$451,3,0)</f>
        <v>Geographic variation in diapause induction and mode of diapause inheritance in Tetranychus pueraricola</v>
      </c>
      <c r="G1964" s="0" t="str">
        <f aca="false">VLOOKUP($D1964,metadata!$B$2:$S$451,4,0)</f>
        <v>10.1111/j.1439-0418.2006.01050.x</v>
      </c>
      <c r="H1964" s="0" t="str">
        <f aca="false">VLOOKUP($D1964,metadata!$B$2:$S$451,5,0)</f>
        <v>y</v>
      </c>
      <c r="I1964" s="0" t="str">
        <f aca="false">VLOOKUP($D1964,metadata!$B$2:$S$451,6,0)</f>
        <v>a</v>
      </c>
      <c r="J1964" s="0" t="str">
        <f aca="false">VLOOKUP($D1964,metadata!$B$2:$S$451,7,0)</f>
        <v>i</v>
      </c>
      <c r="K1964" s="0" t="n">
        <f aca="false">VLOOKUP($D1964,metadata!$B$2:$S$451,8,0)</f>
        <v>32</v>
      </c>
      <c r="L1964" s="0" t="n">
        <f aca="false">VLOOKUP($D1964,metadata!$B$2:$S$451,9,0)</f>
        <v>5</v>
      </c>
      <c r="M1964" s="0" t="str">
        <f aca="false">VLOOKUP($D1964,metadata!$B$2:$S$451,10,0)</f>
        <v/>
      </c>
      <c r="N1964" s="0" t="str">
        <f aca="false">VLOOKUP($D1964,metadata!$B$2:$S$451,11,0)</f>
        <v>Tetranychus pueraricola</v>
      </c>
      <c r="O1964" s="0" t="str">
        <f aca="false">VLOOKUP($D1964,metadata!$B$2:$S$451,12,0)</f>
        <v>Trombidiformes</v>
      </c>
      <c r="P1964" s="0" t="n">
        <f aca="false">VLOOKUP($D1964,metadata!$B$2:$S$451,13,0)</f>
        <v>8</v>
      </c>
      <c r="Q1964" s="0" t="n">
        <f aca="false">VLOOKUP($D1964,metadata!$B$2:$S$451,14,0)</f>
        <v>36.25</v>
      </c>
      <c r="R1964" s="0" t="n">
        <f aca="false">VLOOKUP($D1964,metadata!$B$2:$S$451,15,0)</f>
        <v>137.983333333333</v>
      </c>
      <c r="S1964" s="0" t="str">
        <f aca="false">VLOOKUP($D1964,metadata!$B$2:$S$451,16,0)</f>
        <v/>
      </c>
      <c r="T1964" s="0" t="str">
        <f aca="false">VLOOKUP($D1964,metadata!$B$2:$S$451,17,0)</f>
        <v/>
      </c>
      <c r="U1964" s="0" t="str">
        <f aca="false">VLOOKUP($D1964,metadata!$B$2:$S$451,18,0)</f>
        <v/>
      </c>
      <c r="V1964" s="0" t="n">
        <f aca="false">VLOOKUP($D1964,metadata!$B$2:$Z$451,19,0)</f>
        <v>240</v>
      </c>
      <c r="W1964" s="0" t="str">
        <f aca="false">VLOOKUP($D1964,metadata!$B$2:$Z$451,20,0)</f>
        <v>global average</v>
      </c>
      <c r="X1964" s="0" t="str">
        <f aca="false">VLOOKUP($D1964,metadata!$B$2:$Z$451,21,0)</f>
        <v/>
      </c>
      <c r="Y1964" s="0" t="str">
        <f aca="false">VLOOKUP($D1964,metadata!$B$2:$Z$451,22,0)</f>
        <v>t-51</v>
      </c>
      <c r="Z1964" s="0" t="str">
        <f aca="false">VLOOKUP($D1964,metadata!$B$2:$Z$451,23,0)</f>
        <v/>
      </c>
      <c r="AA1964" s="0" t="str">
        <f aca="false">VLOOKUP($D1964,metadata!$B$2:$Z$451,24,0)</f>
        <v/>
      </c>
      <c r="AB1964" s="0" t="str">
        <f aca="false">VLOOKUP($D1964,metadata!$B$2:$Z$451,25,0)</f>
        <v>by hand</v>
      </c>
      <c r="AC1964" s="0" t="n">
        <v>13</v>
      </c>
      <c r="AD1964" s="0" t="n">
        <v>0</v>
      </c>
      <c r="AF1964" s="0" t="n">
        <f aca="false">IF(AE1964="",V1964,AE1964)</f>
        <v>240</v>
      </c>
      <c r="AG1964" s="0" t="n">
        <f aca="false">ROUND(AC1964,1)</f>
        <v>13</v>
      </c>
      <c r="AH1964" s="0" t="n">
        <v>2006</v>
      </c>
      <c r="AI1964" s="0" t="s">
        <v>37</v>
      </c>
      <c r="AJ1964" s="0" t="s">
        <v>38</v>
      </c>
    </row>
    <row r="1965" customFormat="false" ht="13.8" hidden="false" customHeight="false" outlineLevel="0" collapsed="false">
      <c r="C1965" s="0" t="n">
        <v>1973</v>
      </c>
      <c r="D1965" s="3" t="str">
        <f aca="false">VLOOKUP(C1965,$A$1:$B$451,2)</f>
        <v>51-9</v>
      </c>
      <c r="E1965" s="0" t="str">
        <f aca="false">VLOOKUP($D1965,metadata!$B$2:$S$451,2,0)</f>
        <v>Suwa, A; Gotoh, T</v>
      </c>
      <c r="F1965" s="0" t="str">
        <f aca="false">VLOOKUP($D1965,metadata!$B$2:$S$451,3,0)</f>
        <v>Geographic variation in diapause induction and mode of diapause inheritance in Tetranychus pueraricola</v>
      </c>
      <c r="G1965" s="0" t="str">
        <f aca="false">VLOOKUP($D1965,metadata!$B$2:$S$451,4,0)</f>
        <v>10.1111/j.1439-0418.2006.01050.x</v>
      </c>
      <c r="H1965" s="0" t="str">
        <f aca="false">VLOOKUP($D1965,metadata!$B$2:$S$451,5,0)</f>
        <v>y</v>
      </c>
      <c r="I1965" s="0" t="str">
        <f aca="false">VLOOKUP($D1965,metadata!$B$2:$S$451,6,0)</f>
        <v>a</v>
      </c>
      <c r="J1965" s="0" t="str">
        <f aca="false">VLOOKUP($D1965,metadata!$B$2:$S$451,7,0)</f>
        <v>i</v>
      </c>
      <c r="K1965" s="0" t="n">
        <f aca="false">VLOOKUP($D1965,metadata!$B$2:$S$451,8,0)</f>
        <v>32</v>
      </c>
      <c r="L1965" s="0" t="n">
        <f aca="false">VLOOKUP($D1965,metadata!$B$2:$S$451,9,0)</f>
        <v>5</v>
      </c>
      <c r="M1965" s="0" t="str">
        <f aca="false">VLOOKUP($D1965,metadata!$B$2:$S$451,10,0)</f>
        <v/>
      </c>
      <c r="N1965" s="0" t="str">
        <f aca="false">VLOOKUP($D1965,metadata!$B$2:$S$451,11,0)</f>
        <v>Tetranychus pueraricola</v>
      </c>
      <c r="O1965" s="0" t="str">
        <f aca="false">VLOOKUP($D1965,metadata!$B$2:$S$451,12,0)</f>
        <v>Trombidiformes</v>
      </c>
      <c r="P1965" s="0" t="n">
        <f aca="false">VLOOKUP($D1965,metadata!$B$2:$S$451,13,0)</f>
        <v>9</v>
      </c>
      <c r="Q1965" s="0" t="n">
        <f aca="false">VLOOKUP($D1965,metadata!$B$2:$S$451,14,0)</f>
        <v>36.7166666666667</v>
      </c>
      <c r="R1965" s="0" t="n">
        <f aca="false">VLOOKUP($D1965,metadata!$B$2:$S$451,15,0)</f>
        <v>137.25</v>
      </c>
      <c r="S1965" s="0" t="str">
        <f aca="false">VLOOKUP($D1965,metadata!$B$2:$S$451,16,0)</f>
        <v/>
      </c>
      <c r="T1965" s="0" t="str">
        <f aca="false">VLOOKUP($D1965,metadata!$B$2:$S$451,17,0)</f>
        <v/>
      </c>
      <c r="U1965" s="0" t="str">
        <f aca="false">VLOOKUP($D1965,metadata!$B$2:$S$451,18,0)</f>
        <v/>
      </c>
      <c r="V1965" s="0" t="n">
        <f aca="false">VLOOKUP($D1965,metadata!$B$2:$Z$451,19,0)</f>
        <v>240</v>
      </c>
      <c r="W1965" s="0" t="str">
        <f aca="false">VLOOKUP($D1965,metadata!$B$2:$Z$451,20,0)</f>
        <v>global average</v>
      </c>
      <c r="X1965" s="0" t="str">
        <f aca="false">VLOOKUP($D1965,metadata!$B$2:$Z$451,21,0)</f>
        <v/>
      </c>
      <c r="Y1965" s="0" t="str">
        <f aca="false">VLOOKUP($D1965,metadata!$B$2:$Z$451,22,0)</f>
        <v>t-51</v>
      </c>
      <c r="Z1965" s="0" t="str">
        <f aca="false">VLOOKUP($D1965,metadata!$B$2:$Z$451,23,0)</f>
        <v/>
      </c>
      <c r="AA1965" s="0" t="str">
        <f aca="false">VLOOKUP($D1965,metadata!$B$2:$Z$451,24,0)</f>
        <v/>
      </c>
      <c r="AB1965" s="0" t="str">
        <f aca="false">VLOOKUP($D1965,metadata!$B$2:$Z$451,25,0)</f>
        <v>by hand</v>
      </c>
      <c r="AC1965" s="0" t="n">
        <v>10</v>
      </c>
      <c r="AD1965" s="0" t="n">
        <v>100</v>
      </c>
      <c r="AF1965" s="0" t="n">
        <f aca="false">IF(AE1965="",V1965,AE1965)</f>
        <v>240</v>
      </c>
      <c r="AG1965" s="0" t="n">
        <f aca="false">ROUND(AC1965,1)</f>
        <v>10</v>
      </c>
      <c r="AH1965" s="0" t="n">
        <v>2006</v>
      </c>
      <c r="AI1965" s="0" t="s">
        <v>37</v>
      </c>
      <c r="AJ1965" s="0" t="s">
        <v>38</v>
      </c>
    </row>
    <row r="1966" customFormat="false" ht="13.8" hidden="false" customHeight="false" outlineLevel="0" collapsed="false">
      <c r="C1966" s="0" t="n">
        <v>1974</v>
      </c>
      <c r="D1966" s="3" t="str">
        <f aca="false">VLOOKUP(C1966,$A$1:$B$451,2)</f>
        <v>51-9</v>
      </c>
      <c r="E1966" s="0" t="str">
        <f aca="false">VLOOKUP($D1966,metadata!$B$2:$S$451,2,0)</f>
        <v>Suwa, A; Gotoh, T</v>
      </c>
      <c r="F1966" s="0" t="str">
        <f aca="false">VLOOKUP($D1966,metadata!$B$2:$S$451,3,0)</f>
        <v>Geographic variation in diapause induction and mode of diapause inheritance in Tetranychus pueraricola</v>
      </c>
      <c r="G1966" s="0" t="str">
        <f aca="false">VLOOKUP($D1966,metadata!$B$2:$S$451,4,0)</f>
        <v>10.1111/j.1439-0418.2006.01050.x</v>
      </c>
      <c r="H1966" s="0" t="str">
        <f aca="false">VLOOKUP($D1966,metadata!$B$2:$S$451,5,0)</f>
        <v>y</v>
      </c>
      <c r="I1966" s="0" t="str">
        <f aca="false">VLOOKUP($D1966,metadata!$B$2:$S$451,6,0)</f>
        <v>a</v>
      </c>
      <c r="J1966" s="0" t="str">
        <f aca="false">VLOOKUP($D1966,metadata!$B$2:$S$451,7,0)</f>
        <v>i</v>
      </c>
      <c r="K1966" s="0" t="n">
        <f aca="false">VLOOKUP($D1966,metadata!$B$2:$S$451,8,0)</f>
        <v>32</v>
      </c>
      <c r="L1966" s="0" t="n">
        <f aca="false">VLOOKUP($D1966,metadata!$B$2:$S$451,9,0)</f>
        <v>5</v>
      </c>
      <c r="M1966" s="0" t="str">
        <f aca="false">VLOOKUP($D1966,metadata!$B$2:$S$451,10,0)</f>
        <v/>
      </c>
      <c r="N1966" s="0" t="str">
        <f aca="false">VLOOKUP($D1966,metadata!$B$2:$S$451,11,0)</f>
        <v>Tetranychus pueraricola</v>
      </c>
      <c r="O1966" s="0" t="str">
        <f aca="false">VLOOKUP($D1966,metadata!$B$2:$S$451,12,0)</f>
        <v>Trombidiformes</v>
      </c>
      <c r="P1966" s="0" t="n">
        <f aca="false">VLOOKUP($D1966,metadata!$B$2:$S$451,13,0)</f>
        <v>9</v>
      </c>
      <c r="Q1966" s="0" t="n">
        <f aca="false">VLOOKUP($D1966,metadata!$B$2:$S$451,14,0)</f>
        <v>36.7166666666667</v>
      </c>
      <c r="R1966" s="0" t="n">
        <f aca="false">VLOOKUP($D1966,metadata!$B$2:$S$451,15,0)</f>
        <v>137.25</v>
      </c>
      <c r="S1966" s="0" t="str">
        <f aca="false">VLOOKUP($D1966,metadata!$B$2:$S$451,16,0)</f>
        <v/>
      </c>
      <c r="T1966" s="0" t="str">
        <f aca="false">VLOOKUP($D1966,metadata!$B$2:$S$451,17,0)</f>
        <v/>
      </c>
      <c r="U1966" s="0" t="str">
        <f aca="false">VLOOKUP($D1966,metadata!$B$2:$S$451,18,0)</f>
        <v/>
      </c>
      <c r="V1966" s="0" t="n">
        <f aca="false">VLOOKUP($D1966,metadata!$B$2:$Z$451,19,0)</f>
        <v>240</v>
      </c>
      <c r="W1966" s="0" t="str">
        <f aca="false">VLOOKUP($D1966,metadata!$B$2:$Z$451,20,0)</f>
        <v>global average</v>
      </c>
      <c r="X1966" s="0" t="str">
        <f aca="false">VLOOKUP($D1966,metadata!$B$2:$Z$451,21,0)</f>
        <v/>
      </c>
      <c r="Y1966" s="0" t="str">
        <f aca="false">VLOOKUP($D1966,metadata!$B$2:$Z$451,22,0)</f>
        <v>t-51</v>
      </c>
      <c r="Z1966" s="0" t="str">
        <f aca="false">VLOOKUP($D1966,metadata!$B$2:$Z$451,23,0)</f>
        <v/>
      </c>
      <c r="AA1966" s="0" t="str">
        <f aca="false">VLOOKUP($D1966,metadata!$B$2:$Z$451,24,0)</f>
        <v/>
      </c>
      <c r="AB1966" s="0" t="str">
        <f aca="false">VLOOKUP($D1966,metadata!$B$2:$Z$451,25,0)</f>
        <v>by hand</v>
      </c>
      <c r="AC1966" s="0" t="n">
        <v>11</v>
      </c>
      <c r="AD1966" s="0" t="n">
        <v>100</v>
      </c>
      <c r="AF1966" s="0" t="n">
        <f aca="false">IF(AE1966="",V1966,AE1966)</f>
        <v>240</v>
      </c>
      <c r="AG1966" s="0" t="n">
        <f aca="false">ROUND(AC1966,1)</f>
        <v>11</v>
      </c>
      <c r="AH1966" s="0" t="n">
        <v>2006</v>
      </c>
      <c r="AI1966" s="0" t="s">
        <v>37</v>
      </c>
      <c r="AJ1966" s="0" t="s">
        <v>38</v>
      </c>
    </row>
    <row r="1967" customFormat="false" ht="13.8" hidden="false" customHeight="false" outlineLevel="0" collapsed="false">
      <c r="C1967" s="0" t="n">
        <v>1975</v>
      </c>
      <c r="D1967" s="3" t="str">
        <f aca="false">VLOOKUP(C1967,$A$1:$B$451,2)</f>
        <v>51-9</v>
      </c>
      <c r="E1967" s="0" t="str">
        <f aca="false">VLOOKUP($D1967,metadata!$B$2:$S$451,2,0)</f>
        <v>Suwa, A; Gotoh, T</v>
      </c>
      <c r="F1967" s="0" t="str">
        <f aca="false">VLOOKUP($D1967,metadata!$B$2:$S$451,3,0)</f>
        <v>Geographic variation in diapause induction and mode of diapause inheritance in Tetranychus pueraricola</v>
      </c>
      <c r="G1967" s="0" t="str">
        <f aca="false">VLOOKUP($D1967,metadata!$B$2:$S$451,4,0)</f>
        <v>10.1111/j.1439-0418.2006.01050.x</v>
      </c>
      <c r="H1967" s="0" t="str">
        <f aca="false">VLOOKUP($D1967,metadata!$B$2:$S$451,5,0)</f>
        <v>y</v>
      </c>
      <c r="I1967" s="0" t="str">
        <f aca="false">VLOOKUP($D1967,metadata!$B$2:$S$451,6,0)</f>
        <v>a</v>
      </c>
      <c r="J1967" s="0" t="str">
        <f aca="false">VLOOKUP($D1967,metadata!$B$2:$S$451,7,0)</f>
        <v>i</v>
      </c>
      <c r="K1967" s="0" t="n">
        <f aca="false">VLOOKUP($D1967,metadata!$B$2:$S$451,8,0)</f>
        <v>32</v>
      </c>
      <c r="L1967" s="0" t="n">
        <f aca="false">VLOOKUP($D1967,metadata!$B$2:$S$451,9,0)</f>
        <v>5</v>
      </c>
      <c r="M1967" s="0" t="str">
        <f aca="false">VLOOKUP($D1967,metadata!$B$2:$S$451,10,0)</f>
        <v/>
      </c>
      <c r="N1967" s="0" t="str">
        <f aca="false">VLOOKUP($D1967,metadata!$B$2:$S$451,11,0)</f>
        <v>Tetranychus pueraricola</v>
      </c>
      <c r="O1967" s="0" t="str">
        <f aca="false">VLOOKUP($D1967,metadata!$B$2:$S$451,12,0)</f>
        <v>Trombidiformes</v>
      </c>
      <c r="P1967" s="0" t="n">
        <f aca="false">VLOOKUP($D1967,metadata!$B$2:$S$451,13,0)</f>
        <v>9</v>
      </c>
      <c r="Q1967" s="0" t="n">
        <f aca="false">VLOOKUP($D1967,metadata!$B$2:$S$451,14,0)</f>
        <v>36.7166666666667</v>
      </c>
      <c r="R1967" s="0" t="n">
        <f aca="false">VLOOKUP($D1967,metadata!$B$2:$S$451,15,0)</f>
        <v>137.25</v>
      </c>
      <c r="S1967" s="0" t="str">
        <f aca="false">VLOOKUP($D1967,metadata!$B$2:$S$451,16,0)</f>
        <v/>
      </c>
      <c r="T1967" s="0" t="str">
        <f aca="false">VLOOKUP($D1967,metadata!$B$2:$S$451,17,0)</f>
        <v/>
      </c>
      <c r="U1967" s="0" t="str">
        <f aca="false">VLOOKUP($D1967,metadata!$B$2:$S$451,18,0)</f>
        <v/>
      </c>
      <c r="V1967" s="0" t="n">
        <f aca="false">VLOOKUP($D1967,metadata!$B$2:$Z$451,19,0)</f>
        <v>240</v>
      </c>
      <c r="W1967" s="0" t="str">
        <f aca="false">VLOOKUP($D1967,metadata!$B$2:$Z$451,20,0)</f>
        <v>global average</v>
      </c>
      <c r="X1967" s="0" t="str">
        <f aca="false">VLOOKUP($D1967,metadata!$B$2:$Z$451,21,0)</f>
        <v/>
      </c>
      <c r="Y1967" s="0" t="str">
        <f aca="false">VLOOKUP($D1967,metadata!$B$2:$Z$451,22,0)</f>
        <v>t-51</v>
      </c>
      <c r="Z1967" s="0" t="str">
        <f aca="false">VLOOKUP($D1967,metadata!$B$2:$Z$451,23,0)</f>
        <v/>
      </c>
      <c r="AA1967" s="0" t="str">
        <f aca="false">VLOOKUP($D1967,metadata!$B$2:$Z$451,24,0)</f>
        <v/>
      </c>
      <c r="AB1967" s="0" t="str">
        <f aca="false">VLOOKUP($D1967,metadata!$B$2:$Z$451,25,0)</f>
        <v>by hand</v>
      </c>
      <c r="AC1967" s="0" t="n">
        <v>11.5</v>
      </c>
      <c r="AD1967" s="0" t="n">
        <v>100</v>
      </c>
      <c r="AF1967" s="0" t="n">
        <f aca="false">IF(AE1967="",V1967,AE1967)</f>
        <v>240</v>
      </c>
      <c r="AG1967" s="0" t="n">
        <f aca="false">ROUND(AC1967,1)</f>
        <v>11.5</v>
      </c>
      <c r="AH1967" s="0" t="n">
        <v>2006</v>
      </c>
      <c r="AI1967" s="0" t="s">
        <v>37</v>
      </c>
      <c r="AJ1967" s="0" t="s">
        <v>38</v>
      </c>
    </row>
    <row r="1968" customFormat="false" ht="13.8" hidden="false" customHeight="false" outlineLevel="0" collapsed="false">
      <c r="C1968" s="0" t="n">
        <v>1976</v>
      </c>
      <c r="D1968" s="3" t="str">
        <f aca="false">VLOOKUP(C1968,$A$1:$B$451,2)</f>
        <v>51-9</v>
      </c>
      <c r="E1968" s="0" t="str">
        <f aca="false">VLOOKUP($D1968,metadata!$B$2:$S$451,2,0)</f>
        <v>Suwa, A; Gotoh, T</v>
      </c>
      <c r="F1968" s="0" t="str">
        <f aca="false">VLOOKUP($D1968,metadata!$B$2:$S$451,3,0)</f>
        <v>Geographic variation in diapause induction and mode of diapause inheritance in Tetranychus pueraricola</v>
      </c>
      <c r="G1968" s="0" t="str">
        <f aca="false">VLOOKUP($D1968,metadata!$B$2:$S$451,4,0)</f>
        <v>10.1111/j.1439-0418.2006.01050.x</v>
      </c>
      <c r="H1968" s="0" t="str">
        <f aca="false">VLOOKUP($D1968,metadata!$B$2:$S$451,5,0)</f>
        <v>y</v>
      </c>
      <c r="I1968" s="0" t="str">
        <f aca="false">VLOOKUP($D1968,metadata!$B$2:$S$451,6,0)</f>
        <v>a</v>
      </c>
      <c r="J1968" s="0" t="str">
        <f aca="false">VLOOKUP($D1968,metadata!$B$2:$S$451,7,0)</f>
        <v>i</v>
      </c>
      <c r="K1968" s="0" t="n">
        <f aca="false">VLOOKUP($D1968,metadata!$B$2:$S$451,8,0)</f>
        <v>32</v>
      </c>
      <c r="L1968" s="0" t="n">
        <f aca="false">VLOOKUP($D1968,metadata!$B$2:$S$451,9,0)</f>
        <v>5</v>
      </c>
      <c r="M1968" s="0" t="str">
        <f aca="false">VLOOKUP($D1968,metadata!$B$2:$S$451,10,0)</f>
        <v/>
      </c>
      <c r="N1968" s="0" t="str">
        <f aca="false">VLOOKUP($D1968,metadata!$B$2:$S$451,11,0)</f>
        <v>Tetranychus pueraricola</v>
      </c>
      <c r="O1968" s="0" t="str">
        <f aca="false">VLOOKUP($D1968,metadata!$B$2:$S$451,12,0)</f>
        <v>Trombidiformes</v>
      </c>
      <c r="P1968" s="0" t="n">
        <f aca="false">VLOOKUP($D1968,metadata!$B$2:$S$451,13,0)</f>
        <v>9</v>
      </c>
      <c r="Q1968" s="0" t="n">
        <f aca="false">VLOOKUP($D1968,metadata!$B$2:$S$451,14,0)</f>
        <v>36.7166666666667</v>
      </c>
      <c r="R1968" s="0" t="n">
        <f aca="false">VLOOKUP($D1968,metadata!$B$2:$S$451,15,0)</f>
        <v>137.25</v>
      </c>
      <c r="S1968" s="0" t="str">
        <f aca="false">VLOOKUP($D1968,metadata!$B$2:$S$451,16,0)</f>
        <v/>
      </c>
      <c r="T1968" s="0" t="str">
        <f aca="false">VLOOKUP($D1968,metadata!$B$2:$S$451,17,0)</f>
        <v/>
      </c>
      <c r="U1968" s="0" t="str">
        <f aca="false">VLOOKUP($D1968,metadata!$B$2:$S$451,18,0)</f>
        <v/>
      </c>
      <c r="V1968" s="0" t="n">
        <f aca="false">VLOOKUP($D1968,metadata!$B$2:$Z$451,19,0)</f>
        <v>240</v>
      </c>
      <c r="W1968" s="0" t="str">
        <f aca="false">VLOOKUP($D1968,metadata!$B$2:$Z$451,20,0)</f>
        <v>global average</v>
      </c>
      <c r="X1968" s="0" t="str">
        <f aca="false">VLOOKUP($D1968,metadata!$B$2:$Z$451,21,0)</f>
        <v/>
      </c>
      <c r="Y1968" s="0" t="str">
        <f aca="false">VLOOKUP($D1968,metadata!$B$2:$Z$451,22,0)</f>
        <v>t-51</v>
      </c>
      <c r="Z1968" s="0" t="str">
        <f aca="false">VLOOKUP($D1968,metadata!$B$2:$Z$451,23,0)</f>
        <v/>
      </c>
      <c r="AA1968" s="0" t="str">
        <f aca="false">VLOOKUP($D1968,metadata!$B$2:$Z$451,24,0)</f>
        <v/>
      </c>
      <c r="AB1968" s="0" t="str">
        <f aca="false">VLOOKUP($D1968,metadata!$B$2:$Z$451,25,0)</f>
        <v>by hand</v>
      </c>
      <c r="AC1968" s="0" t="n">
        <v>12</v>
      </c>
      <c r="AD1968" s="0" t="n">
        <v>16.6666666666667</v>
      </c>
      <c r="AF1968" s="0" t="n">
        <f aca="false">IF(AE1968="",V1968,AE1968)</f>
        <v>240</v>
      </c>
      <c r="AG1968" s="0" t="n">
        <f aca="false">ROUND(AC1968,1)</f>
        <v>12</v>
      </c>
      <c r="AH1968" s="0" t="n">
        <v>2006</v>
      </c>
      <c r="AI1968" s="0" t="s">
        <v>37</v>
      </c>
      <c r="AJ1968" s="0" t="s">
        <v>38</v>
      </c>
    </row>
    <row r="1969" customFormat="false" ht="13.8" hidden="false" customHeight="false" outlineLevel="0" collapsed="false">
      <c r="C1969" s="0" t="n">
        <v>1977</v>
      </c>
      <c r="D1969" s="3" t="str">
        <f aca="false">VLOOKUP(C1969,$A$1:$B$451,2)</f>
        <v>51-9</v>
      </c>
      <c r="E1969" s="0" t="str">
        <f aca="false">VLOOKUP($D1969,metadata!$B$2:$S$451,2,0)</f>
        <v>Suwa, A; Gotoh, T</v>
      </c>
      <c r="F1969" s="0" t="str">
        <f aca="false">VLOOKUP($D1969,metadata!$B$2:$S$451,3,0)</f>
        <v>Geographic variation in diapause induction and mode of diapause inheritance in Tetranychus pueraricola</v>
      </c>
      <c r="G1969" s="0" t="str">
        <f aca="false">VLOOKUP($D1969,metadata!$B$2:$S$451,4,0)</f>
        <v>10.1111/j.1439-0418.2006.01050.x</v>
      </c>
      <c r="H1969" s="0" t="str">
        <f aca="false">VLOOKUP($D1969,metadata!$B$2:$S$451,5,0)</f>
        <v>y</v>
      </c>
      <c r="I1969" s="0" t="str">
        <f aca="false">VLOOKUP($D1969,metadata!$B$2:$S$451,6,0)</f>
        <v>a</v>
      </c>
      <c r="J1969" s="0" t="str">
        <f aca="false">VLOOKUP($D1969,metadata!$B$2:$S$451,7,0)</f>
        <v>i</v>
      </c>
      <c r="K1969" s="0" t="n">
        <f aca="false">VLOOKUP($D1969,metadata!$B$2:$S$451,8,0)</f>
        <v>32</v>
      </c>
      <c r="L1969" s="0" t="n">
        <f aca="false">VLOOKUP($D1969,metadata!$B$2:$S$451,9,0)</f>
        <v>5</v>
      </c>
      <c r="M1969" s="0" t="str">
        <f aca="false">VLOOKUP($D1969,metadata!$B$2:$S$451,10,0)</f>
        <v/>
      </c>
      <c r="N1969" s="0" t="str">
        <f aca="false">VLOOKUP($D1969,metadata!$B$2:$S$451,11,0)</f>
        <v>Tetranychus pueraricola</v>
      </c>
      <c r="O1969" s="0" t="str">
        <f aca="false">VLOOKUP($D1969,metadata!$B$2:$S$451,12,0)</f>
        <v>Trombidiformes</v>
      </c>
      <c r="P1969" s="0" t="n">
        <f aca="false">VLOOKUP($D1969,metadata!$B$2:$S$451,13,0)</f>
        <v>9</v>
      </c>
      <c r="Q1969" s="0" t="n">
        <f aca="false">VLOOKUP($D1969,metadata!$B$2:$S$451,14,0)</f>
        <v>36.7166666666667</v>
      </c>
      <c r="R1969" s="0" t="n">
        <f aca="false">VLOOKUP($D1969,metadata!$B$2:$S$451,15,0)</f>
        <v>137.25</v>
      </c>
      <c r="S1969" s="0" t="str">
        <f aca="false">VLOOKUP($D1969,metadata!$B$2:$S$451,16,0)</f>
        <v/>
      </c>
      <c r="T1969" s="0" t="str">
        <f aca="false">VLOOKUP($D1969,metadata!$B$2:$S$451,17,0)</f>
        <v/>
      </c>
      <c r="U1969" s="0" t="str">
        <f aca="false">VLOOKUP($D1969,metadata!$B$2:$S$451,18,0)</f>
        <v/>
      </c>
      <c r="V1969" s="0" t="n">
        <f aca="false">VLOOKUP($D1969,metadata!$B$2:$Z$451,19,0)</f>
        <v>240</v>
      </c>
      <c r="W1969" s="0" t="str">
        <f aca="false">VLOOKUP($D1969,metadata!$B$2:$Z$451,20,0)</f>
        <v>global average</v>
      </c>
      <c r="X1969" s="0" t="str">
        <f aca="false">VLOOKUP($D1969,metadata!$B$2:$Z$451,21,0)</f>
        <v/>
      </c>
      <c r="Y1969" s="0" t="str">
        <f aca="false">VLOOKUP($D1969,metadata!$B$2:$Z$451,22,0)</f>
        <v>t-51</v>
      </c>
      <c r="Z1969" s="0" t="str">
        <f aca="false">VLOOKUP($D1969,metadata!$B$2:$Z$451,23,0)</f>
        <v/>
      </c>
      <c r="AA1969" s="0" t="str">
        <f aca="false">VLOOKUP($D1969,metadata!$B$2:$Z$451,24,0)</f>
        <v/>
      </c>
      <c r="AB1969" s="0" t="str">
        <f aca="false">VLOOKUP($D1969,metadata!$B$2:$Z$451,25,0)</f>
        <v>by hand</v>
      </c>
      <c r="AC1969" s="0" t="n">
        <v>13</v>
      </c>
      <c r="AD1969" s="0" t="n">
        <v>0</v>
      </c>
      <c r="AF1969" s="0" t="n">
        <f aca="false">IF(AE1969="",V1969,AE1969)</f>
        <v>240</v>
      </c>
      <c r="AG1969" s="0" t="n">
        <f aca="false">ROUND(AC1969,1)</f>
        <v>13</v>
      </c>
      <c r="AH1969" s="0" t="n">
        <v>2006</v>
      </c>
      <c r="AI1969" s="0" t="s">
        <v>37</v>
      </c>
      <c r="AJ1969" s="0" t="s">
        <v>38</v>
      </c>
    </row>
    <row r="1970" customFormat="false" ht="13.8" hidden="false" customHeight="false" outlineLevel="0" collapsed="false">
      <c r="C1970" s="0" t="n">
        <v>1978</v>
      </c>
      <c r="D1970" s="3" t="str">
        <f aca="false">VLOOKUP(C1970,$A$1:$B$451,2)</f>
        <v>51-10</v>
      </c>
      <c r="E1970" s="0" t="str">
        <f aca="false">VLOOKUP($D1970,metadata!$B$2:$S$451,2,0)</f>
        <v>Suwa, A; Gotoh, T</v>
      </c>
      <c r="F1970" s="0" t="str">
        <f aca="false">VLOOKUP($D1970,metadata!$B$2:$S$451,3,0)</f>
        <v>Geographic variation in diapause induction and mode of diapause inheritance in Tetranychus pueraricola</v>
      </c>
      <c r="G1970" s="0" t="str">
        <f aca="false">VLOOKUP($D1970,metadata!$B$2:$S$451,4,0)</f>
        <v>10.1111/j.1439-0418.2006.01050.x</v>
      </c>
      <c r="H1970" s="0" t="str">
        <f aca="false">VLOOKUP($D1970,metadata!$B$2:$S$451,5,0)</f>
        <v>y</v>
      </c>
      <c r="I1970" s="0" t="str">
        <f aca="false">VLOOKUP($D1970,metadata!$B$2:$S$451,6,0)</f>
        <v>a</v>
      </c>
      <c r="J1970" s="0" t="str">
        <f aca="false">VLOOKUP($D1970,metadata!$B$2:$S$451,7,0)</f>
        <v>i</v>
      </c>
      <c r="K1970" s="0" t="n">
        <f aca="false">VLOOKUP($D1970,metadata!$B$2:$S$451,8,0)</f>
        <v>32</v>
      </c>
      <c r="L1970" s="0" t="n">
        <f aca="false">VLOOKUP($D1970,metadata!$B$2:$S$451,9,0)</f>
        <v>5</v>
      </c>
      <c r="M1970" s="0" t="str">
        <f aca="false">VLOOKUP($D1970,metadata!$B$2:$S$451,10,0)</f>
        <v/>
      </c>
      <c r="N1970" s="0" t="str">
        <f aca="false">VLOOKUP($D1970,metadata!$B$2:$S$451,11,0)</f>
        <v>Tetranychus pueraricola</v>
      </c>
      <c r="O1970" s="0" t="str">
        <f aca="false">VLOOKUP($D1970,metadata!$B$2:$S$451,12,0)</f>
        <v>Trombidiformes</v>
      </c>
      <c r="P1970" s="0" t="n">
        <f aca="false">VLOOKUP($D1970,metadata!$B$2:$S$451,13,0)</f>
        <v>10</v>
      </c>
      <c r="Q1970" s="0" t="n">
        <f aca="false">VLOOKUP($D1970,metadata!$B$2:$S$451,14,0)</f>
        <v>34.8333333333333</v>
      </c>
      <c r="R1970" s="0" t="n">
        <f aca="false">VLOOKUP($D1970,metadata!$B$2:$S$451,15,0)</f>
        <v>138.166666666667</v>
      </c>
      <c r="S1970" s="0" t="str">
        <f aca="false">VLOOKUP($D1970,metadata!$B$2:$S$451,16,0)</f>
        <v/>
      </c>
      <c r="T1970" s="0" t="str">
        <f aca="false">VLOOKUP($D1970,metadata!$B$2:$S$451,17,0)</f>
        <v/>
      </c>
      <c r="U1970" s="0" t="str">
        <f aca="false">VLOOKUP($D1970,metadata!$B$2:$S$451,18,0)</f>
        <v/>
      </c>
      <c r="V1970" s="0" t="n">
        <f aca="false">VLOOKUP($D1970,metadata!$B$2:$Z$451,19,0)</f>
        <v>240</v>
      </c>
      <c r="W1970" s="0" t="str">
        <f aca="false">VLOOKUP($D1970,metadata!$B$2:$Z$451,20,0)</f>
        <v>global average</v>
      </c>
      <c r="X1970" s="0" t="str">
        <f aca="false">VLOOKUP($D1970,metadata!$B$2:$Z$451,21,0)</f>
        <v/>
      </c>
      <c r="Y1970" s="0" t="str">
        <f aca="false">VLOOKUP($D1970,metadata!$B$2:$Z$451,22,0)</f>
        <v>t-51</v>
      </c>
      <c r="Z1970" s="0" t="str">
        <f aca="false">VLOOKUP($D1970,metadata!$B$2:$Z$451,23,0)</f>
        <v/>
      </c>
      <c r="AA1970" s="0" t="str">
        <f aca="false">VLOOKUP($D1970,metadata!$B$2:$Z$451,24,0)</f>
        <v/>
      </c>
      <c r="AB1970" s="0" t="str">
        <f aca="false">VLOOKUP($D1970,metadata!$B$2:$Z$451,25,0)</f>
        <v>by hand</v>
      </c>
      <c r="AC1970" s="0" t="n">
        <v>10</v>
      </c>
      <c r="AD1970" s="0" t="n">
        <v>100</v>
      </c>
      <c r="AF1970" s="0" t="n">
        <f aca="false">IF(AE1970="",V1970,AE1970)</f>
        <v>240</v>
      </c>
      <c r="AG1970" s="0" t="n">
        <f aca="false">ROUND(AC1970,1)</f>
        <v>10</v>
      </c>
      <c r="AH1970" s="0" t="n">
        <v>2006</v>
      </c>
      <c r="AI1970" s="0" t="s">
        <v>37</v>
      </c>
      <c r="AJ1970" s="0" t="s">
        <v>37</v>
      </c>
    </row>
    <row r="1971" customFormat="false" ht="13.8" hidden="false" customHeight="false" outlineLevel="0" collapsed="false">
      <c r="C1971" s="0" t="n">
        <v>1979</v>
      </c>
      <c r="D1971" s="3" t="str">
        <f aca="false">VLOOKUP(C1971,$A$1:$B$451,2)</f>
        <v>51-10</v>
      </c>
      <c r="E1971" s="0" t="str">
        <f aca="false">VLOOKUP($D1971,metadata!$B$2:$S$451,2,0)</f>
        <v>Suwa, A; Gotoh, T</v>
      </c>
      <c r="F1971" s="0" t="str">
        <f aca="false">VLOOKUP($D1971,metadata!$B$2:$S$451,3,0)</f>
        <v>Geographic variation in diapause induction and mode of diapause inheritance in Tetranychus pueraricola</v>
      </c>
      <c r="G1971" s="0" t="str">
        <f aca="false">VLOOKUP($D1971,metadata!$B$2:$S$451,4,0)</f>
        <v>10.1111/j.1439-0418.2006.01050.x</v>
      </c>
      <c r="H1971" s="0" t="str">
        <f aca="false">VLOOKUP($D1971,metadata!$B$2:$S$451,5,0)</f>
        <v>y</v>
      </c>
      <c r="I1971" s="0" t="str">
        <f aca="false">VLOOKUP($D1971,metadata!$B$2:$S$451,6,0)</f>
        <v>a</v>
      </c>
      <c r="J1971" s="0" t="str">
        <f aca="false">VLOOKUP($D1971,metadata!$B$2:$S$451,7,0)</f>
        <v>i</v>
      </c>
      <c r="K1971" s="0" t="n">
        <f aca="false">VLOOKUP($D1971,metadata!$B$2:$S$451,8,0)</f>
        <v>32</v>
      </c>
      <c r="L1971" s="0" t="n">
        <f aca="false">VLOOKUP($D1971,metadata!$B$2:$S$451,9,0)</f>
        <v>5</v>
      </c>
      <c r="M1971" s="0" t="str">
        <f aca="false">VLOOKUP($D1971,metadata!$B$2:$S$451,10,0)</f>
        <v/>
      </c>
      <c r="N1971" s="0" t="str">
        <f aca="false">VLOOKUP($D1971,metadata!$B$2:$S$451,11,0)</f>
        <v>Tetranychus pueraricola</v>
      </c>
      <c r="O1971" s="0" t="str">
        <f aca="false">VLOOKUP($D1971,metadata!$B$2:$S$451,12,0)</f>
        <v>Trombidiformes</v>
      </c>
      <c r="P1971" s="0" t="n">
        <f aca="false">VLOOKUP($D1971,metadata!$B$2:$S$451,13,0)</f>
        <v>10</v>
      </c>
      <c r="Q1971" s="0" t="n">
        <f aca="false">VLOOKUP($D1971,metadata!$B$2:$S$451,14,0)</f>
        <v>34.8333333333333</v>
      </c>
      <c r="R1971" s="0" t="n">
        <f aca="false">VLOOKUP($D1971,metadata!$B$2:$S$451,15,0)</f>
        <v>138.166666666667</v>
      </c>
      <c r="S1971" s="0" t="str">
        <f aca="false">VLOOKUP($D1971,metadata!$B$2:$S$451,16,0)</f>
        <v/>
      </c>
      <c r="T1971" s="0" t="str">
        <f aca="false">VLOOKUP($D1971,metadata!$B$2:$S$451,17,0)</f>
        <v/>
      </c>
      <c r="U1971" s="0" t="str">
        <f aca="false">VLOOKUP($D1971,metadata!$B$2:$S$451,18,0)</f>
        <v/>
      </c>
      <c r="V1971" s="0" t="n">
        <f aca="false">VLOOKUP($D1971,metadata!$B$2:$Z$451,19,0)</f>
        <v>240</v>
      </c>
      <c r="W1971" s="0" t="str">
        <f aca="false">VLOOKUP($D1971,metadata!$B$2:$Z$451,20,0)</f>
        <v>global average</v>
      </c>
      <c r="X1971" s="0" t="str">
        <f aca="false">VLOOKUP($D1971,metadata!$B$2:$Z$451,21,0)</f>
        <v/>
      </c>
      <c r="Y1971" s="0" t="str">
        <f aca="false">VLOOKUP($D1971,metadata!$B$2:$Z$451,22,0)</f>
        <v>t-51</v>
      </c>
      <c r="Z1971" s="0" t="str">
        <f aca="false">VLOOKUP($D1971,metadata!$B$2:$Z$451,23,0)</f>
        <v/>
      </c>
      <c r="AA1971" s="0" t="str">
        <f aca="false">VLOOKUP($D1971,metadata!$B$2:$Z$451,24,0)</f>
        <v/>
      </c>
      <c r="AB1971" s="0" t="str">
        <f aca="false">VLOOKUP($D1971,metadata!$B$2:$Z$451,25,0)</f>
        <v>by hand</v>
      </c>
      <c r="AC1971" s="0" t="n">
        <v>11</v>
      </c>
      <c r="AD1971" s="0" t="n">
        <v>100</v>
      </c>
      <c r="AF1971" s="0" t="n">
        <f aca="false">IF(AE1971="",V1971,AE1971)</f>
        <v>240</v>
      </c>
      <c r="AG1971" s="0" t="n">
        <f aca="false">ROUND(AC1971,1)</f>
        <v>11</v>
      </c>
      <c r="AH1971" s="0" t="n">
        <v>2006</v>
      </c>
      <c r="AI1971" s="0" t="s">
        <v>37</v>
      </c>
      <c r="AJ1971" s="0" t="s">
        <v>37</v>
      </c>
    </row>
    <row r="1972" customFormat="false" ht="13.8" hidden="false" customHeight="false" outlineLevel="0" collapsed="false">
      <c r="C1972" s="0" t="n">
        <v>1980</v>
      </c>
      <c r="D1972" s="3" t="str">
        <f aca="false">VLOOKUP(C1972,$A$1:$B$451,2)</f>
        <v>51-10</v>
      </c>
      <c r="E1972" s="0" t="str">
        <f aca="false">VLOOKUP($D1972,metadata!$B$2:$S$451,2,0)</f>
        <v>Suwa, A; Gotoh, T</v>
      </c>
      <c r="F1972" s="0" t="str">
        <f aca="false">VLOOKUP($D1972,metadata!$B$2:$S$451,3,0)</f>
        <v>Geographic variation in diapause induction and mode of diapause inheritance in Tetranychus pueraricola</v>
      </c>
      <c r="G1972" s="0" t="str">
        <f aca="false">VLOOKUP($D1972,metadata!$B$2:$S$451,4,0)</f>
        <v>10.1111/j.1439-0418.2006.01050.x</v>
      </c>
      <c r="H1972" s="0" t="str">
        <f aca="false">VLOOKUP($D1972,metadata!$B$2:$S$451,5,0)</f>
        <v>y</v>
      </c>
      <c r="I1972" s="0" t="str">
        <f aca="false">VLOOKUP($D1972,metadata!$B$2:$S$451,6,0)</f>
        <v>a</v>
      </c>
      <c r="J1972" s="0" t="str">
        <f aca="false">VLOOKUP($D1972,metadata!$B$2:$S$451,7,0)</f>
        <v>i</v>
      </c>
      <c r="K1972" s="0" t="n">
        <f aca="false">VLOOKUP($D1972,metadata!$B$2:$S$451,8,0)</f>
        <v>32</v>
      </c>
      <c r="L1972" s="0" t="n">
        <f aca="false">VLOOKUP($D1972,metadata!$B$2:$S$451,9,0)</f>
        <v>5</v>
      </c>
      <c r="M1972" s="0" t="str">
        <f aca="false">VLOOKUP($D1972,metadata!$B$2:$S$451,10,0)</f>
        <v/>
      </c>
      <c r="N1972" s="0" t="str">
        <f aca="false">VLOOKUP($D1972,metadata!$B$2:$S$451,11,0)</f>
        <v>Tetranychus pueraricola</v>
      </c>
      <c r="O1972" s="0" t="str">
        <f aca="false">VLOOKUP($D1972,metadata!$B$2:$S$451,12,0)</f>
        <v>Trombidiformes</v>
      </c>
      <c r="P1972" s="0" t="n">
        <f aca="false">VLOOKUP($D1972,metadata!$B$2:$S$451,13,0)</f>
        <v>10</v>
      </c>
      <c r="Q1972" s="0" t="n">
        <f aca="false">VLOOKUP($D1972,metadata!$B$2:$S$451,14,0)</f>
        <v>34.8333333333333</v>
      </c>
      <c r="R1972" s="0" t="n">
        <f aca="false">VLOOKUP($D1972,metadata!$B$2:$S$451,15,0)</f>
        <v>138.166666666667</v>
      </c>
      <c r="S1972" s="0" t="str">
        <f aca="false">VLOOKUP($D1972,metadata!$B$2:$S$451,16,0)</f>
        <v/>
      </c>
      <c r="T1972" s="0" t="str">
        <f aca="false">VLOOKUP($D1972,metadata!$B$2:$S$451,17,0)</f>
        <v/>
      </c>
      <c r="U1972" s="0" t="str">
        <f aca="false">VLOOKUP($D1972,metadata!$B$2:$S$451,18,0)</f>
        <v/>
      </c>
      <c r="V1972" s="0" t="n">
        <f aca="false">VLOOKUP($D1972,metadata!$B$2:$Z$451,19,0)</f>
        <v>240</v>
      </c>
      <c r="W1972" s="0" t="str">
        <f aca="false">VLOOKUP($D1972,metadata!$B$2:$Z$451,20,0)</f>
        <v>global average</v>
      </c>
      <c r="X1972" s="0" t="str">
        <f aca="false">VLOOKUP($D1972,metadata!$B$2:$Z$451,21,0)</f>
        <v/>
      </c>
      <c r="Y1972" s="0" t="str">
        <f aca="false">VLOOKUP($D1972,metadata!$B$2:$Z$451,22,0)</f>
        <v>t-51</v>
      </c>
      <c r="Z1972" s="0" t="str">
        <f aca="false">VLOOKUP($D1972,metadata!$B$2:$Z$451,23,0)</f>
        <v/>
      </c>
      <c r="AA1972" s="0" t="str">
        <f aca="false">VLOOKUP($D1972,metadata!$B$2:$Z$451,24,0)</f>
        <v/>
      </c>
      <c r="AB1972" s="0" t="str">
        <f aca="false">VLOOKUP($D1972,metadata!$B$2:$Z$451,25,0)</f>
        <v>by hand</v>
      </c>
      <c r="AC1972" s="0" t="n">
        <v>11.5</v>
      </c>
      <c r="AD1972" s="0" t="n">
        <v>75</v>
      </c>
      <c r="AF1972" s="0" t="n">
        <f aca="false">IF(AE1972="",V1972,AE1972)</f>
        <v>240</v>
      </c>
      <c r="AG1972" s="0" t="n">
        <f aca="false">ROUND(AC1972,1)</f>
        <v>11.5</v>
      </c>
      <c r="AH1972" s="0" t="n">
        <v>2006</v>
      </c>
      <c r="AI1972" s="0" t="s">
        <v>37</v>
      </c>
      <c r="AJ1972" s="0" t="s">
        <v>37</v>
      </c>
    </row>
    <row r="1973" customFormat="false" ht="13.8" hidden="false" customHeight="false" outlineLevel="0" collapsed="false">
      <c r="C1973" s="0" t="n">
        <v>1981</v>
      </c>
      <c r="D1973" s="3" t="str">
        <f aca="false">VLOOKUP(C1973,$A$1:$B$451,2)</f>
        <v>51-10</v>
      </c>
      <c r="E1973" s="0" t="str">
        <f aca="false">VLOOKUP($D1973,metadata!$B$2:$S$451,2,0)</f>
        <v>Suwa, A; Gotoh, T</v>
      </c>
      <c r="F1973" s="0" t="str">
        <f aca="false">VLOOKUP($D1973,metadata!$B$2:$S$451,3,0)</f>
        <v>Geographic variation in diapause induction and mode of diapause inheritance in Tetranychus pueraricola</v>
      </c>
      <c r="G1973" s="0" t="str">
        <f aca="false">VLOOKUP($D1973,metadata!$B$2:$S$451,4,0)</f>
        <v>10.1111/j.1439-0418.2006.01050.x</v>
      </c>
      <c r="H1973" s="0" t="str">
        <f aca="false">VLOOKUP($D1973,metadata!$B$2:$S$451,5,0)</f>
        <v>y</v>
      </c>
      <c r="I1973" s="0" t="str">
        <f aca="false">VLOOKUP($D1973,metadata!$B$2:$S$451,6,0)</f>
        <v>a</v>
      </c>
      <c r="J1973" s="0" t="str">
        <f aca="false">VLOOKUP($D1973,metadata!$B$2:$S$451,7,0)</f>
        <v>i</v>
      </c>
      <c r="K1973" s="0" t="n">
        <f aca="false">VLOOKUP($D1973,metadata!$B$2:$S$451,8,0)</f>
        <v>32</v>
      </c>
      <c r="L1973" s="0" t="n">
        <f aca="false">VLOOKUP($D1973,metadata!$B$2:$S$451,9,0)</f>
        <v>5</v>
      </c>
      <c r="M1973" s="0" t="str">
        <f aca="false">VLOOKUP($D1973,metadata!$B$2:$S$451,10,0)</f>
        <v/>
      </c>
      <c r="N1973" s="0" t="str">
        <f aca="false">VLOOKUP($D1973,metadata!$B$2:$S$451,11,0)</f>
        <v>Tetranychus pueraricola</v>
      </c>
      <c r="O1973" s="0" t="str">
        <f aca="false">VLOOKUP($D1973,metadata!$B$2:$S$451,12,0)</f>
        <v>Trombidiformes</v>
      </c>
      <c r="P1973" s="0" t="n">
        <f aca="false">VLOOKUP($D1973,metadata!$B$2:$S$451,13,0)</f>
        <v>10</v>
      </c>
      <c r="Q1973" s="0" t="n">
        <f aca="false">VLOOKUP($D1973,metadata!$B$2:$S$451,14,0)</f>
        <v>34.8333333333333</v>
      </c>
      <c r="R1973" s="0" t="n">
        <f aca="false">VLOOKUP($D1973,metadata!$B$2:$S$451,15,0)</f>
        <v>138.166666666667</v>
      </c>
      <c r="S1973" s="0" t="str">
        <f aca="false">VLOOKUP($D1973,metadata!$B$2:$S$451,16,0)</f>
        <v/>
      </c>
      <c r="T1973" s="0" t="str">
        <f aca="false">VLOOKUP($D1973,metadata!$B$2:$S$451,17,0)</f>
        <v/>
      </c>
      <c r="U1973" s="0" t="str">
        <f aca="false">VLOOKUP($D1973,metadata!$B$2:$S$451,18,0)</f>
        <v/>
      </c>
      <c r="V1973" s="0" t="n">
        <f aca="false">VLOOKUP($D1973,metadata!$B$2:$Z$451,19,0)</f>
        <v>240</v>
      </c>
      <c r="W1973" s="0" t="str">
        <f aca="false">VLOOKUP($D1973,metadata!$B$2:$Z$451,20,0)</f>
        <v>global average</v>
      </c>
      <c r="X1973" s="0" t="str">
        <f aca="false">VLOOKUP($D1973,metadata!$B$2:$Z$451,21,0)</f>
        <v/>
      </c>
      <c r="Y1973" s="0" t="str">
        <f aca="false">VLOOKUP($D1973,metadata!$B$2:$Z$451,22,0)</f>
        <v>t-51</v>
      </c>
      <c r="Z1973" s="0" t="str">
        <f aca="false">VLOOKUP($D1973,metadata!$B$2:$Z$451,23,0)</f>
        <v/>
      </c>
      <c r="AA1973" s="0" t="str">
        <f aca="false">VLOOKUP($D1973,metadata!$B$2:$Z$451,24,0)</f>
        <v/>
      </c>
      <c r="AB1973" s="0" t="str">
        <f aca="false">VLOOKUP($D1973,metadata!$B$2:$Z$451,25,0)</f>
        <v>by hand</v>
      </c>
      <c r="AC1973" s="0" t="n">
        <v>12</v>
      </c>
      <c r="AD1973" s="0" t="n">
        <v>5</v>
      </c>
      <c r="AF1973" s="0" t="n">
        <f aca="false">IF(AE1973="",V1973,AE1973)</f>
        <v>240</v>
      </c>
      <c r="AG1973" s="0" t="n">
        <f aca="false">ROUND(AC1973,1)</f>
        <v>12</v>
      </c>
      <c r="AH1973" s="0" t="n">
        <v>2006</v>
      </c>
      <c r="AI1973" s="0" t="s">
        <v>37</v>
      </c>
      <c r="AJ1973" s="0" t="s">
        <v>37</v>
      </c>
    </row>
    <row r="1974" customFormat="false" ht="13.8" hidden="false" customHeight="false" outlineLevel="0" collapsed="false">
      <c r="C1974" s="0" t="n">
        <v>1982</v>
      </c>
      <c r="D1974" s="3" t="str">
        <f aca="false">VLOOKUP(C1974,$A$1:$B$451,2)</f>
        <v>51-10</v>
      </c>
      <c r="E1974" s="0" t="str">
        <f aca="false">VLOOKUP($D1974,metadata!$B$2:$S$451,2,0)</f>
        <v>Suwa, A; Gotoh, T</v>
      </c>
      <c r="F1974" s="0" t="str">
        <f aca="false">VLOOKUP($D1974,metadata!$B$2:$S$451,3,0)</f>
        <v>Geographic variation in diapause induction and mode of diapause inheritance in Tetranychus pueraricola</v>
      </c>
      <c r="G1974" s="0" t="str">
        <f aca="false">VLOOKUP($D1974,metadata!$B$2:$S$451,4,0)</f>
        <v>10.1111/j.1439-0418.2006.01050.x</v>
      </c>
      <c r="H1974" s="0" t="str">
        <f aca="false">VLOOKUP($D1974,metadata!$B$2:$S$451,5,0)</f>
        <v>y</v>
      </c>
      <c r="I1974" s="0" t="str">
        <f aca="false">VLOOKUP($D1974,metadata!$B$2:$S$451,6,0)</f>
        <v>a</v>
      </c>
      <c r="J1974" s="0" t="str">
        <f aca="false">VLOOKUP($D1974,metadata!$B$2:$S$451,7,0)</f>
        <v>i</v>
      </c>
      <c r="K1974" s="0" t="n">
        <f aca="false">VLOOKUP($D1974,metadata!$B$2:$S$451,8,0)</f>
        <v>32</v>
      </c>
      <c r="L1974" s="0" t="n">
        <f aca="false">VLOOKUP($D1974,metadata!$B$2:$S$451,9,0)</f>
        <v>5</v>
      </c>
      <c r="M1974" s="0" t="str">
        <f aca="false">VLOOKUP($D1974,metadata!$B$2:$S$451,10,0)</f>
        <v/>
      </c>
      <c r="N1974" s="0" t="str">
        <f aca="false">VLOOKUP($D1974,metadata!$B$2:$S$451,11,0)</f>
        <v>Tetranychus pueraricola</v>
      </c>
      <c r="O1974" s="0" t="str">
        <f aca="false">VLOOKUP($D1974,metadata!$B$2:$S$451,12,0)</f>
        <v>Trombidiformes</v>
      </c>
      <c r="P1974" s="0" t="n">
        <f aca="false">VLOOKUP($D1974,metadata!$B$2:$S$451,13,0)</f>
        <v>10</v>
      </c>
      <c r="Q1974" s="0" t="n">
        <f aca="false">VLOOKUP($D1974,metadata!$B$2:$S$451,14,0)</f>
        <v>34.8333333333333</v>
      </c>
      <c r="R1974" s="0" t="n">
        <f aca="false">VLOOKUP($D1974,metadata!$B$2:$S$451,15,0)</f>
        <v>138.166666666667</v>
      </c>
      <c r="S1974" s="0" t="str">
        <f aca="false">VLOOKUP($D1974,metadata!$B$2:$S$451,16,0)</f>
        <v/>
      </c>
      <c r="T1974" s="0" t="str">
        <f aca="false">VLOOKUP($D1974,metadata!$B$2:$S$451,17,0)</f>
        <v/>
      </c>
      <c r="U1974" s="0" t="str">
        <f aca="false">VLOOKUP($D1974,metadata!$B$2:$S$451,18,0)</f>
        <v/>
      </c>
      <c r="V1974" s="0" t="n">
        <f aca="false">VLOOKUP($D1974,metadata!$B$2:$Z$451,19,0)</f>
        <v>240</v>
      </c>
      <c r="W1974" s="0" t="str">
        <f aca="false">VLOOKUP($D1974,metadata!$B$2:$Z$451,20,0)</f>
        <v>global average</v>
      </c>
      <c r="X1974" s="0" t="str">
        <f aca="false">VLOOKUP($D1974,metadata!$B$2:$Z$451,21,0)</f>
        <v/>
      </c>
      <c r="Y1974" s="0" t="str">
        <f aca="false">VLOOKUP($D1974,metadata!$B$2:$Z$451,22,0)</f>
        <v>t-51</v>
      </c>
      <c r="Z1974" s="0" t="str">
        <f aca="false">VLOOKUP($D1974,metadata!$B$2:$Z$451,23,0)</f>
        <v/>
      </c>
      <c r="AA1974" s="0" t="str">
        <f aca="false">VLOOKUP($D1974,metadata!$B$2:$Z$451,24,0)</f>
        <v/>
      </c>
      <c r="AB1974" s="0" t="str">
        <f aca="false">VLOOKUP($D1974,metadata!$B$2:$Z$451,25,0)</f>
        <v>by hand</v>
      </c>
      <c r="AC1974" s="0" t="n">
        <v>13</v>
      </c>
      <c r="AD1974" s="0" t="n">
        <v>0</v>
      </c>
      <c r="AF1974" s="0" t="n">
        <f aca="false">IF(AE1974="",V1974,AE1974)</f>
        <v>240</v>
      </c>
      <c r="AG1974" s="0" t="n">
        <f aca="false">ROUND(AC1974,1)</f>
        <v>13</v>
      </c>
      <c r="AH1974" s="0" t="n">
        <v>2006</v>
      </c>
      <c r="AI1974" s="0" t="s">
        <v>37</v>
      </c>
      <c r="AJ1974" s="0" t="s">
        <v>37</v>
      </c>
    </row>
    <row r="1975" customFormat="false" ht="13.8" hidden="false" customHeight="false" outlineLevel="0" collapsed="false">
      <c r="C1975" s="0" t="n">
        <v>1983</v>
      </c>
      <c r="D1975" s="3" t="str">
        <f aca="false">VLOOKUP(C1975,$A$1:$B$451,2)</f>
        <v>51-11</v>
      </c>
      <c r="E1975" s="0" t="str">
        <f aca="false">VLOOKUP($D1975,metadata!$B$2:$S$451,2,0)</f>
        <v>Suwa, A; Gotoh, T</v>
      </c>
      <c r="F1975" s="0" t="str">
        <f aca="false">VLOOKUP($D1975,metadata!$B$2:$S$451,3,0)</f>
        <v>Geographic variation in diapause induction and mode of diapause inheritance in Tetranychus pueraricola</v>
      </c>
      <c r="G1975" s="0" t="str">
        <f aca="false">VLOOKUP($D1975,metadata!$B$2:$S$451,4,0)</f>
        <v>10.1111/j.1439-0418.2006.01050.x</v>
      </c>
      <c r="H1975" s="0" t="str">
        <f aca="false">VLOOKUP($D1975,metadata!$B$2:$S$451,5,0)</f>
        <v>y</v>
      </c>
      <c r="I1975" s="0" t="str">
        <f aca="false">VLOOKUP($D1975,metadata!$B$2:$S$451,6,0)</f>
        <v>a</v>
      </c>
      <c r="J1975" s="0" t="str">
        <f aca="false">VLOOKUP($D1975,metadata!$B$2:$S$451,7,0)</f>
        <v>i</v>
      </c>
      <c r="K1975" s="0" t="n">
        <f aca="false">VLOOKUP($D1975,metadata!$B$2:$S$451,8,0)</f>
        <v>32</v>
      </c>
      <c r="L1975" s="0" t="n">
        <f aca="false">VLOOKUP($D1975,metadata!$B$2:$S$451,9,0)</f>
        <v>5</v>
      </c>
      <c r="M1975" s="0" t="str">
        <f aca="false">VLOOKUP($D1975,metadata!$B$2:$S$451,10,0)</f>
        <v/>
      </c>
      <c r="N1975" s="0" t="str">
        <f aca="false">VLOOKUP($D1975,metadata!$B$2:$S$451,11,0)</f>
        <v>Tetranychus pueraricola</v>
      </c>
      <c r="O1975" s="0" t="str">
        <f aca="false">VLOOKUP($D1975,metadata!$B$2:$S$451,12,0)</f>
        <v>Trombidiformes</v>
      </c>
      <c r="P1975" s="0" t="n">
        <f aca="false">VLOOKUP($D1975,metadata!$B$2:$S$451,13,0)</f>
        <v>11</v>
      </c>
      <c r="Q1975" s="0" t="n">
        <f aca="false">VLOOKUP($D1975,metadata!$B$2:$S$451,14,0)</f>
        <v>34.6</v>
      </c>
      <c r="R1975" s="0" t="n">
        <f aca="false">VLOOKUP($D1975,metadata!$B$2:$S$451,15,0)</f>
        <v>135.733333333333</v>
      </c>
      <c r="S1975" s="0" t="str">
        <f aca="false">VLOOKUP($D1975,metadata!$B$2:$S$451,16,0)</f>
        <v/>
      </c>
      <c r="T1975" s="0" t="str">
        <f aca="false">VLOOKUP($D1975,metadata!$B$2:$S$451,17,0)</f>
        <v/>
      </c>
      <c r="U1975" s="0" t="str">
        <f aca="false">VLOOKUP($D1975,metadata!$B$2:$S$451,18,0)</f>
        <v/>
      </c>
      <c r="V1975" s="0" t="n">
        <f aca="false">VLOOKUP($D1975,metadata!$B$2:$Z$451,19,0)</f>
        <v>240</v>
      </c>
      <c r="W1975" s="0" t="str">
        <f aca="false">VLOOKUP($D1975,metadata!$B$2:$Z$451,20,0)</f>
        <v>global average</v>
      </c>
      <c r="X1975" s="0" t="str">
        <f aca="false">VLOOKUP($D1975,metadata!$B$2:$Z$451,21,0)</f>
        <v/>
      </c>
      <c r="Y1975" s="0" t="str">
        <f aca="false">VLOOKUP($D1975,metadata!$B$2:$Z$451,22,0)</f>
        <v>t-51</v>
      </c>
      <c r="Z1975" s="0" t="str">
        <f aca="false">VLOOKUP($D1975,metadata!$B$2:$Z$451,23,0)</f>
        <v/>
      </c>
      <c r="AA1975" s="0" t="str">
        <f aca="false">VLOOKUP($D1975,metadata!$B$2:$Z$451,24,0)</f>
        <v/>
      </c>
      <c r="AB1975" s="0" t="str">
        <f aca="false">VLOOKUP($D1975,metadata!$B$2:$Z$451,25,0)</f>
        <v>by hand</v>
      </c>
      <c r="AC1975" s="0" t="n">
        <v>10</v>
      </c>
      <c r="AD1975" s="0" t="n">
        <v>100</v>
      </c>
      <c r="AF1975" s="0" t="n">
        <f aca="false">IF(AE1975="",V1975,AE1975)</f>
        <v>240</v>
      </c>
      <c r="AG1975" s="0" t="n">
        <f aca="false">ROUND(AC1975,1)</f>
        <v>10</v>
      </c>
      <c r="AH1975" s="0" t="n">
        <v>2006</v>
      </c>
      <c r="AI1975" s="0" t="s">
        <v>37</v>
      </c>
      <c r="AJ1975" s="0" t="s">
        <v>38</v>
      </c>
    </row>
    <row r="1976" customFormat="false" ht="13.8" hidden="false" customHeight="false" outlineLevel="0" collapsed="false">
      <c r="C1976" s="0" t="n">
        <v>1984</v>
      </c>
      <c r="D1976" s="3" t="str">
        <f aca="false">VLOOKUP(C1976,$A$1:$B$451,2)</f>
        <v>51-11</v>
      </c>
      <c r="E1976" s="0" t="str">
        <f aca="false">VLOOKUP($D1976,metadata!$B$2:$S$451,2,0)</f>
        <v>Suwa, A; Gotoh, T</v>
      </c>
      <c r="F1976" s="0" t="str">
        <f aca="false">VLOOKUP($D1976,metadata!$B$2:$S$451,3,0)</f>
        <v>Geographic variation in diapause induction and mode of diapause inheritance in Tetranychus pueraricola</v>
      </c>
      <c r="G1976" s="0" t="str">
        <f aca="false">VLOOKUP($D1976,metadata!$B$2:$S$451,4,0)</f>
        <v>10.1111/j.1439-0418.2006.01050.x</v>
      </c>
      <c r="H1976" s="0" t="str">
        <f aca="false">VLOOKUP($D1976,metadata!$B$2:$S$451,5,0)</f>
        <v>y</v>
      </c>
      <c r="I1976" s="0" t="str">
        <f aca="false">VLOOKUP($D1976,metadata!$B$2:$S$451,6,0)</f>
        <v>a</v>
      </c>
      <c r="J1976" s="0" t="str">
        <f aca="false">VLOOKUP($D1976,metadata!$B$2:$S$451,7,0)</f>
        <v>i</v>
      </c>
      <c r="K1976" s="0" t="n">
        <f aca="false">VLOOKUP($D1976,metadata!$B$2:$S$451,8,0)</f>
        <v>32</v>
      </c>
      <c r="L1976" s="0" t="n">
        <f aca="false">VLOOKUP($D1976,metadata!$B$2:$S$451,9,0)</f>
        <v>5</v>
      </c>
      <c r="M1976" s="0" t="str">
        <f aca="false">VLOOKUP($D1976,metadata!$B$2:$S$451,10,0)</f>
        <v/>
      </c>
      <c r="N1976" s="0" t="str">
        <f aca="false">VLOOKUP($D1976,metadata!$B$2:$S$451,11,0)</f>
        <v>Tetranychus pueraricola</v>
      </c>
      <c r="O1976" s="0" t="str">
        <f aca="false">VLOOKUP($D1976,metadata!$B$2:$S$451,12,0)</f>
        <v>Trombidiformes</v>
      </c>
      <c r="P1976" s="0" t="n">
        <f aca="false">VLOOKUP($D1976,metadata!$B$2:$S$451,13,0)</f>
        <v>11</v>
      </c>
      <c r="Q1976" s="0" t="n">
        <f aca="false">VLOOKUP($D1976,metadata!$B$2:$S$451,14,0)</f>
        <v>34.6</v>
      </c>
      <c r="R1976" s="0" t="n">
        <f aca="false">VLOOKUP($D1976,metadata!$B$2:$S$451,15,0)</f>
        <v>135.733333333333</v>
      </c>
      <c r="S1976" s="0" t="str">
        <f aca="false">VLOOKUP($D1976,metadata!$B$2:$S$451,16,0)</f>
        <v/>
      </c>
      <c r="T1976" s="0" t="str">
        <f aca="false">VLOOKUP($D1976,metadata!$B$2:$S$451,17,0)</f>
        <v/>
      </c>
      <c r="U1976" s="0" t="str">
        <f aca="false">VLOOKUP($D1976,metadata!$B$2:$S$451,18,0)</f>
        <v/>
      </c>
      <c r="V1976" s="0" t="n">
        <f aca="false">VLOOKUP($D1976,metadata!$B$2:$Z$451,19,0)</f>
        <v>240</v>
      </c>
      <c r="W1976" s="0" t="str">
        <f aca="false">VLOOKUP($D1976,metadata!$B$2:$Z$451,20,0)</f>
        <v>global average</v>
      </c>
      <c r="X1976" s="0" t="str">
        <f aca="false">VLOOKUP($D1976,metadata!$B$2:$Z$451,21,0)</f>
        <v/>
      </c>
      <c r="Y1976" s="0" t="str">
        <f aca="false">VLOOKUP($D1976,metadata!$B$2:$Z$451,22,0)</f>
        <v>t-51</v>
      </c>
      <c r="Z1976" s="0" t="str">
        <f aca="false">VLOOKUP($D1976,metadata!$B$2:$Z$451,23,0)</f>
        <v/>
      </c>
      <c r="AA1976" s="0" t="str">
        <f aca="false">VLOOKUP($D1976,metadata!$B$2:$Z$451,24,0)</f>
        <v/>
      </c>
      <c r="AB1976" s="0" t="str">
        <f aca="false">VLOOKUP($D1976,metadata!$B$2:$Z$451,25,0)</f>
        <v>by hand</v>
      </c>
      <c r="AC1976" s="0" t="n">
        <v>11</v>
      </c>
      <c r="AD1976" s="0" t="n">
        <v>8.33333333333333</v>
      </c>
      <c r="AF1976" s="0" t="n">
        <f aca="false">IF(AE1976="",V1976,AE1976)</f>
        <v>240</v>
      </c>
      <c r="AG1976" s="0" t="n">
        <f aca="false">ROUND(AC1976,1)</f>
        <v>11</v>
      </c>
      <c r="AH1976" s="0" t="n">
        <v>2006</v>
      </c>
      <c r="AI1976" s="0" t="s">
        <v>37</v>
      </c>
      <c r="AJ1976" s="0" t="s">
        <v>38</v>
      </c>
    </row>
    <row r="1977" customFormat="false" ht="13.8" hidden="false" customHeight="false" outlineLevel="0" collapsed="false">
      <c r="C1977" s="0" t="n">
        <v>1985</v>
      </c>
      <c r="D1977" s="3" t="str">
        <f aca="false">VLOOKUP(C1977,$A$1:$B$451,2)</f>
        <v>51-11</v>
      </c>
      <c r="E1977" s="0" t="str">
        <f aca="false">VLOOKUP($D1977,metadata!$B$2:$S$451,2,0)</f>
        <v>Suwa, A; Gotoh, T</v>
      </c>
      <c r="F1977" s="0" t="str">
        <f aca="false">VLOOKUP($D1977,metadata!$B$2:$S$451,3,0)</f>
        <v>Geographic variation in diapause induction and mode of diapause inheritance in Tetranychus pueraricola</v>
      </c>
      <c r="G1977" s="0" t="str">
        <f aca="false">VLOOKUP($D1977,metadata!$B$2:$S$451,4,0)</f>
        <v>10.1111/j.1439-0418.2006.01050.x</v>
      </c>
      <c r="H1977" s="0" t="str">
        <f aca="false">VLOOKUP($D1977,metadata!$B$2:$S$451,5,0)</f>
        <v>y</v>
      </c>
      <c r="I1977" s="0" t="str">
        <f aca="false">VLOOKUP($D1977,metadata!$B$2:$S$451,6,0)</f>
        <v>a</v>
      </c>
      <c r="J1977" s="0" t="str">
        <f aca="false">VLOOKUP($D1977,metadata!$B$2:$S$451,7,0)</f>
        <v>i</v>
      </c>
      <c r="K1977" s="0" t="n">
        <f aca="false">VLOOKUP($D1977,metadata!$B$2:$S$451,8,0)</f>
        <v>32</v>
      </c>
      <c r="L1977" s="0" t="n">
        <f aca="false">VLOOKUP($D1977,metadata!$B$2:$S$451,9,0)</f>
        <v>5</v>
      </c>
      <c r="M1977" s="0" t="str">
        <f aca="false">VLOOKUP($D1977,metadata!$B$2:$S$451,10,0)</f>
        <v/>
      </c>
      <c r="N1977" s="0" t="str">
        <f aca="false">VLOOKUP($D1977,metadata!$B$2:$S$451,11,0)</f>
        <v>Tetranychus pueraricola</v>
      </c>
      <c r="O1977" s="0" t="str">
        <f aca="false">VLOOKUP($D1977,metadata!$B$2:$S$451,12,0)</f>
        <v>Trombidiformes</v>
      </c>
      <c r="P1977" s="0" t="n">
        <f aca="false">VLOOKUP($D1977,metadata!$B$2:$S$451,13,0)</f>
        <v>11</v>
      </c>
      <c r="Q1977" s="0" t="n">
        <f aca="false">VLOOKUP($D1977,metadata!$B$2:$S$451,14,0)</f>
        <v>34.6</v>
      </c>
      <c r="R1977" s="0" t="n">
        <f aca="false">VLOOKUP($D1977,metadata!$B$2:$S$451,15,0)</f>
        <v>135.733333333333</v>
      </c>
      <c r="S1977" s="0" t="str">
        <f aca="false">VLOOKUP($D1977,metadata!$B$2:$S$451,16,0)</f>
        <v/>
      </c>
      <c r="T1977" s="0" t="str">
        <f aca="false">VLOOKUP($D1977,metadata!$B$2:$S$451,17,0)</f>
        <v/>
      </c>
      <c r="U1977" s="0" t="str">
        <f aca="false">VLOOKUP($D1977,metadata!$B$2:$S$451,18,0)</f>
        <v/>
      </c>
      <c r="V1977" s="0" t="n">
        <f aca="false">VLOOKUP($D1977,metadata!$B$2:$Z$451,19,0)</f>
        <v>240</v>
      </c>
      <c r="W1977" s="0" t="str">
        <f aca="false">VLOOKUP($D1977,metadata!$B$2:$Z$451,20,0)</f>
        <v>global average</v>
      </c>
      <c r="X1977" s="0" t="str">
        <f aca="false">VLOOKUP($D1977,metadata!$B$2:$Z$451,21,0)</f>
        <v/>
      </c>
      <c r="Y1977" s="0" t="str">
        <f aca="false">VLOOKUP($D1977,metadata!$B$2:$Z$451,22,0)</f>
        <v>t-51</v>
      </c>
      <c r="Z1977" s="0" t="str">
        <f aca="false">VLOOKUP($D1977,metadata!$B$2:$Z$451,23,0)</f>
        <v/>
      </c>
      <c r="AA1977" s="0" t="str">
        <f aca="false">VLOOKUP($D1977,metadata!$B$2:$Z$451,24,0)</f>
        <v/>
      </c>
      <c r="AB1977" s="0" t="str">
        <f aca="false">VLOOKUP($D1977,metadata!$B$2:$Z$451,25,0)</f>
        <v>by hand</v>
      </c>
      <c r="AC1977" s="0" t="n">
        <v>11.5</v>
      </c>
      <c r="AD1977" s="0" t="n">
        <v>0</v>
      </c>
      <c r="AF1977" s="0" t="n">
        <f aca="false">IF(AE1977="",V1977,AE1977)</f>
        <v>240</v>
      </c>
      <c r="AG1977" s="0" t="n">
        <f aca="false">ROUND(AC1977,1)</f>
        <v>11.5</v>
      </c>
      <c r="AH1977" s="0" t="n">
        <v>2006</v>
      </c>
      <c r="AI1977" s="0" t="s">
        <v>37</v>
      </c>
      <c r="AJ1977" s="0" t="s">
        <v>38</v>
      </c>
    </row>
    <row r="1978" customFormat="false" ht="13.8" hidden="false" customHeight="false" outlineLevel="0" collapsed="false">
      <c r="C1978" s="0" t="n">
        <v>1986</v>
      </c>
      <c r="D1978" s="3" t="str">
        <f aca="false">VLOOKUP(C1978,$A$1:$B$451,2)</f>
        <v>51-11</v>
      </c>
      <c r="E1978" s="0" t="str">
        <f aca="false">VLOOKUP($D1978,metadata!$B$2:$S$451,2,0)</f>
        <v>Suwa, A; Gotoh, T</v>
      </c>
      <c r="F1978" s="0" t="str">
        <f aca="false">VLOOKUP($D1978,metadata!$B$2:$S$451,3,0)</f>
        <v>Geographic variation in diapause induction and mode of diapause inheritance in Tetranychus pueraricola</v>
      </c>
      <c r="G1978" s="0" t="str">
        <f aca="false">VLOOKUP($D1978,metadata!$B$2:$S$451,4,0)</f>
        <v>10.1111/j.1439-0418.2006.01050.x</v>
      </c>
      <c r="H1978" s="0" t="str">
        <f aca="false">VLOOKUP($D1978,metadata!$B$2:$S$451,5,0)</f>
        <v>y</v>
      </c>
      <c r="I1978" s="0" t="str">
        <f aca="false">VLOOKUP($D1978,metadata!$B$2:$S$451,6,0)</f>
        <v>a</v>
      </c>
      <c r="J1978" s="0" t="str">
        <f aca="false">VLOOKUP($D1978,metadata!$B$2:$S$451,7,0)</f>
        <v>i</v>
      </c>
      <c r="K1978" s="0" t="n">
        <f aca="false">VLOOKUP($D1978,metadata!$B$2:$S$451,8,0)</f>
        <v>32</v>
      </c>
      <c r="L1978" s="0" t="n">
        <f aca="false">VLOOKUP($D1978,metadata!$B$2:$S$451,9,0)</f>
        <v>5</v>
      </c>
      <c r="M1978" s="0" t="str">
        <f aca="false">VLOOKUP($D1978,metadata!$B$2:$S$451,10,0)</f>
        <v/>
      </c>
      <c r="N1978" s="0" t="str">
        <f aca="false">VLOOKUP($D1978,metadata!$B$2:$S$451,11,0)</f>
        <v>Tetranychus pueraricola</v>
      </c>
      <c r="O1978" s="0" t="str">
        <f aca="false">VLOOKUP($D1978,metadata!$B$2:$S$451,12,0)</f>
        <v>Trombidiformes</v>
      </c>
      <c r="P1978" s="0" t="n">
        <f aca="false">VLOOKUP($D1978,metadata!$B$2:$S$451,13,0)</f>
        <v>11</v>
      </c>
      <c r="Q1978" s="0" t="n">
        <f aca="false">VLOOKUP($D1978,metadata!$B$2:$S$451,14,0)</f>
        <v>34.6</v>
      </c>
      <c r="R1978" s="0" t="n">
        <f aca="false">VLOOKUP($D1978,metadata!$B$2:$S$451,15,0)</f>
        <v>135.733333333333</v>
      </c>
      <c r="S1978" s="0" t="str">
        <f aca="false">VLOOKUP($D1978,metadata!$B$2:$S$451,16,0)</f>
        <v/>
      </c>
      <c r="T1978" s="0" t="str">
        <f aca="false">VLOOKUP($D1978,metadata!$B$2:$S$451,17,0)</f>
        <v/>
      </c>
      <c r="U1978" s="0" t="str">
        <f aca="false">VLOOKUP($D1978,metadata!$B$2:$S$451,18,0)</f>
        <v/>
      </c>
      <c r="V1978" s="0" t="n">
        <f aca="false">VLOOKUP($D1978,metadata!$B$2:$Z$451,19,0)</f>
        <v>240</v>
      </c>
      <c r="W1978" s="0" t="str">
        <f aca="false">VLOOKUP($D1978,metadata!$B$2:$Z$451,20,0)</f>
        <v>global average</v>
      </c>
      <c r="X1978" s="0" t="str">
        <f aca="false">VLOOKUP($D1978,metadata!$B$2:$Z$451,21,0)</f>
        <v/>
      </c>
      <c r="Y1978" s="0" t="str">
        <f aca="false">VLOOKUP($D1978,metadata!$B$2:$Z$451,22,0)</f>
        <v>t-51</v>
      </c>
      <c r="Z1978" s="0" t="str">
        <f aca="false">VLOOKUP($D1978,metadata!$B$2:$Z$451,23,0)</f>
        <v/>
      </c>
      <c r="AA1978" s="0" t="str">
        <f aca="false">VLOOKUP($D1978,metadata!$B$2:$Z$451,24,0)</f>
        <v/>
      </c>
      <c r="AB1978" s="0" t="str">
        <f aca="false">VLOOKUP($D1978,metadata!$B$2:$Z$451,25,0)</f>
        <v>by hand</v>
      </c>
      <c r="AC1978" s="0" t="n">
        <v>12</v>
      </c>
      <c r="AD1978" s="0" t="n">
        <v>0</v>
      </c>
      <c r="AF1978" s="0" t="n">
        <f aca="false">IF(AE1978="",V1978,AE1978)</f>
        <v>240</v>
      </c>
      <c r="AG1978" s="0" t="n">
        <f aca="false">ROUND(AC1978,1)</f>
        <v>12</v>
      </c>
      <c r="AH1978" s="0" t="n">
        <v>2006</v>
      </c>
      <c r="AI1978" s="0" t="s">
        <v>37</v>
      </c>
      <c r="AJ1978" s="0" t="s">
        <v>38</v>
      </c>
    </row>
    <row r="1979" customFormat="false" ht="13.8" hidden="false" customHeight="false" outlineLevel="0" collapsed="false">
      <c r="C1979" s="0" t="n">
        <v>1987</v>
      </c>
      <c r="D1979" s="3" t="str">
        <f aca="false">VLOOKUP(C1979,$A$1:$B$451,2)</f>
        <v>51-11</v>
      </c>
      <c r="E1979" s="0" t="str">
        <f aca="false">VLOOKUP($D1979,metadata!$B$2:$S$451,2,0)</f>
        <v>Suwa, A; Gotoh, T</v>
      </c>
      <c r="F1979" s="0" t="str">
        <f aca="false">VLOOKUP($D1979,metadata!$B$2:$S$451,3,0)</f>
        <v>Geographic variation in diapause induction and mode of diapause inheritance in Tetranychus pueraricola</v>
      </c>
      <c r="G1979" s="0" t="str">
        <f aca="false">VLOOKUP($D1979,metadata!$B$2:$S$451,4,0)</f>
        <v>10.1111/j.1439-0418.2006.01050.x</v>
      </c>
      <c r="H1979" s="0" t="str">
        <f aca="false">VLOOKUP($D1979,metadata!$B$2:$S$451,5,0)</f>
        <v>y</v>
      </c>
      <c r="I1979" s="0" t="str">
        <f aca="false">VLOOKUP($D1979,metadata!$B$2:$S$451,6,0)</f>
        <v>a</v>
      </c>
      <c r="J1979" s="0" t="str">
        <f aca="false">VLOOKUP($D1979,metadata!$B$2:$S$451,7,0)</f>
        <v>i</v>
      </c>
      <c r="K1979" s="0" t="n">
        <f aca="false">VLOOKUP($D1979,metadata!$B$2:$S$451,8,0)</f>
        <v>32</v>
      </c>
      <c r="L1979" s="0" t="n">
        <f aca="false">VLOOKUP($D1979,metadata!$B$2:$S$451,9,0)</f>
        <v>5</v>
      </c>
      <c r="M1979" s="0" t="str">
        <f aca="false">VLOOKUP($D1979,metadata!$B$2:$S$451,10,0)</f>
        <v/>
      </c>
      <c r="N1979" s="0" t="str">
        <f aca="false">VLOOKUP($D1979,metadata!$B$2:$S$451,11,0)</f>
        <v>Tetranychus pueraricola</v>
      </c>
      <c r="O1979" s="0" t="str">
        <f aca="false">VLOOKUP($D1979,metadata!$B$2:$S$451,12,0)</f>
        <v>Trombidiformes</v>
      </c>
      <c r="P1979" s="0" t="n">
        <f aca="false">VLOOKUP($D1979,metadata!$B$2:$S$451,13,0)</f>
        <v>11</v>
      </c>
      <c r="Q1979" s="0" t="n">
        <f aca="false">VLOOKUP($D1979,metadata!$B$2:$S$451,14,0)</f>
        <v>34.6</v>
      </c>
      <c r="R1979" s="0" t="n">
        <f aca="false">VLOOKUP($D1979,metadata!$B$2:$S$451,15,0)</f>
        <v>135.733333333333</v>
      </c>
      <c r="S1979" s="0" t="str">
        <f aca="false">VLOOKUP($D1979,metadata!$B$2:$S$451,16,0)</f>
        <v/>
      </c>
      <c r="T1979" s="0" t="str">
        <f aca="false">VLOOKUP($D1979,metadata!$B$2:$S$451,17,0)</f>
        <v/>
      </c>
      <c r="U1979" s="0" t="str">
        <f aca="false">VLOOKUP($D1979,metadata!$B$2:$S$451,18,0)</f>
        <v/>
      </c>
      <c r="V1979" s="0" t="n">
        <f aca="false">VLOOKUP($D1979,metadata!$B$2:$Z$451,19,0)</f>
        <v>240</v>
      </c>
      <c r="W1979" s="0" t="str">
        <f aca="false">VLOOKUP($D1979,metadata!$B$2:$Z$451,20,0)</f>
        <v>global average</v>
      </c>
      <c r="X1979" s="0" t="str">
        <f aca="false">VLOOKUP($D1979,metadata!$B$2:$Z$451,21,0)</f>
        <v/>
      </c>
      <c r="Y1979" s="0" t="str">
        <f aca="false">VLOOKUP($D1979,metadata!$B$2:$Z$451,22,0)</f>
        <v>t-51</v>
      </c>
      <c r="Z1979" s="0" t="str">
        <f aca="false">VLOOKUP($D1979,metadata!$B$2:$Z$451,23,0)</f>
        <v/>
      </c>
      <c r="AA1979" s="0" t="str">
        <f aca="false">VLOOKUP($D1979,metadata!$B$2:$Z$451,24,0)</f>
        <v/>
      </c>
      <c r="AB1979" s="0" t="str">
        <f aca="false">VLOOKUP($D1979,metadata!$B$2:$Z$451,25,0)</f>
        <v>by hand</v>
      </c>
      <c r="AC1979" s="0" t="n">
        <v>13</v>
      </c>
      <c r="AD1979" s="0" t="n">
        <v>0</v>
      </c>
      <c r="AF1979" s="0" t="n">
        <f aca="false">IF(AE1979="",V1979,AE1979)</f>
        <v>240</v>
      </c>
      <c r="AG1979" s="0" t="n">
        <f aca="false">ROUND(AC1979,1)</f>
        <v>13</v>
      </c>
      <c r="AH1979" s="0" t="n">
        <v>2006</v>
      </c>
      <c r="AI1979" s="0" t="s">
        <v>37</v>
      </c>
      <c r="AJ1979" s="0" t="s">
        <v>38</v>
      </c>
    </row>
    <row r="1980" customFormat="false" ht="13.8" hidden="false" customHeight="false" outlineLevel="0" collapsed="false">
      <c r="C1980" s="0" t="n">
        <v>1988</v>
      </c>
      <c r="D1980" s="3" t="str">
        <f aca="false">VLOOKUP(C1980,$A$1:$B$451,2)</f>
        <v>51-12</v>
      </c>
      <c r="E1980" s="0" t="str">
        <f aca="false">VLOOKUP($D1980,metadata!$B$2:$S$451,2,0)</f>
        <v>Suwa, A; Gotoh, T</v>
      </c>
      <c r="F1980" s="0" t="str">
        <f aca="false">VLOOKUP($D1980,metadata!$B$2:$S$451,3,0)</f>
        <v>Geographic variation in diapause induction and mode of diapause inheritance in Tetranychus pueraricola</v>
      </c>
      <c r="G1980" s="0" t="str">
        <f aca="false">VLOOKUP($D1980,metadata!$B$2:$S$451,4,0)</f>
        <v>10.1111/j.1439-0418.2006.01050.x</v>
      </c>
      <c r="H1980" s="0" t="str">
        <f aca="false">VLOOKUP($D1980,metadata!$B$2:$S$451,5,0)</f>
        <v>y</v>
      </c>
      <c r="I1980" s="0" t="str">
        <f aca="false">VLOOKUP($D1980,metadata!$B$2:$S$451,6,0)</f>
        <v>a</v>
      </c>
      <c r="J1980" s="0" t="str">
        <f aca="false">VLOOKUP($D1980,metadata!$B$2:$S$451,7,0)</f>
        <v>i</v>
      </c>
      <c r="K1980" s="0" t="n">
        <f aca="false">VLOOKUP($D1980,metadata!$B$2:$S$451,8,0)</f>
        <v>32</v>
      </c>
      <c r="L1980" s="0" t="n">
        <f aca="false">VLOOKUP($D1980,metadata!$B$2:$S$451,9,0)</f>
        <v>5</v>
      </c>
      <c r="M1980" s="0" t="str">
        <f aca="false">VLOOKUP($D1980,metadata!$B$2:$S$451,10,0)</f>
        <v/>
      </c>
      <c r="N1980" s="0" t="str">
        <f aca="false">VLOOKUP($D1980,metadata!$B$2:$S$451,11,0)</f>
        <v>Tetranychus pueraricola</v>
      </c>
      <c r="O1980" s="0" t="str">
        <f aca="false">VLOOKUP($D1980,metadata!$B$2:$S$451,12,0)</f>
        <v>Trombidiformes</v>
      </c>
      <c r="P1980" s="0" t="n">
        <f aca="false">VLOOKUP($D1980,metadata!$B$2:$S$451,13,0)</f>
        <v>12</v>
      </c>
      <c r="Q1980" s="0" t="n">
        <f aca="false">VLOOKUP($D1980,metadata!$B$2:$S$451,14,0)</f>
        <v>34.6166666666667</v>
      </c>
      <c r="R1980" s="0" t="n">
        <f aca="false">VLOOKUP($D1980,metadata!$B$2:$S$451,15,0)</f>
        <v>135.7</v>
      </c>
      <c r="S1980" s="0" t="str">
        <f aca="false">VLOOKUP($D1980,metadata!$B$2:$S$451,16,0)</f>
        <v/>
      </c>
      <c r="T1980" s="0" t="str">
        <f aca="false">VLOOKUP($D1980,metadata!$B$2:$S$451,17,0)</f>
        <v/>
      </c>
      <c r="U1980" s="0" t="str">
        <f aca="false">VLOOKUP($D1980,metadata!$B$2:$S$451,18,0)</f>
        <v/>
      </c>
      <c r="V1980" s="0" t="n">
        <f aca="false">VLOOKUP($D1980,metadata!$B$2:$Z$451,19,0)</f>
        <v>240</v>
      </c>
      <c r="W1980" s="0" t="str">
        <f aca="false">VLOOKUP($D1980,metadata!$B$2:$Z$451,20,0)</f>
        <v>global average</v>
      </c>
      <c r="X1980" s="0" t="str">
        <f aca="false">VLOOKUP($D1980,metadata!$B$2:$Z$451,21,0)</f>
        <v/>
      </c>
      <c r="Y1980" s="0" t="str">
        <f aca="false">VLOOKUP($D1980,metadata!$B$2:$Z$451,22,0)</f>
        <v>t-51</v>
      </c>
      <c r="Z1980" s="0" t="str">
        <f aca="false">VLOOKUP($D1980,metadata!$B$2:$Z$451,23,0)</f>
        <v/>
      </c>
      <c r="AA1980" s="0" t="str">
        <f aca="false">VLOOKUP($D1980,metadata!$B$2:$Z$451,24,0)</f>
        <v/>
      </c>
      <c r="AB1980" s="0" t="str">
        <f aca="false">VLOOKUP($D1980,metadata!$B$2:$Z$451,25,0)</f>
        <v>by hand</v>
      </c>
      <c r="AC1980" s="0" t="n">
        <v>10</v>
      </c>
      <c r="AD1980" s="0" t="n">
        <v>100</v>
      </c>
      <c r="AF1980" s="0" t="n">
        <f aca="false">IF(AE1980="",V1980,AE1980)</f>
        <v>240</v>
      </c>
      <c r="AG1980" s="0" t="n">
        <f aca="false">ROUND(AC1980,1)</f>
        <v>10</v>
      </c>
      <c r="AH1980" s="0" t="n">
        <v>2006</v>
      </c>
      <c r="AI1980" s="0" t="s">
        <v>37</v>
      </c>
      <c r="AJ1980" s="0" t="s">
        <v>38</v>
      </c>
    </row>
    <row r="1981" customFormat="false" ht="13.8" hidden="false" customHeight="false" outlineLevel="0" collapsed="false">
      <c r="C1981" s="0" t="n">
        <v>1989</v>
      </c>
      <c r="D1981" s="3" t="str">
        <f aca="false">VLOOKUP(C1981,$A$1:$B$451,2)</f>
        <v>51-12</v>
      </c>
      <c r="E1981" s="0" t="str">
        <f aca="false">VLOOKUP($D1981,metadata!$B$2:$S$451,2,0)</f>
        <v>Suwa, A; Gotoh, T</v>
      </c>
      <c r="F1981" s="0" t="str">
        <f aca="false">VLOOKUP($D1981,metadata!$B$2:$S$451,3,0)</f>
        <v>Geographic variation in diapause induction and mode of diapause inheritance in Tetranychus pueraricola</v>
      </c>
      <c r="G1981" s="0" t="str">
        <f aca="false">VLOOKUP($D1981,metadata!$B$2:$S$451,4,0)</f>
        <v>10.1111/j.1439-0418.2006.01050.x</v>
      </c>
      <c r="H1981" s="0" t="str">
        <f aca="false">VLOOKUP($D1981,metadata!$B$2:$S$451,5,0)</f>
        <v>y</v>
      </c>
      <c r="I1981" s="0" t="str">
        <f aca="false">VLOOKUP($D1981,metadata!$B$2:$S$451,6,0)</f>
        <v>a</v>
      </c>
      <c r="J1981" s="0" t="str">
        <f aca="false">VLOOKUP($D1981,metadata!$B$2:$S$451,7,0)</f>
        <v>i</v>
      </c>
      <c r="K1981" s="0" t="n">
        <f aca="false">VLOOKUP($D1981,metadata!$B$2:$S$451,8,0)</f>
        <v>32</v>
      </c>
      <c r="L1981" s="0" t="n">
        <f aca="false">VLOOKUP($D1981,metadata!$B$2:$S$451,9,0)</f>
        <v>5</v>
      </c>
      <c r="M1981" s="0" t="str">
        <f aca="false">VLOOKUP($D1981,metadata!$B$2:$S$451,10,0)</f>
        <v/>
      </c>
      <c r="N1981" s="0" t="str">
        <f aca="false">VLOOKUP($D1981,metadata!$B$2:$S$451,11,0)</f>
        <v>Tetranychus pueraricola</v>
      </c>
      <c r="O1981" s="0" t="str">
        <f aca="false">VLOOKUP($D1981,metadata!$B$2:$S$451,12,0)</f>
        <v>Trombidiformes</v>
      </c>
      <c r="P1981" s="0" t="n">
        <f aca="false">VLOOKUP($D1981,metadata!$B$2:$S$451,13,0)</f>
        <v>12</v>
      </c>
      <c r="Q1981" s="0" t="n">
        <f aca="false">VLOOKUP($D1981,metadata!$B$2:$S$451,14,0)</f>
        <v>34.6166666666667</v>
      </c>
      <c r="R1981" s="0" t="n">
        <f aca="false">VLOOKUP($D1981,metadata!$B$2:$S$451,15,0)</f>
        <v>135.7</v>
      </c>
      <c r="S1981" s="0" t="str">
        <f aca="false">VLOOKUP($D1981,metadata!$B$2:$S$451,16,0)</f>
        <v/>
      </c>
      <c r="T1981" s="0" t="str">
        <f aca="false">VLOOKUP($D1981,metadata!$B$2:$S$451,17,0)</f>
        <v/>
      </c>
      <c r="U1981" s="0" t="str">
        <f aca="false">VLOOKUP($D1981,metadata!$B$2:$S$451,18,0)</f>
        <v/>
      </c>
      <c r="V1981" s="0" t="n">
        <f aca="false">VLOOKUP($D1981,metadata!$B$2:$Z$451,19,0)</f>
        <v>240</v>
      </c>
      <c r="W1981" s="0" t="str">
        <f aca="false">VLOOKUP($D1981,metadata!$B$2:$Z$451,20,0)</f>
        <v>global average</v>
      </c>
      <c r="X1981" s="0" t="str">
        <f aca="false">VLOOKUP($D1981,metadata!$B$2:$Z$451,21,0)</f>
        <v/>
      </c>
      <c r="Y1981" s="0" t="str">
        <f aca="false">VLOOKUP($D1981,metadata!$B$2:$Z$451,22,0)</f>
        <v>t-51</v>
      </c>
      <c r="Z1981" s="0" t="str">
        <f aca="false">VLOOKUP($D1981,metadata!$B$2:$Z$451,23,0)</f>
        <v/>
      </c>
      <c r="AA1981" s="0" t="str">
        <f aca="false">VLOOKUP($D1981,metadata!$B$2:$Z$451,24,0)</f>
        <v/>
      </c>
      <c r="AB1981" s="0" t="str">
        <f aca="false">VLOOKUP($D1981,metadata!$B$2:$Z$451,25,0)</f>
        <v>by hand</v>
      </c>
      <c r="AC1981" s="0" t="n">
        <v>11</v>
      </c>
      <c r="AD1981" s="0" t="n">
        <v>100</v>
      </c>
      <c r="AF1981" s="0" t="n">
        <f aca="false">IF(AE1981="",V1981,AE1981)</f>
        <v>240</v>
      </c>
      <c r="AG1981" s="0" t="n">
        <f aca="false">ROUND(AC1981,1)</f>
        <v>11</v>
      </c>
      <c r="AH1981" s="0" t="n">
        <v>2006</v>
      </c>
      <c r="AI1981" s="0" t="s">
        <v>37</v>
      </c>
      <c r="AJ1981" s="0" t="s">
        <v>38</v>
      </c>
    </row>
    <row r="1982" customFormat="false" ht="13.8" hidden="false" customHeight="false" outlineLevel="0" collapsed="false">
      <c r="C1982" s="0" t="n">
        <v>1990</v>
      </c>
      <c r="D1982" s="3" t="str">
        <f aca="false">VLOOKUP(C1982,$A$1:$B$451,2)</f>
        <v>51-12</v>
      </c>
      <c r="E1982" s="0" t="str">
        <f aca="false">VLOOKUP($D1982,metadata!$B$2:$S$451,2,0)</f>
        <v>Suwa, A; Gotoh, T</v>
      </c>
      <c r="F1982" s="0" t="str">
        <f aca="false">VLOOKUP($D1982,metadata!$B$2:$S$451,3,0)</f>
        <v>Geographic variation in diapause induction and mode of diapause inheritance in Tetranychus pueraricola</v>
      </c>
      <c r="G1982" s="0" t="str">
        <f aca="false">VLOOKUP($D1982,metadata!$B$2:$S$451,4,0)</f>
        <v>10.1111/j.1439-0418.2006.01050.x</v>
      </c>
      <c r="H1982" s="0" t="str">
        <f aca="false">VLOOKUP($D1982,metadata!$B$2:$S$451,5,0)</f>
        <v>y</v>
      </c>
      <c r="I1982" s="0" t="str">
        <f aca="false">VLOOKUP($D1982,metadata!$B$2:$S$451,6,0)</f>
        <v>a</v>
      </c>
      <c r="J1982" s="0" t="str">
        <f aca="false">VLOOKUP($D1982,metadata!$B$2:$S$451,7,0)</f>
        <v>i</v>
      </c>
      <c r="K1982" s="0" t="n">
        <f aca="false">VLOOKUP($D1982,metadata!$B$2:$S$451,8,0)</f>
        <v>32</v>
      </c>
      <c r="L1982" s="0" t="n">
        <f aca="false">VLOOKUP($D1982,metadata!$B$2:$S$451,9,0)</f>
        <v>5</v>
      </c>
      <c r="M1982" s="0" t="str">
        <f aca="false">VLOOKUP($D1982,metadata!$B$2:$S$451,10,0)</f>
        <v/>
      </c>
      <c r="N1982" s="0" t="str">
        <f aca="false">VLOOKUP($D1982,metadata!$B$2:$S$451,11,0)</f>
        <v>Tetranychus pueraricola</v>
      </c>
      <c r="O1982" s="0" t="str">
        <f aca="false">VLOOKUP($D1982,metadata!$B$2:$S$451,12,0)</f>
        <v>Trombidiformes</v>
      </c>
      <c r="P1982" s="0" t="n">
        <f aca="false">VLOOKUP($D1982,metadata!$B$2:$S$451,13,0)</f>
        <v>12</v>
      </c>
      <c r="Q1982" s="0" t="n">
        <f aca="false">VLOOKUP($D1982,metadata!$B$2:$S$451,14,0)</f>
        <v>34.6166666666667</v>
      </c>
      <c r="R1982" s="0" t="n">
        <f aca="false">VLOOKUP($D1982,metadata!$B$2:$S$451,15,0)</f>
        <v>135.7</v>
      </c>
      <c r="S1982" s="0" t="str">
        <f aca="false">VLOOKUP($D1982,metadata!$B$2:$S$451,16,0)</f>
        <v/>
      </c>
      <c r="T1982" s="0" t="str">
        <f aca="false">VLOOKUP($D1982,metadata!$B$2:$S$451,17,0)</f>
        <v/>
      </c>
      <c r="U1982" s="0" t="str">
        <f aca="false">VLOOKUP($D1982,metadata!$B$2:$S$451,18,0)</f>
        <v/>
      </c>
      <c r="V1982" s="0" t="n">
        <f aca="false">VLOOKUP($D1982,metadata!$B$2:$Z$451,19,0)</f>
        <v>240</v>
      </c>
      <c r="W1982" s="0" t="str">
        <f aca="false">VLOOKUP($D1982,metadata!$B$2:$Z$451,20,0)</f>
        <v>global average</v>
      </c>
      <c r="X1982" s="0" t="str">
        <f aca="false">VLOOKUP($D1982,metadata!$B$2:$Z$451,21,0)</f>
        <v/>
      </c>
      <c r="Y1982" s="0" t="str">
        <f aca="false">VLOOKUP($D1982,metadata!$B$2:$Z$451,22,0)</f>
        <v>t-51</v>
      </c>
      <c r="Z1982" s="0" t="str">
        <f aca="false">VLOOKUP($D1982,metadata!$B$2:$Z$451,23,0)</f>
        <v/>
      </c>
      <c r="AA1982" s="0" t="str">
        <f aca="false">VLOOKUP($D1982,metadata!$B$2:$Z$451,24,0)</f>
        <v/>
      </c>
      <c r="AB1982" s="0" t="str">
        <f aca="false">VLOOKUP($D1982,metadata!$B$2:$Z$451,25,0)</f>
        <v>by hand</v>
      </c>
      <c r="AC1982" s="0" t="n">
        <v>11.5</v>
      </c>
      <c r="AD1982" s="0" t="n">
        <v>41.6666666666667</v>
      </c>
      <c r="AF1982" s="0" t="n">
        <f aca="false">IF(AE1982="",V1982,AE1982)</f>
        <v>240</v>
      </c>
      <c r="AG1982" s="0" t="n">
        <f aca="false">ROUND(AC1982,1)</f>
        <v>11.5</v>
      </c>
      <c r="AH1982" s="0" t="n">
        <v>2006</v>
      </c>
      <c r="AI1982" s="0" t="s">
        <v>37</v>
      </c>
      <c r="AJ1982" s="0" t="s">
        <v>38</v>
      </c>
    </row>
    <row r="1983" customFormat="false" ht="13.8" hidden="false" customHeight="false" outlineLevel="0" collapsed="false">
      <c r="C1983" s="0" t="n">
        <v>1991</v>
      </c>
      <c r="D1983" s="3" t="str">
        <f aca="false">VLOOKUP(C1983,$A$1:$B$451,2)</f>
        <v>51-12</v>
      </c>
      <c r="E1983" s="0" t="str">
        <f aca="false">VLOOKUP($D1983,metadata!$B$2:$S$451,2,0)</f>
        <v>Suwa, A; Gotoh, T</v>
      </c>
      <c r="F1983" s="0" t="str">
        <f aca="false">VLOOKUP($D1983,metadata!$B$2:$S$451,3,0)</f>
        <v>Geographic variation in diapause induction and mode of diapause inheritance in Tetranychus pueraricola</v>
      </c>
      <c r="G1983" s="0" t="str">
        <f aca="false">VLOOKUP($D1983,metadata!$B$2:$S$451,4,0)</f>
        <v>10.1111/j.1439-0418.2006.01050.x</v>
      </c>
      <c r="H1983" s="0" t="str">
        <f aca="false">VLOOKUP($D1983,metadata!$B$2:$S$451,5,0)</f>
        <v>y</v>
      </c>
      <c r="I1983" s="0" t="str">
        <f aca="false">VLOOKUP($D1983,metadata!$B$2:$S$451,6,0)</f>
        <v>a</v>
      </c>
      <c r="J1983" s="0" t="str">
        <f aca="false">VLOOKUP($D1983,metadata!$B$2:$S$451,7,0)</f>
        <v>i</v>
      </c>
      <c r="K1983" s="0" t="n">
        <f aca="false">VLOOKUP($D1983,metadata!$B$2:$S$451,8,0)</f>
        <v>32</v>
      </c>
      <c r="L1983" s="0" t="n">
        <f aca="false">VLOOKUP($D1983,metadata!$B$2:$S$451,9,0)</f>
        <v>5</v>
      </c>
      <c r="M1983" s="0" t="str">
        <f aca="false">VLOOKUP($D1983,metadata!$B$2:$S$451,10,0)</f>
        <v/>
      </c>
      <c r="N1983" s="0" t="str">
        <f aca="false">VLOOKUP($D1983,metadata!$B$2:$S$451,11,0)</f>
        <v>Tetranychus pueraricola</v>
      </c>
      <c r="O1983" s="0" t="str">
        <f aca="false">VLOOKUP($D1983,metadata!$B$2:$S$451,12,0)</f>
        <v>Trombidiformes</v>
      </c>
      <c r="P1983" s="0" t="n">
        <f aca="false">VLOOKUP($D1983,metadata!$B$2:$S$451,13,0)</f>
        <v>12</v>
      </c>
      <c r="Q1983" s="0" t="n">
        <f aca="false">VLOOKUP($D1983,metadata!$B$2:$S$451,14,0)</f>
        <v>34.6166666666667</v>
      </c>
      <c r="R1983" s="0" t="n">
        <f aca="false">VLOOKUP($D1983,metadata!$B$2:$S$451,15,0)</f>
        <v>135.7</v>
      </c>
      <c r="S1983" s="0" t="str">
        <f aca="false">VLOOKUP($D1983,metadata!$B$2:$S$451,16,0)</f>
        <v/>
      </c>
      <c r="T1983" s="0" t="str">
        <f aca="false">VLOOKUP($D1983,metadata!$B$2:$S$451,17,0)</f>
        <v/>
      </c>
      <c r="U1983" s="0" t="str">
        <f aca="false">VLOOKUP($D1983,metadata!$B$2:$S$451,18,0)</f>
        <v/>
      </c>
      <c r="V1983" s="0" t="n">
        <f aca="false">VLOOKUP($D1983,metadata!$B$2:$Z$451,19,0)</f>
        <v>240</v>
      </c>
      <c r="W1983" s="0" t="str">
        <f aca="false">VLOOKUP($D1983,metadata!$B$2:$Z$451,20,0)</f>
        <v>global average</v>
      </c>
      <c r="X1983" s="0" t="str">
        <f aca="false">VLOOKUP($D1983,metadata!$B$2:$Z$451,21,0)</f>
        <v/>
      </c>
      <c r="Y1983" s="0" t="str">
        <f aca="false">VLOOKUP($D1983,metadata!$B$2:$Z$451,22,0)</f>
        <v>t-51</v>
      </c>
      <c r="Z1983" s="0" t="str">
        <f aca="false">VLOOKUP($D1983,metadata!$B$2:$Z$451,23,0)</f>
        <v/>
      </c>
      <c r="AA1983" s="0" t="str">
        <f aca="false">VLOOKUP($D1983,metadata!$B$2:$Z$451,24,0)</f>
        <v/>
      </c>
      <c r="AB1983" s="0" t="str">
        <f aca="false">VLOOKUP($D1983,metadata!$B$2:$Z$451,25,0)</f>
        <v>by hand</v>
      </c>
      <c r="AC1983" s="0" t="n">
        <v>12</v>
      </c>
      <c r="AD1983" s="0" t="n">
        <v>0</v>
      </c>
      <c r="AF1983" s="0" t="n">
        <f aca="false">IF(AE1983="",V1983,AE1983)</f>
        <v>240</v>
      </c>
      <c r="AG1983" s="0" t="n">
        <f aca="false">ROUND(AC1983,1)</f>
        <v>12</v>
      </c>
      <c r="AH1983" s="0" t="n">
        <v>2006</v>
      </c>
      <c r="AI1983" s="0" t="s">
        <v>37</v>
      </c>
      <c r="AJ1983" s="0" t="s">
        <v>38</v>
      </c>
    </row>
    <row r="1984" customFormat="false" ht="13.8" hidden="false" customHeight="false" outlineLevel="0" collapsed="false">
      <c r="C1984" s="0" t="n">
        <v>1992</v>
      </c>
      <c r="D1984" s="3" t="str">
        <f aca="false">VLOOKUP(C1984,$A$1:$B$451,2)</f>
        <v>51-12</v>
      </c>
      <c r="E1984" s="0" t="str">
        <f aca="false">VLOOKUP($D1984,metadata!$B$2:$S$451,2,0)</f>
        <v>Suwa, A; Gotoh, T</v>
      </c>
      <c r="F1984" s="0" t="str">
        <f aca="false">VLOOKUP($D1984,metadata!$B$2:$S$451,3,0)</f>
        <v>Geographic variation in diapause induction and mode of diapause inheritance in Tetranychus pueraricola</v>
      </c>
      <c r="G1984" s="0" t="str">
        <f aca="false">VLOOKUP($D1984,metadata!$B$2:$S$451,4,0)</f>
        <v>10.1111/j.1439-0418.2006.01050.x</v>
      </c>
      <c r="H1984" s="0" t="str">
        <f aca="false">VLOOKUP($D1984,metadata!$B$2:$S$451,5,0)</f>
        <v>y</v>
      </c>
      <c r="I1984" s="0" t="str">
        <f aca="false">VLOOKUP($D1984,metadata!$B$2:$S$451,6,0)</f>
        <v>a</v>
      </c>
      <c r="J1984" s="0" t="str">
        <f aca="false">VLOOKUP($D1984,metadata!$B$2:$S$451,7,0)</f>
        <v>i</v>
      </c>
      <c r="K1984" s="0" t="n">
        <f aca="false">VLOOKUP($D1984,metadata!$B$2:$S$451,8,0)</f>
        <v>32</v>
      </c>
      <c r="L1984" s="0" t="n">
        <f aca="false">VLOOKUP($D1984,metadata!$B$2:$S$451,9,0)</f>
        <v>5</v>
      </c>
      <c r="M1984" s="0" t="str">
        <f aca="false">VLOOKUP($D1984,metadata!$B$2:$S$451,10,0)</f>
        <v/>
      </c>
      <c r="N1984" s="0" t="str">
        <f aca="false">VLOOKUP($D1984,metadata!$B$2:$S$451,11,0)</f>
        <v>Tetranychus pueraricola</v>
      </c>
      <c r="O1984" s="0" t="str">
        <f aca="false">VLOOKUP($D1984,metadata!$B$2:$S$451,12,0)</f>
        <v>Trombidiformes</v>
      </c>
      <c r="P1984" s="0" t="n">
        <f aca="false">VLOOKUP($D1984,metadata!$B$2:$S$451,13,0)</f>
        <v>12</v>
      </c>
      <c r="Q1984" s="0" t="n">
        <f aca="false">VLOOKUP($D1984,metadata!$B$2:$S$451,14,0)</f>
        <v>34.6166666666667</v>
      </c>
      <c r="R1984" s="0" t="n">
        <f aca="false">VLOOKUP($D1984,metadata!$B$2:$S$451,15,0)</f>
        <v>135.7</v>
      </c>
      <c r="S1984" s="0" t="str">
        <f aca="false">VLOOKUP($D1984,metadata!$B$2:$S$451,16,0)</f>
        <v/>
      </c>
      <c r="T1984" s="0" t="str">
        <f aca="false">VLOOKUP($D1984,metadata!$B$2:$S$451,17,0)</f>
        <v/>
      </c>
      <c r="U1984" s="0" t="str">
        <f aca="false">VLOOKUP($D1984,metadata!$B$2:$S$451,18,0)</f>
        <v/>
      </c>
      <c r="V1984" s="0" t="n">
        <f aca="false">VLOOKUP($D1984,metadata!$B$2:$Z$451,19,0)</f>
        <v>240</v>
      </c>
      <c r="W1984" s="0" t="str">
        <f aca="false">VLOOKUP($D1984,metadata!$B$2:$Z$451,20,0)</f>
        <v>global average</v>
      </c>
      <c r="X1984" s="0" t="str">
        <f aca="false">VLOOKUP($D1984,metadata!$B$2:$Z$451,21,0)</f>
        <v/>
      </c>
      <c r="Y1984" s="0" t="str">
        <f aca="false">VLOOKUP($D1984,metadata!$B$2:$Z$451,22,0)</f>
        <v>t-51</v>
      </c>
      <c r="Z1984" s="0" t="str">
        <f aca="false">VLOOKUP($D1984,metadata!$B$2:$Z$451,23,0)</f>
        <v/>
      </c>
      <c r="AA1984" s="0" t="str">
        <f aca="false">VLOOKUP($D1984,metadata!$B$2:$Z$451,24,0)</f>
        <v/>
      </c>
      <c r="AB1984" s="0" t="str">
        <f aca="false">VLOOKUP($D1984,metadata!$B$2:$Z$451,25,0)</f>
        <v>by hand</v>
      </c>
      <c r="AC1984" s="0" t="n">
        <v>13</v>
      </c>
      <c r="AD1984" s="0" t="n">
        <v>0</v>
      </c>
      <c r="AF1984" s="0" t="n">
        <f aca="false">IF(AE1984="",V1984,AE1984)</f>
        <v>240</v>
      </c>
      <c r="AG1984" s="0" t="n">
        <f aca="false">ROUND(AC1984,1)</f>
        <v>13</v>
      </c>
      <c r="AH1984" s="0" t="n">
        <v>2006</v>
      </c>
      <c r="AI1984" s="0" t="s">
        <v>37</v>
      </c>
      <c r="AJ1984" s="0" t="s">
        <v>38</v>
      </c>
    </row>
    <row r="1985" customFormat="false" ht="13.8" hidden="false" customHeight="false" outlineLevel="0" collapsed="false">
      <c r="C1985" s="0" t="n">
        <v>1993</v>
      </c>
      <c r="D1985" s="3" t="str">
        <f aca="false">VLOOKUP(C1985,$A$1:$B$451,2)</f>
        <v>51-13</v>
      </c>
      <c r="E1985" s="0" t="str">
        <f aca="false">VLOOKUP($D1985,metadata!$B$2:$S$451,2,0)</f>
        <v>Suwa, A; Gotoh, T</v>
      </c>
      <c r="F1985" s="0" t="str">
        <f aca="false">VLOOKUP($D1985,metadata!$B$2:$S$451,3,0)</f>
        <v>Geographic variation in diapause induction and mode of diapause inheritance in Tetranychus pueraricola</v>
      </c>
      <c r="G1985" s="0" t="str">
        <f aca="false">VLOOKUP($D1985,metadata!$B$2:$S$451,4,0)</f>
        <v>10.1111/j.1439-0418.2006.01050.x</v>
      </c>
      <c r="H1985" s="0" t="str">
        <f aca="false">VLOOKUP($D1985,metadata!$B$2:$S$451,5,0)</f>
        <v>y</v>
      </c>
      <c r="I1985" s="0" t="str">
        <f aca="false">VLOOKUP($D1985,metadata!$B$2:$S$451,6,0)</f>
        <v>a</v>
      </c>
      <c r="J1985" s="0" t="str">
        <f aca="false">VLOOKUP($D1985,metadata!$B$2:$S$451,7,0)</f>
        <v>i</v>
      </c>
      <c r="K1985" s="0" t="n">
        <f aca="false">VLOOKUP($D1985,metadata!$B$2:$S$451,8,0)</f>
        <v>32</v>
      </c>
      <c r="L1985" s="0" t="n">
        <f aca="false">VLOOKUP($D1985,metadata!$B$2:$S$451,9,0)</f>
        <v>5</v>
      </c>
      <c r="M1985" s="0" t="str">
        <f aca="false">VLOOKUP($D1985,metadata!$B$2:$S$451,10,0)</f>
        <v/>
      </c>
      <c r="N1985" s="0" t="str">
        <f aca="false">VLOOKUP($D1985,metadata!$B$2:$S$451,11,0)</f>
        <v>Tetranychus pueraricola</v>
      </c>
      <c r="O1985" s="0" t="str">
        <f aca="false">VLOOKUP($D1985,metadata!$B$2:$S$451,12,0)</f>
        <v>Trombidiformes</v>
      </c>
      <c r="P1985" s="0" t="n">
        <f aca="false">VLOOKUP($D1985,metadata!$B$2:$S$451,13,0)</f>
        <v>13</v>
      </c>
      <c r="Q1985" s="0" t="n">
        <f aca="false">VLOOKUP($D1985,metadata!$B$2:$S$451,14,0)</f>
        <v>34.65</v>
      </c>
      <c r="R1985" s="0" t="n">
        <f aca="false">VLOOKUP($D1985,metadata!$B$2:$S$451,15,0)</f>
        <v>133.916666666667</v>
      </c>
      <c r="S1985" s="0" t="str">
        <f aca="false">VLOOKUP($D1985,metadata!$B$2:$S$451,16,0)</f>
        <v/>
      </c>
      <c r="T1985" s="0" t="str">
        <f aca="false">VLOOKUP($D1985,metadata!$B$2:$S$451,17,0)</f>
        <v/>
      </c>
      <c r="U1985" s="0" t="str">
        <f aca="false">VLOOKUP($D1985,metadata!$B$2:$S$451,18,0)</f>
        <v/>
      </c>
      <c r="V1985" s="0" t="n">
        <f aca="false">VLOOKUP($D1985,metadata!$B$2:$Z$451,19,0)</f>
        <v>240</v>
      </c>
      <c r="W1985" s="0" t="str">
        <f aca="false">VLOOKUP($D1985,metadata!$B$2:$Z$451,20,0)</f>
        <v>global average</v>
      </c>
      <c r="X1985" s="0" t="str">
        <f aca="false">VLOOKUP($D1985,metadata!$B$2:$Z$451,21,0)</f>
        <v/>
      </c>
      <c r="Y1985" s="0" t="str">
        <f aca="false">VLOOKUP($D1985,metadata!$B$2:$Z$451,22,0)</f>
        <v>t-51</v>
      </c>
      <c r="Z1985" s="0" t="str">
        <f aca="false">VLOOKUP($D1985,metadata!$B$2:$Z$451,23,0)</f>
        <v/>
      </c>
      <c r="AA1985" s="0" t="str">
        <f aca="false">VLOOKUP($D1985,metadata!$B$2:$Z$451,24,0)</f>
        <v/>
      </c>
      <c r="AB1985" s="0" t="str">
        <f aca="false">VLOOKUP($D1985,metadata!$B$2:$Z$451,25,0)</f>
        <v>by hand</v>
      </c>
      <c r="AC1985" s="0" t="n">
        <v>10</v>
      </c>
      <c r="AD1985" s="0" t="n">
        <v>100</v>
      </c>
      <c r="AF1985" s="0" t="n">
        <f aca="false">IF(AE1985="",V1985,AE1985)</f>
        <v>240</v>
      </c>
      <c r="AG1985" s="0" t="n">
        <f aca="false">ROUND(AC1985,1)</f>
        <v>10</v>
      </c>
      <c r="AH1985" s="0" t="n">
        <v>2006</v>
      </c>
      <c r="AI1985" s="0" t="s">
        <v>37</v>
      </c>
      <c r="AJ1985" s="0" t="s">
        <v>38</v>
      </c>
    </row>
    <row r="1986" customFormat="false" ht="13.8" hidden="false" customHeight="false" outlineLevel="0" collapsed="false">
      <c r="C1986" s="0" t="n">
        <v>1994</v>
      </c>
      <c r="D1986" s="3" t="str">
        <f aca="false">VLOOKUP(C1986,$A$1:$B$451,2)</f>
        <v>51-13</v>
      </c>
      <c r="E1986" s="0" t="str">
        <f aca="false">VLOOKUP($D1986,metadata!$B$2:$S$451,2,0)</f>
        <v>Suwa, A; Gotoh, T</v>
      </c>
      <c r="F1986" s="0" t="str">
        <f aca="false">VLOOKUP($D1986,metadata!$B$2:$S$451,3,0)</f>
        <v>Geographic variation in diapause induction and mode of diapause inheritance in Tetranychus pueraricola</v>
      </c>
      <c r="G1986" s="0" t="str">
        <f aca="false">VLOOKUP($D1986,metadata!$B$2:$S$451,4,0)</f>
        <v>10.1111/j.1439-0418.2006.01050.x</v>
      </c>
      <c r="H1986" s="0" t="str">
        <f aca="false">VLOOKUP($D1986,metadata!$B$2:$S$451,5,0)</f>
        <v>y</v>
      </c>
      <c r="I1986" s="0" t="str">
        <f aca="false">VLOOKUP($D1986,metadata!$B$2:$S$451,6,0)</f>
        <v>a</v>
      </c>
      <c r="J1986" s="0" t="str">
        <f aca="false">VLOOKUP($D1986,metadata!$B$2:$S$451,7,0)</f>
        <v>i</v>
      </c>
      <c r="K1986" s="0" t="n">
        <f aca="false">VLOOKUP($D1986,metadata!$B$2:$S$451,8,0)</f>
        <v>32</v>
      </c>
      <c r="L1986" s="0" t="n">
        <f aca="false">VLOOKUP($D1986,metadata!$B$2:$S$451,9,0)</f>
        <v>5</v>
      </c>
      <c r="M1986" s="0" t="str">
        <f aca="false">VLOOKUP($D1986,metadata!$B$2:$S$451,10,0)</f>
        <v/>
      </c>
      <c r="N1986" s="0" t="str">
        <f aca="false">VLOOKUP($D1986,metadata!$B$2:$S$451,11,0)</f>
        <v>Tetranychus pueraricola</v>
      </c>
      <c r="O1986" s="0" t="str">
        <f aca="false">VLOOKUP($D1986,metadata!$B$2:$S$451,12,0)</f>
        <v>Trombidiformes</v>
      </c>
      <c r="P1986" s="0" t="n">
        <f aca="false">VLOOKUP($D1986,metadata!$B$2:$S$451,13,0)</f>
        <v>13</v>
      </c>
      <c r="Q1986" s="0" t="n">
        <f aca="false">VLOOKUP($D1986,metadata!$B$2:$S$451,14,0)</f>
        <v>34.65</v>
      </c>
      <c r="R1986" s="0" t="n">
        <f aca="false">VLOOKUP($D1986,metadata!$B$2:$S$451,15,0)</f>
        <v>133.916666666667</v>
      </c>
      <c r="S1986" s="0" t="str">
        <f aca="false">VLOOKUP($D1986,metadata!$B$2:$S$451,16,0)</f>
        <v/>
      </c>
      <c r="T1986" s="0" t="str">
        <f aca="false">VLOOKUP($D1986,metadata!$B$2:$S$451,17,0)</f>
        <v/>
      </c>
      <c r="U1986" s="0" t="str">
        <f aca="false">VLOOKUP($D1986,metadata!$B$2:$S$451,18,0)</f>
        <v/>
      </c>
      <c r="V1986" s="0" t="n">
        <f aca="false">VLOOKUP($D1986,metadata!$B$2:$Z$451,19,0)</f>
        <v>240</v>
      </c>
      <c r="W1986" s="0" t="str">
        <f aca="false">VLOOKUP($D1986,metadata!$B$2:$Z$451,20,0)</f>
        <v>global average</v>
      </c>
      <c r="X1986" s="0" t="str">
        <f aca="false">VLOOKUP($D1986,metadata!$B$2:$Z$451,21,0)</f>
        <v/>
      </c>
      <c r="Y1986" s="0" t="str">
        <f aca="false">VLOOKUP($D1986,metadata!$B$2:$Z$451,22,0)</f>
        <v>t-51</v>
      </c>
      <c r="Z1986" s="0" t="str">
        <f aca="false">VLOOKUP($D1986,metadata!$B$2:$Z$451,23,0)</f>
        <v/>
      </c>
      <c r="AA1986" s="0" t="str">
        <f aca="false">VLOOKUP($D1986,metadata!$B$2:$Z$451,24,0)</f>
        <v/>
      </c>
      <c r="AB1986" s="0" t="str">
        <f aca="false">VLOOKUP($D1986,metadata!$B$2:$Z$451,25,0)</f>
        <v>by hand</v>
      </c>
      <c r="AC1986" s="0" t="n">
        <v>11</v>
      </c>
      <c r="AD1986" s="0" t="n">
        <v>100</v>
      </c>
      <c r="AF1986" s="0" t="n">
        <f aca="false">IF(AE1986="",V1986,AE1986)</f>
        <v>240</v>
      </c>
      <c r="AG1986" s="0" t="n">
        <f aca="false">ROUND(AC1986,1)</f>
        <v>11</v>
      </c>
      <c r="AH1986" s="0" t="n">
        <v>2006</v>
      </c>
      <c r="AI1986" s="0" t="s">
        <v>37</v>
      </c>
      <c r="AJ1986" s="0" t="s">
        <v>38</v>
      </c>
    </row>
    <row r="1987" customFormat="false" ht="13.8" hidden="false" customHeight="false" outlineLevel="0" collapsed="false">
      <c r="C1987" s="0" t="n">
        <v>1995</v>
      </c>
      <c r="D1987" s="3" t="str">
        <f aca="false">VLOOKUP(C1987,$A$1:$B$451,2)</f>
        <v>51-13</v>
      </c>
      <c r="E1987" s="0" t="str">
        <f aca="false">VLOOKUP($D1987,metadata!$B$2:$S$451,2,0)</f>
        <v>Suwa, A; Gotoh, T</v>
      </c>
      <c r="F1987" s="0" t="str">
        <f aca="false">VLOOKUP($D1987,metadata!$B$2:$S$451,3,0)</f>
        <v>Geographic variation in diapause induction and mode of diapause inheritance in Tetranychus pueraricola</v>
      </c>
      <c r="G1987" s="0" t="str">
        <f aca="false">VLOOKUP($D1987,metadata!$B$2:$S$451,4,0)</f>
        <v>10.1111/j.1439-0418.2006.01050.x</v>
      </c>
      <c r="H1987" s="0" t="str">
        <f aca="false">VLOOKUP($D1987,metadata!$B$2:$S$451,5,0)</f>
        <v>y</v>
      </c>
      <c r="I1987" s="0" t="str">
        <f aca="false">VLOOKUP($D1987,metadata!$B$2:$S$451,6,0)</f>
        <v>a</v>
      </c>
      <c r="J1987" s="0" t="str">
        <f aca="false">VLOOKUP($D1987,metadata!$B$2:$S$451,7,0)</f>
        <v>i</v>
      </c>
      <c r="K1987" s="0" t="n">
        <f aca="false">VLOOKUP($D1987,metadata!$B$2:$S$451,8,0)</f>
        <v>32</v>
      </c>
      <c r="L1987" s="0" t="n">
        <f aca="false">VLOOKUP($D1987,metadata!$B$2:$S$451,9,0)</f>
        <v>5</v>
      </c>
      <c r="M1987" s="0" t="str">
        <f aca="false">VLOOKUP($D1987,metadata!$B$2:$S$451,10,0)</f>
        <v/>
      </c>
      <c r="N1987" s="0" t="str">
        <f aca="false">VLOOKUP($D1987,metadata!$B$2:$S$451,11,0)</f>
        <v>Tetranychus pueraricola</v>
      </c>
      <c r="O1987" s="0" t="str">
        <f aca="false">VLOOKUP($D1987,metadata!$B$2:$S$451,12,0)</f>
        <v>Trombidiformes</v>
      </c>
      <c r="P1987" s="0" t="n">
        <f aca="false">VLOOKUP($D1987,metadata!$B$2:$S$451,13,0)</f>
        <v>13</v>
      </c>
      <c r="Q1987" s="0" t="n">
        <f aca="false">VLOOKUP($D1987,metadata!$B$2:$S$451,14,0)</f>
        <v>34.65</v>
      </c>
      <c r="R1987" s="0" t="n">
        <f aca="false">VLOOKUP($D1987,metadata!$B$2:$S$451,15,0)</f>
        <v>133.916666666667</v>
      </c>
      <c r="S1987" s="0" t="str">
        <f aca="false">VLOOKUP($D1987,metadata!$B$2:$S$451,16,0)</f>
        <v/>
      </c>
      <c r="T1987" s="0" t="str">
        <f aca="false">VLOOKUP($D1987,metadata!$B$2:$S$451,17,0)</f>
        <v/>
      </c>
      <c r="U1987" s="0" t="str">
        <f aca="false">VLOOKUP($D1987,metadata!$B$2:$S$451,18,0)</f>
        <v/>
      </c>
      <c r="V1987" s="0" t="n">
        <f aca="false">VLOOKUP($D1987,metadata!$B$2:$Z$451,19,0)</f>
        <v>240</v>
      </c>
      <c r="W1987" s="0" t="str">
        <f aca="false">VLOOKUP($D1987,metadata!$B$2:$Z$451,20,0)</f>
        <v>global average</v>
      </c>
      <c r="X1987" s="0" t="str">
        <f aca="false">VLOOKUP($D1987,metadata!$B$2:$Z$451,21,0)</f>
        <v/>
      </c>
      <c r="Y1987" s="0" t="str">
        <f aca="false">VLOOKUP($D1987,metadata!$B$2:$Z$451,22,0)</f>
        <v>t-51</v>
      </c>
      <c r="Z1987" s="0" t="str">
        <f aca="false">VLOOKUP($D1987,metadata!$B$2:$Z$451,23,0)</f>
        <v/>
      </c>
      <c r="AA1987" s="0" t="str">
        <f aca="false">VLOOKUP($D1987,metadata!$B$2:$Z$451,24,0)</f>
        <v/>
      </c>
      <c r="AB1987" s="0" t="str">
        <f aca="false">VLOOKUP($D1987,metadata!$B$2:$Z$451,25,0)</f>
        <v>by hand</v>
      </c>
      <c r="AC1987" s="0" t="n">
        <v>11.5</v>
      </c>
      <c r="AD1987" s="0" t="n">
        <v>20</v>
      </c>
      <c r="AF1987" s="0" t="n">
        <f aca="false">IF(AE1987="",V1987,AE1987)</f>
        <v>240</v>
      </c>
      <c r="AG1987" s="0" t="n">
        <f aca="false">ROUND(AC1987,1)</f>
        <v>11.5</v>
      </c>
      <c r="AH1987" s="0" t="n">
        <v>2006</v>
      </c>
      <c r="AI1987" s="0" t="s">
        <v>37</v>
      </c>
      <c r="AJ1987" s="0" t="s">
        <v>38</v>
      </c>
    </row>
    <row r="1988" customFormat="false" ht="13.8" hidden="false" customHeight="false" outlineLevel="0" collapsed="false">
      <c r="C1988" s="0" t="n">
        <v>1996</v>
      </c>
      <c r="D1988" s="3" t="str">
        <f aca="false">VLOOKUP(C1988,$A$1:$B$451,2)</f>
        <v>51-13</v>
      </c>
      <c r="E1988" s="0" t="str">
        <f aca="false">VLOOKUP($D1988,metadata!$B$2:$S$451,2,0)</f>
        <v>Suwa, A; Gotoh, T</v>
      </c>
      <c r="F1988" s="0" t="str">
        <f aca="false">VLOOKUP($D1988,metadata!$B$2:$S$451,3,0)</f>
        <v>Geographic variation in diapause induction and mode of diapause inheritance in Tetranychus pueraricola</v>
      </c>
      <c r="G1988" s="0" t="str">
        <f aca="false">VLOOKUP($D1988,metadata!$B$2:$S$451,4,0)</f>
        <v>10.1111/j.1439-0418.2006.01050.x</v>
      </c>
      <c r="H1988" s="0" t="str">
        <f aca="false">VLOOKUP($D1988,metadata!$B$2:$S$451,5,0)</f>
        <v>y</v>
      </c>
      <c r="I1988" s="0" t="str">
        <f aca="false">VLOOKUP($D1988,metadata!$B$2:$S$451,6,0)</f>
        <v>a</v>
      </c>
      <c r="J1988" s="0" t="str">
        <f aca="false">VLOOKUP($D1988,metadata!$B$2:$S$451,7,0)</f>
        <v>i</v>
      </c>
      <c r="K1988" s="0" t="n">
        <f aca="false">VLOOKUP($D1988,metadata!$B$2:$S$451,8,0)</f>
        <v>32</v>
      </c>
      <c r="L1988" s="0" t="n">
        <f aca="false">VLOOKUP($D1988,metadata!$B$2:$S$451,9,0)</f>
        <v>5</v>
      </c>
      <c r="M1988" s="0" t="str">
        <f aca="false">VLOOKUP($D1988,metadata!$B$2:$S$451,10,0)</f>
        <v/>
      </c>
      <c r="N1988" s="0" t="str">
        <f aca="false">VLOOKUP($D1988,metadata!$B$2:$S$451,11,0)</f>
        <v>Tetranychus pueraricola</v>
      </c>
      <c r="O1988" s="0" t="str">
        <f aca="false">VLOOKUP($D1988,metadata!$B$2:$S$451,12,0)</f>
        <v>Trombidiformes</v>
      </c>
      <c r="P1988" s="0" t="n">
        <f aca="false">VLOOKUP($D1988,metadata!$B$2:$S$451,13,0)</f>
        <v>13</v>
      </c>
      <c r="Q1988" s="0" t="n">
        <f aca="false">VLOOKUP($D1988,metadata!$B$2:$S$451,14,0)</f>
        <v>34.65</v>
      </c>
      <c r="R1988" s="0" t="n">
        <f aca="false">VLOOKUP($D1988,metadata!$B$2:$S$451,15,0)</f>
        <v>133.916666666667</v>
      </c>
      <c r="S1988" s="0" t="str">
        <f aca="false">VLOOKUP($D1988,metadata!$B$2:$S$451,16,0)</f>
        <v/>
      </c>
      <c r="T1988" s="0" t="str">
        <f aca="false">VLOOKUP($D1988,metadata!$B$2:$S$451,17,0)</f>
        <v/>
      </c>
      <c r="U1988" s="0" t="str">
        <f aca="false">VLOOKUP($D1988,metadata!$B$2:$S$451,18,0)</f>
        <v/>
      </c>
      <c r="V1988" s="0" t="n">
        <f aca="false">VLOOKUP($D1988,metadata!$B$2:$Z$451,19,0)</f>
        <v>240</v>
      </c>
      <c r="W1988" s="0" t="str">
        <f aca="false">VLOOKUP($D1988,metadata!$B$2:$Z$451,20,0)</f>
        <v>global average</v>
      </c>
      <c r="X1988" s="0" t="str">
        <f aca="false">VLOOKUP($D1988,metadata!$B$2:$Z$451,21,0)</f>
        <v/>
      </c>
      <c r="Y1988" s="0" t="str">
        <f aca="false">VLOOKUP($D1988,metadata!$B$2:$Z$451,22,0)</f>
        <v>t-51</v>
      </c>
      <c r="Z1988" s="0" t="str">
        <f aca="false">VLOOKUP($D1988,metadata!$B$2:$Z$451,23,0)</f>
        <v/>
      </c>
      <c r="AA1988" s="0" t="str">
        <f aca="false">VLOOKUP($D1988,metadata!$B$2:$Z$451,24,0)</f>
        <v/>
      </c>
      <c r="AB1988" s="0" t="str">
        <f aca="false">VLOOKUP($D1988,metadata!$B$2:$Z$451,25,0)</f>
        <v>by hand</v>
      </c>
      <c r="AC1988" s="0" t="n">
        <v>12</v>
      </c>
      <c r="AD1988" s="0" t="n">
        <v>0</v>
      </c>
      <c r="AF1988" s="0" t="n">
        <f aca="false">IF(AE1988="",V1988,AE1988)</f>
        <v>240</v>
      </c>
      <c r="AG1988" s="0" t="n">
        <f aca="false">ROUND(AC1988,1)</f>
        <v>12</v>
      </c>
      <c r="AH1988" s="0" t="n">
        <v>2006</v>
      </c>
      <c r="AI1988" s="0" t="s">
        <v>37</v>
      </c>
      <c r="AJ1988" s="0" t="s">
        <v>38</v>
      </c>
    </row>
    <row r="1989" customFormat="false" ht="13.8" hidden="false" customHeight="false" outlineLevel="0" collapsed="false">
      <c r="C1989" s="0" t="n">
        <v>1997</v>
      </c>
      <c r="D1989" s="3" t="str">
        <f aca="false">VLOOKUP(C1989,$A$1:$B$451,2)</f>
        <v>51-13</v>
      </c>
      <c r="E1989" s="0" t="str">
        <f aca="false">VLOOKUP($D1989,metadata!$B$2:$S$451,2,0)</f>
        <v>Suwa, A; Gotoh, T</v>
      </c>
      <c r="F1989" s="0" t="str">
        <f aca="false">VLOOKUP($D1989,metadata!$B$2:$S$451,3,0)</f>
        <v>Geographic variation in diapause induction and mode of diapause inheritance in Tetranychus pueraricola</v>
      </c>
      <c r="G1989" s="0" t="str">
        <f aca="false">VLOOKUP($D1989,metadata!$B$2:$S$451,4,0)</f>
        <v>10.1111/j.1439-0418.2006.01050.x</v>
      </c>
      <c r="H1989" s="0" t="str">
        <f aca="false">VLOOKUP($D1989,metadata!$B$2:$S$451,5,0)</f>
        <v>y</v>
      </c>
      <c r="I1989" s="0" t="str">
        <f aca="false">VLOOKUP($D1989,metadata!$B$2:$S$451,6,0)</f>
        <v>a</v>
      </c>
      <c r="J1989" s="0" t="str">
        <f aca="false">VLOOKUP($D1989,metadata!$B$2:$S$451,7,0)</f>
        <v>i</v>
      </c>
      <c r="K1989" s="0" t="n">
        <f aca="false">VLOOKUP($D1989,metadata!$B$2:$S$451,8,0)</f>
        <v>32</v>
      </c>
      <c r="L1989" s="0" t="n">
        <f aca="false">VLOOKUP($D1989,metadata!$B$2:$S$451,9,0)</f>
        <v>5</v>
      </c>
      <c r="M1989" s="0" t="str">
        <f aca="false">VLOOKUP($D1989,metadata!$B$2:$S$451,10,0)</f>
        <v/>
      </c>
      <c r="N1989" s="0" t="str">
        <f aca="false">VLOOKUP($D1989,metadata!$B$2:$S$451,11,0)</f>
        <v>Tetranychus pueraricola</v>
      </c>
      <c r="O1989" s="0" t="str">
        <f aca="false">VLOOKUP($D1989,metadata!$B$2:$S$451,12,0)</f>
        <v>Trombidiformes</v>
      </c>
      <c r="P1989" s="0" t="n">
        <f aca="false">VLOOKUP($D1989,metadata!$B$2:$S$451,13,0)</f>
        <v>13</v>
      </c>
      <c r="Q1989" s="0" t="n">
        <f aca="false">VLOOKUP($D1989,metadata!$B$2:$S$451,14,0)</f>
        <v>34.65</v>
      </c>
      <c r="R1989" s="0" t="n">
        <f aca="false">VLOOKUP($D1989,metadata!$B$2:$S$451,15,0)</f>
        <v>133.916666666667</v>
      </c>
      <c r="S1989" s="0" t="str">
        <f aca="false">VLOOKUP($D1989,metadata!$B$2:$S$451,16,0)</f>
        <v/>
      </c>
      <c r="T1989" s="0" t="str">
        <f aca="false">VLOOKUP($D1989,metadata!$B$2:$S$451,17,0)</f>
        <v/>
      </c>
      <c r="U1989" s="0" t="str">
        <f aca="false">VLOOKUP($D1989,metadata!$B$2:$S$451,18,0)</f>
        <v/>
      </c>
      <c r="V1989" s="0" t="n">
        <f aca="false">VLOOKUP($D1989,metadata!$B$2:$Z$451,19,0)</f>
        <v>240</v>
      </c>
      <c r="W1989" s="0" t="str">
        <f aca="false">VLOOKUP($D1989,metadata!$B$2:$Z$451,20,0)</f>
        <v>global average</v>
      </c>
      <c r="X1989" s="0" t="str">
        <f aca="false">VLOOKUP($D1989,metadata!$B$2:$Z$451,21,0)</f>
        <v/>
      </c>
      <c r="Y1989" s="0" t="str">
        <f aca="false">VLOOKUP($D1989,metadata!$B$2:$Z$451,22,0)</f>
        <v>t-51</v>
      </c>
      <c r="Z1989" s="0" t="str">
        <f aca="false">VLOOKUP($D1989,metadata!$B$2:$Z$451,23,0)</f>
        <v/>
      </c>
      <c r="AA1989" s="0" t="str">
        <f aca="false">VLOOKUP($D1989,metadata!$B$2:$Z$451,24,0)</f>
        <v/>
      </c>
      <c r="AB1989" s="0" t="str">
        <f aca="false">VLOOKUP($D1989,metadata!$B$2:$Z$451,25,0)</f>
        <v>by hand</v>
      </c>
      <c r="AC1989" s="0" t="n">
        <v>13</v>
      </c>
      <c r="AD1989" s="0" t="n">
        <v>0</v>
      </c>
      <c r="AF1989" s="0" t="n">
        <f aca="false">IF(AE1989="",V1989,AE1989)</f>
        <v>240</v>
      </c>
      <c r="AG1989" s="0" t="n">
        <f aca="false">ROUND(AC1989,1)</f>
        <v>13</v>
      </c>
      <c r="AH1989" s="0" t="n">
        <v>2006</v>
      </c>
      <c r="AI1989" s="0" t="s">
        <v>37</v>
      </c>
      <c r="AJ1989" s="0" t="s">
        <v>38</v>
      </c>
    </row>
    <row r="1990" customFormat="false" ht="13.8" hidden="false" customHeight="false" outlineLevel="0" collapsed="false">
      <c r="C1990" s="0" t="n">
        <v>1998</v>
      </c>
      <c r="D1990" s="3" t="str">
        <f aca="false">VLOOKUP(C1990,$A$1:$B$451,2)</f>
        <v>51-14</v>
      </c>
      <c r="E1990" s="0" t="str">
        <f aca="false">VLOOKUP($D1990,metadata!$B$2:$S$451,2,0)</f>
        <v>Suwa, A; Gotoh, T</v>
      </c>
      <c r="F1990" s="0" t="str">
        <f aca="false">VLOOKUP($D1990,metadata!$B$2:$S$451,3,0)</f>
        <v>Geographic variation in diapause induction and mode of diapause inheritance in Tetranychus pueraricola</v>
      </c>
      <c r="G1990" s="0" t="str">
        <f aca="false">VLOOKUP($D1990,metadata!$B$2:$S$451,4,0)</f>
        <v>10.1111/j.1439-0418.2006.01050.x</v>
      </c>
      <c r="H1990" s="0" t="str">
        <f aca="false">VLOOKUP($D1990,metadata!$B$2:$S$451,5,0)</f>
        <v>y</v>
      </c>
      <c r="I1990" s="0" t="str">
        <f aca="false">VLOOKUP($D1990,metadata!$B$2:$S$451,6,0)</f>
        <v>a</v>
      </c>
      <c r="J1990" s="0" t="str">
        <f aca="false">VLOOKUP($D1990,metadata!$B$2:$S$451,7,0)</f>
        <v>i</v>
      </c>
      <c r="K1990" s="0" t="n">
        <f aca="false">VLOOKUP($D1990,metadata!$B$2:$S$451,8,0)</f>
        <v>32</v>
      </c>
      <c r="L1990" s="0" t="n">
        <f aca="false">VLOOKUP($D1990,metadata!$B$2:$S$451,9,0)</f>
        <v>5</v>
      </c>
      <c r="M1990" s="0" t="str">
        <f aca="false">VLOOKUP($D1990,metadata!$B$2:$S$451,10,0)</f>
        <v/>
      </c>
      <c r="N1990" s="0" t="str">
        <f aca="false">VLOOKUP($D1990,metadata!$B$2:$S$451,11,0)</f>
        <v>Tetranychus pueraricola</v>
      </c>
      <c r="O1990" s="0" t="str">
        <f aca="false">VLOOKUP($D1990,metadata!$B$2:$S$451,12,0)</f>
        <v>Trombidiformes</v>
      </c>
      <c r="P1990" s="0" t="n">
        <f aca="false">VLOOKUP($D1990,metadata!$B$2:$S$451,13,0)</f>
        <v>14</v>
      </c>
      <c r="Q1990" s="0" t="n">
        <f aca="false">VLOOKUP($D1990,metadata!$B$2:$S$451,14,0)</f>
        <v>34.5166666666667</v>
      </c>
      <c r="R1990" s="0" t="n">
        <f aca="false">VLOOKUP($D1990,metadata!$B$2:$S$451,15,0)</f>
        <v>133.516666666667</v>
      </c>
      <c r="S1990" s="0" t="str">
        <f aca="false">VLOOKUP($D1990,metadata!$B$2:$S$451,16,0)</f>
        <v/>
      </c>
      <c r="T1990" s="0" t="str">
        <f aca="false">VLOOKUP($D1990,metadata!$B$2:$S$451,17,0)</f>
        <v/>
      </c>
      <c r="U1990" s="0" t="str">
        <f aca="false">VLOOKUP($D1990,metadata!$B$2:$S$451,18,0)</f>
        <v/>
      </c>
      <c r="V1990" s="0" t="n">
        <f aca="false">VLOOKUP($D1990,metadata!$B$2:$Z$451,19,0)</f>
        <v>240</v>
      </c>
      <c r="W1990" s="0" t="str">
        <f aca="false">VLOOKUP($D1990,metadata!$B$2:$Z$451,20,0)</f>
        <v>global average</v>
      </c>
      <c r="X1990" s="0" t="str">
        <f aca="false">VLOOKUP($D1990,metadata!$B$2:$Z$451,21,0)</f>
        <v/>
      </c>
      <c r="Y1990" s="0" t="str">
        <f aca="false">VLOOKUP($D1990,metadata!$B$2:$Z$451,22,0)</f>
        <v>t-51</v>
      </c>
      <c r="Z1990" s="0" t="str">
        <f aca="false">VLOOKUP($D1990,metadata!$B$2:$Z$451,23,0)</f>
        <v/>
      </c>
      <c r="AA1990" s="0" t="str">
        <f aca="false">VLOOKUP($D1990,metadata!$B$2:$Z$451,24,0)</f>
        <v/>
      </c>
      <c r="AB1990" s="0" t="str">
        <f aca="false">VLOOKUP($D1990,metadata!$B$2:$Z$451,25,0)</f>
        <v>by hand</v>
      </c>
      <c r="AC1990" s="0" t="n">
        <v>10</v>
      </c>
      <c r="AD1990" s="0" t="n">
        <v>100</v>
      </c>
      <c r="AF1990" s="0" t="n">
        <f aca="false">IF(AE1990="",V1990,AE1990)</f>
        <v>240</v>
      </c>
      <c r="AG1990" s="0" t="n">
        <f aca="false">ROUND(AC1990,1)</f>
        <v>10</v>
      </c>
      <c r="AH1990" s="0" t="n">
        <v>2006</v>
      </c>
      <c r="AI1990" s="0" t="s">
        <v>37</v>
      </c>
      <c r="AJ1990" s="0" t="s">
        <v>38</v>
      </c>
    </row>
    <row r="1991" customFormat="false" ht="13.8" hidden="false" customHeight="false" outlineLevel="0" collapsed="false">
      <c r="C1991" s="0" t="n">
        <v>1999</v>
      </c>
      <c r="D1991" s="3" t="str">
        <f aca="false">VLOOKUP(C1991,$A$1:$B$451,2)</f>
        <v>51-14</v>
      </c>
      <c r="E1991" s="0" t="str">
        <f aca="false">VLOOKUP($D1991,metadata!$B$2:$S$451,2,0)</f>
        <v>Suwa, A; Gotoh, T</v>
      </c>
      <c r="F1991" s="0" t="str">
        <f aca="false">VLOOKUP($D1991,metadata!$B$2:$S$451,3,0)</f>
        <v>Geographic variation in diapause induction and mode of diapause inheritance in Tetranychus pueraricola</v>
      </c>
      <c r="G1991" s="0" t="str">
        <f aca="false">VLOOKUP($D1991,metadata!$B$2:$S$451,4,0)</f>
        <v>10.1111/j.1439-0418.2006.01050.x</v>
      </c>
      <c r="H1991" s="0" t="str">
        <f aca="false">VLOOKUP($D1991,metadata!$B$2:$S$451,5,0)</f>
        <v>y</v>
      </c>
      <c r="I1991" s="0" t="str">
        <f aca="false">VLOOKUP($D1991,metadata!$B$2:$S$451,6,0)</f>
        <v>a</v>
      </c>
      <c r="J1991" s="0" t="str">
        <f aca="false">VLOOKUP($D1991,metadata!$B$2:$S$451,7,0)</f>
        <v>i</v>
      </c>
      <c r="K1991" s="0" t="n">
        <f aca="false">VLOOKUP($D1991,metadata!$B$2:$S$451,8,0)</f>
        <v>32</v>
      </c>
      <c r="L1991" s="0" t="n">
        <f aca="false">VLOOKUP($D1991,metadata!$B$2:$S$451,9,0)</f>
        <v>5</v>
      </c>
      <c r="M1991" s="0" t="str">
        <f aca="false">VLOOKUP($D1991,metadata!$B$2:$S$451,10,0)</f>
        <v/>
      </c>
      <c r="N1991" s="0" t="str">
        <f aca="false">VLOOKUP($D1991,metadata!$B$2:$S$451,11,0)</f>
        <v>Tetranychus pueraricola</v>
      </c>
      <c r="O1991" s="0" t="str">
        <f aca="false">VLOOKUP($D1991,metadata!$B$2:$S$451,12,0)</f>
        <v>Trombidiformes</v>
      </c>
      <c r="P1991" s="0" t="n">
        <f aca="false">VLOOKUP($D1991,metadata!$B$2:$S$451,13,0)</f>
        <v>14</v>
      </c>
      <c r="Q1991" s="0" t="n">
        <f aca="false">VLOOKUP($D1991,metadata!$B$2:$S$451,14,0)</f>
        <v>34.5166666666667</v>
      </c>
      <c r="R1991" s="0" t="n">
        <f aca="false">VLOOKUP($D1991,metadata!$B$2:$S$451,15,0)</f>
        <v>133.516666666667</v>
      </c>
      <c r="S1991" s="0" t="str">
        <f aca="false">VLOOKUP($D1991,metadata!$B$2:$S$451,16,0)</f>
        <v/>
      </c>
      <c r="T1991" s="0" t="str">
        <f aca="false">VLOOKUP($D1991,metadata!$B$2:$S$451,17,0)</f>
        <v/>
      </c>
      <c r="U1991" s="0" t="str">
        <f aca="false">VLOOKUP($D1991,metadata!$B$2:$S$451,18,0)</f>
        <v/>
      </c>
      <c r="V1991" s="0" t="n">
        <f aca="false">VLOOKUP($D1991,metadata!$B$2:$Z$451,19,0)</f>
        <v>240</v>
      </c>
      <c r="W1991" s="0" t="str">
        <f aca="false">VLOOKUP($D1991,metadata!$B$2:$Z$451,20,0)</f>
        <v>global average</v>
      </c>
      <c r="X1991" s="0" t="str">
        <f aca="false">VLOOKUP($D1991,metadata!$B$2:$Z$451,21,0)</f>
        <v/>
      </c>
      <c r="Y1991" s="0" t="str">
        <f aca="false">VLOOKUP($D1991,metadata!$B$2:$Z$451,22,0)</f>
        <v>t-51</v>
      </c>
      <c r="Z1991" s="0" t="str">
        <f aca="false">VLOOKUP($D1991,metadata!$B$2:$Z$451,23,0)</f>
        <v/>
      </c>
      <c r="AA1991" s="0" t="str">
        <f aca="false">VLOOKUP($D1991,metadata!$B$2:$Z$451,24,0)</f>
        <v/>
      </c>
      <c r="AB1991" s="0" t="str">
        <f aca="false">VLOOKUP($D1991,metadata!$B$2:$Z$451,25,0)</f>
        <v>by hand</v>
      </c>
      <c r="AC1991" s="0" t="n">
        <v>11</v>
      </c>
      <c r="AD1991" s="0" t="n">
        <v>100</v>
      </c>
      <c r="AF1991" s="0" t="n">
        <f aca="false">IF(AE1991="",V1991,AE1991)</f>
        <v>240</v>
      </c>
      <c r="AG1991" s="0" t="n">
        <f aca="false">ROUND(AC1991,1)</f>
        <v>11</v>
      </c>
      <c r="AH1991" s="0" t="n">
        <v>2006</v>
      </c>
      <c r="AI1991" s="0" t="s">
        <v>37</v>
      </c>
      <c r="AJ1991" s="0" t="s">
        <v>38</v>
      </c>
    </row>
    <row r="1992" customFormat="false" ht="13.8" hidden="false" customHeight="false" outlineLevel="0" collapsed="false">
      <c r="C1992" s="0" t="n">
        <v>2000</v>
      </c>
      <c r="D1992" s="3" t="str">
        <f aca="false">VLOOKUP(C1992,$A$1:$B$451,2)</f>
        <v>51-14</v>
      </c>
      <c r="E1992" s="0" t="str">
        <f aca="false">VLOOKUP($D1992,metadata!$B$2:$S$451,2,0)</f>
        <v>Suwa, A; Gotoh, T</v>
      </c>
      <c r="F1992" s="0" t="str">
        <f aca="false">VLOOKUP($D1992,metadata!$B$2:$S$451,3,0)</f>
        <v>Geographic variation in diapause induction and mode of diapause inheritance in Tetranychus pueraricola</v>
      </c>
      <c r="G1992" s="0" t="str">
        <f aca="false">VLOOKUP($D1992,metadata!$B$2:$S$451,4,0)</f>
        <v>10.1111/j.1439-0418.2006.01050.x</v>
      </c>
      <c r="H1992" s="0" t="str">
        <f aca="false">VLOOKUP($D1992,metadata!$B$2:$S$451,5,0)</f>
        <v>y</v>
      </c>
      <c r="I1992" s="0" t="str">
        <f aca="false">VLOOKUP($D1992,metadata!$B$2:$S$451,6,0)</f>
        <v>a</v>
      </c>
      <c r="J1992" s="0" t="str">
        <f aca="false">VLOOKUP($D1992,metadata!$B$2:$S$451,7,0)</f>
        <v>i</v>
      </c>
      <c r="K1992" s="0" t="n">
        <f aca="false">VLOOKUP($D1992,metadata!$B$2:$S$451,8,0)</f>
        <v>32</v>
      </c>
      <c r="L1992" s="0" t="n">
        <f aca="false">VLOOKUP($D1992,metadata!$B$2:$S$451,9,0)</f>
        <v>5</v>
      </c>
      <c r="M1992" s="0" t="str">
        <f aca="false">VLOOKUP($D1992,metadata!$B$2:$S$451,10,0)</f>
        <v/>
      </c>
      <c r="N1992" s="0" t="str">
        <f aca="false">VLOOKUP($D1992,metadata!$B$2:$S$451,11,0)</f>
        <v>Tetranychus pueraricola</v>
      </c>
      <c r="O1992" s="0" t="str">
        <f aca="false">VLOOKUP($D1992,metadata!$B$2:$S$451,12,0)</f>
        <v>Trombidiformes</v>
      </c>
      <c r="P1992" s="0" t="n">
        <f aca="false">VLOOKUP($D1992,metadata!$B$2:$S$451,13,0)</f>
        <v>14</v>
      </c>
      <c r="Q1992" s="0" t="n">
        <f aca="false">VLOOKUP($D1992,metadata!$B$2:$S$451,14,0)</f>
        <v>34.5166666666667</v>
      </c>
      <c r="R1992" s="0" t="n">
        <f aca="false">VLOOKUP($D1992,metadata!$B$2:$S$451,15,0)</f>
        <v>133.516666666667</v>
      </c>
      <c r="S1992" s="0" t="str">
        <f aca="false">VLOOKUP($D1992,metadata!$B$2:$S$451,16,0)</f>
        <v/>
      </c>
      <c r="T1992" s="0" t="str">
        <f aca="false">VLOOKUP($D1992,metadata!$B$2:$S$451,17,0)</f>
        <v/>
      </c>
      <c r="U1992" s="0" t="str">
        <f aca="false">VLOOKUP($D1992,metadata!$B$2:$S$451,18,0)</f>
        <v/>
      </c>
      <c r="V1992" s="0" t="n">
        <f aca="false">VLOOKUP($D1992,metadata!$B$2:$Z$451,19,0)</f>
        <v>240</v>
      </c>
      <c r="W1992" s="0" t="str">
        <f aca="false">VLOOKUP($D1992,metadata!$B$2:$Z$451,20,0)</f>
        <v>global average</v>
      </c>
      <c r="X1992" s="0" t="str">
        <f aca="false">VLOOKUP($D1992,metadata!$B$2:$Z$451,21,0)</f>
        <v/>
      </c>
      <c r="Y1992" s="0" t="str">
        <f aca="false">VLOOKUP($D1992,metadata!$B$2:$Z$451,22,0)</f>
        <v>t-51</v>
      </c>
      <c r="Z1992" s="0" t="str">
        <f aca="false">VLOOKUP($D1992,metadata!$B$2:$Z$451,23,0)</f>
        <v/>
      </c>
      <c r="AA1992" s="0" t="str">
        <f aca="false">VLOOKUP($D1992,metadata!$B$2:$Z$451,24,0)</f>
        <v/>
      </c>
      <c r="AB1992" s="0" t="str">
        <f aca="false">VLOOKUP($D1992,metadata!$B$2:$Z$451,25,0)</f>
        <v>by hand</v>
      </c>
      <c r="AC1992" s="0" t="n">
        <v>11.5</v>
      </c>
      <c r="AD1992" s="0" t="n">
        <v>98.3333333333333</v>
      </c>
      <c r="AF1992" s="0" t="n">
        <f aca="false">IF(AE1992="",V1992,AE1992)</f>
        <v>240</v>
      </c>
      <c r="AG1992" s="0" t="n">
        <f aca="false">ROUND(AC1992,1)</f>
        <v>11.5</v>
      </c>
      <c r="AH1992" s="0" t="n">
        <v>2006</v>
      </c>
      <c r="AI1992" s="0" t="s">
        <v>37</v>
      </c>
      <c r="AJ1992" s="0" t="s">
        <v>38</v>
      </c>
    </row>
    <row r="1993" customFormat="false" ht="13.8" hidden="false" customHeight="false" outlineLevel="0" collapsed="false">
      <c r="C1993" s="0" t="n">
        <v>2001</v>
      </c>
      <c r="D1993" s="3" t="str">
        <f aca="false">VLOOKUP(C1993,$A$1:$B$451,2)</f>
        <v>51-14</v>
      </c>
      <c r="E1993" s="0" t="str">
        <f aca="false">VLOOKUP($D1993,metadata!$B$2:$S$451,2,0)</f>
        <v>Suwa, A; Gotoh, T</v>
      </c>
      <c r="F1993" s="0" t="str">
        <f aca="false">VLOOKUP($D1993,metadata!$B$2:$S$451,3,0)</f>
        <v>Geographic variation in diapause induction and mode of diapause inheritance in Tetranychus pueraricola</v>
      </c>
      <c r="G1993" s="0" t="str">
        <f aca="false">VLOOKUP($D1993,metadata!$B$2:$S$451,4,0)</f>
        <v>10.1111/j.1439-0418.2006.01050.x</v>
      </c>
      <c r="H1993" s="0" t="str">
        <f aca="false">VLOOKUP($D1993,metadata!$B$2:$S$451,5,0)</f>
        <v>y</v>
      </c>
      <c r="I1993" s="0" t="str">
        <f aca="false">VLOOKUP($D1993,metadata!$B$2:$S$451,6,0)</f>
        <v>a</v>
      </c>
      <c r="J1993" s="0" t="str">
        <f aca="false">VLOOKUP($D1993,metadata!$B$2:$S$451,7,0)</f>
        <v>i</v>
      </c>
      <c r="K1993" s="0" t="n">
        <f aca="false">VLOOKUP($D1993,metadata!$B$2:$S$451,8,0)</f>
        <v>32</v>
      </c>
      <c r="L1993" s="0" t="n">
        <f aca="false">VLOOKUP($D1993,metadata!$B$2:$S$451,9,0)</f>
        <v>5</v>
      </c>
      <c r="M1993" s="0" t="str">
        <f aca="false">VLOOKUP($D1993,metadata!$B$2:$S$451,10,0)</f>
        <v/>
      </c>
      <c r="N1993" s="0" t="str">
        <f aca="false">VLOOKUP($D1993,metadata!$B$2:$S$451,11,0)</f>
        <v>Tetranychus pueraricola</v>
      </c>
      <c r="O1993" s="0" t="str">
        <f aca="false">VLOOKUP($D1993,metadata!$B$2:$S$451,12,0)</f>
        <v>Trombidiformes</v>
      </c>
      <c r="P1993" s="0" t="n">
        <f aca="false">VLOOKUP($D1993,metadata!$B$2:$S$451,13,0)</f>
        <v>14</v>
      </c>
      <c r="Q1993" s="0" t="n">
        <f aca="false">VLOOKUP($D1993,metadata!$B$2:$S$451,14,0)</f>
        <v>34.5166666666667</v>
      </c>
      <c r="R1993" s="0" t="n">
        <f aca="false">VLOOKUP($D1993,metadata!$B$2:$S$451,15,0)</f>
        <v>133.516666666667</v>
      </c>
      <c r="S1993" s="0" t="str">
        <f aca="false">VLOOKUP($D1993,metadata!$B$2:$S$451,16,0)</f>
        <v/>
      </c>
      <c r="T1993" s="0" t="str">
        <f aca="false">VLOOKUP($D1993,metadata!$B$2:$S$451,17,0)</f>
        <v/>
      </c>
      <c r="U1993" s="0" t="str">
        <f aca="false">VLOOKUP($D1993,metadata!$B$2:$S$451,18,0)</f>
        <v/>
      </c>
      <c r="V1993" s="0" t="n">
        <f aca="false">VLOOKUP($D1993,metadata!$B$2:$Z$451,19,0)</f>
        <v>240</v>
      </c>
      <c r="W1993" s="0" t="str">
        <f aca="false">VLOOKUP($D1993,metadata!$B$2:$Z$451,20,0)</f>
        <v>global average</v>
      </c>
      <c r="X1993" s="0" t="str">
        <f aca="false">VLOOKUP($D1993,metadata!$B$2:$Z$451,21,0)</f>
        <v/>
      </c>
      <c r="Y1993" s="0" t="str">
        <f aca="false">VLOOKUP($D1993,metadata!$B$2:$Z$451,22,0)</f>
        <v>t-51</v>
      </c>
      <c r="Z1993" s="0" t="str">
        <f aca="false">VLOOKUP($D1993,metadata!$B$2:$Z$451,23,0)</f>
        <v/>
      </c>
      <c r="AA1993" s="0" t="str">
        <f aca="false">VLOOKUP($D1993,metadata!$B$2:$Z$451,24,0)</f>
        <v/>
      </c>
      <c r="AB1993" s="0" t="str">
        <f aca="false">VLOOKUP($D1993,metadata!$B$2:$Z$451,25,0)</f>
        <v>by hand</v>
      </c>
      <c r="AC1993" s="0" t="n">
        <v>12</v>
      </c>
      <c r="AD1993" s="0" t="n">
        <v>0</v>
      </c>
      <c r="AF1993" s="0" t="n">
        <f aca="false">IF(AE1993="",V1993,AE1993)</f>
        <v>240</v>
      </c>
      <c r="AG1993" s="0" t="n">
        <f aca="false">ROUND(AC1993,1)</f>
        <v>12</v>
      </c>
      <c r="AH1993" s="0" t="n">
        <v>2006</v>
      </c>
      <c r="AI1993" s="0" t="s">
        <v>37</v>
      </c>
      <c r="AJ1993" s="0" t="s">
        <v>38</v>
      </c>
    </row>
    <row r="1994" customFormat="false" ht="13.8" hidden="false" customHeight="false" outlineLevel="0" collapsed="false">
      <c r="C1994" s="0" t="n">
        <v>2002</v>
      </c>
      <c r="D1994" s="3" t="str">
        <f aca="false">VLOOKUP(C1994,$A$1:$B$451,2)</f>
        <v>51-14</v>
      </c>
      <c r="E1994" s="0" t="str">
        <f aca="false">VLOOKUP($D1994,metadata!$B$2:$S$451,2,0)</f>
        <v>Suwa, A; Gotoh, T</v>
      </c>
      <c r="F1994" s="0" t="str">
        <f aca="false">VLOOKUP($D1994,metadata!$B$2:$S$451,3,0)</f>
        <v>Geographic variation in diapause induction and mode of diapause inheritance in Tetranychus pueraricola</v>
      </c>
      <c r="G1994" s="0" t="str">
        <f aca="false">VLOOKUP($D1994,metadata!$B$2:$S$451,4,0)</f>
        <v>10.1111/j.1439-0418.2006.01050.x</v>
      </c>
      <c r="H1994" s="0" t="str">
        <f aca="false">VLOOKUP($D1994,metadata!$B$2:$S$451,5,0)</f>
        <v>y</v>
      </c>
      <c r="I1994" s="0" t="str">
        <f aca="false">VLOOKUP($D1994,metadata!$B$2:$S$451,6,0)</f>
        <v>a</v>
      </c>
      <c r="J1994" s="0" t="str">
        <f aca="false">VLOOKUP($D1994,metadata!$B$2:$S$451,7,0)</f>
        <v>i</v>
      </c>
      <c r="K1994" s="0" t="n">
        <f aca="false">VLOOKUP($D1994,metadata!$B$2:$S$451,8,0)</f>
        <v>32</v>
      </c>
      <c r="L1994" s="0" t="n">
        <f aca="false">VLOOKUP($D1994,metadata!$B$2:$S$451,9,0)</f>
        <v>5</v>
      </c>
      <c r="M1994" s="0" t="str">
        <f aca="false">VLOOKUP($D1994,metadata!$B$2:$S$451,10,0)</f>
        <v/>
      </c>
      <c r="N1994" s="0" t="str">
        <f aca="false">VLOOKUP($D1994,metadata!$B$2:$S$451,11,0)</f>
        <v>Tetranychus pueraricola</v>
      </c>
      <c r="O1994" s="0" t="str">
        <f aca="false">VLOOKUP($D1994,metadata!$B$2:$S$451,12,0)</f>
        <v>Trombidiformes</v>
      </c>
      <c r="P1994" s="0" t="n">
        <f aca="false">VLOOKUP($D1994,metadata!$B$2:$S$451,13,0)</f>
        <v>14</v>
      </c>
      <c r="Q1994" s="0" t="n">
        <f aca="false">VLOOKUP($D1994,metadata!$B$2:$S$451,14,0)</f>
        <v>34.5166666666667</v>
      </c>
      <c r="R1994" s="0" t="n">
        <f aca="false">VLOOKUP($D1994,metadata!$B$2:$S$451,15,0)</f>
        <v>133.516666666667</v>
      </c>
      <c r="S1994" s="0" t="str">
        <f aca="false">VLOOKUP($D1994,metadata!$B$2:$S$451,16,0)</f>
        <v/>
      </c>
      <c r="T1994" s="0" t="str">
        <f aca="false">VLOOKUP($D1994,metadata!$B$2:$S$451,17,0)</f>
        <v/>
      </c>
      <c r="U1994" s="0" t="str">
        <f aca="false">VLOOKUP($D1994,metadata!$B$2:$S$451,18,0)</f>
        <v/>
      </c>
      <c r="V1994" s="0" t="n">
        <f aca="false">VLOOKUP($D1994,metadata!$B$2:$Z$451,19,0)</f>
        <v>240</v>
      </c>
      <c r="W1994" s="0" t="str">
        <f aca="false">VLOOKUP($D1994,metadata!$B$2:$Z$451,20,0)</f>
        <v>global average</v>
      </c>
      <c r="X1994" s="0" t="str">
        <f aca="false">VLOOKUP($D1994,metadata!$B$2:$Z$451,21,0)</f>
        <v/>
      </c>
      <c r="Y1994" s="0" t="str">
        <f aca="false">VLOOKUP($D1994,metadata!$B$2:$Z$451,22,0)</f>
        <v>t-51</v>
      </c>
      <c r="Z1994" s="0" t="str">
        <f aca="false">VLOOKUP($D1994,metadata!$B$2:$Z$451,23,0)</f>
        <v/>
      </c>
      <c r="AA1994" s="0" t="str">
        <f aca="false">VLOOKUP($D1994,metadata!$B$2:$Z$451,24,0)</f>
        <v/>
      </c>
      <c r="AB1994" s="0" t="str">
        <f aca="false">VLOOKUP($D1994,metadata!$B$2:$Z$451,25,0)</f>
        <v>by hand</v>
      </c>
      <c r="AC1994" s="0" t="n">
        <v>13</v>
      </c>
      <c r="AD1994" s="0" t="n">
        <v>0</v>
      </c>
      <c r="AF1994" s="0" t="n">
        <f aca="false">IF(AE1994="",V1994,AE1994)</f>
        <v>240</v>
      </c>
      <c r="AG1994" s="0" t="n">
        <f aca="false">ROUND(AC1994,1)</f>
        <v>13</v>
      </c>
      <c r="AH1994" s="0" t="n">
        <v>2006</v>
      </c>
      <c r="AI1994" s="0" t="s">
        <v>37</v>
      </c>
      <c r="AJ1994" s="0" t="s">
        <v>38</v>
      </c>
    </row>
    <row r="1995" customFormat="false" ht="13.8" hidden="false" customHeight="false" outlineLevel="0" collapsed="false">
      <c r="C1995" s="0" t="n">
        <v>2003</v>
      </c>
      <c r="D1995" s="3" t="str">
        <f aca="false">VLOOKUP(C1995,$A$1:$B$451,2)</f>
        <v>51-15</v>
      </c>
      <c r="E1995" s="0" t="str">
        <f aca="false">VLOOKUP($D1995,metadata!$B$2:$S$451,2,0)</f>
        <v>Suwa, A; Gotoh, T</v>
      </c>
      <c r="F1995" s="0" t="str">
        <f aca="false">VLOOKUP($D1995,metadata!$B$2:$S$451,3,0)</f>
        <v>Geographic variation in diapause induction and mode of diapause inheritance in Tetranychus pueraricola</v>
      </c>
      <c r="G1995" s="0" t="str">
        <f aca="false">VLOOKUP($D1995,metadata!$B$2:$S$451,4,0)</f>
        <v>10.1111/j.1439-0418.2006.01050.x</v>
      </c>
      <c r="H1995" s="0" t="str">
        <f aca="false">VLOOKUP($D1995,metadata!$B$2:$S$451,5,0)</f>
        <v>y</v>
      </c>
      <c r="I1995" s="0" t="str">
        <f aca="false">VLOOKUP($D1995,metadata!$B$2:$S$451,6,0)</f>
        <v>a</v>
      </c>
      <c r="J1995" s="0" t="str">
        <f aca="false">VLOOKUP($D1995,metadata!$B$2:$S$451,7,0)</f>
        <v>i</v>
      </c>
      <c r="K1995" s="0" t="n">
        <f aca="false">VLOOKUP($D1995,metadata!$B$2:$S$451,8,0)</f>
        <v>32</v>
      </c>
      <c r="L1995" s="0" t="n">
        <f aca="false">VLOOKUP($D1995,metadata!$B$2:$S$451,9,0)</f>
        <v>5</v>
      </c>
      <c r="M1995" s="0" t="str">
        <f aca="false">VLOOKUP($D1995,metadata!$B$2:$S$451,10,0)</f>
        <v/>
      </c>
      <c r="N1995" s="0" t="str">
        <f aca="false">VLOOKUP($D1995,metadata!$B$2:$S$451,11,0)</f>
        <v>Tetranychus pueraricola</v>
      </c>
      <c r="O1995" s="0" t="str">
        <f aca="false">VLOOKUP($D1995,metadata!$B$2:$S$451,12,0)</f>
        <v>Trombidiformes</v>
      </c>
      <c r="P1995" s="0" t="n">
        <f aca="false">VLOOKUP($D1995,metadata!$B$2:$S$451,13,0)</f>
        <v>15</v>
      </c>
      <c r="Q1995" s="0" t="n">
        <f aca="false">VLOOKUP($D1995,metadata!$B$2:$S$451,14,0)</f>
        <v>34.4</v>
      </c>
      <c r="R1995" s="0" t="n">
        <f aca="false">VLOOKUP($D1995,metadata!$B$2:$S$451,15,0)</f>
        <v>133.2</v>
      </c>
      <c r="S1995" s="0" t="str">
        <f aca="false">VLOOKUP($D1995,metadata!$B$2:$S$451,16,0)</f>
        <v/>
      </c>
      <c r="T1995" s="0" t="str">
        <f aca="false">VLOOKUP($D1995,metadata!$B$2:$S$451,17,0)</f>
        <v/>
      </c>
      <c r="U1995" s="0" t="str">
        <f aca="false">VLOOKUP($D1995,metadata!$B$2:$S$451,18,0)</f>
        <v/>
      </c>
      <c r="V1995" s="0" t="n">
        <f aca="false">VLOOKUP($D1995,metadata!$B$2:$Z$451,19,0)</f>
        <v>240</v>
      </c>
      <c r="W1995" s="0" t="str">
        <f aca="false">VLOOKUP($D1995,metadata!$B$2:$Z$451,20,0)</f>
        <v>global average</v>
      </c>
      <c r="X1995" s="0" t="str">
        <f aca="false">VLOOKUP($D1995,metadata!$B$2:$Z$451,21,0)</f>
        <v/>
      </c>
      <c r="Y1995" s="0" t="str">
        <f aca="false">VLOOKUP($D1995,metadata!$B$2:$Z$451,22,0)</f>
        <v>t-51</v>
      </c>
      <c r="Z1995" s="0" t="str">
        <f aca="false">VLOOKUP($D1995,metadata!$B$2:$Z$451,23,0)</f>
        <v/>
      </c>
      <c r="AA1995" s="0" t="str">
        <f aca="false">VLOOKUP($D1995,metadata!$B$2:$Z$451,24,0)</f>
        <v/>
      </c>
      <c r="AB1995" s="0" t="str">
        <f aca="false">VLOOKUP($D1995,metadata!$B$2:$Z$451,25,0)</f>
        <v>by hand</v>
      </c>
      <c r="AC1995" s="0" t="n">
        <v>10</v>
      </c>
      <c r="AD1995" s="0" t="n">
        <v>100</v>
      </c>
      <c r="AF1995" s="0" t="n">
        <f aca="false">IF(AE1995="",V1995,AE1995)</f>
        <v>240</v>
      </c>
      <c r="AG1995" s="0" t="n">
        <f aca="false">ROUND(AC1995,1)</f>
        <v>10</v>
      </c>
      <c r="AH1995" s="0" t="n">
        <v>2006</v>
      </c>
      <c r="AI1995" s="0" t="s">
        <v>37</v>
      </c>
      <c r="AJ1995" s="0" t="s">
        <v>37</v>
      </c>
    </row>
    <row r="1996" customFormat="false" ht="13.8" hidden="false" customHeight="false" outlineLevel="0" collapsed="false">
      <c r="C1996" s="0" t="n">
        <v>2004</v>
      </c>
      <c r="D1996" s="3" t="str">
        <f aca="false">VLOOKUP(C1996,$A$1:$B$451,2)</f>
        <v>51-15</v>
      </c>
      <c r="E1996" s="0" t="str">
        <f aca="false">VLOOKUP($D1996,metadata!$B$2:$S$451,2,0)</f>
        <v>Suwa, A; Gotoh, T</v>
      </c>
      <c r="F1996" s="0" t="str">
        <f aca="false">VLOOKUP($D1996,metadata!$B$2:$S$451,3,0)</f>
        <v>Geographic variation in diapause induction and mode of diapause inheritance in Tetranychus pueraricola</v>
      </c>
      <c r="G1996" s="0" t="str">
        <f aca="false">VLOOKUP($D1996,metadata!$B$2:$S$451,4,0)</f>
        <v>10.1111/j.1439-0418.2006.01050.x</v>
      </c>
      <c r="H1996" s="0" t="str">
        <f aca="false">VLOOKUP($D1996,metadata!$B$2:$S$451,5,0)</f>
        <v>y</v>
      </c>
      <c r="I1996" s="0" t="str">
        <f aca="false">VLOOKUP($D1996,metadata!$B$2:$S$451,6,0)</f>
        <v>a</v>
      </c>
      <c r="J1996" s="0" t="str">
        <f aca="false">VLOOKUP($D1996,metadata!$B$2:$S$451,7,0)</f>
        <v>i</v>
      </c>
      <c r="K1996" s="0" t="n">
        <f aca="false">VLOOKUP($D1996,metadata!$B$2:$S$451,8,0)</f>
        <v>32</v>
      </c>
      <c r="L1996" s="0" t="n">
        <f aca="false">VLOOKUP($D1996,metadata!$B$2:$S$451,9,0)</f>
        <v>5</v>
      </c>
      <c r="M1996" s="0" t="str">
        <f aca="false">VLOOKUP($D1996,metadata!$B$2:$S$451,10,0)</f>
        <v/>
      </c>
      <c r="N1996" s="0" t="str">
        <f aca="false">VLOOKUP($D1996,metadata!$B$2:$S$451,11,0)</f>
        <v>Tetranychus pueraricola</v>
      </c>
      <c r="O1996" s="0" t="str">
        <f aca="false">VLOOKUP($D1996,metadata!$B$2:$S$451,12,0)</f>
        <v>Trombidiformes</v>
      </c>
      <c r="P1996" s="0" t="n">
        <f aca="false">VLOOKUP($D1996,metadata!$B$2:$S$451,13,0)</f>
        <v>15</v>
      </c>
      <c r="Q1996" s="0" t="n">
        <f aca="false">VLOOKUP($D1996,metadata!$B$2:$S$451,14,0)</f>
        <v>34.4</v>
      </c>
      <c r="R1996" s="0" t="n">
        <f aca="false">VLOOKUP($D1996,metadata!$B$2:$S$451,15,0)</f>
        <v>133.2</v>
      </c>
      <c r="S1996" s="0" t="str">
        <f aca="false">VLOOKUP($D1996,metadata!$B$2:$S$451,16,0)</f>
        <v/>
      </c>
      <c r="T1996" s="0" t="str">
        <f aca="false">VLOOKUP($D1996,metadata!$B$2:$S$451,17,0)</f>
        <v/>
      </c>
      <c r="U1996" s="0" t="str">
        <f aca="false">VLOOKUP($D1996,metadata!$B$2:$S$451,18,0)</f>
        <v/>
      </c>
      <c r="V1996" s="0" t="n">
        <f aca="false">VLOOKUP($D1996,metadata!$B$2:$Z$451,19,0)</f>
        <v>240</v>
      </c>
      <c r="W1996" s="0" t="str">
        <f aca="false">VLOOKUP($D1996,metadata!$B$2:$Z$451,20,0)</f>
        <v>global average</v>
      </c>
      <c r="X1996" s="0" t="str">
        <f aca="false">VLOOKUP($D1996,metadata!$B$2:$Z$451,21,0)</f>
        <v/>
      </c>
      <c r="Y1996" s="0" t="str">
        <f aca="false">VLOOKUP($D1996,metadata!$B$2:$Z$451,22,0)</f>
        <v>t-51</v>
      </c>
      <c r="Z1996" s="0" t="str">
        <f aca="false">VLOOKUP($D1996,metadata!$B$2:$Z$451,23,0)</f>
        <v/>
      </c>
      <c r="AA1996" s="0" t="str">
        <f aca="false">VLOOKUP($D1996,metadata!$B$2:$Z$451,24,0)</f>
        <v/>
      </c>
      <c r="AB1996" s="0" t="str">
        <f aca="false">VLOOKUP($D1996,metadata!$B$2:$Z$451,25,0)</f>
        <v>by hand</v>
      </c>
      <c r="AC1996" s="0" t="n">
        <v>11</v>
      </c>
      <c r="AD1996" s="0" t="n">
        <v>100</v>
      </c>
      <c r="AF1996" s="0" t="n">
        <f aca="false">IF(AE1996="",V1996,AE1996)</f>
        <v>240</v>
      </c>
      <c r="AG1996" s="0" t="n">
        <f aca="false">ROUND(AC1996,1)</f>
        <v>11</v>
      </c>
      <c r="AH1996" s="0" t="n">
        <v>2006</v>
      </c>
      <c r="AI1996" s="0" t="s">
        <v>37</v>
      </c>
      <c r="AJ1996" s="0" t="s">
        <v>37</v>
      </c>
    </row>
    <row r="1997" customFormat="false" ht="13.8" hidden="false" customHeight="false" outlineLevel="0" collapsed="false">
      <c r="C1997" s="0" t="n">
        <v>2005</v>
      </c>
      <c r="D1997" s="3" t="str">
        <f aca="false">VLOOKUP(C1997,$A$1:$B$451,2)</f>
        <v>51-15</v>
      </c>
      <c r="E1997" s="0" t="str">
        <f aca="false">VLOOKUP($D1997,metadata!$B$2:$S$451,2,0)</f>
        <v>Suwa, A; Gotoh, T</v>
      </c>
      <c r="F1997" s="0" t="str">
        <f aca="false">VLOOKUP($D1997,metadata!$B$2:$S$451,3,0)</f>
        <v>Geographic variation in diapause induction and mode of diapause inheritance in Tetranychus pueraricola</v>
      </c>
      <c r="G1997" s="0" t="str">
        <f aca="false">VLOOKUP($D1997,metadata!$B$2:$S$451,4,0)</f>
        <v>10.1111/j.1439-0418.2006.01050.x</v>
      </c>
      <c r="H1997" s="0" t="str">
        <f aca="false">VLOOKUP($D1997,metadata!$B$2:$S$451,5,0)</f>
        <v>y</v>
      </c>
      <c r="I1997" s="0" t="str">
        <f aca="false">VLOOKUP($D1997,metadata!$B$2:$S$451,6,0)</f>
        <v>a</v>
      </c>
      <c r="J1997" s="0" t="str">
        <f aca="false">VLOOKUP($D1997,metadata!$B$2:$S$451,7,0)</f>
        <v>i</v>
      </c>
      <c r="K1997" s="0" t="n">
        <f aca="false">VLOOKUP($D1997,metadata!$B$2:$S$451,8,0)</f>
        <v>32</v>
      </c>
      <c r="L1997" s="0" t="n">
        <f aca="false">VLOOKUP($D1997,metadata!$B$2:$S$451,9,0)</f>
        <v>5</v>
      </c>
      <c r="M1997" s="0" t="str">
        <f aca="false">VLOOKUP($D1997,metadata!$B$2:$S$451,10,0)</f>
        <v/>
      </c>
      <c r="N1997" s="0" t="str">
        <f aca="false">VLOOKUP($D1997,metadata!$B$2:$S$451,11,0)</f>
        <v>Tetranychus pueraricola</v>
      </c>
      <c r="O1997" s="0" t="str">
        <f aca="false">VLOOKUP($D1997,metadata!$B$2:$S$451,12,0)</f>
        <v>Trombidiformes</v>
      </c>
      <c r="P1997" s="0" t="n">
        <f aca="false">VLOOKUP($D1997,metadata!$B$2:$S$451,13,0)</f>
        <v>15</v>
      </c>
      <c r="Q1997" s="0" t="n">
        <f aca="false">VLOOKUP($D1997,metadata!$B$2:$S$451,14,0)</f>
        <v>34.4</v>
      </c>
      <c r="R1997" s="0" t="n">
        <f aca="false">VLOOKUP($D1997,metadata!$B$2:$S$451,15,0)</f>
        <v>133.2</v>
      </c>
      <c r="S1997" s="0" t="str">
        <f aca="false">VLOOKUP($D1997,metadata!$B$2:$S$451,16,0)</f>
        <v/>
      </c>
      <c r="T1997" s="0" t="str">
        <f aca="false">VLOOKUP($D1997,metadata!$B$2:$S$451,17,0)</f>
        <v/>
      </c>
      <c r="U1997" s="0" t="str">
        <f aca="false">VLOOKUP($D1997,metadata!$B$2:$S$451,18,0)</f>
        <v/>
      </c>
      <c r="V1997" s="0" t="n">
        <f aca="false">VLOOKUP($D1997,metadata!$B$2:$Z$451,19,0)</f>
        <v>240</v>
      </c>
      <c r="W1997" s="0" t="str">
        <f aca="false">VLOOKUP($D1997,metadata!$B$2:$Z$451,20,0)</f>
        <v>global average</v>
      </c>
      <c r="X1997" s="0" t="str">
        <f aca="false">VLOOKUP($D1997,metadata!$B$2:$Z$451,21,0)</f>
        <v/>
      </c>
      <c r="Y1997" s="0" t="str">
        <f aca="false">VLOOKUP($D1997,metadata!$B$2:$Z$451,22,0)</f>
        <v>t-51</v>
      </c>
      <c r="Z1997" s="0" t="str">
        <f aca="false">VLOOKUP($D1997,metadata!$B$2:$Z$451,23,0)</f>
        <v/>
      </c>
      <c r="AA1997" s="0" t="str">
        <f aca="false">VLOOKUP($D1997,metadata!$B$2:$Z$451,24,0)</f>
        <v/>
      </c>
      <c r="AB1997" s="0" t="str">
        <f aca="false">VLOOKUP($D1997,metadata!$B$2:$Z$451,25,0)</f>
        <v>by hand</v>
      </c>
      <c r="AC1997" s="0" t="n">
        <v>11.5</v>
      </c>
      <c r="AD1997" s="0" t="n">
        <v>98.3333333333333</v>
      </c>
      <c r="AF1997" s="0" t="n">
        <f aca="false">IF(AE1997="",V1997,AE1997)</f>
        <v>240</v>
      </c>
      <c r="AG1997" s="0" t="n">
        <f aca="false">ROUND(AC1997,1)</f>
        <v>11.5</v>
      </c>
      <c r="AH1997" s="0" t="n">
        <v>2006</v>
      </c>
      <c r="AI1997" s="0" t="s">
        <v>37</v>
      </c>
      <c r="AJ1997" s="0" t="s">
        <v>37</v>
      </c>
    </row>
    <row r="1998" customFormat="false" ht="13.8" hidden="false" customHeight="false" outlineLevel="0" collapsed="false">
      <c r="C1998" s="0" t="n">
        <v>2006</v>
      </c>
      <c r="D1998" s="3" t="str">
        <f aca="false">VLOOKUP(C1998,$A$1:$B$451,2)</f>
        <v>51-15</v>
      </c>
      <c r="E1998" s="0" t="str">
        <f aca="false">VLOOKUP($D1998,metadata!$B$2:$S$451,2,0)</f>
        <v>Suwa, A; Gotoh, T</v>
      </c>
      <c r="F1998" s="0" t="str">
        <f aca="false">VLOOKUP($D1998,metadata!$B$2:$S$451,3,0)</f>
        <v>Geographic variation in diapause induction and mode of diapause inheritance in Tetranychus pueraricola</v>
      </c>
      <c r="G1998" s="0" t="str">
        <f aca="false">VLOOKUP($D1998,metadata!$B$2:$S$451,4,0)</f>
        <v>10.1111/j.1439-0418.2006.01050.x</v>
      </c>
      <c r="H1998" s="0" t="str">
        <f aca="false">VLOOKUP($D1998,metadata!$B$2:$S$451,5,0)</f>
        <v>y</v>
      </c>
      <c r="I1998" s="0" t="str">
        <f aca="false">VLOOKUP($D1998,metadata!$B$2:$S$451,6,0)</f>
        <v>a</v>
      </c>
      <c r="J1998" s="0" t="str">
        <f aca="false">VLOOKUP($D1998,metadata!$B$2:$S$451,7,0)</f>
        <v>i</v>
      </c>
      <c r="K1998" s="0" t="n">
        <f aca="false">VLOOKUP($D1998,metadata!$B$2:$S$451,8,0)</f>
        <v>32</v>
      </c>
      <c r="L1998" s="0" t="n">
        <f aca="false">VLOOKUP($D1998,metadata!$B$2:$S$451,9,0)</f>
        <v>5</v>
      </c>
      <c r="M1998" s="0" t="str">
        <f aca="false">VLOOKUP($D1998,metadata!$B$2:$S$451,10,0)</f>
        <v/>
      </c>
      <c r="N1998" s="0" t="str">
        <f aca="false">VLOOKUP($D1998,metadata!$B$2:$S$451,11,0)</f>
        <v>Tetranychus pueraricola</v>
      </c>
      <c r="O1998" s="0" t="str">
        <f aca="false">VLOOKUP($D1998,metadata!$B$2:$S$451,12,0)</f>
        <v>Trombidiformes</v>
      </c>
      <c r="P1998" s="0" t="n">
        <f aca="false">VLOOKUP($D1998,metadata!$B$2:$S$451,13,0)</f>
        <v>15</v>
      </c>
      <c r="Q1998" s="0" t="n">
        <f aca="false">VLOOKUP($D1998,metadata!$B$2:$S$451,14,0)</f>
        <v>34.4</v>
      </c>
      <c r="R1998" s="0" t="n">
        <f aca="false">VLOOKUP($D1998,metadata!$B$2:$S$451,15,0)</f>
        <v>133.2</v>
      </c>
      <c r="S1998" s="0" t="str">
        <f aca="false">VLOOKUP($D1998,metadata!$B$2:$S$451,16,0)</f>
        <v/>
      </c>
      <c r="T1998" s="0" t="str">
        <f aca="false">VLOOKUP($D1998,metadata!$B$2:$S$451,17,0)</f>
        <v/>
      </c>
      <c r="U1998" s="0" t="str">
        <f aca="false">VLOOKUP($D1998,metadata!$B$2:$S$451,18,0)</f>
        <v/>
      </c>
      <c r="V1998" s="0" t="n">
        <f aca="false">VLOOKUP($D1998,metadata!$B$2:$Z$451,19,0)</f>
        <v>240</v>
      </c>
      <c r="W1998" s="0" t="str">
        <f aca="false">VLOOKUP($D1998,metadata!$B$2:$Z$451,20,0)</f>
        <v>global average</v>
      </c>
      <c r="X1998" s="0" t="str">
        <f aca="false">VLOOKUP($D1998,metadata!$B$2:$Z$451,21,0)</f>
        <v/>
      </c>
      <c r="Y1998" s="0" t="str">
        <f aca="false">VLOOKUP($D1998,metadata!$B$2:$Z$451,22,0)</f>
        <v>t-51</v>
      </c>
      <c r="Z1998" s="0" t="str">
        <f aca="false">VLOOKUP($D1998,metadata!$B$2:$Z$451,23,0)</f>
        <v/>
      </c>
      <c r="AA1998" s="0" t="str">
        <f aca="false">VLOOKUP($D1998,metadata!$B$2:$Z$451,24,0)</f>
        <v/>
      </c>
      <c r="AB1998" s="0" t="str">
        <f aca="false">VLOOKUP($D1998,metadata!$B$2:$Z$451,25,0)</f>
        <v>by hand</v>
      </c>
      <c r="AC1998" s="0" t="n">
        <v>12</v>
      </c>
      <c r="AD1998" s="0" t="n">
        <v>20</v>
      </c>
      <c r="AF1998" s="0" t="n">
        <f aca="false">IF(AE1998="",V1998,AE1998)</f>
        <v>240</v>
      </c>
      <c r="AG1998" s="0" t="n">
        <f aca="false">ROUND(AC1998,1)</f>
        <v>12</v>
      </c>
      <c r="AH1998" s="0" t="n">
        <v>2006</v>
      </c>
      <c r="AI1998" s="0" t="s">
        <v>37</v>
      </c>
      <c r="AJ1998" s="0" t="s">
        <v>37</v>
      </c>
    </row>
    <row r="1999" customFormat="false" ht="13.8" hidden="false" customHeight="false" outlineLevel="0" collapsed="false">
      <c r="C1999" s="0" t="n">
        <v>2007</v>
      </c>
      <c r="D1999" s="3" t="str">
        <f aca="false">VLOOKUP(C1999,$A$1:$B$451,2)</f>
        <v>51-15</v>
      </c>
      <c r="E1999" s="0" t="str">
        <f aca="false">VLOOKUP($D1999,metadata!$B$2:$S$451,2,0)</f>
        <v>Suwa, A; Gotoh, T</v>
      </c>
      <c r="F1999" s="0" t="str">
        <f aca="false">VLOOKUP($D1999,metadata!$B$2:$S$451,3,0)</f>
        <v>Geographic variation in diapause induction and mode of diapause inheritance in Tetranychus pueraricola</v>
      </c>
      <c r="G1999" s="0" t="str">
        <f aca="false">VLOOKUP($D1999,metadata!$B$2:$S$451,4,0)</f>
        <v>10.1111/j.1439-0418.2006.01050.x</v>
      </c>
      <c r="H1999" s="0" t="str">
        <f aca="false">VLOOKUP($D1999,metadata!$B$2:$S$451,5,0)</f>
        <v>y</v>
      </c>
      <c r="I1999" s="0" t="str">
        <f aca="false">VLOOKUP($D1999,metadata!$B$2:$S$451,6,0)</f>
        <v>a</v>
      </c>
      <c r="J1999" s="0" t="str">
        <f aca="false">VLOOKUP($D1999,metadata!$B$2:$S$451,7,0)</f>
        <v>i</v>
      </c>
      <c r="K1999" s="0" t="n">
        <f aca="false">VLOOKUP($D1999,metadata!$B$2:$S$451,8,0)</f>
        <v>32</v>
      </c>
      <c r="L1999" s="0" t="n">
        <f aca="false">VLOOKUP($D1999,metadata!$B$2:$S$451,9,0)</f>
        <v>5</v>
      </c>
      <c r="M1999" s="0" t="str">
        <f aca="false">VLOOKUP($D1999,metadata!$B$2:$S$451,10,0)</f>
        <v/>
      </c>
      <c r="N1999" s="0" t="str">
        <f aca="false">VLOOKUP($D1999,metadata!$B$2:$S$451,11,0)</f>
        <v>Tetranychus pueraricola</v>
      </c>
      <c r="O1999" s="0" t="str">
        <f aca="false">VLOOKUP($D1999,metadata!$B$2:$S$451,12,0)</f>
        <v>Trombidiformes</v>
      </c>
      <c r="P1999" s="0" t="n">
        <f aca="false">VLOOKUP($D1999,metadata!$B$2:$S$451,13,0)</f>
        <v>15</v>
      </c>
      <c r="Q1999" s="0" t="n">
        <f aca="false">VLOOKUP($D1999,metadata!$B$2:$S$451,14,0)</f>
        <v>34.4</v>
      </c>
      <c r="R1999" s="0" t="n">
        <f aca="false">VLOOKUP($D1999,metadata!$B$2:$S$451,15,0)</f>
        <v>133.2</v>
      </c>
      <c r="S1999" s="0" t="str">
        <f aca="false">VLOOKUP($D1999,metadata!$B$2:$S$451,16,0)</f>
        <v/>
      </c>
      <c r="T1999" s="0" t="str">
        <f aca="false">VLOOKUP($D1999,metadata!$B$2:$S$451,17,0)</f>
        <v/>
      </c>
      <c r="U1999" s="0" t="str">
        <f aca="false">VLOOKUP($D1999,metadata!$B$2:$S$451,18,0)</f>
        <v/>
      </c>
      <c r="V1999" s="0" t="n">
        <f aca="false">VLOOKUP($D1999,metadata!$B$2:$Z$451,19,0)</f>
        <v>240</v>
      </c>
      <c r="W1999" s="0" t="str">
        <f aca="false">VLOOKUP($D1999,metadata!$B$2:$Z$451,20,0)</f>
        <v>global average</v>
      </c>
      <c r="X1999" s="0" t="str">
        <f aca="false">VLOOKUP($D1999,metadata!$B$2:$Z$451,21,0)</f>
        <v/>
      </c>
      <c r="Y1999" s="0" t="str">
        <f aca="false">VLOOKUP($D1999,metadata!$B$2:$Z$451,22,0)</f>
        <v>t-51</v>
      </c>
      <c r="Z1999" s="0" t="str">
        <f aca="false">VLOOKUP($D1999,metadata!$B$2:$Z$451,23,0)</f>
        <v/>
      </c>
      <c r="AA1999" s="0" t="str">
        <f aca="false">VLOOKUP($D1999,metadata!$B$2:$Z$451,24,0)</f>
        <v/>
      </c>
      <c r="AB1999" s="0" t="str">
        <f aca="false">VLOOKUP($D1999,metadata!$B$2:$Z$451,25,0)</f>
        <v>by hand</v>
      </c>
      <c r="AC1999" s="0" t="n">
        <v>13</v>
      </c>
      <c r="AD1999" s="0" t="n">
        <v>0</v>
      </c>
      <c r="AF1999" s="0" t="n">
        <f aca="false">IF(AE1999="",V1999,AE1999)</f>
        <v>240</v>
      </c>
      <c r="AG1999" s="0" t="n">
        <f aca="false">ROUND(AC1999,1)</f>
        <v>13</v>
      </c>
      <c r="AH1999" s="0" t="n">
        <v>2006</v>
      </c>
      <c r="AI1999" s="0" t="s">
        <v>37</v>
      </c>
      <c r="AJ1999" s="0" t="s">
        <v>37</v>
      </c>
    </row>
    <row r="2000" customFormat="false" ht="13.8" hidden="false" customHeight="false" outlineLevel="0" collapsed="false">
      <c r="C2000" s="0" t="n">
        <v>2008</v>
      </c>
      <c r="D2000" s="3" t="str">
        <f aca="false">VLOOKUP(C2000,$A$1:$B$451,2)</f>
        <v>51-16</v>
      </c>
      <c r="E2000" s="0" t="str">
        <f aca="false">VLOOKUP($D2000,metadata!$B$2:$S$451,2,0)</f>
        <v>Suwa, A; Gotoh, T</v>
      </c>
      <c r="F2000" s="0" t="str">
        <f aca="false">VLOOKUP($D2000,metadata!$B$2:$S$451,3,0)</f>
        <v>Geographic variation in diapause induction and mode of diapause inheritance in Tetranychus pueraricola</v>
      </c>
      <c r="G2000" s="0" t="str">
        <f aca="false">VLOOKUP($D2000,metadata!$B$2:$S$451,4,0)</f>
        <v>10.1111/j.1439-0418.2006.01050.x</v>
      </c>
      <c r="H2000" s="0" t="str">
        <f aca="false">VLOOKUP($D2000,metadata!$B$2:$S$451,5,0)</f>
        <v>y</v>
      </c>
      <c r="I2000" s="0" t="str">
        <f aca="false">VLOOKUP($D2000,metadata!$B$2:$S$451,6,0)</f>
        <v>a</v>
      </c>
      <c r="J2000" s="0" t="str">
        <f aca="false">VLOOKUP($D2000,metadata!$B$2:$S$451,7,0)</f>
        <v>i</v>
      </c>
      <c r="K2000" s="0" t="n">
        <f aca="false">VLOOKUP($D2000,metadata!$B$2:$S$451,8,0)</f>
        <v>32</v>
      </c>
      <c r="L2000" s="0" t="n">
        <f aca="false">VLOOKUP($D2000,metadata!$B$2:$S$451,9,0)</f>
        <v>5</v>
      </c>
      <c r="M2000" s="0" t="str">
        <f aca="false">VLOOKUP($D2000,metadata!$B$2:$S$451,10,0)</f>
        <v/>
      </c>
      <c r="N2000" s="0" t="str">
        <f aca="false">VLOOKUP($D2000,metadata!$B$2:$S$451,11,0)</f>
        <v>Tetranychus pueraricola</v>
      </c>
      <c r="O2000" s="0" t="str">
        <f aca="false">VLOOKUP($D2000,metadata!$B$2:$S$451,12,0)</f>
        <v>Trombidiformes</v>
      </c>
      <c r="P2000" s="0" t="n">
        <f aca="false">VLOOKUP($D2000,metadata!$B$2:$S$451,13,0)</f>
        <v>16</v>
      </c>
      <c r="Q2000" s="0" t="n">
        <f aca="false">VLOOKUP($D2000,metadata!$B$2:$S$451,14,0)</f>
        <v>34.4166666666667</v>
      </c>
      <c r="R2000" s="0" t="n">
        <f aca="false">VLOOKUP($D2000,metadata!$B$2:$S$451,15,0)</f>
        <v>132.733333333333</v>
      </c>
      <c r="S2000" s="0" t="str">
        <f aca="false">VLOOKUP($D2000,metadata!$B$2:$S$451,16,0)</f>
        <v/>
      </c>
      <c r="T2000" s="0" t="str">
        <f aca="false">VLOOKUP($D2000,metadata!$B$2:$S$451,17,0)</f>
        <v/>
      </c>
      <c r="U2000" s="0" t="str">
        <f aca="false">VLOOKUP($D2000,metadata!$B$2:$S$451,18,0)</f>
        <v/>
      </c>
      <c r="V2000" s="0" t="n">
        <f aca="false">VLOOKUP($D2000,metadata!$B$2:$Z$451,19,0)</f>
        <v>240</v>
      </c>
      <c r="W2000" s="0" t="str">
        <f aca="false">VLOOKUP($D2000,metadata!$B$2:$Z$451,20,0)</f>
        <v>global average</v>
      </c>
      <c r="X2000" s="0" t="str">
        <f aca="false">VLOOKUP($D2000,metadata!$B$2:$Z$451,21,0)</f>
        <v/>
      </c>
      <c r="Y2000" s="0" t="str">
        <f aca="false">VLOOKUP($D2000,metadata!$B$2:$Z$451,22,0)</f>
        <v>t-51</v>
      </c>
      <c r="Z2000" s="0" t="str">
        <f aca="false">VLOOKUP($D2000,metadata!$B$2:$Z$451,23,0)</f>
        <v/>
      </c>
      <c r="AA2000" s="0" t="str">
        <f aca="false">VLOOKUP($D2000,metadata!$B$2:$Z$451,24,0)</f>
        <v/>
      </c>
      <c r="AB2000" s="0" t="str">
        <f aca="false">VLOOKUP($D2000,metadata!$B$2:$Z$451,25,0)</f>
        <v>by hand</v>
      </c>
      <c r="AC2000" s="0" t="n">
        <v>10</v>
      </c>
      <c r="AD2000" s="0" t="n">
        <v>100</v>
      </c>
      <c r="AF2000" s="0" t="n">
        <f aca="false">IF(AE2000="",V2000,AE2000)</f>
        <v>240</v>
      </c>
      <c r="AG2000" s="0" t="n">
        <f aca="false">ROUND(AC2000,1)</f>
        <v>10</v>
      </c>
      <c r="AH2000" s="0" t="n">
        <v>2006</v>
      </c>
      <c r="AI2000" s="0" t="s">
        <v>37</v>
      </c>
      <c r="AJ2000" s="0" t="s">
        <v>37</v>
      </c>
    </row>
    <row r="2001" customFormat="false" ht="13.8" hidden="false" customHeight="false" outlineLevel="0" collapsed="false">
      <c r="C2001" s="0" t="n">
        <v>2009</v>
      </c>
      <c r="D2001" s="3" t="str">
        <f aca="false">VLOOKUP(C2001,$A$1:$B$451,2)</f>
        <v>51-16</v>
      </c>
      <c r="E2001" s="0" t="str">
        <f aca="false">VLOOKUP($D2001,metadata!$B$2:$S$451,2,0)</f>
        <v>Suwa, A; Gotoh, T</v>
      </c>
      <c r="F2001" s="0" t="str">
        <f aca="false">VLOOKUP($D2001,metadata!$B$2:$S$451,3,0)</f>
        <v>Geographic variation in diapause induction and mode of diapause inheritance in Tetranychus pueraricola</v>
      </c>
      <c r="G2001" s="0" t="str">
        <f aca="false">VLOOKUP($D2001,metadata!$B$2:$S$451,4,0)</f>
        <v>10.1111/j.1439-0418.2006.01050.x</v>
      </c>
      <c r="H2001" s="0" t="str">
        <f aca="false">VLOOKUP($D2001,metadata!$B$2:$S$451,5,0)</f>
        <v>y</v>
      </c>
      <c r="I2001" s="0" t="str">
        <f aca="false">VLOOKUP($D2001,metadata!$B$2:$S$451,6,0)</f>
        <v>a</v>
      </c>
      <c r="J2001" s="0" t="str">
        <f aca="false">VLOOKUP($D2001,metadata!$B$2:$S$451,7,0)</f>
        <v>i</v>
      </c>
      <c r="K2001" s="0" t="n">
        <f aca="false">VLOOKUP($D2001,metadata!$B$2:$S$451,8,0)</f>
        <v>32</v>
      </c>
      <c r="L2001" s="0" t="n">
        <f aca="false">VLOOKUP($D2001,metadata!$B$2:$S$451,9,0)</f>
        <v>5</v>
      </c>
      <c r="M2001" s="0" t="str">
        <f aca="false">VLOOKUP($D2001,metadata!$B$2:$S$451,10,0)</f>
        <v/>
      </c>
      <c r="N2001" s="0" t="str">
        <f aca="false">VLOOKUP($D2001,metadata!$B$2:$S$451,11,0)</f>
        <v>Tetranychus pueraricola</v>
      </c>
      <c r="O2001" s="0" t="str">
        <f aca="false">VLOOKUP($D2001,metadata!$B$2:$S$451,12,0)</f>
        <v>Trombidiformes</v>
      </c>
      <c r="P2001" s="0" t="n">
        <f aca="false">VLOOKUP($D2001,metadata!$B$2:$S$451,13,0)</f>
        <v>16</v>
      </c>
      <c r="Q2001" s="0" t="n">
        <f aca="false">VLOOKUP($D2001,metadata!$B$2:$S$451,14,0)</f>
        <v>34.4166666666667</v>
      </c>
      <c r="R2001" s="0" t="n">
        <f aca="false">VLOOKUP($D2001,metadata!$B$2:$S$451,15,0)</f>
        <v>132.733333333333</v>
      </c>
      <c r="S2001" s="0" t="str">
        <f aca="false">VLOOKUP($D2001,metadata!$B$2:$S$451,16,0)</f>
        <v/>
      </c>
      <c r="T2001" s="0" t="str">
        <f aca="false">VLOOKUP($D2001,metadata!$B$2:$S$451,17,0)</f>
        <v/>
      </c>
      <c r="U2001" s="0" t="str">
        <f aca="false">VLOOKUP($D2001,metadata!$B$2:$S$451,18,0)</f>
        <v/>
      </c>
      <c r="V2001" s="0" t="n">
        <f aca="false">VLOOKUP($D2001,metadata!$B$2:$Z$451,19,0)</f>
        <v>240</v>
      </c>
      <c r="W2001" s="0" t="str">
        <f aca="false">VLOOKUP($D2001,metadata!$B$2:$Z$451,20,0)</f>
        <v>global average</v>
      </c>
      <c r="X2001" s="0" t="str">
        <f aca="false">VLOOKUP($D2001,metadata!$B$2:$Z$451,21,0)</f>
        <v/>
      </c>
      <c r="Y2001" s="0" t="str">
        <f aca="false">VLOOKUP($D2001,metadata!$B$2:$Z$451,22,0)</f>
        <v>t-51</v>
      </c>
      <c r="Z2001" s="0" t="str">
        <f aca="false">VLOOKUP($D2001,metadata!$B$2:$Z$451,23,0)</f>
        <v/>
      </c>
      <c r="AA2001" s="0" t="str">
        <f aca="false">VLOOKUP($D2001,metadata!$B$2:$Z$451,24,0)</f>
        <v/>
      </c>
      <c r="AB2001" s="0" t="str">
        <f aca="false">VLOOKUP($D2001,metadata!$B$2:$Z$451,25,0)</f>
        <v>by hand</v>
      </c>
      <c r="AC2001" s="0" t="n">
        <v>11</v>
      </c>
      <c r="AD2001" s="0" t="n">
        <v>88.3333333333333</v>
      </c>
      <c r="AF2001" s="0" t="n">
        <f aca="false">IF(AE2001="",V2001,AE2001)</f>
        <v>240</v>
      </c>
      <c r="AG2001" s="0" t="n">
        <f aca="false">ROUND(AC2001,1)</f>
        <v>11</v>
      </c>
      <c r="AH2001" s="0" t="n">
        <v>2006</v>
      </c>
      <c r="AI2001" s="0" t="s">
        <v>37</v>
      </c>
      <c r="AJ2001" s="0" t="s">
        <v>37</v>
      </c>
    </row>
    <row r="2002" customFormat="false" ht="13.8" hidden="false" customHeight="false" outlineLevel="0" collapsed="false">
      <c r="C2002" s="0" t="n">
        <v>2010</v>
      </c>
      <c r="D2002" s="3" t="str">
        <f aca="false">VLOOKUP(C2002,$A$1:$B$451,2)</f>
        <v>51-16</v>
      </c>
      <c r="E2002" s="0" t="str">
        <f aca="false">VLOOKUP($D2002,metadata!$B$2:$S$451,2,0)</f>
        <v>Suwa, A; Gotoh, T</v>
      </c>
      <c r="F2002" s="0" t="str">
        <f aca="false">VLOOKUP($D2002,metadata!$B$2:$S$451,3,0)</f>
        <v>Geographic variation in diapause induction and mode of diapause inheritance in Tetranychus pueraricola</v>
      </c>
      <c r="G2002" s="0" t="str">
        <f aca="false">VLOOKUP($D2002,metadata!$B$2:$S$451,4,0)</f>
        <v>10.1111/j.1439-0418.2006.01050.x</v>
      </c>
      <c r="H2002" s="0" t="str">
        <f aca="false">VLOOKUP($D2002,metadata!$B$2:$S$451,5,0)</f>
        <v>y</v>
      </c>
      <c r="I2002" s="0" t="str">
        <f aca="false">VLOOKUP($D2002,metadata!$B$2:$S$451,6,0)</f>
        <v>a</v>
      </c>
      <c r="J2002" s="0" t="str">
        <f aca="false">VLOOKUP($D2002,metadata!$B$2:$S$451,7,0)</f>
        <v>i</v>
      </c>
      <c r="K2002" s="0" t="n">
        <f aca="false">VLOOKUP($D2002,metadata!$B$2:$S$451,8,0)</f>
        <v>32</v>
      </c>
      <c r="L2002" s="0" t="n">
        <f aca="false">VLOOKUP($D2002,metadata!$B$2:$S$451,9,0)</f>
        <v>5</v>
      </c>
      <c r="M2002" s="0" t="str">
        <f aca="false">VLOOKUP($D2002,metadata!$B$2:$S$451,10,0)</f>
        <v/>
      </c>
      <c r="N2002" s="0" t="str">
        <f aca="false">VLOOKUP($D2002,metadata!$B$2:$S$451,11,0)</f>
        <v>Tetranychus pueraricola</v>
      </c>
      <c r="O2002" s="0" t="str">
        <f aca="false">VLOOKUP($D2002,metadata!$B$2:$S$451,12,0)</f>
        <v>Trombidiformes</v>
      </c>
      <c r="P2002" s="0" t="n">
        <f aca="false">VLOOKUP($D2002,metadata!$B$2:$S$451,13,0)</f>
        <v>16</v>
      </c>
      <c r="Q2002" s="0" t="n">
        <f aca="false">VLOOKUP($D2002,metadata!$B$2:$S$451,14,0)</f>
        <v>34.4166666666667</v>
      </c>
      <c r="R2002" s="0" t="n">
        <f aca="false">VLOOKUP($D2002,metadata!$B$2:$S$451,15,0)</f>
        <v>132.733333333333</v>
      </c>
      <c r="S2002" s="0" t="str">
        <f aca="false">VLOOKUP($D2002,metadata!$B$2:$S$451,16,0)</f>
        <v/>
      </c>
      <c r="T2002" s="0" t="str">
        <f aca="false">VLOOKUP($D2002,metadata!$B$2:$S$451,17,0)</f>
        <v/>
      </c>
      <c r="U2002" s="0" t="str">
        <f aca="false">VLOOKUP($D2002,metadata!$B$2:$S$451,18,0)</f>
        <v/>
      </c>
      <c r="V2002" s="0" t="n">
        <f aca="false">VLOOKUP($D2002,metadata!$B$2:$Z$451,19,0)</f>
        <v>240</v>
      </c>
      <c r="W2002" s="0" t="str">
        <f aca="false">VLOOKUP($D2002,metadata!$B$2:$Z$451,20,0)</f>
        <v>global average</v>
      </c>
      <c r="X2002" s="0" t="str">
        <f aca="false">VLOOKUP($D2002,metadata!$B$2:$Z$451,21,0)</f>
        <v/>
      </c>
      <c r="Y2002" s="0" t="str">
        <f aca="false">VLOOKUP($D2002,metadata!$B$2:$Z$451,22,0)</f>
        <v>t-51</v>
      </c>
      <c r="Z2002" s="0" t="str">
        <f aca="false">VLOOKUP($D2002,metadata!$B$2:$Z$451,23,0)</f>
        <v/>
      </c>
      <c r="AA2002" s="0" t="str">
        <f aca="false">VLOOKUP($D2002,metadata!$B$2:$Z$451,24,0)</f>
        <v/>
      </c>
      <c r="AB2002" s="0" t="str">
        <f aca="false">VLOOKUP($D2002,metadata!$B$2:$Z$451,25,0)</f>
        <v>by hand</v>
      </c>
      <c r="AC2002" s="0" t="n">
        <v>11.5</v>
      </c>
      <c r="AD2002" s="0" t="n">
        <v>5</v>
      </c>
      <c r="AF2002" s="0" t="n">
        <f aca="false">IF(AE2002="",V2002,AE2002)</f>
        <v>240</v>
      </c>
      <c r="AG2002" s="0" t="n">
        <f aca="false">ROUND(AC2002,1)</f>
        <v>11.5</v>
      </c>
      <c r="AH2002" s="0" t="n">
        <v>2006</v>
      </c>
      <c r="AI2002" s="0" t="s">
        <v>37</v>
      </c>
      <c r="AJ2002" s="0" t="s">
        <v>37</v>
      </c>
    </row>
    <row r="2003" customFormat="false" ht="13.8" hidden="false" customHeight="false" outlineLevel="0" collapsed="false">
      <c r="C2003" s="0" t="n">
        <v>2011</v>
      </c>
      <c r="D2003" s="3" t="str">
        <f aca="false">VLOOKUP(C2003,$A$1:$B$451,2)</f>
        <v>51-16</v>
      </c>
      <c r="E2003" s="0" t="str">
        <f aca="false">VLOOKUP($D2003,metadata!$B$2:$S$451,2,0)</f>
        <v>Suwa, A; Gotoh, T</v>
      </c>
      <c r="F2003" s="0" t="str">
        <f aca="false">VLOOKUP($D2003,metadata!$B$2:$S$451,3,0)</f>
        <v>Geographic variation in diapause induction and mode of diapause inheritance in Tetranychus pueraricola</v>
      </c>
      <c r="G2003" s="0" t="str">
        <f aca="false">VLOOKUP($D2003,metadata!$B$2:$S$451,4,0)</f>
        <v>10.1111/j.1439-0418.2006.01050.x</v>
      </c>
      <c r="H2003" s="0" t="str">
        <f aca="false">VLOOKUP($D2003,metadata!$B$2:$S$451,5,0)</f>
        <v>y</v>
      </c>
      <c r="I2003" s="0" t="str">
        <f aca="false">VLOOKUP($D2003,metadata!$B$2:$S$451,6,0)</f>
        <v>a</v>
      </c>
      <c r="J2003" s="0" t="str">
        <f aca="false">VLOOKUP($D2003,metadata!$B$2:$S$451,7,0)</f>
        <v>i</v>
      </c>
      <c r="K2003" s="0" t="n">
        <f aca="false">VLOOKUP($D2003,metadata!$B$2:$S$451,8,0)</f>
        <v>32</v>
      </c>
      <c r="L2003" s="0" t="n">
        <f aca="false">VLOOKUP($D2003,metadata!$B$2:$S$451,9,0)</f>
        <v>5</v>
      </c>
      <c r="M2003" s="0" t="str">
        <f aca="false">VLOOKUP($D2003,metadata!$B$2:$S$451,10,0)</f>
        <v/>
      </c>
      <c r="N2003" s="0" t="str">
        <f aca="false">VLOOKUP($D2003,metadata!$B$2:$S$451,11,0)</f>
        <v>Tetranychus pueraricola</v>
      </c>
      <c r="O2003" s="0" t="str">
        <f aca="false">VLOOKUP($D2003,metadata!$B$2:$S$451,12,0)</f>
        <v>Trombidiformes</v>
      </c>
      <c r="P2003" s="0" t="n">
        <f aca="false">VLOOKUP($D2003,metadata!$B$2:$S$451,13,0)</f>
        <v>16</v>
      </c>
      <c r="Q2003" s="0" t="n">
        <f aca="false">VLOOKUP($D2003,metadata!$B$2:$S$451,14,0)</f>
        <v>34.4166666666667</v>
      </c>
      <c r="R2003" s="0" t="n">
        <f aca="false">VLOOKUP($D2003,metadata!$B$2:$S$451,15,0)</f>
        <v>132.733333333333</v>
      </c>
      <c r="S2003" s="0" t="str">
        <f aca="false">VLOOKUP($D2003,metadata!$B$2:$S$451,16,0)</f>
        <v/>
      </c>
      <c r="T2003" s="0" t="str">
        <f aca="false">VLOOKUP($D2003,metadata!$B$2:$S$451,17,0)</f>
        <v/>
      </c>
      <c r="U2003" s="0" t="str">
        <f aca="false">VLOOKUP($D2003,metadata!$B$2:$S$451,18,0)</f>
        <v/>
      </c>
      <c r="V2003" s="0" t="n">
        <f aca="false">VLOOKUP($D2003,metadata!$B$2:$Z$451,19,0)</f>
        <v>240</v>
      </c>
      <c r="W2003" s="0" t="str">
        <f aca="false">VLOOKUP($D2003,metadata!$B$2:$Z$451,20,0)</f>
        <v>global average</v>
      </c>
      <c r="X2003" s="0" t="str">
        <f aca="false">VLOOKUP($D2003,metadata!$B$2:$Z$451,21,0)</f>
        <v/>
      </c>
      <c r="Y2003" s="0" t="str">
        <f aca="false">VLOOKUP($D2003,metadata!$B$2:$Z$451,22,0)</f>
        <v>t-51</v>
      </c>
      <c r="Z2003" s="0" t="str">
        <f aca="false">VLOOKUP($D2003,metadata!$B$2:$Z$451,23,0)</f>
        <v/>
      </c>
      <c r="AA2003" s="0" t="str">
        <f aca="false">VLOOKUP($D2003,metadata!$B$2:$Z$451,24,0)</f>
        <v/>
      </c>
      <c r="AB2003" s="0" t="str">
        <f aca="false">VLOOKUP($D2003,metadata!$B$2:$Z$451,25,0)</f>
        <v>by hand</v>
      </c>
      <c r="AC2003" s="0" t="n">
        <v>12</v>
      </c>
      <c r="AD2003" s="0" t="n">
        <v>0</v>
      </c>
      <c r="AF2003" s="0" t="n">
        <f aca="false">IF(AE2003="",V2003,AE2003)</f>
        <v>240</v>
      </c>
      <c r="AG2003" s="0" t="n">
        <f aca="false">ROUND(AC2003,1)</f>
        <v>12</v>
      </c>
      <c r="AH2003" s="0" t="n">
        <v>2006</v>
      </c>
      <c r="AI2003" s="0" t="s">
        <v>37</v>
      </c>
      <c r="AJ2003" s="0" t="s">
        <v>37</v>
      </c>
    </row>
    <row r="2004" customFormat="false" ht="13.8" hidden="false" customHeight="false" outlineLevel="0" collapsed="false">
      <c r="C2004" s="0" t="n">
        <v>2012</v>
      </c>
      <c r="D2004" s="3" t="str">
        <f aca="false">VLOOKUP(C2004,$A$1:$B$451,2)</f>
        <v>51-16</v>
      </c>
      <c r="E2004" s="0" t="str">
        <f aca="false">VLOOKUP($D2004,metadata!$B$2:$S$451,2,0)</f>
        <v>Suwa, A; Gotoh, T</v>
      </c>
      <c r="F2004" s="0" t="str">
        <f aca="false">VLOOKUP($D2004,metadata!$B$2:$S$451,3,0)</f>
        <v>Geographic variation in diapause induction and mode of diapause inheritance in Tetranychus pueraricola</v>
      </c>
      <c r="G2004" s="0" t="str">
        <f aca="false">VLOOKUP($D2004,metadata!$B$2:$S$451,4,0)</f>
        <v>10.1111/j.1439-0418.2006.01050.x</v>
      </c>
      <c r="H2004" s="0" t="str">
        <f aca="false">VLOOKUP($D2004,metadata!$B$2:$S$451,5,0)</f>
        <v>y</v>
      </c>
      <c r="I2004" s="0" t="str">
        <f aca="false">VLOOKUP($D2004,metadata!$B$2:$S$451,6,0)</f>
        <v>a</v>
      </c>
      <c r="J2004" s="0" t="str">
        <f aca="false">VLOOKUP($D2004,metadata!$B$2:$S$451,7,0)</f>
        <v>i</v>
      </c>
      <c r="K2004" s="0" t="n">
        <f aca="false">VLOOKUP($D2004,metadata!$B$2:$S$451,8,0)</f>
        <v>32</v>
      </c>
      <c r="L2004" s="0" t="n">
        <f aca="false">VLOOKUP($D2004,metadata!$B$2:$S$451,9,0)</f>
        <v>5</v>
      </c>
      <c r="M2004" s="0" t="str">
        <f aca="false">VLOOKUP($D2004,metadata!$B$2:$S$451,10,0)</f>
        <v/>
      </c>
      <c r="N2004" s="0" t="str">
        <f aca="false">VLOOKUP($D2004,metadata!$B$2:$S$451,11,0)</f>
        <v>Tetranychus pueraricola</v>
      </c>
      <c r="O2004" s="0" t="str">
        <f aca="false">VLOOKUP($D2004,metadata!$B$2:$S$451,12,0)</f>
        <v>Trombidiformes</v>
      </c>
      <c r="P2004" s="0" t="n">
        <f aca="false">VLOOKUP($D2004,metadata!$B$2:$S$451,13,0)</f>
        <v>16</v>
      </c>
      <c r="Q2004" s="0" t="n">
        <f aca="false">VLOOKUP($D2004,metadata!$B$2:$S$451,14,0)</f>
        <v>34.4166666666667</v>
      </c>
      <c r="R2004" s="0" t="n">
        <f aca="false">VLOOKUP($D2004,metadata!$B$2:$S$451,15,0)</f>
        <v>132.733333333333</v>
      </c>
      <c r="S2004" s="0" t="str">
        <f aca="false">VLOOKUP($D2004,metadata!$B$2:$S$451,16,0)</f>
        <v/>
      </c>
      <c r="T2004" s="0" t="str">
        <f aca="false">VLOOKUP($D2004,metadata!$B$2:$S$451,17,0)</f>
        <v/>
      </c>
      <c r="U2004" s="0" t="str">
        <f aca="false">VLOOKUP($D2004,metadata!$B$2:$S$451,18,0)</f>
        <v/>
      </c>
      <c r="V2004" s="0" t="n">
        <f aca="false">VLOOKUP($D2004,metadata!$B$2:$Z$451,19,0)</f>
        <v>240</v>
      </c>
      <c r="W2004" s="0" t="str">
        <f aca="false">VLOOKUP($D2004,metadata!$B$2:$Z$451,20,0)</f>
        <v>global average</v>
      </c>
      <c r="X2004" s="0" t="str">
        <f aca="false">VLOOKUP($D2004,metadata!$B$2:$Z$451,21,0)</f>
        <v/>
      </c>
      <c r="Y2004" s="0" t="str">
        <f aca="false">VLOOKUP($D2004,metadata!$B$2:$Z$451,22,0)</f>
        <v>t-51</v>
      </c>
      <c r="Z2004" s="0" t="str">
        <f aca="false">VLOOKUP($D2004,metadata!$B$2:$Z$451,23,0)</f>
        <v/>
      </c>
      <c r="AA2004" s="0" t="str">
        <f aca="false">VLOOKUP($D2004,metadata!$B$2:$Z$451,24,0)</f>
        <v/>
      </c>
      <c r="AB2004" s="0" t="str">
        <f aca="false">VLOOKUP($D2004,metadata!$B$2:$Z$451,25,0)</f>
        <v>by hand</v>
      </c>
      <c r="AC2004" s="0" t="n">
        <v>13</v>
      </c>
      <c r="AD2004" s="0" t="n">
        <v>0</v>
      </c>
      <c r="AF2004" s="0" t="n">
        <f aca="false">IF(AE2004="",V2004,AE2004)</f>
        <v>240</v>
      </c>
      <c r="AG2004" s="0" t="n">
        <f aca="false">ROUND(AC2004,1)</f>
        <v>13</v>
      </c>
      <c r="AH2004" s="0" t="n">
        <v>2006</v>
      </c>
      <c r="AI2004" s="0" t="s">
        <v>37</v>
      </c>
      <c r="AJ2004" s="0" t="s">
        <v>37</v>
      </c>
    </row>
    <row r="2005" customFormat="false" ht="13.8" hidden="false" customHeight="false" outlineLevel="0" collapsed="false">
      <c r="C2005" s="0" t="n">
        <v>2013</v>
      </c>
      <c r="D2005" s="3" t="str">
        <f aca="false">VLOOKUP(C2005,$A$1:$B$451,2)</f>
        <v>51-17</v>
      </c>
      <c r="E2005" s="0" t="str">
        <f aca="false">VLOOKUP($D2005,metadata!$B$2:$S$451,2,0)</f>
        <v>Suwa, A; Gotoh, T</v>
      </c>
      <c r="F2005" s="0" t="str">
        <f aca="false">VLOOKUP($D2005,metadata!$B$2:$S$451,3,0)</f>
        <v>Geographic variation in diapause induction and mode of diapause inheritance in Tetranychus pueraricola</v>
      </c>
      <c r="G2005" s="0" t="str">
        <f aca="false">VLOOKUP($D2005,metadata!$B$2:$S$451,4,0)</f>
        <v>10.1111/j.1439-0418.2006.01050.x</v>
      </c>
      <c r="H2005" s="0" t="str">
        <f aca="false">VLOOKUP($D2005,metadata!$B$2:$S$451,5,0)</f>
        <v>y</v>
      </c>
      <c r="I2005" s="0" t="str">
        <f aca="false">VLOOKUP($D2005,metadata!$B$2:$S$451,6,0)</f>
        <v>a</v>
      </c>
      <c r="J2005" s="0" t="str">
        <f aca="false">VLOOKUP($D2005,metadata!$B$2:$S$451,7,0)</f>
        <v>i</v>
      </c>
      <c r="K2005" s="0" t="n">
        <f aca="false">VLOOKUP($D2005,metadata!$B$2:$S$451,8,0)</f>
        <v>32</v>
      </c>
      <c r="L2005" s="0" t="n">
        <f aca="false">VLOOKUP($D2005,metadata!$B$2:$S$451,9,0)</f>
        <v>5</v>
      </c>
      <c r="M2005" s="0" t="str">
        <f aca="false">VLOOKUP($D2005,metadata!$B$2:$S$451,10,0)</f>
        <v/>
      </c>
      <c r="N2005" s="0" t="str">
        <f aca="false">VLOOKUP($D2005,metadata!$B$2:$S$451,11,0)</f>
        <v>Tetranychus pueraricola</v>
      </c>
      <c r="O2005" s="0" t="str">
        <f aca="false">VLOOKUP($D2005,metadata!$B$2:$S$451,12,0)</f>
        <v>Trombidiformes</v>
      </c>
      <c r="P2005" s="0" t="n">
        <f aca="false">VLOOKUP($D2005,metadata!$B$2:$S$451,13,0)</f>
        <v>17</v>
      </c>
      <c r="Q2005" s="0" t="n">
        <f aca="false">VLOOKUP($D2005,metadata!$B$2:$S$451,14,0)</f>
        <v>34.3666666666667</v>
      </c>
      <c r="R2005" s="0" t="n">
        <f aca="false">VLOOKUP($D2005,metadata!$B$2:$S$451,15,0)</f>
        <v>132.516666666667</v>
      </c>
      <c r="S2005" s="0" t="str">
        <f aca="false">VLOOKUP($D2005,metadata!$B$2:$S$451,16,0)</f>
        <v/>
      </c>
      <c r="T2005" s="0" t="str">
        <f aca="false">VLOOKUP($D2005,metadata!$B$2:$S$451,17,0)</f>
        <v/>
      </c>
      <c r="U2005" s="0" t="str">
        <f aca="false">VLOOKUP($D2005,metadata!$B$2:$S$451,18,0)</f>
        <v/>
      </c>
      <c r="V2005" s="0" t="n">
        <f aca="false">VLOOKUP($D2005,metadata!$B$2:$Z$451,19,0)</f>
        <v>240</v>
      </c>
      <c r="W2005" s="0" t="str">
        <f aca="false">VLOOKUP($D2005,metadata!$B$2:$Z$451,20,0)</f>
        <v>global average</v>
      </c>
      <c r="X2005" s="0" t="str">
        <f aca="false">VLOOKUP($D2005,metadata!$B$2:$Z$451,21,0)</f>
        <v/>
      </c>
      <c r="Y2005" s="0" t="str">
        <f aca="false">VLOOKUP($D2005,metadata!$B$2:$Z$451,22,0)</f>
        <v>t-51</v>
      </c>
      <c r="Z2005" s="0" t="str">
        <f aca="false">VLOOKUP($D2005,metadata!$B$2:$Z$451,23,0)</f>
        <v/>
      </c>
      <c r="AA2005" s="0" t="str">
        <f aca="false">VLOOKUP($D2005,metadata!$B$2:$Z$451,24,0)</f>
        <v/>
      </c>
      <c r="AB2005" s="0" t="str">
        <f aca="false">VLOOKUP($D2005,metadata!$B$2:$Z$451,25,0)</f>
        <v>by hand</v>
      </c>
      <c r="AC2005" s="0" t="n">
        <v>10</v>
      </c>
      <c r="AD2005" s="0" t="n">
        <v>83.3333333333333</v>
      </c>
      <c r="AF2005" s="0" t="n">
        <f aca="false">IF(AE2005="",V2005,AE2005)</f>
        <v>240</v>
      </c>
      <c r="AG2005" s="0" t="n">
        <f aca="false">ROUND(AC2005,1)</f>
        <v>10</v>
      </c>
      <c r="AH2005" s="0" t="n">
        <v>2006</v>
      </c>
      <c r="AI2005" s="0" t="s">
        <v>37</v>
      </c>
      <c r="AJ2005" s="0" t="s">
        <v>38</v>
      </c>
    </row>
    <row r="2006" customFormat="false" ht="13.8" hidden="false" customHeight="false" outlineLevel="0" collapsed="false">
      <c r="C2006" s="0" t="n">
        <v>2014</v>
      </c>
      <c r="D2006" s="3" t="str">
        <f aca="false">VLOOKUP(C2006,$A$1:$B$451,2)</f>
        <v>51-17</v>
      </c>
      <c r="E2006" s="0" t="str">
        <f aca="false">VLOOKUP($D2006,metadata!$B$2:$S$451,2,0)</f>
        <v>Suwa, A; Gotoh, T</v>
      </c>
      <c r="F2006" s="0" t="str">
        <f aca="false">VLOOKUP($D2006,metadata!$B$2:$S$451,3,0)</f>
        <v>Geographic variation in diapause induction and mode of diapause inheritance in Tetranychus pueraricola</v>
      </c>
      <c r="G2006" s="0" t="str">
        <f aca="false">VLOOKUP($D2006,metadata!$B$2:$S$451,4,0)</f>
        <v>10.1111/j.1439-0418.2006.01050.x</v>
      </c>
      <c r="H2006" s="0" t="str">
        <f aca="false">VLOOKUP($D2006,metadata!$B$2:$S$451,5,0)</f>
        <v>y</v>
      </c>
      <c r="I2006" s="0" t="str">
        <f aca="false">VLOOKUP($D2006,metadata!$B$2:$S$451,6,0)</f>
        <v>a</v>
      </c>
      <c r="J2006" s="0" t="str">
        <f aca="false">VLOOKUP($D2006,metadata!$B$2:$S$451,7,0)</f>
        <v>i</v>
      </c>
      <c r="K2006" s="0" t="n">
        <f aca="false">VLOOKUP($D2006,metadata!$B$2:$S$451,8,0)</f>
        <v>32</v>
      </c>
      <c r="L2006" s="0" t="n">
        <f aca="false">VLOOKUP($D2006,metadata!$B$2:$S$451,9,0)</f>
        <v>5</v>
      </c>
      <c r="M2006" s="0" t="str">
        <f aca="false">VLOOKUP($D2006,metadata!$B$2:$S$451,10,0)</f>
        <v/>
      </c>
      <c r="N2006" s="0" t="str">
        <f aca="false">VLOOKUP($D2006,metadata!$B$2:$S$451,11,0)</f>
        <v>Tetranychus pueraricola</v>
      </c>
      <c r="O2006" s="0" t="str">
        <f aca="false">VLOOKUP($D2006,metadata!$B$2:$S$451,12,0)</f>
        <v>Trombidiformes</v>
      </c>
      <c r="P2006" s="0" t="n">
        <f aca="false">VLOOKUP($D2006,metadata!$B$2:$S$451,13,0)</f>
        <v>17</v>
      </c>
      <c r="Q2006" s="0" t="n">
        <f aca="false">VLOOKUP($D2006,metadata!$B$2:$S$451,14,0)</f>
        <v>34.3666666666667</v>
      </c>
      <c r="R2006" s="0" t="n">
        <f aca="false">VLOOKUP($D2006,metadata!$B$2:$S$451,15,0)</f>
        <v>132.516666666667</v>
      </c>
      <c r="S2006" s="0" t="str">
        <f aca="false">VLOOKUP($D2006,metadata!$B$2:$S$451,16,0)</f>
        <v/>
      </c>
      <c r="T2006" s="0" t="str">
        <f aca="false">VLOOKUP($D2006,metadata!$B$2:$S$451,17,0)</f>
        <v/>
      </c>
      <c r="U2006" s="0" t="str">
        <f aca="false">VLOOKUP($D2006,metadata!$B$2:$S$451,18,0)</f>
        <v/>
      </c>
      <c r="V2006" s="0" t="n">
        <f aca="false">VLOOKUP($D2006,metadata!$B$2:$Z$451,19,0)</f>
        <v>240</v>
      </c>
      <c r="W2006" s="0" t="str">
        <f aca="false">VLOOKUP($D2006,metadata!$B$2:$Z$451,20,0)</f>
        <v>global average</v>
      </c>
      <c r="X2006" s="0" t="str">
        <f aca="false">VLOOKUP($D2006,metadata!$B$2:$Z$451,21,0)</f>
        <v/>
      </c>
      <c r="Y2006" s="0" t="str">
        <f aca="false">VLOOKUP($D2006,metadata!$B$2:$Z$451,22,0)</f>
        <v>t-51</v>
      </c>
      <c r="Z2006" s="0" t="str">
        <f aca="false">VLOOKUP($D2006,metadata!$B$2:$Z$451,23,0)</f>
        <v/>
      </c>
      <c r="AA2006" s="0" t="str">
        <f aca="false">VLOOKUP($D2006,metadata!$B$2:$Z$451,24,0)</f>
        <v/>
      </c>
      <c r="AB2006" s="0" t="str">
        <f aca="false">VLOOKUP($D2006,metadata!$B$2:$Z$451,25,0)</f>
        <v>by hand</v>
      </c>
      <c r="AC2006" s="0" t="n">
        <v>11</v>
      </c>
      <c r="AD2006" s="0" t="n">
        <v>20</v>
      </c>
      <c r="AF2006" s="0" t="n">
        <f aca="false">IF(AE2006="",V2006,AE2006)</f>
        <v>240</v>
      </c>
      <c r="AG2006" s="0" t="n">
        <f aca="false">ROUND(AC2006,1)</f>
        <v>11</v>
      </c>
      <c r="AH2006" s="0" t="n">
        <v>2006</v>
      </c>
      <c r="AI2006" s="0" t="s">
        <v>37</v>
      </c>
      <c r="AJ2006" s="0" t="s">
        <v>38</v>
      </c>
    </row>
    <row r="2007" customFormat="false" ht="13.8" hidden="false" customHeight="false" outlineLevel="0" collapsed="false">
      <c r="C2007" s="0" t="n">
        <v>2015</v>
      </c>
      <c r="D2007" s="3" t="str">
        <f aca="false">VLOOKUP(C2007,$A$1:$B$451,2)</f>
        <v>51-17</v>
      </c>
      <c r="E2007" s="0" t="str">
        <f aca="false">VLOOKUP($D2007,metadata!$B$2:$S$451,2,0)</f>
        <v>Suwa, A; Gotoh, T</v>
      </c>
      <c r="F2007" s="0" t="str">
        <f aca="false">VLOOKUP($D2007,metadata!$B$2:$S$451,3,0)</f>
        <v>Geographic variation in diapause induction and mode of diapause inheritance in Tetranychus pueraricola</v>
      </c>
      <c r="G2007" s="0" t="str">
        <f aca="false">VLOOKUP($D2007,metadata!$B$2:$S$451,4,0)</f>
        <v>10.1111/j.1439-0418.2006.01050.x</v>
      </c>
      <c r="H2007" s="0" t="str">
        <f aca="false">VLOOKUP($D2007,metadata!$B$2:$S$451,5,0)</f>
        <v>y</v>
      </c>
      <c r="I2007" s="0" t="str">
        <f aca="false">VLOOKUP($D2007,metadata!$B$2:$S$451,6,0)</f>
        <v>a</v>
      </c>
      <c r="J2007" s="0" t="str">
        <f aca="false">VLOOKUP($D2007,metadata!$B$2:$S$451,7,0)</f>
        <v>i</v>
      </c>
      <c r="K2007" s="0" t="n">
        <f aca="false">VLOOKUP($D2007,metadata!$B$2:$S$451,8,0)</f>
        <v>32</v>
      </c>
      <c r="L2007" s="0" t="n">
        <f aca="false">VLOOKUP($D2007,metadata!$B$2:$S$451,9,0)</f>
        <v>5</v>
      </c>
      <c r="M2007" s="0" t="str">
        <f aca="false">VLOOKUP($D2007,metadata!$B$2:$S$451,10,0)</f>
        <v/>
      </c>
      <c r="N2007" s="0" t="str">
        <f aca="false">VLOOKUP($D2007,metadata!$B$2:$S$451,11,0)</f>
        <v>Tetranychus pueraricola</v>
      </c>
      <c r="O2007" s="0" t="str">
        <f aca="false">VLOOKUP($D2007,metadata!$B$2:$S$451,12,0)</f>
        <v>Trombidiformes</v>
      </c>
      <c r="P2007" s="0" t="n">
        <f aca="false">VLOOKUP($D2007,metadata!$B$2:$S$451,13,0)</f>
        <v>17</v>
      </c>
      <c r="Q2007" s="0" t="n">
        <f aca="false">VLOOKUP($D2007,metadata!$B$2:$S$451,14,0)</f>
        <v>34.3666666666667</v>
      </c>
      <c r="R2007" s="0" t="n">
        <f aca="false">VLOOKUP($D2007,metadata!$B$2:$S$451,15,0)</f>
        <v>132.516666666667</v>
      </c>
      <c r="S2007" s="0" t="str">
        <f aca="false">VLOOKUP($D2007,metadata!$B$2:$S$451,16,0)</f>
        <v/>
      </c>
      <c r="T2007" s="0" t="str">
        <f aca="false">VLOOKUP($D2007,metadata!$B$2:$S$451,17,0)</f>
        <v/>
      </c>
      <c r="U2007" s="0" t="str">
        <f aca="false">VLOOKUP($D2007,metadata!$B$2:$S$451,18,0)</f>
        <v/>
      </c>
      <c r="V2007" s="0" t="n">
        <f aca="false">VLOOKUP($D2007,metadata!$B$2:$Z$451,19,0)</f>
        <v>240</v>
      </c>
      <c r="W2007" s="0" t="str">
        <f aca="false">VLOOKUP($D2007,metadata!$B$2:$Z$451,20,0)</f>
        <v>global average</v>
      </c>
      <c r="X2007" s="0" t="str">
        <f aca="false">VLOOKUP($D2007,metadata!$B$2:$Z$451,21,0)</f>
        <v/>
      </c>
      <c r="Y2007" s="0" t="str">
        <f aca="false">VLOOKUP($D2007,metadata!$B$2:$Z$451,22,0)</f>
        <v>t-51</v>
      </c>
      <c r="Z2007" s="0" t="str">
        <f aca="false">VLOOKUP($D2007,metadata!$B$2:$Z$451,23,0)</f>
        <v/>
      </c>
      <c r="AA2007" s="0" t="str">
        <f aca="false">VLOOKUP($D2007,metadata!$B$2:$Z$451,24,0)</f>
        <v/>
      </c>
      <c r="AB2007" s="0" t="str">
        <f aca="false">VLOOKUP($D2007,metadata!$B$2:$Z$451,25,0)</f>
        <v>by hand</v>
      </c>
      <c r="AC2007" s="0" t="n">
        <v>11.5</v>
      </c>
      <c r="AD2007" s="0" t="n">
        <v>0</v>
      </c>
      <c r="AF2007" s="0" t="n">
        <f aca="false">IF(AE2007="",V2007,AE2007)</f>
        <v>240</v>
      </c>
      <c r="AG2007" s="0" t="n">
        <f aca="false">ROUND(AC2007,1)</f>
        <v>11.5</v>
      </c>
      <c r="AH2007" s="0" t="n">
        <v>2006</v>
      </c>
      <c r="AI2007" s="0" t="s">
        <v>37</v>
      </c>
      <c r="AJ2007" s="0" t="s">
        <v>38</v>
      </c>
    </row>
    <row r="2008" customFormat="false" ht="13.8" hidden="false" customHeight="false" outlineLevel="0" collapsed="false">
      <c r="C2008" s="0" t="n">
        <v>2016</v>
      </c>
      <c r="D2008" s="3" t="str">
        <f aca="false">VLOOKUP(C2008,$A$1:$B$451,2)</f>
        <v>51-17</v>
      </c>
      <c r="E2008" s="0" t="str">
        <f aca="false">VLOOKUP($D2008,metadata!$B$2:$S$451,2,0)</f>
        <v>Suwa, A; Gotoh, T</v>
      </c>
      <c r="F2008" s="0" t="str">
        <f aca="false">VLOOKUP($D2008,metadata!$B$2:$S$451,3,0)</f>
        <v>Geographic variation in diapause induction and mode of diapause inheritance in Tetranychus pueraricola</v>
      </c>
      <c r="G2008" s="0" t="str">
        <f aca="false">VLOOKUP($D2008,metadata!$B$2:$S$451,4,0)</f>
        <v>10.1111/j.1439-0418.2006.01050.x</v>
      </c>
      <c r="H2008" s="0" t="str">
        <f aca="false">VLOOKUP($D2008,metadata!$B$2:$S$451,5,0)</f>
        <v>y</v>
      </c>
      <c r="I2008" s="0" t="str">
        <f aca="false">VLOOKUP($D2008,metadata!$B$2:$S$451,6,0)</f>
        <v>a</v>
      </c>
      <c r="J2008" s="0" t="str">
        <f aca="false">VLOOKUP($D2008,metadata!$B$2:$S$451,7,0)</f>
        <v>i</v>
      </c>
      <c r="K2008" s="0" t="n">
        <f aca="false">VLOOKUP($D2008,metadata!$B$2:$S$451,8,0)</f>
        <v>32</v>
      </c>
      <c r="L2008" s="0" t="n">
        <f aca="false">VLOOKUP($D2008,metadata!$B$2:$S$451,9,0)</f>
        <v>5</v>
      </c>
      <c r="M2008" s="0" t="str">
        <f aca="false">VLOOKUP($D2008,metadata!$B$2:$S$451,10,0)</f>
        <v/>
      </c>
      <c r="N2008" s="0" t="str">
        <f aca="false">VLOOKUP($D2008,metadata!$B$2:$S$451,11,0)</f>
        <v>Tetranychus pueraricola</v>
      </c>
      <c r="O2008" s="0" t="str">
        <f aca="false">VLOOKUP($D2008,metadata!$B$2:$S$451,12,0)</f>
        <v>Trombidiformes</v>
      </c>
      <c r="P2008" s="0" t="n">
        <f aca="false">VLOOKUP($D2008,metadata!$B$2:$S$451,13,0)</f>
        <v>17</v>
      </c>
      <c r="Q2008" s="0" t="n">
        <f aca="false">VLOOKUP($D2008,metadata!$B$2:$S$451,14,0)</f>
        <v>34.3666666666667</v>
      </c>
      <c r="R2008" s="0" t="n">
        <f aca="false">VLOOKUP($D2008,metadata!$B$2:$S$451,15,0)</f>
        <v>132.516666666667</v>
      </c>
      <c r="S2008" s="0" t="str">
        <f aca="false">VLOOKUP($D2008,metadata!$B$2:$S$451,16,0)</f>
        <v/>
      </c>
      <c r="T2008" s="0" t="str">
        <f aca="false">VLOOKUP($D2008,metadata!$B$2:$S$451,17,0)</f>
        <v/>
      </c>
      <c r="U2008" s="0" t="str">
        <f aca="false">VLOOKUP($D2008,metadata!$B$2:$S$451,18,0)</f>
        <v/>
      </c>
      <c r="V2008" s="0" t="n">
        <f aca="false">VLOOKUP($D2008,metadata!$B$2:$Z$451,19,0)</f>
        <v>240</v>
      </c>
      <c r="W2008" s="0" t="str">
        <f aca="false">VLOOKUP($D2008,metadata!$B$2:$Z$451,20,0)</f>
        <v>global average</v>
      </c>
      <c r="X2008" s="0" t="str">
        <f aca="false">VLOOKUP($D2008,metadata!$B$2:$Z$451,21,0)</f>
        <v/>
      </c>
      <c r="Y2008" s="0" t="str">
        <f aca="false">VLOOKUP($D2008,metadata!$B$2:$Z$451,22,0)</f>
        <v>t-51</v>
      </c>
      <c r="Z2008" s="0" t="str">
        <f aca="false">VLOOKUP($D2008,metadata!$B$2:$Z$451,23,0)</f>
        <v/>
      </c>
      <c r="AA2008" s="0" t="str">
        <f aca="false">VLOOKUP($D2008,metadata!$B$2:$Z$451,24,0)</f>
        <v/>
      </c>
      <c r="AB2008" s="0" t="str">
        <f aca="false">VLOOKUP($D2008,metadata!$B$2:$Z$451,25,0)</f>
        <v>by hand</v>
      </c>
      <c r="AC2008" s="0" t="n">
        <v>12</v>
      </c>
      <c r="AD2008" s="0" t="n">
        <v>0</v>
      </c>
      <c r="AF2008" s="0" t="n">
        <f aca="false">IF(AE2008="",V2008,AE2008)</f>
        <v>240</v>
      </c>
      <c r="AG2008" s="0" t="n">
        <f aca="false">ROUND(AC2008,1)</f>
        <v>12</v>
      </c>
      <c r="AH2008" s="0" t="n">
        <v>2006</v>
      </c>
      <c r="AI2008" s="0" t="s">
        <v>37</v>
      </c>
      <c r="AJ2008" s="0" t="s">
        <v>38</v>
      </c>
    </row>
    <row r="2009" customFormat="false" ht="13.8" hidden="false" customHeight="false" outlineLevel="0" collapsed="false">
      <c r="C2009" s="0" t="n">
        <v>2017</v>
      </c>
      <c r="D2009" s="3" t="str">
        <f aca="false">VLOOKUP(C2009,$A$1:$B$451,2)</f>
        <v>51-17</v>
      </c>
      <c r="E2009" s="0" t="str">
        <f aca="false">VLOOKUP($D2009,metadata!$B$2:$S$451,2,0)</f>
        <v>Suwa, A; Gotoh, T</v>
      </c>
      <c r="F2009" s="0" t="str">
        <f aca="false">VLOOKUP($D2009,metadata!$B$2:$S$451,3,0)</f>
        <v>Geographic variation in diapause induction and mode of diapause inheritance in Tetranychus pueraricola</v>
      </c>
      <c r="G2009" s="0" t="str">
        <f aca="false">VLOOKUP($D2009,metadata!$B$2:$S$451,4,0)</f>
        <v>10.1111/j.1439-0418.2006.01050.x</v>
      </c>
      <c r="H2009" s="0" t="str">
        <f aca="false">VLOOKUP($D2009,metadata!$B$2:$S$451,5,0)</f>
        <v>y</v>
      </c>
      <c r="I2009" s="0" t="str">
        <f aca="false">VLOOKUP($D2009,metadata!$B$2:$S$451,6,0)</f>
        <v>a</v>
      </c>
      <c r="J2009" s="0" t="str">
        <f aca="false">VLOOKUP($D2009,metadata!$B$2:$S$451,7,0)</f>
        <v>i</v>
      </c>
      <c r="K2009" s="0" t="n">
        <f aca="false">VLOOKUP($D2009,metadata!$B$2:$S$451,8,0)</f>
        <v>32</v>
      </c>
      <c r="L2009" s="0" t="n">
        <f aca="false">VLOOKUP($D2009,metadata!$B$2:$S$451,9,0)</f>
        <v>5</v>
      </c>
      <c r="M2009" s="0" t="str">
        <f aca="false">VLOOKUP($D2009,metadata!$B$2:$S$451,10,0)</f>
        <v/>
      </c>
      <c r="N2009" s="0" t="str">
        <f aca="false">VLOOKUP($D2009,metadata!$B$2:$S$451,11,0)</f>
        <v>Tetranychus pueraricola</v>
      </c>
      <c r="O2009" s="0" t="str">
        <f aca="false">VLOOKUP($D2009,metadata!$B$2:$S$451,12,0)</f>
        <v>Trombidiformes</v>
      </c>
      <c r="P2009" s="0" t="n">
        <f aca="false">VLOOKUP($D2009,metadata!$B$2:$S$451,13,0)</f>
        <v>17</v>
      </c>
      <c r="Q2009" s="0" t="n">
        <f aca="false">VLOOKUP($D2009,metadata!$B$2:$S$451,14,0)</f>
        <v>34.3666666666667</v>
      </c>
      <c r="R2009" s="0" t="n">
        <f aca="false">VLOOKUP($D2009,metadata!$B$2:$S$451,15,0)</f>
        <v>132.516666666667</v>
      </c>
      <c r="S2009" s="0" t="str">
        <f aca="false">VLOOKUP($D2009,metadata!$B$2:$S$451,16,0)</f>
        <v/>
      </c>
      <c r="T2009" s="0" t="str">
        <f aca="false">VLOOKUP($D2009,metadata!$B$2:$S$451,17,0)</f>
        <v/>
      </c>
      <c r="U2009" s="0" t="str">
        <f aca="false">VLOOKUP($D2009,metadata!$B$2:$S$451,18,0)</f>
        <v/>
      </c>
      <c r="V2009" s="0" t="n">
        <f aca="false">VLOOKUP($D2009,metadata!$B$2:$Z$451,19,0)</f>
        <v>240</v>
      </c>
      <c r="W2009" s="0" t="str">
        <f aca="false">VLOOKUP($D2009,metadata!$B$2:$Z$451,20,0)</f>
        <v>global average</v>
      </c>
      <c r="X2009" s="0" t="str">
        <f aca="false">VLOOKUP($D2009,metadata!$B$2:$Z$451,21,0)</f>
        <v/>
      </c>
      <c r="Y2009" s="0" t="str">
        <f aca="false">VLOOKUP($D2009,metadata!$B$2:$Z$451,22,0)</f>
        <v>t-51</v>
      </c>
      <c r="Z2009" s="0" t="str">
        <f aca="false">VLOOKUP($D2009,metadata!$B$2:$Z$451,23,0)</f>
        <v/>
      </c>
      <c r="AA2009" s="0" t="str">
        <f aca="false">VLOOKUP($D2009,metadata!$B$2:$Z$451,24,0)</f>
        <v/>
      </c>
      <c r="AB2009" s="0" t="str">
        <f aca="false">VLOOKUP($D2009,metadata!$B$2:$Z$451,25,0)</f>
        <v>by hand</v>
      </c>
      <c r="AC2009" s="0" t="n">
        <v>13</v>
      </c>
      <c r="AD2009" s="0" t="n">
        <v>0</v>
      </c>
      <c r="AF2009" s="0" t="n">
        <f aca="false">IF(AE2009="",V2009,AE2009)</f>
        <v>240</v>
      </c>
      <c r="AG2009" s="0" t="n">
        <f aca="false">ROUND(AC2009,1)</f>
        <v>13</v>
      </c>
      <c r="AH2009" s="0" t="n">
        <v>2006</v>
      </c>
      <c r="AI2009" s="0" t="s">
        <v>37</v>
      </c>
      <c r="AJ2009" s="0" t="s">
        <v>38</v>
      </c>
    </row>
    <row r="2010" customFormat="false" ht="13.8" hidden="false" customHeight="false" outlineLevel="0" collapsed="false">
      <c r="C2010" s="0" t="n">
        <v>2018</v>
      </c>
      <c r="D2010" s="3" t="str">
        <f aca="false">VLOOKUP(C2010,$A$1:$B$451,2)</f>
        <v>51-18</v>
      </c>
      <c r="E2010" s="0" t="str">
        <f aca="false">VLOOKUP($D2010,metadata!$B$2:$S$451,2,0)</f>
        <v>Suwa, A; Gotoh, T</v>
      </c>
      <c r="F2010" s="0" t="str">
        <f aca="false">VLOOKUP($D2010,metadata!$B$2:$S$451,3,0)</f>
        <v>Geographic variation in diapause induction and mode of diapause inheritance in Tetranychus pueraricola</v>
      </c>
      <c r="G2010" s="0" t="str">
        <f aca="false">VLOOKUP($D2010,metadata!$B$2:$S$451,4,0)</f>
        <v>10.1111/j.1439-0418.2006.01050.x</v>
      </c>
      <c r="H2010" s="0" t="str">
        <f aca="false">VLOOKUP($D2010,metadata!$B$2:$S$451,5,0)</f>
        <v>y</v>
      </c>
      <c r="I2010" s="0" t="str">
        <f aca="false">VLOOKUP($D2010,metadata!$B$2:$S$451,6,0)</f>
        <v>a</v>
      </c>
      <c r="J2010" s="0" t="str">
        <f aca="false">VLOOKUP($D2010,metadata!$B$2:$S$451,7,0)</f>
        <v>i</v>
      </c>
      <c r="K2010" s="0" t="n">
        <f aca="false">VLOOKUP($D2010,metadata!$B$2:$S$451,8,0)</f>
        <v>32</v>
      </c>
      <c r="L2010" s="0" t="n">
        <f aca="false">VLOOKUP($D2010,metadata!$B$2:$S$451,9,0)</f>
        <v>5</v>
      </c>
      <c r="M2010" s="0" t="str">
        <f aca="false">VLOOKUP($D2010,metadata!$B$2:$S$451,10,0)</f>
        <v/>
      </c>
      <c r="N2010" s="0" t="str">
        <f aca="false">VLOOKUP($D2010,metadata!$B$2:$S$451,11,0)</f>
        <v>Tetranychus pueraricola</v>
      </c>
      <c r="O2010" s="0" t="str">
        <f aca="false">VLOOKUP($D2010,metadata!$B$2:$S$451,12,0)</f>
        <v>Trombidiformes</v>
      </c>
      <c r="P2010" s="0" t="n">
        <f aca="false">VLOOKUP($D2010,metadata!$B$2:$S$451,13,0)</f>
        <v>18</v>
      </c>
      <c r="Q2010" s="0" t="n">
        <f aca="false">VLOOKUP($D2010,metadata!$B$2:$S$451,14,0)</f>
        <v>33.9333333333333</v>
      </c>
      <c r="R2010" s="0" t="n">
        <f aca="false">VLOOKUP($D2010,metadata!$B$2:$S$451,15,0)</f>
        <v>133.283333333333</v>
      </c>
      <c r="S2010" s="0" t="str">
        <f aca="false">VLOOKUP($D2010,metadata!$B$2:$S$451,16,0)</f>
        <v/>
      </c>
      <c r="T2010" s="0" t="str">
        <f aca="false">VLOOKUP($D2010,metadata!$B$2:$S$451,17,0)</f>
        <v/>
      </c>
      <c r="U2010" s="0" t="str">
        <f aca="false">VLOOKUP($D2010,metadata!$B$2:$S$451,18,0)</f>
        <v/>
      </c>
      <c r="V2010" s="0" t="n">
        <f aca="false">VLOOKUP($D2010,metadata!$B$2:$Z$451,19,0)</f>
        <v>240</v>
      </c>
      <c r="W2010" s="0" t="str">
        <f aca="false">VLOOKUP($D2010,metadata!$B$2:$Z$451,20,0)</f>
        <v>global average</v>
      </c>
      <c r="X2010" s="0" t="str">
        <f aca="false">VLOOKUP($D2010,metadata!$B$2:$Z$451,21,0)</f>
        <v/>
      </c>
      <c r="Y2010" s="0" t="str">
        <f aca="false">VLOOKUP($D2010,metadata!$B$2:$Z$451,22,0)</f>
        <v>t-51</v>
      </c>
      <c r="Z2010" s="0" t="str">
        <f aca="false">VLOOKUP($D2010,metadata!$B$2:$Z$451,23,0)</f>
        <v/>
      </c>
      <c r="AA2010" s="0" t="str">
        <f aca="false">VLOOKUP($D2010,metadata!$B$2:$Z$451,24,0)</f>
        <v/>
      </c>
      <c r="AB2010" s="0" t="str">
        <f aca="false">VLOOKUP($D2010,metadata!$B$2:$Z$451,25,0)</f>
        <v>by hand</v>
      </c>
      <c r="AC2010" s="0" t="n">
        <v>10</v>
      </c>
      <c r="AD2010" s="0" t="n">
        <v>100</v>
      </c>
      <c r="AF2010" s="0" t="n">
        <f aca="false">IF(AE2010="",V2010,AE2010)</f>
        <v>240</v>
      </c>
      <c r="AG2010" s="0" t="n">
        <f aca="false">ROUND(AC2010,1)</f>
        <v>10</v>
      </c>
      <c r="AH2010" s="0" t="n">
        <v>2006</v>
      </c>
      <c r="AI2010" s="0" t="s">
        <v>37</v>
      </c>
      <c r="AJ2010" s="0" t="s">
        <v>37</v>
      </c>
    </row>
    <row r="2011" customFormat="false" ht="13.8" hidden="false" customHeight="false" outlineLevel="0" collapsed="false">
      <c r="C2011" s="0" t="n">
        <v>2019</v>
      </c>
      <c r="D2011" s="3" t="str">
        <f aca="false">VLOOKUP(C2011,$A$1:$B$451,2)</f>
        <v>51-18</v>
      </c>
      <c r="E2011" s="0" t="str">
        <f aca="false">VLOOKUP($D2011,metadata!$B$2:$S$451,2,0)</f>
        <v>Suwa, A; Gotoh, T</v>
      </c>
      <c r="F2011" s="0" t="str">
        <f aca="false">VLOOKUP($D2011,metadata!$B$2:$S$451,3,0)</f>
        <v>Geographic variation in diapause induction and mode of diapause inheritance in Tetranychus pueraricola</v>
      </c>
      <c r="G2011" s="0" t="str">
        <f aca="false">VLOOKUP($D2011,metadata!$B$2:$S$451,4,0)</f>
        <v>10.1111/j.1439-0418.2006.01050.x</v>
      </c>
      <c r="H2011" s="0" t="str">
        <f aca="false">VLOOKUP($D2011,metadata!$B$2:$S$451,5,0)</f>
        <v>y</v>
      </c>
      <c r="I2011" s="0" t="str">
        <f aca="false">VLOOKUP($D2011,metadata!$B$2:$S$451,6,0)</f>
        <v>a</v>
      </c>
      <c r="J2011" s="0" t="str">
        <f aca="false">VLOOKUP($D2011,metadata!$B$2:$S$451,7,0)</f>
        <v>i</v>
      </c>
      <c r="K2011" s="0" t="n">
        <f aca="false">VLOOKUP($D2011,metadata!$B$2:$S$451,8,0)</f>
        <v>32</v>
      </c>
      <c r="L2011" s="0" t="n">
        <f aca="false">VLOOKUP($D2011,metadata!$B$2:$S$451,9,0)</f>
        <v>5</v>
      </c>
      <c r="M2011" s="0" t="str">
        <f aca="false">VLOOKUP($D2011,metadata!$B$2:$S$451,10,0)</f>
        <v/>
      </c>
      <c r="N2011" s="0" t="str">
        <f aca="false">VLOOKUP($D2011,metadata!$B$2:$S$451,11,0)</f>
        <v>Tetranychus pueraricola</v>
      </c>
      <c r="O2011" s="0" t="str">
        <f aca="false">VLOOKUP($D2011,metadata!$B$2:$S$451,12,0)</f>
        <v>Trombidiformes</v>
      </c>
      <c r="P2011" s="0" t="n">
        <f aca="false">VLOOKUP($D2011,metadata!$B$2:$S$451,13,0)</f>
        <v>18</v>
      </c>
      <c r="Q2011" s="0" t="n">
        <f aca="false">VLOOKUP($D2011,metadata!$B$2:$S$451,14,0)</f>
        <v>33.9333333333333</v>
      </c>
      <c r="R2011" s="0" t="n">
        <f aca="false">VLOOKUP($D2011,metadata!$B$2:$S$451,15,0)</f>
        <v>133.283333333333</v>
      </c>
      <c r="S2011" s="0" t="str">
        <f aca="false">VLOOKUP($D2011,metadata!$B$2:$S$451,16,0)</f>
        <v/>
      </c>
      <c r="T2011" s="0" t="str">
        <f aca="false">VLOOKUP($D2011,metadata!$B$2:$S$451,17,0)</f>
        <v/>
      </c>
      <c r="U2011" s="0" t="str">
        <f aca="false">VLOOKUP($D2011,metadata!$B$2:$S$451,18,0)</f>
        <v/>
      </c>
      <c r="V2011" s="0" t="n">
        <f aca="false">VLOOKUP($D2011,metadata!$B$2:$Z$451,19,0)</f>
        <v>240</v>
      </c>
      <c r="W2011" s="0" t="str">
        <f aca="false">VLOOKUP($D2011,metadata!$B$2:$Z$451,20,0)</f>
        <v>global average</v>
      </c>
      <c r="X2011" s="0" t="str">
        <f aca="false">VLOOKUP($D2011,metadata!$B$2:$Z$451,21,0)</f>
        <v/>
      </c>
      <c r="Y2011" s="0" t="str">
        <f aca="false">VLOOKUP($D2011,metadata!$B$2:$Z$451,22,0)</f>
        <v>t-51</v>
      </c>
      <c r="Z2011" s="0" t="str">
        <f aca="false">VLOOKUP($D2011,metadata!$B$2:$Z$451,23,0)</f>
        <v/>
      </c>
      <c r="AA2011" s="0" t="str">
        <f aca="false">VLOOKUP($D2011,metadata!$B$2:$Z$451,24,0)</f>
        <v/>
      </c>
      <c r="AB2011" s="0" t="str">
        <f aca="false">VLOOKUP($D2011,metadata!$B$2:$Z$451,25,0)</f>
        <v>by hand</v>
      </c>
      <c r="AC2011" s="0" t="n">
        <v>11</v>
      </c>
      <c r="AD2011" s="0" t="n">
        <v>98.3333333333333</v>
      </c>
      <c r="AF2011" s="0" t="n">
        <f aca="false">IF(AE2011="",V2011,AE2011)</f>
        <v>240</v>
      </c>
      <c r="AG2011" s="0" t="n">
        <f aca="false">ROUND(AC2011,1)</f>
        <v>11</v>
      </c>
      <c r="AH2011" s="0" t="n">
        <v>2006</v>
      </c>
      <c r="AI2011" s="0" t="s">
        <v>37</v>
      </c>
      <c r="AJ2011" s="0" t="s">
        <v>37</v>
      </c>
    </row>
    <row r="2012" customFormat="false" ht="13.8" hidden="false" customHeight="false" outlineLevel="0" collapsed="false">
      <c r="C2012" s="0" t="n">
        <v>2020</v>
      </c>
      <c r="D2012" s="3" t="str">
        <f aca="false">VLOOKUP(C2012,$A$1:$B$451,2)</f>
        <v>51-18</v>
      </c>
      <c r="E2012" s="0" t="str">
        <f aca="false">VLOOKUP($D2012,metadata!$B$2:$S$451,2,0)</f>
        <v>Suwa, A; Gotoh, T</v>
      </c>
      <c r="F2012" s="0" t="str">
        <f aca="false">VLOOKUP($D2012,metadata!$B$2:$S$451,3,0)</f>
        <v>Geographic variation in diapause induction and mode of diapause inheritance in Tetranychus pueraricola</v>
      </c>
      <c r="G2012" s="0" t="str">
        <f aca="false">VLOOKUP($D2012,metadata!$B$2:$S$451,4,0)</f>
        <v>10.1111/j.1439-0418.2006.01050.x</v>
      </c>
      <c r="H2012" s="0" t="str">
        <f aca="false">VLOOKUP($D2012,metadata!$B$2:$S$451,5,0)</f>
        <v>y</v>
      </c>
      <c r="I2012" s="0" t="str">
        <f aca="false">VLOOKUP($D2012,metadata!$B$2:$S$451,6,0)</f>
        <v>a</v>
      </c>
      <c r="J2012" s="0" t="str">
        <f aca="false">VLOOKUP($D2012,metadata!$B$2:$S$451,7,0)</f>
        <v>i</v>
      </c>
      <c r="K2012" s="0" t="n">
        <f aca="false">VLOOKUP($D2012,metadata!$B$2:$S$451,8,0)</f>
        <v>32</v>
      </c>
      <c r="L2012" s="0" t="n">
        <f aca="false">VLOOKUP($D2012,metadata!$B$2:$S$451,9,0)</f>
        <v>5</v>
      </c>
      <c r="M2012" s="0" t="str">
        <f aca="false">VLOOKUP($D2012,metadata!$B$2:$S$451,10,0)</f>
        <v/>
      </c>
      <c r="N2012" s="0" t="str">
        <f aca="false">VLOOKUP($D2012,metadata!$B$2:$S$451,11,0)</f>
        <v>Tetranychus pueraricola</v>
      </c>
      <c r="O2012" s="0" t="str">
        <f aca="false">VLOOKUP($D2012,metadata!$B$2:$S$451,12,0)</f>
        <v>Trombidiformes</v>
      </c>
      <c r="P2012" s="0" t="n">
        <f aca="false">VLOOKUP($D2012,metadata!$B$2:$S$451,13,0)</f>
        <v>18</v>
      </c>
      <c r="Q2012" s="0" t="n">
        <f aca="false">VLOOKUP($D2012,metadata!$B$2:$S$451,14,0)</f>
        <v>33.9333333333333</v>
      </c>
      <c r="R2012" s="0" t="n">
        <f aca="false">VLOOKUP($D2012,metadata!$B$2:$S$451,15,0)</f>
        <v>133.283333333333</v>
      </c>
      <c r="S2012" s="0" t="str">
        <f aca="false">VLOOKUP($D2012,metadata!$B$2:$S$451,16,0)</f>
        <v/>
      </c>
      <c r="T2012" s="0" t="str">
        <f aca="false">VLOOKUP($D2012,metadata!$B$2:$S$451,17,0)</f>
        <v/>
      </c>
      <c r="U2012" s="0" t="str">
        <f aca="false">VLOOKUP($D2012,metadata!$B$2:$S$451,18,0)</f>
        <v/>
      </c>
      <c r="V2012" s="0" t="n">
        <f aca="false">VLOOKUP($D2012,metadata!$B$2:$Z$451,19,0)</f>
        <v>240</v>
      </c>
      <c r="W2012" s="0" t="str">
        <f aca="false">VLOOKUP($D2012,metadata!$B$2:$Z$451,20,0)</f>
        <v>global average</v>
      </c>
      <c r="X2012" s="0" t="str">
        <f aca="false">VLOOKUP($D2012,metadata!$B$2:$Z$451,21,0)</f>
        <v/>
      </c>
      <c r="Y2012" s="0" t="str">
        <f aca="false">VLOOKUP($D2012,metadata!$B$2:$Z$451,22,0)</f>
        <v>t-51</v>
      </c>
      <c r="Z2012" s="0" t="str">
        <f aca="false">VLOOKUP($D2012,metadata!$B$2:$Z$451,23,0)</f>
        <v/>
      </c>
      <c r="AA2012" s="0" t="str">
        <f aca="false">VLOOKUP($D2012,metadata!$B$2:$Z$451,24,0)</f>
        <v/>
      </c>
      <c r="AB2012" s="0" t="str">
        <f aca="false">VLOOKUP($D2012,metadata!$B$2:$Z$451,25,0)</f>
        <v>by hand</v>
      </c>
      <c r="AC2012" s="0" t="n">
        <v>11.5</v>
      </c>
      <c r="AD2012" s="0" t="n">
        <v>5</v>
      </c>
      <c r="AF2012" s="0" t="n">
        <f aca="false">IF(AE2012="",V2012,AE2012)</f>
        <v>240</v>
      </c>
      <c r="AG2012" s="0" t="n">
        <f aca="false">ROUND(AC2012,1)</f>
        <v>11.5</v>
      </c>
      <c r="AH2012" s="0" t="n">
        <v>2006</v>
      </c>
      <c r="AI2012" s="0" t="s">
        <v>37</v>
      </c>
      <c r="AJ2012" s="0" t="s">
        <v>37</v>
      </c>
    </row>
    <row r="2013" customFormat="false" ht="13.8" hidden="false" customHeight="false" outlineLevel="0" collapsed="false">
      <c r="C2013" s="0" t="n">
        <v>2021</v>
      </c>
      <c r="D2013" s="3" t="str">
        <f aca="false">VLOOKUP(C2013,$A$1:$B$451,2)</f>
        <v>51-18</v>
      </c>
      <c r="E2013" s="0" t="str">
        <f aca="false">VLOOKUP($D2013,metadata!$B$2:$S$451,2,0)</f>
        <v>Suwa, A; Gotoh, T</v>
      </c>
      <c r="F2013" s="0" t="str">
        <f aca="false">VLOOKUP($D2013,metadata!$B$2:$S$451,3,0)</f>
        <v>Geographic variation in diapause induction and mode of diapause inheritance in Tetranychus pueraricola</v>
      </c>
      <c r="G2013" s="0" t="str">
        <f aca="false">VLOOKUP($D2013,metadata!$B$2:$S$451,4,0)</f>
        <v>10.1111/j.1439-0418.2006.01050.x</v>
      </c>
      <c r="H2013" s="0" t="str">
        <f aca="false">VLOOKUP($D2013,metadata!$B$2:$S$451,5,0)</f>
        <v>y</v>
      </c>
      <c r="I2013" s="0" t="str">
        <f aca="false">VLOOKUP($D2013,metadata!$B$2:$S$451,6,0)</f>
        <v>a</v>
      </c>
      <c r="J2013" s="0" t="str">
        <f aca="false">VLOOKUP($D2013,metadata!$B$2:$S$451,7,0)</f>
        <v>i</v>
      </c>
      <c r="K2013" s="0" t="n">
        <f aca="false">VLOOKUP($D2013,metadata!$B$2:$S$451,8,0)</f>
        <v>32</v>
      </c>
      <c r="L2013" s="0" t="n">
        <f aca="false">VLOOKUP($D2013,metadata!$B$2:$S$451,9,0)</f>
        <v>5</v>
      </c>
      <c r="M2013" s="0" t="str">
        <f aca="false">VLOOKUP($D2013,metadata!$B$2:$S$451,10,0)</f>
        <v/>
      </c>
      <c r="N2013" s="0" t="str">
        <f aca="false">VLOOKUP($D2013,metadata!$B$2:$S$451,11,0)</f>
        <v>Tetranychus pueraricola</v>
      </c>
      <c r="O2013" s="0" t="str">
        <f aca="false">VLOOKUP($D2013,metadata!$B$2:$S$451,12,0)</f>
        <v>Trombidiformes</v>
      </c>
      <c r="P2013" s="0" t="n">
        <f aca="false">VLOOKUP($D2013,metadata!$B$2:$S$451,13,0)</f>
        <v>18</v>
      </c>
      <c r="Q2013" s="0" t="n">
        <f aca="false">VLOOKUP($D2013,metadata!$B$2:$S$451,14,0)</f>
        <v>33.9333333333333</v>
      </c>
      <c r="R2013" s="0" t="n">
        <f aca="false">VLOOKUP($D2013,metadata!$B$2:$S$451,15,0)</f>
        <v>133.283333333333</v>
      </c>
      <c r="S2013" s="0" t="str">
        <f aca="false">VLOOKUP($D2013,metadata!$B$2:$S$451,16,0)</f>
        <v/>
      </c>
      <c r="T2013" s="0" t="str">
        <f aca="false">VLOOKUP($D2013,metadata!$B$2:$S$451,17,0)</f>
        <v/>
      </c>
      <c r="U2013" s="0" t="str">
        <f aca="false">VLOOKUP($D2013,metadata!$B$2:$S$451,18,0)</f>
        <v/>
      </c>
      <c r="V2013" s="0" t="n">
        <f aca="false">VLOOKUP($D2013,metadata!$B$2:$Z$451,19,0)</f>
        <v>240</v>
      </c>
      <c r="W2013" s="0" t="str">
        <f aca="false">VLOOKUP($D2013,metadata!$B$2:$Z$451,20,0)</f>
        <v>global average</v>
      </c>
      <c r="X2013" s="0" t="str">
        <f aca="false">VLOOKUP($D2013,metadata!$B$2:$Z$451,21,0)</f>
        <v/>
      </c>
      <c r="Y2013" s="0" t="str">
        <f aca="false">VLOOKUP($D2013,metadata!$B$2:$Z$451,22,0)</f>
        <v>t-51</v>
      </c>
      <c r="Z2013" s="0" t="str">
        <f aca="false">VLOOKUP($D2013,metadata!$B$2:$Z$451,23,0)</f>
        <v/>
      </c>
      <c r="AA2013" s="0" t="str">
        <f aca="false">VLOOKUP($D2013,metadata!$B$2:$Z$451,24,0)</f>
        <v/>
      </c>
      <c r="AB2013" s="0" t="str">
        <f aca="false">VLOOKUP($D2013,metadata!$B$2:$Z$451,25,0)</f>
        <v>by hand</v>
      </c>
      <c r="AC2013" s="0" t="n">
        <v>12</v>
      </c>
      <c r="AD2013" s="0" t="n">
        <v>0</v>
      </c>
      <c r="AF2013" s="0" t="n">
        <f aca="false">IF(AE2013="",V2013,AE2013)</f>
        <v>240</v>
      </c>
      <c r="AG2013" s="0" t="n">
        <f aca="false">ROUND(AC2013,1)</f>
        <v>12</v>
      </c>
      <c r="AH2013" s="0" t="n">
        <v>2006</v>
      </c>
      <c r="AI2013" s="0" t="s">
        <v>37</v>
      </c>
      <c r="AJ2013" s="0" t="s">
        <v>37</v>
      </c>
    </row>
    <row r="2014" customFormat="false" ht="13.8" hidden="false" customHeight="false" outlineLevel="0" collapsed="false">
      <c r="C2014" s="0" t="n">
        <v>2022</v>
      </c>
      <c r="D2014" s="3" t="str">
        <f aca="false">VLOOKUP(C2014,$A$1:$B$451,2)</f>
        <v>51-18</v>
      </c>
      <c r="E2014" s="0" t="str">
        <f aca="false">VLOOKUP($D2014,metadata!$B$2:$S$451,2,0)</f>
        <v>Suwa, A; Gotoh, T</v>
      </c>
      <c r="F2014" s="0" t="str">
        <f aca="false">VLOOKUP($D2014,metadata!$B$2:$S$451,3,0)</f>
        <v>Geographic variation in diapause induction and mode of diapause inheritance in Tetranychus pueraricola</v>
      </c>
      <c r="G2014" s="0" t="str">
        <f aca="false">VLOOKUP($D2014,metadata!$B$2:$S$451,4,0)</f>
        <v>10.1111/j.1439-0418.2006.01050.x</v>
      </c>
      <c r="H2014" s="0" t="str">
        <f aca="false">VLOOKUP($D2014,metadata!$B$2:$S$451,5,0)</f>
        <v>y</v>
      </c>
      <c r="I2014" s="0" t="str">
        <f aca="false">VLOOKUP($D2014,metadata!$B$2:$S$451,6,0)</f>
        <v>a</v>
      </c>
      <c r="J2014" s="0" t="str">
        <f aca="false">VLOOKUP($D2014,metadata!$B$2:$S$451,7,0)</f>
        <v>i</v>
      </c>
      <c r="K2014" s="0" t="n">
        <f aca="false">VLOOKUP($D2014,metadata!$B$2:$S$451,8,0)</f>
        <v>32</v>
      </c>
      <c r="L2014" s="0" t="n">
        <f aca="false">VLOOKUP($D2014,metadata!$B$2:$S$451,9,0)</f>
        <v>5</v>
      </c>
      <c r="M2014" s="0" t="str">
        <f aca="false">VLOOKUP($D2014,metadata!$B$2:$S$451,10,0)</f>
        <v/>
      </c>
      <c r="N2014" s="0" t="str">
        <f aca="false">VLOOKUP($D2014,metadata!$B$2:$S$451,11,0)</f>
        <v>Tetranychus pueraricola</v>
      </c>
      <c r="O2014" s="0" t="str">
        <f aca="false">VLOOKUP($D2014,metadata!$B$2:$S$451,12,0)</f>
        <v>Trombidiformes</v>
      </c>
      <c r="P2014" s="0" t="n">
        <f aca="false">VLOOKUP($D2014,metadata!$B$2:$S$451,13,0)</f>
        <v>18</v>
      </c>
      <c r="Q2014" s="0" t="n">
        <f aca="false">VLOOKUP($D2014,metadata!$B$2:$S$451,14,0)</f>
        <v>33.9333333333333</v>
      </c>
      <c r="R2014" s="0" t="n">
        <f aca="false">VLOOKUP($D2014,metadata!$B$2:$S$451,15,0)</f>
        <v>133.283333333333</v>
      </c>
      <c r="S2014" s="0" t="str">
        <f aca="false">VLOOKUP($D2014,metadata!$B$2:$S$451,16,0)</f>
        <v/>
      </c>
      <c r="T2014" s="0" t="str">
        <f aca="false">VLOOKUP($D2014,metadata!$B$2:$S$451,17,0)</f>
        <v/>
      </c>
      <c r="U2014" s="0" t="str">
        <f aca="false">VLOOKUP($D2014,metadata!$B$2:$S$451,18,0)</f>
        <v/>
      </c>
      <c r="V2014" s="0" t="n">
        <f aca="false">VLOOKUP($D2014,metadata!$B$2:$Z$451,19,0)</f>
        <v>240</v>
      </c>
      <c r="W2014" s="0" t="str">
        <f aca="false">VLOOKUP($D2014,metadata!$B$2:$Z$451,20,0)</f>
        <v>global average</v>
      </c>
      <c r="X2014" s="0" t="str">
        <f aca="false">VLOOKUP($D2014,metadata!$B$2:$Z$451,21,0)</f>
        <v/>
      </c>
      <c r="Y2014" s="0" t="str">
        <f aca="false">VLOOKUP($D2014,metadata!$B$2:$Z$451,22,0)</f>
        <v>t-51</v>
      </c>
      <c r="Z2014" s="0" t="str">
        <f aca="false">VLOOKUP($D2014,metadata!$B$2:$Z$451,23,0)</f>
        <v/>
      </c>
      <c r="AA2014" s="0" t="str">
        <f aca="false">VLOOKUP($D2014,metadata!$B$2:$Z$451,24,0)</f>
        <v/>
      </c>
      <c r="AB2014" s="0" t="str">
        <f aca="false">VLOOKUP($D2014,metadata!$B$2:$Z$451,25,0)</f>
        <v>by hand</v>
      </c>
      <c r="AC2014" s="0" t="n">
        <v>13</v>
      </c>
      <c r="AD2014" s="0" t="n">
        <v>0</v>
      </c>
      <c r="AF2014" s="0" t="n">
        <f aca="false">IF(AE2014="",V2014,AE2014)</f>
        <v>240</v>
      </c>
      <c r="AG2014" s="0" t="n">
        <f aca="false">ROUND(AC2014,1)</f>
        <v>13</v>
      </c>
      <c r="AH2014" s="0" t="n">
        <v>2006</v>
      </c>
      <c r="AI2014" s="0" t="s">
        <v>37</v>
      </c>
      <c r="AJ2014" s="0" t="s">
        <v>37</v>
      </c>
    </row>
    <row r="2015" customFormat="false" ht="13.8" hidden="false" customHeight="false" outlineLevel="0" collapsed="false">
      <c r="C2015" s="0" t="n">
        <v>2023</v>
      </c>
      <c r="D2015" s="3" t="str">
        <f aca="false">VLOOKUP(C2015,$A$1:$B$451,2)</f>
        <v>51-19</v>
      </c>
      <c r="E2015" s="0" t="str">
        <f aca="false">VLOOKUP($D2015,metadata!$B$2:$S$451,2,0)</f>
        <v>Suwa, A; Gotoh, T</v>
      </c>
      <c r="F2015" s="0" t="str">
        <f aca="false">VLOOKUP($D2015,metadata!$B$2:$S$451,3,0)</f>
        <v>Geographic variation in diapause induction and mode of diapause inheritance in Tetranychus pueraricola</v>
      </c>
      <c r="G2015" s="0" t="str">
        <f aca="false">VLOOKUP($D2015,metadata!$B$2:$S$451,4,0)</f>
        <v>10.1111/j.1439-0418.2006.01050.x</v>
      </c>
      <c r="H2015" s="0" t="str">
        <f aca="false">VLOOKUP($D2015,metadata!$B$2:$S$451,5,0)</f>
        <v>y</v>
      </c>
      <c r="I2015" s="0" t="str">
        <f aca="false">VLOOKUP($D2015,metadata!$B$2:$S$451,6,0)</f>
        <v>a</v>
      </c>
      <c r="J2015" s="0" t="str">
        <f aca="false">VLOOKUP($D2015,metadata!$B$2:$S$451,7,0)</f>
        <v>i</v>
      </c>
      <c r="K2015" s="0" t="n">
        <f aca="false">VLOOKUP($D2015,metadata!$B$2:$S$451,8,0)</f>
        <v>32</v>
      </c>
      <c r="L2015" s="0" t="n">
        <f aca="false">VLOOKUP($D2015,metadata!$B$2:$S$451,9,0)</f>
        <v>5</v>
      </c>
      <c r="M2015" s="0" t="str">
        <f aca="false">VLOOKUP($D2015,metadata!$B$2:$S$451,10,0)</f>
        <v/>
      </c>
      <c r="N2015" s="0" t="str">
        <f aca="false">VLOOKUP($D2015,metadata!$B$2:$S$451,11,0)</f>
        <v>Tetranychus pueraricola</v>
      </c>
      <c r="O2015" s="0" t="str">
        <f aca="false">VLOOKUP($D2015,metadata!$B$2:$S$451,12,0)</f>
        <v>Trombidiformes</v>
      </c>
      <c r="P2015" s="0" t="n">
        <f aca="false">VLOOKUP($D2015,metadata!$B$2:$S$451,13,0)</f>
        <v>19</v>
      </c>
      <c r="Q2015" s="0" t="n">
        <f aca="false">VLOOKUP($D2015,metadata!$B$2:$S$451,14,0)</f>
        <v>33.8166666666667</v>
      </c>
      <c r="R2015" s="0" t="n">
        <f aca="false">VLOOKUP($D2015,metadata!$B$2:$S$451,15,0)</f>
        <v>134.483333333333</v>
      </c>
      <c r="S2015" s="0" t="str">
        <f aca="false">VLOOKUP($D2015,metadata!$B$2:$S$451,16,0)</f>
        <v/>
      </c>
      <c r="T2015" s="0" t="str">
        <f aca="false">VLOOKUP($D2015,metadata!$B$2:$S$451,17,0)</f>
        <v/>
      </c>
      <c r="U2015" s="0" t="str">
        <f aca="false">VLOOKUP($D2015,metadata!$B$2:$S$451,18,0)</f>
        <v/>
      </c>
      <c r="V2015" s="0" t="n">
        <f aca="false">VLOOKUP($D2015,metadata!$B$2:$Z$451,19,0)</f>
        <v>240</v>
      </c>
      <c r="W2015" s="0" t="str">
        <f aca="false">VLOOKUP($D2015,metadata!$B$2:$Z$451,20,0)</f>
        <v>global average</v>
      </c>
      <c r="X2015" s="0" t="str">
        <f aca="false">VLOOKUP($D2015,metadata!$B$2:$Z$451,21,0)</f>
        <v/>
      </c>
      <c r="Y2015" s="0" t="str">
        <f aca="false">VLOOKUP($D2015,metadata!$B$2:$Z$451,22,0)</f>
        <v>t-51</v>
      </c>
      <c r="Z2015" s="0" t="str">
        <f aca="false">VLOOKUP($D2015,metadata!$B$2:$Z$451,23,0)</f>
        <v/>
      </c>
      <c r="AA2015" s="0" t="str">
        <f aca="false">VLOOKUP($D2015,metadata!$B$2:$Z$451,24,0)</f>
        <v/>
      </c>
      <c r="AB2015" s="0" t="str">
        <f aca="false">VLOOKUP($D2015,metadata!$B$2:$Z$451,25,0)</f>
        <v>by hand</v>
      </c>
      <c r="AC2015" s="0" t="n">
        <v>10</v>
      </c>
      <c r="AD2015" s="0" t="n">
        <v>80</v>
      </c>
      <c r="AF2015" s="0" t="n">
        <f aca="false">IF(AE2015="",V2015,AE2015)</f>
        <v>240</v>
      </c>
      <c r="AG2015" s="0" t="n">
        <f aca="false">ROUND(AC2015,1)</f>
        <v>10</v>
      </c>
      <c r="AH2015" s="0" t="n">
        <v>2006</v>
      </c>
      <c r="AI2015" s="0" t="s">
        <v>37</v>
      </c>
      <c r="AJ2015" s="0" t="s">
        <v>38</v>
      </c>
    </row>
    <row r="2016" customFormat="false" ht="13.8" hidden="false" customHeight="false" outlineLevel="0" collapsed="false">
      <c r="C2016" s="0" t="n">
        <v>2024</v>
      </c>
      <c r="D2016" s="3" t="str">
        <f aca="false">VLOOKUP(C2016,$A$1:$B$451,2)</f>
        <v>51-19</v>
      </c>
      <c r="E2016" s="0" t="str">
        <f aca="false">VLOOKUP($D2016,metadata!$B$2:$S$451,2,0)</f>
        <v>Suwa, A; Gotoh, T</v>
      </c>
      <c r="F2016" s="0" t="str">
        <f aca="false">VLOOKUP($D2016,metadata!$B$2:$S$451,3,0)</f>
        <v>Geographic variation in diapause induction and mode of diapause inheritance in Tetranychus pueraricola</v>
      </c>
      <c r="G2016" s="0" t="str">
        <f aca="false">VLOOKUP($D2016,metadata!$B$2:$S$451,4,0)</f>
        <v>10.1111/j.1439-0418.2006.01050.x</v>
      </c>
      <c r="H2016" s="0" t="str">
        <f aca="false">VLOOKUP($D2016,metadata!$B$2:$S$451,5,0)</f>
        <v>y</v>
      </c>
      <c r="I2016" s="0" t="str">
        <f aca="false">VLOOKUP($D2016,metadata!$B$2:$S$451,6,0)</f>
        <v>a</v>
      </c>
      <c r="J2016" s="0" t="str">
        <f aca="false">VLOOKUP($D2016,metadata!$B$2:$S$451,7,0)</f>
        <v>i</v>
      </c>
      <c r="K2016" s="0" t="n">
        <f aca="false">VLOOKUP($D2016,metadata!$B$2:$S$451,8,0)</f>
        <v>32</v>
      </c>
      <c r="L2016" s="0" t="n">
        <f aca="false">VLOOKUP($D2016,metadata!$B$2:$S$451,9,0)</f>
        <v>5</v>
      </c>
      <c r="M2016" s="0" t="str">
        <f aca="false">VLOOKUP($D2016,metadata!$B$2:$S$451,10,0)</f>
        <v/>
      </c>
      <c r="N2016" s="0" t="str">
        <f aca="false">VLOOKUP($D2016,metadata!$B$2:$S$451,11,0)</f>
        <v>Tetranychus pueraricola</v>
      </c>
      <c r="O2016" s="0" t="str">
        <f aca="false">VLOOKUP($D2016,metadata!$B$2:$S$451,12,0)</f>
        <v>Trombidiformes</v>
      </c>
      <c r="P2016" s="0" t="n">
        <f aca="false">VLOOKUP($D2016,metadata!$B$2:$S$451,13,0)</f>
        <v>19</v>
      </c>
      <c r="Q2016" s="0" t="n">
        <f aca="false">VLOOKUP($D2016,metadata!$B$2:$S$451,14,0)</f>
        <v>33.8166666666667</v>
      </c>
      <c r="R2016" s="0" t="n">
        <f aca="false">VLOOKUP($D2016,metadata!$B$2:$S$451,15,0)</f>
        <v>134.483333333333</v>
      </c>
      <c r="S2016" s="0" t="str">
        <f aca="false">VLOOKUP($D2016,metadata!$B$2:$S$451,16,0)</f>
        <v/>
      </c>
      <c r="T2016" s="0" t="str">
        <f aca="false">VLOOKUP($D2016,metadata!$B$2:$S$451,17,0)</f>
        <v/>
      </c>
      <c r="U2016" s="0" t="str">
        <f aca="false">VLOOKUP($D2016,metadata!$B$2:$S$451,18,0)</f>
        <v/>
      </c>
      <c r="V2016" s="0" t="n">
        <f aca="false">VLOOKUP($D2016,metadata!$B$2:$Z$451,19,0)</f>
        <v>240</v>
      </c>
      <c r="W2016" s="0" t="str">
        <f aca="false">VLOOKUP($D2016,metadata!$B$2:$Z$451,20,0)</f>
        <v>global average</v>
      </c>
      <c r="X2016" s="0" t="str">
        <f aca="false">VLOOKUP($D2016,metadata!$B$2:$Z$451,21,0)</f>
        <v/>
      </c>
      <c r="Y2016" s="0" t="str">
        <f aca="false">VLOOKUP($D2016,metadata!$B$2:$Z$451,22,0)</f>
        <v>t-51</v>
      </c>
      <c r="Z2016" s="0" t="str">
        <f aca="false">VLOOKUP($D2016,metadata!$B$2:$Z$451,23,0)</f>
        <v/>
      </c>
      <c r="AA2016" s="0" t="str">
        <f aca="false">VLOOKUP($D2016,metadata!$B$2:$Z$451,24,0)</f>
        <v/>
      </c>
      <c r="AB2016" s="0" t="str">
        <f aca="false">VLOOKUP($D2016,metadata!$B$2:$Z$451,25,0)</f>
        <v>by hand</v>
      </c>
      <c r="AC2016" s="0" t="n">
        <v>11</v>
      </c>
      <c r="AD2016" s="0" t="n">
        <v>0</v>
      </c>
      <c r="AF2016" s="0" t="n">
        <f aca="false">IF(AE2016="",V2016,AE2016)</f>
        <v>240</v>
      </c>
      <c r="AG2016" s="0" t="n">
        <f aca="false">ROUND(AC2016,1)</f>
        <v>11</v>
      </c>
      <c r="AH2016" s="0" t="n">
        <v>2006</v>
      </c>
      <c r="AI2016" s="0" t="s">
        <v>37</v>
      </c>
      <c r="AJ2016" s="0" t="s">
        <v>38</v>
      </c>
    </row>
    <row r="2017" customFormat="false" ht="13.8" hidden="false" customHeight="false" outlineLevel="0" collapsed="false">
      <c r="C2017" s="0" t="n">
        <v>2025</v>
      </c>
      <c r="D2017" s="3" t="str">
        <f aca="false">VLOOKUP(C2017,$A$1:$B$451,2)</f>
        <v>51-19</v>
      </c>
      <c r="E2017" s="0" t="str">
        <f aca="false">VLOOKUP($D2017,metadata!$B$2:$S$451,2,0)</f>
        <v>Suwa, A; Gotoh, T</v>
      </c>
      <c r="F2017" s="0" t="str">
        <f aca="false">VLOOKUP($D2017,metadata!$B$2:$S$451,3,0)</f>
        <v>Geographic variation in diapause induction and mode of diapause inheritance in Tetranychus pueraricola</v>
      </c>
      <c r="G2017" s="0" t="str">
        <f aca="false">VLOOKUP($D2017,metadata!$B$2:$S$451,4,0)</f>
        <v>10.1111/j.1439-0418.2006.01050.x</v>
      </c>
      <c r="H2017" s="0" t="str">
        <f aca="false">VLOOKUP($D2017,metadata!$B$2:$S$451,5,0)</f>
        <v>y</v>
      </c>
      <c r="I2017" s="0" t="str">
        <f aca="false">VLOOKUP($D2017,metadata!$B$2:$S$451,6,0)</f>
        <v>a</v>
      </c>
      <c r="J2017" s="0" t="str">
        <f aca="false">VLOOKUP($D2017,metadata!$B$2:$S$451,7,0)</f>
        <v>i</v>
      </c>
      <c r="K2017" s="0" t="n">
        <f aca="false">VLOOKUP($D2017,metadata!$B$2:$S$451,8,0)</f>
        <v>32</v>
      </c>
      <c r="L2017" s="0" t="n">
        <f aca="false">VLOOKUP($D2017,metadata!$B$2:$S$451,9,0)</f>
        <v>5</v>
      </c>
      <c r="M2017" s="0" t="str">
        <f aca="false">VLOOKUP($D2017,metadata!$B$2:$S$451,10,0)</f>
        <v/>
      </c>
      <c r="N2017" s="0" t="str">
        <f aca="false">VLOOKUP($D2017,metadata!$B$2:$S$451,11,0)</f>
        <v>Tetranychus pueraricola</v>
      </c>
      <c r="O2017" s="0" t="str">
        <f aca="false">VLOOKUP($D2017,metadata!$B$2:$S$451,12,0)</f>
        <v>Trombidiformes</v>
      </c>
      <c r="P2017" s="0" t="n">
        <f aca="false">VLOOKUP($D2017,metadata!$B$2:$S$451,13,0)</f>
        <v>19</v>
      </c>
      <c r="Q2017" s="0" t="n">
        <f aca="false">VLOOKUP($D2017,metadata!$B$2:$S$451,14,0)</f>
        <v>33.8166666666667</v>
      </c>
      <c r="R2017" s="0" t="n">
        <f aca="false">VLOOKUP($D2017,metadata!$B$2:$S$451,15,0)</f>
        <v>134.483333333333</v>
      </c>
      <c r="S2017" s="0" t="str">
        <f aca="false">VLOOKUP($D2017,metadata!$B$2:$S$451,16,0)</f>
        <v/>
      </c>
      <c r="T2017" s="0" t="str">
        <f aca="false">VLOOKUP($D2017,metadata!$B$2:$S$451,17,0)</f>
        <v/>
      </c>
      <c r="U2017" s="0" t="str">
        <f aca="false">VLOOKUP($D2017,metadata!$B$2:$S$451,18,0)</f>
        <v/>
      </c>
      <c r="V2017" s="0" t="n">
        <f aca="false">VLOOKUP($D2017,metadata!$B$2:$Z$451,19,0)</f>
        <v>240</v>
      </c>
      <c r="W2017" s="0" t="str">
        <f aca="false">VLOOKUP($D2017,metadata!$B$2:$Z$451,20,0)</f>
        <v>global average</v>
      </c>
      <c r="X2017" s="0" t="str">
        <f aca="false">VLOOKUP($D2017,metadata!$B$2:$Z$451,21,0)</f>
        <v/>
      </c>
      <c r="Y2017" s="0" t="str">
        <f aca="false">VLOOKUP($D2017,metadata!$B$2:$Z$451,22,0)</f>
        <v>t-51</v>
      </c>
      <c r="Z2017" s="0" t="str">
        <f aca="false">VLOOKUP($D2017,metadata!$B$2:$Z$451,23,0)</f>
        <v/>
      </c>
      <c r="AA2017" s="0" t="str">
        <f aca="false">VLOOKUP($D2017,metadata!$B$2:$Z$451,24,0)</f>
        <v/>
      </c>
      <c r="AB2017" s="0" t="str">
        <f aca="false">VLOOKUP($D2017,metadata!$B$2:$Z$451,25,0)</f>
        <v>by hand</v>
      </c>
      <c r="AC2017" s="0" t="n">
        <v>11.5</v>
      </c>
      <c r="AD2017" s="0" t="n">
        <v>0</v>
      </c>
      <c r="AF2017" s="0" t="n">
        <f aca="false">IF(AE2017="",V2017,AE2017)</f>
        <v>240</v>
      </c>
      <c r="AG2017" s="0" t="n">
        <f aca="false">ROUND(AC2017,1)</f>
        <v>11.5</v>
      </c>
      <c r="AH2017" s="0" t="n">
        <v>2006</v>
      </c>
      <c r="AI2017" s="0" t="s">
        <v>37</v>
      </c>
      <c r="AJ2017" s="0" t="s">
        <v>38</v>
      </c>
    </row>
    <row r="2018" customFormat="false" ht="13.8" hidden="false" customHeight="false" outlineLevel="0" collapsed="false">
      <c r="C2018" s="0" t="n">
        <v>2026</v>
      </c>
      <c r="D2018" s="3" t="str">
        <f aca="false">VLOOKUP(C2018,$A$1:$B$451,2)</f>
        <v>51-19</v>
      </c>
      <c r="E2018" s="0" t="str">
        <f aca="false">VLOOKUP($D2018,metadata!$B$2:$S$451,2,0)</f>
        <v>Suwa, A; Gotoh, T</v>
      </c>
      <c r="F2018" s="0" t="str">
        <f aca="false">VLOOKUP($D2018,metadata!$B$2:$S$451,3,0)</f>
        <v>Geographic variation in diapause induction and mode of diapause inheritance in Tetranychus pueraricola</v>
      </c>
      <c r="G2018" s="0" t="str">
        <f aca="false">VLOOKUP($D2018,metadata!$B$2:$S$451,4,0)</f>
        <v>10.1111/j.1439-0418.2006.01050.x</v>
      </c>
      <c r="H2018" s="0" t="str">
        <f aca="false">VLOOKUP($D2018,metadata!$B$2:$S$451,5,0)</f>
        <v>y</v>
      </c>
      <c r="I2018" s="0" t="str">
        <f aca="false">VLOOKUP($D2018,metadata!$B$2:$S$451,6,0)</f>
        <v>a</v>
      </c>
      <c r="J2018" s="0" t="str">
        <f aca="false">VLOOKUP($D2018,metadata!$B$2:$S$451,7,0)</f>
        <v>i</v>
      </c>
      <c r="K2018" s="0" t="n">
        <f aca="false">VLOOKUP($D2018,metadata!$B$2:$S$451,8,0)</f>
        <v>32</v>
      </c>
      <c r="L2018" s="0" t="n">
        <f aca="false">VLOOKUP($D2018,metadata!$B$2:$S$451,9,0)</f>
        <v>5</v>
      </c>
      <c r="M2018" s="0" t="str">
        <f aca="false">VLOOKUP($D2018,metadata!$B$2:$S$451,10,0)</f>
        <v/>
      </c>
      <c r="N2018" s="0" t="str">
        <f aca="false">VLOOKUP($D2018,metadata!$B$2:$S$451,11,0)</f>
        <v>Tetranychus pueraricola</v>
      </c>
      <c r="O2018" s="0" t="str">
        <f aca="false">VLOOKUP($D2018,metadata!$B$2:$S$451,12,0)</f>
        <v>Trombidiformes</v>
      </c>
      <c r="P2018" s="0" t="n">
        <f aca="false">VLOOKUP($D2018,metadata!$B$2:$S$451,13,0)</f>
        <v>19</v>
      </c>
      <c r="Q2018" s="0" t="n">
        <f aca="false">VLOOKUP($D2018,metadata!$B$2:$S$451,14,0)</f>
        <v>33.8166666666667</v>
      </c>
      <c r="R2018" s="0" t="n">
        <f aca="false">VLOOKUP($D2018,metadata!$B$2:$S$451,15,0)</f>
        <v>134.483333333333</v>
      </c>
      <c r="S2018" s="0" t="str">
        <f aca="false">VLOOKUP($D2018,metadata!$B$2:$S$451,16,0)</f>
        <v/>
      </c>
      <c r="T2018" s="0" t="str">
        <f aca="false">VLOOKUP($D2018,metadata!$B$2:$S$451,17,0)</f>
        <v/>
      </c>
      <c r="U2018" s="0" t="str">
        <f aca="false">VLOOKUP($D2018,metadata!$B$2:$S$451,18,0)</f>
        <v/>
      </c>
      <c r="V2018" s="0" t="n">
        <f aca="false">VLOOKUP($D2018,metadata!$B$2:$Z$451,19,0)</f>
        <v>240</v>
      </c>
      <c r="W2018" s="0" t="str">
        <f aca="false">VLOOKUP($D2018,metadata!$B$2:$Z$451,20,0)</f>
        <v>global average</v>
      </c>
      <c r="X2018" s="0" t="str">
        <f aca="false">VLOOKUP($D2018,metadata!$B$2:$Z$451,21,0)</f>
        <v/>
      </c>
      <c r="Y2018" s="0" t="str">
        <f aca="false">VLOOKUP($D2018,metadata!$B$2:$Z$451,22,0)</f>
        <v>t-51</v>
      </c>
      <c r="Z2018" s="0" t="str">
        <f aca="false">VLOOKUP($D2018,metadata!$B$2:$Z$451,23,0)</f>
        <v/>
      </c>
      <c r="AA2018" s="0" t="str">
        <f aca="false">VLOOKUP($D2018,metadata!$B$2:$Z$451,24,0)</f>
        <v/>
      </c>
      <c r="AB2018" s="0" t="str">
        <f aca="false">VLOOKUP($D2018,metadata!$B$2:$Z$451,25,0)</f>
        <v>by hand</v>
      </c>
      <c r="AC2018" s="0" t="n">
        <v>12</v>
      </c>
      <c r="AD2018" s="0" t="n">
        <v>0</v>
      </c>
      <c r="AF2018" s="0" t="n">
        <f aca="false">IF(AE2018="",V2018,AE2018)</f>
        <v>240</v>
      </c>
      <c r="AG2018" s="0" t="n">
        <f aca="false">ROUND(AC2018,1)</f>
        <v>12</v>
      </c>
      <c r="AH2018" s="0" t="n">
        <v>2006</v>
      </c>
      <c r="AI2018" s="0" t="s">
        <v>37</v>
      </c>
      <c r="AJ2018" s="0" t="s">
        <v>38</v>
      </c>
    </row>
    <row r="2019" customFormat="false" ht="13.8" hidden="false" customHeight="false" outlineLevel="0" collapsed="false">
      <c r="C2019" s="0" t="n">
        <v>2027</v>
      </c>
      <c r="D2019" s="3" t="str">
        <f aca="false">VLOOKUP(C2019,$A$1:$B$451,2)</f>
        <v>51-19</v>
      </c>
      <c r="E2019" s="0" t="str">
        <f aca="false">VLOOKUP($D2019,metadata!$B$2:$S$451,2,0)</f>
        <v>Suwa, A; Gotoh, T</v>
      </c>
      <c r="F2019" s="0" t="str">
        <f aca="false">VLOOKUP($D2019,metadata!$B$2:$S$451,3,0)</f>
        <v>Geographic variation in diapause induction and mode of diapause inheritance in Tetranychus pueraricola</v>
      </c>
      <c r="G2019" s="0" t="str">
        <f aca="false">VLOOKUP($D2019,metadata!$B$2:$S$451,4,0)</f>
        <v>10.1111/j.1439-0418.2006.01050.x</v>
      </c>
      <c r="H2019" s="0" t="str">
        <f aca="false">VLOOKUP($D2019,metadata!$B$2:$S$451,5,0)</f>
        <v>y</v>
      </c>
      <c r="I2019" s="0" t="str">
        <f aca="false">VLOOKUP($D2019,metadata!$B$2:$S$451,6,0)</f>
        <v>a</v>
      </c>
      <c r="J2019" s="0" t="str">
        <f aca="false">VLOOKUP($D2019,metadata!$B$2:$S$451,7,0)</f>
        <v>i</v>
      </c>
      <c r="K2019" s="0" t="n">
        <f aca="false">VLOOKUP($D2019,metadata!$B$2:$S$451,8,0)</f>
        <v>32</v>
      </c>
      <c r="L2019" s="0" t="n">
        <f aca="false">VLOOKUP($D2019,metadata!$B$2:$S$451,9,0)</f>
        <v>5</v>
      </c>
      <c r="M2019" s="0" t="str">
        <f aca="false">VLOOKUP($D2019,metadata!$B$2:$S$451,10,0)</f>
        <v/>
      </c>
      <c r="N2019" s="0" t="str">
        <f aca="false">VLOOKUP($D2019,metadata!$B$2:$S$451,11,0)</f>
        <v>Tetranychus pueraricola</v>
      </c>
      <c r="O2019" s="0" t="str">
        <f aca="false">VLOOKUP($D2019,metadata!$B$2:$S$451,12,0)</f>
        <v>Trombidiformes</v>
      </c>
      <c r="P2019" s="0" t="n">
        <f aca="false">VLOOKUP($D2019,metadata!$B$2:$S$451,13,0)</f>
        <v>19</v>
      </c>
      <c r="Q2019" s="0" t="n">
        <f aca="false">VLOOKUP($D2019,metadata!$B$2:$S$451,14,0)</f>
        <v>33.8166666666667</v>
      </c>
      <c r="R2019" s="0" t="n">
        <f aca="false">VLOOKUP($D2019,metadata!$B$2:$S$451,15,0)</f>
        <v>134.483333333333</v>
      </c>
      <c r="S2019" s="0" t="str">
        <f aca="false">VLOOKUP($D2019,metadata!$B$2:$S$451,16,0)</f>
        <v/>
      </c>
      <c r="T2019" s="0" t="str">
        <f aca="false">VLOOKUP($D2019,metadata!$B$2:$S$451,17,0)</f>
        <v/>
      </c>
      <c r="U2019" s="0" t="str">
        <f aca="false">VLOOKUP($D2019,metadata!$B$2:$S$451,18,0)</f>
        <v/>
      </c>
      <c r="V2019" s="0" t="n">
        <f aca="false">VLOOKUP($D2019,metadata!$B$2:$Z$451,19,0)</f>
        <v>240</v>
      </c>
      <c r="W2019" s="0" t="str">
        <f aca="false">VLOOKUP($D2019,metadata!$B$2:$Z$451,20,0)</f>
        <v>global average</v>
      </c>
      <c r="X2019" s="0" t="str">
        <f aca="false">VLOOKUP($D2019,metadata!$B$2:$Z$451,21,0)</f>
        <v/>
      </c>
      <c r="Y2019" s="0" t="str">
        <f aca="false">VLOOKUP($D2019,metadata!$B$2:$Z$451,22,0)</f>
        <v>t-51</v>
      </c>
      <c r="Z2019" s="0" t="str">
        <f aca="false">VLOOKUP($D2019,metadata!$B$2:$Z$451,23,0)</f>
        <v/>
      </c>
      <c r="AA2019" s="0" t="str">
        <f aca="false">VLOOKUP($D2019,metadata!$B$2:$Z$451,24,0)</f>
        <v/>
      </c>
      <c r="AB2019" s="0" t="str">
        <f aca="false">VLOOKUP($D2019,metadata!$B$2:$Z$451,25,0)</f>
        <v>by hand</v>
      </c>
      <c r="AC2019" s="0" t="n">
        <v>13</v>
      </c>
      <c r="AD2019" s="0" t="n">
        <v>0</v>
      </c>
      <c r="AF2019" s="0" t="n">
        <f aca="false">IF(AE2019="",V2019,AE2019)</f>
        <v>240</v>
      </c>
      <c r="AG2019" s="0" t="n">
        <f aca="false">ROUND(AC2019,1)</f>
        <v>13</v>
      </c>
      <c r="AH2019" s="0" t="n">
        <v>2006</v>
      </c>
      <c r="AI2019" s="0" t="s">
        <v>37</v>
      </c>
      <c r="AJ2019" s="0" t="s">
        <v>38</v>
      </c>
    </row>
    <row r="2020" customFormat="false" ht="13.8" hidden="false" customHeight="false" outlineLevel="0" collapsed="false">
      <c r="C2020" s="0" t="n">
        <v>2028</v>
      </c>
      <c r="D2020" s="3" t="str">
        <f aca="false">VLOOKUP(C2020,$A$1:$B$451,2)</f>
        <v>51-20</v>
      </c>
      <c r="E2020" s="0" t="str">
        <f aca="false">VLOOKUP($D2020,metadata!$B$2:$S$451,2,0)</f>
        <v>Suwa, A; Gotoh, T</v>
      </c>
      <c r="F2020" s="0" t="str">
        <f aca="false">VLOOKUP($D2020,metadata!$B$2:$S$451,3,0)</f>
        <v>Geographic variation in diapause induction and mode of diapause inheritance in Tetranychus pueraricola</v>
      </c>
      <c r="G2020" s="0" t="str">
        <f aca="false">VLOOKUP($D2020,metadata!$B$2:$S$451,4,0)</f>
        <v>10.1111/j.1439-0418.2006.01050.x</v>
      </c>
      <c r="H2020" s="0" t="str">
        <f aca="false">VLOOKUP($D2020,metadata!$B$2:$S$451,5,0)</f>
        <v>y</v>
      </c>
      <c r="I2020" s="0" t="str">
        <f aca="false">VLOOKUP($D2020,metadata!$B$2:$S$451,6,0)</f>
        <v>a</v>
      </c>
      <c r="J2020" s="0" t="str">
        <f aca="false">VLOOKUP($D2020,metadata!$B$2:$S$451,7,0)</f>
        <v>i</v>
      </c>
      <c r="K2020" s="0" t="n">
        <f aca="false">VLOOKUP($D2020,metadata!$B$2:$S$451,8,0)</f>
        <v>32</v>
      </c>
      <c r="L2020" s="0" t="n">
        <f aca="false">VLOOKUP($D2020,metadata!$B$2:$S$451,9,0)</f>
        <v>5</v>
      </c>
      <c r="M2020" s="0" t="str">
        <f aca="false">VLOOKUP($D2020,metadata!$B$2:$S$451,10,0)</f>
        <v/>
      </c>
      <c r="N2020" s="0" t="str">
        <f aca="false">VLOOKUP($D2020,metadata!$B$2:$S$451,11,0)</f>
        <v>Tetranychus pueraricola</v>
      </c>
      <c r="O2020" s="0" t="str">
        <f aca="false">VLOOKUP($D2020,metadata!$B$2:$S$451,12,0)</f>
        <v>Trombidiformes</v>
      </c>
      <c r="P2020" s="0" t="n">
        <f aca="false">VLOOKUP($D2020,metadata!$B$2:$S$451,13,0)</f>
        <v>20</v>
      </c>
      <c r="Q2020" s="0" t="n">
        <f aca="false">VLOOKUP($D2020,metadata!$B$2:$S$451,14,0)</f>
        <v>33.7</v>
      </c>
      <c r="R2020" s="0" t="n">
        <f aca="false">VLOOKUP($D2020,metadata!$B$2:$S$451,15,0)</f>
        <v>133.883333333333</v>
      </c>
      <c r="S2020" s="0" t="str">
        <f aca="false">VLOOKUP($D2020,metadata!$B$2:$S$451,16,0)</f>
        <v/>
      </c>
      <c r="T2020" s="0" t="str">
        <f aca="false">VLOOKUP($D2020,metadata!$B$2:$S$451,17,0)</f>
        <v/>
      </c>
      <c r="U2020" s="0" t="str">
        <f aca="false">VLOOKUP($D2020,metadata!$B$2:$S$451,18,0)</f>
        <v/>
      </c>
      <c r="V2020" s="0" t="n">
        <f aca="false">VLOOKUP($D2020,metadata!$B$2:$Z$451,19,0)</f>
        <v>240</v>
      </c>
      <c r="W2020" s="0" t="str">
        <f aca="false">VLOOKUP($D2020,metadata!$B$2:$Z$451,20,0)</f>
        <v>global average</v>
      </c>
      <c r="X2020" s="0" t="str">
        <f aca="false">VLOOKUP($D2020,metadata!$B$2:$Z$451,21,0)</f>
        <v/>
      </c>
      <c r="Y2020" s="0" t="str">
        <f aca="false">VLOOKUP($D2020,metadata!$B$2:$Z$451,22,0)</f>
        <v>t-51</v>
      </c>
      <c r="Z2020" s="0" t="str">
        <f aca="false">VLOOKUP($D2020,metadata!$B$2:$Z$451,23,0)</f>
        <v/>
      </c>
      <c r="AA2020" s="0" t="str">
        <f aca="false">VLOOKUP($D2020,metadata!$B$2:$Z$451,24,0)</f>
        <v/>
      </c>
      <c r="AB2020" s="0" t="str">
        <f aca="false">VLOOKUP($D2020,metadata!$B$2:$Z$451,25,0)</f>
        <v>by hand</v>
      </c>
      <c r="AC2020" s="0" t="n">
        <v>10</v>
      </c>
      <c r="AD2020" s="0" t="n">
        <v>100</v>
      </c>
      <c r="AF2020" s="0" t="n">
        <f aca="false">IF(AE2020="",V2020,AE2020)</f>
        <v>240</v>
      </c>
      <c r="AG2020" s="0" t="n">
        <f aca="false">ROUND(AC2020,1)</f>
        <v>10</v>
      </c>
      <c r="AH2020" s="0" t="n">
        <v>2006</v>
      </c>
      <c r="AI2020" s="0" t="s">
        <v>37</v>
      </c>
      <c r="AJ2020" s="0" t="s">
        <v>37</v>
      </c>
    </row>
    <row r="2021" customFormat="false" ht="13.8" hidden="false" customHeight="false" outlineLevel="0" collapsed="false">
      <c r="C2021" s="0" t="n">
        <v>2029</v>
      </c>
      <c r="D2021" s="3" t="str">
        <f aca="false">VLOOKUP(C2021,$A$1:$B$451,2)</f>
        <v>51-20</v>
      </c>
      <c r="E2021" s="0" t="str">
        <f aca="false">VLOOKUP($D2021,metadata!$B$2:$S$451,2,0)</f>
        <v>Suwa, A; Gotoh, T</v>
      </c>
      <c r="F2021" s="0" t="str">
        <f aca="false">VLOOKUP($D2021,metadata!$B$2:$S$451,3,0)</f>
        <v>Geographic variation in diapause induction and mode of diapause inheritance in Tetranychus pueraricola</v>
      </c>
      <c r="G2021" s="0" t="str">
        <f aca="false">VLOOKUP($D2021,metadata!$B$2:$S$451,4,0)</f>
        <v>10.1111/j.1439-0418.2006.01050.x</v>
      </c>
      <c r="H2021" s="0" t="str">
        <f aca="false">VLOOKUP($D2021,metadata!$B$2:$S$451,5,0)</f>
        <v>y</v>
      </c>
      <c r="I2021" s="0" t="str">
        <f aca="false">VLOOKUP($D2021,metadata!$B$2:$S$451,6,0)</f>
        <v>a</v>
      </c>
      <c r="J2021" s="0" t="str">
        <f aca="false">VLOOKUP($D2021,metadata!$B$2:$S$451,7,0)</f>
        <v>i</v>
      </c>
      <c r="K2021" s="0" t="n">
        <f aca="false">VLOOKUP($D2021,metadata!$B$2:$S$451,8,0)</f>
        <v>32</v>
      </c>
      <c r="L2021" s="0" t="n">
        <f aca="false">VLOOKUP($D2021,metadata!$B$2:$S$451,9,0)</f>
        <v>5</v>
      </c>
      <c r="M2021" s="0" t="str">
        <f aca="false">VLOOKUP($D2021,metadata!$B$2:$S$451,10,0)</f>
        <v/>
      </c>
      <c r="N2021" s="0" t="str">
        <f aca="false">VLOOKUP($D2021,metadata!$B$2:$S$451,11,0)</f>
        <v>Tetranychus pueraricola</v>
      </c>
      <c r="O2021" s="0" t="str">
        <f aca="false">VLOOKUP($D2021,metadata!$B$2:$S$451,12,0)</f>
        <v>Trombidiformes</v>
      </c>
      <c r="P2021" s="0" t="n">
        <f aca="false">VLOOKUP($D2021,metadata!$B$2:$S$451,13,0)</f>
        <v>20</v>
      </c>
      <c r="Q2021" s="0" t="n">
        <f aca="false">VLOOKUP($D2021,metadata!$B$2:$S$451,14,0)</f>
        <v>33.7</v>
      </c>
      <c r="R2021" s="0" t="n">
        <f aca="false">VLOOKUP($D2021,metadata!$B$2:$S$451,15,0)</f>
        <v>133.883333333333</v>
      </c>
      <c r="S2021" s="0" t="str">
        <f aca="false">VLOOKUP($D2021,metadata!$B$2:$S$451,16,0)</f>
        <v/>
      </c>
      <c r="T2021" s="0" t="str">
        <f aca="false">VLOOKUP($D2021,metadata!$B$2:$S$451,17,0)</f>
        <v/>
      </c>
      <c r="U2021" s="0" t="str">
        <f aca="false">VLOOKUP($D2021,metadata!$B$2:$S$451,18,0)</f>
        <v/>
      </c>
      <c r="V2021" s="0" t="n">
        <f aca="false">VLOOKUP($D2021,metadata!$B$2:$Z$451,19,0)</f>
        <v>240</v>
      </c>
      <c r="W2021" s="0" t="str">
        <f aca="false">VLOOKUP($D2021,metadata!$B$2:$Z$451,20,0)</f>
        <v>global average</v>
      </c>
      <c r="X2021" s="0" t="str">
        <f aca="false">VLOOKUP($D2021,metadata!$B$2:$Z$451,21,0)</f>
        <v/>
      </c>
      <c r="Y2021" s="0" t="str">
        <f aca="false">VLOOKUP($D2021,metadata!$B$2:$Z$451,22,0)</f>
        <v>t-51</v>
      </c>
      <c r="Z2021" s="0" t="str">
        <f aca="false">VLOOKUP($D2021,metadata!$B$2:$Z$451,23,0)</f>
        <v/>
      </c>
      <c r="AA2021" s="0" t="str">
        <f aca="false">VLOOKUP($D2021,metadata!$B$2:$Z$451,24,0)</f>
        <v/>
      </c>
      <c r="AB2021" s="0" t="str">
        <f aca="false">VLOOKUP($D2021,metadata!$B$2:$Z$451,25,0)</f>
        <v>by hand</v>
      </c>
      <c r="AC2021" s="0" t="n">
        <v>11</v>
      </c>
      <c r="AD2021" s="0" t="n">
        <v>100</v>
      </c>
      <c r="AF2021" s="0" t="n">
        <f aca="false">IF(AE2021="",V2021,AE2021)</f>
        <v>240</v>
      </c>
      <c r="AG2021" s="0" t="n">
        <f aca="false">ROUND(AC2021,1)</f>
        <v>11</v>
      </c>
      <c r="AH2021" s="0" t="n">
        <v>2006</v>
      </c>
      <c r="AI2021" s="0" t="s">
        <v>37</v>
      </c>
      <c r="AJ2021" s="0" t="s">
        <v>37</v>
      </c>
    </row>
    <row r="2022" customFormat="false" ht="13.8" hidden="false" customHeight="false" outlineLevel="0" collapsed="false">
      <c r="C2022" s="0" t="n">
        <v>2030</v>
      </c>
      <c r="D2022" s="3" t="str">
        <f aca="false">VLOOKUP(C2022,$A$1:$B$451,2)</f>
        <v>51-20</v>
      </c>
      <c r="E2022" s="0" t="str">
        <f aca="false">VLOOKUP($D2022,metadata!$B$2:$S$451,2,0)</f>
        <v>Suwa, A; Gotoh, T</v>
      </c>
      <c r="F2022" s="0" t="str">
        <f aca="false">VLOOKUP($D2022,metadata!$B$2:$S$451,3,0)</f>
        <v>Geographic variation in diapause induction and mode of diapause inheritance in Tetranychus pueraricola</v>
      </c>
      <c r="G2022" s="0" t="str">
        <f aca="false">VLOOKUP($D2022,metadata!$B$2:$S$451,4,0)</f>
        <v>10.1111/j.1439-0418.2006.01050.x</v>
      </c>
      <c r="H2022" s="0" t="str">
        <f aca="false">VLOOKUP($D2022,metadata!$B$2:$S$451,5,0)</f>
        <v>y</v>
      </c>
      <c r="I2022" s="0" t="str">
        <f aca="false">VLOOKUP($D2022,metadata!$B$2:$S$451,6,0)</f>
        <v>a</v>
      </c>
      <c r="J2022" s="0" t="str">
        <f aca="false">VLOOKUP($D2022,metadata!$B$2:$S$451,7,0)</f>
        <v>i</v>
      </c>
      <c r="K2022" s="0" t="n">
        <f aca="false">VLOOKUP($D2022,metadata!$B$2:$S$451,8,0)</f>
        <v>32</v>
      </c>
      <c r="L2022" s="0" t="n">
        <f aca="false">VLOOKUP($D2022,metadata!$B$2:$S$451,9,0)</f>
        <v>5</v>
      </c>
      <c r="M2022" s="0" t="str">
        <f aca="false">VLOOKUP($D2022,metadata!$B$2:$S$451,10,0)</f>
        <v/>
      </c>
      <c r="N2022" s="0" t="str">
        <f aca="false">VLOOKUP($D2022,metadata!$B$2:$S$451,11,0)</f>
        <v>Tetranychus pueraricola</v>
      </c>
      <c r="O2022" s="0" t="str">
        <f aca="false">VLOOKUP($D2022,metadata!$B$2:$S$451,12,0)</f>
        <v>Trombidiformes</v>
      </c>
      <c r="P2022" s="0" t="n">
        <f aca="false">VLOOKUP($D2022,metadata!$B$2:$S$451,13,0)</f>
        <v>20</v>
      </c>
      <c r="Q2022" s="0" t="n">
        <f aca="false">VLOOKUP($D2022,metadata!$B$2:$S$451,14,0)</f>
        <v>33.7</v>
      </c>
      <c r="R2022" s="0" t="n">
        <f aca="false">VLOOKUP($D2022,metadata!$B$2:$S$451,15,0)</f>
        <v>133.883333333333</v>
      </c>
      <c r="S2022" s="0" t="str">
        <f aca="false">VLOOKUP($D2022,metadata!$B$2:$S$451,16,0)</f>
        <v/>
      </c>
      <c r="T2022" s="0" t="str">
        <f aca="false">VLOOKUP($D2022,metadata!$B$2:$S$451,17,0)</f>
        <v/>
      </c>
      <c r="U2022" s="0" t="str">
        <f aca="false">VLOOKUP($D2022,metadata!$B$2:$S$451,18,0)</f>
        <v/>
      </c>
      <c r="V2022" s="0" t="n">
        <f aca="false">VLOOKUP($D2022,metadata!$B$2:$Z$451,19,0)</f>
        <v>240</v>
      </c>
      <c r="W2022" s="0" t="str">
        <f aca="false">VLOOKUP($D2022,metadata!$B$2:$Z$451,20,0)</f>
        <v>global average</v>
      </c>
      <c r="X2022" s="0" t="str">
        <f aca="false">VLOOKUP($D2022,metadata!$B$2:$Z$451,21,0)</f>
        <v/>
      </c>
      <c r="Y2022" s="0" t="str">
        <f aca="false">VLOOKUP($D2022,metadata!$B$2:$Z$451,22,0)</f>
        <v>t-51</v>
      </c>
      <c r="Z2022" s="0" t="str">
        <f aca="false">VLOOKUP($D2022,metadata!$B$2:$Z$451,23,0)</f>
        <v/>
      </c>
      <c r="AA2022" s="0" t="str">
        <f aca="false">VLOOKUP($D2022,metadata!$B$2:$Z$451,24,0)</f>
        <v/>
      </c>
      <c r="AB2022" s="0" t="str">
        <f aca="false">VLOOKUP($D2022,metadata!$B$2:$Z$451,25,0)</f>
        <v>by hand</v>
      </c>
      <c r="AC2022" s="0" t="n">
        <v>11.5</v>
      </c>
      <c r="AD2022" s="0" t="n">
        <v>91.6666666666667</v>
      </c>
      <c r="AF2022" s="0" t="n">
        <f aca="false">IF(AE2022="",V2022,AE2022)</f>
        <v>240</v>
      </c>
      <c r="AG2022" s="0" t="n">
        <f aca="false">ROUND(AC2022,1)</f>
        <v>11.5</v>
      </c>
      <c r="AH2022" s="0" t="n">
        <v>2006</v>
      </c>
      <c r="AI2022" s="0" t="s">
        <v>37</v>
      </c>
      <c r="AJ2022" s="0" t="s">
        <v>37</v>
      </c>
    </row>
    <row r="2023" customFormat="false" ht="13.8" hidden="false" customHeight="false" outlineLevel="0" collapsed="false">
      <c r="C2023" s="0" t="n">
        <v>2031</v>
      </c>
      <c r="D2023" s="3" t="str">
        <f aca="false">VLOOKUP(C2023,$A$1:$B$451,2)</f>
        <v>51-20</v>
      </c>
      <c r="E2023" s="0" t="str">
        <f aca="false">VLOOKUP($D2023,metadata!$B$2:$S$451,2,0)</f>
        <v>Suwa, A; Gotoh, T</v>
      </c>
      <c r="F2023" s="0" t="str">
        <f aca="false">VLOOKUP($D2023,metadata!$B$2:$S$451,3,0)</f>
        <v>Geographic variation in diapause induction and mode of diapause inheritance in Tetranychus pueraricola</v>
      </c>
      <c r="G2023" s="0" t="str">
        <f aca="false">VLOOKUP($D2023,metadata!$B$2:$S$451,4,0)</f>
        <v>10.1111/j.1439-0418.2006.01050.x</v>
      </c>
      <c r="H2023" s="0" t="str">
        <f aca="false">VLOOKUP($D2023,metadata!$B$2:$S$451,5,0)</f>
        <v>y</v>
      </c>
      <c r="I2023" s="0" t="str">
        <f aca="false">VLOOKUP($D2023,metadata!$B$2:$S$451,6,0)</f>
        <v>a</v>
      </c>
      <c r="J2023" s="0" t="str">
        <f aca="false">VLOOKUP($D2023,metadata!$B$2:$S$451,7,0)</f>
        <v>i</v>
      </c>
      <c r="K2023" s="0" t="n">
        <f aca="false">VLOOKUP($D2023,metadata!$B$2:$S$451,8,0)</f>
        <v>32</v>
      </c>
      <c r="L2023" s="0" t="n">
        <f aca="false">VLOOKUP($D2023,metadata!$B$2:$S$451,9,0)</f>
        <v>5</v>
      </c>
      <c r="M2023" s="0" t="str">
        <f aca="false">VLOOKUP($D2023,metadata!$B$2:$S$451,10,0)</f>
        <v/>
      </c>
      <c r="N2023" s="0" t="str">
        <f aca="false">VLOOKUP($D2023,metadata!$B$2:$S$451,11,0)</f>
        <v>Tetranychus pueraricola</v>
      </c>
      <c r="O2023" s="0" t="str">
        <f aca="false">VLOOKUP($D2023,metadata!$B$2:$S$451,12,0)</f>
        <v>Trombidiformes</v>
      </c>
      <c r="P2023" s="0" t="n">
        <f aca="false">VLOOKUP($D2023,metadata!$B$2:$S$451,13,0)</f>
        <v>20</v>
      </c>
      <c r="Q2023" s="0" t="n">
        <f aca="false">VLOOKUP($D2023,metadata!$B$2:$S$451,14,0)</f>
        <v>33.7</v>
      </c>
      <c r="R2023" s="0" t="n">
        <f aca="false">VLOOKUP($D2023,metadata!$B$2:$S$451,15,0)</f>
        <v>133.883333333333</v>
      </c>
      <c r="S2023" s="0" t="str">
        <f aca="false">VLOOKUP($D2023,metadata!$B$2:$S$451,16,0)</f>
        <v/>
      </c>
      <c r="T2023" s="0" t="str">
        <f aca="false">VLOOKUP($D2023,metadata!$B$2:$S$451,17,0)</f>
        <v/>
      </c>
      <c r="U2023" s="0" t="str">
        <f aca="false">VLOOKUP($D2023,metadata!$B$2:$S$451,18,0)</f>
        <v/>
      </c>
      <c r="V2023" s="0" t="n">
        <f aca="false">VLOOKUP($D2023,metadata!$B$2:$Z$451,19,0)</f>
        <v>240</v>
      </c>
      <c r="W2023" s="0" t="str">
        <f aca="false">VLOOKUP($D2023,metadata!$B$2:$Z$451,20,0)</f>
        <v>global average</v>
      </c>
      <c r="X2023" s="0" t="str">
        <f aca="false">VLOOKUP($D2023,metadata!$B$2:$Z$451,21,0)</f>
        <v/>
      </c>
      <c r="Y2023" s="0" t="str">
        <f aca="false">VLOOKUP($D2023,metadata!$B$2:$Z$451,22,0)</f>
        <v>t-51</v>
      </c>
      <c r="Z2023" s="0" t="str">
        <f aca="false">VLOOKUP($D2023,metadata!$B$2:$Z$451,23,0)</f>
        <v/>
      </c>
      <c r="AA2023" s="0" t="str">
        <f aca="false">VLOOKUP($D2023,metadata!$B$2:$Z$451,24,0)</f>
        <v/>
      </c>
      <c r="AB2023" s="0" t="str">
        <f aca="false">VLOOKUP($D2023,metadata!$B$2:$Z$451,25,0)</f>
        <v>by hand</v>
      </c>
      <c r="AC2023" s="0" t="n">
        <v>12</v>
      </c>
      <c r="AD2023" s="0" t="n">
        <v>13.3333333333333</v>
      </c>
      <c r="AF2023" s="0" t="n">
        <f aca="false">IF(AE2023="",V2023,AE2023)</f>
        <v>240</v>
      </c>
      <c r="AG2023" s="0" t="n">
        <f aca="false">ROUND(AC2023,1)</f>
        <v>12</v>
      </c>
      <c r="AH2023" s="0" t="n">
        <v>2006</v>
      </c>
      <c r="AI2023" s="0" t="s">
        <v>37</v>
      </c>
      <c r="AJ2023" s="0" t="s">
        <v>37</v>
      </c>
    </row>
    <row r="2024" customFormat="false" ht="13.8" hidden="false" customHeight="false" outlineLevel="0" collapsed="false">
      <c r="C2024" s="0" t="n">
        <v>2032</v>
      </c>
      <c r="D2024" s="3" t="str">
        <f aca="false">VLOOKUP(C2024,$A$1:$B$451,2)</f>
        <v>51-20</v>
      </c>
      <c r="E2024" s="0" t="str">
        <f aca="false">VLOOKUP($D2024,metadata!$B$2:$S$451,2,0)</f>
        <v>Suwa, A; Gotoh, T</v>
      </c>
      <c r="F2024" s="0" t="str">
        <f aca="false">VLOOKUP($D2024,metadata!$B$2:$S$451,3,0)</f>
        <v>Geographic variation in diapause induction and mode of diapause inheritance in Tetranychus pueraricola</v>
      </c>
      <c r="G2024" s="0" t="str">
        <f aca="false">VLOOKUP($D2024,metadata!$B$2:$S$451,4,0)</f>
        <v>10.1111/j.1439-0418.2006.01050.x</v>
      </c>
      <c r="H2024" s="0" t="str">
        <f aca="false">VLOOKUP($D2024,metadata!$B$2:$S$451,5,0)</f>
        <v>y</v>
      </c>
      <c r="I2024" s="0" t="str">
        <f aca="false">VLOOKUP($D2024,metadata!$B$2:$S$451,6,0)</f>
        <v>a</v>
      </c>
      <c r="J2024" s="0" t="str">
        <f aca="false">VLOOKUP($D2024,metadata!$B$2:$S$451,7,0)</f>
        <v>i</v>
      </c>
      <c r="K2024" s="0" t="n">
        <f aca="false">VLOOKUP($D2024,metadata!$B$2:$S$451,8,0)</f>
        <v>32</v>
      </c>
      <c r="L2024" s="0" t="n">
        <f aca="false">VLOOKUP($D2024,metadata!$B$2:$S$451,9,0)</f>
        <v>5</v>
      </c>
      <c r="M2024" s="0" t="str">
        <f aca="false">VLOOKUP($D2024,metadata!$B$2:$S$451,10,0)</f>
        <v/>
      </c>
      <c r="N2024" s="0" t="str">
        <f aca="false">VLOOKUP($D2024,metadata!$B$2:$S$451,11,0)</f>
        <v>Tetranychus pueraricola</v>
      </c>
      <c r="O2024" s="0" t="str">
        <f aca="false">VLOOKUP($D2024,metadata!$B$2:$S$451,12,0)</f>
        <v>Trombidiformes</v>
      </c>
      <c r="P2024" s="0" t="n">
        <f aca="false">VLOOKUP($D2024,metadata!$B$2:$S$451,13,0)</f>
        <v>20</v>
      </c>
      <c r="Q2024" s="0" t="n">
        <f aca="false">VLOOKUP($D2024,metadata!$B$2:$S$451,14,0)</f>
        <v>33.7</v>
      </c>
      <c r="R2024" s="0" t="n">
        <f aca="false">VLOOKUP($D2024,metadata!$B$2:$S$451,15,0)</f>
        <v>133.883333333333</v>
      </c>
      <c r="S2024" s="0" t="str">
        <f aca="false">VLOOKUP($D2024,metadata!$B$2:$S$451,16,0)</f>
        <v/>
      </c>
      <c r="T2024" s="0" t="str">
        <f aca="false">VLOOKUP($D2024,metadata!$B$2:$S$451,17,0)</f>
        <v/>
      </c>
      <c r="U2024" s="0" t="str">
        <f aca="false">VLOOKUP($D2024,metadata!$B$2:$S$451,18,0)</f>
        <v/>
      </c>
      <c r="V2024" s="0" t="n">
        <f aca="false">VLOOKUP($D2024,metadata!$B$2:$Z$451,19,0)</f>
        <v>240</v>
      </c>
      <c r="W2024" s="0" t="str">
        <f aca="false">VLOOKUP($D2024,metadata!$B$2:$Z$451,20,0)</f>
        <v>global average</v>
      </c>
      <c r="X2024" s="0" t="str">
        <f aca="false">VLOOKUP($D2024,metadata!$B$2:$Z$451,21,0)</f>
        <v/>
      </c>
      <c r="Y2024" s="0" t="str">
        <f aca="false">VLOOKUP($D2024,metadata!$B$2:$Z$451,22,0)</f>
        <v>t-51</v>
      </c>
      <c r="Z2024" s="0" t="str">
        <f aca="false">VLOOKUP($D2024,metadata!$B$2:$Z$451,23,0)</f>
        <v/>
      </c>
      <c r="AA2024" s="0" t="str">
        <f aca="false">VLOOKUP($D2024,metadata!$B$2:$Z$451,24,0)</f>
        <v/>
      </c>
      <c r="AB2024" s="0" t="str">
        <f aca="false">VLOOKUP($D2024,metadata!$B$2:$Z$451,25,0)</f>
        <v>by hand</v>
      </c>
      <c r="AC2024" s="0" t="n">
        <v>13</v>
      </c>
      <c r="AD2024" s="0" t="n">
        <v>0</v>
      </c>
      <c r="AF2024" s="0" t="n">
        <f aca="false">IF(AE2024="",V2024,AE2024)</f>
        <v>240</v>
      </c>
      <c r="AG2024" s="0" t="n">
        <f aca="false">ROUND(AC2024,1)</f>
        <v>13</v>
      </c>
      <c r="AH2024" s="0" t="n">
        <v>2006</v>
      </c>
      <c r="AI2024" s="0" t="s">
        <v>37</v>
      </c>
      <c r="AJ2024" s="0" t="s">
        <v>37</v>
      </c>
    </row>
    <row r="2025" customFormat="false" ht="13.8" hidden="false" customHeight="false" outlineLevel="0" collapsed="false">
      <c r="C2025" s="0" t="n">
        <v>2033</v>
      </c>
      <c r="D2025" s="3" t="str">
        <f aca="false">VLOOKUP(C2025,$A$1:$B$451,2)</f>
        <v>51-21</v>
      </c>
      <c r="E2025" s="0" t="str">
        <f aca="false">VLOOKUP($D2025,metadata!$B$2:$S$451,2,0)</f>
        <v>Suwa, A; Gotoh, T</v>
      </c>
      <c r="F2025" s="0" t="str">
        <f aca="false">VLOOKUP($D2025,metadata!$B$2:$S$451,3,0)</f>
        <v>Geographic variation in diapause induction and mode of diapause inheritance in Tetranychus pueraricola</v>
      </c>
      <c r="G2025" s="0" t="str">
        <f aca="false">VLOOKUP($D2025,metadata!$B$2:$S$451,4,0)</f>
        <v>10.1111/j.1439-0418.2006.01050.x</v>
      </c>
      <c r="H2025" s="0" t="str">
        <f aca="false">VLOOKUP($D2025,metadata!$B$2:$S$451,5,0)</f>
        <v>y</v>
      </c>
      <c r="I2025" s="0" t="str">
        <f aca="false">VLOOKUP($D2025,metadata!$B$2:$S$451,6,0)</f>
        <v>a</v>
      </c>
      <c r="J2025" s="0" t="str">
        <f aca="false">VLOOKUP($D2025,metadata!$B$2:$S$451,7,0)</f>
        <v>i</v>
      </c>
      <c r="K2025" s="0" t="n">
        <f aca="false">VLOOKUP($D2025,metadata!$B$2:$S$451,8,0)</f>
        <v>32</v>
      </c>
      <c r="L2025" s="0" t="n">
        <f aca="false">VLOOKUP($D2025,metadata!$B$2:$S$451,9,0)</f>
        <v>5</v>
      </c>
      <c r="M2025" s="0" t="str">
        <f aca="false">VLOOKUP($D2025,metadata!$B$2:$S$451,10,0)</f>
        <v/>
      </c>
      <c r="N2025" s="0" t="str">
        <f aca="false">VLOOKUP($D2025,metadata!$B$2:$S$451,11,0)</f>
        <v>Tetranychus pueraricola</v>
      </c>
      <c r="O2025" s="0" t="str">
        <f aca="false">VLOOKUP($D2025,metadata!$B$2:$S$451,12,0)</f>
        <v>Trombidiformes</v>
      </c>
      <c r="P2025" s="0" t="n">
        <f aca="false">VLOOKUP($D2025,metadata!$B$2:$S$451,13,0)</f>
        <v>21</v>
      </c>
      <c r="Q2025" s="0" t="n">
        <f aca="false">VLOOKUP($D2025,metadata!$B$2:$S$451,14,0)</f>
        <v>33.6333333333333</v>
      </c>
      <c r="R2025" s="0" t="n">
        <f aca="false">VLOOKUP($D2025,metadata!$B$2:$S$451,15,0)</f>
        <v>133.783333333333</v>
      </c>
      <c r="S2025" s="0" t="str">
        <f aca="false">VLOOKUP($D2025,metadata!$B$2:$S$451,16,0)</f>
        <v/>
      </c>
      <c r="T2025" s="0" t="str">
        <f aca="false">VLOOKUP($D2025,metadata!$B$2:$S$451,17,0)</f>
        <v/>
      </c>
      <c r="U2025" s="0" t="str">
        <f aca="false">VLOOKUP($D2025,metadata!$B$2:$S$451,18,0)</f>
        <v/>
      </c>
      <c r="V2025" s="0" t="n">
        <f aca="false">VLOOKUP($D2025,metadata!$B$2:$Z$451,19,0)</f>
        <v>240</v>
      </c>
      <c r="W2025" s="0" t="str">
        <f aca="false">VLOOKUP($D2025,metadata!$B$2:$Z$451,20,0)</f>
        <v>global average</v>
      </c>
      <c r="X2025" s="0" t="str">
        <f aca="false">VLOOKUP($D2025,metadata!$B$2:$Z$451,21,0)</f>
        <v/>
      </c>
      <c r="Y2025" s="0" t="str">
        <f aca="false">VLOOKUP($D2025,metadata!$B$2:$Z$451,22,0)</f>
        <v>t-51</v>
      </c>
      <c r="Z2025" s="0" t="str">
        <f aca="false">VLOOKUP($D2025,metadata!$B$2:$Z$451,23,0)</f>
        <v/>
      </c>
      <c r="AA2025" s="0" t="str">
        <f aca="false">VLOOKUP($D2025,metadata!$B$2:$Z$451,24,0)</f>
        <v/>
      </c>
      <c r="AB2025" s="0" t="str">
        <f aca="false">VLOOKUP($D2025,metadata!$B$2:$Z$451,25,0)</f>
        <v>by hand</v>
      </c>
      <c r="AC2025" s="0" t="n">
        <v>10</v>
      </c>
      <c r="AD2025" s="0" t="n">
        <v>100</v>
      </c>
      <c r="AF2025" s="0" t="n">
        <f aca="false">IF(AE2025="",V2025,AE2025)</f>
        <v>240</v>
      </c>
      <c r="AG2025" s="0" t="n">
        <f aca="false">ROUND(AC2025,1)</f>
        <v>10</v>
      </c>
      <c r="AH2025" s="0" t="n">
        <v>2006</v>
      </c>
      <c r="AI2025" s="0" t="s">
        <v>37</v>
      </c>
      <c r="AJ2025" s="0" t="s">
        <v>37</v>
      </c>
    </row>
    <row r="2026" customFormat="false" ht="13.8" hidden="false" customHeight="false" outlineLevel="0" collapsed="false">
      <c r="C2026" s="0" t="n">
        <v>2034</v>
      </c>
      <c r="D2026" s="3" t="str">
        <f aca="false">VLOOKUP(C2026,$A$1:$B$451,2)</f>
        <v>51-21</v>
      </c>
      <c r="E2026" s="0" t="str">
        <f aca="false">VLOOKUP($D2026,metadata!$B$2:$S$451,2,0)</f>
        <v>Suwa, A; Gotoh, T</v>
      </c>
      <c r="F2026" s="0" t="str">
        <f aca="false">VLOOKUP($D2026,metadata!$B$2:$S$451,3,0)</f>
        <v>Geographic variation in diapause induction and mode of diapause inheritance in Tetranychus pueraricola</v>
      </c>
      <c r="G2026" s="0" t="str">
        <f aca="false">VLOOKUP($D2026,metadata!$B$2:$S$451,4,0)</f>
        <v>10.1111/j.1439-0418.2006.01050.x</v>
      </c>
      <c r="H2026" s="0" t="str">
        <f aca="false">VLOOKUP($D2026,metadata!$B$2:$S$451,5,0)</f>
        <v>y</v>
      </c>
      <c r="I2026" s="0" t="str">
        <f aca="false">VLOOKUP($D2026,metadata!$B$2:$S$451,6,0)</f>
        <v>a</v>
      </c>
      <c r="J2026" s="0" t="str">
        <f aca="false">VLOOKUP($D2026,metadata!$B$2:$S$451,7,0)</f>
        <v>i</v>
      </c>
      <c r="K2026" s="0" t="n">
        <f aca="false">VLOOKUP($D2026,metadata!$B$2:$S$451,8,0)</f>
        <v>32</v>
      </c>
      <c r="L2026" s="0" t="n">
        <f aca="false">VLOOKUP($D2026,metadata!$B$2:$S$451,9,0)</f>
        <v>5</v>
      </c>
      <c r="M2026" s="0" t="str">
        <f aca="false">VLOOKUP($D2026,metadata!$B$2:$S$451,10,0)</f>
        <v/>
      </c>
      <c r="N2026" s="0" t="str">
        <f aca="false">VLOOKUP($D2026,metadata!$B$2:$S$451,11,0)</f>
        <v>Tetranychus pueraricola</v>
      </c>
      <c r="O2026" s="0" t="str">
        <f aca="false">VLOOKUP($D2026,metadata!$B$2:$S$451,12,0)</f>
        <v>Trombidiformes</v>
      </c>
      <c r="P2026" s="0" t="n">
        <f aca="false">VLOOKUP($D2026,metadata!$B$2:$S$451,13,0)</f>
        <v>21</v>
      </c>
      <c r="Q2026" s="0" t="n">
        <f aca="false">VLOOKUP($D2026,metadata!$B$2:$S$451,14,0)</f>
        <v>33.6333333333333</v>
      </c>
      <c r="R2026" s="0" t="n">
        <f aca="false">VLOOKUP($D2026,metadata!$B$2:$S$451,15,0)</f>
        <v>133.783333333333</v>
      </c>
      <c r="S2026" s="0" t="str">
        <f aca="false">VLOOKUP($D2026,metadata!$B$2:$S$451,16,0)</f>
        <v/>
      </c>
      <c r="T2026" s="0" t="str">
        <f aca="false">VLOOKUP($D2026,metadata!$B$2:$S$451,17,0)</f>
        <v/>
      </c>
      <c r="U2026" s="0" t="str">
        <f aca="false">VLOOKUP($D2026,metadata!$B$2:$S$451,18,0)</f>
        <v/>
      </c>
      <c r="V2026" s="0" t="n">
        <f aca="false">VLOOKUP($D2026,metadata!$B$2:$Z$451,19,0)</f>
        <v>240</v>
      </c>
      <c r="W2026" s="0" t="str">
        <f aca="false">VLOOKUP($D2026,metadata!$B$2:$Z$451,20,0)</f>
        <v>global average</v>
      </c>
      <c r="X2026" s="0" t="str">
        <f aca="false">VLOOKUP($D2026,metadata!$B$2:$Z$451,21,0)</f>
        <v/>
      </c>
      <c r="Y2026" s="0" t="str">
        <f aca="false">VLOOKUP($D2026,metadata!$B$2:$Z$451,22,0)</f>
        <v>t-51</v>
      </c>
      <c r="Z2026" s="0" t="str">
        <f aca="false">VLOOKUP($D2026,metadata!$B$2:$Z$451,23,0)</f>
        <v/>
      </c>
      <c r="AA2026" s="0" t="str">
        <f aca="false">VLOOKUP($D2026,metadata!$B$2:$Z$451,24,0)</f>
        <v/>
      </c>
      <c r="AB2026" s="0" t="str">
        <f aca="false">VLOOKUP($D2026,metadata!$B$2:$Z$451,25,0)</f>
        <v>by hand</v>
      </c>
      <c r="AC2026" s="0" t="n">
        <v>11</v>
      </c>
      <c r="AD2026" s="0" t="n">
        <v>88.3333333333333</v>
      </c>
      <c r="AF2026" s="0" t="n">
        <f aca="false">IF(AE2026="",V2026,AE2026)</f>
        <v>240</v>
      </c>
      <c r="AG2026" s="0" t="n">
        <f aca="false">ROUND(AC2026,1)</f>
        <v>11</v>
      </c>
      <c r="AH2026" s="0" t="n">
        <v>2006</v>
      </c>
      <c r="AI2026" s="0" t="s">
        <v>37</v>
      </c>
      <c r="AJ2026" s="0" t="s">
        <v>37</v>
      </c>
    </row>
    <row r="2027" customFormat="false" ht="13.8" hidden="false" customHeight="false" outlineLevel="0" collapsed="false">
      <c r="C2027" s="0" t="n">
        <v>2035</v>
      </c>
      <c r="D2027" s="3" t="str">
        <f aca="false">VLOOKUP(C2027,$A$1:$B$451,2)</f>
        <v>51-21</v>
      </c>
      <c r="E2027" s="0" t="str">
        <f aca="false">VLOOKUP($D2027,metadata!$B$2:$S$451,2,0)</f>
        <v>Suwa, A; Gotoh, T</v>
      </c>
      <c r="F2027" s="0" t="str">
        <f aca="false">VLOOKUP($D2027,metadata!$B$2:$S$451,3,0)</f>
        <v>Geographic variation in diapause induction and mode of diapause inheritance in Tetranychus pueraricola</v>
      </c>
      <c r="G2027" s="0" t="str">
        <f aca="false">VLOOKUP($D2027,metadata!$B$2:$S$451,4,0)</f>
        <v>10.1111/j.1439-0418.2006.01050.x</v>
      </c>
      <c r="H2027" s="0" t="str">
        <f aca="false">VLOOKUP($D2027,metadata!$B$2:$S$451,5,0)</f>
        <v>y</v>
      </c>
      <c r="I2027" s="0" t="str">
        <f aca="false">VLOOKUP($D2027,metadata!$B$2:$S$451,6,0)</f>
        <v>a</v>
      </c>
      <c r="J2027" s="0" t="str">
        <f aca="false">VLOOKUP($D2027,metadata!$B$2:$S$451,7,0)</f>
        <v>i</v>
      </c>
      <c r="K2027" s="0" t="n">
        <f aca="false">VLOOKUP($D2027,metadata!$B$2:$S$451,8,0)</f>
        <v>32</v>
      </c>
      <c r="L2027" s="0" t="n">
        <f aca="false">VLOOKUP($D2027,metadata!$B$2:$S$451,9,0)</f>
        <v>5</v>
      </c>
      <c r="M2027" s="0" t="str">
        <f aca="false">VLOOKUP($D2027,metadata!$B$2:$S$451,10,0)</f>
        <v/>
      </c>
      <c r="N2027" s="0" t="str">
        <f aca="false">VLOOKUP($D2027,metadata!$B$2:$S$451,11,0)</f>
        <v>Tetranychus pueraricola</v>
      </c>
      <c r="O2027" s="0" t="str">
        <f aca="false">VLOOKUP($D2027,metadata!$B$2:$S$451,12,0)</f>
        <v>Trombidiformes</v>
      </c>
      <c r="P2027" s="0" t="n">
        <f aca="false">VLOOKUP($D2027,metadata!$B$2:$S$451,13,0)</f>
        <v>21</v>
      </c>
      <c r="Q2027" s="0" t="n">
        <f aca="false">VLOOKUP($D2027,metadata!$B$2:$S$451,14,0)</f>
        <v>33.6333333333333</v>
      </c>
      <c r="R2027" s="0" t="n">
        <f aca="false">VLOOKUP($D2027,metadata!$B$2:$S$451,15,0)</f>
        <v>133.783333333333</v>
      </c>
      <c r="S2027" s="0" t="str">
        <f aca="false">VLOOKUP($D2027,metadata!$B$2:$S$451,16,0)</f>
        <v/>
      </c>
      <c r="T2027" s="0" t="str">
        <f aca="false">VLOOKUP($D2027,metadata!$B$2:$S$451,17,0)</f>
        <v/>
      </c>
      <c r="U2027" s="0" t="str">
        <f aca="false">VLOOKUP($D2027,metadata!$B$2:$S$451,18,0)</f>
        <v/>
      </c>
      <c r="V2027" s="0" t="n">
        <f aca="false">VLOOKUP($D2027,metadata!$B$2:$Z$451,19,0)</f>
        <v>240</v>
      </c>
      <c r="W2027" s="0" t="str">
        <f aca="false">VLOOKUP($D2027,metadata!$B$2:$Z$451,20,0)</f>
        <v>global average</v>
      </c>
      <c r="X2027" s="0" t="str">
        <f aca="false">VLOOKUP($D2027,metadata!$B$2:$Z$451,21,0)</f>
        <v/>
      </c>
      <c r="Y2027" s="0" t="str">
        <f aca="false">VLOOKUP($D2027,metadata!$B$2:$Z$451,22,0)</f>
        <v>t-51</v>
      </c>
      <c r="Z2027" s="0" t="str">
        <f aca="false">VLOOKUP($D2027,metadata!$B$2:$Z$451,23,0)</f>
        <v/>
      </c>
      <c r="AA2027" s="0" t="str">
        <f aca="false">VLOOKUP($D2027,metadata!$B$2:$Z$451,24,0)</f>
        <v/>
      </c>
      <c r="AB2027" s="0" t="str">
        <f aca="false">VLOOKUP($D2027,metadata!$B$2:$Z$451,25,0)</f>
        <v>by hand</v>
      </c>
      <c r="AC2027" s="0" t="n">
        <v>11.5</v>
      </c>
      <c r="AD2027" s="0" t="n">
        <v>5</v>
      </c>
      <c r="AF2027" s="0" t="n">
        <f aca="false">IF(AE2027="",V2027,AE2027)</f>
        <v>240</v>
      </c>
      <c r="AG2027" s="0" t="n">
        <f aca="false">ROUND(AC2027,1)</f>
        <v>11.5</v>
      </c>
      <c r="AH2027" s="0" t="n">
        <v>2006</v>
      </c>
      <c r="AI2027" s="0" t="s">
        <v>37</v>
      </c>
      <c r="AJ2027" s="0" t="s">
        <v>37</v>
      </c>
    </row>
    <row r="2028" customFormat="false" ht="13.8" hidden="false" customHeight="false" outlineLevel="0" collapsed="false">
      <c r="C2028" s="0" t="n">
        <v>2036</v>
      </c>
      <c r="D2028" s="3" t="str">
        <f aca="false">VLOOKUP(C2028,$A$1:$B$451,2)</f>
        <v>51-21</v>
      </c>
      <c r="E2028" s="0" t="str">
        <f aca="false">VLOOKUP($D2028,metadata!$B$2:$S$451,2,0)</f>
        <v>Suwa, A; Gotoh, T</v>
      </c>
      <c r="F2028" s="0" t="str">
        <f aca="false">VLOOKUP($D2028,metadata!$B$2:$S$451,3,0)</f>
        <v>Geographic variation in diapause induction and mode of diapause inheritance in Tetranychus pueraricola</v>
      </c>
      <c r="G2028" s="0" t="str">
        <f aca="false">VLOOKUP($D2028,metadata!$B$2:$S$451,4,0)</f>
        <v>10.1111/j.1439-0418.2006.01050.x</v>
      </c>
      <c r="H2028" s="0" t="str">
        <f aca="false">VLOOKUP($D2028,metadata!$B$2:$S$451,5,0)</f>
        <v>y</v>
      </c>
      <c r="I2028" s="0" t="str">
        <f aca="false">VLOOKUP($D2028,metadata!$B$2:$S$451,6,0)</f>
        <v>a</v>
      </c>
      <c r="J2028" s="0" t="str">
        <f aca="false">VLOOKUP($D2028,metadata!$B$2:$S$451,7,0)</f>
        <v>i</v>
      </c>
      <c r="K2028" s="0" t="n">
        <f aca="false">VLOOKUP($D2028,metadata!$B$2:$S$451,8,0)</f>
        <v>32</v>
      </c>
      <c r="L2028" s="0" t="n">
        <f aca="false">VLOOKUP($D2028,metadata!$B$2:$S$451,9,0)</f>
        <v>5</v>
      </c>
      <c r="M2028" s="0" t="str">
        <f aca="false">VLOOKUP($D2028,metadata!$B$2:$S$451,10,0)</f>
        <v/>
      </c>
      <c r="N2028" s="0" t="str">
        <f aca="false">VLOOKUP($D2028,metadata!$B$2:$S$451,11,0)</f>
        <v>Tetranychus pueraricola</v>
      </c>
      <c r="O2028" s="0" t="str">
        <f aca="false">VLOOKUP($D2028,metadata!$B$2:$S$451,12,0)</f>
        <v>Trombidiformes</v>
      </c>
      <c r="P2028" s="0" t="n">
        <f aca="false">VLOOKUP($D2028,metadata!$B$2:$S$451,13,0)</f>
        <v>21</v>
      </c>
      <c r="Q2028" s="0" t="n">
        <f aca="false">VLOOKUP($D2028,metadata!$B$2:$S$451,14,0)</f>
        <v>33.6333333333333</v>
      </c>
      <c r="R2028" s="0" t="n">
        <f aca="false">VLOOKUP($D2028,metadata!$B$2:$S$451,15,0)</f>
        <v>133.783333333333</v>
      </c>
      <c r="S2028" s="0" t="str">
        <f aca="false">VLOOKUP($D2028,metadata!$B$2:$S$451,16,0)</f>
        <v/>
      </c>
      <c r="T2028" s="0" t="str">
        <f aca="false">VLOOKUP($D2028,metadata!$B$2:$S$451,17,0)</f>
        <v/>
      </c>
      <c r="U2028" s="0" t="str">
        <f aca="false">VLOOKUP($D2028,metadata!$B$2:$S$451,18,0)</f>
        <v/>
      </c>
      <c r="V2028" s="0" t="n">
        <f aca="false">VLOOKUP($D2028,metadata!$B$2:$Z$451,19,0)</f>
        <v>240</v>
      </c>
      <c r="W2028" s="0" t="str">
        <f aca="false">VLOOKUP($D2028,metadata!$B$2:$Z$451,20,0)</f>
        <v>global average</v>
      </c>
      <c r="X2028" s="0" t="str">
        <f aca="false">VLOOKUP($D2028,metadata!$B$2:$Z$451,21,0)</f>
        <v/>
      </c>
      <c r="Y2028" s="0" t="str">
        <f aca="false">VLOOKUP($D2028,metadata!$B$2:$Z$451,22,0)</f>
        <v>t-51</v>
      </c>
      <c r="Z2028" s="0" t="str">
        <f aca="false">VLOOKUP($D2028,metadata!$B$2:$Z$451,23,0)</f>
        <v/>
      </c>
      <c r="AA2028" s="0" t="str">
        <f aca="false">VLOOKUP($D2028,metadata!$B$2:$Z$451,24,0)</f>
        <v/>
      </c>
      <c r="AB2028" s="0" t="str">
        <f aca="false">VLOOKUP($D2028,metadata!$B$2:$Z$451,25,0)</f>
        <v>by hand</v>
      </c>
      <c r="AC2028" s="0" t="n">
        <v>12</v>
      </c>
      <c r="AD2028" s="0" t="n">
        <v>0</v>
      </c>
      <c r="AF2028" s="0" t="n">
        <f aca="false">IF(AE2028="",V2028,AE2028)</f>
        <v>240</v>
      </c>
      <c r="AG2028" s="0" t="n">
        <f aca="false">ROUND(AC2028,1)</f>
        <v>12</v>
      </c>
      <c r="AH2028" s="0" t="n">
        <v>2006</v>
      </c>
      <c r="AI2028" s="0" t="s">
        <v>37</v>
      </c>
      <c r="AJ2028" s="0" t="s">
        <v>37</v>
      </c>
    </row>
    <row r="2029" customFormat="false" ht="13.8" hidden="false" customHeight="false" outlineLevel="0" collapsed="false">
      <c r="C2029" s="0" t="n">
        <v>2037</v>
      </c>
      <c r="D2029" s="3" t="str">
        <f aca="false">VLOOKUP(C2029,$A$1:$B$451,2)</f>
        <v>51-21</v>
      </c>
      <c r="E2029" s="0" t="str">
        <f aca="false">VLOOKUP($D2029,metadata!$B$2:$S$451,2,0)</f>
        <v>Suwa, A; Gotoh, T</v>
      </c>
      <c r="F2029" s="0" t="str">
        <f aca="false">VLOOKUP($D2029,metadata!$B$2:$S$451,3,0)</f>
        <v>Geographic variation in diapause induction and mode of diapause inheritance in Tetranychus pueraricola</v>
      </c>
      <c r="G2029" s="0" t="str">
        <f aca="false">VLOOKUP($D2029,metadata!$B$2:$S$451,4,0)</f>
        <v>10.1111/j.1439-0418.2006.01050.x</v>
      </c>
      <c r="H2029" s="0" t="str">
        <f aca="false">VLOOKUP($D2029,metadata!$B$2:$S$451,5,0)</f>
        <v>y</v>
      </c>
      <c r="I2029" s="0" t="str">
        <f aca="false">VLOOKUP($D2029,metadata!$B$2:$S$451,6,0)</f>
        <v>a</v>
      </c>
      <c r="J2029" s="0" t="str">
        <f aca="false">VLOOKUP($D2029,metadata!$B$2:$S$451,7,0)</f>
        <v>i</v>
      </c>
      <c r="K2029" s="0" t="n">
        <f aca="false">VLOOKUP($D2029,metadata!$B$2:$S$451,8,0)</f>
        <v>32</v>
      </c>
      <c r="L2029" s="0" t="n">
        <f aca="false">VLOOKUP($D2029,metadata!$B$2:$S$451,9,0)</f>
        <v>5</v>
      </c>
      <c r="M2029" s="0" t="str">
        <f aca="false">VLOOKUP($D2029,metadata!$B$2:$S$451,10,0)</f>
        <v/>
      </c>
      <c r="N2029" s="0" t="str">
        <f aca="false">VLOOKUP($D2029,metadata!$B$2:$S$451,11,0)</f>
        <v>Tetranychus pueraricola</v>
      </c>
      <c r="O2029" s="0" t="str">
        <f aca="false">VLOOKUP($D2029,metadata!$B$2:$S$451,12,0)</f>
        <v>Trombidiformes</v>
      </c>
      <c r="P2029" s="0" t="n">
        <f aca="false">VLOOKUP($D2029,metadata!$B$2:$S$451,13,0)</f>
        <v>21</v>
      </c>
      <c r="Q2029" s="0" t="n">
        <f aca="false">VLOOKUP($D2029,metadata!$B$2:$S$451,14,0)</f>
        <v>33.6333333333333</v>
      </c>
      <c r="R2029" s="0" t="n">
        <f aca="false">VLOOKUP($D2029,metadata!$B$2:$S$451,15,0)</f>
        <v>133.783333333333</v>
      </c>
      <c r="S2029" s="0" t="str">
        <f aca="false">VLOOKUP($D2029,metadata!$B$2:$S$451,16,0)</f>
        <v/>
      </c>
      <c r="T2029" s="0" t="str">
        <f aca="false">VLOOKUP($D2029,metadata!$B$2:$S$451,17,0)</f>
        <v/>
      </c>
      <c r="U2029" s="0" t="str">
        <f aca="false">VLOOKUP($D2029,metadata!$B$2:$S$451,18,0)</f>
        <v/>
      </c>
      <c r="V2029" s="0" t="n">
        <f aca="false">VLOOKUP($D2029,metadata!$B$2:$Z$451,19,0)</f>
        <v>240</v>
      </c>
      <c r="W2029" s="0" t="str">
        <f aca="false">VLOOKUP($D2029,metadata!$B$2:$Z$451,20,0)</f>
        <v>global average</v>
      </c>
      <c r="X2029" s="0" t="str">
        <f aca="false">VLOOKUP($D2029,metadata!$B$2:$Z$451,21,0)</f>
        <v/>
      </c>
      <c r="Y2029" s="0" t="str">
        <f aca="false">VLOOKUP($D2029,metadata!$B$2:$Z$451,22,0)</f>
        <v>t-51</v>
      </c>
      <c r="Z2029" s="0" t="str">
        <f aca="false">VLOOKUP($D2029,metadata!$B$2:$Z$451,23,0)</f>
        <v/>
      </c>
      <c r="AA2029" s="0" t="str">
        <f aca="false">VLOOKUP($D2029,metadata!$B$2:$Z$451,24,0)</f>
        <v/>
      </c>
      <c r="AB2029" s="0" t="str">
        <f aca="false">VLOOKUP($D2029,metadata!$B$2:$Z$451,25,0)</f>
        <v>by hand</v>
      </c>
      <c r="AC2029" s="0" t="n">
        <v>13</v>
      </c>
      <c r="AD2029" s="0" t="n">
        <v>0</v>
      </c>
      <c r="AF2029" s="0" t="n">
        <f aca="false">IF(AE2029="",V2029,AE2029)</f>
        <v>240</v>
      </c>
      <c r="AG2029" s="0" t="n">
        <f aca="false">ROUND(AC2029,1)</f>
        <v>13</v>
      </c>
      <c r="AH2029" s="0" t="n">
        <v>2006</v>
      </c>
      <c r="AI2029" s="0" t="s">
        <v>37</v>
      </c>
      <c r="AJ2029" s="0" t="s">
        <v>37</v>
      </c>
    </row>
    <row r="2030" customFormat="false" ht="13.8" hidden="false" customHeight="false" outlineLevel="0" collapsed="false">
      <c r="C2030" s="0" t="n">
        <v>2038</v>
      </c>
      <c r="D2030" s="3" t="str">
        <f aca="false">VLOOKUP(C2030,$A$1:$B$451,2)</f>
        <v>51-22</v>
      </c>
      <c r="E2030" s="0" t="str">
        <f aca="false">VLOOKUP($D2030,metadata!$B$2:$S$451,2,0)</f>
        <v>Suwa, A; Gotoh, T</v>
      </c>
      <c r="F2030" s="0" t="str">
        <f aca="false">VLOOKUP($D2030,metadata!$B$2:$S$451,3,0)</f>
        <v>Geographic variation in diapause induction and mode of diapause inheritance in Tetranychus pueraricola</v>
      </c>
      <c r="G2030" s="0" t="str">
        <f aca="false">VLOOKUP($D2030,metadata!$B$2:$S$451,4,0)</f>
        <v>10.1111/j.1439-0418.2006.01050.x</v>
      </c>
      <c r="H2030" s="0" t="str">
        <f aca="false">VLOOKUP($D2030,metadata!$B$2:$S$451,5,0)</f>
        <v>y</v>
      </c>
      <c r="I2030" s="0" t="str">
        <f aca="false">VLOOKUP($D2030,metadata!$B$2:$S$451,6,0)</f>
        <v>a</v>
      </c>
      <c r="J2030" s="0" t="str">
        <f aca="false">VLOOKUP($D2030,metadata!$B$2:$S$451,7,0)</f>
        <v>i</v>
      </c>
      <c r="K2030" s="0" t="n">
        <f aca="false">VLOOKUP($D2030,metadata!$B$2:$S$451,8,0)</f>
        <v>32</v>
      </c>
      <c r="L2030" s="0" t="n">
        <f aca="false">VLOOKUP($D2030,metadata!$B$2:$S$451,9,0)</f>
        <v>5</v>
      </c>
      <c r="M2030" s="0" t="str">
        <f aca="false">VLOOKUP($D2030,metadata!$B$2:$S$451,10,0)</f>
        <v/>
      </c>
      <c r="N2030" s="0" t="str">
        <f aca="false">VLOOKUP($D2030,metadata!$B$2:$S$451,11,0)</f>
        <v>Tetranychus pueraricola</v>
      </c>
      <c r="O2030" s="0" t="str">
        <f aca="false">VLOOKUP($D2030,metadata!$B$2:$S$451,12,0)</f>
        <v>Trombidiformes</v>
      </c>
      <c r="P2030" s="0" t="n">
        <f aca="false">VLOOKUP($D2030,metadata!$B$2:$S$451,13,0)</f>
        <v>22</v>
      </c>
      <c r="Q2030" s="0" t="n">
        <f aca="false">VLOOKUP($D2030,metadata!$B$2:$S$451,14,0)</f>
        <v>33.2</v>
      </c>
      <c r="R2030" s="0" t="n">
        <f aca="false">VLOOKUP($D2030,metadata!$B$2:$S$451,15,0)</f>
        <v>133.133333333333</v>
      </c>
      <c r="S2030" s="0" t="str">
        <f aca="false">VLOOKUP($D2030,metadata!$B$2:$S$451,16,0)</f>
        <v/>
      </c>
      <c r="T2030" s="0" t="str">
        <f aca="false">VLOOKUP($D2030,metadata!$B$2:$S$451,17,0)</f>
        <v/>
      </c>
      <c r="U2030" s="0" t="str">
        <f aca="false">VLOOKUP($D2030,metadata!$B$2:$S$451,18,0)</f>
        <v/>
      </c>
      <c r="V2030" s="0" t="n">
        <f aca="false">VLOOKUP($D2030,metadata!$B$2:$Z$451,19,0)</f>
        <v>240</v>
      </c>
      <c r="W2030" s="0" t="str">
        <f aca="false">VLOOKUP($D2030,metadata!$B$2:$Z$451,20,0)</f>
        <v>global average</v>
      </c>
      <c r="X2030" s="0" t="str">
        <f aca="false">VLOOKUP($D2030,metadata!$B$2:$Z$451,21,0)</f>
        <v/>
      </c>
      <c r="Y2030" s="0" t="str">
        <f aca="false">VLOOKUP($D2030,metadata!$B$2:$Z$451,22,0)</f>
        <v>t-51</v>
      </c>
      <c r="Z2030" s="0" t="str">
        <f aca="false">VLOOKUP($D2030,metadata!$B$2:$Z$451,23,0)</f>
        <v/>
      </c>
      <c r="AA2030" s="0" t="str">
        <f aca="false">VLOOKUP($D2030,metadata!$B$2:$Z$451,24,0)</f>
        <v/>
      </c>
      <c r="AB2030" s="0" t="str">
        <f aca="false">VLOOKUP($D2030,metadata!$B$2:$Z$451,25,0)</f>
        <v>by hand</v>
      </c>
      <c r="AC2030" s="0" t="n">
        <v>10</v>
      </c>
      <c r="AD2030" s="0" t="n">
        <v>100</v>
      </c>
      <c r="AF2030" s="0" t="n">
        <f aca="false">IF(AE2030="",V2030,AE2030)</f>
        <v>240</v>
      </c>
      <c r="AG2030" s="0" t="n">
        <f aca="false">ROUND(AC2030,1)</f>
        <v>10</v>
      </c>
      <c r="AH2030" s="0" t="n">
        <v>2006</v>
      </c>
      <c r="AI2030" s="0" t="s">
        <v>37</v>
      </c>
      <c r="AJ2030" s="0" t="s">
        <v>37</v>
      </c>
    </row>
    <row r="2031" customFormat="false" ht="13.8" hidden="false" customHeight="false" outlineLevel="0" collapsed="false">
      <c r="C2031" s="0" t="n">
        <v>2039</v>
      </c>
      <c r="D2031" s="3" t="str">
        <f aca="false">VLOOKUP(C2031,$A$1:$B$451,2)</f>
        <v>51-22</v>
      </c>
      <c r="E2031" s="0" t="str">
        <f aca="false">VLOOKUP($D2031,metadata!$B$2:$S$451,2,0)</f>
        <v>Suwa, A; Gotoh, T</v>
      </c>
      <c r="F2031" s="0" t="str">
        <f aca="false">VLOOKUP($D2031,metadata!$B$2:$S$451,3,0)</f>
        <v>Geographic variation in diapause induction and mode of diapause inheritance in Tetranychus pueraricola</v>
      </c>
      <c r="G2031" s="0" t="str">
        <f aca="false">VLOOKUP($D2031,metadata!$B$2:$S$451,4,0)</f>
        <v>10.1111/j.1439-0418.2006.01050.x</v>
      </c>
      <c r="H2031" s="0" t="str">
        <f aca="false">VLOOKUP($D2031,metadata!$B$2:$S$451,5,0)</f>
        <v>y</v>
      </c>
      <c r="I2031" s="0" t="str">
        <f aca="false">VLOOKUP($D2031,metadata!$B$2:$S$451,6,0)</f>
        <v>a</v>
      </c>
      <c r="J2031" s="0" t="str">
        <f aca="false">VLOOKUP($D2031,metadata!$B$2:$S$451,7,0)</f>
        <v>i</v>
      </c>
      <c r="K2031" s="0" t="n">
        <f aca="false">VLOOKUP($D2031,metadata!$B$2:$S$451,8,0)</f>
        <v>32</v>
      </c>
      <c r="L2031" s="0" t="n">
        <f aca="false">VLOOKUP($D2031,metadata!$B$2:$S$451,9,0)</f>
        <v>5</v>
      </c>
      <c r="M2031" s="0" t="str">
        <f aca="false">VLOOKUP($D2031,metadata!$B$2:$S$451,10,0)</f>
        <v/>
      </c>
      <c r="N2031" s="0" t="str">
        <f aca="false">VLOOKUP($D2031,metadata!$B$2:$S$451,11,0)</f>
        <v>Tetranychus pueraricola</v>
      </c>
      <c r="O2031" s="0" t="str">
        <f aca="false">VLOOKUP($D2031,metadata!$B$2:$S$451,12,0)</f>
        <v>Trombidiformes</v>
      </c>
      <c r="P2031" s="0" t="n">
        <f aca="false">VLOOKUP($D2031,metadata!$B$2:$S$451,13,0)</f>
        <v>22</v>
      </c>
      <c r="Q2031" s="0" t="n">
        <f aca="false">VLOOKUP($D2031,metadata!$B$2:$S$451,14,0)</f>
        <v>33.2</v>
      </c>
      <c r="R2031" s="0" t="n">
        <f aca="false">VLOOKUP($D2031,metadata!$B$2:$S$451,15,0)</f>
        <v>133.133333333333</v>
      </c>
      <c r="S2031" s="0" t="str">
        <f aca="false">VLOOKUP($D2031,metadata!$B$2:$S$451,16,0)</f>
        <v/>
      </c>
      <c r="T2031" s="0" t="str">
        <f aca="false">VLOOKUP($D2031,metadata!$B$2:$S$451,17,0)</f>
        <v/>
      </c>
      <c r="U2031" s="0" t="str">
        <f aca="false">VLOOKUP($D2031,metadata!$B$2:$S$451,18,0)</f>
        <v/>
      </c>
      <c r="V2031" s="0" t="n">
        <f aca="false">VLOOKUP($D2031,metadata!$B$2:$Z$451,19,0)</f>
        <v>240</v>
      </c>
      <c r="W2031" s="0" t="str">
        <f aca="false">VLOOKUP($D2031,metadata!$B$2:$Z$451,20,0)</f>
        <v>global average</v>
      </c>
      <c r="X2031" s="0" t="str">
        <f aca="false">VLOOKUP($D2031,metadata!$B$2:$Z$451,21,0)</f>
        <v/>
      </c>
      <c r="Y2031" s="0" t="str">
        <f aca="false">VLOOKUP($D2031,metadata!$B$2:$Z$451,22,0)</f>
        <v>t-51</v>
      </c>
      <c r="Z2031" s="0" t="str">
        <f aca="false">VLOOKUP($D2031,metadata!$B$2:$Z$451,23,0)</f>
        <v/>
      </c>
      <c r="AA2031" s="0" t="str">
        <f aca="false">VLOOKUP($D2031,metadata!$B$2:$Z$451,24,0)</f>
        <v/>
      </c>
      <c r="AB2031" s="0" t="str">
        <f aca="false">VLOOKUP($D2031,metadata!$B$2:$Z$451,25,0)</f>
        <v>by hand</v>
      </c>
      <c r="AC2031" s="0" t="n">
        <v>11</v>
      </c>
      <c r="AD2031" s="0" t="n">
        <v>100</v>
      </c>
      <c r="AF2031" s="0" t="n">
        <f aca="false">IF(AE2031="",V2031,AE2031)</f>
        <v>240</v>
      </c>
      <c r="AG2031" s="0" t="n">
        <f aca="false">ROUND(AC2031,1)</f>
        <v>11</v>
      </c>
      <c r="AH2031" s="0" t="n">
        <v>2006</v>
      </c>
      <c r="AI2031" s="0" t="s">
        <v>37</v>
      </c>
      <c r="AJ2031" s="0" t="s">
        <v>37</v>
      </c>
    </row>
    <row r="2032" customFormat="false" ht="13.8" hidden="false" customHeight="false" outlineLevel="0" collapsed="false">
      <c r="C2032" s="0" t="n">
        <v>2040</v>
      </c>
      <c r="D2032" s="3" t="str">
        <f aca="false">VLOOKUP(C2032,$A$1:$B$451,2)</f>
        <v>51-22</v>
      </c>
      <c r="E2032" s="0" t="str">
        <f aca="false">VLOOKUP($D2032,metadata!$B$2:$S$451,2,0)</f>
        <v>Suwa, A; Gotoh, T</v>
      </c>
      <c r="F2032" s="0" t="str">
        <f aca="false">VLOOKUP($D2032,metadata!$B$2:$S$451,3,0)</f>
        <v>Geographic variation in diapause induction and mode of diapause inheritance in Tetranychus pueraricola</v>
      </c>
      <c r="G2032" s="0" t="str">
        <f aca="false">VLOOKUP($D2032,metadata!$B$2:$S$451,4,0)</f>
        <v>10.1111/j.1439-0418.2006.01050.x</v>
      </c>
      <c r="H2032" s="0" t="str">
        <f aca="false">VLOOKUP($D2032,metadata!$B$2:$S$451,5,0)</f>
        <v>y</v>
      </c>
      <c r="I2032" s="0" t="str">
        <f aca="false">VLOOKUP($D2032,metadata!$B$2:$S$451,6,0)</f>
        <v>a</v>
      </c>
      <c r="J2032" s="0" t="str">
        <f aca="false">VLOOKUP($D2032,metadata!$B$2:$S$451,7,0)</f>
        <v>i</v>
      </c>
      <c r="K2032" s="0" t="n">
        <f aca="false">VLOOKUP($D2032,metadata!$B$2:$S$451,8,0)</f>
        <v>32</v>
      </c>
      <c r="L2032" s="0" t="n">
        <f aca="false">VLOOKUP($D2032,metadata!$B$2:$S$451,9,0)</f>
        <v>5</v>
      </c>
      <c r="M2032" s="0" t="str">
        <f aca="false">VLOOKUP($D2032,metadata!$B$2:$S$451,10,0)</f>
        <v/>
      </c>
      <c r="N2032" s="0" t="str">
        <f aca="false">VLOOKUP($D2032,metadata!$B$2:$S$451,11,0)</f>
        <v>Tetranychus pueraricola</v>
      </c>
      <c r="O2032" s="0" t="str">
        <f aca="false">VLOOKUP($D2032,metadata!$B$2:$S$451,12,0)</f>
        <v>Trombidiformes</v>
      </c>
      <c r="P2032" s="0" t="n">
        <f aca="false">VLOOKUP($D2032,metadata!$B$2:$S$451,13,0)</f>
        <v>22</v>
      </c>
      <c r="Q2032" s="0" t="n">
        <f aca="false">VLOOKUP($D2032,metadata!$B$2:$S$451,14,0)</f>
        <v>33.2</v>
      </c>
      <c r="R2032" s="0" t="n">
        <f aca="false">VLOOKUP($D2032,metadata!$B$2:$S$451,15,0)</f>
        <v>133.133333333333</v>
      </c>
      <c r="S2032" s="0" t="str">
        <f aca="false">VLOOKUP($D2032,metadata!$B$2:$S$451,16,0)</f>
        <v/>
      </c>
      <c r="T2032" s="0" t="str">
        <f aca="false">VLOOKUP($D2032,metadata!$B$2:$S$451,17,0)</f>
        <v/>
      </c>
      <c r="U2032" s="0" t="str">
        <f aca="false">VLOOKUP($D2032,metadata!$B$2:$S$451,18,0)</f>
        <v/>
      </c>
      <c r="V2032" s="0" t="n">
        <f aca="false">VLOOKUP($D2032,metadata!$B$2:$Z$451,19,0)</f>
        <v>240</v>
      </c>
      <c r="W2032" s="0" t="str">
        <f aca="false">VLOOKUP($D2032,metadata!$B$2:$Z$451,20,0)</f>
        <v>global average</v>
      </c>
      <c r="X2032" s="0" t="str">
        <f aca="false">VLOOKUP($D2032,metadata!$B$2:$Z$451,21,0)</f>
        <v/>
      </c>
      <c r="Y2032" s="0" t="str">
        <f aca="false">VLOOKUP($D2032,metadata!$B$2:$Z$451,22,0)</f>
        <v>t-51</v>
      </c>
      <c r="Z2032" s="0" t="str">
        <f aca="false">VLOOKUP($D2032,metadata!$B$2:$Z$451,23,0)</f>
        <v/>
      </c>
      <c r="AA2032" s="0" t="str">
        <f aca="false">VLOOKUP($D2032,metadata!$B$2:$Z$451,24,0)</f>
        <v/>
      </c>
      <c r="AB2032" s="0" t="str">
        <f aca="false">VLOOKUP($D2032,metadata!$B$2:$Z$451,25,0)</f>
        <v>by hand</v>
      </c>
      <c r="AC2032" s="0" t="n">
        <v>11.5</v>
      </c>
      <c r="AD2032" s="0" t="n">
        <v>33.3333333333333</v>
      </c>
      <c r="AF2032" s="0" t="n">
        <f aca="false">IF(AE2032="",V2032,AE2032)</f>
        <v>240</v>
      </c>
      <c r="AG2032" s="0" t="n">
        <f aca="false">ROUND(AC2032,1)</f>
        <v>11.5</v>
      </c>
      <c r="AH2032" s="0" t="n">
        <v>2006</v>
      </c>
      <c r="AI2032" s="0" t="s">
        <v>37</v>
      </c>
      <c r="AJ2032" s="0" t="s">
        <v>37</v>
      </c>
    </row>
    <row r="2033" customFormat="false" ht="13.8" hidden="false" customHeight="false" outlineLevel="0" collapsed="false">
      <c r="C2033" s="0" t="n">
        <v>2041</v>
      </c>
      <c r="D2033" s="3" t="str">
        <f aca="false">VLOOKUP(C2033,$A$1:$B$451,2)</f>
        <v>51-22</v>
      </c>
      <c r="E2033" s="0" t="str">
        <f aca="false">VLOOKUP($D2033,metadata!$B$2:$S$451,2,0)</f>
        <v>Suwa, A; Gotoh, T</v>
      </c>
      <c r="F2033" s="0" t="str">
        <f aca="false">VLOOKUP($D2033,metadata!$B$2:$S$451,3,0)</f>
        <v>Geographic variation in diapause induction and mode of diapause inheritance in Tetranychus pueraricola</v>
      </c>
      <c r="G2033" s="0" t="str">
        <f aca="false">VLOOKUP($D2033,metadata!$B$2:$S$451,4,0)</f>
        <v>10.1111/j.1439-0418.2006.01050.x</v>
      </c>
      <c r="H2033" s="0" t="str">
        <f aca="false">VLOOKUP($D2033,metadata!$B$2:$S$451,5,0)</f>
        <v>y</v>
      </c>
      <c r="I2033" s="0" t="str">
        <f aca="false">VLOOKUP($D2033,metadata!$B$2:$S$451,6,0)</f>
        <v>a</v>
      </c>
      <c r="J2033" s="0" t="str">
        <f aca="false">VLOOKUP($D2033,metadata!$B$2:$S$451,7,0)</f>
        <v>i</v>
      </c>
      <c r="K2033" s="0" t="n">
        <f aca="false">VLOOKUP($D2033,metadata!$B$2:$S$451,8,0)</f>
        <v>32</v>
      </c>
      <c r="L2033" s="0" t="n">
        <f aca="false">VLOOKUP($D2033,metadata!$B$2:$S$451,9,0)</f>
        <v>5</v>
      </c>
      <c r="M2033" s="0" t="str">
        <f aca="false">VLOOKUP($D2033,metadata!$B$2:$S$451,10,0)</f>
        <v/>
      </c>
      <c r="N2033" s="0" t="str">
        <f aca="false">VLOOKUP($D2033,metadata!$B$2:$S$451,11,0)</f>
        <v>Tetranychus pueraricola</v>
      </c>
      <c r="O2033" s="0" t="str">
        <f aca="false">VLOOKUP($D2033,metadata!$B$2:$S$451,12,0)</f>
        <v>Trombidiformes</v>
      </c>
      <c r="P2033" s="0" t="n">
        <f aca="false">VLOOKUP($D2033,metadata!$B$2:$S$451,13,0)</f>
        <v>22</v>
      </c>
      <c r="Q2033" s="0" t="n">
        <f aca="false">VLOOKUP($D2033,metadata!$B$2:$S$451,14,0)</f>
        <v>33.2</v>
      </c>
      <c r="R2033" s="0" t="n">
        <f aca="false">VLOOKUP($D2033,metadata!$B$2:$S$451,15,0)</f>
        <v>133.133333333333</v>
      </c>
      <c r="S2033" s="0" t="str">
        <f aca="false">VLOOKUP($D2033,metadata!$B$2:$S$451,16,0)</f>
        <v/>
      </c>
      <c r="T2033" s="0" t="str">
        <f aca="false">VLOOKUP($D2033,metadata!$B$2:$S$451,17,0)</f>
        <v/>
      </c>
      <c r="U2033" s="0" t="str">
        <f aca="false">VLOOKUP($D2033,metadata!$B$2:$S$451,18,0)</f>
        <v/>
      </c>
      <c r="V2033" s="0" t="n">
        <f aca="false">VLOOKUP($D2033,metadata!$B$2:$Z$451,19,0)</f>
        <v>240</v>
      </c>
      <c r="W2033" s="0" t="str">
        <f aca="false">VLOOKUP($D2033,metadata!$B$2:$Z$451,20,0)</f>
        <v>global average</v>
      </c>
      <c r="X2033" s="0" t="str">
        <f aca="false">VLOOKUP($D2033,metadata!$B$2:$Z$451,21,0)</f>
        <v/>
      </c>
      <c r="Y2033" s="0" t="str">
        <f aca="false">VLOOKUP($D2033,metadata!$B$2:$Z$451,22,0)</f>
        <v>t-51</v>
      </c>
      <c r="Z2033" s="0" t="str">
        <f aca="false">VLOOKUP($D2033,metadata!$B$2:$Z$451,23,0)</f>
        <v/>
      </c>
      <c r="AA2033" s="0" t="str">
        <f aca="false">VLOOKUP($D2033,metadata!$B$2:$Z$451,24,0)</f>
        <v/>
      </c>
      <c r="AB2033" s="0" t="str">
        <f aca="false">VLOOKUP($D2033,metadata!$B$2:$Z$451,25,0)</f>
        <v>by hand</v>
      </c>
      <c r="AC2033" s="0" t="n">
        <v>12</v>
      </c>
      <c r="AD2033" s="0" t="n">
        <v>5</v>
      </c>
      <c r="AF2033" s="0" t="n">
        <f aca="false">IF(AE2033="",V2033,AE2033)</f>
        <v>240</v>
      </c>
      <c r="AG2033" s="0" t="n">
        <f aca="false">ROUND(AC2033,1)</f>
        <v>12</v>
      </c>
      <c r="AH2033" s="0" t="n">
        <v>2006</v>
      </c>
      <c r="AI2033" s="0" t="s">
        <v>37</v>
      </c>
      <c r="AJ2033" s="0" t="s">
        <v>37</v>
      </c>
    </row>
    <row r="2034" customFormat="false" ht="13.8" hidden="false" customHeight="false" outlineLevel="0" collapsed="false">
      <c r="C2034" s="0" t="n">
        <v>2042</v>
      </c>
      <c r="D2034" s="3" t="str">
        <f aca="false">VLOOKUP(C2034,$A$1:$B$451,2)</f>
        <v>51-22</v>
      </c>
      <c r="E2034" s="0" t="str">
        <f aca="false">VLOOKUP($D2034,metadata!$B$2:$S$451,2,0)</f>
        <v>Suwa, A; Gotoh, T</v>
      </c>
      <c r="F2034" s="0" t="str">
        <f aca="false">VLOOKUP($D2034,metadata!$B$2:$S$451,3,0)</f>
        <v>Geographic variation in diapause induction and mode of diapause inheritance in Tetranychus pueraricola</v>
      </c>
      <c r="G2034" s="0" t="str">
        <f aca="false">VLOOKUP($D2034,metadata!$B$2:$S$451,4,0)</f>
        <v>10.1111/j.1439-0418.2006.01050.x</v>
      </c>
      <c r="H2034" s="0" t="str">
        <f aca="false">VLOOKUP($D2034,metadata!$B$2:$S$451,5,0)</f>
        <v>y</v>
      </c>
      <c r="I2034" s="0" t="str">
        <f aca="false">VLOOKUP($D2034,metadata!$B$2:$S$451,6,0)</f>
        <v>a</v>
      </c>
      <c r="J2034" s="0" t="str">
        <f aca="false">VLOOKUP($D2034,metadata!$B$2:$S$451,7,0)</f>
        <v>i</v>
      </c>
      <c r="K2034" s="0" t="n">
        <f aca="false">VLOOKUP($D2034,metadata!$B$2:$S$451,8,0)</f>
        <v>32</v>
      </c>
      <c r="L2034" s="0" t="n">
        <f aca="false">VLOOKUP($D2034,metadata!$B$2:$S$451,9,0)</f>
        <v>5</v>
      </c>
      <c r="M2034" s="0" t="str">
        <f aca="false">VLOOKUP($D2034,metadata!$B$2:$S$451,10,0)</f>
        <v/>
      </c>
      <c r="N2034" s="0" t="str">
        <f aca="false">VLOOKUP($D2034,metadata!$B$2:$S$451,11,0)</f>
        <v>Tetranychus pueraricola</v>
      </c>
      <c r="O2034" s="0" t="str">
        <f aca="false">VLOOKUP($D2034,metadata!$B$2:$S$451,12,0)</f>
        <v>Trombidiformes</v>
      </c>
      <c r="P2034" s="0" t="n">
        <f aca="false">VLOOKUP($D2034,metadata!$B$2:$S$451,13,0)</f>
        <v>22</v>
      </c>
      <c r="Q2034" s="0" t="n">
        <f aca="false">VLOOKUP($D2034,metadata!$B$2:$S$451,14,0)</f>
        <v>33.2</v>
      </c>
      <c r="R2034" s="0" t="n">
        <f aca="false">VLOOKUP($D2034,metadata!$B$2:$S$451,15,0)</f>
        <v>133.133333333333</v>
      </c>
      <c r="S2034" s="0" t="str">
        <f aca="false">VLOOKUP($D2034,metadata!$B$2:$S$451,16,0)</f>
        <v/>
      </c>
      <c r="T2034" s="0" t="str">
        <f aca="false">VLOOKUP($D2034,metadata!$B$2:$S$451,17,0)</f>
        <v/>
      </c>
      <c r="U2034" s="0" t="str">
        <f aca="false">VLOOKUP($D2034,metadata!$B$2:$S$451,18,0)</f>
        <v/>
      </c>
      <c r="V2034" s="0" t="n">
        <f aca="false">VLOOKUP($D2034,metadata!$B$2:$Z$451,19,0)</f>
        <v>240</v>
      </c>
      <c r="W2034" s="0" t="str">
        <f aca="false">VLOOKUP($D2034,metadata!$B$2:$Z$451,20,0)</f>
        <v>global average</v>
      </c>
      <c r="X2034" s="0" t="str">
        <f aca="false">VLOOKUP($D2034,metadata!$B$2:$Z$451,21,0)</f>
        <v/>
      </c>
      <c r="Y2034" s="0" t="str">
        <f aca="false">VLOOKUP($D2034,metadata!$B$2:$Z$451,22,0)</f>
        <v>t-51</v>
      </c>
      <c r="Z2034" s="0" t="str">
        <f aca="false">VLOOKUP($D2034,metadata!$B$2:$Z$451,23,0)</f>
        <v/>
      </c>
      <c r="AA2034" s="0" t="str">
        <f aca="false">VLOOKUP($D2034,metadata!$B$2:$Z$451,24,0)</f>
        <v/>
      </c>
      <c r="AB2034" s="0" t="str">
        <f aca="false">VLOOKUP($D2034,metadata!$B$2:$Z$451,25,0)</f>
        <v>by hand</v>
      </c>
      <c r="AC2034" s="0" t="n">
        <v>13</v>
      </c>
      <c r="AD2034" s="0" t="n">
        <v>0</v>
      </c>
      <c r="AF2034" s="0" t="n">
        <f aca="false">IF(AE2034="",V2034,AE2034)</f>
        <v>240</v>
      </c>
      <c r="AG2034" s="0" t="n">
        <f aca="false">ROUND(AC2034,1)</f>
        <v>13</v>
      </c>
      <c r="AH2034" s="0" t="n">
        <v>2006</v>
      </c>
      <c r="AI2034" s="0" t="s">
        <v>37</v>
      </c>
      <c r="AJ2034" s="0" t="s">
        <v>37</v>
      </c>
    </row>
    <row r="2035" customFormat="false" ht="13.8" hidden="false" customHeight="false" outlineLevel="0" collapsed="false">
      <c r="C2035" s="0" t="n">
        <v>2043</v>
      </c>
      <c r="D2035" s="3" t="str">
        <f aca="false">VLOOKUP(C2035,$A$1:$B$451,2)</f>
        <v>51-23</v>
      </c>
      <c r="E2035" s="0" t="str">
        <f aca="false">VLOOKUP($D2035,metadata!$B$2:$S$451,2,0)</f>
        <v>Suwa, A; Gotoh, T</v>
      </c>
      <c r="F2035" s="0" t="str">
        <f aca="false">VLOOKUP($D2035,metadata!$B$2:$S$451,3,0)</f>
        <v>Geographic variation in diapause induction and mode of diapause inheritance in Tetranychus pueraricola</v>
      </c>
      <c r="G2035" s="0" t="str">
        <f aca="false">VLOOKUP($D2035,metadata!$B$2:$S$451,4,0)</f>
        <v>10.1111/j.1439-0418.2006.01050.x</v>
      </c>
      <c r="H2035" s="0" t="str">
        <f aca="false">VLOOKUP($D2035,metadata!$B$2:$S$451,5,0)</f>
        <v>y</v>
      </c>
      <c r="I2035" s="0" t="str">
        <f aca="false">VLOOKUP($D2035,metadata!$B$2:$S$451,6,0)</f>
        <v>a</v>
      </c>
      <c r="J2035" s="0" t="str">
        <f aca="false">VLOOKUP($D2035,metadata!$B$2:$S$451,7,0)</f>
        <v>i</v>
      </c>
      <c r="K2035" s="0" t="n">
        <f aca="false">VLOOKUP($D2035,metadata!$B$2:$S$451,8,0)</f>
        <v>32</v>
      </c>
      <c r="L2035" s="0" t="n">
        <f aca="false">VLOOKUP($D2035,metadata!$B$2:$S$451,9,0)</f>
        <v>5</v>
      </c>
      <c r="M2035" s="0" t="str">
        <f aca="false">VLOOKUP($D2035,metadata!$B$2:$S$451,10,0)</f>
        <v/>
      </c>
      <c r="N2035" s="0" t="str">
        <f aca="false">VLOOKUP($D2035,metadata!$B$2:$S$451,11,0)</f>
        <v>Tetranychus pueraricola</v>
      </c>
      <c r="O2035" s="0" t="str">
        <f aca="false">VLOOKUP($D2035,metadata!$B$2:$S$451,12,0)</f>
        <v>Trombidiformes</v>
      </c>
      <c r="P2035" s="0" t="n">
        <f aca="false">VLOOKUP($D2035,metadata!$B$2:$S$451,13,0)</f>
        <v>23</v>
      </c>
      <c r="Q2035" s="0" t="n">
        <f aca="false">VLOOKUP($D2035,metadata!$B$2:$S$451,14,0)</f>
        <v>33.9</v>
      </c>
      <c r="R2035" s="0" t="n">
        <f aca="false">VLOOKUP($D2035,metadata!$B$2:$S$451,15,0)</f>
        <v>133.05</v>
      </c>
      <c r="S2035" s="0" t="str">
        <f aca="false">VLOOKUP($D2035,metadata!$B$2:$S$451,16,0)</f>
        <v/>
      </c>
      <c r="T2035" s="0" t="str">
        <f aca="false">VLOOKUP($D2035,metadata!$B$2:$S$451,17,0)</f>
        <v/>
      </c>
      <c r="U2035" s="0" t="str">
        <f aca="false">VLOOKUP($D2035,metadata!$B$2:$S$451,18,0)</f>
        <v/>
      </c>
      <c r="V2035" s="0" t="n">
        <f aca="false">VLOOKUP($D2035,metadata!$B$2:$Z$451,19,0)</f>
        <v>240</v>
      </c>
      <c r="W2035" s="0" t="str">
        <f aca="false">VLOOKUP($D2035,metadata!$B$2:$Z$451,20,0)</f>
        <v>global average</v>
      </c>
      <c r="X2035" s="0" t="str">
        <f aca="false">VLOOKUP($D2035,metadata!$B$2:$Z$451,21,0)</f>
        <v/>
      </c>
      <c r="Y2035" s="0" t="str">
        <f aca="false">VLOOKUP($D2035,metadata!$B$2:$Z$451,22,0)</f>
        <v>t-51</v>
      </c>
      <c r="Z2035" s="0" t="str">
        <f aca="false">VLOOKUP($D2035,metadata!$B$2:$Z$451,23,0)</f>
        <v/>
      </c>
      <c r="AA2035" s="0" t="str">
        <f aca="false">VLOOKUP($D2035,metadata!$B$2:$Z$451,24,0)</f>
        <v/>
      </c>
      <c r="AB2035" s="0" t="str">
        <f aca="false">VLOOKUP($D2035,metadata!$B$2:$Z$451,25,0)</f>
        <v>by hand</v>
      </c>
      <c r="AC2035" s="0" t="n">
        <v>10</v>
      </c>
      <c r="AD2035" s="0" t="n">
        <v>100</v>
      </c>
      <c r="AF2035" s="0" t="n">
        <f aca="false">IF(AE2035="",V2035,AE2035)</f>
        <v>240</v>
      </c>
      <c r="AG2035" s="0" t="n">
        <f aca="false">ROUND(AC2035,1)</f>
        <v>10</v>
      </c>
      <c r="AH2035" s="0" t="n">
        <v>2006</v>
      </c>
      <c r="AI2035" s="0" t="s">
        <v>37</v>
      </c>
      <c r="AJ2035" s="0" t="s">
        <v>37</v>
      </c>
    </row>
    <row r="2036" customFormat="false" ht="13.8" hidden="false" customHeight="false" outlineLevel="0" collapsed="false">
      <c r="C2036" s="0" t="n">
        <v>2044</v>
      </c>
      <c r="D2036" s="3" t="str">
        <f aca="false">VLOOKUP(C2036,$A$1:$B$451,2)</f>
        <v>51-23</v>
      </c>
      <c r="E2036" s="0" t="str">
        <f aca="false">VLOOKUP($D2036,metadata!$B$2:$S$451,2,0)</f>
        <v>Suwa, A; Gotoh, T</v>
      </c>
      <c r="F2036" s="0" t="str">
        <f aca="false">VLOOKUP($D2036,metadata!$B$2:$S$451,3,0)</f>
        <v>Geographic variation in diapause induction and mode of diapause inheritance in Tetranychus pueraricola</v>
      </c>
      <c r="G2036" s="0" t="str">
        <f aca="false">VLOOKUP($D2036,metadata!$B$2:$S$451,4,0)</f>
        <v>10.1111/j.1439-0418.2006.01050.x</v>
      </c>
      <c r="H2036" s="0" t="str">
        <f aca="false">VLOOKUP($D2036,metadata!$B$2:$S$451,5,0)</f>
        <v>y</v>
      </c>
      <c r="I2036" s="0" t="str">
        <f aca="false">VLOOKUP($D2036,metadata!$B$2:$S$451,6,0)</f>
        <v>a</v>
      </c>
      <c r="J2036" s="0" t="str">
        <f aca="false">VLOOKUP($D2036,metadata!$B$2:$S$451,7,0)</f>
        <v>i</v>
      </c>
      <c r="K2036" s="0" t="n">
        <f aca="false">VLOOKUP($D2036,metadata!$B$2:$S$451,8,0)</f>
        <v>32</v>
      </c>
      <c r="L2036" s="0" t="n">
        <f aca="false">VLOOKUP($D2036,metadata!$B$2:$S$451,9,0)</f>
        <v>5</v>
      </c>
      <c r="M2036" s="0" t="str">
        <f aca="false">VLOOKUP($D2036,metadata!$B$2:$S$451,10,0)</f>
        <v/>
      </c>
      <c r="N2036" s="0" t="str">
        <f aca="false">VLOOKUP($D2036,metadata!$B$2:$S$451,11,0)</f>
        <v>Tetranychus pueraricola</v>
      </c>
      <c r="O2036" s="0" t="str">
        <f aca="false">VLOOKUP($D2036,metadata!$B$2:$S$451,12,0)</f>
        <v>Trombidiformes</v>
      </c>
      <c r="P2036" s="0" t="n">
        <f aca="false">VLOOKUP($D2036,metadata!$B$2:$S$451,13,0)</f>
        <v>23</v>
      </c>
      <c r="Q2036" s="0" t="n">
        <f aca="false">VLOOKUP($D2036,metadata!$B$2:$S$451,14,0)</f>
        <v>33.9</v>
      </c>
      <c r="R2036" s="0" t="n">
        <f aca="false">VLOOKUP($D2036,metadata!$B$2:$S$451,15,0)</f>
        <v>133.05</v>
      </c>
      <c r="S2036" s="0" t="str">
        <f aca="false">VLOOKUP($D2036,metadata!$B$2:$S$451,16,0)</f>
        <v/>
      </c>
      <c r="T2036" s="0" t="str">
        <f aca="false">VLOOKUP($D2036,metadata!$B$2:$S$451,17,0)</f>
        <v/>
      </c>
      <c r="U2036" s="0" t="str">
        <f aca="false">VLOOKUP($D2036,metadata!$B$2:$S$451,18,0)</f>
        <v/>
      </c>
      <c r="V2036" s="0" t="n">
        <f aca="false">VLOOKUP($D2036,metadata!$B$2:$Z$451,19,0)</f>
        <v>240</v>
      </c>
      <c r="W2036" s="0" t="str">
        <f aca="false">VLOOKUP($D2036,metadata!$B$2:$Z$451,20,0)</f>
        <v>global average</v>
      </c>
      <c r="X2036" s="0" t="str">
        <f aca="false">VLOOKUP($D2036,metadata!$B$2:$Z$451,21,0)</f>
        <v/>
      </c>
      <c r="Y2036" s="0" t="str">
        <f aca="false">VLOOKUP($D2036,metadata!$B$2:$Z$451,22,0)</f>
        <v>t-51</v>
      </c>
      <c r="Z2036" s="0" t="str">
        <f aca="false">VLOOKUP($D2036,metadata!$B$2:$Z$451,23,0)</f>
        <v/>
      </c>
      <c r="AA2036" s="0" t="str">
        <f aca="false">VLOOKUP($D2036,metadata!$B$2:$Z$451,24,0)</f>
        <v/>
      </c>
      <c r="AB2036" s="0" t="str">
        <f aca="false">VLOOKUP($D2036,metadata!$B$2:$Z$451,25,0)</f>
        <v>by hand</v>
      </c>
      <c r="AC2036" s="0" t="n">
        <v>11</v>
      </c>
      <c r="AD2036" s="0" t="n">
        <v>58.3333333333333</v>
      </c>
      <c r="AF2036" s="0" t="n">
        <f aca="false">IF(AE2036="",V2036,AE2036)</f>
        <v>240</v>
      </c>
      <c r="AG2036" s="0" t="n">
        <f aca="false">ROUND(AC2036,1)</f>
        <v>11</v>
      </c>
      <c r="AH2036" s="0" t="n">
        <v>2006</v>
      </c>
      <c r="AI2036" s="0" t="s">
        <v>37</v>
      </c>
      <c r="AJ2036" s="0" t="s">
        <v>37</v>
      </c>
    </row>
    <row r="2037" customFormat="false" ht="13.8" hidden="false" customHeight="false" outlineLevel="0" collapsed="false">
      <c r="C2037" s="0" t="n">
        <v>2045</v>
      </c>
      <c r="D2037" s="3" t="str">
        <f aca="false">VLOOKUP(C2037,$A$1:$B$451,2)</f>
        <v>51-23</v>
      </c>
      <c r="E2037" s="0" t="str">
        <f aca="false">VLOOKUP($D2037,metadata!$B$2:$S$451,2,0)</f>
        <v>Suwa, A; Gotoh, T</v>
      </c>
      <c r="F2037" s="0" t="str">
        <f aca="false">VLOOKUP($D2037,metadata!$B$2:$S$451,3,0)</f>
        <v>Geographic variation in diapause induction and mode of diapause inheritance in Tetranychus pueraricola</v>
      </c>
      <c r="G2037" s="0" t="str">
        <f aca="false">VLOOKUP($D2037,metadata!$B$2:$S$451,4,0)</f>
        <v>10.1111/j.1439-0418.2006.01050.x</v>
      </c>
      <c r="H2037" s="0" t="str">
        <f aca="false">VLOOKUP($D2037,metadata!$B$2:$S$451,5,0)</f>
        <v>y</v>
      </c>
      <c r="I2037" s="0" t="str">
        <f aca="false">VLOOKUP($D2037,metadata!$B$2:$S$451,6,0)</f>
        <v>a</v>
      </c>
      <c r="J2037" s="0" t="str">
        <f aca="false">VLOOKUP($D2037,metadata!$B$2:$S$451,7,0)</f>
        <v>i</v>
      </c>
      <c r="K2037" s="0" t="n">
        <f aca="false">VLOOKUP($D2037,metadata!$B$2:$S$451,8,0)</f>
        <v>32</v>
      </c>
      <c r="L2037" s="0" t="n">
        <f aca="false">VLOOKUP($D2037,metadata!$B$2:$S$451,9,0)</f>
        <v>5</v>
      </c>
      <c r="M2037" s="0" t="str">
        <f aca="false">VLOOKUP($D2037,metadata!$B$2:$S$451,10,0)</f>
        <v/>
      </c>
      <c r="N2037" s="0" t="str">
        <f aca="false">VLOOKUP($D2037,metadata!$B$2:$S$451,11,0)</f>
        <v>Tetranychus pueraricola</v>
      </c>
      <c r="O2037" s="0" t="str">
        <f aca="false">VLOOKUP($D2037,metadata!$B$2:$S$451,12,0)</f>
        <v>Trombidiformes</v>
      </c>
      <c r="P2037" s="0" t="n">
        <f aca="false">VLOOKUP($D2037,metadata!$B$2:$S$451,13,0)</f>
        <v>23</v>
      </c>
      <c r="Q2037" s="0" t="n">
        <f aca="false">VLOOKUP($D2037,metadata!$B$2:$S$451,14,0)</f>
        <v>33.9</v>
      </c>
      <c r="R2037" s="0" t="n">
        <f aca="false">VLOOKUP($D2037,metadata!$B$2:$S$451,15,0)</f>
        <v>133.05</v>
      </c>
      <c r="S2037" s="0" t="str">
        <f aca="false">VLOOKUP($D2037,metadata!$B$2:$S$451,16,0)</f>
        <v/>
      </c>
      <c r="T2037" s="0" t="str">
        <f aca="false">VLOOKUP($D2037,metadata!$B$2:$S$451,17,0)</f>
        <v/>
      </c>
      <c r="U2037" s="0" t="str">
        <f aca="false">VLOOKUP($D2037,metadata!$B$2:$S$451,18,0)</f>
        <v/>
      </c>
      <c r="V2037" s="0" t="n">
        <f aca="false">VLOOKUP($D2037,metadata!$B$2:$Z$451,19,0)</f>
        <v>240</v>
      </c>
      <c r="W2037" s="0" t="str">
        <f aca="false">VLOOKUP($D2037,metadata!$B$2:$Z$451,20,0)</f>
        <v>global average</v>
      </c>
      <c r="X2037" s="0" t="str">
        <f aca="false">VLOOKUP($D2037,metadata!$B$2:$Z$451,21,0)</f>
        <v/>
      </c>
      <c r="Y2037" s="0" t="str">
        <f aca="false">VLOOKUP($D2037,metadata!$B$2:$Z$451,22,0)</f>
        <v>t-51</v>
      </c>
      <c r="Z2037" s="0" t="str">
        <f aca="false">VLOOKUP($D2037,metadata!$B$2:$Z$451,23,0)</f>
        <v/>
      </c>
      <c r="AA2037" s="0" t="str">
        <f aca="false">VLOOKUP($D2037,metadata!$B$2:$Z$451,24,0)</f>
        <v/>
      </c>
      <c r="AB2037" s="0" t="str">
        <f aca="false">VLOOKUP($D2037,metadata!$B$2:$Z$451,25,0)</f>
        <v>by hand</v>
      </c>
      <c r="AC2037" s="0" t="n">
        <v>11.5</v>
      </c>
      <c r="AD2037" s="0" t="n">
        <v>1.66666666666667</v>
      </c>
      <c r="AF2037" s="0" t="n">
        <f aca="false">IF(AE2037="",V2037,AE2037)</f>
        <v>240</v>
      </c>
      <c r="AG2037" s="0" t="n">
        <f aca="false">ROUND(AC2037,1)</f>
        <v>11.5</v>
      </c>
      <c r="AH2037" s="0" t="n">
        <v>2006</v>
      </c>
      <c r="AI2037" s="0" t="s">
        <v>37</v>
      </c>
      <c r="AJ2037" s="0" t="s">
        <v>37</v>
      </c>
    </row>
    <row r="2038" customFormat="false" ht="13.8" hidden="false" customHeight="false" outlineLevel="0" collapsed="false">
      <c r="C2038" s="0" t="n">
        <v>2046</v>
      </c>
      <c r="D2038" s="3" t="str">
        <f aca="false">VLOOKUP(C2038,$A$1:$B$451,2)</f>
        <v>51-23</v>
      </c>
      <c r="E2038" s="0" t="str">
        <f aca="false">VLOOKUP($D2038,metadata!$B$2:$S$451,2,0)</f>
        <v>Suwa, A; Gotoh, T</v>
      </c>
      <c r="F2038" s="0" t="str">
        <f aca="false">VLOOKUP($D2038,metadata!$B$2:$S$451,3,0)</f>
        <v>Geographic variation in diapause induction and mode of diapause inheritance in Tetranychus pueraricola</v>
      </c>
      <c r="G2038" s="0" t="str">
        <f aca="false">VLOOKUP($D2038,metadata!$B$2:$S$451,4,0)</f>
        <v>10.1111/j.1439-0418.2006.01050.x</v>
      </c>
      <c r="H2038" s="0" t="str">
        <f aca="false">VLOOKUP($D2038,metadata!$B$2:$S$451,5,0)</f>
        <v>y</v>
      </c>
      <c r="I2038" s="0" t="str">
        <f aca="false">VLOOKUP($D2038,metadata!$B$2:$S$451,6,0)</f>
        <v>a</v>
      </c>
      <c r="J2038" s="0" t="str">
        <f aca="false">VLOOKUP($D2038,metadata!$B$2:$S$451,7,0)</f>
        <v>i</v>
      </c>
      <c r="K2038" s="0" t="n">
        <f aca="false">VLOOKUP($D2038,metadata!$B$2:$S$451,8,0)</f>
        <v>32</v>
      </c>
      <c r="L2038" s="0" t="n">
        <f aca="false">VLOOKUP($D2038,metadata!$B$2:$S$451,9,0)</f>
        <v>5</v>
      </c>
      <c r="M2038" s="0" t="str">
        <f aca="false">VLOOKUP($D2038,metadata!$B$2:$S$451,10,0)</f>
        <v/>
      </c>
      <c r="N2038" s="0" t="str">
        <f aca="false">VLOOKUP($D2038,metadata!$B$2:$S$451,11,0)</f>
        <v>Tetranychus pueraricola</v>
      </c>
      <c r="O2038" s="0" t="str">
        <f aca="false">VLOOKUP($D2038,metadata!$B$2:$S$451,12,0)</f>
        <v>Trombidiformes</v>
      </c>
      <c r="P2038" s="0" t="n">
        <f aca="false">VLOOKUP($D2038,metadata!$B$2:$S$451,13,0)</f>
        <v>23</v>
      </c>
      <c r="Q2038" s="0" t="n">
        <f aca="false">VLOOKUP($D2038,metadata!$B$2:$S$451,14,0)</f>
        <v>33.9</v>
      </c>
      <c r="R2038" s="0" t="n">
        <f aca="false">VLOOKUP($D2038,metadata!$B$2:$S$451,15,0)</f>
        <v>133.05</v>
      </c>
      <c r="S2038" s="0" t="str">
        <f aca="false">VLOOKUP($D2038,metadata!$B$2:$S$451,16,0)</f>
        <v/>
      </c>
      <c r="T2038" s="0" t="str">
        <f aca="false">VLOOKUP($D2038,metadata!$B$2:$S$451,17,0)</f>
        <v/>
      </c>
      <c r="U2038" s="0" t="str">
        <f aca="false">VLOOKUP($D2038,metadata!$B$2:$S$451,18,0)</f>
        <v/>
      </c>
      <c r="V2038" s="0" t="n">
        <f aca="false">VLOOKUP($D2038,metadata!$B$2:$Z$451,19,0)</f>
        <v>240</v>
      </c>
      <c r="W2038" s="0" t="str">
        <f aca="false">VLOOKUP($D2038,metadata!$B$2:$Z$451,20,0)</f>
        <v>global average</v>
      </c>
      <c r="X2038" s="0" t="str">
        <f aca="false">VLOOKUP($D2038,metadata!$B$2:$Z$451,21,0)</f>
        <v/>
      </c>
      <c r="Y2038" s="0" t="str">
        <f aca="false">VLOOKUP($D2038,metadata!$B$2:$Z$451,22,0)</f>
        <v>t-51</v>
      </c>
      <c r="Z2038" s="0" t="str">
        <f aca="false">VLOOKUP($D2038,metadata!$B$2:$Z$451,23,0)</f>
        <v/>
      </c>
      <c r="AA2038" s="0" t="str">
        <f aca="false">VLOOKUP($D2038,metadata!$B$2:$Z$451,24,0)</f>
        <v/>
      </c>
      <c r="AB2038" s="0" t="str">
        <f aca="false">VLOOKUP($D2038,metadata!$B$2:$Z$451,25,0)</f>
        <v>by hand</v>
      </c>
      <c r="AC2038" s="0" t="n">
        <v>12</v>
      </c>
      <c r="AD2038" s="0" t="n">
        <v>0</v>
      </c>
      <c r="AF2038" s="0" t="n">
        <f aca="false">IF(AE2038="",V2038,AE2038)</f>
        <v>240</v>
      </c>
      <c r="AG2038" s="0" t="n">
        <f aca="false">ROUND(AC2038,1)</f>
        <v>12</v>
      </c>
      <c r="AH2038" s="0" t="n">
        <v>2006</v>
      </c>
      <c r="AI2038" s="0" t="s">
        <v>37</v>
      </c>
      <c r="AJ2038" s="0" t="s">
        <v>37</v>
      </c>
    </row>
    <row r="2039" customFormat="false" ht="13.8" hidden="false" customHeight="false" outlineLevel="0" collapsed="false">
      <c r="C2039" s="0" t="n">
        <v>2047</v>
      </c>
      <c r="D2039" s="3" t="str">
        <f aca="false">VLOOKUP(C2039,$A$1:$B$451,2)</f>
        <v>51-23</v>
      </c>
      <c r="E2039" s="0" t="str">
        <f aca="false">VLOOKUP($D2039,metadata!$B$2:$S$451,2,0)</f>
        <v>Suwa, A; Gotoh, T</v>
      </c>
      <c r="F2039" s="0" t="str">
        <f aca="false">VLOOKUP($D2039,metadata!$B$2:$S$451,3,0)</f>
        <v>Geographic variation in diapause induction and mode of diapause inheritance in Tetranychus pueraricola</v>
      </c>
      <c r="G2039" s="0" t="str">
        <f aca="false">VLOOKUP($D2039,metadata!$B$2:$S$451,4,0)</f>
        <v>10.1111/j.1439-0418.2006.01050.x</v>
      </c>
      <c r="H2039" s="0" t="str">
        <f aca="false">VLOOKUP($D2039,metadata!$B$2:$S$451,5,0)</f>
        <v>y</v>
      </c>
      <c r="I2039" s="0" t="str">
        <f aca="false">VLOOKUP($D2039,metadata!$B$2:$S$451,6,0)</f>
        <v>a</v>
      </c>
      <c r="J2039" s="0" t="str">
        <f aca="false">VLOOKUP($D2039,metadata!$B$2:$S$451,7,0)</f>
        <v>i</v>
      </c>
      <c r="K2039" s="0" t="n">
        <f aca="false">VLOOKUP($D2039,metadata!$B$2:$S$451,8,0)</f>
        <v>32</v>
      </c>
      <c r="L2039" s="0" t="n">
        <f aca="false">VLOOKUP($D2039,metadata!$B$2:$S$451,9,0)</f>
        <v>5</v>
      </c>
      <c r="M2039" s="0" t="str">
        <f aca="false">VLOOKUP($D2039,metadata!$B$2:$S$451,10,0)</f>
        <v/>
      </c>
      <c r="N2039" s="0" t="str">
        <f aca="false">VLOOKUP($D2039,metadata!$B$2:$S$451,11,0)</f>
        <v>Tetranychus pueraricola</v>
      </c>
      <c r="O2039" s="0" t="str">
        <f aca="false">VLOOKUP($D2039,metadata!$B$2:$S$451,12,0)</f>
        <v>Trombidiformes</v>
      </c>
      <c r="P2039" s="0" t="n">
        <f aca="false">VLOOKUP($D2039,metadata!$B$2:$S$451,13,0)</f>
        <v>23</v>
      </c>
      <c r="Q2039" s="0" t="n">
        <f aca="false">VLOOKUP($D2039,metadata!$B$2:$S$451,14,0)</f>
        <v>33.9</v>
      </c>
      <c r="R2039" s="0" t="n">
        <f aca="false">VLOOKUP($D2039,metadata!$B$2:$S$451,15,0)</f>
        <v>133.05</v>
      </c>
      <c r="S2039" s="0" t="str">
        <f aca="false">VLOOKUP($D2039,metadata!$B$2:$S$451,16,0)</f>
        <v/>
      </c>
      <c r="T2039" s="0" t="str">
        <f aca="false">VLOOKUP($D2039,metadata!$B$2:$S$451,17,0)</f>
        <v/>
      </c>
      <c r="U2039" s="0" t="str">
        <f aca="false">VLOOKUP($D2039,metadata!$B$2:$S$451,18,0)</f>
        <v/>
      </c>
      <c r="V2039" s="0" t="n">
        <f aca="false">VLOOKUP($D2039,metadata!$B$2:$Z$451,19,0)</f>
        <v>240</v>
      </c>
      <c r="W2039" s="0" t="str">
        <f aca="false">VLOOKUP($D2039,metadata!$B$2:$Z$451,20,0)</f>
        <v>global average</v>
      </c>
      <c r="X2039" s="0" t="str">
        <f aca="false">VLOOKUP($D2039,metadata!$B$2:$Z$451,21,0)</f>
        <v/>
      </c>
      <c r="Y2039" s="0" t="str">
        <f aca="false">VLOOKUP($D2039,metadata!$B$2:$Z$451,22,0)</f>
        <v>t-51</v>
      </c>
      <c r="Z2039" s="0" t="str">
        <f aca="false">VLOOKUP($D2039,metadata!$B$2:$Z$451,23,0)</f>
        <v/>
      </c>
      <c r="AA2039" s="0" t="str">
        <f aca="false">VLOOKUP($D2039,metadata!$B$2:$Z$451,24,0)</f>
        <v/>
      </c>
      <c r="AB2039" s="0" t="str">
        <f aca="false">VLOOKUP($D2039,metadata!$B$2:$Z$451,25,0)</f>
        <v>by hand</v>
      </c>
      <c r="AC2039" s="0" t="n">
        <v>13</v>
      </c>
      <c r="AD2039" s="0" t="n">
        <v>0</v>
      </c>
      <c r="AF2039" s="0" t="n">
        <f aca="false">IF(AE2039="",V2039,AE2039)</f>
        <v>240</v>
      </c>
      <c r="AG2039" s="0" t="n">
        <f aca="false">ROUND(AC2039,1)</f>
        <v>13</v>
      </c>
      <c r="AH2039" s="0" t="n">
        <v>2006</v>
      </c>
      <c r="AI2039" s="0" t="s">
        <v>37</v>
      </c>
      <c r="AJ2039" s="0" t="s">
        <v>37</v>
      </c>
    </row>
    <row r="2040" customFormat="false" ht="13.8" hidden="false" customHeight="false" outlineLevel="0" collapsed="false">
      <c r="C2040" s="0" t="n">
        <v>2048</v>
      </c>
      <c r="D2040" s="3" t="str">
        <f aca="false">VLOOKUP(C2040,$A$1:$B$451,2)</f>
        <v>51-24</v>
      </c>
      <c r="E2040" s="0" t="str">
        <f aca="false">VLOOKUP($D2040,metadata!$B$2:$S$451,2,0)</f>
        <v>Suwa, A; Gotoh, T</v>
      </c>
      <c r="F2040" s="0" t="str">
        <f aca="false">VLOOKUP($D2040,metadata!$B$2:$S$451,3,0)</f>
        <v>Geographic variation in diapause induction and mode of diapause inheritance in Tetranychus pueraricola</v>
      </c>
      <c r="G2040" s="0" t="str">
        <f aca="false">VLOOKUP($D2040,metadata!$B$2:$S$451,4,0)</f>
        <v>10.1111/j.1439-0418.2006.01050.x</v>
      </c>
      <c r="H2040" s="0" t="str">
        <f aca="false">VLOOKUP($D2040,metadata!$B$2:$S$451,5,0)</f>
        <v>y</v>
      </c>
      <c r="I2040" s="0" t="str">
        <f aca="false">VLOOKUP($D2040,metadata!$B$2:$S$451,6,0)</f>
        <v>a</v>
      </c>
      <c r="J2040" s="0" t="str">
        <f aca="false">VLOOKUP($D2040,metadata!$B$2:$S$451,7,0)</f>
        <v>i</v>
      </c>
      <c r="K2040" s="0" t="n">
        <f aca="false">VLOOKUP($D2040,metadata!$B$2:$S$451,8,0)</f>
        <v>32</v>
      </c>
      <c r="L2040" s="0" t="n">
        <f aca="false">VLOOKUP($D2040,metadata!$B$2:$S$451,9,0)</f>
        <v>5</v>
      </c>
      <c r="M2040" s="0" t="str">
        <f aca="false">VLOOKUP($D2040,metadata!$B$2:$S$451,10,0)</f>
        <v/>
      </c>
      <c r="N2040" s="0" t="str">
        <f aca="false">VLOOKUP($D2040,metadata!$B$2:$S$451,11,0)</f>
        <v>Tetranychus pueraricola</v>
      </c>
      <c r="O2040" s="0" t="str">
        <f aca="false">VLOOKUP($D2040,metadata!$B$2:$S$451,12,0)</f>
        <v>Trombidiformes</v>
      </c>
      <c r="P2040" s="0" t="n">
        <f aca="false">VLOOKUP($D2040,metadata!$B$2:$S$451,13,0)</f>
        <v>24</v>
      </c>
      <c r="Q2040" s="0" t="n">
        <f aca="false">VLOOKUP($D2040,metadata!$B$2:$S$451,14,0)</f>
        <v>33.2166666666667</v>
      </c>
      <c r="R2040" s="0" t="n">
        <f aca="false">VLOOKUP($D2040,metadata!$B$2:$S$451,15,0)</f>
        <v>132.566666666667</v>
      </c>
      <c r="S2040" s="0" t="str">
        <f aca="false">VLOOKUP($D2040,metadata!$B$2:$S$451,16,0)</f>
        <v/>
      </c>
      <c r="T2040" s="0" t="str">
        <f aca="false">VLOOKUP($D2040,metadata!$B$2:$S$451,17,0)</f>
        <v/>
      </c>
      <c r="U2040" s="0" t="str">
        <f aca="false">VLOOKUP($D2040,metadata!$B$2:$S$451,18,0)</f>
        <v/>
      </c>
      <c r="V2040" s="0" t="n">
        <f aca="false">VLOOKUP($D2040,metadata!$B$2:$Z$451,19,0)</f>
        <v>240</v>
      </c>
      <c r="W2040" s="0" t="str">
        <f aca="false">VLOOKUP($D2040,metadata!$B$2:$Z$451,20,0)</f>
        <v>global average</v>
      </c>
      <c r="X2040" s="0" t="str">
        <f aca="false">VLOOKUP($D2040,metadata!$B$2:$Z$451,21,0)</f>
        <v/>
      </c>
      <c r="Y2040" s="0" t="str">
        <f aca="false">VLOOKUP($D2040,metadata!$B$2:$Z$451,22,0)</f>
        <v>t-51</v>
      </c>
      <c r="Z2040" s="0" t="str">
        <f aca="false">VLOOKUP($D2040,metadata!$B$2:$Z$451,23,0)</f>
        <v/>
      </c>
      <c r="AA2040" s="0" t="str">
        <f aca="false">VLOOKUP($D2040,metadata!$B$2:$Z$451,24,0)</f>
        <v/>
      </c>
      <c r="AB2040" s="0" t="str">
        <f aca="false">VLOOKUP($D2040,metadata!$B$2:$Z$451,25,0)</f>
        <v>by hand</v>
      </c>
      <c r="AC2040" s="0" t="n">
        <v>10</v>
      </c>
      <c r="AD2040" s="0" t="n">
        <v>100</v>
      </c>
      <c r="AF2040" s="0" t="n">
        <f aca="false">IF(AE2040="",V2040,AE2040)</f>
        <v>240</v>
      </c>
      <c r="AG2040" s="0" t="n">
        <f aca="false">ROUND(AC2040,1)</f>
        <v>10</v>
      </c>
      <c r="AH2040" s="0" t="n">
        <v>2006</v>
      </c>
      <c r="AI2040" s="0" t="s">
        <v>37</v>
      </c>
      <c r="AJ2040" s="0" t="s">
        <v>38</v>
      </c>
    </row>
    <row r="2041" customFormat="false" ht="13.8" hidden="false" customHeight="false" outlineLevel="0" collapsed="false">
      <c r="C2041" s="0" t="n">
        <v>2049</v>
      </c>
      <c r="D2041" s="3" t="str">
        <f aca="false">VLOOKUP(C2041,$A$1:$B$451,2)</f>
        <v>51-24</v>
      </c>
      <c r="E2041" s="0" t="str">
        <f aca="false">VLOOKUP($D2041,metadata!$B$2:$S$451,2,0)</f>
        <v>Suwa, A; Gotoh, T</v>
      </c>
      <c r="F2041" s="0" t="str">
        <f aca="false">VLOOKUP($D2041,metadata!$B$2:$S$451,3,0)</f>
        <v>Geographic variation in diapause induction and mode of diapause inheritance in Tetranychus pueraricola</v>
      </c>
      <c r="G2041" s="0" t="str">
        <f aca="false">VLOOKUP($D2041,metadata!$B$2:$S$451,4,0)</f>
        <v>10.1111/j.1439-0418.2006.01050.x</v>
      </c>
      <c r="H2041" s="0" t="str">
        <f aca="false">VLOOKUP($D2041,metadata!$B$2:$S$451,5,0)</f>
        <v>y</v>
      </c>
      <c r="I2041" s="0" t="str">
        <f aca="false">VLOOKUP($D2041,metadata!$B$2:$S$451,6,0)</f>
        <v>a</v>
      </c>
      <c r="J2041" s="0" t="str">
        <f aca="false">VLOOKUP($D2041,metadata!$B$2:$S$451,7,0)</f>
        <v>i</v>
      </c>
      <c r="K2041" s="0" t="n">
        <f aca="false">VLOOKUP($D2041,metadata!$B$2:$S$451,8,0)</f>
        <v>32</v>
      </c>
      <c r="L2041" s="0" t="n">
        <f aca="false">VLOOKUP($D2041,metadata!$B$2:$S$451,9,0)</f>
        <v>5</v>
      </c>
      <c r="M2041" s="0" t="str">
        <f aca="false">VLOOKUP($D2041,metadata!$B$2:$S$451,10,0)</f>
        <v/>
      </c>
      <c r="N2041" s="0" t="str">
        <f aca="false">VLOOKUP($D2041,metadata!$B$2:$S$451,11,0)</f>
        <v>Tetranychus pueraricola</v>
      </c>
      <c r="O2041" s="0" t="str">
        <f aca="false">VLOOKUP($D2041,metadata!$B$2:$S$451,12,0)</f>
        <v>Trombidiformes</v>
      </c>
      <c r="P2041" s="0" t="n">
        <f aca="false">VLOOKUP($D2041,metadata!$B$2:$S$451,13,0)</f>
        <v>24</v>
      </c>
      <c r="Q2041" s="0" t="n">
        <f aca="false">VLOOKUP($D2041,metadata!$B$2:$S$451,14,0)</f>
        <v>33.2166666666667</v>
      </c>
      <c r="R2041" s="0" t="n">
        <f aca="false">VLOOKUP($D2041,metadata!$B$2:$S$451,15,0)</f>
        <v>132.566666666667</v>
      </c>
      <c r="S2041" s="0" t="str">
        <f aca="false">VLOOKUP($D2041,metadata!$B$2:$S$451,16,0)</f>
        <v/>
      </c>
      <c r="T2041" s="0" t="str">
        <f aca="false">VLOOKUP($D2041,metadata!$B$2:$S$451,17,0)</f>
        <v/>
      </c>
      <c r="U2041" s="0" t="str">
        <f aca="false">VLOOKUP($D2041,metadata!$B$2:$S$451,18,0)</f>
        <v/>
      </c>
      <c r="V2041" s="0" t="n">
        <f aca="false">VLOOKUP($D2041,metadata!$B$2:$Z$451,19,0)</f>
        <v>240</v>
      </c>
      <c r="W2041" s="0" t="str">
        <f aca="false">VLOOKUP($D2041,metadata!$B$2:$Z$451,20,0)</f>
        <v>global average</v>
      </c>
      <c r="X2041" s="0" t="str">
        <f aca="false">VLOOKUP($D2041,metadata!$B$2:$Z$451,21,0)</f>
        <v/>
      </c>
      <c r="Y2041" s="0" t="str">
        <f aca="false">VLOOKUP($D2041,metadata!$B$2:$Z$451,22,0)</f>
        <v>t-51</v>
      </c>
      <c r="Z2041" s="0" t="str">
        <f aca="false">VLOOKUP($D2041,metadata!$B$2:$Z$451,23,0)</f>
        <v/>
      </c>
      <c r="AA2041" s="0" t="str">
        <f aca="false">VLOOKUP($D2041,metadata!$B$2:$Z$451,24,0)</f>
        <v/>
      </c>
      <c r="AB2041" s="0" t="str">
        <f aca="false">VLOOKUP($D2041,metadata!$B$2:$Z$451,25,0)</f>
        <v>by hand</v>
      </c>
      <c r="AC2041" s="0" t="n">
        <v>11</v>
      </c>
      <c r="AD2041" s="0" t="n">
        <v>83.3333333333333</v>
      </c>
      <c r="AF2041" s="0" t="n">
        <f aca="false">IF(AE2041="",V2041,AE2041)</f>
        <v>240</v>
      </c>
      <c r="AG2041" s="0" t="n">
        <f aca="false">ROUND(AC2041,1)</f>
        <v>11</v>
      </c>
      <c r="AH2041" s="0" t="n">
        <v>2006</v>
      </c>
      <c r="AI2041" s="0" t="s">
        <v>37</v>
      </c>
      <c r="AJ2041" s="0" t="s">
        <v>38</v>
      </c>
    </row>
    <row r="2042" customFormat="false" ht="13.8" hidden="false" customHeight="false" outlineLevel="0" collapsed="false">
      <c r="C2042" s="0" t="n">
        <v>2050</v>
      </c>
      <c r="D2042" s="3" t="str">
        <f aca="false">VLOOKUP(C2042,$A$1:$B$451,2)</f>
        <v>51-24</v>
      </c>
      <c r="E2042" s="0" t="str">
        <f aca="false">VLOOKUP($D2042,metadata!$B$2:$S$451,2,0)</f>
        <v>Suwa, A; Gotoh, T</v>
      </c>
      <c r="F2042" s="0" t="str">
        <f aca="false">VLOOKUP($D2042,metadata!$B$2:$S$451,3,0)</f>
        <v>Geographic variation in diapause induction and mode of diapause inheritance in Tetranychus pueraricola</v>
      </c>
      <c r="G2042" s="0" t="str">
        <f aca="false">VLOOKUP($D2042,metadata!$B$2:$S$451,4,0)</f>
        <v>10.1111/j.1439-0418.2006.01050.x</v>
      </c>
      <c r="H2042" s="0" t="str">
        <f aca="false">VLOOKUP($D2042,metadata!$B$2:$S$451,5,0)</f>
        <v>y</v>
      </c>
      <c r="I2042" s="0" t="str">
        <f aca="false">VLOOKUP($D2042,metadata!$B$2:$S$451,6,0)</f>
        <v>a</v>
      </c>
      <c r="J2042" s="0" t="str">
        <f aca="false">VLOOKUP($D2042,metadata!$B$2:$S$451,7,0)</f>
        <v>i</v>
      </c>
      <c r="K2042" s="0" t="n">
        <f aca="false">VLOOKUP($D2042,metadata!$B$2:$S$451,8,0)</f>
        <v>32</v>
      </c>
      <c r="L2042" s="0" t="n">
        <f aca="false">VLOOKUP($D2042,metadata!$B$2:$S$451,9,0)</f>
        <v>5</v>
      </c>
      <c r="M2042" s="0" t="str">
        <f aca="false">VLOOKUP($D2042,metadata!$B$2:$S$451,10,0)</f>
        <v/>
      </c>
      <c r="N2042" s="0" t="str">
        <f aca="false">VLOOKUP($D2042,metadata!$B$2:$S$451,11,0)</f>
        <v>Tetranychus pueraricola</v>
      </c>
      <c r="O2042" s="0" t="str">
        <f aca="false">VLOOKUP($D2042,metadata!$B$2:$S$451,12,0)</f>
        <v>Trombidiformes</v>
      </c>
      <c r="P2042" s="0" t="n">
        <f aca="false">VLOOKUP($D2042,metadata!$B$2:$S$451,13,0)</f>
        <v>24</v>
      </c>
      <c r="Q2042" s="0" t="n">
        <f aca="false">VLOOKUP($D2042,metadata!$B$2:$S$451,14,0)</f>
        <v>33.2166666666667</v>
      </c>
      <c r="R2042" s="0" t="n">
        <f aca="false">VLOOKUP($D2042,metadata!$B$2:$S$451,15,0)</f>
        <v>132.566666666667</v>
      </c>
      <c r="S2042" s="0" t="str">
        <f aca="false">VLOOKUP($D2042,metadata!$B$2:$S$451,16,0)</f>
        <v/>
      </c>
      <c r="T2042" s="0" t="str">
        <f aca="false">VLOOKUP($D2042,metadata!$B$2:$S$451,17,0)</f>
        <v/>
      </c>
      <c r="U2042" s="0" t="str">
        <f aca="false">VLOOKUP($D2042,metadata!$B$2:$S$451,18,0)</f>
        <v/>
      </c>
      <c r="V2042" s="0" t="n">
        <f aca="false">VLOOKUP($D2042,metadata!$B$2:$Z$451,19,0)</f>
        <v>240</v>
      </c>
      <c r="W2042" s="0" t="str">
        <f aca="false">VLOOKUP($D2042,metadata!$B$2:$Z$451,20,0)</f>
        <v>global average</v>
      </c>
      <c r="X2042" s="0" t="str">
        <f aca="false">VLOOKUP($D2042,metadata!$B$2:$Z$451,21,0)</f>
        <v/>
      </c>
      <c r="Y2042" s="0" t="str">
        <f aca="false">VLOOKUP($D2042,metadata!$B$2:$Z$451,22,0)</f>
        <v>t-51</v>
      </c>
      <c r="Z2042" s="0" t="str">
        <f aca="false">VLOOKUP($D2042,metadata!$B$2:$Z$451,23,0)</f>
        <v/>
      </c>
      <c r="AA2042" s="0" t="str">
        <f aca="false">VLOOKUP($D2042,metadata!$B$2:$Z$451,24,0)</f>
        <v/>
      </c>
      <c r="AB2042" s="0" t="str">
        <f aca="false">VLOOKUP($D2042,metadata!$B$2:$Z$451,25,0)</f>
        <v>by hand</v>
      </c>
      <c r="AC2042" s="0" t="n">
        <v>11.5</v>
      </c>
      <c r="AD2042" s="0" t="n">
        <v>0</v>
      </c>
      <c r="AF2042" s="0" t="n">
        <f aca="false">IF(AE2042="",V2042,AE2042)</f>
        <v>240</v>
      </c>
      <c r="AG2042" s="0" t="n">
        <f aca="false">ROUND(AC2042,1)</f>
        <v>11.5</v>
      </c>
      <c r="AH2042" s="0" t="n">
        <v>2006</v>
      </c>
      <c r="AI2042" s="0" t="s">
        <v>37</v>
      </c>
      <c r="AJ2042" s="0" t="s">
        <v>38</v>
      </c>
    </row>
    <row r="2043" customFormat="false" ht="13.8" hidden="false" customHeight="false" outlineLevel="0" collapsed="false">
      <c r="C2043" s="0" t="n">
        <v>2051</v>
      </c>
      <c r="D2043" s="3" t="str">
        <f aca="false">VLOOKUP(C2043,$A$1:$B$451,2)</f>
        <v>51-24</v>
      </c>
      <c r="E2043" s="0" t="str">
        <f aca="false">VLOOKUP($D2043,metadata!$B$2:$S$451,2,0)</f>
        <v>Suwa, A; Gotoh, T</v>
      </c>
      <c r="F2043" s="0" t="str">
        <f aca="false">VLOOKUP($D2043,metadata!$B$2:$S$451,3,0)</f>
        <v>Geographic variation in diapause induction and mode of diapause inheritance in Tetranychus pueraricola</v>
      </c>
      <c r="G2043" s="0" t="str">
        <f aca="false">VLOOKUP($D2043,metadata!$B$2:$S$451,4,0)</f>
        <v>10.1111/j.1439-0418.2006.01050.x</v>
      </c>
      <c r="H2043" s="0" t="str">
        <f aca="false">VLOOKUP($D2043,metadata!$B$2:$S$451,5,0)</f>
        <v>y</v>
      </c>
      <c r="I2043" s="0" t="str">
        <f aca="false">VLOOKUP($D2043,metadata!$B$2:$S$451,6,0)</f>
        <v>a</v>
      </c>
      <c r="J2043" s="0" t="str">
        <f aca="false">VLOOKUP($D2043,metadata!$B$2:$S$451,7,0)</f>
        <v>i</v>
      </c>
      <c r="K2043" s="0" t="n">
        <f aca="false">VLOOKUP($D2043,metadata!$B$2:$S$451,8,0)</f>
        <v>32</v>
      </c>
      <c r="L2043" s="0" t="n">
        <f aca="false">VLOOKUP($D2043,metadata!$B$2:$S$451,9,0)</f>
        <v>5</v>
      </c>
      <c r="M2043" s="0" t="str">
        <f aca="false">VLOOKUP($D2043,metadata!$B$2:$S$451,10,0)</f>
        <v/>
      </c>
      <c r="N2043" s="0" t="str">
        <f aca="false">VLOOKUP($D2043,metadata!$B$2:$S$451,11,0)</f>
        <v>Tetranychus pueraricola</v>
      </c>
      <c r="O2043" s="0" t="str">
        <f aca="false">VLOOKUP($D2043,metadata!$B$2:$S$451,12,0)</f>
        <v>Trombidiformes</v>
      </c>
      <c r="P2043" s="0" t="n">
        <f aca="false">VLOOKUP($D2043,metadata!$B$2:$S$451,13,0)</f>
        <v>24</v>
      </c>
      <c r="Q2043" s="0" t="n">
        <f aca="false">VLOOKUP($D2043,metadata!$B$2:$S$451,14,0)</f>
        <v>33.2166666666667</v>
      </c>
      <c r="R2043" s="0" t="n">
        <f aca="false">VLOOKUP($D2043,metadata!$B$2:$S$451,15,0)</f>
        <v>132.566666666667</v>
      </c>
      <c r="S2043" s="0" t="str">
        <f aca="false">VLOOKUP($D2043,metadata!$B$2:$S$451,16,0)</f>
        <v/>
      </c>
      <c r="T2043" s="0" t="str">
        <f aca="false">VLOOKUP($D2043,metadata!$B$2:$S$451,17,0)</f>
        <v/>
      </c>
      <c r="U2043" s="0" t="str">
        <f aca="false">VLOOKUP($D2043,metadata!$B$2:$S$451,18,0)</f>
        <v/>
      </c>
      <c r="V2043" s="0" t="n">
        <f aca="false">VLOOKUP($D2043,metadata!$B$2:$Z$451,19,0)</f>
        <v>240</v>
      </c>
      <c r="W2043" s="0" t="str">
        <f aca="false">VLOOKUP($D2043,metadata!$B$2:$Z$451,20,0)</f>
        <v>global average</v>
      </c>
      <c r="X2043" s="0" t="str">
        <f aca="false">VLOOKUP($D2043,metadata!$B$2:$Z$451,21,0)</f>
        <v/>
      </c>
      <c r="Y2043" s="0" t="str">
        <f aca="false">VLOOKUP($D2043,metadata!$B$2:$Z$451,22,0)</f>
        <v>t-51</v>
      </c>
      <c r="Z2043" s="0" t="str">
        <f aca="false">VLOOKUP($D2043,metadata!$B$2:$Z$451,23,0)</f>
        <v/>
      </c>
      <c r="AA2043" s="0" t="str">
        <f aca="false">VLOOKUP($D2043,metadata!$B$2:$Z$451,24,0)</f>
        <v/>
      </c>
      <c r="AB2043" s="0" t="str">
        <f aca="false">VLOOKUP($D2043,metadata!$B$2:$Z$451,25,0)</f>
        <v>by hand</v>
      </c>
      <c r="AC2043" s="0" t="n">
        <v>12</v>
      </c>
      <c r="AD2043" s="0" t="n">
        <v>0</v>
      </c>
      <c r="AF2043" s="0" t="n">
        <f aca="false">IF(AE2043="",V2043,AE2043)</f>
        <v>240</v>
      </c>
      <c r="AG2043" s="0" t="n">
        <f aca="false">ROUND(AC2043,1)</f>
        <v>12</v>
      </c>
      <c r="AH2043" s="0" t="n">
        <v>2006</v>
      </c>
      <c r="AI2043" s="0" t="s">
        <v>37</v>
      </c>
      <c r="AJ2043" s="0" t="s">
        <v>38</v>
      </c>
    </row>
    <row r="2044" customFormat="false" ht="13.8" hidden="false" customHeight="false" outlineLevel="0" collapsed="false">
      <c r="C2044" s="0" t="n">
        <v>2052</v>
      </c>
      <c r="D2044" s="3" t="str">
        <f aca="false">VLOOKUP(C2044,$A$1:$B$451,2)</f>
        <v>51-24</v>
      </c>
      <c r="E2044" s="0" t="str">
        <f aca="false">VLOOKUP($D2044,metadata!$B$2:$S$451,2,0)</f>
        <v>Suwa, A; Gotoh, T</v>
      </c>
      <c r="F2044" s="0" t="str">
        <f aca="false">VLOOKUP($D2044,metadata!$B$2:$S$451,3,0)</f>
        <v>Geographic variation in diapause induction and mode of diapause inheritance in Tetranychus pueraricola</v>
      </c>
      <c r="G2044" s="0" t="str">
        <f aca="false">VLOOKUP($D2044,metadata!$B$2:$S$451,4,0)</f>
        <v>10.1111/j.1439-0418.2006.01050.x</v>
      </c>
      <c r="H2044" s="0" t="str">
        <f aca="false">VLOOKUP($D2044,metadata!$B$2:$S$451,5,0)</f>
        <v>y</v>
      </c>
      <c r="I2044" s="0" t="str">
        <f aca="false">VLOOKUP($D2044,metadata!$B$2:$S$451,6,0)</f>
        <v>a</v>
      </c>
      <c r="J2044" s="0" t="str">
        <f aca="false">VLOOKUP($D2044,metadata!$B$2:$S$451,7,0)</f>
        <v>i</v>
      </c>
      <c r="K2044" s="0" t="n">
        <f aca="false">VLOOKUP($D2044,metadata!$B$2:$S$451,8,0)</f>
        <v>32</v>
      </c>
      <c r="L2044" s="0" t="n">
        <f aca="false">VLOOKUP($D2044,metadata!$B$2:$S$451,9,0)</f>
        <v>5</v>
      </c>
      <c r="M2044" s="0" t="str">
        <f aca="false">VLOOKUP($D2044,metadata!$B$2:$S$451,10,0)</f>
        <v/>
      </c>
      <c r="N2044" s="0" t="str">
        <f aca="false">VLOOKUP($D2044,metadata!$B$2:$S$451,11,0)</f>
        <v>Tetranychus pueraricola</v>
      </c>
      <c r="O2044" s="0" t="str">
        <f aca="false">VLOOKUP($D2044,metadata!$B$2:$S$451,12,0)</f>
        <v>Trombidiformes</v>
      </c>
      <c r="P2044" s="0" t="n">
        <f aca="false">VLOOKUP($D2044,metadata!$B$2:$S$451,13,0)</f>
        <v>24</v>
      </c>
      <c r="Q2044" s="0" t="n">
        <f aca="false">VLOOKUP($D2044,metadata!$B$2:$S$451,14,0)</f>
        <v>33.2166666666667</v>
      </c>
      <c r="R2044" s="0" t="n">
        <f aca="false">VLOOKUP($D2044,metadata!$B$2:$S$451,15,0)</f>
        <v>132.566666666667</v>
      </c>
      <c r="S2044" s="0" t="str">
        <f aca="false">VLOOKUP($D2044,metadata!$B$2:$S$451,16,0)</f>
        <v/>
      </c>
      <c r="T2044" s="0" t="str">
        <f aca="false">VLOOKUP($D2044,metadata!$B$2:$S$451,17,0)</f>
        <v/>
      </c>
      <c r="U2044" s="0" t="str">
        <f aca="false">VLOOKUP($D2044,metadata!$B$2:$S$451,18,0)</f>
        <v/>
      </c>
      <c r="V2044" s="0" t="n">
        <f aca="false">VLOOKUP($D2044,metadata!$B$2:$Z$451,19,0)</f>
        <v>240</v>
      </c>
      <c r="W2044" s="0" t="str">
        <f aca="false">VLOOKUP($D2044,metadata!$B$2:$Z$451,20,0)</f>
        <v>global average</v>
      </c>
      <c r="X2044" s="0" t="str">
        <f aca="false">VLOOKUP($D2044,metadata!$B$2:$Z$451,21,0)</f>
        <v/>
      </c>
      <c r="Y2044" s="0" t="str">
        <f aca="false">VLOOKUP($D2044,metadata!$B$2:$Z$451,22,0)</f>
        <v>t-51</v>
      </c>
      <c r="Z2044" s="0" t="str">
        <f aca="false">VLOOKUP($D2044,metadata!$B$2:$Z$451,23,0)</f>
        <v/>
      </c>
      <c r="AA2044" s="0" t="str">
        <f aca="false">VLOOKUP($D2044,metadata!$B$2:$Z$451,24,0)</f>
        <v/>
      </c>
      <c r="AB2044" s="0" t="str">
        <f aca="false">VLOOKUP($D2044,metadata!$B$2:$Z$451,25,0)</f>
        <v>by hand</v>
      </c>
      <c r="AC2044" s="0" t="n">
        <v>13</v>
      </c>
      <c r="AD2044" s="0" t="n">
        <v>0</v>
      </c>
      <c r="AF2044" s="0" t="n">
        <f aca="false">IF(AE2044="",V2044,AE2044)</f>
        <v>240</v>
      </c>
      <c r="AG2044" s="0" t="n">
        <f aca="false">ROUND(AC2044,1)</f>
        <v>13</v>
      </c>
      <c r="AH2044" s="0" t="n">
        <v>2006</v>
      </c>
      <c r="AI2044" s="0" t="s">
        <v>37</v>
      </c>
      <c r="AJ2044" s="0" t="s">
        <v>38</v>
      </c>
    </row>
    <row r="2045" customFormat="false" ht="13.8" hidden="false" customHeight="false" outlineLevel="0" collapsed="false">
      <c r="C2045" s="0" t="n">
        <v>2053</v>
      </c>
      <c r="D2045" s="3" t="str">
        <f aca="false">VLOOKUP(C2045,$A$1:$B$451,2)</f>
        <v>51-25</v>
      </c>
      <c r="E2045" s="0" t="str">
        <f aca="false">VLOOKUP($D2045,metadata!$B$2:$S$451,2,0)</f>
        <v>Suwa, A; Gotoh, T</v>
      </c>
      <c r="F2045" s="0" t="str">
        <f aca="false">VLOOKUP($D2045,metadata!$B$2:$S$451,3,0)</f>
        <v>Geographic variation in diapause induction and mode of diapause inheritance in Tetranychus pueraricola</v>
      </c>
      <c r="G2045" s="0" t="str">
        <f aca="false">VLOOKUP($D2045,metadata!$B$2:$S$451,4,0)</f>
        <v>10.1111/j.1439-0418.2006.01050.x</v>
      </c>
      <c r="H2045" s="0" t="str">
        <f aca="false">VLOOKUP($D2045,metadata!$B$2:$S$451,5,0)</f>
        <v>y</v>
      </c>
      <c r="I2045" s="0" t="str">
        <f aca="false">VLOOKUP($D2045,metadata!$B$2:$S$451,6,0)</f>
        <v>a</v>
      </c>
      <c r="J2045" s="0" t="str">
        <f aca="false">VLOOKUP($D2045,metadata!$B$2:$S$451,7,0)</f>
        <v>i</v>
      </c>
      <c r="K2045" s="0" t="n">
        <f aca="false">VLOOKUP($D2045,metadata!$B$2:$S$451,8,0)</f>
        <v>32</v>
      </c>
      <c r="L2045" s="0" t="n">
        <f aca="false">VLOOKUP($D2045,metadata!$B$2:$S$451,9,0)</f>
        <v>5</v>
      </c>
      <c r="M2045" s="0" t="str">
        <f aca="false">VLOOKUP($D2045,metadata!$B$2:$S$451,10,0)</f>
        <v/>
      </c>
      <c r="N2045" s="0" t="str">
        <f aca="false">VLOOKUP($D2045,metadata!$B$2:$S$451,11,0)</f>
        <v>Tetranychus pueraricola</v>
      </c>
      <c r="O2045" s="0" t="str">
        <f aca="false">VLOOKUP($D2045,metadata!$B$2:$S$451,12,0)</f>
        <v>Trombidiformes</v>
      </c>
      <c r="P2045" s="0" t="n">
        <f aca="false">VLOOKUP($D2045,metadata!$B$2:$S$451,13,0)</f>
        <v>25</v>
      </c>
      <c r="Q2045" s="0" t="n">
        <f aca="false">VLOOKUP($D2045,metadata!$B$2:$S$451,14,0)</f>
        <v>33.3</v>
      </c>
      <c r="R2045" s="0" t="n">
        <f aca="false">VLOOKUP($D2045,metadata!$B$2:$S$451,15,0)</f>
        <v>130.366666666667</v>
      </c>
      <c r="S2045" s="0" t="str">
        <f aca="false">VLOOKUP($D2045,metadata!$B$2:$S$451,16,0)</f>
        <v/>
      </c>
      <c r="T2045" s="0" t="str">
        <f aca="false">VLOOKUP($D2045,metadata!$B$2:$S$451,17,0)</f>
        <v/>
      </c>
      <c r="U2045" s="0" t="str">
        <f aca="false">VLOOKUP($D2045,metadata!$B$2:$S$451,18,0)</f>
        <v/>
      </c>
      <c r="V2045" s="0" t="n">
        <f aca="false">VLOOKUP($D2045,metadata!$B$2:$Z$451,19,0)</f>
        <v>240</v>
      </c>
      <c r="W2045" s="0" t="str">
        <f aca="false">VLOOKUP($D2045,metadata!$B$2:$Z$451,20,0)</f>
        <v>global average</v>
      </c>
      <c r="X2045" s="0" t="str">
        <f aca="false">VLOOKUP($D2045,metadata!$B$2:$Z$451,21,0)</f>
        <v/>
      </c>
      <c r="Y2045" s="0" t="str">
        <f aca="false">VLOOKUP($D2045,metadata!$B$2:$Z$451,22,0)</f>
        <v>t-51</v>
      </c>
      <c r="Z2045" s="0" t="str">
        <f aca="false">VLOOKUP($D2045,metadata!$B$2:$Z$451,23,0)</f>
        <v/>
      </c>
      <c r="AA2045" s="0" t="str">
        <f aca="false">VLOOKUP($D2045,metadata!$B$2:$Z$451,24,0)</f>
        <v/>
      </c>
      <c r="AB2045" s="0" t="str">
        <f aca="false">VLOOKUP($D2045,metadata!$B$2:$Z$451,25,0)</f>
        <v>by hand</v>
      </c>
      <c r="AC2045" s="0" t="n">
        <v>10</v>
      </c>
      <c r="AD2045" s="0" t="n">
        <v>100</v>
      </c>
      <c r="AF2045" s="0" t="n">
        <f aca="false">IF(AE2045="",V2045,AE2045)</f>
        <v>240</v>
      </c>
      <c r="AG2045" s="0" t="n">
        <f aca="false">ROUND(AC2045,1)</f>
        <v>10</v>
      </c>
      <c r="AH2045" s="0" t="n">
        <v>2006</v>
      </c>
      <c r="AI2045" s="0" t="s">
        <v>37</v>
      </c>
      <c r="AJ2045" s="0" t="s">
        <v>38</v>
      </c>
    </row>
    <row r="2046" customFormat="false" ht="13.8" hidden="false" customHeight="false" outlineLevel="0" collapsed="false">
      <c r="C2046" s="0" t="n">
        <v>2054</v>
      </c>
      <c r="D2046" s="3" t="str">
        <f aca="false">VLOOKUP(C2046,$A$1:$B$451,2)</f>
        <v>51-25</v>
      </c>
      <c r="E2046" s="0" t="str">
        <f aca="false">VLOOKUP($D2046,metadata!$B$2:$S$451,2,0)</f>
        <v>Suwa, A; Gotoh, T</v>
      </c>
      <c r="F2046" s="0" t="str">
        <f aca="false">VLOOKUP($D2046,metadata!$B$2:$S$451,3,0)</f>
        <v>Geographic variation in diapause induction and mode of diapause inheritance in Tetranychus pueraricola</v>
      </c>
      <c r="G2046" s="0" t="str">
        <f aca="false">VLOOKUP($D2046,metadata!$B$2:$S$451,4,0)</f>
        <v>10.1111/j.1439-0418.2006.01050.x</v>
      </c>
      <c r="H2046" s="0" t="str">
        <f aca="false">VLOOKUP($D2046,metadata!$B$2:$S$451,5,0)</f>
        <v>y</v>
      </c>
      <c r="I2046" s="0" t="str">
        <f aca="false">VLOOKUP($D2046,metadata!$B$2:$S$451,6,0)</f>
        <v>a</v>
      </c>
      <c r="J2046" s="0" t="str">
        <f aca="false">VLOOKUP($D2046,metadata!$B$2:$S$451,7,0)</f>
        <v>i</v>
      </c>
      <c r="K2046" s="0" t="n">
        <f aca="false">VLOOKUP($D2046,metadata!$B$2:$S$451,8,0)</f>
        <v>32</v>
      </c>
      <c r="L2046" s="0" t="n">
        <f aca="false">VLOOKUP($D2046,metadata!$B$2:$S$451,9,0)</f>
        <v>5</v>
      </c>
      <c r="M2046" s="0" t="str">
        <f aca="false">VLOOKUP($D2046,metadata!$B$2:$S$451,10,0)</f>
        <v/>
      </c>
      <c r="N2046" s="0" t="str">
        <f aca="false">VLOOKUP($D2046,metadata!$B$2:$S$451,11,0)</f>
        <v>Tetranychus pueraricola</v>
      </c>
      <c r="O2046" s="0" t="str">
        <f aca="false">VLOOKUP($D2046,metadata!$B$2:$S$451,12,0)</f>
        <v>Trombidiformes</v>
      </c>
      <c r="P2046" s="0" t="n">
        <f aca="false">VLOOKUP($D2046,metadata!$B$2:$S$451,13,0)</f>
        <v>25</v>
      </c>
      <c r="Q2046" s="0" t="n">
        <f aca="false">VLOOKUP($D2046,metadata!$B$2:$S$451,14,0)</f>
        <v>33.3</v>
      </c>
      <c r="R2046" s="0" t="n">
        <f aca="false">VLOOKUP($D2046,metadata!$B$2:$S$451,15,0)</f>
        <v>130.366666666667</v>
      </c>
      <c r="S2046" s="0" t="str">
        <f aca="false">VLOOKUP($D2046,metadata!$B$2:$S$451,16,0)</f>
        <v/>
      </c>
      <c r="T2046" s="0" t="str">
        <f aca="false">VLOOKUP($D2046,metadata!$B$2:$S$451,17,0)</f>
        <v/>
      </c>
      <c r="U2046" s="0" t="str">
        <f aca="false">VLOOKUP($D2046,metadata!$B$2:$S$451,18,0)</f>
        <v/>
      </c>
      <c r="V2046" s="0" t="n">
        <f aca="false">VLOOKUP($D2046,metadata!$B$2:$Z$451,19,0)</f>
        <v>240</v>
      </c>
      <c r="W2046" s="0" t="str">
        <f aca="false">VLOOKUP($D2046,metadata!$B$2:$Z$451,20,0)</f>
        <v>global average</v>
      </c>
      <c r="X2046" s="0" t="str">
        <f aca="false">VLOOKUP($D2046,metadata!$B$2:$Z$451,21,0)</f>
        <v/>
      </c>
      <c r="Y2046" s="0" t="str">
        <f aca="false">VLOOKUP($D2046,metadata!$B$2:$Z$451,22,0)</f>
        <v>t-51</v>
      </c>
      <c r="Z2046" s="0" t="str">
        <f aca="false">VLOOKUP($D2046,metadata!$B$2:$Z$451,23,0)</f>
        <v/>
      </c>
      <c r="AA2046" s="0" t="str">
        <f aca="false">VLOOKUP($D2046,metadata!$B$2:$Z$451,24,0)</f>
        <v/>
      </c>
      <c r="AB2046" s="0" t="str">
        <f aca="false">VLOOKUP($D2046,metadata!$B$2:$Z$451,25,0)</f>
        <v>by hand</v>
      </c>
      <c r="AC2046" s="0" t="n">
        <v>11</v>
      </c>
      <c r="AD2046" s="0" t="n">
        <v>100</v>
      </c>
      <c r="AF2046" s="0" t="n">
        <f aca="false">IF(AE2046="",V2046,AE2046)</f>
        <v>240</v>
      </c>
      <c r="AG2046" s="0" t="n">
        <f aca="false">ROUND(AC2046,1)</f>
        <v>11</v>
      </c>
      <c r="AH2046" s="0" t="n">
        <v>2006</v>
      </c>
      <c r="AI2046" s="0" t="s">
        <v>37</v>
      </c>
      <c r="AJ2046" s="0" t="s">
        <v>38</v>
      </c>
    </row>
    <row r="2047" customFormat="false" ht="13.8" hidden="false" customHeight="false" outlineLevel="0" collapsed="false">
      <c r="C2047" s="0" t="n">
        <v>2055</v>
      </c>
      <c r="D2047" s="3" t="str">
        <f aca="false">VLOOKUP(C2047,$A$1:$B$451,2)</f>
        <v>51-25</v>
      </c>
      <c r="E2047" s="0" t="str">
        <f aca="false">VLOOKUP($D2047,metadata!$B$2:$S$451,2,0)</f>
        <v>Suwa, A; Gotoh, T</v>
      </c>
      <c r="F2047" s="0" t="str">
        <f aca="false">VLOOKUP($D2047,metadata!$B$2:$S$451,3,0)</f>
        <v>Geographic variation in diapause induction and mode of diapause inheritance in Tetranychus pueraricola</v>
      </c>
      <c r="G2047" s="0" t="str">
        <f aca="false">VLOOKUP($D2047,metadata!$B$2:$S$451,4,0)</f>
        <v>10.1111/j.1439-0418.2006.01050.x</v>
      </c>
      <c r="H2047" s="0" t="str">
        <f aca="false">VLOOKUP($D2047,metadata!$B$2:$S$451,5,0)</f>
        <v>y</v>
      </c>
      <c r="I2047" s="0" t="str">
        <f aca="false">VLOOKUP($D2047,metadata!$B$2:$S$451,6,0)</f>
        <v>a</v>
      </c>
      <c r="J2047" s="0" t="str">
        <f aca="false">VLOOKUP($D2047,metadata!$B$2:$S$451,7,0)</f>
        <v>i</v>
      </c>
      <c r="K2047" s="0" t="n">
        <f aca="false">VLOOKUP($D2047,metadata!$B$2:$S$451,8,0)</f>
        <v>32</v>
      </c>
      <c r="L2047" s="0" t="n">
        <f aca="false">VLOOKUP($D2047,metadata!$B$2:$S$451,9,0)</f>
        <v>5</v>
      </c>
      <c r="M2047" s="0" t="str">
        <f aca="false">VLOOKUP($D2047,metadata!$B$2:$S$451,10,0)</f>
        <v/>
      </c>
      <c r="N2047" s="0" t="str">
        <f aca="false">VLOOKUP($D2047,metadata!$B$2:$S$451,11,0)</f>
        <v>Tetranychus pueraricola</v>
      </c>
      <c r="O2047" s="0" t="str">
        <f aca="false">VLOOKUP($D2047,metadata!$B$2:$S$451,12,0)</f>
        <v>Trombidiformes</v>
      </c>
      <c r="P2047" s="0" t="n">
        <f aca="false">VLOOKUP($D2047,metadata!$B$2:$S$451,13,0)</f>
        <v>25</v>
      </c>
      <c r="Q2047" s="0" t="n">
        <f aca="false">VLOOKUP($D2047,metadata!$B$2:$S$451,14,0)</f>
        <v>33.3</v>
      </c>
      <c r="R2047" s="0" t="n">
        <f aca="false">VLOOKUP($D2047,metadata!$B$2:$S$451,15,0)</f>
        <v>130.366666666667</v>
      </c>
      <c r="S2047" s="0" t="str">
        <f aca="false">VLOOKUP($D2047,metadata!$B$2:$S$451,16,0)</f>
        <v/>
      </c>
      <c r="T2047" s="0" t="str">
        <f aca="false">VLOOKUP($D2047,metadata!$B$2:$S$451,17,0)</f>
        <v/>
      </c>
      <c r="U2047" s="0" t="str">
        <f aca="false">VLOOKUP($D2047,metadata!$B$2:$S$451,18,0)</f>
        <v/>
      </c>
      <c r="V2047" s="0" t="n">
        <f aca="false">VLOOKUP($D2047,metadata!$B$2:$Z$451,19,0)</f>
        <v>240</v>
      </c>
      <c r="W2047" s="0" t="str">
        <f aca="false">VLOOKUP($D2047,metadata!$B$2:$Z$451,20,0)</f>
        <v>global average</v>
      </c>
      <c r="X2047" s="0" t="str">
        <f aca="false">VLOOKUP($D2047,metadata!$B$2:$Z$451,21,0)</f>
        <v/>
      </c>
      <c r="Y2047" s="0" t="str">
        <f aca="false">VLOOKUP($D2047,metadata!$B$2:$Z$451,22,0)</f>
        <v>t-51</v>
      </c>
      <c r="Z2047" s="0" t="str">
        <f aca="false">VLOOKUP($D2047,metadata!$B$2:$Z$451,23,0)</f>
        <v/>
      </c>
      <c r="AA2047" s="0" t="str">
        <f aca="false">VLOOKUP($D2047,metadata!$B$2:$Z$451,24,0)</f>
        <v/>
      </c>
      <c r="AB2047" s="0" t="str">
        <f aca="false">VLOOKUP($D2047,metadata!$B$2:$Z$451,25,0)</f>
        <v>by hand</v>
      </c>
      <c r="AC2047" s="0" t="n">
        <v>11.5</v>
      </c>
      <c r="AD2047" s="0" t="n">
        <v>8.33333333333333</v>
      </c>
      <c r="AF2047" s="0" t="n">
        <f aca="false">IF(AE2047="",V2047,AE2047)</f>
        <v>240</v>
      </c>
      <c r="AG2047" s="0" t="n">
        <f aca="false">ROUND(AC2047,1)</f>
        <v>11.5</v>
      </c>
      <c r="AH2047" s="0" t="n">
        <v>2006</v>
      </c>
      <c r="AI2047" s="0" t="s">
        <v>37</v>
      </c>
      <c r="AJ2047" s="0" t="s">
        <v>38</v>
      </c>
    </row>
    <row r="2048" customFormat="false" ht="13.8" hidden="false" customHeight="false" outlineLevel="0" collapsed="false">
      <c r="C2048" s="0" t="n">
        <v>2056</v>
      </c>
      <c r="D2048" s="3" t="str">
        <f aca="false">VLOOKUP(C2048,$A$1:$B$451,2)</f>
        <v>51-25</v>
      </c>
      <c r="E2048" s="0" t="str">
        <f aca="false">VLOOKUP($D2048,metadata!$B$2:$S$451,2,0)</f>
        <v>Suwa, A; Gotoh, T</v>
      </c>
      <c r="F2048" s="0" t="str">
        <f aca="false">VLOOKUP($D2048,metadata!$B$2:$S$451,3,0)</f>
        <v>Geographic variation in diapause induction and mode of diapause inheritance in Tetranychus pueraricola</v>
      </c>
      <c r="G2048" s="0" t="str">
        <f aca="false">VLOOKUP($D2048,metadata!$B$2:$S$451,4,0)</f>
        <v>10.1111/j.1439-0418.2006.01050.x</v>
      </c>
      <c r="H2048" s="0" t="str">
        <f aca="false">VLOOKUP($D2048,metadata!$B$2:$S$451,5,0)</f>
        <v>y</v>
      </c>
      <c r="I2048" s="0" t="str">
        <f aca="false">VLOOKUP($D2048,metadata!$B$2:$S$451,6,0)</f>
        <v>a</v>
      </c>
      <c r="J2048" s="0" t="str">
        <f aca="false">VLOOKUP($D2048,metadata!$B$2:$S$451,7,0)</f>
        <v>i</v>
      </c>
      <c r="K2048" s="0" t="n">
        <f aca="false">VLOOKUP($D2048,metadata!$B$2:$S$451,8,0)</f>
        <v>32</v>
      </c>
      <c r="L2048" s="0" t="n">
        <f aca="false">VLOOKUP($D2048,metadata!$B$2:$S$451,9,0)</f>
        <v>5</v>
      </c>
      <c r="M2048" s="0" t="str">
        <f aca="false">VLOOKUP($D2048,metadata!$B$2:$S$451,10,0)</f>
        <v/>
      </c>
      <c r="N2048" s="0" t="str">
        <f aca="false">VLOOKUP($D2048,metadata!$B$2:$S$451,11,0)</f>
        <v>Tetranychus pueraricola</v>
      </c>
      <c r="O2048" s="0" t="str">
        <f aca="false">VLOOKUP($D2048,metadata!$B$2:$S$451,12,0)</f>
        <v>Trombidiformes</v>
      </c>
      <c r="P2048" s="0" t="n">
        <f aca="false">VLOOKUP($D2048,metadata!$B$2:$S$451,13,0)</f>
        <v>25</v>
      </c>
      <c r="Q2048" s="0" t="n">
        <f aca="false">VLOOKUP($D2048,metadata!$B$2:$S$451,14,0)</f>
        <v>33.3</v>
      </c>
      <c r="R2048" s="0" t="n">
        <f aca="false">VLOOKUP($D2048,metadata!$B$2:$S$451,15,0)</f>
        <v>130.366666666667</v>
      </c>
      <c r="S2048" s="0" t="str">
        <f aca="false">VLOOKUP($D2048,metadata!$B$2:$S$451,16,0)</f>
        <v/>
      </c>
      <c r="T2048" s="0" t="str">
        <f aca="false">VLOOKUP($D2048,metadata!$B$2:$S$451,17,0)</f>
        <v/>
      </c>
      <c r="U2048" s="0" t="str">
        <f aca="false">VLOOKUP($D2048,metadata!$B$2:$S$451,18,0)</f>
        <v/>
      </c>
      <c r="V2048" s="0" t="n">
        <f aca="false">VLOOKUP($D2048,metadata!$B$2:$Z$451,19,0)</f>
        <v>240</v>
      </c>
      <c r="W2048" s="0" t="str">
        <f aca="false">VLOOKUP($D2048,metadata!$B$2:$Z$451,20,0)</f>
        <v>global average</v>
      </c>
      <c r="X2048" s="0" t="str">
        <f aca="false">VLOOKUP($D2048,metadata!$B$2:$Z$451,21,0)</f>
        <v/>
      </c>
      <c r="Y2048" s="0" t="str">
        <f aca="false">VLOOKUP($D2048,metadata!$B$2:$Z$451,22,0)</f>
        <v>t-51</v>
      </c>
      <c r="Z2048" s="0" t="str">
        <f aca="false">VLOOKUP($D2048,metadata!$B$2:$Z$451,23,0)</f>
        <v/>
      </c>
      <c r="AA2048" s="0" t="str">
        <f aca="false">VLOOKUP($D2048,metadata!$B$2:$Z$451,24,0)</f>
        <v/>
      </c>
      <c r="AB2048" s="0" t="str">
        <f aca="false">VLOOKUP($D2048,metadata!$B$2:$Z$451,25,0)</f>
        <v>by hand</v>
      </c>
      <c r="AC2048" s="0" t="n">
        <v>12</v>
      </c>
      <c r="AD2048" s="0" t="n">
        <v>0</v>
      </c>
      <c r="AF2048" s="0" t="n">
        <f aca="false">IF(AE2048="",V2048,AE2048)</f>
        <v>240</v>
      </c>
      <c r="AG2048" s="0" t="n">
        <f aca="false">ROUND(AC2048,1)</f>
        <v>12</v>
      </c>
      <c r="AH2048" s="0" t="n">
        <v>2006</v>
      </c>
      <c r="AI2048" s="0" t="s">
        <v>37</v>
      </c>
      <c r="AJ2048" s="0" t="s">
        <v>38</v>
      </c>
    </row>
    <row r="2049" customFormat="false" ht="13.8" hidden="false" customHeight="false" outlineLevel="0" collapsed="false">
      <c r="C2049" s="0" t="n">
        <v>2057</v>
      </c>
      <c r="D2049" s="3" t="str">
        <f aca="false">VLOOKUP(C2049,$A$1:$B$451,2)</f>
        <v>51-25</v>
      </c>
      <c r="E2049" s="0" t="str">
        <f aca="false">VLOOKUP($D2049,metadata!$B$2:$S$451,2,0)</f>
        <v>Suwa, A; Gotoh, T</v>
      </c>
      <c r="F2049" s="0" t="str">
        <f aca="false">VLOOKUP($D2049,metadata!$B$2:$S$451,3,0)</f>
        <v>Geographic variation in diapause induction and mode of diapause inheritance in Tetranychus pueraricola</v>
      </c>
      <c r="G2049" s="0" t="str">
        <f aca="false">VLOOKUP($D2049,metadata!$B$2:$S$451,4,0)</f>
        <v>10.1111/j.1439-0418.2006.01050.x</v>
      </c>
      <c r="H2049" s="0" t="str">
        <f aca="false">VLOOKUP($D2049,metadata!$B$2:$S$451,5,0)</f>
        <v>y</v>
      </c>
      <c r="I2049" s="0" t="str">
        <f aca="false">VLOOKUP($D2049,metadata!$B$2:$S$451,6,0)</f>
        <v>a</v>
      </c>
      <c r="J2049" s="0" t="str">
        <f aca="false">VLOOKUP($D2049,metadata!$B$2:$S$451,7,0)</f>
        <v>i</v>
      </c>
      <c r="K2049" s="0" t="n">
        <f aca="false">VLOOKUP($D2049,metadata!$B$2:$S$451,8,0)</f>
        <v>32</v>
      </c>
      <c r="L2049" s="0" t="n">
        <f aca="false">VLOOKUP($D2049,metadata!$B$2:$S$451,9,0)</f>
        <v>5</v>
      </c>
      <c r="M2049" s="0" t="str">
        <f aca="false">VLOOKUP($D2049,metadata!$B$2:$S$451,10,0)</f>
        <v/>
      </c>
      <c r="N2049" s="0" t="str">
        <f aca="false">VLOOKUP($D2049,metadata!$B$2:$S$451,11,0)</f>
        <v>Tetranychus pueraricola</v>
      </c>
      <c r="O2049" s="0" t="str">
        <f aca="false">VLOOKUP($D2049,metadata!$B$2:$S$451,12,0)</f>
        <v>Trombidiformes</v>
      </c>
      <c r="P2049" s="0" t="n">
        <f aca="false">VLOOKUP($D2049,metadata!$B$2:$S$451,13,0)</f>
        <v>25</v>
      </c>
      <c r="Q2049" s="0" t="n">
        <f aca="false">VLOOKUP($D2049,metadata!$B$2:$S$451,14,0)</f>
        <v>33.3</v>
      </c>
      <c r="R2049" s="0" t="n">
        <f aca="false">VLOOKUP($D2049,metadata!$B$2:$S$451,15,0)</f>
        <v>130.366666666667</v>
      </c>
      <c r="S2049" s="0" t="str">
        <f aca="false">VLOOKUP($D2049,metadata!$B$2:$S$451,16,0)</f>
        <v/>
      </c>
      <c r="T2049" s="0" t="str">
        <f aca="false">VLOOKUP($D2049,metadata!$B$2:$S$451,17,0)</f>
        <v/>
      </c>
      <c r="U2049" s="0" t="str">
        <f aca="false">VLOOKUP($D2049,metadata!$B$2:$S$451,18,0)</f>
        <v/>
      </c>
      <c r="V2049" s="0" t="n">
        <f aca="false">VLOOKUP($D2049,metadata!$B$2:$Z$451,19,0)</f>
        <v>240</v>
      </c>
      <c r="W2049" s="0" t="str">
        <f aca="false">VLOOKUP($D2049,metadata!$B$2:$Z$451,20,0)</f>
        <v>global average</v>
      </c>
      <c r="X2049" s="0" t="str">
        <f aca="false">VLOOKUP($D2049,metadata!$B$2:$Z$451,21,0)</f>
        <v/>
      </c>
      <c r="Y2049" s="0" t="str">
        <f aca="false">VLOOKUP($D2049,metadata!$B$2:$Z$451,22,0)</f>
        <v>t-51</v>
      </c>
      <c r="Z2049" s="0" t="str">
        <f aca="false">VLOOKUP($D2049,metadata!$B$2:$Z$451,23,0)</f>
        <v/>
      </c>
      <c r="AA2049" s="0" t="str">
        <f aca="false">VLOOKUP($D2049,metadata!$B$2:$Z$451,24,0)</f>
        <v/>
      </c>
      <c r="AB2049" s="0" t="str">
        <f aca="false">VLOOKUP($D2049,metadata!$B$2:$Z$451,25,0)</f>
        <v>by hand</v>
      </c>
      <c r="AC2049" s="0" t="n">
        <v>13</v>
      </c>
      <c r="AD2049" s="0" t="n">
        <v>0</v>
      </c>
      <c r="AF2049" s="0" t="n">
        <f aca="false">IF(AE2049="",V2049,AE2049)</f>
        <v>240</v>
      </c>
      <c r="AG2049" s="0" t="n">
        <f aca="false">ROUND(AC2049,1)</f>
        <v>13</v>
      </c>
      <c r="AH2049" s="0" t="n">
        <v>2006</v>
      </c>
      <c r="AI2049" s="0" t="s">
        <v>37</v>
      </c>
      <c r="AJ2049" s="0" t="s">
        <v>38</v>
      </c>
    </row>
    <row r="2050" customFormat="false" ht="13.8" hidden="false" customHeight="false" outlineLevel="0" collapsed="false">
      <c r="C2050" s="0" t="n">
        <v>2058</v>
      </c>
      <c r="D2050" s="3" t="str">
        <f aca="false">VLOOKUP(C2050,$A$1:$B$451,2)</f>
        <v>51-26</v>
      </c>
      <c r="E2050" s="0" t="str">
        <f aca="false">VLOOKUP($D2050,metadata!$B$2:$S$451,2,0)</f>
        <v>Suwa, A; Gotoh, T</v>
      </c>
      <c r="F2050" s="0" t="str">
        <f aca="false">VLOOKUP($D2050,metadata!$B$2:$S$451,3,0)</f>
        <v>Geographic variation in diapause induction and mode of diapause inheritance in Tetranychus pueraricola</v>
      </c>
      <c r="G2050" s="0" t="str">
        <f aca="false">VLOOKUP($D2050,metadata!$B$2:$S$451,4,0)</f>
        <v>10.1111/j.1439-0418.2006.01050.x</v>
      </c>
      <c r="H2050" s="0" t="str">
        <f aca="false">VLOOKUP($D2050,metadata!$B$2:$S$451,5,0)</f>
        <v>y</v>
      </c>
      <c r="I2050" s="0" t="str">
        <f aca="false">VLOOKUP($D2050,metadata!$B$2:$S$451,6,0)</f>
        <v>a</v>
      </c>
      <c r="J2050" s="0" t="str">
        <f aca="false">VLOOKUP($D2050,metadata!$B$2:$S$451,7,0)</f>
        <v>i</v>
      </c>
      <c r="K2050" s="0" t="n">
        <f aca="false">VLOOKUP($D2050,metadata!$B$2:$S$451,8,0)</f>
        <v>32</v>
      </c>
      <c r="L2050" s="0" t="n">
        <f aca="false">VLOOKUP($D2050,metadata!$B$2:$S$451,9,0)</f>
        <v>5</v>
      </c>
      <c r="M2050" s="0" t="str">
        <f aca="false">VLOOKUP($D2050,metadata!$B$2:$S$451,10,0)</f>
        <v/>
      </c>
      <c r="N2050" s="0" t="str">
        <f aca="false">VLOOKUP($D2050,metadata!$B$2:$S$451,11,0)</f>
        <v>Tetranychus pueraricola</v>
      </c>
      <c r="O2050" s="0" t="str">
        <f aca="false">VLOOKUP($D2050,metadata!$B$2:$S$451,12,0)</f>
        <v>Trombidiformes</v>
      </c>
      <c r="P2050" s="0" t="n">
        <f aca="false">VLOOKUP($D2050,metadata!$B$2:$S$451,13,0)</f>
        <v>26</v>
      </c>
      <c r="Q2050" s="0" t="n">
        <f aca="false">VLOOKUP($D2050,metadata!$B$2:$S$451,14,0)</f>
        <v>33.1666666666667</v>
      </c>
      <c r="R2050" s="0" t="n">
        <f aca="false">VLOOKUP($D2050,metadata!$B$2:$S$451,15,0)</f>
        <v>129.716666666667</v>
      </c>
      <c r="S2050" s="0" t="str">
        <f aca="false">VLOOKUP($D2050,metadata!$B$2:$S$451,16,0)</f>
        <v/>
      </c>
      <c r="T2050" s="0" t="str">
        <f aca="false">VLOOKUP($D2050,metadata!$B$2:$S$451,17,0)</f>
        <v/>
      </c>
      <c r="U2050" s="0" t="str">
        <f aca="false">VLOOKUP($D2050,metadata!$B$2:$S$451,18,0)</f>
        <v/>
      </c>
      <c r="V2050" s="0" t="n">
        <f aca="false">VLOOKUP($D2050,metadata!$B$2:$Z$451,19,0)</f>
        <v>240</v>
      </c>
      <c r="W2050" s="0" t="str">
        <f aca="false">VLOOKUP($D2050,metadata!$B$2:$Z$451,20,0)</f>
        <v>global average</v>
      </c>
      <c r="X2050" s="0" t="str">
        <f aca="false">VLOOKUP($D2050,metadata!$B$2:$Z$451,21,0)</f>
        <v/>
      </c>
      <c r="Y2050" s="0" t="str">
        <f aca="false">VLOOKUP($D2050,metadata!$B$2:$Z$451,22,0)</f>
        <v>t-51</v>
      </c>
      <c r="Z2050" s="0" t="str">
        <f aca="false">VLOOKUP($D2050,metadata!$B$2:$Z$451,23,0)</f>
        <v/>
      </c>
      <c r="AA2050" s="0" t="str">
        <f aca="false">VLOOKUP($D2050,metadata!$B$2:$Z$451,24,0)</f>
        <v/>
      </c>
      <c r="AB2050" s="0" t="str">
        <f aca="false">VLOOKUP($D2050,metadata!$B$2:$Z$451,25,0)</f>
        <v>by hand</v>
      </c>
      <c r="AC2050" s="0" t="n">
        <v>10</v>
      </c>
      <c r="AD2050" s="0" t="n">
        <v>100</v>
      </c>
      <c r="AF2050" s="0" t="n">
        <f aca="false">IF(AE2050="",V2050,AE2050)</f>
        <v>240</v>
      </c>
      <c r="AG2050" s="0" t="n">
        <f aca="false">ROUND(AC2050,1)</f>
        <v>10</v>
      </c>
      <c r="AH2050" s="0" t="n">
        <v>2006</v>
      </c>
      <c r="AI2050" s="0" t="s">
        <v>37</v>
      </c>
      <c r="AJ2050" s="0" t="s">
        <v>38</v>
      </c>
    </row>
    <row r="2051" customFormat="false" ht="13.8" hidden="false" customHeight="false" outlineLevel="0" collapsed="false">
      <c r="C2051" s="0" t="n">
        <v>2059</v>
      </c>
      <c r="D2051" s="3" t="str">
        <f aca="false">VLOOKUP(C2051,$A$1:$B$451,2)</f>
        <v>51-26</v>
      </c>
      <c r="E2051" s="0" t="str">
        <f aca="false">VLOOKUP($D2051,metadata!$B$2:$S$451,2,0)</f>
        <v>Suwa, A; Gotoh, T</v>
      </c>
      <c r="F2051" s="0" t="str">
        <f aca="false">VLOOKUP($D2051,metadata!$B$2:$S$451,3,0)</f>
        <v>Geographic variation in diapause induction and mode of diapause inheritance in Tetranychus pueraricola</v>
      </c>
      <c r="G2051" s="0" t="str">
        <f aca="false">VLOOKUP($D2051,metadata!$B$2:$S$451,4,0)</f>
        <v>10.1111/j.1439-0418.2006.01050.x</v>
      </c>
      <c r="H2051" s="0" t="str">
        <f aca="false">VLOOKUP($D2051,metadata!$B$2:$S$451,5,0)</f>
        <v>y</v>
      </c>
      <c r="I2051" s="0" t="str">
        <f aca="false">VLOOKUP($D2051,metadata!$B$2:$S$451,6,0)</f>
        <v>a</v>
      </c>
      <c r="J2051" s="0" t="str">
        <f aca="false">VLOOKUP($D2051,metadata!$B$2:$S$451,7,0)</f>
        <v>i</v>
      </c>
      <c r="K2051" s="0" t="n">
        <f aca="false">VLOOKUP($D2051,metadata!$B$2:$S$451,8,0)</f>
        <v>32</v>
      </c>
      <c r="L2051" s="0" t="n">
        <f aca="false">VLOOKUP($D2051,metadata!$B$2:$S$451,9,0)</f>
        <v>5</v>
      </c>
      <c r="M2051" s="0" t="str">
        <f aca="false">VLOOKUP($D2051,metadata!$B$2:$S$451,10,0)</f>
        <v/>
      </c>
      <c r="N2051" s="0" t="str">
        <f aca="false">VLOOKUP($D2051,metadata!$B$2:$S$451,11,0)</f>
        <v>Tetranychus pueraricola</v>
      </c>
      <c r="O2051" s="0" t="str">
        <f aca="false">VLOOKUP($D2051,metadata!$B$2:$S$451,12,0)</f>
        <v>Trombidiformes</v>
      </c>
      <c r="P2051" s="0" t="n">
        <f aca="false">VLOOKUP($D2051,metadata!$B$2:$S$451,13,0)</f>
        <v>26</v>
      </c>
      <c r="Q2051" s="0" t="n">
        <f aca="false">VLOOKUP($D2051,metadata!$B$2:$S$451,14,0)</f>
        <v>33.1666666666667</v>
      </c>
      <c r="R2051" s="0" t="n">
        <f aca="false">VLOOKUP($D2051,metadata!$B$2:$S$451,15,0)</f>
        <v>129.716666666667</v>
      </c>
      <c r="S2051" s="0" t="str">
        <f aca="false">VLOOKUP($D2051,metadata!$B$2:$S$451,16,0)</f>
        <v/>
      </c>
      <c r="T2051" s="0" t="str">
        <f aca="false">VLOOKUP($D2051,metadata!$B$2:$S$451,17,0)</f>
        <v/>
      </c>
      <c r="U2051" s="0" t="str">
        <f aca="false">VLOOKUP($D2051,metadata!$B$2:$S$451,18,0)</f>
        <v/>
      </c>
      <c r="V2051" s="0" t="n">
        <f aca="false">VLOOKUP($D2051,metadata!$B$2:$Z$451,19,0)</f>
        <v>240</v>
      </c>
      <c r="W2051" s="0" t="str">
        <f aca="false">VLOOKUP($D2051,metadata!$B$2:$Z$451,20,0)</f>
        <v>global average</v>
      </c>
      <c r="X2051" s="0" t="str">
        <f aca="false">VLOOKUP($D2051,metadata!$B$2:$Z$451,21,0)</f>
        <v/>
      </c>
      <c r="Y2051" s="0" t="str">
        <f aca="false">VLOOKUP($D2051,metadata!$B$2:$Z$451,22,0)</f>
        <v>t-51</v>
      </c>
      <c r="Z2051" s="0" t="str">
        <f aca="false">VLOOKUP($D2051,metadata!$B$2:$Z$451,23,0)</f>
        <v/>
      </c>
      <c r="AA2051" s="0" t="str">
        <f aca="false">VLOOKUP($D2051,metadata!$B$2:$Z$451,24,0)</f>
        <v/>
      </c>
      <c r="AB2051" s="0" t="str">
        <f aca="false">VLOOKUP($D2051,metadata!$B$2:$Z$451,25,0)</f>
        <v>by hand</v>
      </c>
      <c r="AC2051" s="0" t="n">
        <v>11</v>
      </c>
      <c r="AD2051" s="0" t="n">
        <v>100</v>
      </c>
      <c r="AF2051" s="0" t="n">
        <f aca="false">IF(AE2051="",V2051,AE2051)</f>
        <v>240</v>
      </c>
      <c r="AG2051" s="0" t="n">
        <f aca="false">ROUND(AC2051,1)</f>
        <v>11</v>
      </c>
      <c r="AH2051" s="0" t="n">
        <v>2006</v>
      </c>
      <c r="AI2051" s="0" t="s">
        <v>37</v>
      </c>
      <c r="AJ2051" s="0" t="s">
        <v>38</v>
      </c>
    </row>
    <row r="2052" customFormat="false" ht="13.8" hidden="false" customHeight="false" outlineLevel="0" collapsed="false">
      <c r="C2052" s="0" t="n">
        <v>2060</v>
      </c>
      <c r="D2052" s="3" t="str">
        <f aca="false">VLOOKUP(C2052,$A$1:$B$451,2)</f>
        <v>51-26</v>
      </c>
      <c r="E2052" s="0" t="str">
        <f aca="false">VLOOKUP($D2052,metadata!$B$2:$S$451,2,0)</f>
        <v>Suwa, A; Gotoh, T</v>
      </c>
      <c r="F2052" s="0" t="str">
        <f aca="false">VLOOKUP($D2052,metadata!$B$2:$S$451,3,0)</f>
        <v>Geographic variation in diapause induction and mode of diapause inheritance in Tetranychus pueraricola</v>
      </c>
      <c r="G2052" s="0" t="str">
        <f aca="false">VLOOKUP($D2052,metadata!$B$2:$S$451,4,0)</f>
        <v>10.1111/j.1439-0418.2006.01050.x</v>
      </c>
      <c r="H2052" s="0" t="str">
        <f aca="false">VLOOKUP($D2052,metadata!$B$2:$S$451,5,0)</f>
        <v>y</v>
      </c>
      <c r="I2052" s="0" t="str">
        <f aca="false">VLOOKUP($D2052,metadata!$B$2:$S$451,6,0)</f>
        <v>a</v>
      </c>
      <c r="J2052" s="0" t="str">
        <f aca="false">VLOOKUP($D2052,metadata!$B$2:$S$451,7,0)</f>
        <v>i</v>
      </c>
      <c r="K2052" s="0" t="n">
        <f aca="false">VLOOKUP($D2052,metadata!$B$2:$S$451,8,0)</f>
        <v>32</v>
      </c>
      <c r="L2052" s="0" t="n">
        <f aca="false">VLOOKUP($D2052,metadata!$B$2:$S$451,9,0)</f>
        <v>5</v>
      </c>
      <c r="M2052" s="0" t="str">
        <f aca="false">VLOOKUP($D2052,metadata!$B$2:$S$451,10,0)</f>
        <v/>
      </c>
      <c r="N2052" s="0" t="str">
        <f aca="false">VLOOKUP($D2052,metadata!$B$2:$S$451,11,0)</f>
        <v>Tetranychus pueraricola</v>
      </c>
      <c r="O2052" s="0" t="str">
        <f aca="false">VLOOKUP($D2052,metadata!$B$2:$S$451,12,0)</f>
        <v>Trombidiformes</v>
      </c>
      <c r="P2052" s="0" t="n">
        <f aca="false">VLOOKUP($D2052,metadata!$B$2:$S$451,13,0)</f>
        <v>26</v>
      </c>
      <c r="Q2052" s="0" t="n">
        <f aca="false">VLOOKUP($D2052,metadata!$B$2:$S$451,14,0)</f>
        <v>33.1666666666667</v>
      </c>
      <c r="R2052" s="0" t="n">
        <f aca="false">VLOOKUP($D2052,metadata!$B$2:$S$451,15,0)</f>
        <v>129.716666666667</v>
      </c>
      <c r="S2052" s="0" t="str">
        <f aca="false">VLOOKUP($D2052,metadata!$B$2:$S$451,16,0)</f>
        <v/>
      </c>
      <c r="T2052" s="0" t="str">
        <f aca="false">VLOOKUP($D2052,metadata!$B$2:$S$451,17,0)</f>
        <v/>
      </c>
      <c r="U2052" s="0" t="str">
        <f aca="false">VLOOKUP($D2052,metadata!$B$2:$S$451,18,0)</f>
        <v/>
      </c>
      <c r="V2052" s="0" t="n">
        <f aca="false">VLOOKUP($D2052,metadata!$B$2:$Z$451,19,0)</f>
        <v>240</v>
      </c>
      <c r="W2052" s="0" t="str">
        <f aca="false">VLOOKUP($D2052,metadata!$B$2:$Z$451,20,0)</f>
        <v>global average</v>
      </c>
      <c r="X2052" s="0" t="str">
        <f aca="false">VLOOKUP($D2052,metadata!$B$2:$Z$451,21,0)</f>
        <v/>
      </c>
      <c r="Y2052" s="0" t="str">
        <f aca="false">VLOOKUP($D2052,metadata!$B$2:$Z$451,22,0)</f>
        <v>t-51</v>
      </c>
      <c r="Z2052" s="0" t="str">
        <f aca="false">VLOOKUP($D2052,metadata!$B$2:$Z$451,23,0)</f>
        <v/>
      </c>
      <c r="AA2052" s="0" t="str">
        <f aca="false">VLOOKUP($D2052,metadata!$B$2:$Z$451,24,0)</f>
        <v/>
      </c>
      <c r="AB2052" s="0" t="str">
        <f aca="false">VLOOKUP($D2052,metadata!$B$2:$Z$451,25,0)</f>
        <v>by hand</v>
      </c>
      <c r="AC2052" s="0" t="n">
        <v>11.5</v>
      </c>
      <c r="AD2052" s="0" t="n">
        <v>41.6666666666667</v>
      </c>
      <c r="AF2052" s="0" t="n">
        <f aca="false">IF(AE2052="",V2052,AE2052)</f>
        <v>240</v>
      </c>
      <c r="AG2052" s="0" t="n">
        <f aca="false">ROUND(AC2052,1)</f>
        <v>11.5</v>
      </c>
      <c r="AH2052" s="0" t="n">
        <v>2006</v>
      </c>
      <c r="AI2052" s="0" t="s">
        <v>37</v>
      </c>
      <c r="AJ2052" s="0" t="s">
        <v>38</v>
      </c>
    </row>
    <row r="2053" customFormat="false" ht="13.8" hidden="false" customHeight="false" outlineLevel="0" collapsed="false">
      <c r="C2053" s="0" t="n">
        <v>2061</v>
      </c>
      <c r="D2053" s="3" t="str">
        <f aca="false">VLOOKUP(C2053,$A$1:$B$451,2)</f>
        <v>51-26</v>
      </c>
      <c r="E2053" s="0" t="str">
        <f aca="false">VLOOKUP($D2053,metadata!$B$2:$S$451,2,0)</f>
        <v>Suwa, A; Gotoh, T</v>
      </c>
      <c r="F2053" s="0" t="str">
        <f aca="false">VLOOKUP($D2053,metadata!$B$2:$S$451,3,0)</f>
        <v>Geographic variation in diapause induction and mode of diapause inheritance in Tetranychus pueraricola</v>
      </c>
      <c r="G2053" s="0" t="str">
        <f aca="false">VLOOKUP($D2053,metadata!$B$2:$S$451,4,0)</f>
        <v>10.1111/j.1439-0418.2006.01050.x</v>
      </c>
      <c r="H2053" s="0" t="str">
        <f aca="false">VLOOKUP($D2053,metadata!$B$2:$S$451,5,0)</f>
        <v>y</v>
      </c>
      <c r="I2053" s="0" t="str">
        <f aca="false">VLOOKUP($D2053,metadata!$B$2:$S$451,6,0)</f>
        <v>a</v>
      </c>
      <c r="J2053" s="0" t="str">
        <f aca="false">VLOOKUP($D2053,metadata!$B$2:$S$451,7,0)</f>
        <v>i</v>
      </c>
      <c r="K2053" s="0" t="n">
        <f aca="false">VLOOKUP($D2053,metadata!$B$2:$S$451,8,0)</f>
        <v>32</v>
      </c>
      <c r="L2053" s="0" t="n">
        <f aca="false">VLOOKUP($D2053,metadata!$B$2:$S$451,9,0)</f>
        <v>5</v>
      </c>
      <c r="M2053" s="0" t="str">
        <f aca="false">VLOOKUP($D2053,metadata!$B$2:$S$451,10,0)</f>
        <v/>
      </c>
      <c r="N2053" s="0" t="str">
        <f aca="false">VLOOKUP($D2053,metadata!$B$2:$S$451,11,0)</f>
        <v>Tetranychus pueraricola</v>
      </c>
      <c r="O2053" s="0" t="str">
        <f aca="false">VLOOKUP($D2053,metadata!$B$2:$S$451,12,0)</f>
        <v>Trombidiformes</v>
      </c>
      <c r="P2053" s="0" t="n">
        <f aca="false">VLOOKUP($D2053,metadata!$B$2:$S$451,13,0)</f>
        <v>26</v>
      </c>
      <c r="Q2053" s="0" t="n">
        <f aca="false">VLOOKUP($D2053,metadata!$B$2:$S$451,14,0)</f>
        <v>33.1666666666667</v>
      </c>
      <c r="R2053" s="0" t="n">
        <f aca="false">VLOOKUP($D2053,metadata!$B$2:$S$451,15,0)</f>
        <v>129.716666666667</v>
      </c>
      <c r="S2053" s="0" t="str">
        <f aca="false">VLOOKUP($D2053,metadata!$B$2:$S$451,16,0)</f>
        <v/>
      </c>
      <c r="T2053" s="0" t="str">
        <f aca="false">VLOOKUP($D2053,metadata!$B$2:$S$451,17,0)</f>
        <v/>
      </c>
      <c r="U2053" s="0" t="str">
        <f aca="false">VLOOKUP($D2053,metadata!$B$2:$S$451,18,0)</f>
        <v/>
      </c>
      <c r="V2053" s="0" t="n">
        <f aca="false">VLOOKUP($D2053,metadata!$B$2:$Z$451,19,0)</f>
        <v>240</v>
      </c>
      <c r="W2053" s="0" t="str">
        <f aca="false">VLOOKUP($D2053,metadata!$B$2:$Z$451,20,0)</f>
        <v>global average</v>
      </c>
      <c r="X2053" s="0" t="str">
        <f aca="false">VLOOKUP($D2053,metadata!$B$2:$Z$451,21,0)</f>
        <v/>
      </c>
      <c r="Y2053" s="0" t="str">
        <f aca="false">VLOOKUP($D2053,metadata!$B$2:$Z$451,22,0)</f>
        <v>t-51</v>
      </c>
      <c r="Z2053" s="0" t="str">
        <f aca="false">VLOOKUP($D2053,metadata!$B$2:$Z$451,23,0)</f>
        <v/>
      </c>
      <c r="AA2053" s="0" t="str">
        <f aca="false">VLOOKUP($D2053,metadata!$B$2:$Z$451,24,0)</f>
        <v/>
      </c>
      <c r="AB2053" s="0" t="str">
        <f aca="false">VLOOKUP($D2053,metadata!$B$2:$Z$451,25,0)</f>
        <v>by hand</v>
      </c>
      <c r="AC2053" s="0" t="n">
        <v>12</v>
      </c>
      <c r="AD2053" s="0" t="n">
        <v>0</v>
      </c>
      <c r="AF2053" s="0" t="n">
        <f aca="false">IF(AE2053="",V2053,AE2053)</f>
        <v>240</v>
      </c>
      <c r="AG2053" s="0" t="n">
        <f aca="false">ROUND(AC2053,1)</f>
        <v>12</v>
      </c>
      <c r="AH2053" s="0" t="n">
        <v>2006</v>
      </c>
      <c r="AI2053" s="0" t="s">
        <v>37</v>
      </c>
      <c r="AJ2053" s="0" t="s">
        <v>38</v>
      </c>
    </row>
    <row r="2054" customFormat="false" ht="13.8" hidden="false" customHeight="false" outlineLevel="0" collapsed="false">
      <c r="C2054" s="0" t="n">
        <v>2062</v>
      </c>
      <c r="D2054" s="3" t="str">
        <f aca="false">VLOOKUP(C2054,$A$1:$B$451,2)</f>
        <v>51-26</v>
      </c>
      <c r="E2054" s="0" t="str">
        <f aca="false">VLOOKUP($D2054,metadata!$B$2:$S$451,2,0)</f>
        <v>Suwa, A; Gotoh, T</v>
      </c>
      <c r="F2054" s="0" t="str">
        <f aca="false">VLOOKUP($D2054,metadata!$B$2:$S$451,3,0)</f>
        <v>Geographic variation in diapause induction and mode of diapause inheritance in Tetranychus pueraricola</v>
      </c>
      <c r="G2054" s="0" t="str">
        <f aca="false">VLOOKUP($D2054,metadata!$B$2:$S$451,4,0)</f>
        <v>10.1111/j.1439-0418.2006.01050.x</v>
      </c>
      <c r="H2054" s="0" t="str">
        <f aca="false">VLOOKUP($D2054,metadata!$B$2:$S$451,5,0)</f>
        <v>y</v>
      </c>
      <c r="I2054" s="0" t="str">
        <f aca="false">VLOOKUP($D2054,metadata!$B$2:$S$451,6,0)</f>
        <v>a</v>
      </c>
      <c r="J2054" s="0" t="str">
        <f aca="false">VLOOKUP($D2054,metadata!$B$2:$S$451,7,0)</f>
        <v>i</v>
      </c>
      <c r="K2054" s="0" t="n">
        <f aca="false">VLOOKUP($D2054,metadata!$B$2:$S$451,8,0)</f>
        <v>32</v>
      </c>
      <c r="L2054" s="0" t="n">
        <f aca="false">VLOOKUP($D2054,metadata!$B$2:$S$451,9,0)</f>
        <v>5</v>
      </c>
      <c r="M2054" s="0" t="str">
        <f aca="false">VLOOKUP($D2054,metadata!$B$2:$S$451,10,0)</f>
        <v/>
      </c>
      <c r="N2054" s="0" t="str">
        <f aca="false">VLOOKUP($D2054,metadata!$B$2:$S$451,11,0)</f>
        <v>Tetranychus pueraricola</v>
      </c>
      <c r="O2054" s="0" t="str">
        <f aca="false">VLOOKUP($D2054,metadata!$B$2:$S$451,12,0)</f>
        <v>Trombidiformes</v>
      </c>
      <c r="P2054" s="0" t="n">
        <f aca="false">VLOOKUP($D2054,metadata!$B$2:$S$451,13,0)</f>
        <v>26</v>
      </c>
      <c r="Q2054" s="0" t="n">
        <f aca="false">VLOOKUP($D2054,metadata!$B$2:$S$451,14,0)</f>
        <v>33.1666666666667</v>
      </c>
      <c r="R2054" s="0" t="n">
        <f aca="false">VLOOKUP($D2054,metadata!$B$2:$S$451,15,0)</f>
        <v>129.716666666667</v>
      </c>
      <c r="S2054" s="0" t="str">
        <f aca="false">VLOOKUP($D2054,metadata!$B$2:$S$451,16,0)</f>
        <v/>
      </c>
      <c r="T2054" s="0" t="str">
        <f aca="false">VLOOKUP($D2054,metadata!$B$2:$S$451,17,0)</f>
        <v/>
      </c>
      <c r="U2054" s="0" t="str">
        <f aca="false">VLOOKUP($D2054,metadata!$B$2:$S$451,18,0)</f>
        <v/>
      </c>
      <c r="V2054" s="0" t="n">
        <f aca="false">VLOOKUP($D2054,metadata!$B$2:$Z$451,19,0)</f>
        <v>240</v>
      </c>
      <c r="W2054" s="0" t="str">
        <f aca="false">VLOOKUP($D2054,metadata!$B$2:$Z$451,20,0)</f>
        <v>global average</v>
      </c>
      <c r="X2054" s="0" t="str">
        <f aca="false">VLOOKUP($D2054,metadata!$B$2:$Z$451,21,0)</f>
        <v/>
      </c>
      <c r="Y2054" s="0" t="str">
        <f aca="false">VLOOKUP($D2054,metadata!$B$2:$Z$451,22,0)</f>
        <v>t-51</v>
      </c>
      <c r="Z2054" s="0" t="str">
        <f aca="false">VLOOKUP($D2054,metadata!$B$2:$Z$451,23,0)</f>
        <v/>
      </c>
      <c r="AA2054" s="0" t="str">
        <f aca="false">VLOOKUP($D2054,metadata!$B$2:$Z$451,24,0)</f>
        <v/>
      </c>
      <c r="AB2054" s="0" t="str">
        <f aca="false">VLOOKUP($D2054,metadata!$B$2:$Z$451,25,0)</f>
        <v>by hand</v>
      </c>
      <c r="AC2054" s="0" t="n">
        <v>13</v>
      </c>
      <c r="AD2054" s="0" t="n">
        <v>0</v>
      </c>
      <c r="AF2054" s="0" t="n">
        <f aca="false">IF(AE2054="",V2054,AE2054)</f>
        <v>240</v>
      </c>
      <c r="AG2054" s="0" t="n">
        <f aca="false">ROUND(AC2054,1)</f>
        <v>13</v>
      </c>
      <c r="AH2054" s="0" t="n">
        <v>2006</v>
      </c>
      <c r="AI2054" s="0" t="s">
        <v>37</v>
      </c>
      <c r="AJ2054" s="0" t="s">
        <v>38</v>
      </c>
    </row>
    <row r="2055" customFormat="false" ht="13.8" hidden="false" customHeight="false" outlineLevel="0" collapsed="false">
      <c r="C2055" s="0" t="n">
        <v>2063</v>
      </c>
      <c r="D2055" s="3" t="str">
        <f aca="false">VLOOKUP(C2055,$A$1:$B$451,2)</f>
        <v>51-27</v>
      </c>
      <c r="E2055" s="0" t="str">
        <f aca="false">VLOOKUP($D2055,metadata!$B$2:$S$451,2,0)</f>
        <v>Suwa, A; Gotoh, T</v>
      </c>
      <c r="F2055" s="0" t="str">
        <f aca="false">VLOOKUP($D2055,metadata!$B$2:$S$451,3,0)</f>
        <v>Geographic variation in diapause induction and mode of diapause inheritance in Tetranychus pueraricola</v>
      </c>
      <c r="G2055" s="0" t="str">
        <f aca="false">VLOOKUP($D2055,metadata!$B$2:$S$451,4,0)</f>
        <v>10.1111/j.1439-0418.2006.01050.x</v>
      </c>
      <c r="H2055" s="0" t="str">
        <f aca="false">VLOOKUP($D2055,metadata!$B$2:$S$451,5,0)</f>
        <v>y</v>
      </c>
      <c r="I2055" s="0" t="str">
        <f aca="false">VLOOKUP($D2055,metadata!$B$2:$S$451,6,0)</f>
        <v>a</v>
      </c>
      <c r="J2055" s="0" t="str">
        <f aca="false">VLOOKUP($D2055,metadata!$B$2:$S$451,7,0)</f>
        <v>i</v>
      </c>
      <c r="K2055" s="0" t="n">
        <f aca="false">VLOOKUP($D2055,metadata!$B$2:$S$451,8,0)</f>
        <v>32</v>
      </c>
      <c r="L2055" s="0" t="n">
        <f aca="false">VLOOKUP($D2055,metadata!$B$2:$S$451,9,0)</f>
        <v>5</v>
      </c>
      <c r="M2055" s="0" t="str">
        <f aca="false">VLOOKUP($D2055,metadata!$B$2:$S$451,10,0)</f>
        <v/>
      </c>
      <c r="N2055" s="0" t="str">
        <f aca="false">VLOOKUP($D2055,metadata!$B$2:$S$451,11,0)</f>
        <v>Tetranychus pueraricola</v>
      </c>
      <c r="O2055" s="0" t="str">
        <f aca="false">VLOOKUP($D2055,metadata!$B$2:$S$451,12,0)</f>
        <v>Trombidiformes</v>
      </c>
      <c r="P2055" s="0" t="n">
        <f aca="false">VLOOKUP($D2055,metadata!$B$2:$S$451,13,0)</f>
        <v>27</v>
      </c>
      <c r="Q2055" s="0" t="n">
        <f aca="false">VLOOKUP($D2055,metadata!$B$2:$S$451,14,0)</f>
        <v>32.85</v>
      </c>
      <c r="R2055" s="0" t="n">
        <f aca="false">VLOOKUP($D2055,metadata!$B$2:$S$451,15,0)</f>
        <v>130.783333333333</v>
      </c>
      <c r="S2055" s="0" t="str">
        <f aca="false">VLOOKUP($D2055,metadata!$B$2:$S$451,16,0)</f>
        <v/>
      </c>
      <c r="T2055" s="0" t="str">
        <f aca="false">VLOOKUP($D2055,metadata!$B$2:$S$451,17,0)</f>
        <v/>
      </c>
      <c r="U2055" s="0" t="str">
        <f aca="false">VLOOKUP($D2055,metadata!$B$2:$S$451,18,0)</f>
        <v/>
      </c>
      <c r="V2055" s="0" t="n">
        <f aca="false">VLOOKUP($D2055,metadata!$B$2:$Z$451,19,0)</f>
        <v>240</v>
      </c>
      <c r="W2055" s="0" t="str">
        <f aca="false">VLOOKUP($D2055,metadata!$B$2:$Z$451,20,0)</f>
        <v>global average</v>
      </c>
      <c r="X2055" s="0" t="str">
        <f aca="false">VLOOKUP($D2055,metadata!$B$2:$Z$451,21,0)</f>
        <v/>
      </c>
      <c r="Y2055" s="0" t="str">
        <f aca="false">VLOOKUP($D2055,metadata!$B$2:$Z$451,22,0)</f>
        <v>t-51</v>
      </c>
      <c r="Z2055" s="0" t="str">
        <f aca="false">VLOOKUP($D2055,metadata!$B$2:$Z$451,23,0)</f>
        <v/>
      </c>
      <c r="AA2055" s="0" t="str">
        <f aca="false">VLOOKUP($D2055,metadata!$B$2:$Z$451,24,0)</f>
        <v/>
      </c>
      <c r="AB2055" s="0" t="str">
        <f aca="false">VLOOKUP($D2055,metadata!$B$2:$Z$451,25,0)</f>
        <v>by hand</v>
      </c>
      <c r="AC2055" s="0" t="n">
        <v>10</v>
      </c>
      <c r="AD2055" s="0" t="n">
        <v>100</v>
      </c>
      <c r="AF2055" s="0" t="n">
        <f aca="false">IF(AE2055="",V2055,AE2055)</f>
        <v>240</v>
      </c>
      <c r="AG2055" s="0" t="n">
        <f aca="false">ROUND(AC2055,1)</f>
        <v>10</v>
      </c>
      <c r="AH2055" s="0" t="n">
        <v>2006</v>
      </c>
      <c r="AI2055" s="0" t="s">
        <v>37</v>
      </c>
      <c r="AJ2055" s="0" t="s">
        <v>38</v>
      </c>
    </row>
    <row r="2056" customFormat="false" ht="13.8" hidden="false" customHeight="false" outlineLevel="0" collapsed="false">
      <c r="C2056" s="0" t="n">
        <v>2064</v>
      </c>
      <c r="D2056" s="3" t="str">
        <f aca="false">VLOOKUP(C2056,$A$1:$B$451,2)</f>
        <v>51-27</v>
      </c>
      <c r="E2056" s="0" t="str">
        <f aca="false">VLOOKUP($D2056,metadata!$B$2:$S$451,2,0)</f>
        <v>Suwa, A; Gotoh, T</v>
      </c>
      <c r="F2056" s="0" t="str">
        <f aca="false">VLOOKUP($D2056,metadata!$B$2:$S$451,3,0)</f>
        <v>Geographic variation in diapause induction and mode of diapause inheritance in Tetranychus pueraricola</v>
      </c>
      <c r="G2056" s="0" t="str">
        <f aca="false">VLOOKUP($D2056,metadata!$B$2:$S$451,4,0)</f>
        <v>10.1111/j.1439-0418.2006.01050.x</v>
      </c>
      <c r="H2056" s="0" t="str">
        <f aca="false">VLOOKUP($D2056,metadata!$B$2:$S$451,5,0)</f>
        <v>y</v>
      </c>
      <c r="I2056" s="0" t="str">
        <f aca="false">VLOOKUP($D2056,metadata!$B$2:$S$451,6,0)</f>
        <v>a</v>
      </c>
      <c r="J2056" s="0" t="str">
        <f aca="false">VLOOKUP($D2056,metadata!$B$2:$S$451,7,0)</f>
        <v>i</v>
      </c>
      <c r="K2056" s="0" t="n">
        <f aca="false">VLOOKUP($D2056,metadata!$B$2:$S$451,8,0)</f>
        <v>32</v>
      </c>
      <c r="L2056" s="0" t="n">
        <f aca="false">VLOOKUP($D2056,metadata!$B$2:$S$451,9,0)</f>
        <v>5</v>
      </c>
      <c r="M2056" s="0" t="str">
        <f aca="false">VLOOKUP($D2056,metadata!$B$2:$S$451,10,0)</f>
        <v/>
      </c>
      <c r="N2056" s="0" t="str">
        <f aca="false">VLOOKUP($D2056,metadata!$B$2:$S$451,11,0)</f>
        <v>Tetranychus pueraricola</v>
      </c>
      <c r="O2056" s="0" t="str">
        <f aca="false">VLOOKUP($D2056,metadata!$B$2:$S$451,12,0)</f>
        <v>Trombidiformes</v>
      </c>
      <c r="P2056" s="0" t="n">
        <f aca="false">VLOOKUP($D2056,metadata!$B$2:$S$451,13,0)</f>
        <v>27</v>
      </c>
      <c r="Q2056" s="0" t="n">
        <f aca="false">VLOOKUP($D2056,metadata!$B$2:$S$451,14,0)</f>
        <v>32.85</v>
      </c>
      <c r="R2056" s="0" t="n">
        <f aca="false">VLOOKUP($D2056,metadata!$B$2:$S$451,15,0)</f>
        <v>130.783333333333</v>
      </c>
      <c r="S2056" s="0" t="str">
        <f aca="false">VLOOKUP($D2056,metadata!$B$2:$S$451,16,0)</f>
        <v/>
      </c>
      <c r="T2056" s="0" t="str">
        <f aca="false">VLOOKUP($D2056,metadata!$B$2:$S$451,17,0)</f>
        <v/>
      </c>
      <c r="U2056" s="0" t="str">
        <f aca="false">VLOOKUP($D2056,metadata!$B$2:$S$451,18,0)</f>
        <v/>
      </c>
      <c r="V2056" s="0" t="n">
        <f aca="false">VLOOKUP($D2056,metadata!$B$2:$Z$451,19,0)</f>
        <v>240</v>
      </c>
      <c r="W2056" s="0" t="str">
        <f aca="false">VLOOKUP($D2056,metadata!$B$2:$Z$451,20,0)</f>
        <v>global average</v>
      </c>
      <c r="X2056" s="0" t="str">
        <f aca="false">VLOOKUP($D2056,metadata!$B$2:$Z$451,21,0)</f>
        <v/>
      </c>
      <c r="Y2056" s="0" t="str">
        <f aca="false">VLOOKUP($D2056,metadata!$B$2:$Z$451,22,0)</f>
        <v>t-51</v>
      </c>
      <c r="Z2056" s="0" t="str">
        <f aca="false">VLOOKUP($D2056,metadata!$B$2:$Z$451,23,0)</f>
        <v/>
      </c>
      <c r="AA2056" s="0" t="str">
        <f aca="false">VLOOKUP($D2056,metadata!$B$2:$Z$451,24,0)</f>
        <v/>
      </c>
      <c r="AB2056" s="0" t="str">
        <f aca="false">VLOOKUP($D2056,metadata!$B$2:$Z$451,25,0)</f>
        <v>by hand</v>
      </c>
      <c r="AC2056" s="0" t="n">
        <v>11</v>
      </c>
      <c r="AD2056" s="0" t="n">
        <v>25</v>
      </c>
      <c r="AF2056" s="0" t="n">
        <f aca="false">IF(AE2056="",V2056,AE2056)</f>
        <v>240</v>
      </c>
      <c r="AG2056" s="0" t="n">
        <f aca="false">ROUND(AC2056,1)</f>
        <v>11</v>
      </c>
      <c r="AH2056" s="0" t="n">
        <v>2006</v>
      </c>
      <c r="AI2056" s="0" t="s">
        <v>37</v>
      </c>
      <c r="AJ2056" s="0" t="s">
        <v>38</v>
      </c>
    </row>
    <row r="2057" customFormat="false" ht="13.8" hidden="false" customHeight="false" outlineLevel="0" collapsed="false">
      <c r="C2057" s="0" t="n">
        <v>2065</v>
      </c>
      <c r="D2057" s="3" t="str">
        <f aca="false">VLOOKUP(C2057,$A$1:$B$451,2)</f>
        <v>51-27</v>
      </c>
      <c r="E2057" s="0" t="str">
        <f aca="false">VLOOKUP($D2057,metadata!$B$2:$S$451,2,0)</f>
        <v>Suwa, A; Gotoh, T</v>
      </c>
      <c r="F2057" s="0" t="str">
        <f aca="false">VLOOKUP($D2057,metadata!$B$2:$S$451,3,0)</f>
        <v>Geographic variation in diapause induction and mode of diapause inheritance in Tetranychus pueraricola</v>
      </c>
      <c r="G2057" s="0" t="str">
        <f aca="false">VLOOKUP($D2057,metadata!$B$2:$S$451,4,0)</f>
        <v>10.1111/j.1439-0418.2006.01050.x</v>
      </c>
      <c r="H2057" s="0" t="str">
        <f aca="false">VLOOKUP($D2057,metadata!$B$2:$S$451,5,0)</f>
        <v>y</v>
      </c>
      <c r="I2057" s="0" t="str">
        <f aca="false">VLOOKUP($D2057,metadata!$B$2:$S$451,6,0)</f>
        <v>a</v>
      </c>
      <c r="J2057" s="0" t="str">
        <f aca="false">VLOOKUP($D2057,metadata!$B$2:$S$451,7,0)</f>
        <v>i</v>
      </c>
      <c r="K2057" s="0" t="n">
        <f aca="false">VLOOKUP($D2057,metadata!$B$2:$S$451,8,0)</f>
        <v>32</v>
      </c>
      <c r="L2057" s="0" t="n">
        <f aca="false">VLOOKUP($D2057,metadata!$B$2:$S$451,9,0)</f>
        <v>5</v>
      </c>
      <c r="M2057" s="0" t="str">
        <f aca="false">VLOOKUP($D2057,metadata!$B$2:$S$451,10,0)</f>
        <v/>
      </c>
      <c r="N2057" s="0" t="str">
        <f aca="false">VLOOKUP($D2057,metadata!$B$2:$S$451,11,0)</f>
        <v>Tetranychus pueraricola</v>
      </c>
      <c r="O2057" s="0" t="str">
        <f aca="false">VLOOKUP($D2057,metadata!$B$2:$S$451,12,0)</f>
        <v>Trombidiformes</v>
      </c>
      <c r="P2057" s="0" t="n">
        <f aca="false">VLOOKUP($D2057,metadata!$B$2:$S$451,13,0)</f>
        <v>27</v>
      </c>
      <c r="Q2057" s="0" t="n">
        <f aca="false">VLOOKUP($D2057,metadata!$B$2:$S$451,14,0)</f>
        <v>32.85</v>
      </c>
      <c r="R2057" s="0" t="n">
        <f aca="false">VLOOKUP($D2057,metadata!$B$2:$S$451,15,0)</f>
        <v>130.783333333333</v>
      </c>
      <c r="S2057" s="0" t="str">
        <f aca="false">VLOOKUP($D2057,metadata!$B$2:$S$451,16,0)</f>
        <v/>
      </c>
      <c r="T2057" s="0" t="str">
        <f aca="false">VLOOKUP($D2057,metadata!$B$2:$S$451,17,0)</f>
        <v/>
      </c>
      <c r="U2057" s="0" t="str">
        <f aca="false">VLOOKUP($D2057,metadata!$B$2:$S$451,18,0)</f>
        <v/>
      </c>
      <c r="V2057" s="0" t="n">
        <f aca="false">VLOOKUP($D2057,metadata!$B$2:$Z$451,19,0)</f>
        <v>240</v>
      </c>
      <c r="W2057" s="0" t="str">
        <f aca="false">VLOOKUP($D2057,metadata!$B$2:$Z$451,20,0)</f>
        <v>global average</v>
      </c>
      <c r="X2057" s="0" t="str">
        <f aca="false">VLOOKUP($D2057,metadata!$B$2:$Z$451,21,0)</f>
        <v/>
      </c>
      <c r="Y2057" s="0" t="str">
        <f aca="false">VLOOKUP($D2057,metadata!$B$2:$Z$451,22,0)</f>
        <v>t-51</v>
      </c>
      <c r="Z2057" s="0" t="str">
        <f aca="false">VLOOKUP($D2057,metadata!$B$2:$Z$451,23,0)</f>
        <v/>
      </c>
      <c r="AA2057" s="0" t="str">
        <f aca="false">VLOOKUP($D2057,metadata!$B$2:$Z$451,24,0)</f>
        <v/>
      </c>
      <c r="AB2057" s="0" t="str">
        <f aca="false">VLOOKUP($D2057,metadata!$B$2:$Z$451,25,0)</f>
        <v>by hand</v>
      </c>
      <c r="AC2057" s="0" t="n">
        <v>11.5</v>
      </c>
      <c r="AD2057" s="0" t="n">
        <v>0</v>
      </c>
      <c r="AE2057" s="0" t="n">
        <v>45</v>
      </c>
      <c r="AF2057" s="0" t="n">
        <f aca="false">IF(AE2057="",V2057,AE2057)</f>
        <v>45</v>
      </c>
      <c r="AG2057" s="0" t="n">
        <f aca="false">ROUND(AC2057,1)</f>
        <v>11.5</v>
      </c>
      <c r="AH2057" s="0" t="n">
        <v>2006</v>
      </c>
      <c r="AI2057" s="0" t="s">
        <v>37</v>
      </c>
      <c r="AJ2057" s="0" t="s">
        <v>38</v>
      </c>
    </row>
    <row r="2058" customFormat="false" ht="13.8" hidden="false" customHeight="false" outlineLevel="0" collapsed="false">
      <c r="C2058" s="0" t="n">
        <v>2066</v>
      </c>
      <c r="D2058" s="3" t="str">
        <f aca="false">VLOOKUP(C2058,$A$1:$B$451,2)</f>
        <v>51-27</v>
      </c>
      <c r="E2058" s="0" t="str">
        <f aca="false">VLOOKUP($D2058,metadata!$B$2:$S$451,2,0)</f>
        <v>Suwa, A; Gotoh, T</v>
      </c>
      <c r="F2058" s="0" t="str">
        <f aca="false">VLOOKUP($D2058,metadata!$B$2:$S$451,3,0)</f>
        <v>Geographic variation in diapause induction and mode of diapause inheritance in Tetranychus pueraricola</v>
      </c>
      <c r="G2058" s="0" t="str">
        <f aca="false">VLOOKUP($D2058,metadata!$B$2:$S$451,4,0)</f>
        <v>10.1111/j.1439-0418.2006.01050.x</v>
      </c>
      <c r="H2058" s="0" t="str">
        <f aca="false">VLOOKUP($D2058,metadata!$B$2:$S$451,5,0)</f>
        <v>y</v>
      </c>
      <c r="I2058" s="0" t="str">
        <f aca="false">VLOOKUP($D2058,metadata!$B$2:$S$451,6,0)</f>
        <v>a</v>
      </c>
      <c r="J2058" s="0" t="str">
        <f aca="false">VLOOKUP($D2058,metadata!$B$2:$S$451,7,0)</f>
        <v>i</v>
      </c>
      <c r="K2058" s="0" t="n">
        <f aca="false">VLOOKUP($D2058,metadata!$B$2:$S$451,8,0)</f>
        <v>32</v>
      </c>
      <c r="L2058" s="0" t="n">
        <f aca="false">VLOOKUP($D2058,metadata!$B$2:$S$451,9,0)</f>
        <v>5</v>
      </c>
      <c r="M2058" s="0" t="str">
        <f aca="false">VLOOKUP($D2058,metadata!$B$2:$S$451,10,0)</f>
        <v/>
      </c>
      <c r="N2058" s="0" t="str">
        <f aca="false">VLOOKUP($D2058,metadata!$B$2:$S$451,11,0)</f>
        <v>Tetranychus pueraricola</v>
      </c>
      <c r="O2058" s="0" t="str">
        <f aca="false">VLOOKUP($D2058,metadata!$B$2:$S$451,12,0)</f>
        <v>Trombidiformes</v>
      </c>
      <c r="P2058" s="0" t="n">
        <f aca="false">VLOOKUP($D2058,metadata!$B$2:$S$451,13,0)</f>
        <v>27</v>
      </c>
      <c r="Q2058" s="0" t="n">
        <f aca="false">VLOOKUP($D2058,metadata!$B$2:$S$451,14,0)</f>
        <v>32.85</v>
      </c>
      <c r="R2058" s="0" t="n">
        <f aca="false">VLOOKUP($D2058,metadata!$B$2:$S$451,15,0)</f>
        <v>130.783333333333</v>
      </c>
      <c r="S2058" s="0" t="str">
        <f aca="false">VLOOKUP($D2058,metadata!$B$2:$S$451,16,0)</f>
        <v/>
      </c>
      <c r="T2058" s="0" t="str">
        <f aca="false">VLOOKUP($D2058,metadata!$B$2:$S$451,17,0)</f>
        <v/>
      </c>
      <c r="U2058" s="0" t="str">
        <f aca="false">VLOOKUP($D2058,metadata!$B$2:$S$451,18,0)</f>
        <v/>
      </c>
      <c r="V2058" s="0" t="n">
        <f aca="false">VLOOKUP($D2058,metadata!$B$2:$Z$451,19,0)</f>
        <v>240</v>
      </c>
      <c r="W2058" s="0" t="str">
        <f aca="false">VLOOKUP($D2058,metadata!$B$2:$Z$451,20,0)</f>
        <v>global average</v>
      </c>
      <c r="X2058" s="0" t="str">
        <f aca="false">VLOOKUP($D2058,metadata!$B$2:$Z$451,21,0)</f>
        <v/>
      </c>
      <c r="Y2058" s="0" t="str">
        <f aca="false">VLOOKUP($D2058,metadata!$B$2:$Z$451,22,0)</f>
        <v>t-51</v>
      </c>
      <c r="Z2058" s="0" t="str">
        <f aca="false">VLOOKUP($D2058,metadata!$B$2:$Z$451,23,0)</f>
        <v/>
      </c>
      <c r="AA2058" s="0" t="str">
        <f aca="false">VLOOKUP($D2058,metadata!$B$2:$Z$451,24,0)</f>
        <v/>
      </c>
      <c r="AB2058" s="0" t="str">
        <f aca="false">VLOOKUP($D2058,metadata!$B$2:$Z$451,25,0)</f>
        <v>by hand</v>
      </c>
      <c r="AC2058" s="0" t="n">
        <v>12</v>
      </c>
      <c r="AD2058" s="0" t="n">
        <v>0</v>
      </c>
      <c r="AE2058" s="0" t="n">
        <v>51</v>
      </c>
      <c r="AF2058" s="0" t="n">
        <f aca="false">IF(AE2058="",V2058,AE2058)</f>
        <v>51</v>
      </c>
      <c r="AG2058" s="0" t="n">
        <f aca="false">ROUND(AC2058,1)</f>
        <v>12</v>
      </c>
      <c r="AH2058" s="0" t="n">
        <v>2006</v>
      </c>
      <c r="AI2058" s="0" t="s">
        <v>37</v>
      </c>
      <c r="AJ2058" s="0" t="s">
        <v>38</v>
      </c>
    </row>
    <row r="2059" customFormat="false" ht="13.8" hidden="false" customHeight="false" outlineLevel="0" collapsed="false">
      <c r="C2059" s="0" t="n">
        <v>2067</v>
      </c>
      <c r="D2059" s="3" t="str">
        <f aca="false">VLOOKUP(C2059,$A$1:$B$451,2)</f>
        <v>51-27</v>
      </c>
      <c r="E2059" s="0" t="str">
        <f aca="false">VLOOKUP($D2059,metadata!$B$2:$S$451,2,0)</f>
        <v>Suwa, A; Gotoh, T</v>
      </c>
      <c r="F2059" s="0" t="str">
        <f aca="false">VLOOKUP($D2059,metadata!$B$2:$S$451,3,0)</f>
        <v>Geographic variation in diapause induction and mode of diapause inheritance in Tetranychus pueraricola</v>
      </c>
      <c r="G2059" s="0" t="str">
        <f aca="false">VLOOKUP($D2059,metadata!$B$2:$S$451,4,0)</f>
        <v>10.1111/j.1439-0418.2006.01050.x</v>
      </c>
      <c r="H2059" s="0" t="str">
        <f aca="false">VLOOKUP($D2059,metadata!$B$2:$S$451,5,0)</f>
        <v>y</v>
      </c>
      <c r="I2059" s="0" t="str">
        <f aca="false">VLOOKUP($D2059,metadata!$B$2:$S$451,6,0)</f>
        <v>a</v>
      </c>
      <c r="J2059" s="0" t="str">
        <f aca="false">VLOOKUP($D2059,metadata!$B$2:$S$451,7,0)</f>
        <v>i</v>
      </c>
      <c r="K2059" s="0" t="n">
        <f aca="false">VLOOKUP($D2059,metadata!$B$2:$S$451,8,0)</f>
        <v>32</v>
      </c>
      <c r="L2059" s="0" t="n">
        <f aca="false">VLOOKUP($D2059,metadata!$B$2:$S$451,9,0)</f>
        <v>5</v>
      </c>
      <c r="M2059" s="0" t="str">
        <f aca="false">VLOOKUP($D2059,metadata!$B$2:$S$451,10,0)</f>
        <v/>
      </c>
      <c r="N2059" s="0" t="str">
        <f aca="false">VLOOKUP($D2059,metadata!$B$2:$S$451,11,0)</f>
        <v>Tetranychus pueraricola</v>
      </c>
      <c r="O2059" s="0" t="str">
        <f aca="false">VLOOKUP($D2059,metadata!$B$2:$S$451,12,0)</f>
        <v>Trombidiformes</v>
      </c>
      <c r="P2059" s="0" t="n">
        <f aca="false">VLOOKUP($D2059,metadata!$B$2:$S$451,13,0)</f>
        <v>27</v>
      </c>
      <c r="Q2059" s="0" t="n">
        <f aca="false">VLOOKUP($D2059,metadata!$B$2:$S$451,14,0)</f>
        <v>32.85</v>
      </c>
      <c r="R2059" s="0" t="n">
        <f aca="false">VLOOKUP($D2059,metadata!$B$2:$S$451,15,0)</f>
        <v>130.783333333333</v>
      </c>
      <c r="S2059" s="0" t="str">
        <f aca="false">VLOOKUP($D2059,metadata!$B$2:$S$451,16,0)</f>
        <v/>
      </c>
      <c r="T2059" s="0" t="str">
        <f aca="false">VLOOKUP($D2059,metadata!$B$2:$S$451,17,0)</f>
        <v/>
      </c>
      <c r="U2059" s="0" t="str">
        <f aca="false">VLOOKUP($D2059,metadata!$B$2:$S$451,18,0)</f>
        <v/>
      </c>
      <c r="V2059" s="0" t="n">
        <f aca="false">VLOOKUP($D2059,metadata!$B$2:$Z$451,19,0)</f>
        <v>240</v>
      </c>
      <c r="W2059" s="0" t="str">
        <f aca="false">VLOOKUP($D2059,metadata!$B$2:$Z$451,20,0)</f>
        <v>global average</v>
      </c>
      <c r="X2059" s="0" t="str">
        <f aca="false">VLOOKUP($D2059,metadata!$B$2:$Z$451,21,0)</f>
        <v/>
      </c>
      <c r="Y2059" s="0" t="str">
        <f aca="false">VLOOKUP($D2059,metadata!$B$2:$Z$451,22,0)</f>
        <v>t-51</v>
      </c>
      <c r="Z2059" s="0" t="str">
        <f aca="false">VLOOKUP($D2059,metadata!$B$2:$Z$451,23,0)</f>
        <v/>
      </c>
      <c r="AA2059" s="0" t="str">
        <f aca="false">VLOOKUP($D2059,metadata!$B$2:$Z$451,24,0)</f>
        <v/>
      </c>
      <c r="AB2059" s="0" t="str">
        <f aca="false">VLOOKUP($D2059,metadata!$B$2:$Z$451,25,0)</f>
        <v>by hand</v>
      </c>
      <c r="AC2059" s="0" t="n">
        <v>13</v>
      </c>
      <c r="AD2059" s="0" t="n">
        <v>0</v>
      </c>
      <c r="AE2059" s="0" t="n">
        <v>65</v>
      </c>
      <c r="AF2059" s="0" t="n">
        <f aca="false">IF(AE2059="",V2059,AE2059)</f>
        <v>65</v>
      </c>
      <c r="AG2059" s="0" t="n">
        <f aca="false">ROUND(AC2059,1)</f>
        <v>13</v>
      </c>
      <c r="AH2059" s="0" t="n">
        <v>2006</v>
      </c>
      <c r="AI2059" s="0" t="s">
        <v>37</v>
      </c>
      <c r="AJ2059" s="0" t="s">
        <v>38</v>
      </c>
    </row>
    <row r="2060" customFormat="false" ht="13.8" hidden="false" customHeight="false" outlineLevel="0" collapsed="false">
      <c r="C2060" s="0" t="n">
        <v>2068</v>
      </c>
      <c r="D2060" s="3" t="str">
        <f aca="false">VLOOKUP(C2060,$A$1:$B$451,2)</f>
        <v>51-28</v>
      </c>
      <c r="E2060" s="0" t="str">
        <f aca="false">VLOOKUP($D2060,metadata!$B$2:$S$451,2,0)</f>
        <v>Suwa, A; Gotoh, T</v>
      </c>
      <c r="F2060" s="0" t="str">
        <f aca="false">VLOOKUP($D2060,metadata!$B$2:$S$451,3,0)</f>
        <v>Geographic variation in diapause induction and mode of diapause inheritance in Tetranychus pueraricola</v>
      </c>
      <c r="G2060" s="0" t="str">
        <f aca="false">VLOOKUP($D2060,metadata!$B$2:$S$451,4,0)</f>
        <v>10.1111/j.1439-0418.2006.01050.x</v>
      </c>
      <c r="H2060" s="0" t="str">
        <f aca="false">VLOOKUP($D2060,metadata!$B$2:$S$451,5,0)</f>
        <v>y</v>
      </c>
      <c r="I2060" s="0" t="str">
        <f aca="false">VLOOKUP($D2060,metadata!$B$2:$S$451,6,0)</f>
        <v>a</v>
      </c>
      <c r="J2060" s="0" t="str">
        <f aca="false">VLOOKUP($D2060,metadata!$B$2:$S$451,7,0)</f>
        <v>i</v>
      </c>
      <c r="K2060" s="0" t="n">
        <f aca="false">VLOOKUP($D2060,metadata!$B$2:$S$451,8,0)</f>
        <v>32</v>
      </c>
      <c r="L2060" s="0" t="n">
        <f aca="false">VLOOKUP($D2060,metadata!$B$2:$S$451,9,0)</f>
        <v>5</v>
      </c>
      <c r="M2060" s="0" t="str">
        <f aca="false">VLOOKUP($D2060,metadata!$B$2:$S$451,10,0)</f>
        <v/>
      </c>
      <c r="N2060" s="0" t="str">
        <f aca="false">VLOOKUP($D2060,metadata!$B$2:$S$451,11,0)</f>
        <v>Tetranychus pueraricola</v>
      </c>
      <c r="O2060" s="0" t="str">
        <f aca="false">VLOOKUP($D2060,metadata!$B$2:$S$451,12,0)</f>
        <v>Trombidiformes</v>
      </c>
      <c r="P2060" s="0" t="n">
        <f aca="false">VLOOKUP($D2060,metadata!$B$2:$S$451,13,0)</f>
        <v>28</v>
      </c>
      <c r="Q2060" s="0" t="n">
        <f aca="false">VLOOKUP($D2060,metadata!$B$2:$S$451,14,0)</f>
        <v>32.8</v>
      </c>
      <c r="R2060" s="0" t="n">
        <f aca="false">VLOOKUP($D2060,metadata!$B$2:$S$451,15,0)</f>
        <v>130.916666666667</v>
      </c>
      <c r="S2060" s="0" t="str">
        <f aca="false">VLOOKUP($D2060,metadata!$B$2:$S$451,16,0)</f>
        <v/>
      </c>
      <c r="T2060" s="0" t="str">
        <f aca="false">VLOOKUP($D2060,metadata!$B$2:$S$451,17,0)</f>
        <v/>
      </c>
      <c r="U2060" s="0" t="str">
        <f aca="false">VLOOKUP($D2060,metadata!$B$2:$S$451,18,0)</f>
        <v/>
      </c>
      <c r="V2060" s="0" t="n">
        <f aca="false">VLOOKUP($D2060,metadata!$B$2:$Z$451,19,0)</f>
        <v>240</v>
      </c>
      <c r="W2060" s="0" t="str">
        <f aca="false">VLOOKUP($D2060,metadata!$B$2:$Z$451,20,0)</f>
        <v>global average</v>
      </c>
      <c r="X2060" s="0" t="str">
        <f aca="false">VLOOKUP($D2060,metadata!$B$2:$Z$451,21,0)</f>
        <v/>
      </c>
      <c r="Y2060" s="0" t="str">
        <f aca="false">VLOOKUP($D2060,metadata!$B$2:$Z$451,22,0)</f>
        <v>t-51</v>
      </c>
      <c r="Z2060" s="0" t="str">
        <f aca="false">VLOOKUP($D2060,metadata!$B$2:$Z$451,23,0)</f>
        <v/>
      </c>
      <c r="AA2060" s="0" t="str">
        <f aca="false">VLOOKUP($D2060,metadata!$B$2:$Z$451,24,0)</f>
        <v/>
      </c>
      <c r="AB2060" s="0" t="str">
        <f aca="false">VLOOKUP($D2060,metadata!$B$2:$Z$451,25,0)</f>
        <v>by hand</v>
      </c>
      <c r="AC2060" s="0" t="n">
        <v>10</v>
      </c>
      <c r="AD2060" s="0" t="n">
        <v>100</v>
      </c>
      <c r="AE2060" s="0" t="n">
        <v>46</v>
      </c>
      <c r="AF2060" s="0" t="n">
        <f aca="false">IF(AE2060="",V2060,AE2060)</f>
        <v>46</v>
      </c>
      <c r="AG2060" s="0" t="n">
        <f aca="false">ROUND(AC2060,1)</f>
        <v>10</v>
      </c>
      <c r="AH2060" s="0" t="n">
        <v>2006</v>
      </c>
      <c r="AI2060" s="0" t="s">
        <v>37</v>
      </c>
      <c r="AJ2060" s="0" t="s">
        <v>38</v>
      </c>
    </row>
    <row r="2061" customFormat="false" ht="13.8" hidden="false" customHeight="false" outlineLevel="0" collapsed="false">
      <c r="C2061" s="0" t="n">
        <v>2069</v>
      </c>
      <c r="D2061" s="3" t="str">
        <f aca="false">VLOOKUP(C2061,$A$1:$B$451,2)</f>
        <v>51-28</v>
      </c>
      <c r="E2061" s="0" t="str">
        <f aca="false">VLOOKUP($D2061,metadata!$B$2:$S$451,2,0)</f>
        <v>Suwa, A; Gotoh, T</v>
      </c>
      <c r="F2061" s="0" t="str">
        <f aca="false">VLOOKUP($D2061,metadata!$B$2:$S$451,3,0)</f>
        <v>Geographic variation in diapause induction and mode of diapause inheritance in Tetranychus pueraricola</v>
      </c>
      <c r="G2061" s="0" t="str">
        <f aca="false">VLOOKUP($D2061,metadata!$B$2:$S$451,4,0)</f>
        <v>10.1111/j.1439-0418.2006.01050.x</v>
      </c>
      <c r="H2061" s="0" t="str">
        <f aca="false">VLOOKUP($D2061,metadata!$B$2:$S$451,5,0)</f>
        <v>y</v>
      </c>
      <c r="I2061" s="0" t="str">
        <f aca="false">VLOOKUP($D2061,metadata!$B$2:$S$451,6,0)</f>
        <v>a</v>
      </c>
      <c r="J2061" s="0" t="str">
        <f aca="false">VLOOKUP($D2061,metadata!$B$2:$S$451,7,0)</f>
        <v>i</v>
      </c>
      <c r="K2061" s="0" t="n">
        <f aca="false">VLOOKUP($D2061,metadata!$B$2:$S$451,8,0)</f>
        <v>32</v>
      </c>
      <c r="L2061" s="0" t="n">
        <f aca="false">VLOOKUP($D2061,metadata!$B$2:$S$451,9,0)</f>
        <v>5</v>
      </c>
      <c r="M2061" s="0" t="str">
        <f aca="false">VLOOKUP($D2061,metadata!$B$2:$S$451,10,0)</f>
        <v/>
      </c>
      <c r="N2061" s="0" t="str">
        <f aca="false">VLOOKUP($D2061,metadata!$B$2:$S$451,11,0)</f>
        <v>Tetranychus pueraricola</v>
      </c>
      <c r="O2061" s="0" t="str">
        <f aca="false">VLOOKUP($D2061,metadata!$B$2:$S$451,12,0)</f>
        <v>Trombidiformes</v>
      </c>
      <c r="P2061" s="0" t="n">
        <f aca="false">VLOOKUP($D2061,metadata!$B$2:$S$451,13,0)</f>
        <v>28</v>
      </c>
      <c r="Q2061" s="0" t="n">
        <f aca="false">VLOOKUP($D2061,metadata!$B$2:$S$451,14,0)</f>
        <v>32.8</v>
      </c>
      <c r="R2061" s="0" t="n">
        <f aca="false">VLOOKUP($D2061,metadata!$B$2:$S$451,15,0)</f>
        <v>130.916666666667</v>
      </c>
      <c r="S2061" s="0" t="str">
        <f aca="false">VLOOKUP($D2061,metadata!$B$2:$S$451,16,0)</f>
        <v/>
      </c>
      <c r="T2061" s="0" t="str">
        <f aca="false">VLOOKUP($D2061,metadata!$B$2:$S$451,17,0)</f>
        <v/>
      </c>
      <c r="U2061" s="0" t="str">
        <f aca="false">VLOOKUP($D2061,metadata!$B$2:$S$451,18,0)</f>
        <v/>
      </c>
      <c r="V2061" s="0" t="n">
        <f aca="false">VLOOKUP($D2061,metadata!$B$2:$Z$451,19,0)</f>
        <v>240</v>
      </c>
      <c r="W2061" s="0" t="str">
        <f aca="false">VLOOKUP($D2061,metadata!$B$2:$Z$451,20,0)</f>
        <v>global average</v>
      </c>
      <c r="X2061" s="0" t="str">
        <f aca="false">VLOOKUP($D2061,metadata!$B$2:$Z$451,21,0)</f>
        <v/>
      </c>
      <c r="Y2061" s="0" t="str">
        <f aca="false">VLOOKUP($D2061,metadata!$B$2:$Z$451,22,0)</f>
        <v>t-51</v>
      </c>
      <c r="Z2061" s="0" t="str">
        <f aca="false">VLOOKUP($D2061,metadata!$B$2:$Z$451,23,0)</f>
        <v/>
      </c>
      <c r="AA2061" s="0" t="str">
        <f aca="false">VLOOKUP($D2061,metadata!$B$2:$Z$451,24,0)</f>
        <v/>
      </c>
      <c r="AB2061" s="0" t="str">
        <f aca="false">VLOOKUP($D2061,metadata!$B$2:$Z$451,25,0)</f>
        <v>by hand</v>
      </c>
      <c r="AC2061" s="0" t="n">
        <v>11</v>
      </c>
      <c r="AD2061" s="0" t="n">
        <v>100</v>
      </c>
      <c r="AE2061" s="0" t="n">
        <v>54</v>
      </c>
      <c r="AF2061" s="0" t="n">
        <f aca="false">IF(AE2061="",V2061,AE2061)</f>
        <v>54</v>
      </c>
      <c r="AG2061" s="0" t="n">
        <f aca="false">ROUND(AC2061,1)</f>
        <v>11</v>
      </c>
      <c r="AH2061" s="0" t="n">
        <v>2006</v>
      </c>
      <c r="AI2061" s="0" t="s">
        <v>37</v>
      </c>
      <c r="AJ2061" s="0" t="s">
        <v>38</v>
      </c>
    </row>
    <row r="2062" customFormat="false" ht="13.8" hidden="false" customHeight="false" outlineLevel="0" collapsed="false">
      <c r="C2062" s="0" t="n">
        <v>2070</v>
      </c>
      <c r="D2062" s="3" t="str">
        <f aca="false">VLOOKUP(C2062,$A$1:$B$451,2)</f>
        <v>51-28</v>
      </c>
      <c r="E2062" s="0" t="str">
        <f aca="false">VLOOKUP($D2062,metadata!$B$2:$S$451,2,0)</f>
        <v>Suwa, A; Gotoh, T</v>
      </c>
      <c r="F2062" s="0" t="str">
        <f aca="false">VLOOKUP($D2062,metadata!$B$2:$S$451,3,0)</f>
        <v>Geographic variation in diapause induction and mode of diapause inheritance in Tetranychus pueraricola</v>
      </c>
      <c r="G2062" s="0" t="str">
        <f aca="false">VLOOKUP($D2062,metadata!$B$2:$S$451,4,0)</f>
        <v>10.1111/j.1439-0418.2006.01050.x</v>
      </c>
      <c r="H2062" s="0" t="str">
        <f aca="false">VLOOKUP($D2062,metadata!$B$2:$S$451,5,0)</f>
        <v>y</v>
      </c>
      <c r="I2062" s="0" t="str">
        <f aca="false">VLOOKUP($D2062,metadata!$B$2:$S$451,6,0)</f>
        <v>a</v>
      </c>
      <c r="J2062" s="0" t="str">
        <f aca="false">VLOOKUP($D2062,metadata!$B$2:$S$451,7,0)</f>
        <v>i</v>
      </c>
      <c r="K2062" s="0" t="n">
        <f aca="false">VLOOKUP($D2062,metadata!$B$2:$S$451,8,0)</f>
        <v>32</v>
      </c>
      <c r="L2062" s="0" t="n">
        <f aca="false">VLOOKUP($D2062,metadata!$B$2:$S$451,9,0)</f>
        <v>5</v>
      </c>
      <c r="M2062" s="0" t="str">
        <f aca="false">VLOOKUP($D2062,metadata!$B$2:$S$451,10,0)</f>
        <v/>
      </c>
      <c r="N2062" s="0" t="str">
        <f aca="false">VLOOKUP($D2062,metadata!$B$2:$S$451,11,0)</f>
        <v>Tetranychus pueraricola</v>
      </c>
      <c r="O2062" s="0" t="str">
        <f aca="false">VLOOKUP($D2062,metadata!$B$2:$S$451,12,0)</f>
        <v>Trombidiformes</v>
      </c>
      <c r="P2062" s="0" t="n">
        <f aca="false">VLOOKUP($D2062,metadata!$B$2:$S$451,13,0)</f>
        <v>28</v>
      </c>
      <c r="Q2062" s="0" t="n">
        <f aca="false">VLOOKUP($D2062,metadata!$B$2:$S$451,14,0)</f>
        <v>32.8</v>
      </c>
      <c r="R2062" s="0" t="n">
        <f aca="false">VLOOKUP($D2062,metadata!$B$2:$S$451,15,0)</f>
        <v>130.916666666667</v>
      </c>
      <c r="S2062" s="0" t="str">
        <f aca="false">VLOOKUP($D2062,metadata!$B$2:$S$451,16,0)</f>
        <v/>
      </c>
      <c r="T2062" s="0" t="str">
        <f aca="false">VLOOKUP($D2062,metadata!$B$2:$S$451,17,0)</f>
        <v/>
      </c>
      <c r="U2062" s="0" t="str">
        <f aca="false">VLOOKUP($D2062,metadata!$B$2:$S$451,18,0)</f>
        <v/>
      </c>
      <c r="V2062" s="0" t="n">
        <f aca="false">VLOOKUP($D2062,metadata!$B$2:$Z$451,19,0)</f>
        <v>240</v>
      </c>
      <c r="W2062" s="0" t="str">
        <f aca="false">VLOOKUP($D2062,metadata!$B$2:$Z$451,20,0)</f>
        <v>global average</v>
      </c>
      <c r="X2062" s="0" t="str">
        <f aca="false">VLOOKUP($D2062,metadata!$B$2:$Z$451,21,0)</f>
        <v/>
      </c>
      <c r="Y2062" s="0" t="str">
        <f aca="false">VLOOKUP($D2062,metadata!$B$2:$Z$451,22,0)</f>
        <v>t-51</v>
      </c>
      <c r="Z2062" s="0" t="str">
        <f aca="false">VLOOKUP($D2062,metadata!$B$2:$Z$451,23,0)</f>
        <v/>
      </c>
      <c r="AA2062" s="0" t="str">
        <f aca="false">VLOOKUP($D2062,metadata!$B$2:$Z$451,24,0)</f>
        <v/>
      </c>
      <c r="AB2062" s="0" t="str">
        <f aca="false">VLOOKUP($D2062,metadata!$B$2:$Z$451,25,0)</f>
        <v>by hand</v>
      </c>
      <c r="AC2062" s="0" t="n">
        <v>11.5</v>
      </c>
      <c r="AD2062" s="0" t="n">
        <v>8.33333333333333</v>
      </c>
      <c r="AE2062" s="0" t="n">
        <v>45</v>
      </c>
      <c r="AF2062" s="0" t="n">
        <f aca="false">IF(AE2062="",V2062,AE2062)</f>
        <v>45</v>
      </c>
      <c r="AG2062" s="0" t="n">
        <f aca="false">ROUND(AC2062,1)</f>
        <v>11.5</v>
      </c>
      <c r="AH2062" s="0" t="n">
        <v>2006</v>
      </c>
      <c r="AI2062" s="0" t="s">
        <v>37</v>
      </c>
      <c r="AJ2062" s="0" t="s">
        <v>38</v>
      </c>
    </row>
    <row r="2063" customFormat="false" ht="13.8" hidden="false" customHeight="false" outlineLevel="0" collapsed="false">
      <c r="C2063" s="0" t="n">
        <v>2071</v>
      </c>
      <c r="D2063" s="3" t="str">
        <f aca="false">VLOOKUP(C2063,$A$1:$B$451,2)</f>
        <v>51-28</v>
      </c>
      <c r="E2063" s="0" t="str">
        <f aca="false">VLOOKUP($D2063,metadata!$B$2:$S$451,2,0)</f>
        <v>Suwa, A; Gotoh, T</v>
      </c>
      <c r="F2063" s="0" t="str">
        <f aca="false">VLOOKUP($D2063,metadata!$B$2:$S$451,3,0)</f>
        <v>Geographic variation in diapause induction and mode of diapause inheritance in Tetranychus pueraricola</v>
      </c>
      <c r="G2063" s="0" t="str">
        <f aca="false">VLOOKUP($D2063,metadata!$B$2:$S$451,4,0)</f>
        <v>10.1111/j.1439-0418.2006.01050.x</v>
      </c>
      <c r="H2063" s="0" t="str">
        <f aca="false">VLOOKUP($D2063,metadata!$B$2:$S$451,5,0)</f>
        <v>y</v>
      </c>
      <c r="I2063" s="0" t="str">
        <f aca="false">VLOOKUP($D2063,metadata!$B$2:$S$451,6,0)</f>
        <v>a</v>
      </c>
      <c r="J2063" s="0" t="str">
        <f aca="false">VLOOKUP($D2063,metadata!$B$2:$S$451,7,0)</f>
        <v>i</v>
      </c>
      <c r="K2063" s="0" t="n">
        <f aca="false">VLOOKUP($D2063,metadata!$B$2:$S$451,8,0)</f>
        <v>32</v>
      </c>
      <c r="L2063" s="0" t="n">
        <f aca="false">VLOOKUP($D2063,metadata!$B$2:$S$451,9,0)</f>
        <v>5</v>
      </c>
      <c r="M2063" s="0" t="str">
        <f aca="false">VLOOKUP($D2063,metadata!$B$2:$S$451,10,0)</f>
        <v/>
      </c>
      <c r="N2063" s="0" t="str">
        <f aca="false">VLOOKUP($D2063,metadata!$B$2:$S$451,11,0)</f>
        <v>Tetranychus pueraricola</v>
      </c>
      <c r="O2063" s="0" t="str">
        <f aca="false">VLOOKUP($D2063,metadata!$B$2:$S$451,12,0)</f>
        <v>Trombidiformes</v>
      </c>
      <c r="P2063" s="0" t="n">
        <f aca="false">VLOOKUP($D2063,metadata!$B$2:$S$451,13,0)</f>
        <v>28</v>
      </c>
      <c r="Q2063" s="0" t="n">
        <f aca="false">VLOOKUP($D2063,metadata!$B$2:$S$451,14,0)</f>
        <v>32.8</v>
      </c>
      <c r="R2063" s="0" t="n">
        <f aca="false">VLOOKUP($D2063,metadata!$B$2:$S$451,15,0)</f>
        <v>130.916666666667</v>
      </c>
      <c r="S2063" s="0" t="str">
        <f aca="false">VLOOKUP($D2063,metadata!$B$2:$S$451,16,0)</f>
        <v/>
      </c>
      <c r="T2063" s="0" t="str">
        <f aca="false">VLOOKUP($D2063,metadata!$B$2:$S$451,17,0)</f>
        <v/>
      </c>
      <c r="U2063" s="0" t="str">
        <f aca="false">VLOOKUP($D2063,metadata!$B$2:$S$451,18,0)</f>
        <v/>
      </c>
      <c r="V2063" s="0" t="n">
        <f aca="false">VLOOKUP($D2063,metadata!$B$2:$Z$451,19,0)</f>
        <v>240</v>
      </c>
      <c r="W2063" s="0" t="str">
        <f aca="false">VLOOKUP($D2063,metadata!$B$2:$Z$451,20,0)</f>
        <v>global average</v>
      </c>
      <c r="X2063" s="0" t="str">
        <f aca="false">VLOOKUP($D2063,metadata!$B$2:$Z$451,21,0)</f>
        <v/>
      </c>
      <c r="Y2063" s="0" t="str">
        <f aca="false">VLOOKUP($D2063,metadata!$B$2:$Z$451,22,0)</f>
        <v>t-51</v>
      </c>
      <c r="Z2063" s="0" t="str">
        <f aca="false">VLOOKUP($D2063,metadata!$B$2:$Z$451,23,0)</f>
        <v/>
      </c>
      <c r="AA2063" s="0" t="str">
        <f aca="false">VLOOKUP($D2063,metadata!$B$2:$Z$451,24,0)</f>
        <v/>
      </c>
      <c r="AB2063" s="0" t="str">
        <f aca="false">VLOOKUP($D2063,metadata!$B$2:$Z$451,25,0)</f>
        <v>by hand</v>
      </c>
      <c r="AC2063" s="0" t="n">
        <v>12</v>
      </c>
      <c r="AD2063" s="0" t="n">
        <v>0</v>
      </c>
      <c r="AE2063" s="0" t="n">
        <v>52</v>
      </c>
      <c r="AF2063" s="0" t="n">
        <f aca="false">IF(AE2063="",V2063,AE2063)</f>
        <v>52</v>
      </c>
      <c r="AG2063" s="0" t="n">
        <f aca="false">ROUND(AC2063,1)</f>
        <v>12</v>
      </c>
      <c r="AH2063" s="0" t="n">
        <v>2006</v>
      </c>
      <c r="AI2063" s="0" t="s">
        <v>37</v>
      </c>
      <c r="AJ2063" s="0" t="s">
        <v>38</v>
      </c>
    </row>
    <row r="2064" customFormat="false" ht="13.8" hidden="false" customHeight="false" outlineLevel="0" collapsed="false">
      <c r="C2064" s="0" t="n">
        <v>2072</v>
      </c>
      <c r="D2064" s="3" t="str">
        <f aca="false">VLOOKUP(C2064,$A$1:$B$451,2)</f>
        <v>51-28</v>
      </c>
      <c r="E2064" s="0" t="str">
        <f aca="false">VLOOKUP($D2064,metadata!$B$2:$S$451,2,0)</f>
        <v>Suwa, A; Gotoh, T</v>
      </c>
      <c r="F2064" s="0" t="str">
        <f aca="false">VLOOKUP($D2064,metadata!$B$2:$S$451,3,0)</f>
        <v>Geographic variation in diapause induction and mode of diapause inheritance in Tetranychus pueraricola</v>
      </c>
      <c r="G2064" s="0" t="str">
        <f aca="false">VLOOKUP($D2064,metadata!$B$2:$S$451,4,0)</f>
        <v>10.1111/j.1439-0418.2006.01050.x</v>
      </c>
      <c r="H2064" s="0" t="str">
        <f aca="false">VLOOKUP($D2064,metadata!$B$2:$S$451,5,0)</f>
        <v>y</v>
      </c>
      <c r="I2064" s="0" t="str">
        <f aca="false">VLOOKUP($D2064,metadata!$B$2:$S$451,6,0)</f>
        <v>a</v>
      </c>
      <c r="J2064" s="0" t="str">
        <f aca="false">VLOOKUP($D2064,metadata!$B$2:$S$451,7,0)</f>
        <v>i</v>
      </c>
      <c r="K2064" s="0" t="n">
        <f aca="false">VLOOKUP($D2064,metadata!$B$2:$S$451,8,0)</f>
        <v>32</v>
      </c>
      <c r="L2064" s="0" t="n">
        <f aca="false">VLOOKUP($D2064,metadata!$B$2:$S$451,9,0)</f>
        <v>5</v>
      </c>
      <c r="M2064" s="0" t="str">
        <f aca="false">VLOOKUP($D2064,metadata!$B$2:$S$451,10,0)</f>
        <v/>
      </c>
      <c r="N2064" s="0" t="str">
        <f aca="false">VLOOKUP($D2064,metadata!$B$2:$S$451,11,0)</f>
        <v>Tetranychus pueraricola</v>
      </c>
      <c r="O2064" s="0" t="str">
        <f aca="false">VLOOKUP($D2064,metadata!$B$2:$S$451,12,0)</f>
        <v>Trombidiformes</v>
      </c>
      <c r="P2064" s="0" t="n">
        <f aca="false">VLOOKUP($D2064,metadata!$B$2:$S$451,13,0)</f>
        <v>28</v>
      </c>
      <c r="Q2064" s="0" t="n">
        <f aca="false">VLOOKUP($D2064,metadata!$B$2:$S$451,14,0)</f>
        <v>32.8</v>
      </c>
      <c r="R2064" s="0" t="n">
        <f aca="false">VLOOKUP($D2064,metadata!$B$2:$S$451,15,0)</f>
        <v>130.916666666667</v>
      </c>
      <c r="S2064" s="0" t="str">
        <f aca="false">VLOOKUP($D2064,metadata!$B$2:$S$451,16,0)</f>
        <v/>
      </c>
      <c r="T2064" s="0" t="str">
        <f aca="false">VLOOKUP($D2064,metadata!$B$2:$S$451,17,0)</f>
        <v/>
      </c>
      <c r="U2064" s="0" t="str">
        <f aca="false">VLOOKUP($D2064,metadata!$B$2:$S$451,18,0)</f>
        <v/>
      </c>
      <c r="V2064" s="0" t="n">
        <f aca="false">VLOOKUP($D2064,metadata!$B$2:$Z$451,19,0)</f>
        <v>240</v>
      </c>
      <c r="W2064" s="0" t="str">
        <f aca="false">VLOOKUP($D2064,metadata!$B$2:$Z$451,20,0)</f>
        <v>global average</v>
      </c>
      <c r="X2064" s="0" t="str">
        <f aca="false">VLOOKUP($D2064,metadata!$B$2:$Z$451,21,0)</f>
        <v/>
      </c>
      <c r="Y2064" s="0" t="str">
        <f aca="false">VLOOKUP($D2064,metadata!$B$2:$Z$451,22,0)</f>
        <v>t-51</v>
      </c>
      <c r="Z2064" s="0" t="str">
        <f aca="false">VLOOKUP($D2064,metadata!$B$2:$Z$451,23,0)</f>
        <v/>
      </c>
      <c r="AA2064" s="0" t="str">
        <f aca="false">VLOOKUP($D2064,metadata!$B$2:$Z$451,24,0)</f>
        <v/>
      </c>
      <c r="AB2064" s="0" t="str">
        <f aca="false">VLOOKUP($D2064,metadata!$B$2:$Z$451,25,0)</f>
        <v>by hand</v>
      </c>
      <c r="AC2064" s="0" t="n">
        <v>13</v>
      </c>
      <c r="AD2064" s="0" t="n">
        <v>0</v>
      </c>
      <c r="AE2064" s="0" t="n">
        <v>53</v>
      </c>
      <c r="AF2064" s="0" t="n">
        <f aca="false">IF(AE2064="",V2064,AE2064)</f>
        <v>53</v>
      </c>
      <c r="AG2064" s="0" t="n">
        <f aca="false">ROUND(AC2064,1)</f>
        <v>13</v>
      </c>
      <c r="AH2064" s="0" t="n">
        <v>2006</v>
      </c>
      <c r="AI2064" s="0" t="s">
        <v>37</v>
      </c>
      <c r="AJ2064" s="0" t="s">
        <v>38</v>
      </c>
    </row>
    <row r="2065" customFormat="false" ht="13.8" hidden="false" customHeight="false" outlineLevel="0" collapsed="false">
      <c r="C2065" s="0" t="n">
        <v>2073</v>
      </c>
      <c r="D2065" s="3" t="str">
        <f aca="false">VLOOKUP(C2065,$A$1:$B$451,2)</f>
        <v>51-29</v>
      </c>
      <c r="E2065" s="0" t="str">
        <f aca="false">VLOOKUP($D2065,metadata!$B$2:$S$451,2,0)</f>
        <v>Suwa, A; Gotoh, T</v>
      </c>
      <c r="F2065" s="0" t="str">
        <f aca="false">VLOOKUP($D2065,metadata!$B$2:$S$451,3,0)</f>
        <v>Geographic variation in diapause induction and mode of diapause inheritance in Tetranychus pueraricola</v>
      </c>
      <c r="G2065" s="0" t="str">
        <f aca="false">VLOOKUP($D2065,metadata!$B$2:$S$451,4,0)</f>
        <v>10.1111/j.1439-0418.2006.01050.x</v>
      </c>
      <c r="H2065" s="0" t="str">
        <f aca="false">VLOOKUP($D2065,metadata!$B$2:$S$451,5,0)</f>
        <v>y</v>
      </c>
      <c r="I2065" s="0" t="str">
        <f aca="false">VLOOKUP($D2065,metadata!$B$2:$S$451,6,0)</f>
        <v>a</v>
      </c>
      <c r="J2065" s="0" t="str">
        <f aca="false">VLOOKUP($D2065,metadata!$B$2:$S$451,7,0)</f>
        <v>i</v>
      </c>
      <c r="K2065" s="0" t="n">
        <f aca="false">VLOOKUP($D2065,metadata!$B$2:$S$451,8,0)</f>
        <v>32</v>
      </c>
      <c r="L2065" s="0" t="n">
        <f aca="false">VLOOKUP($D2065,metadata!$B$2:$S$451,9,0)</f>
        <v>5</v>
      </c>
      <c r="M2065" s="0" t="str">
        <f aca="false">VLOOKUP($D2065,metadata!$B$2:$S$451,10,0)</f>
        <v/>
      </c>
      <c r="N2065" s="0" t="str">
        <f aca="false">VLOOKUP($D2065,metadata!$B$2:$S$451,11,0)</f>
        <v>Tetranychus pueraricola</v>
      </c>
      <c r="O2065" s="0" t="str">
        <f aca="false">VLOOKUP($D2065,metadata!$B$2:$S$451,12,0)</f>
        <v>Trombidiformes</v>
      </c>
      <c r="P2065" s="0" t="n">
        <f aca="false">VLOOKUP($D2065,metadata!$B$2:$S$451,13,0)</f>
        <v>29</v>
      </c>
      <c r="Q2065" s="0" t="n">
        <f aca="false">VLOOKUP($D2065,metadata!$B$2:$S$451,14,0)</f>
        <v>32.6833333333333</v>
      </c>
      <c r="R2065" s="0" t="n">
        <f aca="false">VLOOKUP($D2065,metadata!$B$2:$S$451,15,0)</f>
        <v>130.983333333333</v>
      </c>
      <c r="S2065" s="0" t="str">
        <f aca="false">VLOOKUP($D2065,metadata!$B$2:$S$451,16,0)</f>
        <v/>
      </c>
      <c r="T2065" s="0" t="str">
        <f aca="false">VLOOKUP($D2065,metadata!$B$2:$S$451,17,0)</f>
        <v/>
      </c>
      <c r="U2065" s="0" t="str">
        <f aca="false">VLOOKUP($D2065,metadata!$B$2:$S$451,18,0)</f>
        <v/>
      </c>
      <c r="V2065" s="0" t="n">
        <f aca="false">VLOOKUP($D2065,metadata!$B$2:$Z$451,19,0)</f>
        <v>240</v>
      </c>
      <c r="W2065" s="0" t="str">
        <f aca="false">VLOOKUP($D2065,metadata!$B$2:$Z$451,20,0)</f>
        <v>global average</v>
      </c>
      <c r="X2065" s="0" t="str">
        <f aca="false">VLOOKUP($D2065,metadata!$B$2:$Z$451,21,0)</f>
        <v/>
      </c>
      <c r="Y2065" s="0" t="str">
        <f aca="false">VLOOKUP($D2065,metadata!$B$2:$Z$451,22,0)</f>
        <v>t-51</v>
      </c>
      <c r="Z2065" s="0" t="str">
        <f aca="false">VLOOKUP($D2065,metadata!$B$2:$Z$451,23,0)</f>
        <v/>
      </c>
      <c r="AA2065" s="0" t="str">
        <f aca="false">VLOOKUP($D2065,metadata!$B$2:$Z$451,24,0)</f>
        <v/>
      </c>
      <c r="AB2065" s="0" t="str">
        <f aca="false">VLOOKUP($D2065,metadata!$B$2:$Z$451,25,0)</f>
        <v>by hand</v>
      </c>
      <c r="AC2065" s="0" t="n">
        <v>10</v>
      </c>
      <c r="AD2065" s="0" t="n">
        <v>100</v>
      </c>
      <c r="AE2065" s="0" t="n">
        <v>47</v>
      </c>
      <c r="AF2065" s="0" t="n">
        <f aca="false">IF(AE2065="",V2065,AE2065)</f>
        <v>47</v>
      </c>
      <c r="AG2065" s="0" t="n">
        <f aca="false">ROUND(AC2065,1)</f>
        <v>10</v>
      </c>
      <c r="AH2065" s="0" t="n">
        <v>2006</v>
      </c>
      <c r="AI2065" s="0" t="s">
        <v>37</v>
      </c>
      <c r="AJ2065" s="0" t="s">
        <v>38</v>
      </c>
    </row>
    <row r="2066" customFormat="false" ht="13.8" hidden="false" customHeight="false" outlineLevel="0" collapsed="false">
      <c r="C2066" s="0" t="n">
        <v>2074</v>
      </c>
      <c r="D2066" s="3" t="str">
        <f aca="false">VLOOKUP(C2066,$A$1:$B$451,2)</f>
        <v>51-29</v>
      </c>
      <c r="E2066" s="0" t="str">
        <f aca="false">VLOOKUP($D2066,metadata!$B$2:$S$451,2,0)</f>
        <v>Suwa, A; Gotoh, T</v>
      </c>
      <c r="F2066" s="0" t="str">
        <f aca="false">VLOOKUP($D2066,metadata!$B$2:$S$451,3,0)</f>
        <v>Geographic variation in diapause induction and mode of diapause inheritance in Tetranychus pueraricola</v>
      </c>
      <c r="G2066" s="0" t="str">
        <f aca="false">VLOOKUP($D2066,metadata!$B$2:$S$451,4,0)</f>
        <v>10.1111/j.1439-0418.2006.01050.x</v>
      </c>
      <c r="H2066" s="0" t="str">
        <f aca="false">VLOOKUP($D2066,metadata!$B$2:$S$451,5,0)</f>
        <v>y</v>
      </c>
      <c r="I2066" s="0" t="str">
        <f aca="false">VLOOKUP($D2066,metadata!$B$2:$S$451,6,0)</f>
        <v>a</v>
      </c>
      <c r="J2066" s="0" t="str">
        <f aca="false">VLOOKUP($D2066,metadata!$B$2:$S$451,7,0)</f>
        <v>i</v>
      </c>
      <c r="K2066" s="0" t="n">
        <f aca="false">VLOOKUP($D2066,metadata!$B$2:$S$451,8,0)</f>
        <v>32</v>
      </c>
      <c r="L2066" s="0" t="n">
        <f aca="false">VLOOKUP($D2066,metadata!$B$2:$S$451,9,0)</f>
        <v>5</v>
      </c>
      <c r="M2066" s="0" t="str">
        <f aca="false">VLOOKUP($D2066,metadata!$B$2:$S$451,10,0)</f>
        <v/>
      </c>
      <c r="N2066" s="0" t="str">
        <f aca="false">VLOOKUP($D2066,metadata!$B$2:$S$451,11,0)</f>
        <v>Tetranychus pueraricola</v>
      </c>
      <c r="O2066" s="0" t="str">
        <f aca="false">VLOOKUP($D2066,metadata!$B$2:$S$451,12,0)</f>
        <v>Trombidiformes</v>
      </c>
      <c r="P2066" s="0" t="n">
        <f aca="false">VLOOKUP($D2066,metadata!$B$2:$S$451,13,0)</f>
        <v>29</v>
      </c>
      <c r="Q2066" s="0" t="n">
        <f aca="false">VLOOKUP($D2066,metadata!$B$2:$S$451,14,0)</f>
        <v>32.6833333333333</v>
      </c>
      <c r="R2066" s="0" t="n">
        <f aca="false">VLOOKUP($D2066,metadata!$B$2:$S$451,15,0)</f>
        <v>130.983333333333</v>
      </c>
      <c r="S2066" s="0" t="str">
        <f aca="false">VLOOKUP($D2066,metadata!$B$2:$S$451,16,0)</f>
        <v/>
      </c>
      <c r="T2066" s="0" t="str">
        <f aca="false">VLOOKUP($D2066,metadata!$B$2:$S$451,17,0)</f>
        <v/>
      </c>
      <c r="U2066" s="0" t="str">
        <f aca="false">VLOOKUP($D2066,metadata!$B$2:$S$451,18,0)</f>
        <v/>
      </c>
      <c r="V2066" s="0" t="n">
        <f aca="false">VLOOKUP($D2066,metadata!$B$2:$Z$451,19,0)</f>
        <v>240</v>
      </c>
      <c r="W2066" s="0" t="str">
        <f aca="false">VLOOKUP($D2066,metadata!$B$2:$Z$451,20,0)</f>
        <v>global average</v>
      </c>
      <c r="X2066" s="0" t="str">
        <f aca="false">VLOOKUP($D2066,metadata!$B$2:$Z$451,21,0)</f>
        <v/>
      </c>
      <c r="Y2066" s="0" t="str">
        <f aca="false">VLOOKUP($D2066,metadata!$B$2:$Z$451,22,0)</f>
        <v>t-51</v>
      </c>
      <c r="Z2066" s="0" t="str">
        <f aca="false">VLOOKUP($D2066,metadata!$B$2:$Z$451,23,0)</f>
        <v/>
      </c>
      <c r="AA2066" s="0" t="str">
        <f aca="false">VLOOKUP($D2066,metadata!$B$2:$Z$451,24,0)</f>
        <v/>
      </c>
      <c r="AB2066" s="0" t="str">
        <f aca="false">VLOOKUP($D2066,metadata!$B$2:$Z$451,25,0)</f>
        <v>by hand</v>
      </c>
      <c r="AC2066" s="0" t="n">
        <v>11</v>
      </c>
      <c r="AD2066" s="0" t="n">
        <v>100</v>
      </c>
      <c r="AE2066" s="0" t="n">
        <v>57</v>
      </c>
      <c r="AF2066" s="0" t="n">
        <f aca="false">IF(AE2066="",V2066,AE2066)</f>
        <v>57</v>
      </c>
      <c r="AG2066" s="0" t="n">
        <f aca="false">ROUND(AC2066,1)</f>
        <v>11</v>
      </c>
      <c r="AH2066" s="0" t="n">
        <v>2006</v>
      </c>
      <c r="AI2066" s="0" t="s">
        <v>37</v>
      </c>
      <c r="AJ2066" s="0" t="s">
        <v>38</v>
      </c>
    </row>
    <row r="2067" customFormat="false" ht="13.8" hidden="false" customHeight="false" outlineLevel="0" collapsed="false">
      <c r="C2067" s="0" t="n">
        <v>2075</v>
      </c>
      <c r="D2067" s="3" t="str">
        <f aca="false">VLOOKUP(C2067,$A$1:$B$451,2)</f>
        <v>51-29</v>
      </c>
      <c r="E2067" s="0" t="str">
        <f aca="false">VLOOKUP($D2067,metadata!$B$2:$S$451,2,0)</f>
        <v>Suwa, A; Gotoh, T</v>
      </c>
      <c r="F2067" s="0" t="str">
        <f aca="false">VLOOKUP($D2067,metadata!$B$2:$S$451,3,0)</f>
        <v>Geographic variation in diapause induction and mode of diapause inheritance in Tetranychus pueraricola</v>
      </c>
      <c r="G2067" s="0" t="str">
        <f aca="false">VLOOKUP($D2067,metadata!$B$2:$S$451,4,0)</f>
        <v>10.1111/j.1439-0418.2006.01050.x</v>
      </c>
      <c r="H2067" s="0" t="str">
        <f aca="false">VLOOKUP($D2067,metadata!$B$2:$S$451,5,0)</f>
        <v>y</v>
      </c>
      <c r="I2067" s="0" t="str">
        <f aca="false">VLOOKUP($D2067,metadata!$B$2:$S$451,6,0)</f>
        <v>a</v>
      </c>
      <c r="J2067" s="0" t="str">
        <f aca="false">VLOOKUP($D2067,metadata!$B$2:$S$451,7,0)</f>
        <v>i</v>
      </c>
      <c r="K2067" s="0" t="n">
        <f aca="false">VLOOKUP($D2067,metadata!$B$2:$S$451,8,0)</f>
        <v>32</v>
      </c>
      <c r="L2067" s="0" t="n">
        <f aca="false">VLOOKUP($D2067,metadata!$B$2:$S$451,9,0)</f>
        <v>5</v>
      </c>
      <c r="M2067" s="0" t="str">
        <f aca="false">VLOOKUP($D2067,metadata!$B$2:$S$451,10,0)</f>
        <v/>
      </c>
      <c r="N2067" s="0" t="str">
        <f aca="false">VLOOKUP($D2067,metadata!$B$2:$S$451,11,0)</f>
        <v>Tetranychus pueraricola</v>
      </c>
      <c r="O2067" s="0" t="str">
        <f aca="false">VLOOKUP($D2067,metadata!$B$2:$S$451,12,0)</f>
        <v>Trombidiformes</v>
      </c>
      <c r="P2067" s="0" t="n">
        <f aca="false">VLOOKUP($D2067,metadata!$B$2:$S$451,13,0)</f>
        <v>29</v>
      </c>
      <c r="Q2067" s="0" t="n">
        <f aca="false">VLOOKUP($D2067,metadata!$B$2:$S$451,14,0)</f>
        <v>32.6833333333333</v>
      </c>
      <c r="R2067" s="0" t="n">
        <f aca="false">VLOOKUP($D2067,metadata!$B$2:$S$451,15,0)</f>
        <v>130.983333333333</v>
      </c>
      <c r="S2067" s="0" t="str">
        <f aca="false">VLOOKUP($D2067,metadata!$B$2:$S$451,16,0)</f>
        <v/>
      </c>
      <c r="T2067" s="0" t="str">
        <f aca="false">VLOOKUP($D2067,metadata!$B$2:$S$451,17,0)</f>
        <v/>
      </c>
      <c r="U2067" s="0" t="str">
        <f aca="false">VLOOKUP($D2067,metadata!$B$2:$S$451,18,0)</f>
        <v/>
      </c>
      <c r="V2067" s="0" t="n">
        <f aca="false">VLOOKUP($D2067,metadata!$B$2:$Z$451,19,0)</f>
        <v>240</v>
      </c>
      <c r="W2067" s="0" t="str">
        <f aca="false">VLOOKUP($D2067,metadata!$B$2:$Z$451,20,0)</f>
        <v>global average</v>
      </c>
      <c r="X2067" s="0" t="str">
        <f aca="false">VLOOKUP($D2067,metadata!$B$2:$Z$451,21,0)</f>
        <v/>
      </c>
      <c r="Y2067" s="0" t="str">
        <f aca="false">VLOOKUP($D2067,metadata!$B$2:$Z$451,22,0)</f>
        <v>t-51</v>
      </c>
      <c r="Z2067" s="0" t="str">
        <f aca="false">VLOOKUP($D2067,metadata!$B$2:$Z$451,23,0)</f>
        <v/>
      </c>
      <c r="AA2067" s="0" t="str">
        <f aca="false">VLOOKUP($D2067,metadata!$B$2:$Z$451,24,0)</f>
        <v/>
      </c>
      <c r="AB2067" s="0" t="str">
        <f aca="false">VLOOKUP($D2067,metadata!$B$2:$Z$451,25,0)</f>
        <v>by hand</v>
      </c>
      <c r="AC2067" s="0" t="n">
        <v>11.5</v>
      </c>
      <c r="AD2067" s="0" t="n">
        <v>5</v>
      </c>
      <c r="AE2067" s="0" t="n">
        <v>40</v>
      </c>
      <c r="AF2067" s="0" t="n">
        <f aca="false">IF(AE2067="",V2067,AE2067)</f>
        <v>40</v>
      </c>
      <c r="AG2067" s="0" t="n">
        <f aca="false">ROUND(AC2067,1)</f>
        <v>11.5</v>
      </c>
      <c r="AH2067" s="0" t="n">
        <v>2006</v>
      </c>
      <c r="AI2067" s="0" t="s">
        <v>37</v>
      </c>
      <c r="AJ2067" s="0" t="s">
        <v>38</v>
      </c>
    </row>
    <row r="2068" customFormat="false" ht="13.8" hidden="false" customHeight="false" outlineLevel="0" collapsed="false">
      <c r="C2068" s="0" t="n">
        <v>2076</v>
      </c>
      <c r="D2068" s="3" t="str">
        <f aca="false">VLOOKUP(C2068,$A$1:$B$451,2)</f>
        <v>51-29</v>
      </c>
      <c r="E2068" s="0" t="str">
        <f aca="false">VLOOKUP($D2068,metadata!$B$2:$S$451,2,0)</f>
        <v>Suwa, A; Gotoh, T</v>
      </c>
      <c r="F2068" s="0" t="str">
        <f aca="false">VLOOKUP($D2068,metadata!$B$2:$S$451,3,0)</f>
        <v>Geographic variation in diapause induction and mode of diapause inheritance in Tetranychus pueraricola</v>
      </c>
      <c r="G2068" s="0" t="str">
        <f aca="false">VLOOKUP($D2068,metadata!$B$2:$S$451,4,0)</f>
        <v>10.1111/j.1439-0418.2006.01050.x</v>
      </c>
      <c r="H2068" s="0" t="str">
        <f aca="false">VLOOKUP($D2068,metadata!$B$2:$S$451,5,0)</f>
        <v>y</v>
      </c>
      <c r="I2068" s="0" t="str">
        <f aca="false">VLOOKUP($D2068,metadata!$B$2:$S$451,6,0)</f>
        <v>a</v>
      </c>
      <c r="J2068" s="0" t="str">
        <f aca="false">VLOOKUP($D2068,metadata!$B$2:$S$451,7,0)</f>
        <v>i</v>
      </c>
      <c r="K2068" s="0" t="n">
        <f aca="false">VLOOKUP($D2068,metadata!$B$2:$S$451,8,0)</f>
        <v>32</v>
      </c>
      <c r="L2068" s="0" t="n">
        <f aca="false">VLOOKUP($D2068,metadata!$B$2:$S$451,9,0)</f>
        <v>5</v>
      </c>
      <c r="M2068" s="0" t="str">
        <f aca="false">VLOOKUP($D2068,metadata!$B$2:$S$451,10,0)</f>
        <v/>
      </c>
      <c r="N2068" s="0" t="str">
        <f aca="false">VLOOKUP($D2068,metadata!$B$2:$S$451,11,0)</f>
        <v>Tetranychus pueraricola</v>
      </c>
      <c r="O2068" s="0" t="str">
        <f aca="false">VLOOKUP($D2068,metadata!$B$2:$S$451,12,0)</f>
        <v>Trombidiformes</v>
      </c>
      <c r="P2068" s="0" t="n">
        <f aca="false">VLOOKUP($D2068,metadata!$B$2:$S$451,13,0)</f>
        <v>29</v>
      </c>
      <c r="Q2068" s="0" t="n">
        <f aca="false">VLOOKUP($D2068,metadata!$B$2:$S$451,14,0)</f>
        <v>32.6833333333333</v>
      </c>
      <c r="R2068" s="0" t="n">
        <f aca="false">VLOOKUP($D2068,metadata!$B$2:$S$451,15,0)</f>
        <v>130.983333333333</v>
      </c>
      <c r="S2068" s="0" t="str">
        <f aca="false">VLOOKUP($D2068,metadata!$B$2:$S$451,16,0)</f>
        <v/>
      </c>
      <c r="T2068" s="0" t="str">
        <f aca="false">VLOOKUP($D2068,metadata!$B$2:$S$451,17,0)</f>
        <v/>
      </c>
      <c r="U2068" s="0" t="str">
        <f aca="false">VLOOKUP($D2068,metadata!$B$2:$S$451,18,0)</f>
        <v/>
      </c>
      <c r="V2068" s="0" t="n">
        <f aca="false">VLOOKUP($D2068,metadata!$B$2:$Z$451,19,0)</f>
        <v>240</v>
      </c>
      <c r="W2068" s="0" t="str">
        <f aca="false">VLOOKUP($D2068,metadata!$B$2:$Z$451,20,0)</f>
        <v>global average</v>
      </c>
      <c r="X2068" s="0" t="str">
        <f aca="false">VLOOKUP($D2068,metadata!$B$2:$Z$451,21,0)</f>
        <v/>
      </c>
      <c r="Y2068" s="0" t="str">
        <f aca="false">VLOOKUP($D2068,metadata!$B$2:$Z$451,22,0)</f>
        <v>t-51</v>
      </c>
      <c r="Z2068" s="0" t="str">
        <f aca="false">VLOOKUP($D2068,metadata!$B$2:$Z$451,23,0)</f>
        <v/>
      </c>
      <c r="AA2068" s="0" t="str">
        <f aca="false">VLOOKUP($D2068,metadata!$B$2:$Z$451,24,0)</f>
        <v/>
      </c>
      <c r="AB2068" s="0" t="str">
        <f aca="false">VLOOKUP($D2068,metadata!$B$2:$Z$451,25,0)</f>
        <v>by hand</v>
      </c>
      <c r="AC2068" s="0" t="n">
        <v>12</v>
      </c>
      <c r="AD2068" s="0" t="n">
        <v>0</v>
      </c>
      <c r="AE2068" s="0" t="n">
        <v>52</v>
      </c>
      <c r="AF2068" s="0" t="n">
        <f aca="false">IF(AE2068="",V2068,AE2068)</f>
        <v>52</v>
      </c>
      <c r="AG2068" s="0" t="n">
        <f aca="false">ROUND(AC2068,1)</f>
        <v>12</v>
      </c>
      <c r="AH2068" s="0" t="n">
        <v>2006</v>
      </c>
      <c r="AI2068" s="0" t="s">
        <v>37</v>
      </c>
      <c r="AJ2068" s="0" t="s">
        <v>38</v>
      </c>
    </row>
    <row r="2069" customFormat="false" ht="13.8" hidden="false" customHeight="false" outlineLevel="0" collapsed="false">
      <c r="C2069" s="0" t="n">
        <v>2077</v>
      </c>
      <c r="D2069" s="3" t="str">
        <f aca="false">VLOOKUP(C2069,$A$1:$B$451,2)</f>
        <v>51-29</v>
      </c>
      <c r="E2069" s="0" t="str">
        <f aca="false">VLOOKUP($D2069,metadata!$B$2:$S$451,2,0)</f>
        <v>Suwa, A; Gotoh, T</v>
      </c>
      <c r="F2069" s="0" t="str">
        <f aca="false">VLOOKUP($D2069,metadata!$B$2:$S$451,3,0)</f>
        <v>Geographic variation in diapause induction and mode of diapause inheritance in Tetranychus pueraricola</v>
      </c>
      <c r="G2069" s="0" t="str">
        <f aca="false">VLOOKUP($D2069,metadata!$B$2:$S$451,4,0)</f>
        <v>10.1111/j.1439-0418.2006.01050.x</v>
      </c>
      <c r="H2069" s="0" t="str">
        <f aca="false">VLOOKUP($D2069,metadata!$B$2:$S$451,5,0)</f>
        <v>y</v>
      </c>
      <c r="I2069" s="0" t="str">
        <f aca="false">VLOOKUP($D2069,metadata!$B$2:$S$451,6,0)</f>
        <v>a</v>
      </c>
      <c r="J2069" s="0" t="str">
        <f aca="false">VLOOKUP($D2069,metadata!$B$2:$S$451,7,0)</f>
        <v>i</v>
      </c>
      <c r="K2069" s="0" t="n">
        <f aca="false">VLOOKUP($D2069,metadata!$B$2:$S$451,8,0)</f>
        <v>32</v>
      </c>
      <c r="L2069" s="0" t="n">
        <f aca="false">VLOOKUP($D2069,metadata!$B$2:$S$451,9,0)</f>
        <v>5</v>
      </c>
      <c r="M2069" s="0" t="str">
        <f aca="false">VLOOKUP($D2069,metadata!$B$2:$S$451,10,0)</f>
        <v/>
      </c>
      <c r="N2069" s="0" t="str">
        <f aca="false">VLOOKUP($D2069,metadata!$B$2:$S$451,11,0)</f>
        <v>Tetranychus pueraricola</v>
      </c>
      <c r="O2069" s="0" t="str">
        <f aca="false">VLOOKUP($D2069,metadata!$B$2:$S$451,12,0)</f>
        <v>Trombidiformes</v>
      </c>
      <c r="P2069" s="0" t="n">
        <f aca="false">VLOOKUP($D2069,metadata!$B$2:$S$451,13,0)</f>
        <v>29</v>
      </c>
      <c r="Q2069" s="0" t="n">
        <f aca="false">VLOOKUP($D2069,metadata!$B$2:$S$451,14,0)</f>
        <v>32.6833333333333</v>
      </c>
      <c r="R2069" s="0" t="n">
        <f aca="false">VLOOKUP($D2069,metadata!$B$2:$S$451,15,0)</f>
        <v>130.983333333333</v>
      </c>
      <c r="S2069" s="0" t="str">
        <f aca="false">VLOOKUP($D2069,metadata!$B$2:$S$451,16,0)</f>
        <v/>
      </c>
      <c r="T2069" s="0" t="str">
        <f aca="false">VLOOKUP($D2069,metadata!$B$2:$S$451,17,0)</f>
        <v/>
      </c>
      <c r="U2069" s="0" t="str">
        <f aca="false">VLOOKUP($D2069,metadata!$B$2:$S$451,18,0)</f>
        <v/>
      </c>
      <c r="V2069" s="0" t="n">
        <f aca="false">VLOOKUP($D2069,metadata!$B$2:$Z$451,19,0)</f>
        <v>240</v>
      </c>
      <c r="W2069" s="0" t="str">
        <f aca="false">VLOOKUP($D2069,metadata!$B$2:$Z$451,20,0)</f>
        <v>global average</v>
      </c>
      <c r="X2069" s="0" t="str">
        <f aca="false">VLOOKUP($D2069,metadata!$B$2:$Z$451,21,0)</f>
        <v/>
      </c>
      <c r="Y2069" s="0" t="str">
        <f aca="false">VLOOKUP($D2069,metadata!$B$2:$Z$451,22,0)</f>
        <v>t-51</v>
      </c>
      <c r="Z2069" s="0" t="str">
        <f aca="false">VLOOKUP($D2069,metadata!$B$2:$Z$451,23,0)</f>
        <v/>
      </c>
      <c r="AA2069" s="0" t="str">
        <f aca="false">VLOOKUP($D2069,metadata!$B$2:$Z$451,24,0)</f>
        <v/>
      </c>
      <c r="AB2069" s="0" t="str">
        <f aca="false">VLOOKUP($D2069,metadata!$B$2:$Z$451,25,0)</f>
        <v>by hand</v>
      </c>
      <c r="AC2069" s="0" t="n">
        <v>13</v>
      </c>
      <c r="AD2069" s="0" t="n">
        <v>0</v>
      </c>
      <c r="AE2069" s="0" t="n">
        <v>62</v>
      </c>
      <c r="AF2069" s="0" t="n">
        <f aca="false">IF(AE2069="",V2069,AE2069)</f>
        <v>62</v>
      </c>
      <c r="AG2069" s="0" t="n">
        <f aca="false">ROUND(AC2069,1)</f>
        <v>13</v>
      </c>
      <c r="AH2069" s="0" t="n">
        <v>2006</v>
      </c>
      <c r="AI2069" s="0" t="s">
        <v>37</v>
      </c>
      <c r="AJ2069" s="0" t="s">
        <v>38</v>
      </c>
    </row>
    <row r="2070" customFormat="false" ht="13.8" hidden="false" customHeight="false" outlineLevel="0" collapsed="false">
      <c r="C2070" s="0" t="n">
        <v>2078</v>
      </c>
      <c r="D2070" s="3" t="str">
        <f aca="false">VLOOKUP(C2070,$A$1:$B$451,2)</f>
        <v>51-30</v>
      </c>
      <c r="E2070" s="0" t="str">
        <f aca="false">VLOOKUP($D2070,metadata!$B$2:$S$451,2,0)</f>
        <v>Suwa, A; Gotoh, T</v>
      </c>
      <c r="F2070" s="0" t="str">
        <f aca="false">VLOOKUP($D2070,metadata!$B$2:$S$451,3,0)</f>
        <v>Geographic variation in diapause induction and mode of diapause inheritance in Tetranychus pueraricola</v>
      </c>
      <c r="G2070" s="0" t="str">
        <f aca="false">VLOOKUP($D2070,metadata!$B$2:$S$451,4,0)</f>
        <v>10.1111/j.1439-0418.2006.01050.x</v>
      </c>
      <c r="H2070" s="0" t="str">
        <f aca="false">VLOOKUP($D2070,metadata!$B$2:$S$451,5,0)</f>
        <v>y</v>
      </c>
      <c r="I2070" s="0" t="str">
        <f aca="false">VLOOKUP($D2070,metadata!$B$2:$S$451,6,0)</f>
        <v>a</v>
      </c>
      <c r="J2070" s="0" t="str">
        <f aca="false">VLOOKUP($D2070,metadata!$B$2:$S$451,7,0)</f>
        <v>i</v>
      </c>
      <c r="K2070" s="0" t="n">
        <f aca="false">VLOOKUP($D2070,metadata!$B$2:$S$451,8,0)</f>
        <v>32</v>
      </c>
      <c r="L2070" s="0" t="n">
        <f aca="false">VLOOKUP($D2070,metadata!$B$2:$S$451,9,0)</f>
        <v>5</v>
      </c>
      <c r="M2070" s="0" t="str">
        <f aca="false">VLOOKUP($D2070,metadata!$B$2:$S$451,10,0)</f>
        <v/>
      </c>
      <c r="N2070" s="0" t="str">
        <f aca="false">VLOOKUP($D2070,metadata!$B$2:$S$451,11,0)</f>
        <v>Tetranychus pueraricola</v>
      </c>
      <c r="O2070" s="0" t="str">
        <f aca="false">VLOOKUP($D2070,metadata!$B$2:$S$451,12,0)</f>
        <v>Trombidiformes</v>
      </c>
      <c r="P2070" s="0" t="n">
        <f aca="false">VLOOKUP($D2070,metadata!$B$2:$S$451,13,0)</f>
        <v>30</v>
      </c>
      <c r="Q2070" s="0" t="n">
        <f aca="false">VLOOKUP($D2070,metadata!$B$2:$S$451,14,0)</f>
        <v>30.7166666666667</v>
      </c>
      <c r="R2070" s="0" t="n">
        <f aca="false">VLOOKUP($D2070,metadata!$B$2:$S$451,15,0)</f>
        <v>131</v>
      </c>
      <c r="S2070" s="0" t="str">
        <f aca="false">VLOOKUP($D2070,metadata!$B$2:$S$451,16,0)</f>
        <v/>
      </c>
      <c r="T2070" s="0" t="str">
        <f aca="false">VLOOKUP($D2070,metadata!$B$2:$S$451,17,0)</f>
        <v/>
      </c>
      <c r="U2070" s="0" t="str">
        <f aca="false">VLOOKUP($D2070,metadata!$B$2:$S$451,18,0)</f>
        <v/>
      </c>
      <c r="V2070" s="0" t="n">
        <f aca="false">VLOOKUP($D2070,metadata!$B$2:$Z$451,19,0)</f>
        <v>240</v>
      </c>
      <c r="W2070" s="0" t="str">
        <f aca="false">VLOOKUP($D2070,metadata!$B$2:$Z$451,20,0)</f>
        <v>global average</v>
      </c>
      <c r="X2070" s="0" t="str">
        <f aca="false">VLOOKUP($D2070,metadata!$B$2:$Z$451,21,0)</f>
        <v/>
      </c>
      <c r="Y2070" s="0" t="str">
        <f aca="false">VLOOKUP($D2070,metadata!$B$2:$Z$451,22,0)</f>
        <v>t-51</v>
      </c>
      <c r="Z2070" s="0" t="str">
        <f aca="false">VLOOKUP($D2070,metadata!$B$2:$Z$451,23,0)</f>
        <v/>
      </c>
      <c r="AA2070" s="0" t="str">
        <f aca="false">VLOOKUP($D2070,metadata!$B$2:$Z$451,24,0)</f>
        <v/>
      </c>
      <c r="AB2070" s="0" t="str">
        <f aca="false">VLOOKUP($D2070,metadata!$B$2:$Z$451,25,0)</f>
        <v>by hand</v>
      </c>
      <c r="AC2070" s="0" t="n">
        <v>10</v>
      </c>
      <c r="AD2070" s="0" t="n">
        <v>100</v>
      </c>
      <c r="AE2070" s="0" t="n">
        <v>56</v>
      </c>
      <c r="AF2070" s="0" t="n">
        <f aca="false">IF(AE2070="",V2070,AE2070)</f>
        <v>56</v>
      </c>
      <c r="AG2070" s="0" t="n">
        <f aca="false">ROUND(AC2070,1)</f>
        <v>10</v>
      </c>
      <c r="AH2070" s="0" t="n">
        <v>2006</v>
      </c>
      <c r="AI2070" s="0" t="s">
        <v>37</v>
      </c>
      <c r="AJ2070" s="0" t="s">
        <v>38</v>
      </c>
    </row>
    <row r="2071" customFormat="false" ht="13.8" hidden="false" customHeight="false" outlineLevel="0" collapsed="false">
      <c r="C2071" s="0" t="n">
        <v>2079</v>
      </c>
      <c r="D2071" s="3" t="str">
        <f aca="false">VLOOKUP(C2071,$A$1:$B$451,2)</f>
        <v>51-30</v>
      </c>
      <c r="E2071" s="0" t="str">
        <f aca="false">VLOOKUP($D2071,metadata!$B$2:$S$451,2,0)</f>
        <v>Suwa, A; Gotoh, T</v>
      </c>
      <c r="F2071" s="0" t="str">
        <f aca="false">VLOOKUP($D2071,metadata!$B$2:$S$451,3,0)</f>
        <v>Geographic variation in diapause induction and mode of diapause inheritance in Tetranychus pueraricola</v>
      </c>
      <c r="G2071" s="0" t="str">
        <f aca="false">VLOOKUP($D2071,metadata!$B$2:$S$451,4,0)</f>
        <v>10.1111/j.1439-0418.2006.01050.x</v>
      </c>
      <c r="H2071" s="0" t="str">
        <f aca="false">VLOOKUP($D2071,metadata!$B$2:$S$451,5,0)</f>
        <v>y</v>
      </c>
      <c r="I2071" s="0" t="str">
        <f aca="false">VLOOKUP($D2071,metadata!$B$2:$S$451,6,0)</f>
        <v>a</v>
      </c>
      <c r="J2071" s="0" t="str">
        <f aca="false">VLOOKUP($D2071,metadata!$B$2:$S$451,7,0)</f>
        <v>i</v>
      </c>
      <c r="K2071" s="0" t="n">
        <f aca="false">VLOOKUP($D2071,metadata!$B$2:$S$451,8,0)</f>
        <v>32</v>
      </c>
      <c r="L2071" s="0" t="n">
        <f aca="false">VLOOKUP($D2071,metadata!$B$2:$S$451,9,0)</f>
        <v>5</v>
      </c>
      <c r="M2071" s="0" t="str">
        <f aca="false">VLOOKUP($D2071,metadata!$B$2:$S$451,10,0)</f>
        <v/>
      </c>
      <c r="N2071" s="0" t="str">
        <f aca="false">VLOOKUP($D2071,metadata!$B$2:$S$451,11,0)</f>
        <v>Tetranychus pueraricola</v>
      </c>
      <c r="O2071" s="0" t="str">
        <f aca="false">VLOOKUP($D2071,metadata!$B$2:$S$451,12,0)</f>
        <v>Trombidiformes</v>
      </c>
      <c r="P2071" s="0" t="n">
        <f aca="false">VLOOKUP($D2071,metadata!$B$2:$S$451,13,0)</f>
        <v>30</v>
      </c>
      <c r="Q2071" s="0" t="n">
        <f aca="false">VLOOKUP($D2071,metadata!$B$2:$S$451,14,0)</f>
        <v>30.7166666666667</v>
      </c>
      <c r="R2071" s="0" t="n">
        <f aca="false">VLOOKUP($D2071,metadata!$B$2:$S$451,15,0)</f>
        <v>131</v>
      </c>
      <c r="S2071" s="0" t="str">
        <f aca="false">VLOOKUP($D2071,metadata!$B$2:$S$451,16,0)</f>
        <v/>
      </c>
      <c r="T2071" s="0" t="str">
        <f aca="false">VLOOKUP($D2071,metadata!$B$2:$S$451,17,0)</f>
        <v/>
      </c>
      <c r="U2071" s="0" t="str">
        <f aca="false">VLOOKUP($D2071,metadata!$B$2:$S$451,18,0)</f>
        <v/>
      </c>
      <c r="V2071" s="0" t="n">
        <f aca="false">VLOOKUP($D2071,metadata!$B$2:$Z$451,19,0)</f>
        <v>240</v>
      </c>
      <c r="W2071" s="0" t="str">
        <f aca="false">VLOOKUP($D2071,metadata!$B$2:$Z$451,20,0)</f>
        <v>global average</v>
      </c>
      <c r="X2071" s="0" t="str">
        <f aca="false">VLOOKUP($D2071,metadata!$B$2:$Z$451,21,0)</f>
        <v/>
      </c>
      <c r="Y2071" s="0" t="str">
        <f aca="false">VLOOKUP($D2071,metadata!$B$2:$Z$451,22,0)</f>
        <v>t-51</v>
      </c>
      <c r="Z2071" s="0" t="str">
        <f aca="false">VLOOKUP($D2071,metadata!$B$2:$Z$451,23,0)</f>
        <v/>
      </c>
      <c r="AA2071" s="0" t="str">
        <f aca="false">VLOOKUP($D2071,metadata!$B$2:$Z$451,24,0)</f>
        <v/>
      </c>
      <c r="AB2071" s="0" t="str">
        <f aca="false">VLOOKUP($D2071,metadata!$B$2:$Z$451,25,0)</f>
        <v>by hand</v>
      </c>
      <c r="AC2071" s="0" t="n">
        <v>11</v>
      </c>
      <c r="AD2071" s="0" t="n">
        <v>100</v>
      </c>
      <c r="AE2071" s="0" t="n">
        <v>55</v>
      </c>
      <c r="AF2071" s="0" t="n">
        <f aca="false">IF(AE2071="",V2071,AE2071)</f>
        <v>55</v>
      </c>
      <c r="AG2071" s="0" t="n">
        <f aca="false">ROUND(AC2071,1)</f>
        <v>11</v>
      </c>
      <c r="AH2071" s="0" t="n">
        <v>2006</v>
      </c>
      <c r="AI2071" s="0" t="s">
        <v>37</v>
      </c>
      <c r="AJ2071" s="0" t="s">
        <v>38</v>
      </c>
    </row>
    <row r="2072" customFormat="false" ht="13.8" hidden="false" customHeight="false" outlineLevel="0" collapsed="false">
      <c r="C2072" s="0" t="n">
        <v>2080</v>
      </c>
      <c r="D2072" s="3" t="str">
        <f aca="false">VLOOKUP(C2072,$A$1:$B$451,2)</f>
        <v>51-30</v>
      </c>
      <c r="E2072" s="0" t="str">
        <f aca="false">VLOOKUP($D2072,metadata!$B$2:$S$451,2,0)</f>
        <v>Suwa, A; Gotoh, T</v>
      </c>
      <c r="F2072" s="0" t="str">
        <f aca="false">VLOOKUP($D2072,metadata!$B$2:$S$451,3,0)</f>
        <v>Geographic variation in diapause induction and mode of diapause inheritance in Tetranychus pueraricola</v>
      </c>
      <c r="G2072" s="0" t="str">
        <f aca="false">VLOOKUP($D2072,metadata!$B$2:$S$451,4,0)</f>
        <v>10.1111/j.1439-0418.2006.01050.x</v>
      </c>
      <c r="H2072" s="0" t="str">
        <f aca="false">VLOOKUP($D2072,metadata!$B$2:$S$451,5,0)</f>
        <v>y</v>
      </c>
      <c r="I2072" s="0" t="str">
        <f aca="false">VLOOKUP($D2072,metadata!$B$2:$S$451,6,0)</f>
        <v>a</v>
      </c>
      <c r="J2072" s="0" t="str">
        <f aca="false">VLOOKUP($D2072,metadata!$B$2:$S$451,7,0)</f>
        <v>i</v>
      </c>
      <c r="K2072" s="0" t="n">
        <f aca="false">VLOOKUP($D2072,metadata!$B$2:$S$451,8,0)</f>
        <v>32</v>
      </c>
      <c r="L2072" s="0" t="n">
        <f aca="false">VLOOKUP($D2072,metadata!$B$2:$S$451,9,0)</f>
        <v>5</v>
      </c>
      <c r="M2072" s="0" t="str">
        <f aca="false">VLOOKUP($D2072,metadata!$B$2:$S$451,10,0)</f>
        <v/>
      </c>
      <c r="N2072" s="0" t="str">
        <f aca="false">VLOOKUP($D2072,metadata!$B$2:$S$451,11,0)</f>
        <v>Tetranychus pueraricola</v>
      </c>
      <c r="O2072" s="0" t="str">
        <f aca="false">VLOOKUP($D2072,metadata!$B$2:$S$451,12,0)</f>
        <v>Trombidiformes</v>
      </c>
      <c r="P2072" s="0" t="n">
        <f aca="false">VLOOKUP($D2072,metadata!$B$2:$S$451,13,0)</f>
        <v>30</v>
      </c>
      <c r="Q2072" s="0" t="n">
        <f aca="false">VLOOKUP($D2072,metadata!$B$2:$S$451,14,0)</f>
        <v>30.7166666666667</v>
      </c>
      <c r="R2072" s="0" t="n">
        <f aca="false">VLOOKUP($D2072,metadata!$B$2:$S$451,15,0)</f>
        <v>131</v>
      </c>
      <c r="S2072" s="0" t="str">
        <f aca="false">VLOOKUP($D2072,metadata!$B$2:$S$451,16,0)</f>
        <v/>
      </c>
      <c r="T2072" s="0" t="str">
        <f aca="false">VLOOKUP($D2072,metadata!$B$2:$S$451,17,0)</f>
        <v/>
      </c>
      <c r="U2072" s="0" t="str">
        <f aca="false">VLOOKUP($D2072,metadata!$B$2:$S$451,18,0)</f>
        <v/>
      </c>
      <c r="V2072" s="0" t="n">
        <f aca="false">VLOOKUP($D2072,metadata!$B$2:$Z$451,19,0)</f>
        <v>240</v>
      </c>
      <c r="W2072" s="0" t="str">
        <f aca="false">VLOOKUP($D2072,metadata!$B$2:$Z$451,20,0)</f>
        <v>global average</v>
      </c>
      <c r="X2072" s="0" t="str">
        <f aca="false">VLOOKUP($D2072,metadata!$B$2:$Z$451,21,0)</f>
        <v/>
      </c>
      <c r="Y2072" s="0" t="str">
        <f aca="false">VLOOKUP($D2072,metadata!$B$2:$Z$451,22,0)</f>
        <v>t-51</v>
      </c>
      <c r="Z2072" s="0" t="str">
        <f aca="false">VLOOKUP($D2072,metadata!$B$2:$Z$451,23,0)</f>
        <v/>
      </c>
      <c r="AA2072" s="0" t="str">
        <f aca="false">VLOOKUP($D2072,metadata!$B$2:$Z$451,24,0)</f>
        <v/>
      </c>
      <c r="AB2072" s="0" t="str">
        <f aca="false">VLOOKUP($D2072,metadata!$B$2:$Z$451,25,0)</f>
        <v>by hand</v>
      </c>
      <c r="AC2072" s="0" t="n">
        <v>11.5</v>
      </c>
      <c r="AD2072" s="0" t="n">
        <v>3.33333333333333</v>
      </c>
      <c r="AE2072" s="0" t="n">
        <v>59</v>
      </c>
      <c r="AF2072" s="0" t="n">
        <f aca="false">IF(AE2072="",V2072,AE2072)</f>
        <v>59</v>
      </c>
      <c r="AG2072" s="0" t="n">
        <f aca="false">ROUND(AC2072,1)</f>
        <v>11.5</v>
      </c>
      <c r="AH2072" s="0" t="n">
        <v>2006</v>
      </c>
      <c r="AI2072" s="0" t="s">
        <v>37</v>
      </c>
      <c r="AJ2072" s="0" t="s">
        <v>38</v>
      </c>
    </row>
    <row r="2073" customFormat="false" ht="13.8" hidden="false" customHeight="false" outlineLevel="0" collapsed="false">
      <c r="C2073" s="0" t="n">
        <v>2081</v>
      </c>
      <c r="D2073" s="3" t="str">
        <f aca="false">VLOOKUP(C2073,$A$1:$B$451,2)</f>
        <v>51-30</v>
      </c>
      <c r="E2073" s="0" t="str">
        <f aca="false">VLOOKUP($D2073,metadata!$B$2:$S$451,2,0)</f>
        <v>Suwa, A; Gotoh, T</v>
      </c>
      <c r="F2073" s="0" t="str">
        <f aca="false">VLOOKUP($D2073,metadata!$B$2:$S$451,3,0)</f>
        <v>Geographic variation in diapause induction and mode of diapause inheritance in Tetranychus pueraricola</v>
      </c>
      <c r="G2073" s="0" t="str">
        <f aca="false">VLOOKUP($D2073,metadata!$B$2:$S$451,4,0)</f>
        <v>10.1111/j.1439-0418.2006.01050.x</v>
      </c>
      <c r="H2073" s="0" t="str">
        <f aca="false">VLOOKUP($D2073,metadata!$B$2:$S$451,5,0)</f>
        <v>y</v>
      </c>
      <c r="I2073" s="0" t="str">
        <f aca="false">VLOOKUP($D2073,metadata!$B$2:$S$451,6,0)</f>
        <v>a</v>
      </c>
      <c r="J2073" s="0" t="str">
        <f aca="false">VLOOKUP($D2073,metadata!$B$2:$S$451,7,0)</f>
        <v>i</v>
      </c>
      <c r="K2073" s="0" t="n">
        <f aca="false">VLOOKUP($D2073,metadata!$B$2:$S$451,8,0)</f>
        <v>32</v>
      </c>
      <c r="L2073" s="0" t="n">
        <f aca="false">VLOOKUP($D2073,metadata!$B$2:$S$451,9,0)</f>
        <v>5</v>
      </c>
      <c r="M2073" s="0" t="str">
        <f aca="false">VLOOKUP($D2073,metadata!$B$2:$S$451,10,0)</f>
        <v/>
      </c>
      <c r="N2073" s="0" t="str">
        <f aca="false">VLOOKUP($D2073,metadata!$B$2:$S$451,11,0)</f>
        <v>Tetranychus pueraricola</v>
      </c>
      <c r="O2073" s="0" t="str">
        <f aca="false">VLOOKUP($D2073,metadata!$B$2:$S$451,12,0)</f>
        <v>Trombidiformes</v>
      </c>
      <c r="P2073" s="0" t="n">
        <f aca="false">VLOOKUP($D2073,metadata!$B$2:$S$451,13,0)</f>
        <v>30</v>
      </c>
      <c r="Q2073" s="0" t="n">
        <f aca="false">VLOOKUP($D2073,metadata!$B$2:$S$451,14,0)</f>
        <v>30.7166666666667</v>
      </c>
      <c r="R2073" s="0" t="n">
        <f aca="false">VLOOKUP($D2073,metadata!$B$2:$S$451,15,0)</f>
        <v>131</v>
      </c>
      <c r="S2073" s="0" t="str">
        <f aca="false">VLOOKUP($D2073,metadata!$B$2:$S$451,16,0)</f>
        <v/>
      </c>
      <c r="T2073" s="0" t="str">
        <f aca="false">VLOOKUP($D2073,metadata!$B$2:$S$451,17,0)</f>
        <v/>
      </c>
      <c r="U2073" s="0" t="str">
        <f aca="false">VLOOKUP($D2073,metadata!$B$2:$S$451,18,0)</f>
        <v/>
      </c>
      <c r="V2073" s="0" t="n">
        <f aca="false">VLOOKUP($D2073,metadata!$B$2:$Z$451,19,0)</f>
        <v>240</v>
      </c>
      <c r="W2073" s="0" t="str">
        <f aca="false">VLOOKUP($D2073,metadata!$B$2:$Z$451,20,0)</f>
        <v>global average</v>
      </c>
      <c r="X2073" s="0" t="str">
        <f aca="false">VLOOKUP($D2073,metadata!$B$2:$Z$451,21,0)</f>
        <v/>
      </c>
      <c r="Y2073" s="0" t="str">
        <f aca="false">VLOOKUP($D2073,metadata!$B$2:$Z$451,22,0)</f>
        <v>t-51</v>
      </c>
      <c r="Z2073" s="0" t="str">
        <f aca="false">VLOOKUP($D2073,metadata!$B$2:$Z$451,23,0)</f>
        <v/>
      </c>
      <c r="AA2073" s="0" t="str">
        <f aca="false">VLOOKUP($D2073,metadata!$B$2:$Z$451,24,0)</f>
        <v/>
      </c>
      <c r="AB2073" s="0" t="str">
        <f aca="false">VLOOKUP($D2073,metadata!$B$2:$Z$451,25,0)</f>
        <v>by hand</v>
      </c>
      <c r="AC2073" s="0" t="n">
        <v>12</v>
      </c>
      <c r="AD2073" s="0" t="n">
        <v>0</v>
      </c>
      <c r="AE2073" s="0" t="n">
        <v>59</v>
      </c>
      <c r="AF2073" s="0" t="n">
        <f aca="false">IF(AE2073="",V2073,AE2073)</f>
        <v>59</v>
      </c>
      <c r="AG2073" s="0" t="n">
        <f aca="false">ROUND(AC2073,1)</f>
        <v>12</v>
      </c>
      <c r="AH2073" s="0" t="n">
        <v>2006</v>
      </c>
      <c r="AI2073" s="0" t="s">
        <v>37</v>
      </c>
      <c r="AJ2073" s="0" t="s">
        <v>38</v>
      </c>
    </row>
    <row r="2074" customFormat="false" ht="13.8" hidden="false" customHeight="false" outlineLevel="0" collapsed="false">
      <c r="C2074" s="0" t="n">
        <v>2082</v>
      </c>
      <c r="D2074" s="3" t="str">
        <f aca="false">VLOOKUP(C2074,$A$1:$B$451,2)</f>
        <v>51-30</v>
      </c>
      <c r="E2074" s="0" t="str">
        <f aca="false">VLOOKUP($D2074,metadata!$B$2:$S$451,2,0)</f>
        <v>Suwa, A; Gotoh, T</v>
      </c>
      <c r="F2074" s="0" t="str">
        <f aca="false">VLOOKUP($D2074,metadata!$B$2:$S$451,3,0)</f>
        <v>Geographic variation in diapause induction and mode of diapause inheritance in Tetranychus pueraricola</v>
      </c>
      <c r="G2074" s="0" t="str">
        <f aca="false">VLOOKUP($D2074,metadata!$B$2:$S$451,4,0)</f>
        <v>10.1111/j.1439-0418.2006.01050.x</v>
      </c>
      <c r="H2074" s="0" t="str">
        <f aca="false">VLOOKUP($D2074,metadata!$B$2:$S$451,5,0)</f>
        <v>y</v>
      </c>
      <c r="I2074" s="0" t="str">
        <f aca="false">VLOOKUP($D2074,metadata!$B$2:$S$451,6,0)</f>
        <v>a</v>
      </c>
      <c r="J2074" s="0" t="str">
        <f aca="false">VLOOKUP($D2074,metadata!$B$2:$S$451,7,0)</f>
        <v>i</v>
      </c>
      <c r="K2074" s="0" t="n">
        <f aca="false">VLOOKUP($D2074,metadata!$B$2:$S$451,8,0)</f>
        <v>32</v>
      </c>
      <c r="L2074" s="0" t="n">
        <f aca="false">VLOOKUP($D2074,metadata!$B$2:$S$451,9,0)</f>
        <v>5</v>
      </c>
      <c r="M2074" s="0" t="str">
        <f aca="false">VLOOKUP($D2074,metadata!$B$2:$S$451,10,0)</f>
        <v/>
      </c>
      <c r="N2074" s="0" t="str">
        <f aca="false">VLOOKUP($D2074,metadata!$B$2:$S$451,11,0)</f>
        <v>Tetranychus pueraricola</v>
      </c>
      <c r="O2074" s="0" t="str">
        <f aca="false">VLOOKUP($D2074,metadata!$B$2:$S$451,12,0)</f>
        <v>Trombidiformes</v>
      </c>
      <c r="P2074" s="0" t="n">
        <f aca="false">VLOOKUP($D2074,metadata!$B$2:$S$451,13,0)</f>
        <v>30</v>
      </c>
      <c r="Q2074" s="0" t="n">
        <f aca="false">VLOOKUP($D2074,metadata!$B$2:$S$451,14,0)</f>
        <v>30.7166666666667</v>
      </c>
      <c r="R2074" s="0" t="n">
        <f aca="false">VLOOKUP($D2074,metadata!$B$2:$S$451,15,0)</f>
        <v>131</v>
      </c>
      <c r="S2074" s="0" t="str">
        <f aca="false">VLOOKUP($D2074,metadata!$B$2:$S$451,16,0)</f>
        <v/>
      </c>
      <c r="T2074" s="0" t="str">
        <f aca="false">VLOOKUP($D2074,metadata!$B$2:$S$451,17,0)</f>
        <v/>
      </c>
      <c r="U2074" s="0" t="str">
        <f aca="false">VLOOKUP($D2074,metadata!$B$2:$S$451,18,0)</f>
        <v/>
      </c>
      <c r="V2074" s="0" t="n">
        <f aca="false">VLOOKUP($D2074,metadata!$B$2:$Z$451,19,0)</f>
        <v>240</v>
      </c>
      <c r="W2074" s="0" t="str">
        <f aca="false">VLOOKUP($D2074,metadata!$B$2:$Z$451,20,0)</f>
        <v>global average</v>
      </c>
      <c r="X2074" s="0" t="str">
        <f aca="false">VLOOKUP($D2074,metadata!$B$2:$Z$451,21,0)</f>
        <v/>
      </c>
      <c r="Y2074" s="0" t="str">
        <f aca="false">VLOOKUP($D2074,metadata!$B$2:$Z$451,22,0)</f>
        <v>t-51</v>
      </c>
      <c r="Z2074" s="0" t="str">
        <f aca="false">VLOOKUP($D2074,metadata!$B$2:$Z$451,23,0)</f>
        <v/>
      </c>
      <c r="AA2074" s="0" t="str">
        <f aca="false">VLOOKUP($D2074,metadata!$B$2:$Z$451,24,0)</f>
        <v/>
      </c>
      <c r="AB2074" s="0" t="str">
        <f aca="false">VLOOKUP($D2074,metadata!$B$2:$Z$451,25,0)</f>
        <v>by hand</v>
      </c>
      <c r="AC2074" s="0" t="n">
        <v>13</v>
      </c>
      <c r="AD2074" s="0" t="n">
        <v>0</v>
      </c>
      <c r="AE2074" s="0" t="n">
        <v>58</v>
      </c>
      <c r="AF2074" s="0" t="n">
        <f aca="false">IF(AE2074="",V2074,AE2074)</f>
        <v>58</v>
      </c>
      <c r="AG2074" s="0" t="n">
        <f aca="false">ROUND(AC2074,1)</f>
        <v>13</v>
      </c>
      <c r="AH2074" s="0" t="n">
        <v>2006</v>
      </c>
      <c r="AI2074" s="0" t="s">
        <v>37</v>
      </c>
      <c r="AJ2074" s="0" t="s">
        <v>38</v>
      </c>
    </row>
    <row r="2075" customFormat="false" ht="13.8" hidden="false" customHeight="false" outlineLevel="0" collapsed="false">
      <c r="C2075" s="0" t="n">
        <v>2083</v>
      </c>
      <c r="D2075" s="3" t="str">
        <f aca="false">VLOOKUP(C2075,$A$1:$B$451,2)</f>
        <v>51-31</v>
      </c>
      <c r="E2075" s="0" t="str">
        <f aca="false">VLOOKUP($D2075,metadata!$B$2:$S$451,2,0)</f>
        <v>Suwa, A; Gotoh, T</v>
      </c>
      <c r="F2075" s="0" t="str">
        <f aca="false">VLOOKUP($D2075,metadata!$B$2:$S$451,3,0)</f>
        <v>Geographic variation in diapause induction and mode of diapause inheritance in Tetranychus pueraricola</v>
      </c>
      <c r="G2075" s="0" t="str">
        <f aca="false">VLOOKUP($D2075,metadata!$B$2:$S$451,4,0)</f>
        <v>10.1111/j.1439-0418.2006.01050.x</v>
      </c>
      <c r="H2075" s="0" t="str">
        <f aca="false">VLOOKUP($D2075,metadata!$B$2:$S$451,5,0)</f>
        <v>y</v>
      </c>
      <c r="I2075" s="0" t="str">
        <f aca="false">VLOOKUP($D2075,metadata!$B$2:$S$451,6,0)</f>
        <v>a</v>
      </c>
      <c r="J2075" s="0" t="str">
        <f aca="false">VLOOKUP($D2075,metadata!$B$2:$S$451,7,0)</f>
        <v>i</v>
      </c>
      <c r="K2075" s="0" t="n">
        <f aca="false">VLOOKUP($D2075,metadata!$B$2:$S$451,8,0)</f>
        <v>32</v>
      </c>
      <c r="L2075" s="0" t="n">
        <f aca="false">VLOOKUP($D2075,metadata!$B$2:$S$451,9,0)</f>
        <v>5</v>
      </c>
      <c r="M2075" s="0" t="str">
        <f aca="false">VLOOKUP($D2075,metadata!$B$2:$S$451,10,0)</f>
        <v/>
      </c>
      <c r="N2075" s="0" t="str">
        <f aca="false">VLOOKUP($D2075,metadata!$B$2:$S$451,11,0)</f>
        <v>Tetranychus pueraricola</v>
      </c>
      <c r="O2075" s="0" t="str">
        <f aca="false">VLOOKUP($D2075,metadata!$B$2:$S$451,12,0)</f>
        <v>Trombidiformes</v>
      </c>
      <c r="P2075" s="0" t="n">
        <f aca="false">VLOOKUP($D2075,metadata!$B$2:$S$451,13,0)</f>
        <v>31</v>
      </c>
      <c r="Q2075" s="0" t="n">
        <f aca="false">VLOOKUP($D2075,metadata!$B$2:$S$451,14,0)</f>
        <v>30.4166666666667</v>
      </c>
      <c r="R2075" s="0" t="n">
        <f aca="false">VLOOKUP($D2075,metadata!$B$2:$S$451,15,0)</f>
        <v>130.566666666667</v>
      </c>
      <c r="S2075" s="0" t="str">
        <f aca="false">VLOOKUP($D2075,metadata!$B$2:$S$451,16,0)</f>
        <v/>
      </c>
      <c r="T2075" s="0" t="str">
        <f aca="false">VLOOKUP($D2075,metadata!$B$2:$S$451,17,0)</f>
        <v/>
      </c>
      <c r="U2075" s="0" t="str">
        <f aca="false">VLOOKUP($D2075,metadata!$B$2:$S$451,18,0)</f>
        <v/>
      </c>
      <c r="V2075" s="0" t="n">
        <f aca="false">VLOOKUP($D2075,metadata!$B$2:$Z$451,19,0)</f>
        <v>240</v>
      </c>
      <c r="W2075" s="0" t="str">
        <f aca="false">VLOOKUP($D2075,metadata!$B$2:$Z$451,20,0)</f>
        <v>global average</v>
      </c>
      <c r="X2075" s="0" t="str">
        <f aca="false">VLOOKUP($D2075,metadata!$B$2:$Z$451,21,0)</f>
        <v/>
      </c>
      <c r="Y2075" s="0" t="str">
        <f aca="false">VLOOKUP($D2075,metadata!$B$2:$Z$451,22,0)</f>
        <v>t-51</v>
      </c>
      <c r="Z2075" s="0" t="str">
        <f aca="false">VLOOKUP($D2075,metadata!$B$2:$Z$451,23,0)</f>
        <v/>
      </c>
      <c r="AA2075" s="0" t="str">
        <f aca="false">VLOOKUP($D2075,metadata!$B$2:$Z$451,24,0)</f>
        <v/>
      </c>
      <c r="AB2075" s="0" t="str">
        <f aca="false">VLOOKUP($D2075,metadata!$B$2:$Z$451,25,0)</f>
        <v>by hand</v>
      </c>
      <c r="AC2075" s="0" t="n">
        <v>10</v>
      </c>
      <c r="AD2075" s="0" t="n">
        <v>100</v>
      </c>
      <c r="AE2075" s="0" t="n">
        <v>62</v>
      </c>
      <c r="AF2075" s="0" t="n">
        <f aca="false">IF(AE2075="",V2075,AE2075)</f>
        <v>62</v>
      </c>
      <c r="AG2075" s="0" t="n">
        <f aca="false">ROUND(AC2075,1)</f>
        <v>10</v>
      </c>
      <c r="AH2075" s="0" t="n">
        <v>2006</v>
      </c>
      <c r="AI2075" s="0" t="s">
        <v>37</v>
      </c>
      <c r="AJ2075" s="0" t="s">
        <v>37</v>
      </c>
    </row>
    <row r="2076" customFormat="false" ht="13.8" hidden="false" customHeight="false" outlineLevel="0" collapsed="false">
      <c r="C2076" s="0" t="n">
        <v>2084</v>
      </c>
      <c r="D2076" s="3" t="str">
        <f aca="false">VLOOKUP(C2076,$A$1:$B$451,2)</f>
        <v>51-31</v>
      </c>
      <c r="E2076" s="0" t="str">
        <f aca="false">VLOOKUP($D2076,metadata!$B$2:$S$451,2,0)</f>
        <v>Suwa, A; Gotoh, T</v>
      </c>
      <c r="F2076" s="0" t="str">
        <f aca="false">VLOOKUP($D2076,metadata!$B$2:$S$451,3,0)</f>
        <v>Geographic variation in diapause induction and mode of diapause inheritance in Tetranychus pueraricola</v>
      </c>
      <c r="G2076" s="0" t="str">
        <f aca="false">VLOOKUP($D2076,metadata!$B$2:$S$451,4,0)</f>
        <v>10.1111/j.1439-0418.2006.01050.x</v>
      </c>
      <c r="H2076" s="0" t="str">
        <f aca="false">VLOOKUP($D2076,metadata!$B$2:$S$451,5,0)</f>
        <v>y</v>
      </c>
      <c r="I2076" s="0" t="str">
        <f aca="false">VLOOKUP($D2076,metadata!$B$2:$S$451,6,0)</f>
        <v>a</v>
      </c>
      <c r="J2076" s="0" t="str">
        <f aca="false">VLOOKUP($D2076,metadata!$B$2:$S$451,7,0)</f>
        <v>i</v>
      </c>
      <c r="K2076" s="0" t="n">
        <f aca="false">VLOOKUP($D2076,metadata!$B$2:$S$451,8,0)</f>
        <v>32</v>
      </c>
      <c r="L2076" s="0" t="n">
        <f aca="false">VLOOKUP($D2076,metadata!$B$2:$S$451,9,0)</f>
        <v>5</v>
      </c>
      <c r="M2076" s="0" t="str">
        <f aca="false">VLOOKUP($D2076,metadata!$B$2:$S$451,10,0)</f>
        <v/>
      </c>
      <c r="N2076" s="0" t="str">
        <f aca="false">VLOOKUP($D2076,metadata!$B$2:$S$451,11,0)</f>
        <v>Tetranychus pueraricola</v>
      </c>
      <c r="O2076" s="0" t="str">
        <f aca="false">VLOOKUP($D2076,metadata!$B$2:$S$451,12,0)</f>
        <v>Trombidiformes</v>
      </c>
      <c r="P2076" s="0" t="n">
        <f aca="false">VLOOKUP($D2076,metadata!$B$2:$S$451,13,0)</f>
        <v>31</v>
      </c>
      <c r="Q2076" s="0" t="n">
        <f aca="false">VLOOKUP($D2076,metadata!$B$2:$S$451,14,0)</f>
        <v>30.4166666666667</v>
      </c>
      <c r="R2076" s="0" t="n">
        <f aca="false">VLOOKUP($D2076,metadata!$B$2:$S$451,15,0)</f>
        <v>130.566666666667</v>
      </c>
      <c r="S2076" s="0" t="str">
        <f aca="false">VLOOKUP($D2076,metadata!$B$2:$S$451,16,0)</f>
        <v/>
      </c>
      <c r="T2076" s="0" t="str">
        <f aca="false">VLOOKUP($D2076,metadata!$B$2:$S$451,17,0)</f>
        <v/>
      </c>
      <c r="U2076" s="0" t="str">
        <f aca="false">VLOOKUP($D2076,metadata!$B$2:$S$451,18,0)</f>
        <v/>
      </c>
      <c r="V2076" s="0" t="n">
        <f aca="false">VLOOKUP($D2076,metadata!$B$2:$Z$451,19,0)</f>
        <v>240</v>
      </c>
      <c r="W2076" s="0" t="str">
        <f aca="false">VLOOKUP($D2076,metadata!$B$2:$Z$451,20,0)</f>
        <v>global average</v>
      </c>
      <c r="X2076" s="0" t="str">
        <f aca="false">VLOOKUP($D2076,metadata!$B$2:$Z$451,21,0)</f>
        <v/>
      </c>
      <c r="Y2076" s="0" t="str">
        <f aca="false">VLOOKUP($D2076,metadata!$B$2:$Z$451,22,0)</f>
        <v>t-51</v>
      </c>
      <c r="Z2076" s="0" t="str">
        <f aca="false">VLOOKUP($D2076,metadata!$B$2:$Z$451,23,0)</f>
        <v/>
      </c>
      <c r="AA2076" s="0" t="str">
        <f aca="false">VLOOKUP($D2076,metadata!$B$2:$Z$451,24,0)</f>
        <v/>
      </c>
      <c r="AB2076" s="0" t="str">
        <f aca="false">VLOOKUP($D2076,metadata!$B$2:$Z$451,25,0)</f>
        <v>by hand</v>
      </c>
      <c r="AC2076" s="0" t="n">
        <v>11</v>
      </c>
      <c r="AD2076" s="0" t="n">
        <v>96.6666666666667</v>
      </c>
      <c r="AE2076" s="0" t="n">
        <v>45</v>
      </c>
      <c r="AF2076" s="0" t="n">
        <f aca="false">IF(AE2076="",V2076,AE2076)</f>
        <v>45</v>
      </c>
      <c r="AG2076" s="0" t="n">
        <f aca="false">ROUND(AC2076,1)</f>
        <v>11</v>
      </c>
      <c r="AH2076" s="0" t="n">
        <v>2006</v>
      </c>
      <c r="AI2076" s="0" t="s">
        <v>37</v>
      </c>
      <c r="AJ2076" s="0" t="s">
        <v>37</v>
      </c>
    </row>
    <row r="2077" customFormat="false" ht="13.8" hidden="false" customHeight="false" outlineLevel="0" collapsed="false">
      <c r="C2077" s="0" t="n">
        <v>2085</v>
      </c>
      <c r="D2077" s="3" t="str">
        <f aca="false">VLOOKUP(C2077,$A$1:$B$451,2)</f>
        <v>51-31</v>
      </c>
      <c r="E2077" s="0" t="str">
        <f aca="false">VLOOKUP($D2077,metadata!$B$2:$S$451,2,0)</f>
        <v>Suwa, A; Gotoh, T</v>
      </c>
      <c r="F2077" s="0" t="str">
        <f aca="false">VLOOKUP($D2077,metadata!$B$2:$S$451,3,0)</f>
        <v>Geographic variation in diapause induction and mode of diapause inheritance in Tetranychus pueraricola</v>
      </c>
      <c r="G2077" s="0" t="str">
        <f aca="false">VLOOKUP($D2077,metadata!$B$2:$S$451,4,0)</f>
        <v>10.1111/j.1439-0418.2006.01050.x</v>
      </c>
      <c r="H2077" s="0" t="str">
        <f aca="false">VLOOKUP($D2077,metadata!$B$2:$S$451,5,0)</f>
        <v>y</v>
      </c>
      <c r="I2077" s="0" t="str">
        <f aca="false">VLOOKUP($D2077,metadata!$B$2:$S$451,6,0)</f>
        <v>a</v>
      </c>
      <c r="J2077" s="0" t="str">
        <f aca="false">VLOOKUP($D2077,metadata!$B$2:$S$451,7,0)</f>
        <v>i</v>
      </c>
      <c r="K2077" s="0" t="n">
        <f aca="false">VLOOKUP($D2077,metadata!$B$2:$S$451,8,0)</f>
        <v>32</v>
      </c>
      <c r="L2077" s="0" t="n">
        <f aca="false">VLOOKUP($D2077,metadata!$B$2:$S$451,9,0)</f>
        <v>5</v>
      </c>
      <c r="M2077" s="0" t="str">
        <f aca="false">VLOOKUP($D2077,metadata!$B$2:$S$451,10,0)</f>
        <v/>
      </c>
      <c r="N2077" s="0" t="str">
        <f aca="false">VLOOKUP($D2077,metadata!$B$2:$S$451,11,0)</f>
        <v>Tetranychus pueraricola</v>
      </c>
      <c r="O2077" s="0" t="str">
        <f aca="false">VLOOKUP($D2077,metadata!$B$2:$S$451,12,0)</f>
        <v>Trombidiformes</v>
      </c>
      <c r="P2077" s="0" t="n">
        <f aca="false">VLOOKUP($D2077,metadata!$B$2:$S$451,13,0)</f>
        <v>31</v>
      </c>
      <c r="Q2077" s="0" t="n">
        <f aca="false">VLOOKUP($D2077,metadata!$B$2:$S$451,14,0)</f>
        <v>30.4166666666667</v>
      </c>
      <c r="R2077" s="0" t="n">
        <f aca="false">VLOOKUP($D2077,metadata!$B$2:$S$451,15,0)</f>
        <v>130.566666666667</v>
      </c>
      <c r="S2077" s="0" t="str">
        <f aca="false">VLOOKUP($D2077,metadata!$B$2:$S$451,16,0)</f>
        <v/>
      </c>
      <c r="T2077" s="0" t="str">
        <f aca="false">VLOOKUP($D2077,metadata!$B$2:$S$451,17,0)</f>
        <v/>
      </c>
      <c r="U2077" s="0" t="str">
        <f aca="false">VLOOKUP($D2077,metadata!$B$2:$S$451,18,0)</f>
        <v/>
      </c>
      <c r="V2077" s="0" t="n">
        <f aca="false">VLOOKUP($D2077,metadata!$B$2:$Z$451,19,0)</f>
        <v>240</v>
      </c>
      <c r="W2077" s="0" t="str">
        <f aca="false">VLOOKUP($D2077,metadata!$B$2:$Z$451,20,0)</f>
        <v>global average</v>
      </c>
      <c r="X2077" s="0" t="str">
        <f aca="false">VLOOKUP($D2077,metadata!$B$2:$Z$451,21,0)</f>
        <v/>
      </c>
      <c r="Y2077" s="0" t="str">
        <f aca="false">VLOOKUP($D2077,metadata!$B$2:$Z$451,22,0)</f>
        <v>t-51</v>
      </c>
      <c r="Z2077" s="0" t="str">
        <f aca="false">VLOOKUP($D2077,metadata!$B$2:$Z$451,23,0)</f>
        <v/>
      </c>
      <c r="AA2077" s="0" t="str">
        <f aca="false">VLOOKUP($D2077,metadata!$B$2:$Z$451,24,0)</f>
        <v/>
      </c>
      <c r="AB2077" s="0" t="str">
        <f aca="false">VLOOKUP($D2077,metadata!$B$2:$Z$451,25,0)</f>
        <v>by hand</v>
      </c>
      <c r="AC2077" s="0" t="n">
        <v>11.5</v>
      </c>
      <c r="AD2077" s="0" t="n">
        <v>20</v>
      </c>
      <c r="AE2077" s="0" t="n">
        <v>58</v>
      </c>
      <c r="AF2077" s="0" t="n">
        <f aca="false">IF(AE2077="",V2077,AE2077)</f>
        <v>58</v>
      </c>
      <c r="AG2077" s="0" t="n">
        <f aca="false">ROUND(AC2077,1)</f>
        <v>11.5</v>
      </c>
      <c r="AH2077" s="0" t="n">
        <v>2006</v>
      </c>
      <c r="AI2077" s="0" t="s">
        <v>37</v>
      </c>
      <c r="AJ2077" s="0" t="s">
        <v>37</v>
      </c>
    </row>
    <row r="2078" customFormat="false" ht="13.8" hidden="false" customHeight="false" outlineLevel="0" collapsed="false">
      <c r="C2078" s="0" t="n">
        <v>2086</v>
      </c>
      <c r="D2078" s="3" t="str">
        <f aca="false">VLOOKUP(C2078,$A$1:$B$451,2)</f>
        <v>51-31</v>
      </c>
      <c r="E2078" s="0" t="str">
        <f aca="false">VLOOKUP($D2078,metadata!$B$2:$S$451,2,0)</f>
        <v>Suwa, A; Gotoh, T</v>
      </c>
      <c r="F2078" s="0" t="str">
        <f aca="false">VLOOKUP($D2078,metadata!$B$2:$S$451,3,0)</f>
        <v>Geographic variation in diapause induction and mode of diapause inheritance in Tetranychus pueraricola</v>
      </c>
      <c r="G2078" s="0" t="str">
        <f aca="false">VLOOKUP($D2078,metadata!$B$2:$S$451,4,0)</f>
        <v>10.1111/j.1439-0418.2006.01050.x</v>
      </c>
      <c r="H2078" s="0" t="str">
        <f aca="false">VLOOKUP($D2078,metadata!$B$2:$S$451,5,0)</f>
        <v>y</v>
      </c>
      <c r="I2078" s="0" t="str">
        <f aca="false">VLOOKUP($D2078,metadata!$B$2:$S$451,6,0)</f>
        <v>a</v>
      </c>
      <c r="J2078" s="0" t="str">
        <f aca="false">VLOOKUP($D2078,metadata!$B$2:$S$451,7,0)</f>
        <v>i</v>
      </c>
      <c r="K2078" s="0" t="n">
        <f aca="false">VLOOKUP($D2078,metadata!$B$2:$S$451,8,0)</f>
        <v>32</v>
      </c>
      <c r="L2078" s="0" t="n">
        <f aca="false">VLOOKUP($D2078,metadata!$B$2:$S$451,9,0)</f>
        <v>5</v>
      </c>
      <c r="M2078" s="0" t="str">
        <f aca="false">VLOOKUP($D2078,metadata!$B$2:$S$451,10,0)</f>
        <v/>
      </c>
      <c r="N2078" s="0" t="str">
        <f aca="false">VLOOKUP($D2078,metadata!$B$2:$S$451,11,0)</f>
        <v>Tetranychus pueraricola</v>
      </c>
      <c r="O2078" s="0" t="str">
        <f aca="false">VLOOKUP($D2078,metadata!$B$2:$S$451,12,0)</f>
        <v>Trombidiformes</v>
      </c>
      <c r="P2078" s="0" t="n">
        <f aca="false">VLOOKUP($D2078,metadata!$B$2:$S$451,13,0)</f>
        <v>31</v>
      </c>
      <c r="Q2078" s="0" t="n">
        <f aca="false">VLOOKUP($D2078,metadata!$B$2:$S$451,14,0)</f>
        <v>30.4166666666667</v>
      </c>
      <c r="R2078" s="0" t="n">
        <f aca="false">VLOOKUP($D2078,metadata!$B$2:$S$451,15,0)</f>
        <v>130.566666666667</v>
      </c>
      <c r="S2078" s="0" t="str">
        <f aca="false">VLOOKUP($D2078,metadata!$B$2:$S$451,16,0)</f>
        <v/>
      </c>
      <c r="T2078" s="0" t="str">
        <f aca="false">VLOOKUP($D2078,metadata!$B$2:$S$451,17,0)</f>
        <v/>
      </c>
      <c r="U2078" s="0" t="str">
        <f aca="false">VLOOKUP($D2078,metadata!$B$2:$S$451,18,0)</f>
        <v/>
      </c>
      <c r="V2078" s="0" t="n">
        <f aca="false">VLOOKUP($D2078,metadata!$B$2:$Z$451,19,0)</f>
        <v>240</v>
      </c>
      <c r="W2078" s="0" t="str">
        <f aca="false">VLOOKUP($D2078,metadata!$B$2:$Z$451,20,0)</f>
        <v>global average</v>
      </c>
      <c r="X2078" s="0" t="str">
        <f aca="false">VLOOKUP($D2078,metadata!$B$2:$Z$451,21,0)</f>
        <v/>
      </c>
      <c r="Y2078" s="0" t="str">
        <f aca="false">VLOOKUP($D2078,metadata!$B$2:$Z$451,22,0)</f>
        <v>t-51</v>
      </c>
      <c r="Z2078" s="0" t="str">
        <f aca="false">VLOOKUP($D2078,metadata!$B$2:$Z$451,23,0)</f>
        <v/>
      </c>
      <c r="AA2078" s="0" t="str">
        <f aca="false">VLOOKUP($D2078,metadata!$B$2:$Z$451,24,0)</f>
        <v/>
      </c>
      <c r="AB2078" s="0" t="str">
        <f aca="false">VLOOKUP($D2078,metadata!$B$2:$Z$451,25,0)</f>
        <v>by hand</v>
      </c>
      <c r="AC2078" s="0" t="n">
        <v>12</v>
      </c>
      <c r="AD2078" s="0" t="n">
        <v>0</v>
      </c>
      <c r="AE2078" s="0" t="n">
        <v>50</v>
      </c>
      <c r="AF2078" s="0" t="n">
        <f aca="false">IF(AE2078="",V2078,AE2078)</f>
        <v>50</v>
      </c>
      <c r="AG2078" s="0" t="n">
        <f aca="false">ROUND(AC2078,1)</f>
        <v>12</v>
      </c>
      <c r="AH2078" s="0" t="n">
        <v>2006</v>
      </c>
      <c r="AI2078" s="0" t="s">
        <v>37</v>
      </c>
      <c r="AJ2078" s="0" t="s">
        <v>37</v>
      </c>
    </row>
    <row r="2079" customFormat="false" ht="13.8" hidden="false" customHeight="false" outlineLevel="0" collapsed="false">
      <c r="C2079" s="0" t="n">
        <v>2087</v>
      </c>
      <c r="D2079" s="3" t="str">
        <f aca="false">VLOOKUP(C2079,$A$1:$B$451,2)</f>
        <v>51-31</v>
      </c>
      <c r="E2079" s="0" t="str">
        <f aca="false">VLOOKUP($D2079,metadata!$B$2:$S$451,2,0)</f>
        <v>Suwa, A; Gotoh, T</v>
      </c>
      <c r="F2079" s="0" t="str">
        <f aca="false">VLOOKUP($D2079,metadata!$B$2:$S$451,3,0)</f>
        <v>Geographic variation in diapause induction and mode of diapause inheritance in Tetranychus pueraricola</v>
      </c>
      <c r="G2079" s="0" t="str">
        <f aca="false">VLOOKUP($D2079,metadata!$B$2:$S$451,4,0)</f>
        <v>10.1111/j.1439-0418.2006.01050.x</v>
      </c>
      <c r="H2079" s="0" t="str">
        <f aca="false">VLOOKUP($D2079,metadata!$B$2:$S$451,5,0)</f>
        <v>y</v>
      </c>
      <c r="I2079" s="0" t="str">
        <f aca="false">VLOOKUP($D2079,metadata!$B$2:$S$451,6,0)</f>
        <v>a</v>
      </c>
      <c r="J2079" s="0" t="str">
        <f aca="false">VLOOKUP($D2079,metadata!$B$2:$S$451,7,0)</f>
        <v>i</v>
      </c>
      <c r="K2079" s="0" t="n">
        <f aca="false">VLOOKUP($D2079,metadata!$B$2:$S$451,8,0)</f>
        <v>32</v>
      </c>
      <c r="L2079" s="0" t="n">
        <f aca="false">VLOOKUP($D2079,metadata!$B$2:$S$451,9,0)</f>
        <v>5</v>
      </c>
      <c r="M2079" s="0" t="str">
        <f aca="false">VLOOKUP($D2079,metadata!$B$2:$S$451,10,0)</f>
        <v/>
      </c>
      <c r="N2079" s="0" t="str">
        <f aca="false">VLOOKUP($D2079,metadata!$B$2:$S$451,11,0)</f>
        <v>Tetranychus pueraricola</v>
      </c>
      <c r="O2079" s="0" t="str">
        <f aca="false">VLOOKUP($D2079,metadata!$B$2:$S$451,12,0)</f>
        <v>Trombidiformes</v>
      </c>
      <c r="P2079" s="0" t="n">
        <f aca="false">VLOOKUP($D2079,metadata!$B$2:$S$451,13,0)</f>
        <v>31</v>
      </c>
      <c r="Q2079" s="0" t="n">
        <f aca="false">VLOOKUP($D2079,metadata!$B$2:$S$451,14,0)</f>
        <v>30.4166666666667</v>
      </c>
      <c r="R2079" s="0" t="n">
        <f aca="false">VLOOKUP($D2079,metadata!$B$2:$S$451,15,0)</f>
        <v>130.566666666667</v>
      </c>
      <c r="S2079" s="0" t="str">
        <f aca="false">VLOOKUP($D2079,metadata!$B$2:$S$451,16,0)</f>
        <v/>
      </c>
      <c r="T2079" s="0" t="str">
        <f aca="false">VLOOKUP($D2079,metadata!$B$2:$S$451,17,0)</f>
        <v/>
      </c>
      <c r="U2079" s="0" t="str">
        <f aca="false">VLOOKUP($D2079,metadata!$B$2:$S$451,18,0)</f>
        <v/>
      </c>
      <c r="V2079" s="0" t="n">
        <f aca="false">VLOOKUP($D2079,metadata!$B$2:$Z$451,19,0)</f>
        <v>240</v>
      </c>
      <c r="W2079" s="0" t="str">
        <f aca="false">VLOOKUP($D2079,metadata!$B$2:$Z$451,20,0)</f>
        <v>global average</v>
      </c>
      <c r="X2079" s="0" t="str">
        <f aca="false">VLOOKUP($D2079,metadata!$B$2:$Z$451,21,0)</f>
        <v/>
      </c>
      <c r="Y2079" s="0" t="str">
        <f aca="false">VLOOKUP($D2079,metadata!$B$2:$Z$451,22,0)</f>
        <v>t-51</v>
      </c>
      <c r="Z2079" s="0" t="str">
        <f aca="false">VLOOKUP($D2079,metadata!$B$2:$Z$451,23,0)</f>
        <v/>
      </c>
      <c r="AA2079" s="0" t="str">
        <f aca="false">VLOOKUP($D2079,metadata!$B$2:$Z$451,24,0)</f>
        <v/>
      </c>
      <c r="AB2079" s="0" t="str">
        <f aca="false">VLOOKUP($D2079,metadata!$B$2:$Z$451,25,0)</f>
        <v>by hand</v>
      </c>
      <c r="AC2079" s="0" t="n">
        <v>13</v>
      </c>
      <c r="AD2079" s="0" t="n">
        <v>0</v>
      </c>
      <c r="AF2079" s="0" t="n">
        <f aca="false">IF(AE2079="",V2079,AE2079)</f>
        <v>240</v>
      </c>
      <c r="AG2079" s="0" t="n">
        <f aca="false">ROUND(AC2079,1)</f>
        <v>13</v>
      </c>
      <c r="AH2079" s="0" t="n">
        <v>2006</v>
      </c>
      <c r="AI2079" s="0" t="s">
        <v>37</v>
      </c>
      <c r="AJ2079" s="0" t="s">
        <v>37</v>
      </c>
    </row>
    <row r="2080" customFormat="false" ht="13.8" hidden="false" customHeight="false" outlineLevel="0" collapsed="false">
      <c r="C2080" s="0" t="n">
        <v>2088</v>
      </c>
      <c r="D2080" s="3" t="str">
        <f aca="false">VLOOKUP(C2080,$A$1:$B$451,2)</f>
        <v>51-32</v>
      </c>
      <c r="E2080" s="0" t="str">
        <f aca="false">VLOOKUP($D2080,metadata!$B$2:$S$451,2,0)</f>
        <v>Suwa, A; Gotoh, T</v>
      </c>
      <c r="F2080" s="0" t="str">
        <f aca="false">VLOOKUP($D2080,metadata!$B$2:$S$451,3,0)</f>
        <v>Geographic variation in diapause induction and mode of diapause inheritance in Tetranychus pueraricola</v>
      </c>
      <c r="G2080" s="0" t="str">
        <f aca="false">VLOOKUP($D2080,metadata!$B$2:$S$451,4,0)</f>
        <v>10.1111/j.1439-0418.2006.01050.x</v>
      </c>
      <c r="H2080" s="0" t="str">
        <f aca="false">VLOOKUP($D2080,metadata!$B$2:$S$451,5,0)</f>
        <v>y</v>
      </c>
      <c r="I2080" s="0" t="str">
        <f aca="false">VLOOKUP($D2080,metadata!$B$2:$S$451,6,0)</f>
        <v>a</v>
      </c>
      <c r="J2080" s="0" t="str">
        <f aca="false">VLOOKUP($D2080,metadata!$B$2:$S$451,7,0)</f>
        <v>i</v>
      </c>
      <c r="K2080" s="0" t="n">
        <f aca="false">VLOOKUP($D2080,metadata!$B$2:$S$451,8,0)</f>
        <v>32</v>
      </c>
      <c r="L2080" s="0" t="n">
        <f aca="false">VLOOKUP($D2080,metadata!$B$2:$S$451,9,0)</f>
        <v>5</v>
      </c>
      <c r="M2080" s="0" t="str">
        <f aca="false">VLOOKUP($D2080,metadata!$B$2:$S$451,10,0)</f>
        <v/>
      </c>
      <c r="N2080" s="0" t="str">
        <f aca="false">VLOOKUP($D2080,metadata!$B$2:$S$451,11,0)</f>
        <v>Tetranychus pueraricola</v>
      </c>
      <c r="O2080" s="0" t="str">
        <f aca="false">VLOOKUP($D2080,metadata!$B$2:$S$451,12,0)</f>
        <v>Trombidiformes</v>
      </c>
      <c r="P2080" s="0" t="n">
        <f aca="false">VLOOKUP($D2080,metadata!$B$2:$S$451,13,0)</f>
        <v>32</v>
      </c>
      <c r="Q2080" s="0" t="n">
        <f aca="false">VLOOKUP($D2080,metadata!$B$2:$S$451,14,0)</f>
        <v>30.3833333333333</v>
      </c>
      <c r="R2080" s="0" t="n">
        <f aca="false">VLOOKUP($D2080,metadata!$B$2:$S$451,15,0)</f>
        <v>130.416666666667</v>
      </c>
      <c r="S2080" s="0" t="str">
        <f aca="false">VLOOKUP($D2080,metadata!$B$2:$S$451,16,0)</f>
        <v/>
      </c>
      <c r="T2080" s="0" t="str">
        <f aca="false">VLOOKUP($D2080,metadata!$B$2:$S$451,17,0)</f>
        <v/>
      </c>
      <c r="U2080" s="0" t="str">
        <f aca="false">VLOOKUP($D2080,metadata!$B$2:$S$451,18,0)</f>
        <v/>
      </c>
      <c r="V2080" s="0" t="n">
        <f aca="false">VLOOKUP($D2080,metadata!$B$2:$Z$451,19,0)</f>
        <v>240</v>
      </c>
      <c r="W2080" s="0" t="str">
        <f aca="false">VLOOKUP($D2080,metadata!$B$2:$Z$451,20,0)</f>
        <v>global average</v>
      </c>
      <c r="X2080" s="0" t="str">
        <f aca="false">VLOOKUP($D2080,metadata!$B$2:$Z$451,21,0)</f>
        <v/>
      </c>
      <c r="Y2080" s="0" t="str">
        <f aca="false">VLOOKUP($D2080,metadata!$B$2:$Z$451,22,0)</f>
        <v>t-51</v>
      </c>
      <c r="Z2080" s="0" t="str">
        <f aca="false">VLOOKUP($D2080,metadata!$B$2:$Z$451,23,0)</f>
        <v/>
      </c>
      <c r="AA2080" s="0" t="str">
        <f aca="false">VLOOKUP($D2080,metadata!$B$2:$Z$451,24,0)</f>
        <v/>
      </c>
      <c r="AB2080" s="0" t="str">
        <f aca="false">VLOOKUP($D2080,metadata!$B$2:$Z$451,25,0)</f>
        <v>by hand</v>
      </c>
      <c r="AC2080" s="0" t="n">
        <v>10</v>
      </c>
      <c r="AD2080" s="0" t="n">
        <v>100</v>
      </c>
      <c r="AF2080" s="0" t="n">
        <f aca="false">IF(AE2080="",V2080,AE2080)</f>
        <v>240</v>
      </c>
      <c r="AG2080" s="0" t="n">
        <f aca="false">ROUND(AC2080,1)</f>
        <v>10</v>
      </c>
      <c r="AH2080" s="0" t="n">
        <v>2006</v>
      </c>
      <c r="AI2080" s="0" t="s">
        <v>37</v>
      </c>
      <c r="AJ2080" s="0" t="s">
        <v>38</v>
      </c>
    </row>
    <row r="2081" customFormat="false" ht="13.8" hidden="false" customHeight="false" outlineLevel="0" collapsed="false">
      <c r="C2081" s="0" t="n">
        <v>2089</v>
      </c>
      <c r="D2081" s="3" t="str">
        <f aca="false">VLOOKUP(C2081,$A$1:$B$451,2)</f>
        <v>51-32</v>
      </c>
      <c r="E2081" s="0" t="str">
        <f aca="false">VLOOKUP($D2081,metadata!$B$2:$S$451,2,0)</f>
        <v>Suwa, A; Gotoh, T</v>
      </c>
      <c r="F2081" s="0" t="str">
        <f aca="false">VLOOKUP($D2081,metadata!$B$2:$S$451,3,0)</f>
        <v>Geographic variation in diapause induction and mode of diapause inheritance in Tetranychus pueraricola</v>
      </c>
      <c r="G2081" s="0" t="str">
        <f aca="false">VLOOKUP($D2081,metadata!$B$2:$S$451,4,0)</f>
        <v>10.1111/j.1439-0418.2006.01050.x</v>
      </c>
      <c r="H2081" s="0" t="str">
        <f aca="false">VLOOKUP($D2081,metadata!$B$2:$S$451,5,0)</f>
        <v>y</v>
      </c>
      <c r="I2081" s="0" t="str">
        <f aca="false">VLOOKUP($D2081,metadata!$B$2:$S$451,6,0)</f>
        <v>a</v>
      </c>
      <c r="J2081" s="0" t="str">
        <f aca="false">VLOOKUP($D2081,metadata!$B$2:$S$451,7,0)</f>
        <v>i</v>
      </c>
      <c r="K2081" s="0" t="n">
        <f aca="false">VLOOKUP($D2081,metadata!$B$2:$S$451,8,0)</f>
        <v>32</v>
      </c>
      <c r="L2081" s="0" t="n">
        <f aca="false">VLOOKUP($D2081,metadata!$B$2:$S$451,9,0)</f>
        <v>5</v>
      </c>
      <c r="M2081" s="0" t="str">
        <f aca="false">VLOOKUP($D2081,metadata!$B$2:$S$451,10,0)</f>
        <v/>
      </c>
      <c r="N2081" s="0" t="str">
        <f aca="false">VLOOKUP($D2081,metadata!$B$2:$S$451,11,0)</f>
        <v>Tetranychus pueraricola</v>
      </c>
      <c r="O2081" s="0" t="str">
        <f aca="false">VLOOKUP($D2081,metadata!$B$2:$S$451,12,0)</f>
        <v>Trombidiformes</v>
      </c>
      <c r="P2081" s="0" t="n">
        <f aca="false">VLOOKUP($D2081,metadata!$B$2:$S$451,13,0)</f>
        <v>32</v>
      </c>
      <c r="Q2081" s="0" t="n">
        <f aca="false">VLOOKUP($D2081,metadata!$B$2:$S$451,14,0)</f>
        <v>30.3833333333333</v>
      </c>
      <c r="R2081" s="0" t="n">
        <f aca="false">VLOOKUP($D2081,metadata!$B$2:$S$451,15,0)</f>
        <v>130.416666666667</v>
      </c>
      <c r="S2081" s="0" t="str">
        <f aca="false">VLOOKUP($D2081,metadata!$B$2:$S$451,16,0)</f>
        <v/>
      </c>
      <c r="T2081" s="0" t="str">
        <f aca="false">VLOOKUP($D2081,metadata!$B$2:$S$451,17,0)</f>
        <v/>
      </c>
      <c r="U2081" s="0" t="str">
        <f aca="false">VLOOKUP($D2081,metadata!$B$2:$S$451,18,0)</f>
        <v/>
      </c>
      <c r="V2081" s="0" t="n">
        <f aca="false">VLOOKUP($D2081,metadata!$B$2:$Z$451,19,0)</f>
        <v>240</v>
      </c>
      <c r="W2081" s="0" t="str">
        <f aca="false">VLOOKUP($D2081,metadata!$B$2:$Z$451,20,0)</f>
        <v>global average</v>
      </c>
      <c r="X2081" s="0" t="str">
        <f aca="false">VLOOKUP($D2081,metadata!$B$2:$Z$451,21,0)</f>
        <v/>
      </c>
      <c r="Y2081" s="0" t="str">
        <f aca="false">VLOOKUP($D2081,metadata!$B$2:$Z$451,22,0)</f>
        <v>t-51</v>
      </c>
      <c r="Z2081" s="0" t="str">
        <f aca="false">VLOOKUP($D2081,metadata!$B$2:$Z$451,23,0)</f>
        <v/>
      </c>
      <c r="AA2081" s="0" t="str">
        <f aca="false">VLOOKUP($D2081,metadata!$B$2:$Z$451,24,0)</f>
        <v/>
      </c>
      <c r="AB2081" s="0" t="str">
        <f aca="false">VLOOKUP($D2081,metadata!$B$2:$Z$451,25,0)</f>
        <v>by hand</v>
      </c>
      <c r="AC2081" s="0" t="n">
        <v>11</v>
      </c>
      <c r="AD2081" s="0" t="n">
        <v>100</v>
      </c>
      <c r="AF2081" s="0" t="n">
        <f aca="false">IF(AE2081="",V2081,AE2081)</f>
        <v>240</v>
      </c>
      <c r="AG2081" s="0" t="n">
        <f aca="false">ROUND(AC2081,1)</f>
        <v>11</v>
      </c>
      <c r="AH2081" s="0" t="n">
        <v>2006</v>
      </c>
      <c r="AI2081" s="0" t="s">
        <v>37</v>
      </c>
      <c r="AJ2081" s="0" t="s">
        <v>38</v>
      </c>
    </row>
    <row r="2082" customFormat="false" ht="13.8" hidden="false" customHeight="false" outlineLevel="0" collapsed="false">
      <c r="C2082" s="0" t="n">
        <v>2090</v>
      </c>
      <c r="D2082" s="3" t="str">
        <f aca="false">VLOOKUP(C2082,$A$1:$B$451,2)</f>
        <v>51-32</v>
      </c>
      <c r="E2082" s="0" t="str">
        <f aca="false">VLOOKUP($D2082,metadata!$B$2:$S$451,2,0)</f>
        <v>Suwa, A; Gotoh, T</v>
      </c>
      <c r="F2082" s="0" t="str">
        <f aca="false">VLOOKUP($D2082,metadata!$B$2:$S$451,3,0)</f>
        <v>Geographic variation in diapause induction and mode of diapause inheritance in Tetranychus pueraricola</v>
      </c>
      <c r="G2082" s="0" t="str">
        <f aca="false">VLOOKUP($D2082,metadata!$B$2:$S$451,4,0)</f>
        <v>10.1111/j.1439-0418.2006.01050.x</v>
      </c>
      <c r="H2082" s="0" t="str">
        <f aca="false">VLOOKUP($D2082,metadata!$B$2:$S$451,5,0)</f>
        <v>y</v>
      </c>
      <c r="I2082" s="0" t="str">
        <f aca="false">VLOOKUP($D2082,metadata!$B$2:$S$451,6,0)</f>
        <v>a</v>
      </c>
      <c r="J2082" s="0" t="str">
        <f aca="false">VLOOKUP($D2082,metadata!$B$2:$S$451,7,0)</f>
        <v>i</v>
      </c>
      <c r="K2082" s="0" t="n">
        <f aca="false">VLOOKUP($D2082,metadata!$B$2:$S$451,8,0)</f>
        <v>32</v>
      </c>
      <c r="L2082" s="0" t="n">
        <f aca="false">VLOOKUP($D2082,metadata!$B$2:$S$451,9,0)</f>
        <v>5</v>
      </c>
      <c r="M2082" s="0" t="str">
        <f aca="false">VLOOKUP($D2082,metadata!$B$2:$S$451,10,0)</f>
        <v/>
      </c>
      <c r="N2082" s="0" t="str">
        <f aca="false">VLOOKUP($D2082,metadata!$B$2:$S$451,11,0)</f>
        <v>Tetranychus pueraricola</v>
      </c>
      <c r="O2082" s="0" t="str">
        <f aca="false">VLOOKUP($D2082,metadata!$B$2:$S$451,12,0)</f>
        <v>Trombidiformes</v>
      </c>
      <c r="P2082" s="0" t="n">
        <f aca="false">VLOOKUP($D2082,metadata!$B$2:$S$451,13,0)</f>
        <v>32</v>
      </c>
      <c r="Q2082" s="0" t="n">
        <f aca="false">VLOOKUP($D2082,metadata!$B$2:$S$451,14,0)</f>
        <v>30.3833333333333</v>
      </c>
      <c r="R2082" s="0" t="n">
        <f aca="false">VLOOKUP($D2082,metadata!$B$2:$S$451,15,0)</f>
        <v>130.416666666667</v>
      </c>
      <c r="S2082" s="0" t="str">
        <f aca="false">VLOOKUP($D2082,metadata!$B$2:$S$451,16,0)</f>
        <v/>
      </c>
      <c r="T2082" s="0" t="str">
        <f aca="false">VLOOKUP($D2082,metadata!$B$2:$S$451,17,0)</f>
        <v/>
      </c>
      <c r="U2082" s="0" t="str">
        <f aca="false">VLOOKUP($D2082,metadata!$B$2:$S$451,18,0)</f>
        <v/>
      </c>
      <c r="V2082" s="0" t="n">
        <f aca="false">VLOOKUP($D2082,metadata!$B$2:$Z$451,19,0)</f>
        <v>240</v>
      </c>
      <c r="W2082" s="0" t="str">
        <f aca="false">VLOOKUP($D2082,metadata!$B$2:$Z$451,20,0)</f>
        <v>global average</v>
      </c>
      <c r="X2082" s="0" t="str">
        <f aca="false">VLOOKUP($D2082,metadata!$B$2:$Z$451,21,0)</f>
        <v/>
      </c>
      <c r="Y2082" s="0" t="str">
        <f aca="false">VLOOKUP($D2082,metadata!$B$2:$Z$451,22,0)</f>
        <v>t-51</v>
      </c>
      <c r="Z2082" s="0" t="str">
        <f aca="false">VLOOKUP($D2082,metadata!$B$2:$Z$451,23,0)</f>
        <v/>
      </c>
      <c r="AA2082" s="0" t="str">
        <f aca="false">VLOOKUP($D2082,metadata!$B$2:$Z$451,24,0)</f>
        <v/>
      </c>
      <c r="AB2082" s="0" t="str">
        <f aca="false">VLOOKUP($D2082,metadata!$B$2:$Z$451,25,0)</f>
        <v>by hand</v>
      </c>
      <c r="AC2082" s="0" t="n">
        <v>11.5</v>
      </c>
      <c r="AD2082" s="0" t="n">
        <v>25</v>
      </c>
      <c r="AF2082" s="0" t="n">
        <f aca="false">IF(AE2082="",V2082,AE2082)</f>
        <v>240</v>
      </c>
      <c r="AG2082" s="0" t="n">
        <f aca="false">ROUND(AC2082,1)</f>
        <v>11.5</v>
      </c>
      <c r="AH2082" s="0" t="n">
        <v>2006</v>
      </c>
      <c r="AI2082" s="0" t="s">
        <v>37</v>
      </c>
      <c r="AJ2082" s="0" t="s">
        <v>38</v>
      </c>
    </row>
    <row r="2083" customFormat="false" ht="13.8" hidden="false" customHeight="false" outlineLevel="0" collapsed="false">
      <c r="C2083" s="0" t="n">
        <v>2091</v>
      </c>
      <c r="D2083" s="3" t="str">
        <f aca="false">VLOOKUP(C2083,$A$1:$B$451,2)</f>
        <v>51-32</v>
      </c>
      <c r="E2083" s="0" t="str">
        <f aca="false">VLOOKUP($D2083,metadata!$B$2:$S$451,2,0)</f>
        <v>Suwa, A; Gotoh, T</v>
      </c>
      <c r="F2083" s="0" t="str">
        <f aca="false">VLOOKUP($D2083,metadata!$B$2:$S$451,3,0)</f>
        <v>Geographic variation in diapause induction and mode of diapause inheritance in Tetranychus pueraricola</v>
      </c>
      <c r="G2083" s="0" t="str">
        <f aca="false">VLOOKUP($D2083,metadata!$B$2:$S$451,4,0)</f>
        <v>10.1111/j.1439-0418.2006.01050.x</v>
      </c>
      <c r="H2083" s="0" t="str">
        <f aca="false">VLOOKUP($D2083,metadata!$B$2:$S$451,5,0)</f>
        <v>y</v>
      </c>
      <c r="I2083" s="0" t="str">
        <f aca="false">VLOOKUP($D2083,metadata!$B$2:$S$451,6,0)</f>
        <v>a</v>
      </c>
      <c r="J2083" s="0" t="str">
        <f aca="false">VLOOKUP($D2083,metadata!$B$2:$S$451,7,0)</f>
        <v>i</v>
      </c>
      <c r="K2083" s="0" t="n">
        <f aca="false">VLOOKUP($D2083,metadata!$B$2:$S$451,8,0)</f>
        <v>32</v>
      </c>
      <c r="L2083" s="0" t="n">
        <f aca="false">VLOOKUP($D2083,metadata!$B$2:$S$451,9,0)</f>
        <v>5</v>
      </c>
      <c r="M2083" s="0" t="str">
        <f aca="false">VLOOKUP($D2083,metadata!$B$2:$S$451,10,0)</f>
        <v/>
      </c>
      <c r="N2083" s="0" t="str">
        <f aca="false">VLOOKUP($D2083,metadata!$B$2:$S$451,11,0)</f>
        <v>Tetranychus pueraricola</v>
      </c>
      <c r="O2083" s="0" t="str">
        <f aca="false">VLOOKUP($D2083,metadata!$B$2:$S$451,12,0)</f>
        <v>Trombidiformes</v>
      </c>
      <c r="P2083" s="0" t="n">
        <f aca="false">VLOOKUP($D2083,metadata!$B$2:$S$451,13,0)</f>
        <v>32</v>
      </c>
      <c r="Q2083" s="0" t="n">
        <f aca="false">VLOOKUP($D2083,metadata!$B$2:$S$451,14,0)</f>
        <v>30.3833333333333</v>
      </c>
      <c r="R2083" s="0" t="n">
        <f aca="false">VLOOKUP($D2083,metadata!$B$2:$S$451,15,0)</f>
        <v>130.416666666667</v>
      </c>
      <c r="S2083" s="0" t="str">
        <f aca="false">VLOOKUP($D2083,metadata!$B$2:$S$451,16,0)</f>
        <v/>
      </c>
      <c r="T2083" s="0" t="str">
        <f aca="false">VLOOKUP($D2083,metadata!$B$2:$S$451,17,0)</f>
        <v/>
      </c>
      <c r="U2083" s="0" t="str">
        <f aca="false">VLOOKUP($D2083,metadata!$B$2:$S$451,18,0)</f>
        <v/>
      </c>
      <c r="V2083" s="0" t="n">
        <f aca="false">VLOOKUP($D2083,metadata!$B$2:$Z$451,19,0)</f>
        <v>240</v>
      </c>
      <c r="W2083" s="0" t="str">
        <f aca="false">VLOOKUP($D2083,metadata!$B$2:$Z$451,20,0)</f>
        <v>global average</v>
      </c>
      <c r="X2083" s="0" t="str">
        <f aca="false">VLOOKUP($D2083,metadata!$B$2:$Z$451,21,0)</f>
        <v/>
      </c>
      <c r="Y2083" s="0" t="str">
        <f aca="false">VLOOKUP($D2083,metadata!$B$2:$Z$451,22,0)</f>
        <v>t-51</v>
      </c>
      <c r="Z2083" s="0" t="str">
        <f aca="false">VLOOKUP($D2083,metadata!$B$2:$Z$451,23,0)</f>
        <v/>
      </c>
      <c r="AA2083" s="0" t="str">
        <f aca="false">VLOOKUP($D2083,metadata!$B$2:$Z$451,24,0)</f>
        <v/>
      </c>
      <c r="AB2083" s="0" t="str">
        <f aca="false">VLOOKUP($D2083,metadata!$B$2:$Z$451,25,0)</f>
        <v>by hand</v>
      </c>
      <c r="AC2083" s="0" t="n">
        <v>12</v>
      </c>
      <c r="AD2083" s="0" t="n">
        <v>0</v>
      </c>
      <c r="AF2083" s="0" t="n">
        <f aca="false">IF(AE2083="",V2083,AE2083)</f>
        <v>240</v>
      </c>
      <c r="AG2083" s="0" t="n">
        <f aca="false">ROUND(AC2083,1)</f>
        <v>12</v>
      </c>
      <c r="AH2083" s="0" t="n">
        <v>2006</v>
      </c>
      <c r="AI2083" s="0" t="s">
        <v>37</v>
      </c>
      <c r="AJ2083" s="0" t="s">
        <v>38</v>
      </c>
    </row>
    <row r="2084" customFormat="false" ht="13.8" hidden="false" customHeight="false" outlineLevel="0" collapsed="false">
      <c r="C2084" s="0" t="n">
        <v>2092</v>
      </c>
      <c r="D2084" s="3" t="str">
        <f aca="false">VLOOKUP(C2084,$A$1:$B$451,2)</f>
        <v>51-32</v>
      </c>
      <c r="E2084" s="0" t="str">
        <f aca="false">VLOOKUP($D2084,metadata!$B$2:$S$451,2,0)</f>
        <v>Suwa, A; Gotoh, T</v>
      </c>
      <c r="F2084" s="0" t="str">
        <f aca="false">VLOOKUP($D2084,metadata!$B$2:$S$451,3,0)</f>
        <v>Geographic variation in diapause induction and mode of diapause inheritance in Tetranychus pueraricola</v>
      </c>
      <c r="G2084" s="0" t="str">
        <f aca="false">VLOOKUP($D2084,metadata!$B$2:$S$451,4,0)</f>
        <v>10.1111/j.1439-0418.2006.01050.x</v>
      </c>
      <c r="H2084" s="0" t="str">
        <f aca="false">VLOOKUP($D2084,metadata!$B$2:$S$451,5,0)</f>
        <v>y</v>
      </c>
      <c r="I2084" s="0" t="str">
        <f aca="false">VLOOKUP($D2084,metadata!$B$2:$S$451,6,0)</f>
        <v>a</v>
      </c>
      <c r="J2084" s="0" t="str">
        <f aca="false">VLOOKUP($D2084,metadata!$B$2:$S$451,7,0)</f>
        <v>i</v>
      </c>
      <c r="K2084" s="0" t="n">
        <f aca="false">VLOOKUP($D2084,metadata!$B$2:$S$451,8,0)</f>
        <v>32</v>
      </c>
      <c r="L2084" s="0" t="n">
        <f aca="false">VLOOKUP($D2084,metadata!$B$2:$S$451,9,0)</f>
        <v>5</v>
      </c>
      <c r="M2084" s="0" t="str">
        <f aca="false">VLOOKUP($D2084,metadata!$B$2:$S$451,10,0)</f>
        <v/>
      </c>
      <c r="N2084" s="0" t="str">
        <f aca="false">VLOOKUP($D2084,metadata!$B$2:$S$451,11,0)</f>
        <v>Tetranychus pueraricola</v>
      </c>
      <c r="O2084" s="0" t="str">
        <f aca="false">VLOOKUP($D2084,metadata!$B$2:$S$451,12,0)</f>
        <v>Trombidiformes</v>
      </c>
      <c r="P2084" s="0" t="n">
        <f aca="false">VLOOKUP($D2084,metadata!$B$2:$S$451,13,0)</f>
        <v>32</v>
      </c>
      <c r="Q2084" s="0" t="n">
        <f aca="false">VLOOKUP($D2084,metadata!$B$2:$S$451,14,0)</f>
        <v>30.3833333333333</v>
      </c>
      <c r="R2084" s="0" t="n">
        <f aca="false">VLOOKUP($D2084,metadata!$B$2:$S$451,15,0)</f>
        <v>130.416666666667</v>
      </c>
      <c r="S2084" s="0" t="str">
        <f aca="false">VLOOKUP($D2084,metadata!$B$2:$S$451,16,0)</f>
        <v/>
      </c>
      <c r="T2084" s="0" t="str">
        <f aca="false">VLOOKUP($D2084,metadata!$B$2:$S$451,17,0)</f>
        <v/>
      </c>
      <c r="U2084" s="0" t="str">
        <f aca="false">VLOOKUP($D2084,metadata!$B$2:$S$451,18,0)</f>
        <v/>
      </c>
      <c r="V2084" s="0" t="n">
        <f aca="false">VLOOKUP($D2084,metadata!$B$2:$Z$451,19,0)</f>
        <v>240</v>
      </c>
      <c r="W2084" s="0" t="str">
        <f aca="false">VLOOKUP($D2084,metadata!$B$2:$Z$451,20,0)</f>
        <v>global average</v>
      </c>
      <c r="X2084" s="0" t="str">
        <f aca="false">VLOOKUP($D2084,metadata!$B$2:$Z$451,21,0)</f>
        <v/>
      </c>
      <c r="Y2084" s="0" t="str">
        <f aca="false">VLOOKUP($D2084,metadata!$B$2:$Z$451,22,0)</f>
        <v>t-51</v>
      </c>
      <c r="Z2084" s="0" t="str">
        <f aca="false">VLOOKUP($D2084,metadata!$B$2:$Z$451,23,0)</f>
        <v/>
      </c>
      <c r="AA2084" s="0" t="str">
        <f aca="false">VLOOKUP($D2084,metadata!$B$2:$Z$451,24,0)</f>
        <v/>
      </c>
      <c r="AB2084" s="0" t="str">
        <f aca="false">VLOOKUP($D2084,metadata!$B$2:$Z$451,25,0)</f>
        <v>by hand</v>
      </c>
      <c r="AC2084" s="0" t="n">
        <v>13</v>
      </c>
      <c r="AD2084" s="0" t="n">
        <v>0</v>
      </c>
      <c r="AF2084" s="0" t="n">
        <f aca="false">IF(AE2084="",V2084,AE2084)</f>
        <v>240</v>
      </c>
      <c r="AG2084" s="0" t="n">
        <f aca="false">ROUND(AC2084,1)</f>
        <v>13</v>
      </c>
      <c r="AH2084" s="0" t="n">
        <v>2006</v>
      </c>
      <c r="AI2084" s="0" t="s">
        <v>37</v>
      </c>
      <c r="AJ2084" s="0" t="s">
        <v>38</v>
      </c>
    </row>
    <row r="2085" customFormat="false" ht="13.8" hidden="false" customHeight="false" outlineLevel="0" collapsed="false">
      <c r="C2085" s="0" t="n">
        <v>2093</v>
      </c>
      <c r="D2085" s="3" t="str">
        <f aca="false">VLOOKUP(C2085,$A$1:$B$451,2)</f>
        <v>52-Tomakomai2</v>
      </c>
      <c r="E2085" s="0" t="str">
        <f aca="false">VLOOKUP($D2085,metadata!$B$2:$S$451,2,0)</f>
        <v>Tanaka, K; Murata, K</v>
      </c>
      <c r="F2085" s="0" t="str">
        <f aca="false">VLOOKUP($D2085,metadata!$B$2:$S$451,3,0)</f>
        <v>Rapid evolution of photoperiodic response in a recently introduced insect Ophraella communa along geographic gradients</v>
      </c>
      <c r="G2085" s="0" t="str">
        <f aca="false">VLOOKUP($D2085,metadata!$B$2:$S$451,4,0)</f>
        <v>10.1111/ens.12200</v>
      </c>
      <c r="H2085" s="0" t="str">
        <f aca="false">VLOOKUP($D2085,metadata!$B$2:$S$451,5,0)</f>
        <v>y</v>
      </c>
      <c r="I2085" s="0" t="str">
        <f aca="false">VLOOKUP($D2085,metadata!$B$2:$S$451,6,0)</f>
        <v>a</v>
      </c>
      <c r="J2085" s="0" t="str">
        <f aca="false">VLOOKUP($D2085,metadata!$B$2:$S$451,7,0)</f>
        <v>i</v>
      </c>
      <c r="K2085" s="0" t="n">
        <f aca="false">VLOOKUP($D2085,metadata!$B$2:$S$451,8,0)</f>
        <v>7</v>
      </c>
      <c r="L2085" s="0" t="n">
        <f aca="false">VLOOKUP($D2085,metadata!$B$2:$S$451,9,0)</f>
        <v>3</v>
      </c>
      <c r="M2085" s="0" t="str">
        <f aca="false">VLOOKUP($D2085,metadata!$B$2:$S$451,10,0)</f>
        <v/>
      </c>
      <c r="N2085" s="0" t="str">
        <f aca="false">VLOOKUP($D2085,metadata!$B$2:$S$451,11,0)</f>
        <v>Ophraella communa</v>
      </c>
      <c r="O2085" s="0" t="str">
        <f aca="false">VLOOKUP($D2085,metadata!$B$2:$S$451,12,0)</f>
        <v>coleoptera</v>
      </c>
      <c r="P2085" s="0" t="str">
        <f aca="false">VLOOKUP($D2085,metadata!$B$2:$S$451,13,0)</f>
        <v>Tomakomai2</v>
      </c>
      <c r="Q2085" s="0" t="n">
        <f aca="false">VLOOKUP($D2085,metadata!$B$2:$S$451,14,0)</f>
        <v>42.6666666666667</v>
      </c>
      <c r="R2085" s="0" t="n">
        <f aca="false">VLOOKUP($D2085,metadata!$B$2:$S$451,15,0)</f>
        <v>141.65</v>
      </c>
      <c r="S2085" s="0" t="str">
        <f aca="false">VLOOKUP($D2085,metadata!$B$2:$S$451,16,0)</f>
        <v/>
      </c>
      <c r="T2085" s="0" t="n">
        <f aca="false">VLOOKUP($D2085,metadata!$B$2:$S$451,17,0)</f>
        <v>12</v>
      </c>
      <c r="U2085" s="0" t="str">
        <f aca="false">VLOOKUP($D2085,metadata!$B$2:$S$451,18,0)</f>
        <v/>
      </c>
      <c r="V2085" s="0" t="n">
        <f aca="false">VLOOKUP($D2085,metadata!$B$2:$Z$451,19,0)</f>
        <v>53.6</v>
      </c>
      <c r="W2085" s="0" t="str">
        <f aca="false">VLOOKUP($D2085,metadata!$B$2:$Z$451,20,0)</f>
        <v>acc</v>
      </c>
      <c r="X2085" s="0" t="str">
        <f aca="false">VLOOKUP($D2085,metadata!$B$2:$Z$451,21,0)</f>
        <v/>
      </c>
      <c r="Y2085" s="0" t="str">
        <f aca="false">VLOOKUP($D2085,metadata!$B$2:$Z$451,22,0)</f>
        <v>t-52</v>
      </c>
      <c r="Z2085" s="0" t="str">
        <f aca="false">VLOOKUP($D2085,metadata!$B$2:$Z$451,23,0)</f>
        <v/>
      </c>
      <c r="AA2085" s="0" t="str">
        <f aca="false">VLOOKUP($D2085,metadata!$B$2:$Z$451,24,0)</f>
        <v/>
      </c>
      <c r="AB2085" s="0" t="str">
        <f aca="false">VLOOKUP($D2085,metadata!$B$2:$Z$451,25,0)</f>
        <v/>
      </c>
      <c r="AC2085" s="0" t="n">
        <v>12</v>
      </c>
      <c r="AD2085" s="0" t="n">
        <v>77.8</v>
      </c>
      <c r="AF2085" s="0" t="n">
        <f aca="false">IF(AE2085="",V2085,AE2085)</f>
        <v>53.6</v>
      </c>
      <c r="AG2085" s="0" t="n">
        <f aca="false">ROUND(AC2085,1)</f>
        <v>12</v>
      </c>
      <c r="AH2085" s="0" t="n">
        <v>2016</v>
      </c>
      <c r="AI2085" s="0" t="s">
        <v>37</v>
      </c>
      <c r="AJ2085" s="0" t="s">
        <v>38</v>
      </c>
    </row>
    <row r="2086" customFormat="false" ht="13.8" hidden="false" customHeight="false" outlineLevel="0" collapsed="false">
      <c r="C2086" s="0" t="n">
        <v>2094</v>
      </c>
      <c r="D2086" s="3" t="str">
        <f aca="false">VLOOKUP(C2086,$A$1:$B$451,2)</f>
        <v>52-Tomakomai2</v>
      </c>
      <c r="E2086" s="0" t="str">
        <f aca="false">VLOOKUP($D2086,metadata!$B$2:$S$451,2,0)</f>
        <v>Tanaka, K; Murata, K</v>
      </c>
      <c r="F2086" s="0" t="str">
        <f aca="false">VLOOKUP($D2086,metadata!$B$2:$S$451,3,0)</f>
        <v>Rapid evolution of photoperiodic response in a recently introduced insect Ophraella communa along geographic gradients</v>
      </c>
      <c r="G2086" s="0" t="str">
        <f aca="false">VLOOKUP($D2086,metadata!$B$2:$S$451,4,0)</f>
        <v>10.1111/ens.12200</v>
      </c>
      <c r="H2086" s="0" t="str">
        <f aca="false">VLOOKUP($D2086,metadata!$B$2:$S$451,5,0)</f>
        <v>y</v>
      </c>
      <c r="I2086" s="0" t="str">
        <f aca="false">VLOOKUP($D2086,metadata!$B$2:$S$451,6,0)</f>
        <v>a</v>
      </c>
      <c r="J2086" s="0" t="str">
        <f aca="false">VLOOKUP($D2086,metadata!$B$2:$S$451,7,0)</f>
        <v>i</v>
      </c>
      <c r="K2086" s="0" t="n">
        <f aca="false">VLOOKUP($D2086,metadata!$B$2:$S$451,8,0)</f>
        <v>7</v>
      </c>
      <c r="L2086" s="0" t="n">
        <f aca="false">VLOOKUP($D2086,metadata!$B$2:$S$451,9,0)</f>
        <v>3</v>
      </c>
      <c r="M2086" s="0" t="str">
        <f aca="false">VLOOKUP($D2086,metadata!$B$2:$S$451,10,0)</f>
        <v/>
      </c>
      <c r="N2086" s="0" t="str">
        <f aca="false">VLOOKUP($D2086,metadata!$B$2:$S$451,11,0)</f>
        <v>Ophraella communa</v>
      </c>
      <c r="O2086" s="0" t="str">
        <f aca="false">VLOOKUP($D2086,metadata!$B$2:$S$451,12,0)</f>
        <v>coleoptera</v>
      </c>
      <c r="P2086" s="0" t="str">
        <f aca="false">VLOOKUP($D2086,metadata!$B$2:$S$451,13,0)</f>
        <v>Tomakomai2</v>
      </c>
      <c r="Q2086" s="0" t="n">
        <f aca="false">VLOOKUP($D2086,metadata!$B$2:$S$451,14,0)</f>
        <v>42.6666666666667</v>
      </c>
      <c r="R2086" s="0" t="n">
        <f aca="false">VLOOKUP($D2086,metadata!$B$2:$S$451,15,0)</f>
        <v>141.65</v>
      </c>
      <c r="S2086" s="0" t="str">
        <f aca="false">VLOOKUP($D2086,metadata!$B$2:$S$451,16,0)</f>
        <v/>
      </c>
      <c r="T2086" s="0" t="n">
        <f aca="false">VLOOKUP($D2086,metadata!$B$2:$S$451,17,0)</f>
        <v>12</v>
      </c>
      <c r="U2086" s="0" t="str">
        <f aca="false">VLOOKUP($D2086,metadata!$B$2:$S$451,18,0)</f>
        <v/>
      </c>
      <c r="V2086" s="0" t="n">
        <f aca="false">VLOOKUP($D2086,metadata!$B$2:$Z$451,19,0)</f>
        <v>53.6</v>
      </c>
      <c r="W2086" s="0" t="str">
        <f aca="false">VLOOKUP($D2086,metadata!$B$2:$Z$451,20,0)</f>
        <v>acc</v>
      </c>
      <c r="X2086" s="0" t="str">
        <f aca="false">VLOOKUP($D2086,metadata!$B$2:$Z$451,21,0)</f>
        <v/>
      </c>
      <c r="Y2086" s="0" t="str">
        <f aca="false">VLOOKUP($D2086,metadata!$B$2:$Z$451,22,0)</f>
        <v>t-52</v>
      </c>
      <c r="Z2086" s="0" t="str">
        <f aca="false">VLOOKUP($D2086,metadata!$B$2:$Z$451,23,0)</f>
        <v/>
      </c>
      <c r="AA2086" s="0" t="str">
        <f aca="false">VLOOKUP($D2086,metadata!$B$2:$Z$451,24,0)</f>
        <v/>
      </c>
      <c r="AB2086" s="0" t="str">
        <f aca="false">VLOOKUP($D2086,metadata!$B$2:$Z$451,25,0)</f>
        <v/>
      </c>
      <c r="AC2086" s="0" t="n">
        <v>13</v>
      </c>
      <c r="AD2086" s="0" t="n">
        <v>49</v>
      </c>
      <c r="AF2086" s="0" t="n">
        <f aca="false">IF(AE2086="",V2086,AE2086)</f>
        <v>53.6</v>
      </c>
      <c r="AG2086" s="0" t="n">
        <f aca="false">ROUND(AC2086,1)</f>
        <v>13</v>
      </c>
      <c r="AH2086" s="0" t="n">
        <v>2016</v>
      </c>
      <c r="AI2086" s="0" t="s">
        <v>37</v>
      </c>
      <c r="AJ2086" s="0" t="s">
        <v>38</v>
      </c>
      <c r="AK2086" s="6"/>
      <c r="AL2086" s="6"/>
      <c r="AM2086" s="6"/>
      <c r="AN2086" s="6"/>
    </row>
    <row r="2087" customFormat="false" ht="13.8" hidden="false" customHeight="false" outlineLevel="0" collapsed="false">
      <c r="C2087" s="0" t="n">
        <v>2095</v>
      </c>
      <c r="D2087" s="3" t="str">
        <f aca="false">VLOOKUP(C2087,$A$1:$B$451,2)</f>
        <v>52-Tomakomai2</v>
      </c>
      <c r="E2087" s="0" t="str">
        <f aca="false">VLOOKUP($D2087,metadata!$B$2:$S$451,2,0)</f>
        <v>Tanaka, K; Murata, K</v>
      </c>
      <c r="F2087" s="0" t="str">
        <f aca="false">VLOOKUP($D2087,metadata!$B$2:$S$451,3,0)</f>
        <v>Rapid evolution of photoperiodic response in a recently introduced insect Ophraella communa along geographic gradients</v>
      </c>
      <c r="G2087" s="0" t="str">
        <f aca="false">VLOOKUP($D2087,metadata!$B$2:$S$451,4,0)</f>
        <v>10.1111/ens.12200</v>
      </c>
      <c r="H2087" s="0" t="str">
        <f aca="false">VLOOKUP($D2087,metadata!$B$2:$S$451,5,0)</f>
        <v>y</v>
      </c>
      <c r="I2087" s="0" t="str">
        <f aca="false">VLOOKUP($D2087,metadata!$B$2:$S$451,6,0)</f>
        <v>a</v>
      </c>
      <c r="J2087" s="0" t="str">
        <f aca="false">VLOOKUP($D2087,metadata!$B$2:$S$451,7,0)</f>
        <v>i</v>
      </c>
      <c r="K2087" s="0" t="n">
        <f aca="false">VLOOKUP($D2087,metadata!$B$2:$S$451,8,0)</f>
        <v>7</v>
      </c>
      <c r="L2087" s="0" t="n">
        <f aca="false">VLOOKUP($D2087,metadata!$B$2:$S$451,9,0)</f>
        <v>3</v>
      </c>
      <c r="M2087" s="0" t="str">
        <f aca="false">VLOOKUP($D2087,metadata!$B$2:$S$451,10,0)</f>
        <v/>
      </c>
      <c r="N2087" s="0" t="str">
        <f aca="false">VLOOKUP($D2087,metadata!$B$2:$S$451,11,0)</f>
        <v>Ophraella communa</v>
      </c>
      <c r="O2087" s="0" t="str">
        <f aca="false">VLOOKUP($D2087,metadata!$B$2:$S$451,12,0)</f>
        <v>coleoptera</v>
      </c>
      <c r="P2087" s="0" t="str">
        <f aca="false">VLOOKUP($D2087,metadata!$B$2:$S$451,13,0)</f>
        <v>Tomakomai2</v>
      </c>
      <c r="Q2087" s="0" t="n">
        <f aca="false">VLOOKUP($D2087,metadata!$B$2:$S$451,14,0)</f>
        <v>42.6666666666667</v>
      </c>
      <c r="R2087" s="0" t="n">
        <f aca="false">VLOOKUP($D2087,metadata!$B$2:$S$451,15,0)</f>
        <v>141.65</v>
      </c>
      <c r="S2087" s="0" t="str">
        <f aca="false">VLOOKUP($D2087,metadata!$B$2:$S$451,16,0)</f>
        <v/>
      </c>
      <c r="T2087" s="0" t="n">
        <f aca="false">VLOOKUP($D2087,metadata!$B$2:$S$451,17,0)</f>
        <v>12</v>
      </c>
      <c r="U2087" s="0" t="str">
        <f aca="false">VLOOKUP($D2087,metadata!$B$2:$S$451,18,0)</f>
        <v/>
      </c>
      <c r="V2087" s="0" t="n">
        <f aca="false">VLOOKUP($D2087,metadata!$B$2:$Z$451,19,0)</f>
        <v>53.6</v>
      </c>
      <c r="W2087" s="0" t="str">
        <f aca="false">VLOOKUP($D2087,metadata!$B$2:$Z$451,20,0)</f>
        <v>acc</v>
      </c>
      <c r="X2087" s="0" t="str">
        <f aca="false">VLOOKUP($D2087,metadata!$B$2:$Z$451,21,0)</f>
        <v/>
      </c>
      <c r="Y2087" s="0" t="str">
        <f aca="false">VLOOKUP($D2087,metadata!$B$2:$Z$451,22,0)</f>
        <v>t-52</v>
      </c>
      <c r="Z2087" s="0" t="str">
        <f aca="false">VLOOKUP($D2087,metadata!$B$2:$Z$451,23,0)</f>
        <v/>
      </c>
      <c r="AA2087" s="0" t="str">
        <f aca="false">VLOOKUP($D2087,metadata!$B$2:$Z$451,24,0)</f>
        <v/>
      </c>
      <c r="AB2087" s="0" t="str">
        <f aca="false">VLOOKUP($D2087,metadata!$B$2:$Z$451,25,0)</f>
        <v/>
      </c>
      <c r="AC2087" s="0" t="n">
        <v>14</v>
      </c>
      <c r="AD2087" s="0" t="n">
        <v>0</v>
      </c>
      <c r="AF2087" s="0" t="n">
        <f aca="false">IF(AE2087="",V2087,AE2087)</f>
        <v>53.6</v>
      </c>
      <c r="AG2087" s="0" t="n">
        <f aca="false">ROUND(AC2087,1)</f>
        <v>14</v>
      </c>
      <c r="AH2087" s="0" t="n">
        <v>2016</v>
      </c>
      <c r="AI2087" s="0" t="s">
        <v>37</v>
      </c>
      <c r="AJ2087" s="0" t="s">
        <v>38</v>
      </c>
      <c r="AO2087" s="6"/>
    </row>
    <row r="2088" customFormat="false" ht="13.8" hidden="false" customHeight="false" outlineLevel="0" collapsed="false">
      <c r="C2088" s="0" t="n">
        <v>2096</v>
      </c>
      <c r="D2088" s="3" t="str">
        <f aca="false">VLOOKUP(C2088,$A$1:$B$451,2)</f>
        <v>52-Kanazawa</v>
      </c>
      <c r="E2088" s="0" t="str">
        <f aca="false">VLOOKUP($D2088,metadata!$B$2:$S$451,2,0)</f>
        <v>Tanaka, K; Murata, K</v>
      </c>
      <c r="F2088" s="0" t="str">
        <f aca="false">VLOOKUP($D2088,metadata!$B$2:$S$451,3,0)</f>
        <v>Rapid evolution of photoperiodic response in a recently introduced insect Ophraella communa along geographic gradients</v>
      </c>
      <c r="G2088" s="0" t="str">
        <f aca="false">VLOOKUP($D2088,metadata!$B$2:$S$451,4,0)</f>
        <v>10.1111/ens.12200</v>
      </c>
      <c r="H2088" s="0" t="str">
        <f aca="false">VLOOKUP($D2088,metadata!$B$2:$S$451,5,0)</f>
        <v>y</v>
      </c>
      <c r="I2088" s="0" t="str">
        <f aca="false">VLOOKUP($D2088,metadata!$B$2:$S$451,6,0)</f>
        <v>a</v>
      </c>
      <c r="J2088" s="0" t="str">
        <f aca="false">VLOOKUP($D2088,metadata!$B$2:$S$451,7,0)</f>
        <v>i</v>
      </c>
      <c r="K2088" s="0" t="n">
        <f aca="false">VLOOKUP($D2088,metadata!$B$2:$S$451,8,0)</f>
        <v>7</v>
      </c>
      <c r="L2088" s="0" t="n">
        <f aca="false">VLOOKUP($D2088,metadata!$B$2:$S$451,9,0)</f>
        <v>3</v>
      </c>
      <c r="M2088" s="0" t="str">
        <f aca="false">VLOOKUP($D2088,metadata!$B$2:$S$451,10,0)</f>
        <v/>
      </c>
      <c r="N2088" s="0" t="str">
        <f aca="false">VLOOKUP($D2088,metadata!$B$2:$S$451,11,0)</f>
        <v>Ophraella communa</v>
      </c>
      <c r="O2088" s="0" t="str">
        <f aca="false">VLOOKUP($D2088,metadata!$B$2:$S$451,12,0)</f>
        <v>coleoptera</v>
      </c>
      <c r="P2088" s="0" t="str">
        <f aca="false">VLOOKUP($D2088,metadata!$B$2:$S$451,13,0)</f>
        <v>Kanazawa</v>
      </c>
      <c r="Q2088" s="0" t="n">
        <f aca="false">VLOOKUP($D2088,metadata!$B$2:$S$451,14,0)</f>
        <v>36.55</v>
      </c>
      <c r="R2088" s="0" t="n">
        <f aca="false">VLOOKUP($D2088,metadata!$B$2:$S$451,15,0)</f>
        <v>136.65</v>
      </c>
      <c r="S2088" s="0" t="str">
        <f aca="false">VLOOKUP($D2088,metadata!$B$2:$S$451,16,0)</f>
        <v/>
      </c>
      <c r="T2088" s="0" t="n">
        <f aca="false">VLOOKUP($D2088,metadata!$B$2:$S$451,17,0)</f>
        <v>11</v>
      </c>
      <c r="U2088" s="0" t="str">
        <f aca="false">VLOOKUP($D2088,metadata!$B$2:$S$451,18,0)</f>
        <v/>
      </c>
      <c r="V2088" s="0" t="n">
        <f aca="false">VLOOKUP($D2088,metadata!$B$2:$Z$451,19,0)</f>
        <v>48.3</v>
      </c>
      <c r="W2088" s="0" t="str">
        <f aca="false">VLOOKUP($D2088,metadata!$B$2:$Z$451,20,0)</f>
        <v>acc</v>
      </c>
      <c r="X2088" s="0" t="str">
        <f aca="false">VLOOKUP($D2088,metadata!$B$2:$Z$451,21,0)</f>
        <v/>
      </c>
      <c r="Y2088" s="0" t="str">
        <f aca="false">VLOOKUP($D2088,metadata!$B$2:$Z$451,22,0)</f>
        <v>t-52</v>
      </c>
      <c r="Z2088" s="0" t="str">
        <f aca="false">VLOOKUP($D2088,metadata!$B$2:$Z$451,23,0)</f>
        <v/>
      </c>
      <c r="AA2088" s="0" t="str">
        <f aca="false">VLOOKUP($D2088,metadata!$B$2:$Z$451,24,0)</f>
        <v/>
      </c>
      <c r="AB2088" s="0" t="str">
        <f aca="false">VLOOKUP($D2088,metadata!$B$2:$Z$451,25,0)</f>
        <v/>
      </c>
      <c r="AC2088" s="0" t="n">
        <v>12</v>
      </c>
      <c r="AD2088" s="0" t="n">
        <v>52.2</v>
      </c>
      <c r="AF2088" s="0" t="n">
        <f aca="false">IF(AE2088="",V2088,AE2088)</f>
        <v>48.3</v>
      </c>
      <c r="AG2088" s="0" t="n">
        <f aca="false">ROUND(AC2088,1)</f>
        <v>12</v>
      </c>
      <c r="AH2088" s="0" t="n">
        <v>2016</v>
      </c>
      <c r="AI2088" s="0" t="s">
        <v>37</v>
      </c>
      <c r="AJ2088" s="0" t="s">
        <v>38</v>
      </c>
      <c r="AO2088" s="6"/>
    </row>
    <row r="2089" customFormat="false" ht="13.8" hidden="false" customHeight="false" outlineLevel="0" collapsed="false">
      <c r="C2089" s="0" t="n">
        <v>2097</v>
      </c>
      <c r="D2089" s="3" t="str">
        <f aca="false">VLOOKUP(C2089,$A$1:$B$451,2)</f>
        <v>52-Kanazawa</v>
      </c>
      <c r="E2089" s="0" t="str">
        <f aca="false">VLOOKUP($D2089,metadata!$B$2:$S$451,2,0)</f>
        <v>Tanaka, K; Murata, K</v>
      </c>
      <c r="F2089" s="0" t="str">
        <f aca="false">VLOOKUP($D2089,metadata!$B$2:$S$451,3,0)</f>
        <v>Rapid evolution of photoperiodic response in a recently introduced insect Ophraella communa along geographic gradients</v>
      </c>
      <c r="G2089" s="0" t="str">
        <f aca="false">VLOOKUP($D2089,metadata!$B$2:$S$451,4,0)</f>
        <v>10.1111/ens.12200</v>
      </c>
      <c r="H2089" s="0" t="str">
        <f aca="false">VLOOKUP($D2089,metadata!$B$2:$S$451,5,0)</f>
        <v>y</v>
      </c>
      <c r="I2089" s="0" t="str">
        <f aca="false">VLOOKUP($D2089,metadata!$B$2:$S$451,6,0)</f>
        <v>a</v>
      </c>
      <c r="J2089" s="0" t="str">
        <f aca="false">VLOOKUP($D2089,metadata!$B$2:$S$451,7,0)</f>
        <v>i</v>
      </c>
      <c r="K2089" s="0" t="n">
        <f aca="false">VLOOKUP($D2089,metadata!$B$2:$S$451,8,0)</f>
        <v>7</v>
      </c>
      <c r="L2089" s="0" t="n">
        <f aca="false">VLOOKUP($D2089,metadata!$B$2:$S$451,9,0)</f>
        <v>3</v>
      </c>
      <c r="M2089" s="0" t="str">
        <f aca="false">VLOOKUP($D2089,metadata!$B$2:$S$451,10,0)</f>
        <v/>
      </c>
      <c r="N2089" s="0" t="str">
        <f aca="false">VLOOKUP($D2089,metadata!$B$2:$S$451,11,0)</f>
        <v>Ophraella communa</v>
      </c>
      <c r="O2089" s="0" t="str">
        <f aca="false">VLOOKUP($D2089,metadata!$B$2:$S$451,12,0)</f>
        <v>coleoptera</v>
      </c>
      <c r="P2089" s="0" t="str">
        <f aca="false">VLOOKUP($D2089,metadata!$B$2:$S$451,13,0)</f>
        <v>Kanazawa</v>
      </c>
      <c r="Q2089" s="0" t="n">
        <f aca="false">VLOOKUP($D2089,metadata!$B$2:$S$451,14,0)</f>
        <v>36.55</v>
      </c>
      <c r="R2089" s="0" t="n">
        <f aca="false">VLOOKUP($D2089,metadata!$B$2:$S$451,15,0)</f>
        <v>136.65</v>
      </c>
      <c r="S2089" s="0" t="str">
        <f aca="false">VLOOKUP($D2089,metadata!$B$2:$S$451,16,0)</f>
        <v/>
      </c>
      <c r="T2089" s="0" t="n">
        <f aca="false">VLOOKUP($D2089,metadata!$B$2:$S$451,17,0)</f>
        <v>11</v>
      </c>
      <c r="U2089" s="0" t="str">
        <f aca="false">VLOOKUP($D2089,metadata!$B$2:$S$451,18,0)</f>
        <v/>
      </c>
      <c r="V2089" s="0" t="n">
        <f aca="false">VLOOKUP($D2089,metadata!$B$2:$Z$451,19,0)</f>
        <v>48.3</v>
      </c>
      <c r="W2089" s="0" t="str">
        <f aca="false">VLOOKUP($D2089,metadata!$B$2:$Z$451,20,0)</f>
        <v>acc</v>
      </c>
      <c r="X2089" s="0" t="str">
        <f aca="false">VLOOKUP($D2089,metadata!$B$2:$Z$451,21,0)</f>
        <v/>
      </c>
      <c r="Y2089" s="0" t="str">
        <f aca="false">VLOOKUP($D2089,metadata!$B$2:$Z$451,22,0)</f>
        <v>t-52</v>
      </c>
      <c r="Z2089" s="0" t="str">
        <f aca="false">VLOOKUP($D2089,metadata!$B$2:$Z$451,23,0)</f>
        <v/>
      </c>
      <c r="AA2089" s="0" t="str">
        <f aca="false">VLOOKUP($D2089,metadata!$B$2:$Z$451,24,0)</f>
        <v/>
      </c>
      <c r="AB2089" s="0" t="str">
        <f aca="false">VLOOKUP($D2089,metadata!$B$2:$Z$451,25,0)</f>
        <v/>
      </c>
      <c r="AC2089" s="0" t="n">
        <v>13</v>
      </c>
      <c r="AD2089" s="0" t="n">
        <v>27.8</v>
      </c>
      <c r="AF2089" s="0" t="n">
        <f aca="false">IF(AE2089="",V2089,AE2089)</f>
        <v>48.3</v>
      </c>
      <c r="AG2089" s="0" t="n">
        <f aca="false">ROUND(AC2089,1)</f>
        <v>13</v>
      </c>
      <c r="AH2089" s="0" t="n">
        <v>2016</v>
      </c>
      <c r="AI2089" s="0" t="s">
        <v>37</v>
      </c>
      <c r="AJ2089" s="0" t="s">
        <v>38</v>
      </c>
      <c r="AO2089" s="6"/>
    </row>
    <row r="2090" customFormat="false" ht="13.8" hidden="false" customHeight="false" outlineLevel="0" collapsed="false">
      <c r="C2090" s="0" t="n">
        <v>2098</v>
      </c>
      <c r="D2090" s="3" t="str">
        <f aca="false">VLOOKUP(C2090,$A$1:$B$451,2)</f>
        <v>52-Kanazawa</v>
      </c>
      <c r="E2090" s="0" t="str">
        <f aca="false">VLOOKUP($D2090,metadata!$B$2:$S$451,2,0)</f>
        <v>Tanaka, K; Murata, K</v>
      </c>
      <c r="F2090" s="0" t="str">
        <f aca="false">VLOOKUP($D2090,metadata!$B$2:$S$451,3,0)</f>
        <v>Rapid evolution of photoperiodic response in a recently introduced insect Ophraella communa along geographic gradients</v>
      </c>
      <c r="G2090" s="0" t="str">
        <f aca="false">VLOOKUP($D2090,metadata!$B$2:$S$451,4,0)</f>
        <v>10.1111/ens.12200</v>
      </c>
      <c r="H2090" s="0" t="str">
        <f aca="false">VLOOKUP($D2090,metadata!$B$2:$S$451,5,0)</f>
        <v>y</v>
      </c>
      <c r="I2090" s="0" t="str">
        <f aca="false">VLOOKUP($D2090,metadata!$B$2:$S$451,6,0)</f>
        <v>a</v>
      </c>
      <c r="J2090" s="0" t="str">
        <f aca="false">VLOOKUP($D2090,metadata!$B$2:$S$451,7,0)</f>
        <v>i</v>
      </c>
      <c r="K2090" s="0" t="n">
        <f aca="false">VLOOKUP($D2090,metadata!$B$2:$S$451,8,0)</f>
        <v>7</v>
      </c>
      <c r="L2090" s="0" t="n">
        <f aca="false">VLOOKUP($D2090,metadata!$B$2:$S$451,9,0)</f>
        <v>3</v>
      </c>
      <c r="M2090" s="0" t="str">
        <f aca="false">VLOOKUP($D2090,metadata!$B$2:$S$451,10,0)</f>
        <v/>
      </c>
      <c r="N2090" s="0" t="str">
        <f aca="false">VLOOKUP($D2090,metadata!$B$2:$S$451,11,0)</f>
        <v>Ophraella communa</v>
      </c>
      <c r="O2090" s="0" t="str">
        <f aca="false">VLOOKUP($D2090,metadata!$B$2:$S$451,12,0)</f>
        <v>coleoptera</v>
      </c>
      <c r="P2090" s="0" t="str">
        <f aca="false">VLOOKUP($D2090,metadata!$B$2:$S$451,13,0)</f>
        <v>Kanazawa</v>
      </c>
      <c r="Q2090" s="0" t="n">
        <f aca="false">VLOOKUP($D2090,metadata!$B$2:$S$451,14,0)</f>
        <v>36.55</v>
      </c>
      <c r="R2090" s="0" t="n">
        <f aca="false">VLOOKUP($D2090,metadata!$B$2:$S$451,15,0)</f>
        <v>136.65</v>
      </c>
      <c r="S2090" s="0" t="str">
        <f aca="false">VLOOKUP($D2090,metadata!$B$2:$S$451,16,0)</f>
        <v/>
      </c>
      <c r="T2090" s="0" t="n">
        <f aca="false">VLOOKUP($D2090,metadata!$B$2:$S$451,17,0)</f>
        <v>11</v>
      </c>
      <c r="U2090" s="0" t="str">
        <f aca="false">VLOOKUP($D2090,metadata!$B$2:$S$451,18,0)</f>
        <v/>
      </c>
      <c r="V2090" s="0" t="n">
        <f aca="false">VLOOKUP($D2090,metadata!$B$2:$Z$451,19,0)</f>
        <v>48.3</v>
      </c>
      <c r="W2090" s="0" t="str">
        <f aca="false">VLOOKUP($D2090,metadata!$B$2:$Z$451,20,0)</f>
        <v>acc</v>
      </c>
      <c r="X2090" s="0" t="str">
        <f aca="false">VLOOKUP($D2090,metadata!$B$2:$Z$451,21,0)</f>
        <v/>
      </c>
      <c r="Y2090" s="0" t="str">
        <f aca="false">VLOOKUP($D2090,metadata!$B$2:$Z$451,22,0)</f>
        <v>t-52</v>
      </c>
      <c r="Z2090" s="0" t="str">
        <f aca="false">VLOOKUP($D2090,metadata!$B$2:$Z$451,23,0)</f>
        <v/>
      </c>
      <c r="AA2090" s="0" t="str">
        <f aca="false">VLOOKUP($D2090,metadata!$B$2:$Z$451,24,0)</f>
        <v/>
      </c>
      <c r="AB2090" s="0" t="str">
        <f aca="false">VLOOKUP($D2090,metadata!$B$2:$Z$451,25,0)</f>
        <v/>
      </c>
      <c r="AC2090" s="0" t="n">
        <v>14</v>
      </c>
      <c r="AD2090" s="0" t="n">
        <v>0</v>
      </c>
      <c r="AF2090" s="0" t="n">
        <f aca="false">IF(AE2090="",V2090,AE2090)</f>
        <v>48.3</v>
      </c>
      <c r="AG2090" s="0" t="n">
        <f aca="false">ROUND(AC2090,1)</f>
        <v>14</v>
      </c>
      <c r="AH2090" s="0" t="n">
        <v>2016</v>
      </c>
      <c r="AI2090" s="0" t="s">
        <v>37</v>
      </c>
      <c r="AJ2090" s="0" t="s">
        <v>38</v>
      </c>
      <c r="AO2090" s="6"/>
    </row>
    <row r="2091" customFormat="false" ht="13.8" hidden="false" customHeight="false" outlineLevel="0" collapsed="false">
      <c r="C2091" s="0" t="n">
        <v>2099</v>
      </c>
      <c r="D2091" s="3" t="str">
        <f aca="false">VLOOKUP(C2091,$A$1:$B$451,2)</f>
        <v>52-Ueda</v>
      </c>
      <c r="E2091" s="0" t="str">
        <f aca="false">VLOOKUP($D2091,metadata!$B$2:$S$451,2,0)</f>
        <v>Tanaka, K; Murata, K</v>
      </c>
      <c r="F2091" s="0" t="str">
        <f aca="false">VLOOKUP($D2091,metadata!$B$2:$S$451,3,0)</f>
        <v>Rapid evolution of photoperiodic response in a recently introduced insect Ophraella communa along geographic gradients</v>
      </c>
      <c r="G2091" s="0" t="str">
        <f aca="false">VLOOKUP($D2091,metadata!$B$2:$S$451,4,0)</f>
        <v>10.1111/ens.12200</v>
      </c>
      <c r="H2091" s="0" t="str">
        <f aca="false">VLOOKUP($D2091,metadata!$B$2:$S$451,5,0)</f>
        <v>y</v>
      </c>
      <c r="I2091" s="0" t="str">
        <f aca="false">VLOOKUP($D2091,metadata!$B$2:$S$451,6,0)</f>
        <v>a</v>
      </c>
      <c r="J2091" s="0" t="str">
        <f aca="false">VLOOKUP($D2091,metadata!$B$2:$S$451,7,0)</f>
        <v>i</v>
      </c>
      <c r="K2091" s="0" t="n">
        <f aca="false">VLOOKUP($D2091,metadata!$B$2:$S$451,8,0)</f>
        <v>7</v>
      </c>
      <c r="L2091" s="0" t="n">
        <f aca="false">VLOOKUP($D2091,metadata!$B$2:$S$451,9,0)</f>
        <v>3</v>
      </c>
      <c r="M2091" s="0" t="str">
        <f aca="false">VLOOKUP($D2091,metadata!$B$2:$S$451,10,0)</f>
        <v/>
      </c>
      <c r="N2091" s="0" t="str">
        <f aca="false">VLOOKUP($D2091,metadata!$B$2:$S$451,11,0)</f>
        <v>Ophraella communa</v>
      </c>
      <c r="O2091" s="0" t="str">
        <f aca="false">VLOOKUP($D2091,metadata!$B$2:$S$451,12,0)</f>
        <v>coleoptera</v>
      </c>
      <c r="P2091" s="0" t="str">
        <f aca="false">VLOOKUP($D2091,metadata!$B$2:$S$451,13,0)</f>
        <v>Ueda</v>
      </c>
      <c r="Q2091" s="0" t="n">
        <f aca="false">VLOOKUP($D2091,metadata!$B$2:$S$451,14,0)</f>
        <v>36.4</v>
      </c>
      <c r="R2091" s="0" t="n">
        <f aca="false">VLOOKUP($D2091,metadata!$B$2:$S$451,15,0)</f>
        <v>138.2</v>
      </c>
      <c r="S2091" s="0" t="str">
        <f aca="false">VLOOKUP($D2091,metadata!$B$2:$S$451,16,0)</f>
        <v/>
      </c>
      <c r="T2091" s="0" t="n">
        <f aca="false">VLOOKUP($D2091,metadata!$B$2:$S$451,17,0)</f>
        <v>419</v>
      </c>
      <c r="U2091" s="0" t="str">
        <f aca="false">VLOOKUP($D2091,metadata!$B$2:$S$451,18,0)</f>
        <v/>
      </c>
      <c r="V2091" s="0" t="n">
        <f aca="false">VLOOKUP($D2091,metadata!$B$2:$Z$451,19,0)</f>
        <v>50.6</v>
      </c>
      <c r="W2091" s="0" t="str">
        <f aca="false">VLOOKUP($D2091,metadata!$B$2:$Z$451,20,0)</f>
        <v>acc</v>
      </c>
      <c r="X2091" s="0" t="str">
        <f aca="false">VLOOKUP($D2091,metadata!$B$2:$Z$451,21,0)</f>
        <v/>
      </c>
      <c r="Y2091" s="0" t="str">
        <f aca="false">VLOOKUP($D2091,metadata!$B$2:$Z$451,22,0)</f>
        <v>t-52</v>
      </c>
      <c r="Z2091" s="0" t="str">
        <f aca="false">VLOOKUP($D2091,metadata!$B$2:$Z$451,23,0)</f>
        <v/>
      </c>
      <c r="AA2091" s="0" t="str">
        <f aca="false">VLOOKUP($D2091,metadata!$B$2:$Z$451,24,0)</f>
        <v/>
      </c>
      <c r="AB2091" s="0" t="str">
        <f aca="false">VLOOKUP($D2091,metadata!$B$2:$Z$451,25,0)</f>
        <v/>
      </c>
      <c r="AC2091" s="0" t="n">
        <v>12</v>
      </c>
      <c r="AD2091" s="0" t="n">
        <v>53.8</v>
      </c>
      <c r="AF2091" s="0" t="n">
        <f aca="false">IF(AE2091="",V2091,AE2091)</f>
        <v>50.6</v>
      </c>
      <c r="AG2091" s="0" t="n">
        <f aca="false">ROUND(AC2091,1)</f>
        <v>12</v>
      </c>
      <c r="AH2091" s="0" t="n">
        <v>2016</v>
      </c>
      <c r="AI2091" s="0" t="s">
        <v>37</v>
      </c>
      <c r="AJ2091" s="0" t="s">
        <v>38</v>
      </c>
      <c r="AO2091" s="6"/>
    </row>
    <row r="2092" customFormat="false" ht="13.8" hidden="false" customHeight="false" outlineLevel="0" collapsed="false">
      <c r="C2092" s="0" t="n">
        <v>2100</v>
      </c>
      <c r="D2092" s="3" t="str">
        <f aca="false">VLOOKUP(C2092,$A$1:$B$451,2)</f>
        <v>52-Ueda</v>
      </c>
      <c r="E2092" s="0" t="str">
        <f aca="false">VLOOKUP($D2092,metadata!$B$2:$S$451,2,0)</f>
        <v>Tanaka, K; Murata, K</v>
      </c>
      <c r="F2092" s="0" t="str">
        <f aca="false">VLOOKUP($D2092,metadata!$B$2:$S$451,3,0)</f>
        <v>Rapid evolution of photoperiodic response in a recently introduced insect Ophraella communa along geographic gradients</v>
      </c>
      <c r="G2092" s="0" t="str">
        <f aca="false">VLOOKUP($D2092,metadata!$B$2:$S$451,4,0)</f>
        <v>10.1111/ens.12200</v>
      </c>
      <c r="H2092" s="0" t="str">
        <f aca="false">VLOOKUP($D2092,metadata!$B$2:$S$451,5,0)</f>
        <v>y</v>
      </c>
      <c r="I2092" s="0" t="str">
        <f aca="false">VLOOKUP($D2092,metadata!$B$2:$S$451,6,0)</f>
        <v>a</v>
      </c>
      <c r="J2092" s="0" t="str">
        <f aca="false">VLOOKUP($D2092,metadata!$B$2:$S$451,7,0)</f>
        <v>i</v>
      </c>
      <c r="K2092" s="0" t="n">
        <f aca="false">VLOOKUP($D2092,metadata!$B$2:$S$451,8,0)</f>
        <v>7</v>
      </c>
      <c r="L2092" s="0" t="n">
        <f aca="false">VLOOKUP($D2092,metadata!$B$2:$S$451,9,0)</f>
        <v>3</v>
      </c>
      <c r="M2092" s="0" t="str">
        <f aca="false">VLOOKUP($D2092,metadata!$B$2:$S$451,10,0)</f>
        <v/>
      </c>
      <c r="N2092" s="0" t="str">
        <f aca="false">VLOOKUP($D2092,metadata!$B$2:$S$451,11,0)</f>
        <v>Ophraella communa</v>
      </c>
      <c r="O2092" s="0" t="str">
        <f aca="false">VLOOKUP($D2092,metadata!$B$2:$S$451,12,0)</f>
        <v>coleoptera</v>
      </c>
      <c r="P2092" s="0" t="str">
        <f aca="false">VLOOKUP($D2092,metadata!$B$2:$S$451,13,0)</f>
        <v>Ueda</v>
      </c>
      <c r="Q2092" s="0" t="n">
        <f aca="false">VLOOKUP($D2092,metadata!$B$2:$S$451,14,0)</f>
        <v>36.4</v>
      </c>
      <c r="R2092" s="0" t="n">
        <f aca="false">VLOOKUP($D2092,metadata!$B$2:$S$451,15,0)</f>
        <v>138.2</v>
      </c>
      <c r="S2092" s="0" t="str">
        <f aca="false">VLOOKUP($D2092,metadata!$B$2:$S$451,16,0)</f>
        <v/>
      </c>
      <c r="T2092" s="0" t="n">
        <f aca="false">VLOOKUP($D2092,metadata!$B$2:$S$451,17,0)</f>
        <v>419</v>
      </c>
      <c r="U2092" s="0" t="str">
        <f aca="false">VLOOKUP($D2092,metadata!$B$2:$S$451,18,0)</f>
        <v/>
      </c>
      <c r="V2092" s="0" t="n">
        <f aca="false">VLOOKUP($D2092,metadata!$B$2:$Z$451,19,0)</f>
        <v>50.6</v>
      </c>
      <c r="W2092" s="0" t="str">
        <f aca="false">VLOOKUP($D2092,metadata!$B$2:$Z$451,20,0)</f>
        <v>acc</v>
      </c>
      <c r="X2092" s="0" t="str">
        <f aca="false">VLOOKUP($D2092,metadata!$B$2:$Z$451,21,0)</f>
        <v/>
      </c>
      <c r="Y2092" s="0" t="str">
        <f aca="false">VLOOKUP($D2092,metadata!$B$2:$Z$451,22,0)</f>
        <v>t-52</v>
      </c>
      <c r="Z2092" s="0" t="str">
        <f aca="false">VLOOKUP($D2092,metadata!$B$2:$Z$451,23,0)</f>
        <v/>
      </c>
      <c r="AA2092" s="0" t="str">
        <f aca="false">VLOOKUP($D2092,metadata!$B$2:$Z$451,24,0)</f>
        <v/>
      </c>
      <c r="AB2092" s="0" t="str">
        <f aca="false">VLOOKUP($D2092,metadata!$B$2:$Z$451,25,0)</f>
        <v/>
      </c>
      <c r="AC2092" s="0" t="n">
        <v>13</v>
      </c>
      <c r="AD2092" s="0" t="n">
        <v>45.3</v>
      </c>
      <c r="AF2092" s="0" t="n">
        <f aca="false">IF(AE2092="",V2092,AE2092)</f>
        <v>50.6</v>
      </c>
      <c r="AG2092" s="0" t="n">
        <f aca="false">ROUND(AC2092,1)</f>
        <v>13</v>
      </c>
      <c r="AH2092" s="0" t="n">
        <v>2016</v>
      </c>
      <c r="AI2092" s="0" t="s">
        <v>37</v>
      </c>
      <c r="AJ2092" s="0" t="s">
        <v>38</v>
      </c>
      <c r="AO2092" s="6"/>
    </row>
    <row r="2093" customFormat="false" ht="13.8" hidden="false" customHeight="false" outlineLevel="0" collapsed="false">
      <c r="C2093" s="0" t="n">
        <v>2101</v>
      </c>
      <c r="D2093" s="3" t="str">
        <f aca="false">VLOOKUP(C2093,$A$1:$B$451,2)</f>
        <v>52-Ueda</v>
      </c>
      <c r="E2093" s="0" t="str">
        <f aca="false">VLOOKUP($D2093,metadata!$B$2:$S$451,2,0)</f>
        <v>Tanaka, K; Murata, K</v>
      </c>
      <c r="F2093" s="0" t="str">
        <f aca="false">VLOOKUP($D2093,metadata!$B$2:$S$451,3,0)</f>
        <v>Rapid evolution of photoperiodic response in a recently introduced insect Ophraella communa along geographic gradients</v>
      </c>
      <c r="G2093" s="0" t="str">
        <f aca="false">VLOOKUP($D2093,metadata!$B$2:$S$451,4,0)</f>
        <v>10.1111/ens.12200</v>
      </c>
      <c r="H2093" s="0" t="str">
        <f aca="false">VLOOKUP($D2093,metadata!$B$2:$S$451,5,0)</f>
        <v>y</v>
      </c>
      <c r="I2093" s="0" t="str">
        <f aca="false">VLOOKUP($D2093,metadata!$B$2:$S$451,6,0)</f>
        <v>a</v>
      </c>
      <c r="J2093" s="0" t="str">
        <f aca="false">VLOOKUP($D2093,metadata!$B$2:$S$451,7,0)</f>
        <v>i</v>
      </c>
      <c r="K2093" s="0" t="n">
        <f aca="false">VLOOKUP($D2093,metadata!$B$2:$S$451,8,0)</f>
        <v>7</v>
      </c>
      <c r="L2093" s="0" t="n">
        <f aca="false">VLOOKUP($D2093,metadata!$B$2:$S$451,9,0)</f>
        <v>3</v>
      </c>
      <c r="M2093" s="0" t="str">
        <f aca="false">VLOOKUP($D2093,metadata!$B$2:$S$451,10,0)</f>
        <v/>
      </c>
      <c r="N2093" s="0" t="str">
        <f aca="false">VLOOKUP($D2093,metadata!$B$2:$S$451,11,0)</f>
        <v>Ophraella communa</v>
      </c>
      <c r="O2093" s="0" t="str">
        <f aca="false">VLOOKUP($D2093,metadata!$B$2:$S$451,12,0)</f>
        <v>coleoptera</v>
      </c>
      <c r="P2093" s="0" t="str">
        <f aca="false">VLOOKUP($D2093,metadata!$B$2:$S$451,13,0)</f>
        <v>Ueda</v>
      </c>
      <c r="Q2093" s="0" t="n">
        <f aca="false">VLOOKUP($D2093,metadata!$B$2:$S$451,14,0)</f>
        <v>36.4</v>
      </c>
      <c r="R2093" s="0" t="n">
        <f aca="false">VLOOKUP($D2093,metadata!$B$2:$S$451,15,0)</f>
        <v>138.2</v>
      </c>
      <c r="S2093" s="0" t="str">
        <f aca="false">VLOOKUP($D2093,metadata!$B$2:$S$451,16,0)</f>
        <v/>
      </c>
      <c r="T2093" s="0" t="n">
        <f aca="false">VLOOKUP($D2093,metadata!$B$2:$S$451,17,0)</f>
        <v>419</v>
      </c>
      <c r="U2093" s="0" t="str">
        <f aca="false">VLOOKUP($D2093,metadata!$B$2:$S$451,18,0)</f>
        <v/>
      </c>
      <c r="V2093" s="0" t="n">
        <f aca="false">VLOOKUP($D2093,metadata!$B$2:$Z$451,19,0)</f>
        <v>50.6</v>
      </c>
      <c r="W2093" s="0" t="str">
        <f aca="false">VLOOKUP($D2093,metadata!$B$2:$Z$451,20,0)</f>
        <v>acc</v>
      </c>
      <c r="X2093" s="0" t="str">
        <f aca="false">VLOOKUP($D2093,metadata!$B$2:$Z$451,21,0)</f>
        <v/>
      </c>
      <c r="Y2093" s="0" t="str">
        <f aca="false">VLOOKUP($D2093,metadata!$B$2:$Z$451,22,0)</f>
        <v>t-52</v>
      </c>
      <c r="Z2093" s="0" t="str">
        <f aca="false">VLOOKUP($D2093,metadata!$B$2:$Z$451,23,0)</f>
        <v/>
      </c>
      <c r="AA2093" s="0" t="str">
        <f aca="false">VLOOKUP($D2093,metadata!$B$2:$Z$451,24,0)</f>
        <v/>
      </c>
      <c r="AB2093" s="0" t="str">
        <f aca="false">VLOOKUP($D2093,metadata!$B$2:$Z$451,25,0)</f>
        <v/>
      </c>
      <c r="AC2093" s="0" t="n">
        <v>14</v>
      </c>
      <c r="AD2093" s="0" t="n">
        <v>0</v>
      </c>
      <c r="AF2093" s="0" t="n">
        <f aca="false">IF(AE2093="",V2093,AE2093)</f>
        <v>50.6</v>
      </c>
      <c r="AG2093" s="0" t="n">
        <f aca="false">ROUND(AC2093,1)</f>
        <v>14</v>
      </c>
      <c r="AH2093" s="0" t="n">
        <v>2016</v>
      </c>
      <c r="AI2093" s="0" t="s">
        <v>37</v>
      </c>
      <c r="AJ2093" s="0" t="s">
        <v>38</v>
      </c>
    </row>
    <row r="2094" customFormat="false" ht="13.8" hidden="false" customHeight="false" outlineLevel="0" collapsed="false">
      <c r="C2094" s="0" t="n">
        <v>2102</v>
      </c>
      <c r="D2094" s="3" t="str">
        <f aca="false">VLOOKUP(C2094,$A$1:$B$451,2)</f>
        <v>52-Tsukuba</v>
      </c>
      <c r="E2094" s="0" t="str">
        <f aca="false">VLOOKUP($D2094,metadata!$B$2:$S$451,2,0)</f>
        <v>Tanaka, K; Murata, K</v>
      </c>
      <c r="F2094" s="0" t="str">
        <f aca="false">VLOOKUP($D2094,metadata!$B$2:$S$451,3,0)</f>
        <v>Rapid evolution of photoperiodic response in a recently introduced insect Ophraella communa along geographic gradients</v>
      </c>
      <c r="G2094" s="0" t="str">
        <f aca="false">VLOOKUP($D2094,metadata!$B$2:$S$451,4,0)</f>
        <v>10.1111/ens.12200</v>
      </c>
      <c r="H2094" s="0" t="str">
        <f aca="false">VLOOKUP($D2094,metadata!$B$2:$S$451,5,0)</f>
        <v>y</v>
      </c>
      <c r="I2094" s="0" t="str">
        <f aca="false">VLOOKUP($D2094,metadata!$B$2:$S$451,6,0)</f>
        <v>a</v>
      </c>
      <c r="J2094" s="0" t="str">
        <f aca="false">VLOOKUP($D2094,metadata!$B$2:$S$451,7,0)</f>
        <v>i</v>
      </c>
      <c r="K2094" s="0" t="n">
        <f aca="false">VLOOKUP($D2094,metadata!$B$2:$S$451,8,0)</f>
        <v>7</v>
      </c>
      <c r="L2094" s="0" t="n">
        <f aca="false">VLOOKUP($D2094,metadata!$B$2:$S$451,9,0)</f>
        <v>3</v>
      </c>
      <c r="M2094" s="0" t="str">
        <f aca="false">VLOOKUP($D2094,metadata!$B$2:$S$451,10,0)</f>
        <v/>
      </c>
      <c r="N2094" s="0" t="str">
        <f aca="false">VLOOKUP($D2094,metadata!$B$2:$S$451,11,0)</f>
        <v>Ophraella communa</v>
      </c>
      <c r="O2094" s="0" t="str">
        <f aca="false">VLOOKUP($D2094,metadata!$B$2:$S$451,12,0)</f>
        <v>coleoptera</v>
      </c>
      <c r="P2094" s="0" t="str">
        <f aca="false">VLOOKUP($D2094,metadata!$B$2:$S$451,13,0)</f>
        <v>Tsukuba</v>
      </c>
      <c r="Q2094" s="0" t="n">
        <f aca="false">VLOOKUP($D2094,metadata!$B$2:$S$451,14,0)</f>
        <v>36.0333333333333</v>
      </c>
      <c r="R2094" s="0" t="n">
        <f aca="false">VLOOKUP($D2094,metadata!$B$2:$S$451,15,0)</f>
        <v>140.116666666667</v>
      </c>
      <c r="S2094" s="0" t="str">
        <f aca="false">VLOOKUP($D2094,metadata!$B$2:$S$451,16,0)</f>
        <v/>
      </c>
      <c r="T2094" s="0" t="n">
        <f aca="false">VLOOKUP($D2094,metadata!$B$2:$S$451,17,0)</f>
        <v>25</v>
      </c>
      <c r="U2094" s="0" t="str">
        <f aca="false">VLOOKUP($D2094,metadata!$B$2:$S$451,18,0)</f>
        <v/>
      </c>
      <c r="V2094" s="0" t="n">
        <f aca="false">VLOOKUP($D2094,metadata!$B$2:$Z$451,19,0)</f>
        <v>49.66</v>
      </c>
      <c r="W2094" s="0" t="str">
        <f aca="false">VLOOKUP($D2094,metadata!$B$2:$Z$451,20,0)</f>
        <v>acc</v>
      </c>
      <c r="X2094" s="0" t="str">
        <f aca="false">VLOOKUP($D2094,metadata!$B$2:$Z$451,21,0)</f>
        <v/>
      </c>
      <c r="Y2094" s="0" t="str">
        <f aca="false">VLOOKUP($D2094,metadata!$B$2:$Z$451,22,0)</f>
        <v>t-52</v>
      </c>
      <c r="Z2094" s="0" t="str">
        <f aca="false">VLOOKUP($D2094,metadata!$B$2:$Z$451,23,0)</f>
        <v/>
      </c>
      <c r="AA2094" s="0" t="str">
        <f aca="false">VLOOKUP($D2094,metadata!$B$2:$Z$451,24,0)</f>
        <v/>
      </c>
      <c r="AB2094" s="0" t="str">
        <f aca="false">VLOOKUP($D2094,metadata!$B$2:$Z$451,25,0)</f>
        <v/>
      </c>
      <c r="AC2094" s="0" t="n">
        <v>12</v>
      </c>
      <c r="AD2094" s="0" t="n">
        <v>86</v>
      </c>
      <c r="AF2094" s="0" t="n">
        <f aca="false">IF(AE2094="",V2094,AE2094)</f>
        <v>49.66</v>
      </c>
      <c r="AG2094" s="0" t="n">
        <f aca="false">ROUND(AC2094,1)</f>
        <v>12</v>
      </c>
      <c r="AH2094" s="0" t="n">
        <v>2016</v>
      </c>
      <c r="AI2094" s="0" t="s">
        <v>37</v>
      </c>
      <c r="AJ2094" s="0" t="s">
        <v>38</v>
      </c>
    </row>
    <row r="2095" customFormat="false" ht="13.8" hidden="false" customHeight="false" outlineLevel="0" collapsed="false">
      <c r="C2095" s="0" t="n">
        <v>2103</v>
      </c>
      <c r="D2095" s="3" t="str">
        <f aca="false">VLOOKUP(C2095,$A$1:$B$451,2)</f>
        <v>52-Tsukuba</v>
      </c>
      <c r="E2095" s="0" t="str">
        <f aca="false">VLOOKUP($D2095,metadata!$B$2:$S$451,2,0)</f>
        <v>Tanaka, K; Murata, K</v>
      </c>
      <c r="F2095" s="0" t="str">
        <f aca="false">VLOOKUP($D2095,metadata!$B$2:$S$451,3,0)</f>
        <v>Rapid evolution of photoperiodic response in a recently introduced insect Ophraella communa along geographic gradients</v>
      </c>
      <c r="G2095" s="0" t="str">
        <f aca="false">VLOOKUP($D2095,metadata!$B$2:$S$451,4,0)</f>
        <v>10.1111/ens.12200</v>
      </c>
      <c r="H2095" s="0" t="str">
        <f aca="false">VLOOKUP($D2095,metadata!$B$2:$S$451,5,0)</f>
        <v>y</v>
      </c>
      <c r="I2095" s="0" t="str">
        <f aca="false">VLOOKUP($D2095,metadata!$B$2:$S$451,6,0)</f>
        <v>a</v>
      </c>
      <c r="J2095" s="0" t="str">
        <f aca="false">VLOOKUP($D2095,metadata!$B$2:$S$451,7,0)</f>
        <v>i</v>
      </c>
      <c r="K2095" s="0" t="n">
        <f aca="false">VLOOKUP($D2095,metadata!$B$2:$S$451,8,0)</f>
        <v>7</v>
      </c>
      <c r="L2095" s="0" t="n">
        <f aca="false">VLOOKUP($D2095,metadata!$B$2:$S$451,9,0)</f>
        <v>3</v>
      </c>
      <c r="M2095" s="0" t="str">
        <f aca="false">VLOOKUP($D2095,metadata!$B$2:$S$451,10,0)</f>
        <v/>
      </c>
      <c r="N2095" s="0" t="str">
        <f aca="false">VLOOKUP($D2095,metadata!$B$2:$S$451,11,0)</f>
        <v>Ophraella communa</v>
      </c>
      <c r="O2095" s="0" t="str">
        <f aca="false">VLOOKUP($D2095,metadata!$B$2:$S$451,12,0)</f>
        <v>coleoptera</v>
      </c>
      <c r="P2095" s="0" t="str">
        <f aca="false">VLOOKUP($D2095,metadata!$B$2:$S$451,13,0)</f>
        <v>Tsukuba</v>
      </c>
      <c r="Q2095" s="0" t="n">
        <f aca="false">VLOOKUP($D2095,metadata!$B$2:$S$451,14,0)</f>
        <v>36.0333333333333</v>
      </c>
      <c r="R2095" s="0" t="n">
        <f aca="false">VLOOKUP($D2095,metadata!$B$2:$S$451,15,0)</f>
        <v>140.116666666667</v>
      </c>
      <c r="S2095" s="0" t="str">
        <f aca="false">VLOOKUP($D2095,metadata!$B$2:$S$451,16,0)</f>
        <v/>
      </c>
      <c r="T2095" s="0" t="n">
        <f aca="false">VLOOKUP($D2095,metadata!$B$2:$S$451,17,0)</f>
        <v>25</v>
      </c>
      <c r="U2095" s="0" t="str">
        <f aca="false">VLOOKUP($D2095,metadata!$B$2:$S$451,18,0)</f>
        <v/>
      </c>
      <c r="V2095" s="0" t="n">
        <f aca="false">VLOOKUP($D2095,metadata!$B$2:$Z$451,19,0)</f>
        <v>49.66</v>
      </c>
      <c r="W2095" s="0" t="str">
        <f aca="false">VLOOKUP($D2095,metadata!$B$2:$Z$451,20,0)</f>
        <v>acc</v>
      </c>
      <c r="X2095" s="0" t="str">
        <f aca="false">VLOOKUP($D2095,metadata!$B$2:$Z$451,21,0)</f>
        <v/>
      </c>
      <c r="Y2095" s="0" t="str">
        <f aca="false">VLOOKUP($D2095,metadata!$B$2:$Z$451,22,0)</f>
        <v>t-52</v>
      </c>
      <c r="Z2095" s="0" t="str">
        <f aca="false">VLOOKUP($D2095,metadata!$B$2:$Z$451,23,0)</f>
        <v/>
      </c>
      <c r="AA2095" s="0" t="str">
        <f aca="false">VLOOKUP($D2095,metadata!$B$2:$Z$451,24,0)</f>
        <v/>
      </c>
      <c r="AB2095" s="0" t="str">
        <f aca="false">VLOOKUP($D2095,metadata!$B$2:$Z$451,25,0)</f>
        <v/>
      </c>
      <c r="AC2095" s="0" t="n">
        <v>13</v>
      </c>
      <c r="AD2095" s="0" t="n">
        <v>45</v>
      </c>
      <c r="AF2095" s="0" t="n">
        <f aca="false">IF(AE2095="",V2095,AE2095)</f>
        <v>49.66</v>
      </c>
      <c r="AG2095" s="0" t="n">
        <f aca="false">ROUND(AC2095,1)</f>
        <v>13</v>
      </c>
      <c r="AH2095" s="0" t="n">
        <v>2016</v>
      </c>
      <c r="AI2095" s="0" t="s">
        <v>37</v>
      </c>
      <c r="AJ2095" s="0" t="s">
        <v>38</v>
      </c>
    </row>
    <row r="2096" customFormat="false" ht="13.8" hidden="false" customHeight="false" outlineLevel="0" collapsed="false">
      <c r="C2096" s="0" t="n">
        <v>2104</v>
      </c>
      <c r="D2096" s="3" t="str">
        <f aca="false">VLOOKUP(C2096,$A$1:$B$451,2)</f>
        <v>52-Tsukuba</v>
      </c>
      <c r="E2096" s="0" t="str">
        <f aca="false">VLOOKUP($D2096,metadata!$B$2:$S$451,2,0)</f>
        <v>Tanaka, K; Murata, K</v>
      </c>
      <c r="F2096" s="0" t="str">
        <f aca="false">VLOOKUP($D2096,metadata!$B$2:$S$451,3,0)</f>
        <v>Rapid evolution of photoperiodic response in a recently introduced insect Ophraella communa along geographic gradients</v>
      </c>
      <c r="G2096" s="0" t="str">
        <f aca="false">VLOOKUP($D2096,metadata!$B$2:$S$451,4,0)</f>
        <v>10.1111/ens.12200</v>
      </c>
      <c r="H2096" s="0" t="str">
        <f aca="false">VLOOKUP($D2096,metadata!$B$2:$S$451,5,0)</f>
        <v>y</v>
      </c>
      <c r="I2096" s="0" t="str">
        <f aca="false">VLOOKUP($D2096,metadata!$B$2:$S$451,6,0)</f>
        <v>a</v>
      </c>
      <c r="J2096" s="0" t="str">
        <f aca="false">VLOOKUP($D2096,metadata!$B$2:$S$451,7,0)</f>
        <v>i</v>
      </c>
      <c r="K2096" s="0" t="n">
        <f aca="false">VLOOKUP($D2096,metadata!$B$2:$S$451,8,0)</f>
        <v>7</v>
      </c>
      <c r="L2096" s="0" t="n">
        <f aca="false">VLOOKUP($D2096,metadata!$B$2:$S$451,9,0)</f>
        <v>3</v>
      </c>
      <c r="M2096" s="0" t="str">
        <f aca="false">VLOOKUP($D2096,metadata!$B$2:$S$451,10,0)</f>
        <v/>
      </c>
      <c r="N2096" s="0" t="str">
        <f aca="false">VLOOKUP($D2096,metadata!$B$2:$S$451,11,0)</f>
        <v>Ophraella communa</v>
      </c>
      <c r="O2096" s="0" t="str">
        <f aca="false">VLOOKUP($D2096,metadata!$B$2:$S$451,12,0)</f>
        <v>coleoptera</v>
      </c>
      <c r="P2096" s="0" t="str">
        <f aca="false">VLOOKUP($D2096,metadata!$B$2:$S$451,13,0)</f>
        <v>Tsukuba</v>
      </c>
      <c r="Q2096" s="0" t="n">
        <f aca="false">VLOOKUP($D2096,metadata!$B$2:$S$451,14,0)</f>
        <v>36.0333333333333</v>
      </c>
      <c r="R2096" s="0" t="n">
        <f aca="false">VLOOKUP($D2096,metadata!$B$2:$S$451,15,0)</f>
        <v>140.116666666667</v>
      </c>
      <c r="S2096" s="0" t="str">
        <f aca="false">VLOOKUP($D2096,metadata!$B$2:$S$451,16,0)</f>
        <v/>
      </c>
      <c r="T2096" s="0" t="n">
        <f aca="false">VLOOKUP($D2096,metadata!$B$2:$S$451,17,0)</f>
        <v>25</v>
      </c>
      <c r="U2096" s="0" t="str">
        <f aca="false">VLOOKUP($D2096,metadata!$B$2:$S$451,18,0)</f>
        <v/>
      </c>
      <c r="V2096" s="0" t="n">
        <f aca="false">VLOOKUP($D2096,metadata!$B$2:$Z$451,19,0)</f>
        <v>49.66</v>
      </c>
      <c r="W2096" s="0" t="str">
        <f aca="false">VLOOKUP($D2096,metadata!$B$2:$Z$451,20,0)</f>
        <v>acc</v>
      </c>
      <c r="X2096" s="0" t="str">
        <f aca="false">VLOOKUP($D2096,metadata!$B$2:$Z$451,21,0)</f>
        <v/>
      </c>
      <c r="Y2096" s="0" t="str">
        <f aca="false">VLOOKUP($D2096,metadata!$B$2:$Z$451,22,0)</f>
        <v>t-52</v>
      </c>
      <c r="Z2096" s="0" t="str">
        <f aca="false">VLOOKUP($D2096,metadata!$B$2:$Z$451,23,0)</f>
        <v/>
      </c>
      <c r="AA2096" s="0" t="str">
        <f aca="false">VLOOKUP($D2096,metadata!$B$2:$Z$451,24,0)</f>
        <v/>
      </c>
      <c r="AB2096" s="0" t="str">
        <f aca="false">VLOOKUP($D2096,metadata!$B$2:$Z$451,25,0)</f>
        <v/>
      </c>
      <c r="AC2096" s="0" t="n">
        <v>14</v>
      </c>
      <c r="AD2096" s="0" t="n">
        <v>5.8</v>
      </c>
      <c r="AF2096" s="0" t="n">
        <f aca="false">IF(AE2096="",V2096,AE2096)</f>
        <v>49.66</v>
      </c>
      <c r="AG2096" s="0" t="n">
        <f aca="false">ROUND(AC2096,1)</f>
        <v>14</v>
      </c>
      <c r="AH2096" s="0" t="n">
        <v>2016</v>
      </c>
      <c r="AI2096" s="0" t="s">
        <v>37</v>
      </c>
      <c r="AJ2096" s="0" t="s">
        <v>38</v>
      </c>
    </row>
    <row r="2097" customFormat="false" ht="13.8" hidden="true" customHeight="false" outlineLevel="0" collapsed="false">
      <c r="C2097" s="0" t="n">
        <v>2105</v>
      </c>
      <c r="D2097" s="3" t="str">
        <f aca="false">VLOOKUP(C2097,$A$1:$B$451,2)</f>
        <v>52-Ogi</v>
      </c>
      <c r="E2097" s="0" t="str">
        <f aca="false">VLOOKUP($D2097,metadata!$B$2:$S$451,2,0)</f>
        <v>Tanaka, K; Murata, K</v>
      </c>
      <c r="F2097" s="0" t="str">
        <f aca="false">VLOOKUP($D2097,metadata!$B$2:$S$451,3,0)</f>
        <v>Rapid evolution of photoperiodic response in a recently introduced insect Ophraella communa along geographic gradients</v>
      </c>
      <c r="G2097" s="0" t="str">
        <f aca="false">VLOOKUP($D2097,metadata!$B$2:$S$451,4,0)</f>
        <v>10.1111/ens.12200</v>
      </c>
      <c r="H2097" s="0" t="str">
        <f aca="false">VLOOKUP($D2097,metadata!$B$2:$S$451,5,0)</f>
        <v>y</v>
      </c>
      <c r="I2097" s="0" t="str">
        <f aca="false">VLOOKUP($D2097,metadata!$B$2:$S$451,6,0)</f>
        <v>a</v>
      </c>
      <c r="J2097" s="0" t="str">
        <f aca="false">VLOOKUP($D2097,metadata!$B$2:$S$451,7,0)</f>
        <v>i</v>
      </c>
      <c r="K2097" s="0" t="n">
        <f aca="false">VLOOKUP($D2097,metadata!$B$2:$S$451,8,0)</f>
        <v>7</v>
      </c>
      <c r="L2097" s="0" t="n">
        <f aca="false">VLOOKUP($D2097,metadata!$B$2:$S$451,9,0)</f>
        <v>4</v>
      </c>
      <c r="M2097" s="0" t="str">
        <f aca="false">VLOOKUP($D2097,metadata!$B$2:$S$451,10,0)</f>
        <v/>
      </c>
      <c r="N2097" s="0" t="str">
        <f aca="false">VLOOKUP($D2097,metadata!$B$2:$S$451,11,0)</f>
        <v>Ophraella communa</v>
      </c>
      <c r="O2097" s="0" t="str">
        <f aca="false">VLOOKUP($D2097,metadata!$B$2:$S$451,12,0)</f>
        <v>coleoptera</v>
      </c>
      <c r="P2097" s="0" t="str">
        <f aca="false">VLOOKUP($D2097,metadata!$B$2:$S$451,13,0)</f>
        <v>Ogi</v>
      </c>
      <c r="Q2097" s="0" t="n">
        <f aca="false">VLOOKUP($D2097,metadata!$B$2:$S$451,14,0)</f>
        <v>33.25</v>
      </c>
      <c r="R2097" s="0" t="n">
        <f aca="false">VLOOKUP($D2097,metadata!$B$2:$S$451,15,0)</f>
        <v>130.166666666667</v>
      </c>
      <c r="S2097" s="0" t="str">
        <f aca="false">VLOOKUP($D2097,metadata!$B$2:$S$451,16,0)</f>
        <v/>
      </c>
      <c r="T2097" s="0" t="n">
        <f aca="false">VLOOKUP($D2097,metadata!$B$2:$S$451,17,0)</f>
        <v>8</v>
      </c>
      <c r="U2097" s="0" t="str">
        <f aca="false">VLOOKUP($D2097,metadata!$B$2:$S$451,18,0)</f>
        <v/>
      </c>
      <c r="V2097" s="0" t="n">
        <f aca="false">VLOOKUP($D2097,metadata!$B$2:$Z$451,19,0)</f>
        <v>58</v>
      </c>
      <c r="W2097" s="0" t="str">
        <f aca="false">VLOOKUP($D2097,metadata!$B$2:$Z$451,20,0)</f>
        <v>acc</v>
      </c>
      <c r="X2097" s="0" t="str">
        <f aca="false">VLOOKUP($D2097,metadata!$B$2:$Z$451,21,0)</f>
        <v/>
      </c>
      <c r="Y2097" s="0" t="str">
        <f aca="false">VLOOKUP($D2097,metadata!$B$2:$Z$451,22,0)</f>
        <v>t-52</v>
      </c>
      <c r="Z2097" s="0" t="str">
        <f aca="false">VLOOKUP($D2097,metadata!$B$2:$Z$451,23,0)</f>
        <v/>
      </c>
      <c r="AA2097" s="0" t="str">
        <f aca="false">VLOOKUP($D2097,metadata!$B$2:$Z$451,24,0)</f>
        <v/>
      </c>
      <c r="AB2097" s="0" t="str">
        <f aca="false">VLOOKUP($D2097,metadata!$B$2:$Z$451,25,0)</f>
        <v/>
      </c>
      <c r="AC2097" s="0" t="n">
        <v>11</v>
      </c>
      <c r="AD2097" s="0" t="n">
        <v>53.2</v>
      </c>
      <c r="AF2097" s="0" t="n">
        <f aca="false">IF(AE2097="",V2097,AE2097)</f>
        <v>58</v>
      </c>
      <c r="AG2097" s="0" t="n">
        <f aca="false">ROUND(AC2097,1)</f>
        <v>11</v>
      </c>
      <c r="AH2097" s="0" t="n">
        <v>2016</v>
      </c>
      <c r="AI2097" s="0" t="s">
        <v>37</v>
      </c>
      <c r="AJ2097" s="0" t="s">
        <v>38</v>
      </c>
    </row>
    <row r="2098" customFormat="false" ht="13.8" hidden="true" customHeight="false" outlineLevel="0" collapsed="false">
      <c r="C2098" s="0" t="n">
        <v>2106</v>
      </c>
      <c r="D2098" s="3" t="str">
        <f aca="false">VLOOKUP(C2098,$A$1:$B$451,2)</f>
        <v>52-Ogi</v>
      </c>
      <c r="E2098" s="0" t="str">
        <f aca="false">VLOOKUP($D2098,metadata!$B$2:$S$451,2,0)</f>
        <v>Tanaka, K; Murata, K</v>
      </c>
      <c r="F2098" s="0" t="str">
        <f aca="false">VLOOKUP($D2098,metadata!$B$2:$S$451,3,0)</f>
        <v>Rapid evolution of photoperiodic response in a recently introduced insect Ophraella communa along geographic gradients</v>
      </c>
      <c r="G2098" s="0" t="str">
        <f aca="false">VLOOKUP($D2098,metadata!$B$2:$S$451,4,0)</f>
        <v>10.1111/ens.12200</v>
      </c>
      <c r="H2098" s="0" t="str">
        <f aca="false">VLOOKUP($D2098,metadata!$B$2:$S$451,5,0)</f>
        <v>y</v>
      </c>
      <c r="I2098" s="0" t="str">
        <f aca="false">VLOOKUP($D2098,metadata!$B$2:$S$451,6,0)</f>
        <v>a</v>
      </c>
      <c r="J2098" s="0" t="str">
        <f aca="false">VLOOKUP($D2098,metadata!$B$2:$S$451,7,0)</f>
        <v>i</v>
      </c>
      <c r="K2098" s="0" t="n">
        <f aca="false">VLOOKUP($D2098,metadata!$B$2:$S$451,8,0)</f>
        <v>7</v>
      </c>
      <c r="L2098" s="0" t="n">
        <f aca="false">VLOOKUP($D2098,metadata!$B$2:$S$451,9,0)</f>
        <v>4</v>
      </c>
      <c r="M2098" s="0" t="str">
        <f aca="false">VLOOKUP($D2098,metadata!$B$2:$S$451,10,0)</f>
        <v/>
      </c>
      <c r="N2098" s="0" t="str">
        <f aca="false">VLOOKUP($D2098,metadata!$B$2:$S$451,11,0)</f>
        <v>Ophraella communa</v>
      </c>
      <c r="O2098" s="0" t="str">
        <f aca="false">VLOOKUP($D2098,metadata!$B$2:$S$451,12,0)</f>
        <v>coleoptera</v>
      </c>
      <c r="P2098" s="0" t="str">
        <f aca="false">VLOOKUP($D2098,metadata!$B$2:$S$451,13,0)</f>
        <v>Ogi</v>
      </c>
      <c r="Q2098" s="0" t="n">
        <f aca="false">VLOOKUP($D2098,metadata!$B$2:$S$451,14,0)</f>
        <v>33.25</v>
      </c>
      <c r="R2098" s="0" t="n">
        <f aca="false">VLOOKUP($D2098,metadata!$B$2:$S$451,15,0)</f>
        <v>130.166666666667</v>
      </c>
      <c r="S2098" s="0" t="str">
        <f aca="false">VLOOKUP($D2098,metadata!$B$2:$S$451,16,0)</f>
        <v/>
      </c>
      <c r="T2098" s="0" t="n">
        <f aca="false">VLOOKUP($D2098,metadata!$B$2:$S$451,17,0)</f>
        <v>8</v>
      </c>
      <c r="U2098" s="0" t="str">
        <f aca="false">VLOOKUP($D2098,metadata!$B$2:$S$451,18,0)</f>
        <v/>
      </c>
      <c r="V2098" s="0" t="n">
        <f aca="false">VLOOKUP($D2098,metadata!$B$2:$Z$451,19,0)</f>
        <v>58</v>
      </c>
      <c r="W2098" s="0" t="str">
        <f aca="false">VLOOKUP($D2098,metadata!$B$2:$Z$451,20,0)</f>
        <v>acc</v>
      </c>
      <c r="X2098" s="0" t="str">
        <f aca="false">VLOOKUP($D2098,metadata!$B$2:$Z$451,21,0)</f>
        <v/>
      </c>
      <c r="Y2098" s="0" t="str">
        <f aca="false">VLOOKUP($D2098,metadata!$B$2:$Z$451,22,0)</f>
        <v>t-52</v>
      </c>
      <c r="Z2098" s="0" t="str">
        <f aca="false">VLOOKUP($D2098,metadata!$B$2:$Z$451,23,0)</f>
        <v/>
      </c>
      <c r="AA2098" s="0" t="str">
        <f aca="false">VLOOKUP($D2098,metadata!$B$2:$Z$451,24,0)</f>
        <v/>
      </c>
      <c r="AB2098" s="0" t="str">
        <f aca="false">VLOOKUP($D2098,metadata!$B$2:$Z$451,25,0)</f>
        <v/>
      </c>
      <c r="AC2098" s="0" t="n">
        <v>12</v>
      </c>
      <c r="AD2098" s="0" t="n">
        <v>28.6</v>
      </c>
      <c r="AF2098" s="0" t="n">
        <f aca="false">IF(AE2098="",V2098,AE2098)</f>
        <v>58</v>
      </c>
      <c r="AG2098" s="0" t="n">
        <f aca="false">ROUND(AC2098,1)</f>
        <v>12</v>
      </c>
      <c r="AH2098" s="0" t="n">
        <v>2016</v>
      </c>
      <c r="AI2098" s="0" t="s">
        <v>37</v>
      </c>
      <c r="AJ2098" s="0" t="s">
        <v>38</v>
      </c>
    </row>
    <row r="2099" customFormat="false" ht="13.8" hidden="true" customHeight="false" outlineLevel="0" collapsed="false">
      <c r="C2099" s="0" t="n">
        <v>2107</v>
      </c>
      <c r="D2099" s="3" t="str">
        <f aca="false">VLOOKUP(C2099,$A$1:$B$451,2)</f>
        <v>52-Ogi</v>
      </c>
      <c r="E2099" s="0" t="str">
        <f aca="false">VLOOKUP($D2099,metadata!$B$2:$S$451,2,0)</f>
        <v>Tanaka, K; Murata, K</v>
      </c>
      <c r="F2099" s="0" t="str">
        <f aca="false">VLOOKUP($D2099,metadata!$B$2:$S$451,3,0)</f>
        <v>Rapid evolution of photoperiodic response in a recently introduced insect Ophraella communa along geographic gradients</v>
      </c>
      <c r="G2099" s="0" t="str">
        <f aca="false">VLOOKUP($D2099,metadata!$B$2:$S$451,4,0)</f>
        <v>10.1111/ens.12200</v>
      </c>
      <c r="H2099" s="0" t="str">
        <f aca="false">VLOOKUP($D2099,metadata!$B$2:$S$451,5,0)</f>
        <v>y</v>
      </c>
      <c r="I2099" s="0" t="str">
        <f aca="false">VLOOKUP($D2099,metadata!$B$2:$S$451,6,0)</f>
        <v>a</v>
      </c>
      <c r="J2099" s="0" t="str">
        <f aca="false">VLOOKUP($D2099,metadata!$B$2:$S$451,7,0)</f>
        <v>i</v>
      </c>
      <c r="K2099" s="0" t="n">
        <f aca="false">VLOOKUP($D2099,metadata!$B$2:$S$451,8,0)</f>
        <v>7</v>
      </c>
      <c r="L2099" s="0" t="n">
        <f aca="false">VLOOKUP($D2099,metadata!$B$2:$S$451,9,0)</f>
        <v>4</v>
      </c>
      <c r="M2099" s="0" t="str">
        <f aca="false">VLOOKUP($D2099,metadata!$B$2:$S$451,10,0)</f>
        <v/>
      </c>
      <c r="N2099" s="0" t="str">
        <f aca="false">VLOOKUP($D2099,metadata!$B$2:$S$451,11,0)</f>
        <v>Ophraella communa</v>
      </c>
      <c r="O2099" s="0" t="str">
        <f aca="false">VLOOKUP($D2099,metadata!$B$2:$S$451,12,0)</f>
        <v>coleoptera</v>
      </c>
      <c r="P2099" s="0" t="str">
        <f aca="false">VLOOKUP($D2099,metadata!$B$2:$S$451,13,0)</f>
        <v>Ogi</v>
      </c>
      <c r="Q2099" s="0" t="n">
        <f aca="false">VLOOKUP($D2099,metadata!$B$2:$S$451,14,0)</f>
        <v>33.25</v>
      </c>
      <c r="R2099" s="0" t="n">
        <f aca="false">VLOOKUP($D2099,metadata!$B$2:$S$451,15,0)</f>
        <v>130.166666666667</v>
      </c>
      <c r="S2099" s="0" t="str">
        <f aca="false">VLOOKUP($D2099,metadata!$B$2:$S$451,16,0)</f>
        <v/>
      </c>
      <c r="T2099" s="0" t="n">
        <f aca="false">VLOOKUP($D2099,metadata!$B$2:$S$451,17,0)</f>
        <v>8</v>
      </c>
      <c r="U2099" s="0" t="str">
        <f aca="false">VLOOKUP($D2099,metadata!$B$2:$S$451,18,0)</f>
        <v/>
      </c>
      <c r="V2099" s="0" t="n">
        <f aca="false">VLOOKUP($D2099,metadata!$B$2:$Z$451,19,0)</f>
        <v>58</v>
      </c>
      <c r="W2099" s="0" t="str">
        <f aca="false">VLOOKUP($D2099,metadata!$B$2:$Z$451,20,0)</f>
        <v>acc</v>
      </c>
      <c r="X2099" s="0" t="str">
        <f aca="false">VLOOKUP($D2099,metadata!$B$2:$Z$451,21,0)</f>
        <v/>
      </c>
      <c r="Y2099" s="0" t="str">
        <f aca="false">VLOOKUP($D2099,metadata!$B$2:$Z$451,22,0)</f>
        <v>t-52</v>
      </c>
      <c r="Z2099" s="0" t="str">
        <f aca="false">VLOOKUP($D2099,metadata!$B$2:$Z$451,23,0)</f>
        <v/>
      </c>
      <c r="AA2099" s="0" t="str">
        <f aca="false">VLOOKUP($D2099,metadata!$B$2:$Z$451,24,0)</f>
        <v/>
      </c>
      <c r="AB2099" s="0" t="str">
        <f aca="false">VLOOKUP($D2099,metadata!$B$2:$Z$451,25,0)</f>
        <v/>
      </c>
      <c r="AC2099" s="0" t="n">
        <v>13</v>
      </c>
      <c r="AD2099" s="0" t="n">
        <v>7.3</v>
      </c>
      <c r="AF2099" s="0" t="n">
        <f aca="false">IF(AE2099="",V2099,AE2099)</f>
        <v>58</v>
      </c>
      <c r="AG2099" s="0" t="n">
        <f aca="false">ROUND(AC2099,1)</f>
        <v>13</v>
      </c>
      <c r="AH2099" s="0" t="n">
        <v>2016</v>
      </c>
      <c r="AI2099" s="0" t="s">
        <v>37</v>
      </c>
      <c r="AJ2099" s="0" t="s">
        <v>38</v>
      </c>
    </row>
    <row r="2100" customFormat="false" ht="13.8" hidden="true" customHeight="false" outlineLevel="0" collapsed="false">
      <c r="C2100" s="0" t="n">
        <v>2108</v>
      </c>
      <c r="D2100" s="3" t="str">
        <f aca="false">VLOOKUP(C2100,$A$1:$B$451,2)</f>
        <v>52-Ogi</v>
      </c>
      <c r="E2100" s="0" t="str">
        <f aca="false">VLOOKUP($D2100,metadata!$B$2:$S$451,2,0)</f>
        <v>Tanaka, K; Murata, K</v>
      </c>
      <c r="F2100" s="0" t="str">
        <f aca="false">VLOOKUP($D2100,metadata!$B$2:$S$451,3,0)</f>
        <v>Rapid evolution of photoperiodic response in a recently introduced insect Ophraella communa along geographic gradients</v>
      </c>
      <c r="G2100" s="0" t="str">
        <f aca="false">VLOOKUP($D2100,metadata!$B$2:$S$451,4,0)</f>
        <v>10.1111/ens.12200</v>
      </c>
      <c r="H2100" s="0" t="str">
        <f aca="false">VLOOKUP($D2100,metadata!$B$2:$S$451,5,0)</f>
        <v>y</v>
      </c>
      <c r="I2100" s="0" t="str">
        <f aca="false">VLOOKUP($D2100,metadata!$B$2:$S$451,6,0)</f>
        <v>a</v>
      </c>
      <c r="J2100" s="0" t="str">
        <f aca="false">VLOOKUP($D2100,metadata!$B$2:$S$451,7,0)</f>
        <v>i</v>
      </c>
      <c r="K2100" s="0" t="n">
        <f aca="false">VLOOKUP($D2100,metadata!$B$2:$S$451,8,0)</f>
        <v>7</v>
      </c>
      <c r="L2100" s="0" t="n">
        <f aca="false">VLOOKUP($D2100,metadata!$B$2:$S$451,9,0)</f>
        <v>4</v>
      </c>
      <c r="M2100" s="0" t="str">
        <f aca="false">VLOOKUP($D2100,metadata!$B$2:$S$451,10,0)</f>
        <v/>
      </c>
      <c r="N2100" s="0" t="str">
        <f aca="false">VLOOKUP($D2100,metadata!$B$2:$S$451,11,0)</f>
        <v>Ophraella communa</v>
      </c>
      <c r="O2100" s="0" t="str">
        <f aca="false">VLOOKUP($D2100,metadata!$B$2:$S$451,12,0)</f>
        <v>coleoptera</v>
      </c>
      <c r="P2100" s="0" t="str">
        <f aca="false">VLOOKUP($D2100,metadata!$B$2:$S$451,13,0)</f>
        <v>Ogi</v>
      </c>
      <c r="Q2100" s="0" t="n">
        <f aca="false">VLOOKUP($D2100,metadata!$B$2:$S$451,14,0)</f>
        <v>33.25</v>
      </c>
      <c r="R2100" s="0" t="n">
        <f aca="false">VLOOKUP($D2100,metadata!$B$2:$S$451,15,0)</f>
        <v>130.166666666667</v>
      </c>
      <c r="S2100" s="0" t="str">
        <f aca="false">VLOOKUP($D2100,metadata!$B$2:$S$451,16,0)</f>
        <v/>
      </c>
      <c r="T2100" s="0" t="n">
        <f aca="false">VLOOKUP($D2100,metadata!$B$2:$S$451,17,0)</f>
        <v>8</v>
      </c>
      <c r="U2100" s="0" t="str">
        <f aca="false">VLOOKUP($D2100,metadata!$B$2:$S$451,18,0)</f>
        <v/>
      </c>
      <c r="V2100" s="0" t="n">
        <f aca="false">VLOOKUP($D2100,metadata!$B$2:$Z$451,19,0)</f>
        <v>58</v>
      </c>
      <c r="W2100" s="0" t="str">
        <f aca="false">VLOOKUP($D2100,metadata!$B$2:$Z$451,20,0)</f>
        <v>acc</v>
      </c>
      <c r="X2100" s="0" t="str">
        <f aca="false">VLOOKUP($D2100,metadata!$B$2:$Z$451,21,0)</f>
        <v/>
      </c>
      <c r="Y2100" s="0" t="str">
        <f aca="false">VLOOKUP($D2100,metadata!$B$2:$Z$451,22,0)</f>
        <v>t-52</v>
      </c>
      <c r="Z2100" s="0" t="str">
        <f aca="false">VLOOKUP($D2100,metadata!$B$2:$Z$451,23,0)</f>
        <v/>
      </c>
      <c r="AA2100" s="0" t="str">
        <f aca="false">VLOOKUP($D2100,metadata!$B$2:$Z$451,24,0)</f>
        <v/>
      </c>
      <c r="AB2100" s="0" t="str">
        <f aca="false">VLOOKUP($D2100,metadata!$B$2:$Z$451,25,0)</f>
        <v/>
      </c>
      <c r="AC2100" s="0" t="n">
        <v>14</v>
      </c>
      <c r="AD2100" s="0" t="n">
        <v>0</v>
      </c>
      <c r="AF2100" s="0" t="n">
        <f aca="false">IF(AE2100="",V2100,AE2100)</f>
        <v>58</v>
      </c>
      <c r="AG2100" s="0" t="n">
        <f aca="false">ROUND(AC2100,1)</f>
        <v>14</v>
      </c>
      <c r="AH2100" s="0" t="n">
        <v>2016</v>
      </c>
      <c r="AI2100" s="0" t="s">
        <v>37</v>
      </c>
      <c r="AJ2100" s="0" t="s">
        <v>38</v>
      </c>
    </row>
    <row r="2101" customFormat="false" ht="13.8" hidden="false" customHeight="false" outlineLevel="0" collapsed="false">
      <c r="C2101" s="0" t="n">
        <v>2109</v>
      </c>
      <c r="D2101" s="3" t="str">
        <f aca="false">VLOOKUP(C2101,$A$1:$B$451,2)</f>
        <v>52-Ibusuki1</v>
      </c>
      <c r="E2101" s="0" t="str">
        <f aca="false">VLOOKUP($D2101,metadata!$B$2:$S$451,2,0)</f>
        <v>Tanaka, K; Murata, K</v>
      </c>
      <c r="F2101" s="0" t="str">
        <f aca="false">VLOOKUP($D2101,metadata!$B$2:$S$451,3,0)</f>
        <v>Rapid evolution of photoperiodic response in a recently introduced insect Ophraella communa along geographic gradients</v>
      </c>
      <c r="G2101" s="0" t="str">
        <f aca="false">VLOOKUP($D2101,metadata!$B$2:$S$451,4,0)</f>
        <v>10.1111/ens.12200</v>
      </c>
      <c r="H2101" s="0" t="str">
        <f aca="false">VLOOKUP($D2101,metadata!$B$2:$S$451,5,0)</f>
        <v>y</v>
      </c>
      <c r="I2101" s="0" t="str">
        <f aca="false">VLOOKUP($D2101,metadata!$B$2:$S$451,6,0)</f>
        <v>a</v>
      </c>
      <c r="J2101" s="0" t="str">
        <f aca="false">VLOOKUP($D2101,metadata!$B$2:$S$451,7,0)</f>
        <v>i</v>
      </c>
      <c r="K2101" s="0" t="n">
        <f aca="false">VLOOKUP($D2101,metadata!$B$2:$S$451,8,0)</f>
        <v>7</v>
      </c>
      <c r="L2101" s="0" t="n">
        <f aca="false">VLOOKUP($D2101,metadata!$B$2:$S$451,9,0)</f>
        <v>3</v>
      </c>
      <c r="M2101" s="0" t="str">
        <f aca="false">VLOOKUP($D2101,metadata!$B$2:$S$451,10,0)</f>
        <v/>
      </c>
      <c r="N2101" s="0" t="str">
        <f aca="false">VLOOKUP($D2101,metadata!$B$2:$S$451,11,0)</f>
        <v>Ophraella communa</v>
      </c>
      <c r="O2101" s="0" t="str">
        <f aca="false">VLOOKUP($D2101,metadata!$B$2:$S$451,12,0)</f>
        <v>coleoptera</v>
      </c>
      <c r="P2101" s="0" t="str">
        <f aca="false">VLOOKUP($D2101,metadata!$B$2:$S$451,13,0)</f>
        <v>Ibusuki1</v>
      </c>
      <c r="Q2101" s="0" t="n">
        <f aca="false">VLOOKUP($D2101,metadata!$B$2:$S$451,14,0)</f>
        <v>31.1833333333333</v>
      </c>
      <c r="R2101" s="0" t="n">
        <f aca="false">VLOOKUP($D2101,metadata!$B$2:$S$451,15,0)</f>
        <v>130.55</v>
      </c>
      <c r="S2101" s="0" t="str">
        <f aca="false">VLOOKUP($D2101,metadata!$B$2:$S$451,16,0)</f>
        <v/>
      </c>
      <c r="T2101" s="0" t="n">
        <f aca="false">VLOOKUP($D2101,metadata!$B$2:$S$451,17,0)</f>
        <v>28</v>
      </c>
      <c r="U2101" s="0" t="str">
        <f aca="false">VLOOKUP($D2101,metadata!$B$2:$S$451,18,0)</f>
        <v/>
      </c>
      <c r="V2101" s="0" t="n">
        <f aca="false">VLOOKUP($D2101,metadata!$B$2:$Z$451,19,0)</f>
        <v>59.66</v>
      </c>
      <c r="W2101" s="0" t="str">
        <f aca="false">VLOOKUP($D2101,metadata!$B$2:$Z$451,20,0)</f>
        <v>acc</v>
      </c>
      <c r="X2101" s="0" t="str">
        <f aca="false">VLOOKUP($D2101,metadata!$B$2:$Z$451,21,0)</f>
        <v/>
      </c>
      <c r="Y2101" s="0" t="str">
        <f aca="false">VLOOKUP($D2101,metadata!$B$2:$Z$451,22,0)</f>
        <v>t-52</v>
      </c>
      <c r="Z2101" s="0" t="str">
        <f aca="false">VLOOKUP($D2101,metadata!$B$2:$Z$451,23,0)</f>
        <v/>
      </c>
      <c r="AA2101" s="0" t="str">
        <f aca="false">VLOOKUP($D2101,metadata!$B$2:$Z$451,24,0)</f>
        <v/>
      </c>
      <c r="AB2101" s="0" t="str">
        <f aca="false">VLOOKUP($D2101,metadata!$B$2:$Z$451,25,0)</f>
        <v/>
      </c>
      <c r="AC2101" s="0" t="n">
        <v>12</v>
      </c>
      <c r="AD2101" s="0" t="n">
        <v>49.2</v>
      </c>
      <c r="AF2101" s="0" t="n">
        <f aca="false">IF(AE2101="",V2101,AE2101)</f>
        <v>59.66</v>
      </c>
      <c r="AG2101" s="0" t="n">
        <f aca="false">ROUND(AC2101,1)</f>
        <v>12</v>
      </c>
      <c r="AH2101" s="0" t="n">
        <v>2016</v>
      </c>
      <c r="AI2101" s="0" t="s">
        <v>37</v>
      </c>
      <c r="AJ2101" s="0" t="s">
        <v>38</v>
      </c>
    </row>
    <row r="2102" customFormat="false" ht="13.8" hidden="false" customHeight="false" outlineLevel="0" collapsed="false">
      <c r="C2102" s="0" t="n">
        <v>2110</v>
      </c>
      <c r="D2102" s="3" t="str">
        <f aca="false">VLOOKUP(C2102,$A$1:$B$451,2)</f>
        <v>52-Ibusuki1</v>
      </c>
      <c r="E2102" s="0" t="str">
        <f aca="false">VLOOKUP($D2102,metadata!$B$2:$S$451,2,0)</f>
        <v>Tanaka, K; Murata, K</v>
      </c>
      <c r="F2102" s="0" t="str">
        <f aca="false">VLOOKUP($D2102,metadata!$B$2:$S$451,3,0)</f>
        <v>Rapid evolution of photoperiodic response in a recently introduced insect Ophraella communa along geographic gradients</v>
      </c>
      <c r="G2102" s="0" t="str">
        <f aca="false">VLOOKUP($D2102,metadata!$B$2:$S$451,4,0)</f>
        <v>10.1111/ens.12200</v>
      </c>
      <c r="H2102" s="0" t="str">
        <f aca="false">VLOOKUP($D2102,metadata!$B$2:$S$451,5,0)</f>
        <v>y</v>
      </c>
      <c r="I2102" s="0" t="str">
        <f aca="false">VLOOKUP($D2102,metadata!$B$2:$S$451,6,0)</f>
        <v>a</v>
      </c>
      <c r="J2102" s="0" t="str">
        <f aca="false">VLOOKUP($D2102,metadata!$B$2:$S$451,7,0)</f>
        <v>i</v>
      </c>
      <c r="K2102" s="0" t="n">
        <f aca="false">VLOOKUP($D2102,metadata!$B$2:$S$451,8,0)</f>
        <v>7</v>
      </c>
      <c r="L2102" s="0" t="n">
        <f aca="false">VLOOKUP($D2102,metadata!$B$2:$S$451,9,0)</f>
        <v>3</v>
      </c>
      <c r="M2102" s="0" t="str">
        <f aca="false">VLOOKUP($D2102,metadata!$B$2:$S$451,10,0)</f>
        <v/>
      </c>
      <c r="N2102" s="0" t="str">
        <f aca="false">VLOOKUP($D2102,metadata!$B$2:$S$451,11,0)</f>
        <v>Ophraella communa</v>
      </c>
      <c r="O2102" s="0" t="str">
        <f aca="false">VLOOKUP($D2102,metadata!$B$2:$S$451,12,0)</f>
        <v>coleoptera</v>
      </c>
      <c r="P2102" s="0" t="str">
        <f aca="false">VLOOKUP($D2102,metadata!$B$2:$S$451,13,0)</f>
        <v>Ibusuki1</v>
      </c>
      <c r="Q2102" s="0" t="n">
        <f aca="false">VLOOKUP($D2102,metadata!$B$2:$S$451,14,0)</f>
        <v>31.1833333333333</v>
      </c>
      <c r="R2102" s="0" t="n">
        <f aca="false">VLOOKUP($D2102,metadata!$B$2:$S$451,15,0)</f>
        <v>130.55</v>
      </c>
      <c r="S2102" s="0" t="str">
        <f aca="false">VLOOKUP($D2102,metadata!$B$2:$S$451,16,0)</f>
        <v/>
      </c>
      <c r="T2102" s="0" t="n">
        <f aca="false">VLOOKUP($D2102,metadata!$B$2:$S$451,17,0)</f>
        <v>28</v>
      </c>
      <c r="U2102" s="0" t="str">
        <f aca="false">VLOOKUP($D2102,metadata!$B$2:$S$451,18,0)</f>
        <v/>
      </c>
      <c r="V2102" s="0" t="n">
        <f aca="false">VLOOKUP($D2102,metadata!$B$2:$Z$451,19,0)</f>
        <v>59.66</v>
      </c>
      <c r="W2102" s="0" t="str">
        <f aca="false">VLOOKUP($D2102,metadata!$B$2:$Z$451,20,0)</f>
        <v>acc</v>
      </c>
      <c r="X2102" s="0" t="str">
        <f aca="false">VLOOKUP($D2102,metadata!$B$2:$Z$451,21,0)</f>
        <v/>
      </c>
      <c r="Y2102" s="0" t="str">
        <f aca="false">VLOOKUP($D2102,metadata!$B$2:$Z$451,22,0)</f>
        <v>t-52</v>
      </c>
      <c r="Z2102" s="0" t="str">
        <f aca="false">VLOOKUP($D2102,metadata!$B$2:$Z$451,23,0)</f>
        <v/>
      </c>
      <c r="AA2102" s="0" t="str">
        <f aca="false">VLOOKUP($D2102,metadata!$B$2:$Z$451,24,0)</f>
        <v/>
      </c>
      <c r="AB2102" s="0" t="str">
        <f aca="false">VLOOKUP($D2102,metadata!$B$2:$Z$451,25,0)</f>
        <v/>
      </c>
      <c r="AC2102" s="0" t="n">
        <v>13</v>
      </c>
      <c r="AD2102" s="0" t="n">
        <v>36.2</v>
      </c>
      <c r="AF2102" s="0" t="n">
        <f aca="false">IF(AE2102="",V2102,AE2102)</f>
        <v>59.66</v>
      </c>
      <c r="AG2102" s="0" t="n">
        <f aca="false">ROUND(AC2102,1)</f>
        <v>13</v>
      </c>
      <c r="AH2102" s="0" t="n">
        <v>2016</v>
      </c>
      <c r="AI2102" s="0" t="s">
        <v>37</v>
      </c>
      <c r="AJ2102" s="0" t="s">
        <v>38</v>
      </c>
    </row>
    <row r="2103" customFormat="false" ht="13.8" hidden="false" customHeight="false" outlineLevel="0" collapsed="false">
      <c r="C2103" s="0" t="n">
        <v>2111</v>
      </c>
      <c r="D2103" s="3" t="str">
        <f aca="false">VLOOKUP(C2103,$A$1:$B$451,2)</f>
        <v>52-Ibusuki1</v>
      </c>
      <c r="E2103" s="0" t="str">
        <f aca="false">VLOOKUP($D2103,metadata!$B$2:$S$451,2,0)</f>
        <v>Tanaka, K; Murata, K</v>
      </c>
      <c r="F2103" s="0" t="str">
        <f aca="false">VLOOKUP($D2103,metadata!$B$2:$S$451,3,0)</f>
        <v>Rapid evolution of photoperiodic response in a recently introduced insect Ophraella communa along geographic gradients</v>
      </c>
      <c r="G2103" s="0" t="str">
        <f aca="false">VLOOKUP($D2103,metadata!$B$2:$S$451,4,0)</f>
        <v>10.1111/ens.12200</v>
      </c>
      <c r="H2103" s="0" t="str">
        <f aca="false">VLOOKUP($D2103,metadata!$B$2:$S$451,5,0)</f>
        <v>y</v>
      </c>
      <c r="I2103" s="0" t="str">
        <f aca="false">VLOOKUP($D2103,metadata!$B$2:$S$451,6,0)</f>
        <v>a</v>
      </c>
      <c r="J2103" s="0" t="str">
        <f aca="false">VLOOKUP($D2103,metadata!$B$2:$S$451,7,0)</f>
        <v>i</v>
      </c>
      <c r="K2103" s="0" t="n">
        <f aca="false">VLOOKUP($D2103,metadata!$B$2:$S$451,8,0)</f>
        <v>7</v>
      </c>
      <c r="L2103" s="0" t="n">
        <f aca="false">VLOOKUP($D2103,metadata!$B$2:$S$451,9,0)</f>
        <v>3</v>
      </c>
      <c r="M2103" s="0" t="str">
        <f aca="false">VLOOKUP($D2103,metadata!$B$2:$S$451,10,0)</f>
        <v/>
      </c>
      <c r="N2103" s="0" t="str">
        <f aca="false">VLOOKUP($D2103,metadata!$B$2:$S$451,11,0)</f>
        <v>Ophraella communa</v>
      </c>
      <c r="O2103" s="0" t="str">
        <f aca="false">VLOOKUP($D2103,metadata!$B$2:$S$451,12,0)</f>
        <v>coleoptera</v>
      </c>
      <c r="P2103" s="0" t="str">
        <f aca="false">VLOOKUP($D2103,metadata!$B$2:$S$451,13,0)</f>
        <v>Ibusuki1</v>
      </c>
      <c r="Q2103" s="0" t="n">
        <f aca="false">VLOOKUP($D2103,metadata!$B$2:$S$451,14,0)</f>
        <v>31.1833333333333</v>
      </c>
      <c r="R2103" s="0" t="n">
        <f aca="false">VLOOKUP($D2103,metadata!$B$2:$S$451,15,0)</f>
        <v>130.55</v>
      </c>
      <c r="S2103" s="0" t="str">
        <f aca="false">VLOOKUP($D2103,metadata!$B$2:$S$451,16,0)</f>
        <v/>
      </c>
      <c r="T2103" s="0" t="n">
        <f aca="false">VLOOKUP($D2103,metadata!$B$2:$S$451,17,0)</f>
        <v>28</v>
      </c>
      <c r="U2103" s="0" t="str">
        <f aca="false">VLOOKUP($D2103,metadata!$B$2:$S$451,18,0)</f>
        <v/>
      </c>
      <c r="V2103" s="0" t="n">
        <f aca="false">VLOOKUP($D2103,metadata!$B$2:$Z$451,19,0)</f>
        <v>59.66</v>
      </c>
      <c r="W2103" s="0" t="str">
        <f aca="false">VLOOKUP($D2103,metadata!$B$2:$Z$451,20,0)</f>
        <v>acc</v>
      </c>
      <c r="X2103" s="0" t="str">
        <f aca="false">VLOOKUP($D2103,metadata!$B$2:$Z$451,21,0)</f>
        <v/>
      </c>
      <c r="Y2103" s="0" t="str">
        <f aca="false">VLOOKUP($D2103,metadata!$B$2:$Z$451,22,0)</f>
        <v>t-52</v>
      </c>
      <c r="Z2103" s="0" t="str">
        <f aca="false">VLOOKUP($D2103,metadata!$B$2:$Z$451,23,0)</f>
        <v/>
      </c>
      <c r="AA2103" s="0" t="str">
        <f aca="false">VLOOKUP($D2103,metadata!$B$2:$Z$451,24,0)</f>
        <v/>
      </c>
      <c r="AB2103" s="0" t="str">
        <f aca="false">VLOOKUP($D2103,metadata!$B$2:$Z$451,25,0)</f>
        <v/>
      </c>
      <c r="AC2103" s="0" t="n">
        <v>14</v>
      </c>
      <c r="AD2103" s="0" t="n">
        <v>0</v>
      </c>
      <c r="AF2103" s="0" t="n">
        <f aca="false">IF(AE2103="",V2103,AE2103)</f>
        <v>59.66</v>
      </c>
      <c r="AG2103" s="0" t="n">
        <f aca="false">ROUND(AC2103,1)</f>
        <v>14</v>
      </c>
      <c r="AH2103" s="0" t="n">
        <v>2016</v>
      </c>
      <c r="AI2103" s="0" t="s">
        <v>37</v>
      </c>
      <c r="AJ2103" s="0" t="s">
        <v>38</v>
      </c>
    </row>
    <row r="2104" customFormat="false" ht="13.8" hidden="false" customHeight="false" outlineLevel="0" collapsed="false">
      <c r="C2104" s="0" t="n">
        <v>2112</v>
      </c>
      <c r="D2104" s="3" t="str">
        <f aca="false">VLOOKUP(C2104,$A$1:$B$451,2)</f>
        <v>52-Hirosaki</v>
      </c>
      <c r="E2104" s="0" t="str">
        <f aca="false">VLOOKUP($D2104,metadata!$B$2:$S$451,2,0)</f>
        <v>Tanaka, K; Murata, K</v>
      </c>
      <c r="F2104" s="0" t="str">
        <f aca="false">VLOOKUP($D2104,metadata!$B$2:$S$451,3,0)</f>
        <v>Rapid evolution of photoperiodic response in a recently introduced insect Ophraella communa along geographic gradients</v>
      </c>
      <c r="G2104" s="0" t="str">
        <f aca="false">VLOOKUP($D2104,metadata!$B$2:$S$451,4,0)</f>
        <v>10.1111/ens.12200</v>
      </c>
      <c r="H2104" s="0" t="str">
        <f aca="false">VLOOKUP($D2104,metadata!$B$2:$S$451,5,0)</f>
        <v>y</v>
      </c>
      <c r="I2104" s="0" t="str">
        <f aca="false">VLOOKUP($D2104,metadata!$B$2:$S$451,6,0)</f>
        <v>a</v>
      </c>
      <c r="J2104" s="0" t="str">
        <f aca="false">VLOOKUP($D2104,metadata!$B$2:$S$451,7,0)</f>
        <v>i</v>
      </c>
      <c r="K2104" s="0" t="n">
        <f aca="false">VLOOKUP($D2104,metadata!$B$2:$S$451,8,0)</f>
        <v>7</v>
      </c>
      <c r="L2104" s="0" t="n">
        <f aca="false">VLOOKUP($D2104,metadata!$B$2:$S$451,9,0)</f>
        <v>3</v>
      </c>
      <c r="M2104" s="0" t="str">
        <f aca="false">VLOOKUP($D2104,metadata!$B$2:$S$451,10,0)</f>
        <v/>
      </c>
      <c r="N2104" s="0" t="str">
        <f aca="false">VLOOKUP($D2104,metadata!$B$2:$S$451,11,0)</f>
        <v>Ophraella communa</v>
      </c>
      <c r="O2104" s="0" t="str">
        <f aca="false">VLOOKUP($D2104,metadata!$B$2:$S$451,12,0)</f>
        <v>coleoptera</v>
      </c>
      <c r="P2104" s="0" t="str">
        <f aca="false">VLOOKUP($D2104,metadata!$B$2:$S$451,13,0)</f>
        <v>Hirosaki</v>
      </c>
      <c r="Q2104" s="0" t="n">
        <f aca="false">VLOOKUP($D2104,metadata!$B$2:$S$451,14,0)</f>
        <v>40.6</v>
      </c>
      <c r="R2104" s="0" t="n">
        <f aca="false">VLOOKUP($D2104,metadata!$B$2:$S$451,15,0)</f>
        <v>140.45</v>
      </c>
      <c r="S2104" s="0" t="str">
        <f aca="false">VLOOKUP($D2104,metadata!$B$2:$S$451,16,0)</f>
        <v/>
      </c>
      <c r="T2104" s="0" t="n">
        <f aca="false">VLOOKUP($D2104,metadata!$B$2:$S$451,17,0)</f>
        <v>25</v>
      </c>
      <c r="U2104" s="0" t="str">
        <f aca="false">VLOOKUP($D2104,metadata!$B$2:$S$451,18,0)</f>
        <v/>
      </c>
      <c r="V2104" s="0" t="n">
        <f aca="false">VLOOKUP($D2104,metadata!$B$2:$Z$451,19,0)</f>
        <v>51</v>
      </c>
      <c r="W2104" s="0" t="str">
        <f aca="false">VLOOKUP($D2104,metadata!$B$2:$Z$451,20,0)</f>
        <v>acc</v>
      </c>
      <c r="X2104" s="0" t="str">
        <f aca="false">VLOOKUP($D2104,metadata!$B$2:$Z$451,21,0)</f>
        <v/>
      </c>
      <c r="Y2104" s="0" t="str">
        <f aca="false">VLOOKUP($D2104,metadata!$B$2:$Z$451,22,0)</f>
        <v>t-52</v>
      </c>
      <c r="Z2104" s="0" t="str">
        <f aca="false">VLOOKUP($D2104,metadata!$B$2:$Z$451,23,0)</f>
        <v/>
      </c>
      <c r="AA2104" s="0" t="str">
        <f aca="false">VLOOKUP($D2104,metadata!$B$2:$Z$451,24,0)</f>
        <v/>
      </c>
      <c r="AB2104" s="0" t="str">
        <f aca="false">VLOOKUP($D2104,metadata!$B$2:$Z$451,25,0)</f>
        <v/>
      </c>
      <c r="AC2104" s="0" t="n">
        <v>12</v>
      </c>
      <c r="AD2104" s="0" t="n">
        <v>97.8</v>
      </c>
      <c r="AF2104" s="0" t="n">
        <f aca="false">IF(AE2104="",V2104,AE2104)</f>
        <v>51</v>
      </c>
      <c r="AG2104" s="0" t="n">
        <f aca="false">ROUND(AC2104,1)</f>
        <v>12</v>
      </c>
      <c r="AH2104" s="0" t="n">
        <v>2016</v>
      </c>
      <c r="AI2104" s="0" t="s">
        <v>37</v>
      </c>
      <c r="AJ2104" s="0" t="s">
        <v>38</v>
      </c>
    </row>
    <row r="2105" customFormat="false" ht="13.8" hidden="false" customHeight="false" outlineLevel="0" collapsed="false">
      <c r="C2105" s="0" t="n">
        <v>2113</v>
      </c>
      <c r="D2105" s="3" t="str">
        <f aca="false">VLOOKUP(C2105,$A$1:$B$451,2)</f>
        <v>52-Hirosaki</v>
      </c>
      <c r="E2105" s="0" t="str">
        <f aca="false">VLOOKUP($D2105,metadata!$B$2:$S$451,2,0)</f>
        <v>Tanaka, K; Murata, K</v>
      </c>
      <c r="F2105" s="0" t="str">
        <f aca="false">VLOOKUP($D2105,metadata!$B$2:$S$451,3,0)</f>
        <v>Rapid evolution of photoperiodic response in a recently introduced insect Ophraella communa along geographic gradients</v>
      </c>
      <c r="G2105" s="0" t="str">
        <f aca="false">VLOOKUP($D2105,metadata!$B$2:$S$451,4,0)</f>
        <v>10.1111/ens.12200</v>
      </c>
      <c r="H2105" s="0" t="str">
        <f aca="false">VLOOKUP($D2105,metadata!$B$2:$S$451,5,0)</f>
        <v>y</v>
      </c>
      <c r="I2105" s="0" t="str">
        <f aca="false">VLOOKUP($D2105,metadata!$B$2:$S$451,6,0)</f>
        <v>a</v>
      </c>
      <c r="J2105" s="0" t="str">
        <f aca="false">VLOOKUP($D2105,metadata!$B$2:$S$451,7,0)</f>
        <v>i</v>
      </c>
      <c r="K2105" s="0" t="n">
        <f aca="false">VLOOKUP($D2105,metadata!$B$2:$S$451,8,0)</f>
        <v>7</v>
      </c>
      <c r="L2105" s="0" t="n">
        <f aca="false">VLOOKUP($D2105,metadata!$B$2:$S$451,9,0)</f>
        <v>3</v>
      </c>
      <c r="M2105" s="0" t="str">
        <f aca="false">VLOOKUP($D2105,metadata!$B$2:$S$451,10,0)</f>
        <v/>
      </c>
      <c r="N2105" s="0" t="str">
        <f aca="false">VLOOKUP($D2105,metadata!$B$2:$S$451,11,0)</f>
        <v>Ophraella communa</v>
      </c>
      <c r="O2105" s="0" t="str">
        <f aca="false">VLOOKUP($D2105,metadata!$B$2:$S$451,12,0)</f>
        <v>coleoptera</v>
      </c>
      <c r="P2105" s="0" t="str">
        <f aca="false">VLOOKUP($D2105,metadata!$B$2:$S$451,13,0)</f>
        <v>Hirosaki</v>
      </c>
      <c r="Q2105" s="0" t="n">
        <f aca="false">VLOOKUP($D2105,metadata!$B$2:$S$451,14,0)</f>
        <v>40.6</v>
      </c>
      <c r="R2105" s="0" t="n">
        <f aca="false">VLOOKUP($D2105,metadata!$B$2:$S$451,15,0)</f>
        <v>140.45</v>
      </c>
      <c r="S2105" s="0" t="str">
        <f aca="false">VLOOKUP($D2105,metadata!$B$2:$S$451,16,0)</f>
        <v/>
      </c>
      <c r="T2105" s="0" t="n">
        <f aca="false">VLOOKUP($D2105,metadata!$B$2:$S$451,17,0)</f>
        <v>25</v>
      </c>
      <c r="U2105" s="0" t="str">
        <f aca="false">VLOOKUP($D2105,metadata!$B$2:$S$451,18,0)</f>
        <v/>
      </c>
      <c r="V2105" s="0" t="n">
        <f aca="false">VLOOKUP($D2105,metadata!$B$2:$Z$451,19,0)</f>
        <v>51</v>
      </c>
      <c r="W2105" s="0" t="str">
        <f aca="false">VLOOKUP($D2105,metadata!$B$2:$Z$451,20,0)</f>
        <v>acc</v>
      </c>
      <c r="X2105" s="0" t="str">
        <f aca="false">VLOOKUP($D2105,metadata!$B$2:$Z$451,21,0)</f>
        <v/>
      </c>
      <c r="Y2105" s="0" t="str">
        <f aca="false">VLOOKUP($D2105,metadata!$B$2:$Z$451,22,0)</f>
        <v>t-52</v>
      </c>
      <c r="Z2105" s="0" t="str">
        <f aca="false">VLOOKUP($D2105,metadata!$B$2:$Z$451,23,0)</f>
        <v/>
      </c>
      <c r="AA2105" s="0" t="str">
        <f aca="false">VLOOKUP($D2105,metadata!$B$2:$Z$451,24,0)</f>
        <v/>
      </c>
      <c r="AB2105" s="0" t="str">
        <f aca="false">VLOOKUP($D2105,metadata!$B$2:$Z$451,25,0)</f>
        <v/>
      </c>
      <c r="AC2105" s="0" t="n">
        <v>13</v>
      </c>
      <c r="AD2105" s="0" t="n">
        <v>91.4</v>
      </c>
      <c r="AF2105" s="0" t="n">
        <f aca="false">IF(AE2105="",V2105,AE2105)</f>
        <v>51</v>
      </c>
      <c r="AG2105" s="0" t="n">
        <f aca="false">ROUND(AC2105,1)</f>
        <v>13</v>
      </c>
      <c r="AH2105" s="0" t="n">
        <v>2016</v>
      </c>
      <c r="AI2105" s="0" t="s">
        <v>37</v>
      </c>
      <c r="AJ2105" s="0" t="s">
        <v>38</v>
      </c>
    </row>
    <row r="2106" customFormat="false" ht="13.8" hidden="false" customHeight="false" outlineLevel="0" collapsed="false">
      <c r="C2106" s="0" t="n">
        <v>2114</v>
      </c>
      <c r="D2106" s="3" t="str">
        <f aca="false">VLOOKUP(C2106,$A$1:$B$451,2)</f>
        <v>52-Hirosaki</v>
      </c>
      <c r="E2106" s="0" t="str">
        <f aca="false">VLOOKUP($D2106,metadata!$B$2:$S$451,2,0)</f>
        <v>Tanaka, K; Murata, K</v>
      </c>
      <c r="F2106" s="0" t="str">
        <f aca="false">VLOOKUP($D2106,metadata!$B$2:$S$451,3,0)</f>
        <v>Rapid evolution of photoperiodic response in a recently introduced insect Ophraella communa along geographic gradients</v>
      </c>
      <c r="G2106" s="0" t="str">
        <f aca="false">VLOOKUP($D2106,metadata!$B$2:$S$451,4,0)</f>
        <v>10.1111/ens.12200</v>
      </c>
      <c r="H2106" s="0" t="str">
        <f aca="false">VLOOKUP($D2106,metadata!$B$2:$S$451,5,0)</f>
        <v>y</v>
      </c>
      <c r="I2106" s="0" t="str">
        <f aca="false">VLOOKUP($D2106,metadata!$B$2:$S$451,6,0)</f>
        <v>a</v>
      </c>
      <c r="J2106" s="0" t="str">
        <f aca="false">VLOOKUP($D2106,metadata!$B$2:$S$451,7,0)</f>
        <v>i</v>
      </c>
      <c r="K2106" s="0" t="n">
        <f aca="false">VLOOKUP($D2106,metadata!$B$2:$S$451,8,0)</f>
        <v>7</v>
      </c>
      <c r="L2106" s="0" t="n">
        <f aca="false">VLOOKUP($D2106,metadata!$B$2:$S$451,9,0)</f>
        <v>3</v>
      </c>
      <c r="M2106" s="0" t="str">
        <f aca="false">VLOOKUP($D2106,metadata!$B$2:$S$451,10,0)</f>
        <v/>
      </c>
      <c r="N2106" s="0" t="str">
        <f aca="false">VLOOKUP($D2106,metadata!$B$2:$S$451,11,0)</f>
        <v>Ophraella communa</v>
      </c>
      <c r="O2106" s="0" t="str">
        <f aca="false">VLOOKUP($D2106,metadata!$B$2:$S$451,12,0)</f>
        <v>coleoptera</v>
      </c>
      <c r="P2106" s="0" t="str">
        <f aca="false">VLOOKUP($D2106,metadata!$B$2:$S$451,13,0)</f>
        <v>Hirosaki</v>
      </c>
      <c r="Q2106" s="0" t="n">
        <f aca="false">VLOOKUP($D2106,metadata!$B$2:$S$451,14,0)</f>
        <v>40.6</v>
      </c>
      <c r="R2106" s="0" t="n">
        <f aca="false">VLOOKUP($D2106,metadata!$B$2:$S$451,15,0)</f>
        <v>140.45</v>
      </c>
      <c r="S2106" s="0" t="str">
        <f aca="false">VLOOKUP($D2106,metadata!$B$2:$S$451,16,0)</f>
        <v/>
      </c>
      <c r="T2106" s="0" t="n">
        <f aca="false">VLOOKUP($D2106,metadata!$B$2:$S$451,17,0)</f>
        <v>25</v>
      </c>
      <c r="U2106" s="0" t="str">
        <f aca="false">VLOOKUP($D2106,metadata!$B$2:$S$451,18,0)</f>
        <v/>
      </c>
      <c r="V2106" s="0" t="n">
        <f aca="false">VLOOKUP($D2106,metadata!$B$2:$Z$451,19,0)</f>
        <v>51</v>
      </c>
      <c r="W2106" s="0" t="str">
        <f aca="false">VLOOKUP($D2106,metadata!$B$2:$Z$451,20,0)</f>
        <v>acc</v>
      </c>
      <c r="X2106" s="0" t="str">
        <f aca="false">VLOOKUP($D2106,metadata!$B$2:$Z$451,21,0)</f>
        <v/>
      </c>
      <c r="Y2106" s="0" t="str">
        <f aca="false">VLOOKUP($D2106,metadata!$B$2:$Z$451,22,0)</f>
        <v>t-52</v>
      </c>
      <c r="Z2106" s="0" t="str">
        <f aca="false">VLOOKUP($D2106,metadata!$B$2:$Z$451,23,0)</f>
        <v/>
      </c>
      <c r="AA2106" s="0" t="str">
        <f aca="false">VLOOKUP($D2106,metadata!$B$2:$Z$451,24,0)</f>
        <v/>
      </c>
      <c r="AB2106" s="0" t="str">
        <f aca="false">VLOOKUP($D2106,metadata!$B$2:$Z$451,25,0)</f>
        <v/>
      </c>
      <c r="AC2106" s="0" t="n">
        <v>14</v>
      </c>
      <c r="AD2106" s="0" t="n">
        <v>22</v>
      </c>
      <c r="AF2106" s="0" t="n">
        <f aca="false">IF(AE2106="",V2106,AE2106)</f>
        <v>51</v>
      </c>
      <c r="AG2106" s="0" t="n">
        <f aca="false">ROUND(AC2106,1)</f>
        <v>14</v>
      </c>
      <c r="AH2106" s="0" t="n">
        <v>2016</v>
      </c>
      <c r="AI2106" s="0" t="s">
        <v>37</v>
      </c>
      <c r="AJ2106" s="0" t="s">
        <v>38</v>
      </c>
    </row>
    <row r="2107" customFormat="false" ht="13.8" hidden="true" customHeight="false" outlineLevel="0" collapsed="false">
      <c r="C2107" s="0" t="n">
        <v>2115</v>
      </c>
      <c r="D2107" s="3" t="str">
        <f aca="false">VLOOKUP(C2107,$A$1:$B$451,2)</f>
        <v>53-Pelkosenniemi1</v>
      </c>
      <c r="E2107" s="0" t="str">
        <f aca="false">VLOOKUP($D2107,metadata!$B$2:$S$451,2,0)</f>
        <v>Tyukmaeva, VI; Salminen, TS; Kankare, M; Knott, KE; Hoikkala, A</v>
      </c>
      <c r="F2107" s="0" t="str">
        <f aca="false">VLOOKUP($D2107,metadata!$B$2:$S$451,3,0)</f>
        <v>Adaptation to a seasonally varying environment: a strong latitudinal cline in reproductive diapause combined with high gene flow in Drosophila montana</v>
      </c>
      <c r="G2107" s="0" t="str">
        <f aca="false">VLOOKUP($D2107,metadata!$B$2:$S$451,4,0)</f>
        <v>10.1002/ece3.14</v>
      </c>
      <c r="H2107" s="0" t="str">
        <f aca="false">VLOOKUP($D2107,metadata!$B$2:$S$451,5,0)</f>
        <v>y</v>
      </c>
      <c r="I2107" s="0" t="str">
        <f aca="false">VLOOKUP($D2107,metadata!$B$2:$S$451,6,0)</f>
        <v>a</v>
      </c>
      <c r="J2107" s="0" t="str">
        <f aca="false">VLOOKUP($D2107,metadata!$B$2:$S$451,7,0)</f>
        <v>i</v>
      </c>
      <c r="K2107" s="0" t="n">
        <f aca="false">VLOOKUP($D2107,metadata!$B$2:$S$451,8,0)</f>
        <v>6</v>
      </c>
      <c r="L2107" s="0" t="n">
        <f aca="false">VLOOKUP($D2107,metadata!$B$2:$S$451,9,0)</f>
        <v>4</v>
      </c>
      <c r="M2107" s="0" t="str">
        <f aca="false">VLOOKUP($D2107,metadata!$B$2:$S$451,10,0)</f>
        <v/>
      </c>
      <c r="N2107" s="0" t="str">
        <f aca="false">VLOOKUP($D2107,metadata!$B$2:$S$451,11,0)</f>
        <v>Drosophila montana</v>
      </c>
      <c r="O2107" s="0" t="str">
        <f aca="false">VLOOKUP($D2107,metadata!$B$2:$S$451,12,0)</f>
        <v>diptera</v>
      </c>
      <c r="P2107" s="0" t="str">
        <f aca="false">VLOOKUP($D2107,metadata!$B$2:$S$451,13,0)</f>
        <v>Pelkosenniemi1</v>
      </c>
      <c r="Q2107" s="0" t="n">
        <f aca="false">VLOOKUP($D2107,metadata!$B$2:$S$451,14,0)</f>
        <v>67.1</v>
      </c>
      <c r="R2107" s="0" t="n">
        <f aca="false">VLOOKUP($D2107,metadata!$B$2:$S$451,15,0)</f>
        <v>27.5</v>
      </c>
      <c r="S2107" s="0" t="str">
        <f aca="false">VLOOKUP($D2107,metadata!$B$2:$S$451,16,0)</f>
        <v/>
      </c>
      <c r="T2107" s="0" t="str">
        <f aca="false">VLOOKUP($D2107,metadata!$B$2:$S$451,17,0)</f>
        <v/>
      </c>
      <c r="U2107" s="0" t="str">
        <f aca="false">VLOOKUP($D2107,metadata!$B$2:$S$451,18,0)</f>
        <v/>
      </c>
      <c r="V2107" s="0" t="n">
        <f aca="false">VLOOKUP($D2107,metadata!$B$2:$Z$451,19,0)</f>
        <v>115</v>
      </c>
      <c r="W2107" s="0" t="str">
        <f aca="false">VLOOKUP($D2107,metadata!$B$2:$Z$451,20,0)</f>
        <v>global average</v>
      </c>
      <c r="X2107" s="0" t="str">
        <f aca="false">VLOOKUP($D2107,metadata!$B$2:$Z$451,21,0)</f>
        <v/>
      </c>
      <c r="Y2107" s="0" t="str">
        <f aca="false">VLOOKUP($D2107,metadata!$B$2:$Z$451,22,0)</f>
        <v>53-2</v>
      </c>
      <c r="Z2107" s="0" t="str">
        <f aca="false">VLOOKUP($D2107,metadata!$B$2:$Z$451,23,0)</f>
        <v/>
      </c>
      <c r="AA2107" s="0" t="str">
        <f aca="false">VLOOKUP($D2107,metadata!$B$2:$Z$451,24,0)</f>
        <v>adult</v>
      </c>
      <c r="AB2107" s="0" t="str">
        <f aca="false">VLOOKUP($D2107,metadata!$B$2:$Z$451,25,0)</f>
        <v/>
      </c>
      <c r="AC2107" s="0" t="n">
        <v>16</v>
      </c>
      <c r="AD2107" s="0" t="n">
        <v>93.9271255060729</v>
      </c>
      <c r="AF2107" s="0" t="n">
        <f aca="false">IF(AE2107="",V2107,AE2107)</f>
        <v>115</v>
      </c>
      <c r="AG2107" s="0" t="n">
        <f aca="false">ROUND(AC2107,1)</f>
        <v>16</v>
      </c>
      <c r="AH2107" s="0" t="n">
        <v>2011</v>
      </c>
      <c r="AI2107" s="0" t="s">
        <v>37</v>
      </c>
      <c r="AJ2107" s="0" t="s">
        <v>37</v>
      </c>
    </row>
    <row r="2108" customFormat="false" ht="13.8" hidden="true" customHeight="false" outlineLevel="0" collapsed="false">
      <c r="C2108" s="0" t="n">
        <v>2116</v>
      </c>
      <c r="D2108" s="3" t="str">
        <f aca="false">VLOOKUP(C2108,$A$1:$B$451,2)</f>
        <v>53-Pelkosenniemi1</v>
      </c>
      <c r="E2108" s="0" t="str">
        <f aca="false">VLOOKUP($D2108,metadata!$B$2:$S$451,2,0)</f>
        <v>Tyukmaeva, VI; Salminen, TS; Kankare, M; Knott, KE; Hoikkala, A</v>
      </c>
      <c r="F2108" s="0" t="str">
        <f aca="false">VLOOKUP($D2108,metadata!$B$2:$S$451,3,0)</f>
        <v>Adaptation to a seasonally varying environment: a strong latitudinal cline in reproductive diapause combined with high gene flow in Drosophila montana</v>
      </c>
      <c r="G2108" s="0" t="str">
        <f aca="false">VLOOKUP($D2108,metadata!$B$2:$S$451,4,0)</f>
        <v>10.1002/ece3.14</v>
      </c>
      <c r="H2108" s="0" t="str">
        <f aca="false">VLOOKUP($D2108,metadata!$B$2:$S$451,5,0)</f>
        <v>y</v>
      </c>
      <c r="I2108" s="0" t="str">
        <f aca="false">VLOOKUP($D2108,metadata!$B$2:$S$451,6,0)</f>
        <v>a</v>
      </c>
      <c r="J2108" s="0" t="str">
        <f aca="false">VLOOKUP($D2108,metadata!$B$2:$S$451,7,0)</f>
        <v>i</v>
      </c>
      <c r="K2108" s="0" t="n">
        <f aca="false">VLOOKUP($D2108,metadata!$B$2:$S$451,8,0)</f>
        <v>6</v>
      </c>
      <c r="L2108" s="0" t="n">
        <f aca="false">VLOOKUP($D2108,metadata!$B$2:$S$451,9,0)</f>
        <v>4</v>
      </c>
      <c r="M2108" s="0" t="str">
        <f aca="false">VLOOKUP($D2108,metadata!$B$2:$S$451,10,0)</f>
        <v/>
      </c>
      <c r="N2108" s="0" t="str">
        <f aca="false">VLOOKUP($D2108,metadata!$B$2:$S$451,11,0)</f>
        <v>Drosophila montana</v>
      </c>
      <c r="O2108" s="0" t="str">
        <f aca="false">VLOOKUP($D2108,metadata!$B$2:$S$451,12,0)</f>
        <v>diptera</v>
      </c>
      <c r="P2108" s="0" t="str">
        <f aca="false">VLOOKUP($D2108,metadata!$B$2:$S$451,13,0)</f>
        <v>Pelkosenniemi1</v>
      </c>
      <c r="Q2108" s="0" t="n">
        <f aca="false">VLOOKUP($D2108,metadata!$B$2:$S$451,14,0)</f>
        <v>67.1</v>
      </c>
      <c r="R2108" s="0" t="n">
        <f aca="false">VLOOKUP($D2108,metadata!$B$2:$S$451,15,0)</f>
        <v>27.5</v>
      </c>
      <c r="S2108" s="0" t="str">
        <f aca="false">VLOOKUP($D2108,metadata!$B$2:$S$451,16,0)</f>
        <v/>
      </c>
      <c r="T2108" s="0" t="str">
        <f aca="false">VLOOKUP($D2108,metadata!$B$2:$S$451,17,0)</f>
        <v/>
      </c>
      <c r="U2108" s="0" t="str">
        <f aca="false">VLOOKUP($D2108,metadata!$B$2:$S$451,18,0)</f>
        <v/>
      </c>
      <c r="V2108" s="0" t="n">
        <f aca="false">VLOOKUP($D2108,metadata!$B$2:$Z$451,19,0)</f>
        <v>115</v>
      </c>
      <c r="W2108" s="0" t="str">
        <f aca="false">VLOOKUP($D2108,metadata!$B$2:$Z$451,20,0)</f>
        <v>global average</v>
      </c>
      <c r="X2108" s="0" t="str">
        <f aca="false">VLOOKUP($D2108,metadata!$B$2:$Z$451,21,0)</f>
        <v/>
      </c>
      <c r="Y2108" s="0" t="str">
        <f aca="false">VLOOKUP($D2108,metadata!$B$2:$Z$451,22,0)</f>
        <v>53-2</v>
      </c>
      <c r="Z2108" s="0" t="str">
        <f aca="false">VLOOKUP($D2108,metadata!$B$2:$Z$451,23,0)</f>
        <v/>
      </c>
      <c r="AA2108" s="0" t="str">
        <f aca="false">VLOOKUP($D2108,metadata!$B$2:$Z$451,24,0)</f>
        <v>adult</v>
      </c>
      <c r="AB2108" s="0" t="str">
        <f aca="false">VLOOKUP($D2108,metadata!$B$2:$Z$451,25,0)</f>
        <v/>
      </c>
      <c r="AC2108" s="0" t="n">
        <v>17.6382252559726</v>
      </c>
      <c r="AD2108" s="0" t="n">
        <v>71.3877105470423</v>
      </c>
      <c r="AF2108" s="0" t="n">
        <f aca="false">IF(AE2108="",V2108,AE2108)</f>
        <v>115</v>
      </c>
      <c r="AG2108" s="0" t="n">
        <v>17.5</v>
      </c>
      <c r="AH2108" s="0" t="n">
        <v>2011</v>
      </c>
      <c r="AI2108" s="0" t="s">
        <v>37</v>
      </c>
      <c r="AJ2108" s="0" t="s">
        <v>37</v>
      </c>
    </row>
    <row r="2109" customFormat="false" ht="13.8" hidden="true" customHeight="false" outlineLevel="0" collapsed="false">
      <c r="C2109" s="0" t="n">
        <v>2117</v>
      </c>
      <c r="D2109" s="3" t="str">
        <f aca="false">VLOOKUP(C2109,$A$1:$B$451,2)</f>
        <v>53-Pelkosenniemi1</v>
      </c>
      <c r="E2109" s="0" t="str">
        <f aca="false">VLOOKUP($D2109,metadata!$B$2:$S$451,2,0)</f>
        <v>Tyukmaeva, VI; Salminen, TS; Kankare, M; Knott, KE; Hoikkala, A</v>
      </c>
      <c r="F2109" s="0" t="str">
        <f aca="false">VLOOKUP($D2109,metadata!$B$2:$S$451,3,0)</f>
        <v>Adaptation to a seasonally varying environment: a strong latitudinal cline in reproductive diapause combined with high gene flow in Drosophila montana</v>
      </c>
      <c r="G2109" s="0" t="str">
        <f aca="false">VLOOKUP($D2109,metadata!$B$2:$S$451,4,0)</f>
        <v>10.1002/ece3.14</v>
      </c>
      <c r="H2109" s="0" t="str">
        <f aca="false">VLOOKUP($D2109,metadata!$B$2:$S$451,5,0)</f>
        <v>y</v>
      </c>
      <c r="I2109" s="0" t="str">
        <f aca="false">VLOOKUP($D2109,metadata!$B$2:$S$451,6,0)</f>
        <v>a</v>
      </c>
      <c r="J2109" s="0" t="str">
        <f aca="false">VLOOKUP($D2109,metadata!$B$2:$S$451,7,0)</f>
        <v>i</v>
      </c>
      <c r="K2109" s="0" t="n">
        <f aca="false">VLOOKUP($D2109,metadata!$B$2:$S$451,8,0)</f>
        <v>6</v>
      </c>
      <c r="L2109" s="0" t="n">
        <f aca="false">VLOOKUP($D2109,metadata!$B$2:$S$451,9,0)</f>
        <v>4</v>
      </c>
      <c r="M2109" s="0" t="str">
        <f aca="false">VLOOKUP($D2109,metadata!$B$2:$S$451,10,0)</f>
        <v/>
      </c>
      <c r="N2109" s="0" t="str">
        <f aca="false">VLOOKUP($D2109,metadata!$B$2:$S$451,11,0)</f>
        <v>Drosophila montana</v>
      </c>
      <c r="O2109" s="0" t="str">
        <f aca="false">VLOOKUP($D2109,metadata!$B$2:$S$451,12,0)</f>
        <v>diptera</v>
      </c>
      <c r="P2109" s="0" t="str">
        <f aca="false">VLOOKUP($D2109,metadata!$B$2:$S$451,13,0)</f>
        <v>Pelkosenniemi1</v>
      </c>
      <c r="Q2109" s="0" t="n">
        <f aca="false">VLOOKUP($D2109,metadata!$B$2:$S$451,14,0)</f>
        <v>67.1</v>
      </c>
      <c r="R2109" s="0" t="n">
        <f aca="false">VLOOKUP($D2109,metadata!$B$2:$S$451,15,0)</f>
        <v>27.5</v>
      </c>
      <c r="S2109" s="0" t="str">
        <f aca="false">VLOOKUP($D2109,metadata!$B$2:$S$451,16,0)</f>
        <v/>
      </c>
      <c r="T2109" s="0" t="str">
        <f aca="false">VLOOKUP($D2109,metadata!$B$2:$S$451,17,0)</f>
        <v/>
      </c>
      <c r="U2109" s="0" t="str">
        <f aca="false">VLOOKUP($D2109,metadata!$B$2:$S$451,18,0)</f>
        <v/>
      </c>
      <c r="V2109" s="0" t="n">
        <f aca="false">VLOOKUP($D2109,metadata!$B$2:$Z$451,19,0)</f>
        <v>115</v>
      </c>
      <c r="W2109" s="0" t="str">
        <f aca="false">VLOOKUP($D2109,metadata!$B$2:$Z$451,20,0)</f>
        <v>global average</v>
      </c>
      <c r="X2109" s="0" t="str">
        <f aca="false">VLOOKUP($D2109,metadata!$B$2:$Z$451,21,0)</f>
        <v/>
      </c>
      <c r="Y2109" s="0" t="str">
        <f aca="false">VLOOKUP($D2109,metadata!$B$2:$Z$451,22,0)</f>
        <v>53-2</v>
      </c>
      <c r="Z2109" s="0" t="str">
        <f aca="false">VLOOKUP($D2109,metadata!$B$2:$Z$451,23,0)</f>
        <v/>
      </c>
      <c r="AA2109" s="0" t="str">
        <f aca="false">VLOOKUP($D2109,metadata!$B$2:$Z$451,24,0)</f>
        <v>adult</v>
      </c>
      <c r="AB2109" s="0" t="str">
        <f aca="false">VLOOKUP($D2109,metadata!$B$2:$Z$451,25,0)</f>
        <v/>
      </c>
      <c r="AC2109" s="0" t="n">
        <v>19.1399317406143</v>
      </c>
      <c r="AD2109" s="0" t="n">
        <v>33.4526260518716</v>
      </c>
      <c r="AF2109" s="0" t="n">
        <f aca="false">IF(AE2109="",V2109,AE2109)</f>
        <v>115</v>
      </c>
      <c r="AG2109" s="0" t="n">
        <v>19</v>
      </c>
      <c r="AH2109" s="0" t="n">
        <v>2011</v>
      </c>
      <c r="AI2109" s="0" t="s">
        <v>37</v>
      </c>
      <c r="AJ2109" s="0" t="s">
        <v>37</v>
      </c>
    </row>
    <row r="2110" customFormat="false" ht="13.8" hidden="true" customHeight="false" outlineLevel="0" collapsed="false">
      <c r="C2110" s="0" t="n">
        <v>2118</v>
      </c>
      <c r="D2110" s="3" t="str">
        <f aca="false">VLOOKUP(C2110,$A$1:$B$451,2)</f>
        <v>53-Pelkosenniemi1</v>
      </c>
      <c r="E2110" s="0" t="str">
        <f aca="false">VLOOKUP($D2110,metadata!$B$2:$S$451,2,0)</f>
        <v>Tyukmaeva, VI; Salminen, TS; Kankare, M; Knott, KE; Hoikkala, A</v>
      </c>
      <c r="F2110" s="0" t="str">
        <f aca="false">VLOOKUP($D2110,metadata!$B$2:$S$451,3,0)</f>
        <v>Adaptation to a seasonally varying environment: a strong latitudinal cline in reproductive diapause combined with high gene flow in Drosophila montana</v>
      </c>
      <c r="G2110" s="0" t="str">
        <f aca="false">VLOOKUP($D2110,metadata!$B$2:$S$451,4,0)</f>
        <v>10.1002/ece3.14</v>
      </c>
      <c r="H2110" s="0" t="str">
        <f aca="false">VLOOKUP($D2110,metadata!$B$2:$S$451,5,0)</f>
        <v>y</v>
      </c>
      <c r="I2110" s="0" t="str">
        <f aca="false">VLOOKUP($D2110,metadata!$B$2:$S$451,6,0)</f>
        <v>a</v>
      </c>
      <c r="J2110" s="0" t="str">
        <f aca="false">VLOOKUP($D2110,metadata!$B$2:$S$451,7,0)</f>
        <v>i</v>
      </c>
      <c r="K2110" s="0" t="n">
        <f aca="false">VLOOKUP($D2110,metadata!$B$2:$S$451,8,0)</f>
        <v>6</v>
      </c>
      <c r="L2110" s="0" t="n">
        <f aca="false">VLOOKUP($D2110,metadata!$B$2:$S$451,9,0)</f>
        <v>4</v>
      </c>
      <c r="M2110" s="0" t="str">
        <f aca="false">VLOOKUP($D2110,metadata!$B$2:$S$451,10,0)</f>
        <v/>
      </c>
      <c r="N2110" s="0" t="str">
        <f aca="false">VLOOKUP($D2110,metadata!$B$2:$S$451,11,0)</f>
        <v>Drosophila montana</v>
      </c>
      <c r="O2110" s="0" t="str">
        <f aca="false">VLOOKUP($D2110,metadata!$B$2:$S$451,12,0)</f>
        <v>diptera</v>
      </c>
      <c r="P2110" s="0" t="str">
        <f aca="false">VLOOKUP($D2110,metadata!$B$2:$S$451,13,0)</f>
        <v>Pelkosenniemi1</v>
      </c>
      <c r="Q2110" s="0" t="n">
        <f aca="false">VLOOKUP($D2110,metadata!$B$2:$S$451,14,0)</f>
        <v>67.1</v>
      </c>
      <c r="R2110" s="0" t="n">
        <f aca="false">VLOOKUP($D2110,metadata!$B$2:$S$451,15,0)</f>
        <v>27.5</v>
      </c>
      <c r="S2110" s="0" t="str">
        <f aca="false">VLOOKUP($D2110,metadata!$B$2:$S$451,16,0)</f>
        <v/>
      </c>
      <c r="T2110" s="0" t="str">
        <f aca="false">VLOOKUP($D2110,metadata!$B$2:$S$451,17,0)</f>
        <v/>
      </c>
      <c r="U2110" s="0" t="str">
        <f aca="false">VLOOKUP($D2110,metadata!$B$2:$S$451,18,0)</f>
        <v/>
      </c>
      <c r="V2110" s="0" t="n">
        <f aca="false">VLOOKUP($D2110,metadata!$B$2:$Z$451,19,0)</f>
        <v>115</v>
      </c>
      <c r="W2110" s="0" t="str">
        <f aca="false">VLOOKUP($D2110,metadata!$B$2:$Z$451,20,0)</f>
        <v>global average</v>
      </c>
      <c r="X2110" s="0" t="str">
        <f aca="false">VLOOKUP($D2110,metadata!$B$2:$Z$451,21,0)</f>
        <v/>
      </c>
      <c r="Y2110" s="0" t="str">
        <f aca="false">VLOOKUP($D2110,metadata!$B$2:$Z$451,22,0)</f>
        <v>53-2</v>
      </c>
      <c r="Z2110" s="0" t="str">
        <f aca="false">VLOOKUP($D2110,metadata!$B$2:$Z$451,23,0)</f>
        <v/>
      </c>
      <c r="AA2110" s="0" t="str">
        <f aca="false">VLOOKUP($D2110,metadata!$B$2:$Z$451,24,0)</f>
        <v>adult</v>
      </c>
      <c r="AB2110" s="0" t="str">
        <f aca="false">VLOOKUP($D2110,metadata!$B$2:$Z$451,25,0)</f>
        <v/>
      </c>
      <c r="AC2110" s="0" t="n">
        <v>20.556313993174</v>
      </c>
      <c r="AD2110" s="0" t="n">
        <v>12.1098229953987</v>
      </c>
      <c r="AF2110" s="0" t="n">
        <f aca="false">IF(AE2110="",V2110,AE2110)</f>
        <v>115</v>
      </c>
      <c r="AG2110" s="0" t="n">
        <v>20.5</v>
      </c>
      <c r="AH2110" s="0" t="n">
        <v>2011</v>
      </c>
      <c r="AI2110" s="0" t="s">
        <v>37</v>
      </c>
      <c r="AJ2110" s="0" t="s">
        <v>37</v>
      </c>
    </row>
    <row r="2111" customFormat="false" ht="13.8" hidden="true" customHeight="false" outlineLevel="0" collapsed="false">
      <c r="C2111" s="0" t="n">
        <v>2119</v>
      </c>
      <c r="D2111" s="3" t="str">
        <f aca="false">VLOOKUP(C2111,$A$1:$B$451,2)</f>
        <v>53-Pelkosenniemi2</v>
      </c>
      <c r="E2111" s="0" t="str">
        <f aca="false">VLOOKUP($D2111,metadata!$B$2:$S$451,2,0)</f>
        <v>Tyukmaeva, VI; Salminen, TS; Kankare, M; Knott, KE; Hoikkala, A</v>
      </c>
      <c r="F2111" s="0" t="str">
        <f aca="false">VLOOKUP($D2111,metadata!$B$2:$S$451,3,0)</f>
        <v>Adaptation to a seasonally varying environment: a strong latitudinal cline in reproductive diapause combined with high gene flow in Drosophila montana</v>
      </c>
      <c r="G2111" s="0" t="str">
        <f aca="false">VLOOKUP($D2111,metadata!$B$2:$S$451,4,0)</f>
        <v>10.1002/ece3.14</v>
      </c>
      <c r="H2111" s="0" t="str">
        <f aca="false">VLOOKUP($D2111,metadata!$B$2:$S$451,5,0)</f>
        <v>y</v>
      </c>
      <c r="I2111" s="0" t="str">
        <f aca="false">VLOOKUP($D2111,metadata!$B$2:$S$451,6,0)</f>
        <v>a</v>
      </c>
      <c r="J2111" s="0" t="str">
        <f aca="false">VLOOKUP($D2111,metadata!$B$2:$S$451,7,0)</f>
        <v>i</v>
      </c>
      <c r="K2111" s="0" t="n">
        <f aca="false">VLOOKUP($D2111,metadata!$B$2:$S$451,8,0)</f>
        <v>6</v>
      </c>
      <c r="L2111" s="0" t="n">
        <f aca="false">VLOOKUP($D2111,metadata!$B$2:$S$451,9,0)</f>
        <v>4</v>
      </c>
      <c r="M2111" s="0" t="str">
        <f aca="false">VLOOKUP($D2111,metadata!$B$2:$S$451,10,0)</f>
        <v/>
      </c>
      <c r="N2111" s="0" t="str">
        <f aca="false">VLOOKUP($D2111,metadata!$B$2:$S$451,11,0)</f>
        <v>Drosophila montana</v>
      </c>
      <c r="O2111" s="0" t="str">
        <f aca="false">VLOOKUP($D2111,metadata!$B$2:$S$451,12,0)</f>
        <v>diptera</v>
      </c>
      <c r="P2111" s="0" t="str">
        <f aca="false">VLOOKUP($D2111,metadata!$B$2:$S$451,13,0)</f>
        <v>Pelkosenniemi2</v>
      </c>
      <c r="Q2111" s="0" t="n">
        <f aca="false">VLOOKUP($D2111,metadata!$B$2:$S$451,14,0)</f>
        <v>67.1</v>
      </c>
      <c r="R2111" s="0" t="n">
        <f aca="false">VLOOKUP($D2111,metadata!$B$2:$S$451,15,0)</f>
        <v>27.5</v>
      </c>
      <c r="S2111" s="0" t="str">
        <f aca="false">VLOOKUP($D2111,metadata!$B$2:$S$451,16,0)</f>
        <v/>
      </c>
      <c r="T2111" s="0" t="str">
        <f aca="false">VLOOKUP($D2111,metadata!$B$2:$S$451,17,0)</f>
        <v/>
      </c>
      <c r="U2111" s="0" t="str">
        <f aca="false">VLOOKUP($D2111,metadata!$B$2:$S$451,18,0)</f>
        <v/>
      </c>
      <c r="V2111" s="0" t="n">
        <f aca="false">VLOOKUP($D2111,metadata!$B$2:$Z$451,19,0)</f>
        <v>115</v>
      </c>
      <c r="W2111" s="0" t="str">
        <f aca="false">VLOOKUP($D2111,metadata!$B$2:$Z$451,20,0)</f>
        <v>global average</v>
      </c>
      <c r="X2111" s="0" t="str">
        <f aca="false">VLOOKUP($D2111,metadata!$B$2:$Z$451,21,0)</f>
        <v/>
      </c>
      <c r="Y2111" s="0" t="str">
        <f aca="false">VLOOKUP($D2111,metadata!$B$2:$Z$451,22,0)</f>
        <v>53-2</v>
      </c>
      <c r="Z2111" s="0" t="str">
        <f aca="false">VLOOKUP($D2111,metadata!$B$2:$Z$451,23,0)</f>
        <v/>
      </c>
      <c r="AA2111" s="0" t="str">
        <f aca="false">VLOOKUP($D2111,metadata!$B$2:$Z$451,24,0)</f>
        <v>adult</v>
      </c>
      <c r="AB2111" s="0" t="str">
        <f aca="false">VLOOKUP($D2111,metadata!$B$2:$Z$451,25,0)</f>
        <v/>
      </c>
      <c r="AC2111" s="0" t="n">
        <v>16</v>
      </c>
      <c r="AD2111" s="0" t="n">
        <v>96.7611336032388</v>
      </c>
      <c r="AF2111" s="0" t="n">
        <f aca="false">IF(AE2111="",V2111,AE2111)</f>
        <v>115</v>
      </c>
      <c r="AG2111" s="0" t="n">
        <f aca="false">ROUND(AC2111,1)</f>
        <v>16</v>
      </c>
      <c r="AH2111" s="0" t="n">
        <v>2011</v>
      </c>
      <c r="AI2111" s="0" t="s">
        <v>37</v>
      </c>
      <c r="AJ2111" s="0" t="s">
        <v>37</v>
      </c>
    </row>
    <row r="2112" customFormat="false" ht="13.8" hidden="true" customHeight="false" outlineLevel="0" collapsed="false">
      <c r="C2112" s="0" t="n">
        <v>2120</v>
      </c>
      <c r="D2112" s="3" t="str">
        <f aca="false">VLOOKUP(C2112,$A$1:$B$451,2)</f>
        <v>53-Pelkosenniemi2</v>
      </c>
      <c r="E2112" s="0" t="str">
        <f aca="false">VLOOKUP($D2112,metadata!$B$2:$S$451,2,0)</f>
        <v>Tyukmaeva, VI; Salminen, TS; Kankare, M; Knott, KE; Hoikkala, A</v>
      </c>
      <c r="F2112" s="0" t="str">
        <f aca="false">VLOOKUP($D2112,metadata!$B$2:$S$451,3,0)</f>
        <v>Adaptation to a seasonally varying environment: a strong latitudinal cline in reproductive diapause combined with high gene flow in Drosophila montana</v>
      </c>
      <c r="G2112" s="0" t="str">
        <f aca="false">VLOOKUP($D2112,metadata!$B$2:$S$451,4,0)</f>
        <v>10.1002/ece3.14</v>
      </c>
      <c r="H2112" s="0" t="str">
        <f aca="false">VLOOKUP($D2112,metadata!$B$2:$S$451,5,0)</f>
        <v>y</v>
      </c>
      <c r="I2112" s="0" t="str">
        <f aca="false">VLOOKUP($D2112,metadata!$B$2:$S$451,6,0)</f>
        <v>a</v>
      </c>
      <c r="J2112" s="0" t="str">
        <f aca="false">VLOOKUP($D2112,metadata!$B$2:$S$451,7,0)</f>
        <v>i</v>
      </c>
      <c r="K2112" s="0" t="n">
        <f aca="false">VLOOKUP($D2112,metadata!$B$2:$S$451,8,0)</f>
        <v>6</v>
      </c>
      <c r="L2112" s="0" t="n">
        <f aca="false">VLOOKUP($D2112,metadata!$B$2:$S$451,9,0)</f>
        <v>4</v>
      </c>
      <c r="M2112" s="0" t="str">
        <f aca="false">VLOOKUP($D2112,metadata!$B$2:$S$451,10,0)</f>
        <v/>
      </c>
      <c r="N2112" s="0" t="str">
        <f aca="false">VLOOKUP($D2112,metadata!$B$2:$S$451,11,0)</f>
        <v>Drosophila montana</v>
      </c>
      <c r="O2112" s="0" t="str">
        <f aca="false">VLOOKUP($D2112,metadata!$B$2:$S$451,12,0)</f>
        <v>diptera</v>
      </c>
      <c r="P2112" s="0" t="str">
        <f aca="false">VLOOKUP($D2112,metadata!$B$2:$S$451,13,0)</f>
        <v>Pelkosenniemi2</v>
      </c>
      <c r="Q2112" s="0" t="n">
        <f aca="false">VLOOKUP($D2112,metadata!$B$2:$S$451,14,0)</f>
        <v>67.1</v>
      </c>
      <c r="R2112" s="0" t="n">
        <f aca="false">VLOOKUP($D2112,metadata!$B$2:$S$451,15,0)</f>
        <v>27.5</v>
      </c>
      <c r="S2112" s="0" t="str">
        <f aca="false">VLOOKUP($D2112,metadata!$B$2:$S$451,16,0)</f>
        <v/>
      </c>
      <c r="T2112" s="0" t="str">
        <f aca="false">VLOOKUP($D2112,metadata!$B$2:$S$451,17,0)</f>
        <v/>
      </c>
      <c r="U2112" s="0" t="str">
        <f aca="false">VLOOKUP($D2112,metadata!$B$2:$S$451,18,0)</f>
        <v/>
      </c>
      <c r="V2112" s="0" t="n">
        <f aca="false">VLOOKUP($D2112,metadata!$B$2:$Z$451,19,0)</f>
        <v>115</v>
      </c>
      <c r="W2112" s="0" t="str">
        <f aca="false">VLOOKUP($D2112,metadata!$B$2:$Z$451,20,0)</f>
        <v>global average</v>
      </c>
      <c r="X2112" s="0" t="str">
        <f aca="false">VLOOKUP($D2112,metadata!$B$2:$Z$451,21,0)</f>
        <v/>
      </c>
      <c r="Y2112" s="0" t="str">
        <f aca="false">VLOOKUP($D2112,metadata!$B$2:$Z$451,22,0)</f>
        <v>53-2</v>
      </c>
      <c r="Z2112" s="0" t="str">
        <f aca="false">VLOOKUP($D2112,metadata!$B$2:$Z$451,23,0)</f>
        <v/>
      </c>
      <c r="AA2112" s="0" t="str">
        <f aca="false">VLOOKUP($D2112,metadata!$B$2:$Z$451,24,0)</f>
        <v>adult</v>
      </c>
      <c r="AB2112" s="0" t="str">
        <f aca="false">VLOOKUP($D2112,metadata!$B$2:$Z$451,25,0)</f>
        <v/>
      </c>
      <c r="AC2112" s="0" t="n">
        <v>17.6382252559726</v>
      </c>
      <c r="AD2112" s="0" t="n">
        <v>93.6549170247751</v>
      </c>
      <c r="AF2112" s="0" t="n">
        <f aca="false">IF(AE2112="",V2112,AE2112)</f>
        <v>115</v>
      </c>
      <c r="AG2112" s="0" t="n">
        <v>17.5</v>
      </c>
      <c r="AH2112" s="0" t="n">
        <v>2011</v>
      </c>
      <c r="AI2112" s="0" t="s">
        <v>37</v>
      </c>
      <c r="AJ2112" s="0" t="s">
        <v>37</v>
      </c>
    </row>
    <row r="2113" customFormat="false" ht="13.8" hidden="true" customHeight="false" outlineLevel="0" collapsed="false">
      <c r="C2113" s="0" t="n">
        <v>2121</v>
      </c>
      <c r="D2113" s="3" t="str">
        <f aca="false">VLOOKUP(C2113,$A$1:$B$451,2)</f>
        <v>53-Pelkosenniemi2</v>
      </c>
      <c r="E2113" s="0" t="str">
        <f aca="false">VLOOKUP($D2113,metadata!$B$2:$S$451,2,0)</f>
        <v>Tyukmaeva, VI; Salminen, TS; Kankare, M; Knott, KE; Hoikkala, A</v>
      </c>
      <c r="F2113" s="0" t="str">
        <f aca="false">VLOOKUP($D2113,metadata!$B$2:$S$451,3,0)</f>
        <v>Adaptation to a seasonally varying environment: a strong latitudinal cline in reproductive diapause combined with high gene flow in Drosophila montana</v>
      </c>
      <c r="G2113" s="0" t="str">
        <f aca="false">VLOOKUP($D2113,metadata!$B$2:$S$451,4,0)</f>
        <v>10.1002/ece3.14</v>
      </c>
      <c r="H2113" s="0" t="str">
        <f aca="false">VLOOKUP($D2113,metadata!$B$2:$S$451,5,0)</f>
        <v>y</v>
      </c>
      <c r="I2113" s="0" t="str">
        <f aca="false">VLOOKUP($D2113,metadata!$B$2:$S$451,6,0)</f>
        <v>a</v>
      </c>
      <c r="J2113" s="0" t="str">
        <f aca="false">VLOOKUP($D2113,metadata!$B$2:$S$451,7,0)</f>
        <v>i</v>
      </c>
      <c r="K2113" s="0" t="n">
        <f aca="false">VLOOKUP($D2113,metadata!$B$2:$S$451,8,0)</f>
        <v>6</v>
      </c>
      <c r="L2113" s="0" t="n">
        <f aca="false">VLOOKUP($D2113,metadata!$B$2:$S$451,9,0)</f>
        <v>4</v>
      </c>
      <c r="M2113" s="0" t="str">
        <f aca="false">VLOOKUP($D2113,metadata!$B$2:$S$451,10,0)</f>
        <v/>
      </c>
      <c r="N2113" s="0" t="str">
        <f aca="false">VLOOKUP($D2113,metadata!$B$2:$S$451,11,0)</f>
        <v>Drosophila montana</v>
      </c>
      <c r="O2113" s="0" t="str">
        <f aca="false">VLOOKUP($D2113,metadata!$B$2:$S$451,12,0)</f>
        <v>diptera</v>
      </c>
      <c r="P2113" s="0" t="str">
        <f aca="false">VLOOKUP($D2113,metadata!$B$2:$S$451,13,0)</f>
        <v>Pelkosenniemi2</v>
      </c>
      <c r="Q2113" s="0" t="n">
        <f aca="false">VLOOKUP($D2113,metadata!$B$2:$S$451,14,0)</f>
        <v>67.1</v>
      </c>
      <c r="R2113" s="0" t="n">
        <f aca="false">VLOOKUP($D2113,metadata!$B$2:$S$451,15,0)</f>
        <v>27.5</v>
      </c>
      <c r="S2113" s="0" t="str">
        <f aca="false">VLOOKUP($D2113,metadata!$B$2:$S$451,16,0)</f>
        <v/>
      </c>
      <c r="T2113" s="0" t="str">
        <f aca="false">VLOOKUP($D2113,metadata!$B$2:$S$451,17,0)</f>
        <v/>
      </c>
      <c r="U2113" s="0" t="str">
        <f aca="false">VLOOKUP($D2113,metadata!$B$2:$S$451,18,0)</f>
        <v/>
      </c>
      <c r="V2113" s="0" t="n">
        <f aca="false">VLOOKUP($D2113,metadata!$B$2:$Z$451,19,0)</f>
        <v>115</v>
      </c>
      <c r="W2113" s="0" t="str">
        <f aca="false">VLOOKUP($D2113,metadata!$B$2:$Z$451,20,0)</f>
        <v>global average</v>
      </c>
      <c r="X2113" s="0" t="str">
        <f aca="false">VLOOKUP($D2113,metadata!$B$2:$Z$451,21,0)</f>
        <v/>
      </c>
      <c r="Y2113" s="0" t="str">
        <f aca="false">VLOOKUP($D2113,metadata!$B$2:$Z$451,22,0)</f>
        <v>53-2</v>
      </c>
      <c r="Z2113" s="0" t="str">
        <f aca="false">VLOOKUP($D2113,metadata!$B$2:$Z$451,23,0)</f>
        <v/>
      </c>
      <c r="AA2113" s="0" t="str">
        <f aca="false">VLOOKUP($D2113,metadata!$B$2:$Z$451,24,0)</f>
        <v>adult</v>
      </c>
      <c r="AB2113" s="0" t="str">
        <f aca="false">VLOOKUP($D2113,metadata!$B$2:$Z$451,25,0)</f>
        <v/>
      </c>
      <c r="AC2113" s="0" t="n">
        <v>19.1569965870307</v>
      </c>
      <c r="AD2113" s="0" t="n">
        <v>64.6280968896381</v>
      </c>
      <c r="AF2113" s="0" t="n">
        <f aca="false">IF(AE2113="",V2113,AE2113)</f>
        <v>115</v>
      </c>
      <c r="AG2113" s="0" t="n">
        <v>19</v>
      </c>
      <c r="AH2113" s="0" t="n">
        <v>2011</v>
      </c>
      <c r="AI2113" s="0" t="s">
        <v>37</v>
      </c>
      <c r="AJ2113" s="0" t="s">
        <v>37</v>
      </c>
    </row>
    <row r="2114" customFormat="false" ht="13.8" hidden="true" customHeight="false" outlineLevel="0" collapsed="false">
      <c r="C2114" s="0" t="n">
        <v>2122</v>
      </c>
      <c r="D2114" s="3" t="str">
        <f aca="false">VLOOKUP(C2114,$A$1:$B$451,2)</f>
        <v>53-Pelkosenniemi2</v>
      </c>
      <c r="E2114" s="0" t="str">
        <f aca="false">VLOOKUP($D2114,metadata!$B$2:$S$451,2,0)</f>
        <v>Tyukmaeva, VI; Salminen, TS; Kankare, M; Knott, KE; Hoikkala, A</v>
      </c>
      <c r="F2114" s="0" t="str">
        <f aca="false">VLOOKUP($D2114,metadata!$B$2:$S$451,3,0)</f>
        <v>Adaptation to a seasonally varying environment: a strong latitudinal cline in reproductive diapause combined with high gene flow in Drosophila montana</v>
      </c>
      <c r="G2114" s="0" t="str">
        <f aca="false">VLOOKUP($D2114,metadata!$B$2:$S$451,4,0)</f>
        <v>10.1002/ece3.14</v>
      </c>
      <c r="H2114" s="0" t="str">
        <f aca="false">VLOOKUP($D2114,metadata!$B$2:$S$451,5,0)</f>
        <v>y</v>
      </c>
      <c r="I2114" s="0" t="str">
        <f aca="false">VLOOKUP($D2114,metadata!$B$2:$S$451,6,0)</f>
        <v>a</v>
      </c>
      <c r="J2114" s="0" t="str">
        <f aca="false">VLOOKUP($D2114,metadata!$B$2:$S$451,7,0)</f>
        <v>i</v>
      </c>
      <c r="K2114" s="0" t="n">
        <f aca="false">VLOOKUP($D2114,metadata!$B$2:$S$451,8,0)</f>
        <v>6</v>
      </c>
      <c r="L2114" s="0" t="n">
        <f aca="false">VLOOKUP($D2114,metadata!$B$2:$S$451,9,0)</f>
        <v>4</v>
      </c>
      <c r="M2114" s="0" t="str">
        <f aca="false">VLOOKUP($D2114,metadata!$B$2:$S$451,10,0)</f>
        <v/>
      </c>
      <c r="N2114" s="0" t="str">
        <f aca="false">VLOOKUP($D2114,metadata!$B$2:$S$451,11,0)</f>
        <v>Drosophila montana</v>
      </c>
      <c r="O2114" s="0" t="str">
        <f aca="false">VLOOKUP($D2114,metadata!$B$2:$S$451,12,0)</f>
        <v>diptera</v>
      </c>
      <c r="P2114" s="0" t="str">
        <f aca="false">VLOOKUP($D2114,metadata!$B$2:$S$451,13,0)</f>
        <v>Pelkosenniemi2</v>
      </c>
      <c r="Q2114" s="0" t="n">
        <f aca="false">VLOOKUP($D2114,metadata!$B$2:$S$451,14,0)</f>
        <v>67.1</v>
      </c>
      <c r="R2114" s="0" t="n">
        <f aca="false">VLOOKUP($D2114,metadata!$B$2:$S$451,15,0)</f>
        <v>27.5</v>
      </c>
      <c r="S2114" s="0" t="str">
        <f aca="false">VLOOKUP($D2114,metadata!$B$2:$S$451,16,0)</f>
        <v/>
      </c>
      <c r="T2114" s="0" t="str">
        <f aca="false">VLOOKUP($D2114,metadata!$B$2:$S$451,17,0)</f>
        <v/>
      </c>
      <c r="U2114" s="0" t="str">
        <f aca="false">VLOOKUP($D2114,metadata!$B$2:$S$451,18,0)</f>
        <v/>
      </c>
      <c r="V2114" s="0" t="n">
        <f aca="false">VLOOKUP($D2114,metadata!$B$2:$Z$451,19,0)</f>
        <v>115</v>
      </c>
      <c r="W2114" s="0" t="str">
        <f aca="false">VLOOKUP($D2114,metadata!$B$2:$Z$451,20,0)</f>
        <v>global average</v>
      </c>
      <c r="X2114" s="0" t="str">
        <f aca="false">VLOOKUP($D2114,metadata!$B$2:$Z$451,21,0)</f>
        <v/>
      </c>
      <c r="Y2114" s="0" t="str">
        <f aca="false">VLOOKUP($D2114,metadata!$B$2:$Z$451,22,0)</f>
        <v>53-2</v>
      </c>
      <c r="Z2114" s="0" t="str">
        <f aca="false">VLOOKUP($D2114,metadata!$B$2:$Z$451,23,0)</f>
        <v/>
      </c>
      <c r="AA2114" s="0" t="str">
        <f aca="false">VLOOKUP($D2114,metadata!$B$2:$Z$451,24,0)</f>
        <v>adult</v>
      </c>
      <c r="AB2114" s="0" t="str">
        <f aca="false">VLOOKUP($D2114,metadata!$B$2:$Z$451,25,0)</f>
        <v/>
      </c>
      <c r="AC2114" s="0" t="n">
        <v>20.556313993174</v>
      </c>
      <c r="AD2114" s="0" t="n">
        <v>14.1341144933744</v>
      </c>
      <c r="AF2114" s="0" t="n">
        <f aca="false">IF(AE2114="",V2114,AE2114)</f>
        <v>115</v>
      </c>
      <c r="AG2114" s="0" t="n">
        <v>20.5</v>
      </c>
      <c r="AH2114" s="0" t="n">
        <v>2011</v>
      </c>
      <c r="AI2114" s="0" t="s">
        <v>37</v>
      </c>
      <c r="AJ2114" s="0" t="s">
        <v>37</v>
      </c>
    </row>
    <row r="2115" customFormat="false" ht="13.8" hidden="true" customHeight="false" outlineLevel="0" collapsed="false">
      <c r="C2115" s="0" t="n">
        <v>2123</v>
      </c>
      <c r="D2115" s="3" t="str">
        <f aca="false">VLOOKUP(C2115,$A$1:$B$451,2)</f>
        <v>53-Pelkosenniemi3</v>
      </c>
      <c r="E2115" s="0" t="str">
        <f aca="false">VLOOKUP($D2115,metadata!$B$2:$S$451,2,0)</f>
        <v>Tyukmaeva, VI; Salminen, TS; Kankare, M; Knott, KE; Hoikkala, A</v>
      </c>
      <c r="F2115" s="0" t="str">
        <f aca="false">VLOOKUP($D2115,metadata!$B$2:$S$451,3,0)</f>
        <v>Adaptation to a seasonally varying environment: a strong latitudinal cline in reproductive diapause combined with high gene flow in Drosophila montana</v>
      </c>
      <c r="G2115" s="0" t="str">
        <f aca="false">VLOOKUP($D2115,metadata!$B$2:$S$451,4,0)</f>
        <v>10.1002/ece3.14</v>
      </c>
      <c r="H2115" s="0" t="str">
        <f aca="false">VLOOKUP($D2115,metadata!$B$2:$S$451,5,0)</f>
        <v>y</v>
      </c>
      <c r="I2115" s="0" t="str">
        <f aca="false">VLOOKUP($D2115,metadata!$B$2:$S$451,6,0)</f>
        <v>a</v>
      </c>
      <c r="J2115" s="0" t="str">
        <f aca="false">VLOOKUP($D2115,metadata!$B$2:$S$451,7,0)</f>
        <v>i</v>
      </c>
      <c r="K2115" s="0" t="n">
        <f aca="false">VLOOKUP($D2115,metadata!$B$2:$S$451,8,0)</f>
        <v>6</v>
      </c>
      <c r="L2115" s="0" t="n">
        <f aca="false">VLOOKUP($D2115,metadata!$B$2:$S$451,9,0)</f>
        <v>4</v>
      </c>
      <c r="M2115" s="0" t="str">
        <f aca="false">VLOOKUP($D2115,metadata!$B$2:$S$451,10,0)</f>
        <v/>
      </c>
      <c r="N2115" s="0" t="str">
        <f aca="false">VLOOKUP($D2115,metadata!$B$2:$S$451,11,0)</f>
        <v>Drosophila montana</v>
      </c>
      <c r="O2115" s="0" t="str">
        <f aca="false">VLOOKUP($D2115,metadata!$B$2:$S$451,12,0)</f>
        <v>diptera</v>
      </c>
      <c r="P2115" s="0" t="str">
        <f aca="false">VLOOKUP($D2115,metadata!$B$2:$S$451,13,0)</f>
        <v>Pelkosenniemi3</v>
      </c>
      <c r="Q2115" s="0" t="n">
        <f aca="false">VLOOKUP($D2115,metadata!$B$2:$S$451,14,0)</f>
        <v>67.1</v>
      </c>
      <c r="R2115" s="0" t="n">
        <f aca="false">VLOOKUP($D2115,metadata!$B$2:$S$451,15,0)</f>
        <v>27.5</v>
      </c>
      <c r="S2115" s="0" t="str">
        <f aca="false">VLOOKUP($D2115,metadata!$B$2:$S$451,16,0)</f>
        <v/>
      </c>
      <c r="T2115" s="0" t="str">
        <f aca="false">VLOOKUP($D2115,metadata!$B$2:$S$451,17,0)</f>
        <v/>
      </c>
      <c r="U2115" s="0" t="str">
        <f aca="false">VLOOKUP($D2115,metadata!$B$2:$S$451,18,0)</f>
        <v/>
      </c>
      <c r="V2115" s="0" t="n">
        <f aca="false">VLOOKUP($D2115,metadata!$B$2:$Z$451,19,0)</f>
        <v>115</v>
      </c>
      <c r="W2115" s="0" t="str">
        <f aca="false">VLOOKUP($D2115,metadata!$B$2:$Z$451,20,0)</f>
        <v>global average</v>
      </c>
      <c r="X2115" s="0" t="str">
        <f aca="false">VLOOKUP($D2115,metadata!$B$2:$Z$451,21,0)</f>
        <v/>
      </c>
      <c r="Y2115" s="0" t="str">
        <f aca="false">VLOOKUP($D2115,metadata!$B$2:$Z$451,22,0)</f>
        <v>53-2</v>
      </c>
      <c r="Z2115" s="0" t="str">
        <f aca="false">VLOOKUP($D2115,metadata!$B$2:$Z$451,23,0)</f>
        <v/>
      </c>
      <c r="AA2115" s="0" t="str">
        <f aca="false">VLOOKUP($D2115,metadata!$B$2:$Z$451,24,0)</f>
        <v>adult</v>
      </c>
      <c r="AB2115" s="0" t="str">
        <f aca="false">VLOOKUP($D2115,metadata!$B$2:$Z$451,25,0)</f>
        <v/>
      </c>
      <c r="AC2115" s="0" t="n">
        <v>16</v>
      </c>
      <c r="AD2115" s="0" t="n">
        <v>98.3805668016194</v>
      </c>
      <c r="AF2115" s="0" t="n">
        <f aca="false">IF(AE2115="",V2115,AE2115)</f>
        <v>115</v>
      </c>
      <c r="AG2115" s="0" t="n">
        <f aca="false">ROUND(AC2115,1)</f>
        <v>16</v>
      </c>
      <c r="AH2115" s="0" t="n">
        <v>2011</v>
      </c>
      <c r="AI2115" s="0" t="s">
        <v>37</v>
      </c>
      <c r="AJ2115" s="0" t="s">
        <v>37</v>
      </c>
    </row>
    <row r="2116" customFormat="false" ht="13.8" hidden="true" customHeight="false" outlineLevel="0" collapsed="false">
      <c r="C2116" s="0" t="n">
        <v>2124</v>
      </c>
      <c r="D2116" s="3" t="str">
        <f aca="false">VLOOKUP(C2116,$A$1:$B$451,2)</f>
        <v>53-Pelkosenniemi3</v>
      </c>
      <c r="E2116" s="0" t="str">
        <f aca="false">VLOOKUP($D2116,metadata!$B$2:$S$451,2,0)</f>
        <v>Tyukmaeva, VI; Salminen, TS; Kankare, M; Knott, KE; Hoikkala, A</v>
      </c>
      <c r="F2116" s="0" t="str">
        <f aca="false">VLOOKUP($D2116,metadata!$B$2:$S$451,3,0)</f>
        <v>Adaptation to a seasonally varying environment: a strong latitudinal cline in reproductive diapause combined with high gene flow in Drosophila montana</v>
      </c>
      <c r="G2116" s="0" t="str">
        <f aca="false">VLOOKUP($D2116,metadata!$B$2:$S$451,4,0)</f>
        <v>10.1002/ece3.14</v>
      </c>
      <c r="H2116" s="0" t="str">
        <f aca="false">VLOOKUP($D2116,metadata!$B$2:$S$451,5,0)</f>
        <v>y</v>
      </c>
      <c r="I2116" s="0" t="str">
        <f aca="false">VLOOKUP($D2116,metadata!$B$2:$S$451,6,0)</f>
        <v>a</v>
      </c>
      <c r="J2116" s="0" t="str">
        <f aca="false">VLOOKUP($D2116,metadata!$B$2:$S$451,7,0)</f>
        <v>i</v>
      </c>
      <c r="K2116" s="0" t="n">
        <f aca="false">VLOOKUP($D2116,metadata!$B$2:$S$451,8,0)</f>
        <v>6</v>
      </c>
      <c r="L2116" s="0" t="n">
        <f aca="false">VLOOKUP($D2116,metadata!$B$2:$S$451,9,0)</f>
        <v>4</v>
      </c>
      <c r="M2116" s="0" t="str">
        <f aca="false">VLOOKUP($D2116,metadata!$B$2:$S$451,10,0)</f>
        <v/>
      </c>
      <c r="N2116" s="0" t="str">
        <f aca="false">VLOOKUP($D2116,metadata!$B$2:$S$451,11,0)</f>
        <v>Drosophila montana</v>
      </c>
      <c r="O2116" s="0" t="str">
        <f aca="false">VLOOKUP($D2116,metadata!$B$2:$S$451,12,0)</f>
        <v>diptera</v>
      </c>
      <c r="P2116" s="0" t="str">
        <f aca="false">VLOOKUP($D2116,metadata!$B$2:$S$451,13,0)</f>
        <v>Pelkosenniemi3</v>
      </c>
      <c r="Q2116" s="0" t="n">
        <f aca="false">VLOOKUP($D2116,metadata!$B$2:$S$451,14,0)</f>
        <v>67.1</v>
      </c>
      <c r="R2116" s="0" t="n">
        <f aca="false">VLOOKUP($D2116,metadata!$B$2:$S$451,15,0)</f>
        <v>27.5</v>
      </c>
      <c r="S2116" s="0" t="str">
        <f aca="false">VLOOKUP($D2116,metadata!$B$2:$S$451,16,0)</f>
        <v/>
      </c>
      <c r="T2116" s="0" t="str">
        <f aca="false">VLOOKUP($D2116,metadata!$B$2:$S$451,17,0)</f>
        <v/>
      </c>
      <c r="U2116" s="0" t="str">
        <f aca="false">VLOOKUP($D2116,metadata!$B$2:$S$451,18,0)</f>
        <v/>
      </c>
      <c r="V2116" s="0" t="n">
        <f aca="false">VLOOKUP($D2116,metadata!$B$2:$Z$451,19,0)</f>
        <v>115</v>
      </c>
      <c r="W2116" s="0" t="str">
        <f aca="false">VLOOKUP($D2116,metadata!$B$2:$Z$451,20,0)</f>
        <v>global average</v>
      </c>
      <c r="X2116" s="0" t="str">
        <f aca="false">VLOOKUP($D2116,metadata!$B$2:$Z$451,21,0)</f>
        <v/>
      </c>
      <c r="Y2116" s="0" t="str">
        <f aca="false">VLOOKUP($D2116,metadata!$B$2:$Z$451,22,0)</f>
        <v>53-2</v>
      </c>
      <c r="Z2116" s="0" t="str">
        <f aca="false">VLOOKUP($D2116,metadata!$B$2:$Z$451,23,0)</f>
        <v/>
      </c>
      <c r="AA2116" s="0" t="str">
        <f aca="false">VLOOKUP($D2116,metadata!$B$2:$Z$451,24,0)</f>
        <v>adult</v>
      </c>
      <c r="AB2116" s="0" t="str">
        <f aca="false">VLOOKUP($D2116,metadata!$B$2:$Z$451,25,0)</f>
        <v/>
      </c>
      <c r="AC2116" s="0" t="n">
        <v>17.655290102389</v>
      </c>
      <c r="AD2116" s="0" t="n">
        <v>88.797999198574</v>
      </c>
      <c r="AF2116" s="0" t="n">
        <f aca="false">IF(AE2116="",V2116,AE2116)</f>
        <v>115</v>
      </c>
      <c r="AG2116" s="0" t="n">
        <v>17.5</v>
      </c>
      <c r="AH2116" s="0" t="n">
        <v>2011</v>
      </c>
      <c r="AI2116" s="0" t="s">
        <v>37</v>
      </c>
      <c r="AJ2116" s="0" t="s">
        <v>37</v>
      </c>
    </row>
    <row r="2117" customFormat="false" ht="13.8" hidden="true" customHeight="false" outlineLevel="0" collapsed="false">
      <c r="C2117" s="0" t="n">
        <v>2125</v>
      </c>
      <c r="D2117" s="3" t="str">
        <f aca="false">VLOOKUP(C2117,$A$1:$B$451,2)</f>
        <v>53-Pelkosenniemi3</v>
      </c>
      <c r="E2117" s="0" t="str">
        <f aca="false">VLOOKUP($D2117,metadata!$B$2:$S$451,2,0)</f>
        <v>Tyukmaeva, VI; Salminen, TS; Kankare, M; Knott, KE; Hoikkala, A</v>
      </c>
      <c r="F2117" s="0" t="str">
        <f aca="false">VLOOKUP($D2117,metadata!$B$2:$S$451,3,0)</f>
        <v>Adaptation to a seasonally varying environment: a strong latitudinal cline in reproductive diapause combined with high gene flow in Drosophila montana</v>
      </c>
      <c r="G2117" s="0" t="str">
        <f aca="false">VLOOKUP($D2117,metadata!$B$2:$S$451,4,0)</f>
        <v>10.1002/ece3.14</v>
      </c>
      <c r="H2117" s="0" t="str">
        <f aca="false">VLOOKUP($D2117,metadata!$B$2:$S$451,5,0)</f>
        <v>y</v>
      </c>
      <c r="I2117" s="0" t="str">
        <f aca="false">VLOOKUP($D2117,metadata!$B$2:$S$451,6,0)</f>
        <v>a</v>
      </c>
      <c r="J2117" s="0" t="str">
        <f aca="false">VLOOKUP($D2117,metadata!$B$2:$S$451,7,0)</f>
        <v>i</v>
      </c>
      <c r="K2117" s="0" t="n">
        <f aca="false">VLOOKUP($D2117,metadata!$B$2:$S$451,8,0)</f>
        <v>6</v>
      </c>
      <c r="L2117" s="0" t="n">
        <f aca="false">VLOOKUP($D2117,metadata!$B$2:$S$451,9,0)</f>
        <v>4</v>
      </c>
      <c r="M2117" s="0" t="str">
        <f aca="false">VLOOKUP($D2117,metadata!$B$2:$S$451,10,0)</f>
        <v/>
      </c>
      <c r="N2117" s="0" t="str">
        <f aca="false">VLOOKUP($D2117,metadata!$B$2:$S$451,11,0)</f>
        <v>Drosophila montana</v>
      </c>
      <c r="O2117" s="0" t="str">
        <f aca="false">VLOOKUP($D2117,metadata!$B$2:$S$451,12,0)</f>
        <v>diptera</v>
      </c>
      <c r="P2117" s="0" t="str">
        <f aca="false">VLOOKUP($D2117,metadata!$B$2:$S$451,13,0)</f>
        <v>Pelkosenniemi3</v>
      </c>
      <c r="Q2117" s="0" t="n">
        <f aca="false">VLOOKUP($D2117,metadata!$B$2:$S$451,14,0)</f>
        <v>67.1</v>
      </c>
      <c r="R2117" s="0" t="n">
        <f aca="false">VLOOKUP($D2117,metadata!$B$2:$S$451,15,0)</f>
        <v>27.5</v>
      </c>
      <c r="S2117" s="0" t="str">
        <f aca="false">VLOOKUP($D2117,metadata!$B$2:$S$451,16,0)</f>
        <v/>
      </c>
      <c r="T2117" s="0" t="str">
        <f aca="false">VLOOKUP($D2117,metadata!$B$2:$S$451,17,0)</f>
        <v/>
      </c>
      <c r="U2117" s="0" t="str">
        <f aca="false">VLOOKUP($D2117,metadata!$B$2:$S$451,18,0)</f>
        <v/>
      </c>
      <c r="V2117" s="0" t="n">
        <f aca="false">VLOOKUP($D2117,metadata!$B$2:$Z$451,19,0)</f>
        <v>115</v>
      </c>
      <c r="W2117" s="0" t="str">
        <f aca="false">VLOOKUP($D2117,metadata!$B$2:$Z$451,20,0)</f>
        <v>global average</v>
      </c>
      <c r="X2117" s="0" t="str">
        <f aca="false">VLOOKUP($D2117,metadata!$B$2:$Z$451,21,0)</f>
        <v/>
      </c>
      <c r="Y2117" s="0" t="str">
        <f aca="false">VLOOKUP($D2117,metadata!$B$2:$Z$451,22,0)</f>
        <v>53-2</v>
      </c>
      <c r="Z2117" s="0" t="str">
        <f aca="false">VLOOKUP($D2117,metadata!$B$2:$Z$451,23,0)</f>
        <v/>
      </c>
      <c r="AA2117" s="0" t="str">
        <f aca="false">VLOOKUP($D2117,metadata!$B$2:$Z$451,24,0)</f>
        <v>adult</v>
      </c>
      <c r="AB2117" s="0" t="str">
        <f aca="false">VLOOKUP($D2117,metadata!$B$2:$Z$451,25,0)</f>
        <v/>
      </c>
      <c r="AC2117" s="0" t="n">
        <v>19.1569965870307</v>
      </c>
      <c r="AD2117" s="0" t="n">
        <v>42.7657487115004</v>
      </c>
      <c r="AF2117" s="0" t="n">
        <f aca="false">IF(AE2117="",V2117,AE2117)</f>
        <v>115</v>
      </c>
      <c r="AG2117" s="0" t="n">
        <v>19</v>
      </c>
      <c r="AH2117" s="0" t="n">
        <v>2011</v>
      </c>
      <c r="AI2117" s="0" t="s">
        <v>37</v>
      </c>
      <c r="AJ2117" s="0" t="s">
        <v>37</v>
      </c>
    </row>
    <row r="2118" customFormat="false" ht="13.8" hidden="true" customHeight="false" outlineLevel="0" collapsed="false">
      <c r="C2118" s="0" t="n">
        <v>2126</v>
      </c>
      <c r="D2118" s="3" t="str">
        <f aca="false">VLOOKUP(C2118,$A$1:$B$451,2)</f>
        <v>53-Pelkosenniemi3</v>
      </c>
      <c r="E2118" s="0" t="str">
        <f aca="false">VLOOKUP($D2118,metadata!$B$2:$S$451,2,0)</f>
        <v>Tyukmaeva, VI; Salminen, TS; Kankare, M; Knott, KE; Hoikkala, A</v>
      </c>
      <c r="F2118" s="0" t="str">
        <f aca="false">VLOOKUP($D2118,metadata!$B$2:$S$451,3,0)</f>
        <v>Adaptation to a seasonally varying environment: a strong latitudinal cline in reproductive diapause combined with high gene flow in Drosophila montana</v>
      </c>
      <c r="G2118" s="0" t="str">
        <f aca="false">VLOOKUP($D2118,metadata!$B$2:$S$451,4,0)</f>
        <v>10.1002/ece3.14</v>
      </c>
      <c r="H2118" s="0" t="str">
        <f aca="false">VLOOKUP($D2118,metadata!$B$2:$S$451,5,0)</f>
        <v>y</v>
      </c>
      <c r="I2118" s="0" t="str">
        <f aca="false">VLOOKUP($D2118,metadata!$B$2:$S$451,6,0)</f>
        <v>a</v>
      </c>
      <c r="J2118" s="0" t="str">
        <f aca="false">VLOOKUP($D2118,metadata!$B$2:$S$451,7,0)</f>
        <v>i</v>
      </c>
      <c r="K2118" s="0" t="n">
        <f aca="false">VLOOKUP($D2118,metadata!$B$2:$S$451,8,0)</f>
        <v>6</v>
      </c>
      <c r="L2118" s="0" t="n">
        <f aca="false">VLOOKUP($D2118,metadata!$B$2:$S$451,9,0)</f>
        <v>4</v>
      </c>
      <c r="M2118" s="0" t="str">
        <f aca="false">VLOOKUP($D2118,metadata!$B$2:$S$451,10,0)</f>
        <v/>
      </c>
      <c r="N2118" s="0" t="str">
        <f aca="false">VLOOKUP($D2118,metadata!$B$2:$S$451,11,0)</f>
        <v>Drosophila montana</v>
      </c>
      <c r="O2118" s="0" t="str">
        <f aca="false">VLOOKUP($D2118,metadata!$B$2:$S$451,12,0)</f>
        <v>diptera</v>
      </c>
      <c r="P2118" s="0" t="str">
        <f aca="false">VLOOKUP($D2118,metadata!$B$2:$S$451,13,0)</f>
        <v>Pelkosenniemi3</v>
      </c>
      <c r="Q2118" s="0" t="n">
        <f aca="false">VLOOKUP($D2118,metadata!$B$2:$S$451,14,0)</f>
        <v>67.1</v>
      </c>
      <c r="R2118" s="0" t="n">
        <f aca="false">VLOOKUP($D2118,metadata!$B$2:$S$451,15,0)</f>
        <v>27.5</v>
      </c>
      <c r="S2118" s="0" t="str">
        <f aca="false">VLOOKUP($D2118,metadata!$B$2:$S$451,16,0)</f>
        <v/>
      </c>
      <c r="T2118" s="0" t="str">
        <f aca="false">VLOOKUP($D2118,metadata!$B$2:$S$451,17,0)</f>
        <v/>
      </c>
      <c r="U2118" s="0" t="str">
        <f aca="false">VLOOKUP($D2118,metadata!$B$2:$S$451,18,0)</f>
        <v/>
      </c>
      <c r="V2118" s="0" t="n">
        <f aca="false">VLOOKUP($D2118,metadata!$B$2:$Z$451,19,0)</f>
        <v>115</v>
      </c>
      <c r="W2118" s="0" t="str">
        <f aca="false">VLOOKUP($D2118,metadata!$B$2:$Z$451,20,0)</f>
        <v>global average</v>
      </c>
      <c r="X2118" s="0" t="str">
        <f aca="false">VLOOKUP($D2118,metadata!$B$2:$Z$451,21,0)</f>
        <v/>
      </c>
      <c r="Y2118" s="0" t="str">
        <f aca="false">VLOOKUP($D2118,metadata!$B$2:$Z$451,22,0)</f>
        <v>53-2</v>
      </c>
      <c r="Z2118" s="0" t="str">
        <f aca="false">VLOOKUP($D2118,metadata!$B$2:$Z$451,23,0)</f>
        <v/>
      </c>
      <c r="AA2118" s="0" t="str">
        <f aca="false">VLOOKUP($D2118,metadata!$B$2:$Z$451,24,0)</f>
        <v>adult</v>
      </c>
      <c r="AB2118" s="0" t="str">
        <f aca="false">VLOOKUP($D2118,metadata!$B$2:$Z$451,25,0)</f>
        <v/>
      </c>
      <c r="AC2118" s="0" t="n">
        <v>20.556313993174</v>
      </c>
      <c r="AD2118" s="0" t="n">
        <v>6.03694850147158</v>
      </c>
      <c r="AF2118" s="0" t="n">
        <f aca="false">IF(AE2118="",V2118,AE2118)</f>
        <v>115</v>
      </c>
      <c r="AG2118" s="0" t="n">
        <v>20.5</v>
      </c>
      <c r="AH2118" s="0" t="n">
        <v>2011</v>
      </c>
      <c r="AI2118" s="0" t="s">
        <v>37</v>
      </c>
      <c r="AJ2118" s="0" t="s">
        <v>37</v>
      </c>
    </row>
    <row r="2119" customFormat="false" ht="13.8" hidden="true" customHeight="false" outlineLevel="0" collapsed="false">
      <c r="C2119" s="0" t="n">
        <v>2127</v>
      </c>
      <c r="D2119" s="3" t="str">
        <f aca="false">VLOOKUP(C2119,$A$1:$B$451,2)</f>
        <v>53-Pelkosenniemi4</v>
      </c>
      <c r="E2119" s="0" t="str">
        <f aca="false">VLOOKUP($D2119,metadata!$B$2:$S$451,2,0)</f>
        <v>Tyukmaeva, VI; Salminen, TS; Kankare, M; Knott, KE; Hoikkala, A</v>
      </c>
      <c r="F2119" s="0" t="str">
        <f aca="false">VLOOKUP($D2119,metadata!$B$2:$S$451,3,0)</f>
        <v>Adaptation to a seasonally varying environment: a strong latitudinal cline in reproductive diapause combined with high gene flow in Drosophila montana</v>
      </c>
      <c r="G2119" s="0" t="str">
        <f aca="false">VLOOKUP($D2119,metadata!$B$2:$S$451,4,0)</f>
        <v>10.1002/ece3.14</v>
      </c>
      <c r="H2119" s="0" t="str">
        <f aca="false">VLOOKUP($D2119,metadata!$B$2:$S$451,5,0)</f>
        <v>y</v>
      </c>
      <c r="I2119" s="0" t="str">
        <f aca="false">VLOOKUP($D2119,metadata!$B$2:$S$451,6,0)</f>
        <v>a</v>
      </c>
      <c r="J2119" s="0" t="str">
        <f aca="false">VLOOKUP($D2119,metadata!$B$2:$S$451,7,0)</f>
        <v>i</v>
      </c>
      <c r="K2119" s="0" t="n">
        <f aca="false">VLOOKUP($D2119,metadata!$B$2:$S$451,8,0)</f>
        <v>6</v>
      </c>
      <c r="L2119" s="0" t="n">
        <f aca="false">VLOOKUP($D2119,metadata!$B$2:$S$451,9,0)</f>
        <v>4</v>
      </c>
      <c r="M2119" s="0" t="str">
        <f aca="false">VLOOKUP($D2119,metadata!$B$2:$S$451,10,0)</f>
        <v/>
      </c>
      <c r="N2119" s="0" t="str">
        <f aca="false">VLOOKUP($D2119,metadata!$B$2:$S$451,11,0)</f>
        <v>Drosophila montana</v>
      </c>
      <c r="O2119" s="0" t="str">
        <f aca="false">VLOOKUP($D2119,metadata!$B$2:$S$451,12,0)</f>
        <v>diptera</v>
      </c>
      <c r="P2119" s="0" t="str">
        <f aca="false">VLOOKUP($D2119,metadata!$B$2:$S$451,13,0)</f>
        <v>Pelkosenniemi4</v>
      </c>
      <c r="Q2119" s="0" t="n">
        <f aca="false">VLOOKUP($D2119,metadata!$B$2:$S$451,14,0)</f>
        <v>67.1</v>
      </c>
      <c r="R2119" s="0" t="n">
        <f aca="false">VLOOKUP($D2119,metadata!$B$2:$S$451,15,0)</f>
        <v>27.5</v>
      </c>
      <c r="S2119" s="0" t="str">
        <f aca="false">VLOOKUP($D2119,metadata!$B$2:$S$451,16,0)</f>
        <v/>
      </c>
      <c r="T2119" s="0" t="str">
        <f aca="false">VLOOKUP($D2119,metadata!$B$2:$S$451,17,0)</f>
        <v/>
      </c>
      <c r="U2119" s="0" t="str">
        <f aca="false">VLOOKUP($D2119,metadata!$B$2:$S$451,18,0)</f>
        <v/>
      </c>
      <c r="V2119" s="0" t="n">
        <f aca="false">VLOOKUP($D2119,metadata!$B$2:$Z$451,19,0)</f>
        <v>115</v>
      </c>
      <c r="W2119" s="0" t="str">
        <f aca="false">VLOOKUP($D2119,metadata!$B$2:$Z$451,20,0)</f>
        <v>global average</v>
      </c>
      <c r="X2119" s="0" t="str">
        <f aca="false">VLOOKUP($D2119,metadata!$B$2:$Z$451,21,0)</f>
        <v/>
      </c>
      <c r="Y2119" s="0" t="str">
        <f aca="false">VLOOKUP($D2119,metadata!$B$2:$Z$451,22,0)</f>
        <v>53-2</v>
      </c>
      <c r="Z2119" s="0" t="str">
        <f aca="false">VLOOKUP($D2119,metadata!$B$2:$Z$451,23,0)</f>
        <v/>
      </c>
      <c r="AA2119" s="0" t="str">
        <f aca="false">VLOOKUP($D2119,metadata!$B$2:$Z$451,24,0)</f>
        <v>adult</v>
      </c>
      <c r="AB2119" s="0" t="str">
        <f aca="false">VLOOKUP($D2119,metadata!$B$2:$Z$451,25,0)</f>
        <v/>
      </c>
      <c r="AC2119" s="0" t="n">
        <v>16</v>
      </c>
      <c r="AD2119" s="0" t="n">
        <v>97.5708502024291</v>
      </c>
      <c r="AF2119" s="0" t="n">
        <f aca="false">IF(AE2119="",V2119,AE2119)</f>
        <v>115</v>
      </c>
      <c r="AG2119" s="0" t="n">
        <f aca="false">ROUND(AC2119,1)</f>
        <v>16</v>
      </c>
      <c r="AH2119" s="0" t="n">
        <v>2011</v>
      </c>
      <c r="AI2119" s="0" t="s">
        <v>37</v>
      </c>
      <c r="AJ2119" s="0" t="s">
        <v>37</v>
      </c>
    </row>
    <row r="2120" customFormat="false" ht="13.8" hidden="true" customHeight="false" outlineLevel="0" collapsed="false">
      <c r="C2120" s="0" t="n">
        <v>2128</v>
      </c>
      <c r="D2120" s="3" t="str">
        <f aca="false">VLOOKUP(C2120,$A$1:$B$451,2)</f>
        <v>53-Pelkosenniemi4</v>
      </c>
      <c r="E2120" s="0" t="str">
        <f aca="false">VLOOKUP($D2120,metadata!$B$2:$S$451,2,0)</f>
        <v>Tyukmaeva, VI; Salminen, TS; Kankare, M; Knott, KE; Hoikkala, A</v>
      </c>
      <c r="F2120" s="0" t="str">
        <f aca="false">VLOOKUP($D2120,metadata!$B$2:$S$451,3,0)</f>
        <v>Adaptation to a seasonally varying environment: a strong latitudinal cline in reproductive diapause combined with high gene flow in Drosophila montana</v>
      </c>
      <c r="G2120" s="0" t="str">
        <f aca="false">VLOOKUP($D2120,metadata!$B$2:$S$451,4,0)</f>
        <v>10.1002/ece3.14</v>
      </c>
      <c r="H2120" s="0" t="str">
        <f aca="false">VLOOKUP($D2120,metadata!$B$2:$S$451,5,0)</f>
        <v>y</v>
      </c>
      <c r="I2120" s="0" t="str">
        <f aca="false">VLOOKUP($D2120,metadata!$B$2:$S$451,6,0)</f>
        <v>a</v>
      </c>
      <c r="J2120" s="0" t="str">
        <f aca="false">VLOOKUP($D2120,metadata!$B$2:$S$451,7,0)</f>
        <v>i</v>
      </c>
      <c r="K2120" s="0" t="n">
        <f aca="false">VLOOKUP($D2120,metadata!$B$2:$S$451,8,0)</f>
        <v>6</v>
      </c>
      <c r="L2120" s="0" t="n">
        <f aca="false">VLOOKUP($D2120,metadata!$B$2:$S$451,9,0)</f>
        <v>4</v>
      </c>
      <c r="M2120" s="0" t="str">
        <f aca="false">VLOOKUP($D2120,metadata!$B$2:$S$451,10,0)</f>
        <v/>
      </c>
      <c r="N2120" s="0" t="str">
        <f aca="false">VLOOKUP($D2120,metadata!$B$2:$S$451,11,0)</f>
        <v>Drosophila montana</v>
      </c>
      <c r="O2120" s="0" t="str">
        <f aca="false">VLOOKUP($D2120,metadata!$B$2:$S$451,12,0)</f>
        <v>diptera</v>
      </c>
      <c r="P2120" s="0" t="str">
        <f aca="false">VLOOKUP($D2120,metadata!$B$2:$S$451,13,0)</f>
        <v>Pelkosenniemi4</v>
      </c>
      <c r="Q2120" s="0" t="n">
        <f aca="false">VLOOKUP($D2120,metadata!$B$2:$S$451,14,0)</f>
        <v>67.1</v>
      </c>
      <c r="R2120" s="0" t="n">
        <f aca="false">VLOOKUP($D2120,metadata!$B$2:$S$451,15,0)</f>
        <v>27.5</v>
      </c>
      <c r="S2120" s="0" t="str">
        <f aca="false">VLOOKUP($D2120,metadata!$B$2:$S$451,16,0)</f>
        <v/>
      </c>
      <c r="T2120" s="0" t="str">
        <f aca="false">VLOOKUP($D2120,metadata!$B$2:$S$451,17,0)</f>
        <v/>
      </c>
      <c r="U2120" s="0" t="str">
        <f aca="false">VLOOKUP($D2120,metadata!$B$2:$S$451,18,0)</f>
        <v/>
      </c>
      <c r="V2120" s="0" t="n">
        <f aca="false">VLOOKUP($D2120,metadata!$B$2:$Z$451,19,0)</f>
        <v>115</v>
      </c>
      <c r="W2120" s="0" t="str">
        <f aca="false">VLOOKUP($D2120,metadata!$B$2:$Z$451,20,0)</f>
        <v>global average</v>
      </c>
      <c r="X2120" s="0" t="str">
        <f aca="false">VLOOKUP($D2120,metadata!$B$2:$Z$451,21,0)</f>
        <v/>
      </c>
      <c r="Y2120" s="0" t="str">
        <f aca="false">VLOOKUP($D2120,metadata!$B$2:$Z$451,22,0)</f>
        <v>53-2</v>
      </c>
      <c r="Z2120" s="0" t="str">
        <f aca="false">VLOOKUP($D2120,metadata!$B$2:$Z$451,23,0)</f>
        <v/>
      </c>
      <c r="AA2120" s="0" t="str">
        <f aca="false">VLOOKUP($D2120,metadata!$B$2:$Z$451,24,0)</f>
        <v>adult</v>
      </c>
      <c r="AB2120" s="0" t="str">
        <f aca="false">VLOOKUP($D2120,metadata!$B$2:$Z$451,25,0)</f>
        <v/>
      </c>
      <c r="AC2120" s="0" t="n">
        <v>17.655290102389</v>
      </c>
      <c r="AD2120" s="0" t="n">
        <v>91.63200729574</v>
      </c>
      <c r="AF2120" s="0" t="n">
        <f aca="false">IF(AE2120="",V2120,AE2120)</f>
        <v>115</v>
      </c>
      <c r="AG2120" s="0" t="n">
        <v>17.5</v>
      </c>
      <c r="AH2120" s="0" t="n">
        <v>2011</v>
      </c>
      <c r="AI2120" s="0" t="s">
        <v>37</v>
      </c>
      <c r="AJ2120" s="0" t="s">
        <v>37</v>
      </c>
    </row>
    <row r="2121" customFormat="false" ht="13.8" hidden="true" customHeight="false" outlineLevel="0" collapsed="false">
      <c r="C2121" s="0" t="n">
        <v>2129</v>
      </c>
      <c r="D2121" s="3" t="str">
        <f aca="false">VLOOKUP(C2121,$A$1:$B$451,2)</f>
        <v>53-Pelkosenniemi4</v>
      </c>
      <c r="E2121" s="0" t="str">
        <f aca="false">VLOOKUP($D2121,metadata!$B$2:$S$451,2,0)</f>
        <v>Tyukmaeva, VI; Salminen, TS; Kankare, M; Knott, KE; Hoikkala, A</v>
      </c>
      <c r="F2121" s="0" t="str">
        <f aca="false">VLOOKUP($D2121,metadata!$B$2:$S$451,3,0)</f>
        <v>Adaptation to a seasonally varying environment: a strong latitudinal cline in reproductive diapause combined with high gene flow in Drosophila montana</v>
      </c>
      <c r="G2121" s="0" t="str">
        <f aca="false">VLOOKUP($D2121,metadata!$B$2:$S$451,4,0)</f>
        <v>10.1002/ece3.14</v>
      </c>
      <c r="H2121" s="0" t="str">
        <f aca="false">VLOOKUP($D2121,metadata!$B$2:$S$451,5,0)</f>
        <v>y</v>
      </c>
      <c r="I2121" s="0" t="str">
        <f aca="false">VLOOKUP($D2121,metadata!$B$2:$S$451,6,0)</f>
        <v>a</v>
      </c>
      <c r="J2121" s="0" t="str">
        <f aca="false">VLOOKUP($D2121,metadata!$B$2:$S$451,7,0)</f>
        <v>i</v>
      </c>
      <c r="K2121" s="0" t="n">
        <f aca="false">VLOOKUP($D2121,metadata!$B$2:$S$451,8,0)</f>
        <v>6</v>
      </c>
      <c r="L2121" s="0" t="n">
        <f aca="false">VLOOKUP($D2121,metadata!$B$2:$S$451,9,0)</f>
        <v>4</v>
      </c>
      <c r="M2121" s="0" t="str">
        <f aca="false">VLOOKUP($D2121,metadata!$B$2:$S$451,10,0)</f>
        <v/>
      </c>
      <c r="N2121" s="0" t="str">
        <f aca="false">VLOOKUP($D2121,metadata!$B$2:$S$451,11,0)</f>
        <v>Drosophila montana</v>
      </c>
      <c r="O2121" s="0" t="str">
        <f aca="false">VLOOKUP($D2121,metadata!$B$2:$S$451,12,0)</f>
        <v>diptera</v>
      </c>
      <c r="P2121" s="0" t="str">
        <f aca="false">VLOOKUP($D2121,metadata!$B$2:$S$451,13,0)</f>
        <v>Pelkosenniemi4</v>
      </c>
      <c r="Q2121" s="0" t="n">
        <f aca="false">VLOOKUP($D2121,metadata!$B$2:$S$451,14,0)</f>
        <v>67.1</v>
      </c>
      <c r="R2121" s="0" t="n">
        <f aca="false">VLOOKUP($D2121,metadata!$B$2:$S$451,15,0)</f>
        <v>27.5</v>
      </c>
      <c r="S2121" s="0" t="str">
        <f aca="false">VLOOKUP($D2121,metadata!$B$2:$S$451,16,0)</f>
        <v/>
      </c>
      <c r="T2121" s="0" t="str">
        <f aca="false">VLOOKUP($D2121,metadata!$B$2:$S$451,17,0)</f>
        <v/>
      </c>
      <c r="U2121" s="0" t="str">
        <f aca="false">VLOOKUP($D2121,metadata!$B$2:$S$451,18,0)</f>
        <v/>
      </c>
      <c r="V2121" s="0" t="n">
        <f aca="false">VLOOKUP($D2121,metadata!$B$2:$Z$451,19,0)</f>
        <v>115</v>
      </c>
      <c r="W2121" s="0" t="str">
        <f aca="false">VLOOKUP($D2121,metadata!$B$2:$Z$451,20,0)</f>
        <v>global average</v>
      </c>
      <c r="X2121" s="0" t="str">
        <f aca="false">VLOOKUP($D2121,metadata!$B$2:$Z$451,21,0)</f>
        <v/>
      </c>
      <c r="Y2121" s="0" t="str">
        <f aca="false">VLOOKUP($D2121,metadata!$B$2:$Z$451,22,0)</f>
        <v>53-2</v>
      </c>
      <c r="Z2121" s="0" t="str">
        <f aca="false">VLOOKUP($D2121,metadata!$B$2:$Z$451,23,0)</f>
        <v/>
      </c>
      <c r="AA2121" s="0" t="str">
        <f aca="false">VLOOKUP($D2121,metadata!$B$2:$Z$451,24,0)</f>
        <v>adult</v>
      </c>
      <c r="AB2121" s="0" t="str">
        <f aca="false">VLOOKUP($D2121,metadata!$B$2:$Z$451,25,0)</f>
        <v/>
      </c>
      <c r="AC2121" s="0" t="n">
        <v>19.1399317406143</v>
      </c>
      <c r="AD2121" s="0" t="n">
        <v>51.2663912340578</v>
      </c>
      <c r="AF2121" s="0" t="n">
        <f aca="false">IF(AE2121="",V2121,AE2121)</f>
        <v>115</v>
      </c>
      <c r="AG2121" s="0" t="n">
        <v>19</v>
      </c>
      <c r="AH2121" s="0" t="n">
        <v>2011</v>
      </c>
      <c r="AI2121" s="0" t="s">
        <v>37</v>
      </c>
      <c r="AJ2121" s="0" t="s">
        <v>37</v>
      </c>
    </row>
    <row r="2122" customFormat="false" ht="13.8" hidden="true" customHeight="false" outlineLevel="0" collapsed="false">
      <c r="C2122" s="0" t="n">
        <v>2130</v>
      </c>
      <c r="D2122" s="3" t="str">
        <f aca="false">VLOOKUP(C2122,$A$1:$B$451,2)</f>
        <v>53-Pelkosenniemi4</v>
      </c>
      <c r="E2122" s="0" t="str">
        <f aca="false">VLOOKUP($D2122,metadata!$B$2:$S$451,2,0)</f>
        <v>Tyukmaeva, VI; Salminen, TS; Kankare, M; Knott, KE; Hoikkala, A</v>
      </c>
      <c r="F2122" s="0" t="str">
        <f aca="false">VLOOKUP($D2122,metadata!$B$2:$S$451,3,0)</f>
        <v>Adaptation to a seasonally varying environment: a strong latitudinal cline in reproductive diapause combined with high gene flow in Drosophila montana</v>
      </c>
      <c r="G2122" s="0" t="str">
        <f aca="false">VLOOKUP($D2122,metadata!$B$2:$S$451,4,0)</f>
        <v>10.1002/ece3.14</v>
      </c>
      <c r="H2122" s="0" t="str">
        <f aca="false">VLOOKUP($D2122,metadata!$B$2:$S$451,5,0)</f>
        <v>y</v>
      </c>
      <c r="I2122" s="0" t="str">
        <f aca="false">VLOOKUP($D2122,metadata!$B$2:$S$451,6,0)</f>
        <v>a</v>
      </c>
      <c r="J2122" s="0" t="str">
        <f aca="false">VLOOKUP($D2122,metadata!$B$2:$S$451,7,0)</f>
        <v>i</v>
      </c>
      <c r="K2122" s="0" t="n">
        <f aca="false">VLOOKUP($D2122,metadata!$B$2:$S$451,8,0)</f>
        <v>6</v>
      </c>
      <c r="L2122" s="0" t="n">
        <f aca="false">VLOOKUP($D2122,metadata!$B$2:$S$451,9,0)</f>
        <v>4</v>
      </c>
      <c r="M2122" s="0" t="str">
        <f aca="false">VLOOKUP($D2122,metadata!$B$2:$S$451,10,0)</f>
        <v/>
      </c>
      <c r="N2122" s="0" t="str">
        <f aca="false">VLOOKUP($D2122,metadata!$B$2:$S$451,11,0)</f>
        <v>Drosophila montana</v>
      </c>
      <c r="O2122" s="0" t="str">
        <f aca="false">VLOOKUP($D2122,metadata!$B$2:$S$451,12,0)</f>
        <v>diptera</v>
      </c>
      <c r="P2122" s="0" t="str">
        <f aca="false">VLOOKUP($D2122,metadata!$B$2:$S$451,13,0)</f>
        <v>Pelkosenniemi4</v>
      </c>
      <c r="Q2122" s="0" t="n">
        <f aca="false">VLOOKUP($D2122,metadata!$B$2:$S$451,14,0)</f>
        <v>67.1</v>
      </c>
      <c r="R2122" s="0" t="n">
        <f aca="false">VLOOKUP($D2122,metadata!$B$2:$S$451,15,0)</f>
        <v>27.5</v>
      </c>
      <c r="S2122" s="0" t="str">
        <f aca="false">VLOOKUP($D2122,metadata!$B$2:$S$451,16,0)</f>
        <v/>
      </c>
      <c r="T2122" s="0" t="str">
        <f aca="false">VLOOKUP($D2122,metadata!$B$2:$S$451,17,0)</f>
        <v/>
      </c>
      <c r="U2122" s="0" t="str">
        <f aca="false">VLOOKUP($D2122,metadata!$B$2:$S$451,18,0)</f>
        <v/>
      </c>
      <c r="V2122" s="0" t="n">
        <f aca="false">VLOOKUP($D2122,metadata!$B$2:$Z$451,19,0)</f>
        <v>115</v>
      </c>
      <c r="W2122" s="0" t="str">
        <f aca="false">VLOOKUP($D2122,metadata!$B$2:$Z$451,20,0)</f>
        <v>global average</v>
      </c>
      <c r="X2122" s="0" t="str">
        <f aca="false">VLOOKUP($D2122,metadata!$B$2:$Z$451,21,0)</f>
        <v/>
      </c>
      <c r="Y2122" s="0" t="str">
        <f aca="false">VLOOKUP($D2122,metadata!$B$2:$Z$451,22,0)</f>
        <v>53-2</v>
      </c>
      <c r="Z2122" s="0" t="str">
        <f aca="false">VLOOKUP($D2122,metadata!$B$2:$Z$451,23,0)</f>
        <v/>
      </c>
      <c r="AA2122" s="0" t="str">
        <f aca="false">VLOOKUP($D2122,metadata!$B$2:$Z$451,24,0)</f>
        <v>adult</v>
      </c>
      <c r="AB2122" s="0" t="str">
        <f aca="false">VLOOKUP($D2122,metadata!$B$2:$Z$451,25,0)</f>
        <v/>
      </c>
      <c r="AC2122" s="0" t="n">
        <v>20.556313993174</v>
      </c>
      <c r="AD2122" s="0" t="n">
        <v>13.3243978941841</v>
      </c>
      <c r="AF2122" s="0" t="n">
        <f aca="false">IF(AE2122="",V2122,AE2122)</f>
        <v>115</v>
      </c>
      <c r="AG2122" s="0" t="n">
        <v>20.5</v>
      </c>
      <c r="AH2122" s="0" t="n">
        <v>2011</v>
      </c>
      <c r="AI2122" s="0" t="s">
        <v>37</v>
      </c>
      <c r="AJ2122" s="0" t="s">
        <v>37</v>
      </c>
    </row>
    <row r="2123" customFormat="false" ht="13.8" hidden="true" customHeight="false" outlineLevel="0" collapsed="false">
      <c r="C2123" s="0" t="n">
        <v>2131</v>
      </c>
      <c r="D2123" s="3" t="str">
        <f aca="false">VLOOKUP(C2123,$A$1:$B$451,2)</f>
        <v>53-Oulanka1</v>
      </c>
      <c r="E2123" s="0" t="str">
        <f aca="false">VLOOKUP($D2123,metadata!$B$2:$S$451,2,0)</f>
        <v>Tyukmaeva, VI; Salminen, TS; Kankare, M; Knott, KE; Hoikkala, A</v>
      </c>
      <c r="F2123" s="0" t="str">
        <f aca="false">VLOOKUP($D2123,metadata!$B$2:$S$451,3,0)</f>
        <v>Adaptation to a seasonally varying environment: a strong latitudinal cline in reproductive diapause combined with high gene flow in Drosophila montana</v>
      </c>
      <c r="G2123" s="0" t="str">
        <f aca="false">VLOOKUP($D2123,metadata!$B$2:$S$451,4,0)</f>
        <v>10.1002/ece3.14</v>
      </c>
      <c r="H2123" s="0" t="str">
        <f aca="false">VLOOKUP($D2123,metadata!$B$2:$S$451,5,0)</f>
        <v>y</v>
      </c>
      <c r="I2123" s="0" t="str">
        <f aca="false">VLOOKUP($D2123,metadata!$B$2:$S$451,6,0)</f>
        <v>a</v>
      </c>
      <c r="J2123" s="0" t="str">
        <f aca="false">VLOOKUP($D2123,metadata!$B$2:$S$451,7,0)</f>
        <v>i</v>
      </c>
      <c r="K2123" s="0" t="n">
        <f aca="false">VLOOKUP($D2123,metadata!$B$2:$S$451,8,0)</f>
        <v>6</v>
      </c>
      <c r="L2123" s="0" t="n">
        <f aca="false">VLOOKUP($D2123,metadata!$B$2:$S$451,9,0)</f>
        <v>4</v>
      </c>
      <c r="M2123" s="0" t="str">
        <f aca="false">VLOOKUP($D2123,metadata!$B$2:$S$451,10,0)</f>
        <v/>
      </c>
      <c r="N2123" s="0" t="str">
        <f aca="false">VLOOKUP($D2123,metadata!$B$2:$S$451,11,0)</f>
        <v>Drosophila montana</v>
      </c>
      <c r="O2123" s="0" t="str">
        <f aca="false">VLOOKUP($D2123,metadata!$B$2:$S$451,12,0)</f>
        <v>diptera</v>
      </c>
      <c r="P2123" s="0" t="str">
        <f aca="false">VLOOKUP($D2123,metadata!$B$2:$S$451,13,0)</f>
        <v>Oulanka1</v>
      </c>
      <c r="Q2123" s="0" t="n">
        <f aca="false">VLOOKUP($D2123,metadata!$B$2:$S$451,14,0)</f>
        <v>66.3666666666667</v>
      </c>
      <c r="R2123" s="0" t="n">
        <f aca="false">VLOOKUP($D2123,metadata!$B$2:$S$451,15,0)</f>
        <v>29.3333333333333</v>
      </c>
      <c r="S2123" s="0" t="str">
        <f aca="false">VLOOKUP($D2123,metadata!$B$2:$S$451,16,0)</f>
        <v/>
      </c>
      <c r="T2123" s="0" t="str">
        <f aca="false">VLOOKUP($D2123,metadata!$B$2:$S$451,17,0)</f>
        <v/>
      </c>
      <c r="U2123" s="0" t="str">
        <f aca="false">VLOOKUP($D2123,metadata!$B$2:$S$451,18,0)</f>
        <v/>
      </c>
      <c r="V2123" s="0" t="n">
        <f aca="false">VLOOKUP($D2123,metadata!$B$2:$Z$451,19,0)</f>
        <v>115</v>
      </c>
      <c r="W2123" s="0" t="str">
        <f aca="false">VLOOKUP($D2123,metadata!$B$2:$Z$451,20,0)</f>
        <v>global average</v>
      </c>
      <c r="X2123" s="0" t="str">
        <f aca="false">VLOOKUP($D2123,metadata!$B$2:$Z$451,21,0)</f>
        <v/>
      </c>
      <c r="Y2123" s="0" t="str">
        <f aca="false">VLOOKUP($D2123,metadata!$B$2:$Z$451,22,0)</f>
        <v>53-2</v>
      </c>
      <c r="Z2123" s="0" t="str">
        <f aca="false">VLOOKUP($D2123,metadata!$B$2:$Z$451,23,0)</f>
        <v/>
      </c>
      <c r="AA2123" s="0" t="str">
        <f aca="false">VLOOKUP($D2123,metadata!$B$2:$Z$451,24,0)</f>
        <v>adult</v>
      </c>
      <c r="AB2123" s="0" t="str">
        <f aca="false">VLOOKUP($D2123,metadata!$B$2:$Z$451,25,0)</f>
        <v/>
      </c>
      <c r="AC2123" s="0" t="n">
        <v>15.9995871408125</v>
      </c>
      <c r="AD2123" s="0" t="n">
        <v>97.5806451612902</v>
      </c>
      <c r="AF2123" s="0" t="n">
        <f aca="false">IF(AE2123="",V2123,AE2123)</f>
        <v>115</v>
      </c>
      <c r="AG2123" s="0" t="n">
        <f aca="false">ROUND(AC2123,1)</f>
        <v>16</v>
      </c>
      <c r="AH2123" s="0" t="n">
        <v>2011</v>
      </c>
      <c r="AI2123" s="0" t="s">
        <v>37</v>
      </c>
      <c r="AJ2123" s="0" t="s">
        <v>37</v>
      </c>
    </row>
    <row r="2124" customFormat="false" ht="13.8" hidden="true" customHeight="false" outlineLevel="0" collapsed="false">
      <c r="C2124" s="0" t="n">
        <v>2132</v>
      </c>
      <c r="D2124" s="3" t="str">
        <f aca="false">VLOOKUP(C2124,$A$1:$B$451,2)</f>
        <v>53-Oulanka1</v>
      </c>
      <c r="E2124" s="0" t="str">
        <f aca="false">VLOOKUP($D2124,metadata!$B$2:$S$451,2,0)</f>
        <v>Tyukmaeva, VI; Salminen, TS; Kankare, M; Knott, KE; Hoikkala, A</v>
      </c>
      <c r="F2124" s="0" t="str">
        <f aca="false">VLOOKUP($D2124,metadata!$B$2:$S$451,3,0)</f>
        <v>Adaptation to a seasonally varying environment: a strong latitudinal cline in reproductive diapause combined with high gene flow in Drosophila montana</v>
      </c>
      <c r="G2124" s="0" t="str">
        <f aca="false">VLOOKUP($D2124,metadata!$B$2:$S$451,4,0)</f>
        <v>10.1002/ece3.14</v>
      </c>
      <c r="H2124" s="0" t="str">
        <f aca="false">VLOOKUP($D2124,metadata!$B$2:$S$451,5,0)</f>
        <v>y</v>
      </c>
      <c r="I2124" s="0" t="str">
        <f aca="false">VLOOKUP($D2124,metadata!$B$2:$S$451,6,0)</f>
        <v>a</v>
      </c>
      <c r="J2124" s="0" t="str">
        <f aca="false">VLOOKUP($D2124,metadata!$B$2:$S$451,7,0)</f>
        <v>i</v>
      </c>
      <c r="K2124" s="0" t="n">
        <f aca="false">VLOOKUP($D2124,metadata!$B$2:$S$451,8,0)</f>
        <v>6</v>
      </c>
      <c r="L2124" s="0" t="n">
        <f aca="false">VLOOKUP($D2124,metadata!$B$2:$S$451,9,0)</f>
        <v>4</v>
      </c>
      <c r="M2124" s="0" t="str">
        <f aca="false">VLOOKUP($D2124,metadata!$B$2:$S$451,10,0)</f>
        <v/>
      </c>
      <c r="N2124" s="0" t="str">
        <f aca="false">VLOOKUP($D2124,metadata!$B$2:$S$451,11,0)</f>
        <v>Drosophila montana</v>
      </c>
      <c r="O2124" s="0" t="str">
        <f aca="false">VLOOKUP($D2124,metadata!$B$2:$S$451,12,0)</f>
        <v>diptera</v>
      </c>
      <c r="P2124" s="0" t="str">
        <f aca="false">VLOOKUP($D2124,metadata!$B$2:$S$451,13,0)</f>
        <v>Oulanka1</v>
      </c>
      <c r="Q2124" s="0" t="n">
        <f aca="false">VLOOKUP($D2124,metadata!$B$2:$S$451,14,0)</f>
        <v>66.3666666666667</v>
      </c>
      <c r="R2124" s="0" t="n">
        <f aca="false">VLOOKUP($D2124,metadata!$B$2:$S$451,15,0)</f>
        <v>29.3333333333333</v>
      </c>
      <c r="S2124" s="0" t="str">
        <f aca="false">VLOOKUP($D2124,metadata!$B$2:$S$451,16,0)</f>
        <v/>
      </c>
      <c r="T2124" s="0" t="str">
        <f aca="false">VLOOKUP($D2124,metadata!$B$2:$S$451,17,0)</f>
        <v/>
      </c>
      <c r="U2124" s="0" t="str">
        <f aca="false">VLOOKUP($D2124,metadata!$B$2:$S$451,18,0)</f>
        <v/>
      </c>
      <c r="V2124" s="0" t="n">
        <f aca="false">VLOOKUP($D2124,metadata!$B$2:$Z$451,19,0)</f>
        <v>115</v>
      </c>
      <c r="W2124" s="0" t="str">
        <f aca="false">VLOOKUP($D2124,metadata!$B$2:$Z$451,20,0)</f>
        <v>global average</v>
      </c>
      <c r="X2124" s="0" t="str">
        <f aca="false">VLOOKUP($D2124,metadata!$B$2:$Z$451,21,0)</f>
        <v/>
      </c>
      <c r="Y2124" s="0" t="str">
        <f aca="false">VLOOKUP($D2124,metadata!$B$2:$Z$451,22,0)</f>
        <v>53-2</v>
      </c>
      <c r="Z2124" s="0" t="str">
        <f aca="false">VLOOKUP($D2124,metadata!$B$2:$Z$451,23,0)</f>
        <v/>
      </c>
      <c r="AA2124" s="0" t="str">
        <f aca="false">VLOOKUP($D2124,metadata!$B$2:$Z$451,24,0)</f>
        <v>adult</v>
      </c>
      <c r="AB2124" s="0" t="str">
        <f aca="false">VLOOKUP($D2124,metadata!$B$2:$Z$451,25,0)</f>
        <v/>
      </c>
      <c r="AC2124" s="0" t="n">
        <v>17.6373995375977</v>
      </c>
      <c r="AD2124" s="0" t="n">
        <v>95.1612903225805</v>
      </c>
      <c r="AF2124" s="0" t="n">
        <f aca="false">IF(AE2124="",V2124,AE2124)</f>
        <v>115</v>
      </c>
      <c r="AG2124" s="0" t="n">
        <v>17.5</v>
      </c>
      <c r="AH2124" s="0" t="n">
        <v>2011</v>
      </c>
      <c r="AI2124" s="0" t="s">
        <v>37</v>
      </c>
      <c r="AJ2124" s="0" t="s">
        <v>37</v>
      </c>
    </row>
    <row r="2125" customFormat="false" ht="13.8" hidden="true" customHeight="false" outlineLevel="0" collapsed="false">
      <c r="C2125" s="0" t="n">
        <v>2133</v>
      </c>
      <c r="D2125" s="3" t="str">
        <f aca="false">VLOOKUP(C2125,$A$1:$B$451,2)</f>
        <v>53-Oulanka1</v>
      </c>
      <c r="E2125" s="0" t="str">
        <f aca="false">VLOOKUP($D2125,metadata!$B$2:$S$451,2,0)</f>
        <v>Tyukmaeva, VI; Salminen, TS; Kankare, M; Knott, KE; Hoikkala, A</v>
      </c>
      <c r="F2125" s="0" t="str">
        <f aca="false">VLOOKUP($D2125,metadata!$B$2:$S$451,3,0)</f>
        <v>Adaptation to a seasonally varying environment: a strong latitudinal cline in reproductive diapause combined with high gene flow in Drosophila montana</v>
      </c>
      <c r="G2125" s="0" t="str">
        <f aca="false">VLOOKUP($D2125,metadata!$B$2:$S$451,4,0)</f>
        <v>10.1002/ece3.14</v>
      </c>
      <c r="H2125" s="0" t="str">
        <f aca="false">VLOOKUP($D2125,metadata!$B$2:$S$451,5,0)</f>
        <v>y</v>
      </c>
      <c r="I2125" s="0" t="str">
        <f aca="false">VLOOKUP($D2125,metadata!$B$2:$S$451,6,0)</f>
        <v>a</v>
      </c>
      <c r="J2125" s="0" t="str">
        <f aca="false">VLOOKUP($D2125,metadata!$B$2:$S$451,7,0)</f>
        <v>i</v>
      </c>
      <c r="K2125" s="0" t="n">
        <f aca="false">VLOOKUP($D2125,metadata!$B$2:$S$451,8,0)</f>
        <v>6</v>
      </c>
      <c r="L2125" s="0" t="n">
        <f aca="false">VLOOKUP($D2125,metadata!$B$2:$S$451,9,0)</f>
        <v>4</v>
      </c>
      <c r="M2125" s="0" t="str">
        <f aca="false">VLOOKUP($D2125,metadata!$B$2:$S$451,10,0)</f>
        <v/>
      </c>
      <c r="N2125" s="0" t="str">
        <f aca="false">VLOOKUP($D2125,metadata!$B$2:$S$451,11,0)</f>
        <v>Drosophila montana</v>
      </c>
      <c r="O2125" s="0" t="str">
        <f aca="false">VLOOKUP($D2125,metadata!$B$2:$S$451,12,0)</f>
        <v>diptera</v>
      </c>
      <c r="P2125" s="0" t="str">
        <f aca="false">VLOOKUP($D2125,metadata!$B$2:$S$451,13,0)</f>
        <v>Oulanka1</v>
      </c>
      <c r="Q2125" s="0" t="n">
        <f aca="false">VLOOKUP($D2125,metadata!$B$2:$S$451,14,0)</f>
        <v>66.3666666666667</v>
      </c>
      <c r="R2125" s="0" t="n">
        <f aca="false">VLOOKUP($D2125,metadata!$B$2:$S$451,15,0)</f>
        <v>29.3333333333333</v>
      </c>
      <c r="S2125" s="0" t="str">
        <f aca="false">VLOOKUP($D2125,metadata!$B$2:$S$451,16,0)</f>
        <v/>
      </c>
      <c r="T2125" s="0" t="str">
        <f aca="false">VLOOKUP($D2125,metadata!$B$2:$S$451,17,0)</f>
        <v/>
      </c>
      <c r="U2125" s="0" t="str">
        <f aca="false">VLOOKUP($D2125,metadata!$B$2:$S$451,18,0)</f>
        <v/>
      </c>
      <c r="V2125" s="0" t="n">
        <f aca="false">VLOOKUP($D2125,metadata!$B$2:$Z$451,19,0)</f>
        <v>115</v>
      </c>
      <c r="W2125" s="0" t="str">
        <f aca="false">VLOOKUP($D2125,metadata!$B$2:$Z$451,20,0)</f>
        <v>global average</v>
      </c>
      <c r="X2125" s="0" t="str">
        <f aca="false">VLOOKUP($D2125,metadata!$B$2:$Z$451,21,0)</f>
        <v/>
      </c>
      <c r="Y2125" s="0" t="str">
        <f aca="false">VLOOKUP($D2125,metadata!$B$2:$Z$451,22,0)</f>
        <v>53-2</v>
      </c>
      <c r="Z2125" s="0" t="str">
        <f aca="false">VLOOKUP($D2125,metadata!$B$2:$Z$451,23,0)</f>
        <v/>
      </c>
      <c r="AA2125" s="0" t="str">
        <f aca="false">VLOOKUP($D2125,metadata!$B$2:$Z$451,24,0)</f>
        <v>adult</v>
      </c>
      <c r="AB2125" s="0" t="str">
        <f aca="false">VLOOKUP($D2125,metadata!$B$2:$Z$451,25,0)</f>
        <v/>
      </c>
      <c r="AC2125" s="0" t="n">
        <v>19.1315369371353</v>
      </c>
      <c r="AD2125" s="0" t="n">
        <v>50.8064516129032</v>
      </c>
      <c r="AF2125" s="0" t="n">
        <f aca="false">IF(AE2125="",V2125,AE2125)</f>
        <v>115</v>
      </c>
      <c r="AG2125" s="0" t="n">
        <v>19</v>
      </c>
      <c r="AH2125" s="0" t="n">
        <v>2011</v>
      </c>
      <c r="AI2125" s="0" t="s">
        <v>37</v>
      </c>
      <c r="AJ2125" s="0" t="s">
        <v>37</v>
      </c>
    </row>
    <row r="2126" customFormat="false" ht="13.8" hidden="true" customHeight="false" outlineLevel="0" collapsed="false">
      <c r="C2126" s="0" t="n">
        <v>2134</v>
      </c>
      <c r="D2126" s="3" t="str">
        <f aca="false">VLOOKUP(C2126,$A$1:$B$451,2)</f>
        <v>53-Oulanka1</v>
      </c>
      <c r="E2126" s="0" t="str">
        <f aca="false">VLOOKUP($D2126,metadata!$B$2:$S$451,2,0)</f>
        <v>Tyukmaeva, VI; Salminen, TS; Kankare, M; Knott, KE; Hoikkala, A</v>
      </c>
      <c r="F2126" s="0" t="str">
        <f aca="false">VLOOKUP($D2126,metadata!$B$2:$S$451,3,0)</f>
        <v>Adaptation to a seasonally varying environment: a strong latitudinal cline in reproductive diapause combined with high gene flow in Drosophila montana</v>
      </c>
      <c r="G2126" s="0" t="str">
        <f aca="false">VLOOKUP($D2126,metadata!$B$2:$S$451,4,0)</f>
        <v>10.1002/ece3.14</v>
      </c>
      <c r="H2126" s="0" t="str">
        <f aca="false">VLOOKUP($D2126,metadata!$B$2:$S$451,5,0)</f>
        <v>y</v>
      </c>
      <c r="I2126" s="0" t="str">
        <f aca="false">VLOOKUP($D2126,metadata!$B$2:$S$451,6,0)</f>
        <v>a</v>
      </c>
      <c r="J2126" s="0" t="str">
        <f aca="false">VLOOKUP($D2126,metadata!$B$2:$S$451,7,0)</f>
        <v>i</v>
      </c>
      <c r="K2126" s="0" t="n">
        <f aca="false">VLOOKUP($D2126,metadata!$B$2:$S$451,8,0)</f>
        <v>6</v>
      </c>
      <c r="L2126" s="0" t="n">
        <f aca="false">VLOOKUP($D2126,metadata!$B$2:$S$451,9,0)</f>
        <v>4</v>
      </c>
      <c r="M2126" s="0" t="str">
        <f aca="false">VLOOKUP($D2126,metadata!$B$2:$S$451,10,0)</f>
        <v/>
      </c>
      <c r="N2126" s="0" t="str">
        <f aca="false">VLOOKUP($D2126,metadata!$B$2:$S$451,11,0)</f>
        <v>Drosophila montana</v>
      </c>
      <c r="O2126" s="0" t="str">
        <f aca="false">VLOOKUP($D2126,metadata!$B$2:$S$451,12,0)</f>
        <v>diptera</v>
      </c>
      <c r="P2126" s="0" t="str">
        <f aca="false">VLOOKUP($D2126,metadata!$B$2:$S$451,13,0)</f>
        <v>Oulanka1</v>
      </c>
      <c r="Q2126" s="0" t="n">
        <f aca="false">VLOOKUP($D2126,metadata!$B$2:$S$451,14,0)</f>
        <v>66.3666666666667</v>
      </c>
      <c r="R2126" s="0" t="n">
        <f aca="false">VLOOKUP($D2126,metadata!$B$2:$S$451,15,0)</f>
        <v>29.3333333333333</v>
      </c>
      <c r="S2126" s="0" t="str">
        <f aca="false">VLOOKUP($D2126,metadata!$B$2:$S$451,16,0)</f>
        <v/>
      </c>
      <c r="T2126" s="0" t="str">
        <f aca="false">VLOOKUP($D2126,metadata!$B$2:$S$451,17,0)</f>
        <v/>
      </c>
      <c r="U2126" s="0" t="str">
        <f aca="false">VLOOKUP($D2126,metadata!$B$2:$S$451,18,0)</f>
        <v/>
      </c>
      <c r="V2126" s="0" t="n">
        <f aca="false">VLOOKUP($D2126,metadata!$B$2:$Z$451,19,0)</f>
        <v>115</v>
      </c>
      <c r="W2126" s="0" t="str">
        <f aca="false">VLOOKUP($D2126,metadata!$B$2:$Z$451,20,0)</f>
        <v>global average</v>
      </c>
      <c r="X2126" s="0" t="str">
        <f aca="false">VLOOKUP($D2126,metadata!$B$2:$Z$451,21,0)</f>
        <v/>
      </c>
      <c r="Y2126" s="0" t="str">
        <f aca="false">VLOOKUP($D2126,metadata!$B$2:$Z$451,22,0)</f>
        <v>53-2</v>
      </c>
      <c r="Z2126" s="0" t="str">
        <f aca="false">VLOOKUP($D2126,metadata!$B$2:$Z$451,23,0)</f>
        <v/>
      </c>
      <c r="AA2126" s="0" t="str">
        <f aca="false">VLOOKUP($D2126,metadata!$B$2:$Z$451,24,0)</f>
        <v>adult</v>
      </c>
      <c r="AB2126" s="0" t="str">
        <f aca="false">VLOOKUP($D2126,metadata!$B$2:$Z$451,25,0)</f>
        <v/>
      </c>
      <c r="AC2126" s="0" t="n">
        <v>20.5058763624353</v>
      </c>
      <c r="AD2126" s="0" t="n">
        <v>4.43548387096774</v>
      </c>
      <c r="AF2126" s="0" t="n">
        <f aca="false">IF(AE2126="",V2126,AE2126)</f>
        <v>115</v>
      </c>
      <c r="AG2126" s="0" t="n">
        <v>20.5</v>
      </c>
      <c r="AH2126" s="0" t="n">
        <v>2011</v>
      </c>
      <c r="AI2126" s="0" t="s">
        <v>37</v>
      </c>
      <c r="AJ2126" s="0" t="s">
        <v>37</v>
      </c>
    </row>
    <row r="2127" customFormat="false" ht="13.8" hidden="true" customHeight="false" outlineLevel="0" collapsed="false">
      <c r="C2127" s="0" t="n">
        <v>2135</v>
      </c>
      <c r="D2127" s="3" t="str">
        <f aca="false">VLOOKUP(C2127,$A$1:$B$451,2)</f>
        <v>53-Oulanka2</v>
      </c>
      <c r="E2127" s="0" t="str">
        <f aca="false">VLOOKUP($D2127,metadata!$B$2:$S$451,2,0)</f>
        <v>Tyukmaeva, VI; Salminen, TS; Kankare, M; Knott, KE; Hoikkala, A</v>
      </c>
      <c r="F2127" s="0" t="str">
        <f aca="false">VLOOKUP($D2127,metadata!$B$2:$S$451,3,0)</f>
        <v>Adaptation to a seasonally varying environment: a strong latitudinal cline in reproductive diapause combined with high gene flow in Drosophila montana</v>
      </c>
      <c r="G2127" s="0" t="str">
        <f aca="false">VLOOKUP($D2127,metadata!$B$2:$S$451,4,0)</f>
        <v>10.1002/ece3.14</v>
      </c>
      <c r="H2127" s="0" t="str">
        <f aca="false">VLOOKUP($D2127,metadata!$B$2:$S$451,5,0)</f>
        <v>y</v>
      </c>
      <c r="I2127" s="0" t="str">
        <f aca="false">VLOOKUP($D2127,metadata!$B$2:$S$451,6,0)</f>
        <v>a</v>
      </c>
      <c r="J2127" s="0" t="str">
        <f aca="false">VLOOKUP($D2127,metadata!$B$2:$S$451,7,0)</f>
        <v>i</v>
      </c>
      <c r="K2127" s="0" t="n">
        <f aca="false">VLOOKUP($D2127,metadata!$B$2:$S$451,8,0)</f>
        <v>6</v>
      </c>
      <c r="L2127" s="0" t="n">
        <f aca="false">VLOOKUP($D2127,metadata!$B$2:$S$451,9,0)</f>
        <v>4</v>
      </c>
      <c r="M2127" s="0" t="str">
        <f aca="false">VLOOKUP($D2127,metadata!$B$2:$S$451,10,0)</f>
        <v/>
      </c>
      <c r="N2127" s="0" t="str">
        <f aca="false">VLOOKUP($D2127,metadata!$B$2:$S$451,11,0)</f>
        <v>Drosophila montana</v>
      </c>
      <c r="O2127" s="0" t="str">
        <f aca="false">VLOOKUP($D2127,metadata!$B$2:$S$451,12,0)</f>
        <v>diptera</v>
      </c>
      <c r="P2127" s="0" t="str">
        <f aca="false">VLOOKUP($D2127,metadata!$B$2:$S$451,13,0)</f>
        <v>Oulanka2</v>
      </c>
      <c r="Q2127" s="0" t="n">
        <f aca="false">VLOOKUP($D2127,metadata!$B$2:$S$451,14,0)</f>
        <v>66.3666666666667</v>
      </c>
      <c r="R2127" s="0" t="n">
        <f aca="false">VLOOKUP($D2127,metadata!$B$2:$S$451,15,0)</f>
        <v>29.3333333333333</v>
      </c>
      <c r="S2127" s="0" t="str">
        <f aca="false">VLOOKUP($D2127,metadata!$B$2:$S$451,16,0)</f>
        <v/>
      </c>
      <c r="T2127" s="0" t="str">
        <f aca="false">VLOOKUP($D2127,metadata!$B$2:$S$451,17,0)</f>
        <v/>
      </c>
      <c r="U2127" s="0" t="str">
        <f aca="false">VLOOKUP($D2127,metadata!$B$2:$S$451,18,0)</f>
        <v/>
      </c>
      <c r="V2127" s="0" t="n">
        <f aca="false">VLOOKUP($D2127,metadata!$B$2:$Z$451,19,0)</f>
        <v>115</v>
      </c>
      <c r="W2127" s="0" t="str">
        <f aca="false">VLOOKUP($D2127,metadata!$B$2:$Z$451,20,0)</f>
        <v>global average</v>
      </c>
      <c r="X2127" s="0" t="str">
        <f aca="false">VLOOKUP($D2127,metadata!$B$2:$Z$451,21,0)</f>
        <v/>
      </c>
      <c r="Y2127" s="0" t="str">
        <f aca="false">VLOOKUP($D2127,metadata!$B$2:$Z$451,22,0)</f>
        <v>53-2</v>
      </c>
      <c r="Z2127" s="0" t="str">
        <f aca="false">VLOOKUP($D2127,metadata!$B$2:$Z$451,23,0)</f>
        <v/>
      </c>
      <c r="AA2127" s="0" t="str">
        <f aca="false">VLOOKUP($D2127,metadata!$B$2:$Z$451,24,0)</f>
        <v>adult</v>
      </c>
      <c r="AB2127" s="0" t="str">
        <f aca="false">VLOOKUP($D2127,metadata!$B$2:$Z$451,25,0)</f>
        <v/>
      </c>
      <c r="AC2127" s="0" t="n">
        <v>15.9821094352086</v>
      </c>
      <c r="AD2127" s="0" t="n">
        <v>95.1612903225805</v>
      </c>
      <c r="AF2127" s="0" t="n">
        <f aca="false">IF(AE2127="",V2127,AE2127)</f>
        <v>115</v>
      </c>
      <c r="AG2127" s="0" t="n">
        <f aca="false">ROUND(AC2127,1)</f>
        <v>16</v>
      </c>
      <c r="AH2127" s="0" t="n">
        <v>2011</v>
      </c>
      <c r="AI2127" s="0" t="s">
        <v>37</v>
      </c>
      <c r="AJ2127" s="0" t="s">
        <v>37</v>
      </c>
    </row>
    <row r="2128" customFormat="false" ht="13.8" hidden="true" customHeight="false" outlineLevel="0" collapsed="false">
      <c r="C2128" s="0" t="n">
        <v>2136</v>
      </c>
      <c r="D2128" s="3" t="str">
        <f aca="false">VLOOKUP(C2128,$A$1:$B$451,2)</f>
        <v>53-Oulanka2</v>
      </c>
      <c r="E2128" s="0" t="str">
        <f aca="false">VLOOKUP($D2128,metadata!$B$2:$S$451,2,0)</f>
        <v>Tyukmaeva, VI; Salminen, TS; Kankare, M; Knott, KE; Hoikkala, A</v>
      </c>
      <c r="F2128" s="0" t="str">
        <f aca="false">VLOOKUP($D2128,metadata!$B$2:$S$451,3,0)</f>
        <v>Adaptation to a seasonally varying environment: a strong latitudinal cline in reproductive diapause combined with high gene flow in Drosophila montana</v>
      </c>
      <c r="G2128" s="0" t="str">
        <f aca="false">VLOOKUP($D2128,metadata!$B$2:$S$451,4,0)</f>
        <v>10.1002/ece3.14</v>
      </c>
      <c r="H2128" s="0" t="str">
        <f aca="false">VLOOKUP($D2128,metadata!$B$2:$S$451,5,0)</f>
        <v>y</v>
      </c>
      <c r="I2128" s="0" t="str">
        <f aca="false">VLOOKUP($D2128,metadata!$B$2:$S$451,6,0)</f>
        <v>a</v>
      </c>
      <c r="J2128" s="0" t="str">
        <f aca="false">VLOOKUP($D2128,metadata!$B$2:$S$451,7,0)</f>
        <v>i</v>
      </c>
      <c r="K2128" s="0" t="n">
        <f aca="false">VLOOKUP($D2128,metadata!$B$2:$S$451,8,0)</f>
        <v>6</v>
      </c>
      <c r="L2128" s="0" t="n">
        <f aca="false">VLOOKUP($D2128,metadata!$B$2:$S$451,9,0)</f>
        <v>4</v>
      </c>
      <c r="M2128" s="0" t="str">
        <f aca="false">VLOOKUP($D2128,metadata!$B$2:$S$451,10,0)</f>
        <v/>
      </c>
      <c r="N2128" s="0" t="str">
        <f aca="false">VLOOKUP($D2128,metadata!$B$2:$S$451,11,0)</f>
        <v>Drosophila montana</v>
      </c>
      <c r="O2128" s="0" t="str">
        <f aca="false">VLOOKUP($D2128,metadata!$B$2:$S$451,12,0)</f>
        <v>diptera</v>
      </c>
      <c r="P2128" s="0" t="str">
        <f aca="false">VLOOKUP($D2128,metadata!$B$2:$S$451,13,0)</f>
        <v>Oulanka2</v>
      </c>
      <c r="Q2128" s="0" t="n">
        <f aca="false">VLOOKUP($D2128,metadata!$B$2:$S$451,14,0)</f>
        <v>66.3666666666667</v>
      </c>
      <c r="R2128" s="0" t="n">
        <f aca="false">VLOOKUP($D2128,metadata!$B$2:$S$451,15,0)</f>
        <v>29.3333333333333</v>
      </c>
      <c r="S2128" s="0" t="str">
        <f aca="false">VLOOKUP($D2128,metadata!$B$2:$S$451,16,0)</f>
        <v/>
      </c>
      <c r="T2128" s="0" t="str">
        <f aca="false">VLOOKUP($D2128,metadata!$B$2:$S$451,17,0)</f>
        <v/>
      </c>
      <c r="U2128" s="0" t="str">
        <f aca="false">VLOOKUP($D2128,metadata!$B$2:$S$451,18,0)</f>
        <v/>
      </c>
      <c r="V2128" s="0" t="n">
        <f aca="false">VLOOKUP($D2128,metadata!$B$2:$Z$451,19,0)</f>
        <v>115</v>
      </c>
      <c r="W2128" s="0" t="str">
        <f aca="false">VLOOKUP($D2128,metadata!$B$2:$Z$451,20,0)</f>
        <v>global average</v>
      </c>
      <c r="X2128" s="0" t="str">
        <f aca="false">VLOOKUP($D2128,metadata!$B$2:$Z$451,21,0)</f>
        <v/>
      </c>
      <c r="Y2128" s="0" t="str">
        <f aca="false">VLOOKUP($D2128,metadata!$B$2:$Z$451,22,0)</f>
        <v>53-2</v>
      </c>
      <c r="Z2128" s="0" t="str">
        <f aca="false">VLOOKUP($D2128,metadata!$B$2:$Z$451,23,0)</f>
        <v/>
      </c>
      <c r="AA2128" s="0" t="str">
        <f aca="false">VLOOKUP($D2128,metadata!$B$2:$Z$451,24,0)</f>
        <v>adult</v>
      </c>
      <c r="AB2128" s="0" t="str">
        <f aca="false">VLOOKUP($D2128,metadata!$B$2:$Z$451,25,0)</f>
        <v/>
      </c>
      <c r="AC2128" s="0" t="n">
        <v>17.6317571287019</v>
      </c>
      <c r="AD2128" s="0" t="n">
        <v>62.0967741935483</v>
      </c>
      <c r="AF2128" s="0" t="n">
        <f aca="false">IF(AE2128="",V2128,AE2128)</f>
        <v>115</v>
      </c>
      <c r="AG2128" s="0" t="n">
        <v>17.5</v>
      </c>
      <c r="AH2128" s="0" t="n">
        <v>2011</v>
      </c>
      <c r="AI2128" s="0" t="s">
        <v>37</v>
      </c>
      <c r="AJ2128" s="0" t="s">
        <v>37</v>
      </c>
    </row>
    <row r="2129" customFormat="false" ht="13.8" hidden="true" customHeight="false" outlineLevel="0" collapsed="false">
      <c r="C2129" s="0" t="n">
        <v>2137</v>
      </c>
      <c r="D2129" s="3" t="str">
        <f aca="false">VLOOKUP(C2129,$A$1:$B$451,2)</f>
        <v>53-Oulanka2</v>
      </c>
      <c r="E2129" s="0" t="str">
        <f aca="false">VLOOKUP($D2129,metadata!$B$2:$S$451,2,0)</f>
        <v>Tyukmaeva, VI; Salminen, TS; Kankare, M; Knott, KE; Hoikkala, A</v>
      </c>
      <c r="F2129" s="0" t="str">
        <f aca="false">VLOOKUP($D2129,metadata!$B$2:$S$451,3,0)</f>
        <v>Adaptation to a seasonally varying environment: a strong latitudinal cline in reproductive diapause combined with high gene flow in Drosophila montana</v>
      </c>
      <c r="G2129" s="0" t="str">
        <f aca="false">VLOOKUP($D2129,metadata!$B$2:$S$451,4,0)</f>
        <v>10.1002/ece3.14</v>
      </c>
      <c r="H2129" s="0" t="str">
        <f aca="false">VLOOKUP($D2129,metadata!$B$2:$S$451,5,0)</f>
        <v>y</v>
      </c>
      <c r="I2129" s="0" t="str">
        <f aca="false">VLOOKUP($D2129,metadata!$B$2:$S$451,6,0)</f>
        <v>a</v>
      </c>
      <c r="J2129" s="0" t="str">
        <f aca="false">VLOOKUP($D2129,metadata!$B$2:$S$451,7,0)</f>
        <v>i</v>
      </c>
      <c r="K2129" s="0" t="n">
        <f aca="false">VLOOKUP($D2129,metadata!$B$2:$S$451,8,0)</f>
        <v>6</v>
      </c>
      <c r="L2129" s="0" t="n">
        <f aca="false">VLOOKUP($D2129,metadata!$B$2:$S$451,9,0)</f>
        <v>4</v>
      </c>
      <c r="M2129" s="0" t="str">
        <f aca="false">VLOOKUP($D2129,metadata!$B$2:$S$451,10,0)</f>
        <v/>
      </c>
      <c r="N2129" s="0" t="str">
        <f aca="false">VLOOKUP($D2129,metadata!$B$2:$S$451,11,0)</f>
        <v>Drosophila montana</v>
      </c>
      <c r="O2129" s="0" t="str">
        <f aca="false">VLOOKUP($D2129,metadata!$B$2:$S$451,12,0)</f>
        <v>diptera</v>
      </c>
      <c r="P2129" s="0" t="str">
        <f aca="false">VLOOKUP($D2129,metadata!$B$2:$S$451,13,0)</f>
        <v>Oulanka2</v>
      </c>
      <c r="Q2129" s="0" t="n">
        <f aca="false">VLOOKUP($D2129,metadata!$B$2:$S$451,14,0)</f>
        <v>66.3666666666667</v>
      </c>
      <c r="R2129" s="0" t="n">
        <f aca="false">VLOOKUP($D2129,metadata!$B$2:$S$451,15,0)</f>
        <v>29.3333333333333</v>
      </c>
      <c r="S2129" s="0" t="str">
        <f aca="false">VLOOKUP($D2129,metadata!$B$2:$S$451,16,0)</f>
        <v/>
      </c>
      <c r="T2129" s="0" t="str">
        <f aca="false">VLOOKUP($D2129,metadata!$B$2:$S$451,17,0)</f>
        <v/>
      </c>
      <c r="U2129" s="0" t="str">
        <f aca="false">VLOOKUP($D2129,metadata!$B$2:$S$451,18,0)</f>
        <v/>
      </c>
      <c r="V2129" s="0" t="n">
        <f aca="false">VLOOKUP($D2129,metadata!$B$2:$Z$451,19,0)</f>
        <v>115</v>
      </c>
      <c r="W2129" s="0" t="str">
        <f aca="false">VLOOKUP($D2129,metadata!$B$2:$Z$451,20,0)</f>
        <v>global average</v>
      </c>
      <c r="X2129" s="0" t="str">
        <f aca="false">VLOOKUP($D2129,metadata!$B$2:$Z$451,21,0)</f>
        <v/>
      </c>
      <c r="Y2129" s="0" t="str">
        <f aca="false">VLOOKUP($D2129,metadata!$B$2:$Z$451,22,0)</f>
        <v>53-2</v>
      </c>
      <c r="Z2129" s="0" t="str">
        <f aca="false">VLOOKUP($D2129,metadata!$B$2:$Z$451,23,0)</f>
        <v/>
      </c>
      <c r="AA2129" s="0" t="str">
        <f aca="false">VLOOKUP($D2129,metadata!$B$2:$Z$451,24,0)</f>
        <v>adult</v>
      </c>
      <c r="AB2129" s="0" t="str">
        <f aca="false">VLOOKUP($D2129,metadata!$B$2:$Z$451,25,0)</f>
        <v/>
      </c>
      <c r="AC2129" s="0" t="n">
        <v>19.1283028734999</v>
      </c>
      <c r="AD2129" s="0" t="n">
        <v>31.8548387096773</v>
      </c>
      <c r="AF2129" s="0" t="n">
        <f aca="false">IF(AE2129="",V2129,AE2129)</f>
        <v>115</v>
      </c>
      <c r="AG2129" s="0" t="n">
        <v>19</v>
      </c>
      <c r="AH2129" s="0" t="n">
        <v>2011</v>
      </c>
      <c r="AI2129" s="0" t="s">
        <v>37</v>
      </c>
      <c r="AJ2129" s="0" t="s">
        <v>37</v>
      </c>
    </row>
    <row r="2130" customFormat="false" ht="13.8" hidden="true" customHeight="false" outlineLevel="0" collapsed="false">
      <c r="C2130" s="0" t="n">
        <v>2138</v>
      </c>
      <c r="D2130" s="3" t="str">
        <f aca="false">VLOOKUP(C2130,$A$1:$B$451,2)</f>
        <v>53-Oulanka2</v>
      </c>
      <c r="E2130" s="0" t="str">
        <f aca="false">VLOOKUP($D2130,metadata!$B$2:$S$451,2,0)</f>
        <v>Tyukmaeva, VI; Salminen, TS; Kankare, M; Knott, KE; Hoikkala, A</v>
      </c>
      <c r="F2130" s="0" t="str">
        <f aca="false">VLOOKUP($D2130,metadata!$B$2:$S$451,3,0)</f>
        <v>Adaptation to a seasonally varying environment: a strong latitudinal cline in reproductive diapause combined with high gene flow in Drosophila montana</v>
      </c>
      <c r="G2130" s="0" t="str">
        <f aca="false">VLOOKUP($D2130,metadata!$B$2:$S$451,4,0)</f>
        <v>10.1002/ece3.14</v>
      </c>
      <c r="H2130" s="0" t="str">
        <f aca="false">VLOOKUP($D2130,metadata!$B$2:$S$451,5,0)</f>
        <v>y</v>
      </c>
      <c r="I2130" s="0" t="str">
        <f aca="false">VLOOKUP($D2130,metadata!$B$2:$S$451,6,0)</f>
        <v>a</v>
      </c>
      <c r="J2130" s="0" t="str">
        <f aca="false">VLOOKUP($D2130,metadata!$B$2:$S$451,7,0)</f>
        <v>i</v>
      </c>
      <c r="K2130" s="0" t="n">
        <f aca="false">VLOOKUP($D2130,metadata!$B$2:$S$451,8,0)</f>
        <v>6</v>
      </c>
      <c r="L2130" s="0" t="n">
        <f aca="false">VLOOKUP($D2130,metadata!$B$2:$S$451,9,0)</f>
        <v>4</v>
      </c>
      <c r="M2130" s="0" t="str">
        <f aca="false">VLOOKUP($D2130,metadata!$B$2:$S$451,10,0)</f>
        <v/>
      </c>
      <c r="N2130" s="0" t="str">
        <f aca="false">VLOOKUP($D2130,metadata!$B$2:$S$451,11,0)</f>
        <v>Drosophila montana</v>
      </c>
      <c r="O2130" s="0" t="str">
        <f aca="false">VLOOKUP($D2130,metadata!$B$2:$S$451,12,0)</f>
        <v>diptera</v>
      </c>
      <c r="P2130" s="0" t="str">
        <f aca="false">VLOOKUP($D2130,metadata!$B$2:$S$451,13,0)</f>
        <v>Oulanka2</v>
      </c>
      <c r="Q2130" s="0" t="n">
        <f aca="false">VLOOKUP($D2130,metadata!$B$2:$S$451,14,0)</f>
        <v>66.3666666666667</v>
      </c>
      <c r="R2130" s="0" t="n">
        <f aca="false">VLOOKUP($D2130,metadata!$B$2:$S$451,15,0)</f>
        <v>29.3333333333333</v>
      </c>
      <c r="S2130" s="0" t="str">
        <f aca="false">VLOOKUP($D2130,metadata!$B$2:$S$451,16,0)</f>
        <v/>
      </c>
      <c r="T2130" s="0" t="str">
        <f aca="false">VLOOKUP($D2130,metadata!$B$2:$S$451,17,0)</f>
        <v/>
      </c>
      <c r="U2130" s="0" t="str">
        <f aca="false">VLOOKUP($D2130,metadata!$B$2:$S$451,18,0)</f>
        <v/>
      </c>
      <c r="V2130" s="0" t="n">
        <f aca="false">VLOOKUP($D2130,metadata!$B$2:$Z$451,19,0)</f>
        <v>115</v>
      </c>
      <c r="W2130" s="0" t="str">
        <f aca="false">VLOOKUP($D2130,metadata!$B$2:$Z$451,20,0)</f>
        <v>global average</v>
      </c>
      <c r="X2130" s="0" t="str">
        <f aca="false">VLOOKUP($D2130,metadata!$B$2:$Z$451,21,0)</f>
        <v/>
      </c>
      <c r="Y2130" s="0" t="str">
        <f aca="false">VLOOKUP($D2130,metadata!$B$2:$Z$451,22,0)</f>
        <v>53-2</v>
      </c>
      <c r="Z2130" s="0" t="str">
        <f aca="false">VLOOKUP($D2130,metadata!$B$2:$Z$451,23,0)</f>
        <v/>
      </c>
      <c r="AA2130" s="0" t="str">
        <f aca="false">VLOOKUP($D2130,metadata!$B$2:$Z$451,24,0)</f>
        <v>adult</v>
      </c>
      <c r="AB2130" s="0" t="str">
        <f aca="false">VLOOKUP($D2130,metadata!$B$2:$Z$451,25,0)</f>
        <v/>
      </c>
      <c r="AC2130" s="0" t="n">
        <v>20.5230788285808</v>
      </c>
      <c r="AD2130" s="0" t="n">
        <v>5.24193548387091</v>
      </c>
      <c r="AF2130" s="0" t="n">
        <f aca="false">IF(AE2130="",V2130,AE2130)</f>
        <v>115</v>
      </c>
      <c r="AG2130" s="0" t="n">
        <v>20.5</v>
      </c>
      <c r="AH2130" s="0" t="n">
        <v>2011</v>
      </c>
      <c r="AI2130" s="0" t="s">
        <v>37</v>
      </c>
      <c r="AJ2130" s="0" t="s">
        <v>37</v>
      </c>
    </row>
    <row r="2131" customFormat="false" ht="13.8" hidden="true" customHeight="false" outlineLevel="0" collapsed="false">
      <c r="C2131" s="0" t="n">
        <v>2139</v>
      </c>
      <c r="D2131" s="3" t="str">
        <f aca="false">VLOOKUP(C2131,$A$1:$B$451,2)</f>
        <v>53-Oulanka3</v>
      </c>
      <c r="E2131" s="0" t="str">
        <f aca="false">VLOOKUP($D2131,metadata!$B$2:$S$451,2,0)</f>
        <v>Tyukmaeva, VI; Salminen, TS; Kankare, M; Knott, KE; Hoikkala, A</v>
      </c>
      <c r="F2131" s="0" t="str">
        <f aca="false">VLOOKUP($D2131,metadata!$B$2:$S$451,3,0)</f>
        <v>Adaptation to a seasonally varying environment: a strong latitudinal cline in reproductive diapause combined with high gene flow in Drosophila montana</v>
      </c>
      <c r="G2131" s="0" t="str">
        <f aca="false">VLOOKUP($D2131,metadata!$B$2:$S$451,4,0)</f>
        <v>10.1002/ece3.14</v>
      </c>
      <c r="H2131" s="0" t="str">
        <f aca="false">VLOOKUP($D2131,metadata!$B$2:$S$451,5,0)</f>
        <v>y</v>
      </c>
      <c r="I2131" s="0" t="str">
        <f aca="false">VLOOKUP($D2131,metadata!$B$2:$S$451,6,0)</f>
        <v>a</v>
      </c>
      <c r="J2131" s="0" t="str">
        <f aca="false">VLOOKUP($D2131,metadata!$B$2:$S$451,7,0)</f>
        <v>i</v>
      </c>
      <c r="K2131" s="0" t="n">
        <f aca="false">VLOOKUP($D2131,metadata!$B$2:$S$451,8,0)</f>
        <v>6</v>
      </c>
      <c r="L2131" s="0" t="n">
        <f aca="false">VLOOKUP($D2131,metadata!$B$2:$S$451,9,0)</f>
        <v>4</v>
      </c>
      <c r="M2131" s="0" t="str">
        <f aca="false">VLOOKUP($D2131,metadata!$B$2:$S$451,10,0)</f>
        <v/>
      </c>
      <c r="N2131" s="0" t="str">
        <f aca="false">VLOOKUP($D2131,metadata!$B$2:$S$451,11,0)</f>
        <v>Drosophila montana</v>
      </c>
      <c r="O2131" s="0" t="str">
        <f aca="false">VLOOKUP($D2131,metadata!$B$2:$S$451,12,0)</f>
        <v>diptera</v>
      </c>
      <c r="P2131" s="0" t="str">
        <f aca="false">VLOOKUP($D2131,metadata!$B$2:$S$451,13,0)</f>
        <v>Oulanka3</v>
      </c>
      <c r="Q2131" s="0" t="n">
        <f aca="false">VLOOKUP($D2131,metadata!$B$2:$S$451,14,0)</f>
        <v>66.3666666666667</v>
      </c>
      <c r="R2131" s="0" t="n">
        <f aca="false">VLOOKUP($D2131,metadata!$B$2:$S$451,15,0)</f>
        <v>29.3333333333333</v>
      </c>
      <c r="S2131" s="0" t="str">
        <f aca="false">VLOOKUP($D2131,metadata!$B$2:$S$451,16,0)</f>
        <v/>
      </c>
      <c r="T2131" s="0" t="str">
        <f aca="false">VLOOKUP($D2131,metadata!$B$2:$S$451,17,0)</f>
        <v/>
      </c>
      <c r="U2131" s="0" t="str">
        <f aca="false">VLOOKUP($D2131,metadata!$B$2:$S$451,18,0)</f>
        <v/>
      </c>
      <c r="V2131" s="0" t="n">
        <f aca="false">VLOOKUP($D2131,metadata!$B$2:$Z$451,19,0)</f>
        <v>115</v>
      </c>
      <c r="W2131" s="0" t="str">
        <f aca="false">VLOOKUP($D2131,metadata!$B$2:$Z$451,20,0)</f>
        <v>global average</v>
      </c>
      <c r="X2131" s="0" t="str">
        <f aca="false">VLOOKUP($D2131,metadata!$B$2:$Z$451,21,0)</f>
        <v/>
      </c>
      <c r="Y2131" s="0" t="str">
        <f aca="false">VLOOKUP($D2131,metadata!$B$2:$Z$451,22,0)</f>
        <v>53-2</v>
      </c>
      <c r="Z2131" s="0" t="str">
        <f aca="false">VLOOKUP($D2131,metadata!$B$2:$Z$451,23,0)</f>
        <v/>
      </c>
      <c r="AA2131" s="0" t="str">
        <f aca="false">VLOOKUP($D2131,metadata!$B$2:$Z$451,24,0)</f>
        <v>adult</v>
      </c>
      <c r="AB2131" s="0" t="str">
        <f aca="false">VLOOKUP($D2131,metadata!$B$2:$Z$451,25,0)</f>
        <v/>
      </c>
      <c r="AC2131" s="0" t="n">
        <v>15.9988990421666</v>
      </c>
      <c r="AD2131" s="0" t="n">
        <v>93.5483870967741</v>
      </c>
      <c r="AF2131" s="0" t="n">
        <f aca="false">IF(AE2131="",V2131,AE2131)</f>
        <v>115</v>
      </c>
      <c r="AG2131" s="0" t="n">
        <f aca="false">ROUND(AC2131,1)</f>
        <v>16</v>
      </c>
      <c r="AH2131" s="0" t="n">
        <v>2011</v>
      </c>
      <c r="AI2131" s="0" t="s">
        <v>37</v>
      </c>
      <c r="AJ2131" s="0" t="s">
        <v>37</v>
      </c>
    </row>
    <row r="2132" customFormat="false" ht="13.8" hidden="true" customHeight="false" outlineLevel="0" collapsed="false">
      <c r="C2132" s="0" t="n">
        <v>2140</v>
      </c>
      <c r="D2132" s="3" t="str">
        <f aca="false">VLOOKUP(C2132,$A$1:$B$451,2)</f>
        <v>53-Oulanka3</v>
      </c>
      <c r="E2132" s="0" t="str">
        <f aca="false">VLOOKUP($D2132,metadata!$B$2:$S$451,2,0)</f>
        <v>Tyukmaeva, VI; Salminen, TS; Kankare, M; Knott, KE; Hoikkala, A</v>
      </c>
      <c r="F2132" s="0" t="str">
        <f aca="false">VLOOKUP($D2132,metadata!$B$2:$S$451,3,0)</f>
        <v>Adaptation to a seasonally varying environment: a strong latitudinal cline in reproductive diapause combined with high gene flow in Drosophila montana</v>
      </c>
      <c r="G2132" s="0" t="str">
        <f aca="false">VLOOKUP($D2132,metadata!$B$2:$S$451,4,0)</f>
        <v>10.1002/ece3.14</v>
      </c>
      <c r="H2132" s="0" t="str">
        <f aca="false">VLOOKUP($D2132,metadata!$B$2:$S$451,5,0)</f>
        <v>y</v>
      </c>
      <c r="I2132" s="0" t="str">
        <f aca="false">VLOOKUP($D2132,metadata!$B$2:$S$451,6,0)</f>
        <v>a</v>
      </c>
      <c r="J2132" s="0" t="str">
        <f aca="false">VLOOKUP($D2132,metadata!$B$2:$S$451,7,0)</f>
        <v>i</v>
      </c>
      <c r="K2132" s="0" t="n">
        <f aca="false">VLOOKUP($D2132,metadata!$B$2:$S$451,8,0)</f>
        <v>6</v>
      </c>
      <c r="L2132" s="0" t="n">
        <f aca="false">VLOOKUP($D2132,metadata!$B$2:$S$451,9,0)</f>
        <v>4</v>
      </c>
      <c r="M2132" s="0" t="str">
        <f aca="false">VLOOKUP($D2132,metadata!$B$2:$S$451,10,0)</f>
        <v/>
      </c>
      <c r="N2132" s="0" t="str">
        <f aca="false">VLOOKUP($D2132,metadata!$B$2:$S$451,11,0)</f>
        <v>Drosophila montana</v>
      </c>
      <c r="O2132" s="0" t="str">
        <f aca="false">VLOOKUP($D2132,metadata!$B$2:$S$451,12,0)</f>
        <v>diptera</v>
      </c>
      <c r="P2132" s="0" t="str">
        <f aca="false">VLOOKUP($D2132,metadata!$B$2:$S$451,13,0)</f>
        <v>Oulanka3</v>
      </c>
      <c r="Q2132" s="0" t="n">
        <f aca="false">VLOOKUP($D2132,metadata!$B$2:$S$451,14,0)</f>
        <v>66.3666666666667</v>
      </c>
      <c r="R2132" s="0" t="n">
        <f aca="false">VLOOKUP($D2132,metadata!$B$2:$S$451,15,0)</f>
        <v>29.3333333333333</v>
      </c>
      <c r="S2132" s="0" t="str">
        <f aca="false">VLOOKUP($D2132,metadata!$B$2:$S$451,16,0)</f>
        <v/>
      </c>
      <c r="T2132" s="0" t="str">
        <f aca="false">VLOOKUP($D2132,metadata!$B$2:$S$451,17,0)</f>
        <v/>
      </c>
      <c r="U2132" s="0" t="str">
        <f aca="false">VLOOKUP($D2132,metadata!$B$2:$S$451,18,0)</f>
        <v/>
      </c>
      <c r="V2132" s="0" t="n">
        <f aca="false">VLOOKUP($D2132,metadata!$B$2:$Z$451,19,0)</f>
        <v>115</v>
      </c>
      <c r="W2132" s="0" t="str">
        <f aca="false">VLOOKUP($D2132,metadata!$B$2:$Z$451,20,0)</f>
        <v>global average</v>
      </c>
      <c r="X2132" s="0" t="str">
        <f aca="false">VLOOKUP($D2132,metadata!$B$2:$Z$451,21,0)</f>
        <v/>
      </c>
      <c r="Y2132" s="0" t="str">
        <f aca="false">VLOOKUP($D2132,metadata!$B$2:$Z$451,22,0)</f>
        <v>53-2</v>
      </c>
      <c r="Z2132" s="0" t="str">
        <f aca="false">VLOOKUP($D2132,metadata!$B$2:$Z$451,23,0)</f>
        <v/>
      </c>
      <c r="AA2132" s="0" t="str">
        <f aca="false">VLOOKUP($D2132,metadata!$B$2:$Z$451,24,0)</f>
        <v>adult</v>
      </c>
      <c r="AB2132" s="0" t="str">
        <f aca="false">VLOOKUP($D2132,metadata!$B$2:$Z$451,25,0)</f>
        <v/>
      </c>
      <c r="AC2132" s="0" t="n">
        <v>17.6336149950456</v>
      </c>
      <c r="AD2132" s="0" t="n">
        <v>72.9838709677419</v>
      </c>
      <c r="AF2132" s="0" t="n">
        <f aca="false">IF(AE2132="",V2132,AE2132)</f>
        <v>115</v>
      </c>
      <c r="AG2132" s="0" t="n">
        <v>17.5</v>
      </c>
      <c r="AH2132" s="0" t="n">
        <v>2011</v>
      </c>
      <c r="AI2132" s="0" t="s">
        <v>37</v>
      </c>
      <c r="AJ2132" s="0" t="s">
        <v>37</v>
      </c>
    </row>
    <row r="2133" customFormat="false" ht="13.8" hidden="true" customHeight="false" outlineLevel="0" collapsed="false">
      <c r="C2133" s="0" t="n">
        <v>2141</v>
      </c>
      <c r="D2133" s="3" t="str">
        <f aca="false">VLOOKUP(C2133,$A$1:$B$451,2)</f>
        <v>53-Oulanka3</v>
      </c>
      <c r="E2133" s="0" t="str">
        <f aca="false">VLOOKUP($D2133,metadata!$B$2:$S$451,2,0)</f>
        <v>Tyukmaeva, VI; Salminen, TS; Kankare, M; Knott, KE; Hoikkala, A</v>
      </c>
      <c r="F2133" s="0" t="str">
        <f aca="false">VLOOKUP($D2133,metadata!$B$2:$S$451,3,0)</f>
        <v>Adaptation to a seasonally varying environment: a strong latitudinal cline in reproductive diapause combined with high gene flow in Drosophila montana</v>
      </c>
      <c r="G2133" s="0" t="str">
        <f aca="false">VLOOKUP($D2133,metadata!$B$2:$S$451,4,0)</f>
        <v>10.1002/ece3.14</v>
      </c>
      <c r="H2133" s="0" t="str">
        <f aca="false">VLOOKUP($D2133,metadata!$B$2:$S$451,5,0)</f>
        <v>y</v>
      </c>
      <c r="I2133" s="0" t="str">
        <f aca="false">VLOOKUP($D2133,metadata!$B$2:$S$451,6,0)</f>
        <v>a</v>
      </c>
      <c r="J2133" s="0" t="str">
        <f aca="false">VLOOKUP($D2133,metadata!$B$2:$S$451,7,0)</f>
        <v>i</v>
      </c>
      <c r="K2133" s="0" t="n">
        <f aca="false">VLOOKUP($D2133,metadata!$B$2:$S$451,8,0)</f>
        <v>6</v>
      </c>
      <c r="L2133" s="0" t="n">
        <f aca="false">VLOOKUP($D2133,metadata!$B$2:$S$451,9,0)</f>
        <v>4</v>
      </c>
      <c r="M2133" s="0" t="str">
        <f aca="false">VLOOKUP($D2133,metadata!$B$2:$S$451,10,0)</f>
        <v/>
      </c>
      <c r="N2133" s="0" t="str">
        <f aca="false">VLOOKUP($D2133,metadata!$B$2:$S$451,11,0)</f>
        <v>Drosophila montana</v>
      </c>
      <c r="O2133" s="0" t="str">
        <f aca="false">VLOOKUP($D2133,metadata!$B$2:$S$451,12,0)</f>
        <v>diptera</v>
      </c>
      <c r="P2133" s="0" t="str">
        <f aca="false">VLOOKUP($D2133,metadata!$B$2:$S$451,13,0)</f>
        <v>Oulanka3</v>
      </c>
      <c r="Q2133" s="0" t="n">
        <f aca="false">VLOOKUP($D2133,metadata!$B$2:$S$451,14,0)</f>
        <v>66.3666666666667</v>
      </c>
      <c r="R2133" s="0" t="n">
        <f aca="false">VLOOKUP($D2133,metadata!$B$2:$S$451,15,0)</f>
        <v>29.3333333333333</v>
      </c>
      <c r="S2133" s="0" t="str">
        <f aca="false">VLOOKUP($D2133,metadata!$B$2:$S$451,16,0)</f>
        <v/>
      </c>
      <c r="T2133" s="0" t="str">
        <f aca="false">VLOOKUP($D2133,metadata!$B$2:$S$451,17,0)</f>
        <v/>
      </c>
      <c r="U2133" s="0" t="str">
        <f aca="false">VLOOKUP($D2133,metadata!$B$2:$S$451,18,0)</f>
        <v/>
      </c>
      <c r="V2133" s="0" t="n">
        <f aca="false">VLOOKUP($D2133,metadata!$B$2:$Z$451,19,0)</f>
        <v>115</v>
      </c>
      <c r="W2133" s="0" t="str">
        <f aca="false">VLOOKUP($D2133,metadata!$B$2:$Z$451,20,0)</f>
        <v>global average</v>
      </c>
      <c r="X2133" s="0" t="str">
        <f aca="false">VLOOKUP($D2133,metadata!$B$2:$Z$451,21,0)</f>
        <v/>
      </c>
      <c r="Y2133" s="0" t="str">
        <f aca="false">VLOOKUP($D2133,metadata!$B$2:$Z$451,22,0)</f>
        <v>53-2</v>
      </c>
      <c r="Z2133" s="0" t="str">
        <f aca="false">VLOOKUP($D2133,metadata!$B$2:$Z$451,23,0)</f>
        <v/>
      </c>
      <c r="AA2133" s="0" t="str">
        <f aca="false">VLOOKUP($D2133,metadata!$B$2:$Z$451,24,0)</f>
        <v>adult</v>
      </c>
      <c r="AB2133" s="0" t="str">
        <f aca="false">VLOOKUP($D2133,metadata!$B$2:$Z$451,25,0)</f>
        <v/>
      </c>
      <c r="AC2133" s="0" t="n">
        <v>19.1295414510624</v>
      </c>
      <c r="AD2133" s="0" t="n">
        <v>39.1129032258064</v>
      </c>
      <c r="AF2133" s="0" t="n">
        <f aca="false">IF(AE2133="",V2133,AE2133)</f>
        <v>115</v>
      </c>
      <c r="AG2133" s="0" t="n">
        <v>19</v>
      </c>
      <c r="AH2133" s="0" t="n">
        <v>2011</v>
      </c>
      <c r="AI2133" s="0" t="s">
        <v>37</v>
      </c>
      <c r="AJ2133" s="0" t="s">
        <v>37</v>
      </c>
    </row>
    <row r="2134" customFormat="false" ht="13.8" hidden="true" customHeight="false" outlineLevel="0" collapsed="false">
      <c r="C2134" s="0" t="n">
        <v>2142</v>
      </c>
      <c r="D2134" s="3" t="str">
        <f aca="false">VLOOKUP(C2134,$A$1:$B$451,2)</f>
        <v>53-Oulanka3</v>
      </c>
      <c r="E2134" s="0" t="str">
        <f aca="false">VLOOKUP($D2134,metadata!$B$2:$S$451,2,0)</f>
        <v>Tyukmaeva, VI; Salminen, TS; Kankare, M; Knott, KE; Hoikkala, A</v>
      </c>
      <c r="F2134" s="0" t="str">
        <f aca="false">VLOOKUP($D2134,metadata!$B$2:$S$451,3,0)</f>
        <v>Adaptation to a seasonally varying environment: a strong latitudinal cline in reproductive diapause combined with high gene flow in Drosophila montana</v>
      </c>
      <c r="G2134" s="0" t="str">
        <f aca="false">VLOOKUP($D2134,metadata!$B$2:$S$451,4,0)</f>
        <v>10.1002/ece3.14</v>
      </c>
      <c r="H2134" s="0" t="str">
        <f aca="false">VLOOKUP($D2134,metadata!$B$2:$S$451,5,0)</f>
        <v>y</v>
      </c>
      <c r="I2134" s="0" t="str">
        <f aca="false">VLOOKUP($D2134,metadata!$B$2:$S$451,6,0)</f>
        <v>a</v>
      </c>
      <c r="J2134" s="0" t="str">
        <f aca="false">VLOOKUP($D2134,metadata!$B$2:$S$451,7,0)</f>
        <v>i</v>
      </c>
      <c r="K2134" s="0" t="n">
        <f aca="false">VLOOKUP($D2134,metadata!$B$2:$S$451,8,0)</f>
        <v>6</v>
      </c>
      <c r="L2134" s="0" t="n">
        <f aca="false">VLOOKUP($D2134,metadata!$B$2:$S$451,9,0)</f>
        <v>4</v>
      </c>
      <c r="M2134" s="0" t="str">
        <f aca="false">VLOOKUP($D2134,metadata!$B$2:$S$451,10,0)</f>
        <v/>
      </c>
      <c r="N2134" s="0" t="str">
        <f aca="false">VLOOKUP($D2134,metadata!$B$2:$S$451,11,0)</f>
        <v>Drosophila montana</v>
      </c>
      <c r="O2134" s="0" t="str">
        <f aca="false">VLOOKUP($D2134,metadata!$B$2:$S$451,12,0)</f>
        <v>diptera</v>
      </c>
      <c r="P2134" s="0" t="str">
        <f aca="false">VLOOKUP($D2134,metadata!$B$2:$S$451,13,0)</f>
        <v>Oulanka3</v>
      </c>
      <c r="Q2134" s="0" t="n">
        <f aca="false">VLOOKUP($D2134,metadata!$B$2:$S$451,14,0)</f>
        <v>66.3666666666667</v>
      </c>
      <c r="R2134" s="0" t="n">
        <f aca="false">VLOOKUP($D2134,metadata!$B$2:$S$451,15,0)</f>
        <v>29.3333333333333</v>
      </c>
      <c r="S2134" s="0" t="str">
        <f aca="false">VLOOKUP($D2134,metadata!$B$2:$S$451,16,0)</f>
        <v/>
      </c>
      <c r="T2134" s="0" t="str">
        <f aca="false">VLOOKUP($D2134,metadata!$B$2:$S$451,17,0)</f>
        <v/>
      </c>
      <c r="U2134" s="0" t="str">
        <f aca="false">VLOOKUP($D2134,metadata!$B$2:$S$451,18,0)</f>
        <v/>
      </c>
      <c r="V2134" s="0" t="n">
        <f aca="false">VLOOKUP($D2134,metadata!$B$2:$Z$451,19,0)</f>
        <v>115</v>
      </c>
      <c r="W2134" s="0" t="str">
        <f aca="false">VLOOKUP($D2134,metadata!$B$2:$Z$451,20,0)</f>
        <v>global average</v>
      </c>
      <c r="X2134" s="0" t="str">
        <f aca="false">VLOOKUP($D2134,metadata!$B$2:$Z$451,21,0)</f>
        <v/>
      </c>
      <c r="Y2134" s="0" t="str">
        <f aca="false">VLOOKUP($D2134,metadata!$B$2:$Z$451,22,0)</f>
        <v>53-2</v>
      </c>
      <c r="Z2134" s="0" t="str">
        <f aca="false">VLOOKUP($D2134,metadata!$B$2:$Z$451,23,0)</f>
        <v/>
      </c>
      <c r="AA2134" s="0" t="str">
        <f aca="false">VLOOKUP($D2134,metadata!$B$2:$Z$451,24,0)</f>
        <v>adult</v>
      </c>
      <c r="AB2134" s="0" t="str">
        <f aca="false">VLOOKUP($D2134,metadata!$B$2:$Z$451,25,0)</f>
        <v/>
      </c>
      <c r="AC2134" s="0" t="n">
        <v>20.5075966090498</v>
      </c>
      <c r="AD2134" s="0" t="n">
        <v>14.516129032258</v>
      </c>
      <c r="AF2134" s="0" t="n">
        <f aca="false">IF(AE2134="",V2134,AE2134)</f>
        <v>115</v>
      </c>
      <c r="AG2134" s="0" t="n">
        <v>20.5</v>
      </c>
      <c r="AH2134" s="0" t="n">
        <v>2011</v>
      </c>
      <c r="AI2134" s="0" t="s">
        <v>37</v>
      </c>
      <c r="AJ2134" s="0" t="s">
        <v>37</v>
      </c>
    </row>
    <row r="2135" customFormat="false" ht="13.8" hidden="true" customHeight="false" outlineLevel="0" collapsed="false">
      <c r="C2135" s="0" t="n">
        <v>2143</v>
      </c>
      <c r="D2135" s="3" t="str">
        <f aca="false">VLOOKUP(C2135,$A$1:$B$451,2)</f>
        <v>53-Oulanka4</v>
      </c>
      <c r="E2135" s="0" t="str">
        <f aca="false">VLOOKUP($D2135,metadata!$B$2:$S$451,2,0)</f>
        <v>Tyukmaeva, VI; Salminen, TS; Kankare, M; Knott, KE; Hoikkala, A</v>
      </c>
      <c r="F2135" s="0" t="str">
        <f aca="false">VLOOKUP($D2135,metadata!$B$2:$S$451,3,0)</f>
        <v>Adaptation to a seasonally varying environment: a strong latitudinal cline in reproductive diapause combined with high gene flow in Drosophila montana</v>
      </c>
      <c r="G2135" s="0" t="str">
        <f aca="false">VLOOKUP($D2135,metadata!$B$2:$S$451,4,0)</f>
        <v>10.1002/ece3.14</v>
      </c>
      <c r="H2135" s="0" t="str">
        <f aca="false">VLOOKUP($D2135,metadata!$B$2:$S$451,5,0)</f>
        <v>y</v>
      </c>
      <c r="I2135" s="0" t="str">
        <f aca="false">VLOOKUP($D2135,metadata!$B$2:$S$451,6,0)</f>
        <v>a</v>
      </c>
      <c r="J2135" s="0" t="str">
        <f aca="false">VLOOKUP($D2135,metadata!$B$2:$S$451,7,0)</f>
        <v>i</v>
      </c>
      <c r="K2135" s="0" t="n">
        <f aca="false">VLOOKUP($D2135,metadata!$B$2:$S$451,8,0)</f>
        <v>6</v>
      </c>
      <c r="L2135" s="0" t="n">
        <f aca="false">VLOOKUP($D2135,metadata!$B$2:$S$451,9,0)</f>
        <v>4</v>
      </c>
      <c r="M2135" s="0" t="str">
        <f aca="false">VLOOKUP($D2135,metadata!$B$2:$S$451,10,0)</f>
        <v/>
      </c>
      <c r="N2135" s="0" t="str">
        <f aca="false">VLOOKUP($D2135,metadata!$B$2:$S$451,11,0)</f>
        <v>Drosophila montana</v>
      </c>
      <c r="O2135" s="0" t="str">
        <f aca="false">VLOOKUP($D2135,metadata!$B$2:$S$451,12,0)</f>
        <v>diptera</v>
      </c>
      <c r="P2135" s="0" t="str">
        <f aca="false">VLOOKUP($D2135,metadata!$B$2:$S$451,13,0)</f>
        <v>Oulanka4</v>
      </c>
      <c r="Q2135" s="0" t="n">
        <f aca="false">VLOOKUP($D2135,metadata!$B$2:$S$451,14,0)</f>
        <v>66.3666666666667</v>
      </c>
      <c r="R2135" s="0" t="n">
        <f aca="false">VLOOKUP($D2135,metadata!$B$2:$S$451,15,0)</f>
        <v>29.3333333333333</v>
      </c>
      <c r="S2135" s="0" t="str">
        <f aca="false">VLOOKUP($D2135,metadata!$B$2:$S$451,16,0)</f>
        <v/>
      </c>
      <c r="T2135" s="0" t="str">
        <f aca="false">VLOOKUP($D2135,metadata!$B$2:$S$451,17,0)</f>
        <v/>
      </c>
      <c r="U2135" s="0" t="str">
        <f aca="false">VLOOKUP($D2135,metadata!$B$2:$S$451,18,0)</f>
        <v/>
      </c>
      <c r="V2135" s="0" t="n">
        <f aca="false">VLOOKUP($D2135,metadata!$B$2:$Z$451,19,0)</f>
        <v>115</v>
      </c>
      <c r="W2135" s="0" t="str">
        <f aca="false">VLOOKUP($D2135,metadata!$B$2:$Z$451,20,0)</f>
        <v>global average</v>
      </c>
      <c r="X2135" s="0" t="str">
        <f aca="false">VLOOKUP($D2135,metadata!$B$2:$Z$451,21,0)</f>
        <v/>
      </c>
      <c r="Y2135" s="0" t="str">
        <f aca="false">VLOOKUP($D2135,metadata!$B$2:$Z$451,22,0)</f>
        <v>53-2</v>
      </c>
      <c r="Z2135" s="0" t="str">
        <f aca="false">VLOOKUP($D2135,metadata!$B$2:$Z$451,23,0)</f>
        <v/>
      </c>
      <c r="AA2135" s="0" t="str">
        <f aca="false">VLOOKUP($D2135,metadata!$B$2:$Z$451,24,0)</f>
        <v>adult</v>
      </c>
      <c r="AB2135" s="0" t="str">
        <f aca="false">VLOOKUP($D2135,metadata!$B$2:$Z$451,25,0)</f>
        <v/>
      </c>
      <c r="AC2135" s="0" t="n">
        <v>15.9988302323021</v>
      </c>
      <c r="AD2135" s="0" t="n">
        <v>93.1451612903225</v>
      </c>
      <c r="AF2135" s="0" t="n">
        <f aca="false">IF(AE2135="",V2135,AE2135)</f>
        <v>115</v>
      </c>
      <c r="AG2135" s="0" t="n">
        <f aca="false">ROUND(AC2135,1)</f>
        <v>16</v>
      </c>
      <c r="AH2135" s="0" t="n">
        <v>2011</v>
      </c>
      <c r="AI2135" s="0" t="s">
        <v>37</v>
      </c>
      <c r="AJ2135" s="0" t="s">
        <v>37</v>
      </c>
    </row>
    <row r="2136" customFormat="false" ht="13.8" hidden="true" customHeight="false" outlineLevel="0" collapsed="false">
      <c r="C2136" s="0" t="n">
        <v>2144</v>
      </c>
      <c r="D2136" s="3" t="str">
        <f aca="false">VLOOKUP(C2136,$A$1:$B$451,2)</f>
        <v>53-Oulanka4</v>
      </c>
      <c r="E2136" s="0" t="str">
        <f aca="false">VLOOKUP($D2136,metadata!$B$2:$S$451,2,0)</f>
        <v>Tyukmaeva, VI; Salminen, TS; Kankare, M; Knott, KE; Hoikkala, A</v>
      </c>
      <c r="F2136" s="0" t="str">
        <f aca="false">VLOOKUP($D2136,metadata!$B$2:$S$451,3,0)</f>
        <v>Adaptation to a seasonally varying environment: a strong latitudinal cline in reproductive diapause combined with high gene flow in Drosophila montana</v>
      </c>
      <c r="G2136" s="0" t="str">
        <f aca="false">VLOOKUP($D2136,metadata!$B$2:$S$451,4,0)</f>
        <v>10.1002/ece3.14</v>
      </c>
      <c r="H2136" s="0" t="str">
        <f aca="false">VLOOKUP($D2136,metadata!$B$2:$S$451,5,0)</f>
        <v>y</v>
      </c>
      <c r="I2136" s="0" t="str">
        <f aca="false">VLOOKUP($D2136,metadata!$B$2:$S$451,6,0)</f>
        <v>a</v>
      </c>
      <c r="J2136" s="0" t="str">
        <f aca="false">VLOOKUP($D2136,metadata!$B$2:$S$451,7,0)</f>
        <v>i</v>
      </c>
      <c r="K2136" s="0" t="n">
        <f aca="false">VLOOKUP($D2136,metadata!$B$2:$S$451,8,0)</f>
        <v>6</v>
      </c>
      <c r="L2136" s="0" t="n">
        <f aca="false">VLOOKUP($D2136,metadata!$B$2:$S$451,9,0)</f>
        <v>4</v>
      </c>
      <c r="M2136" s="0" t="str">
        <f aca="false">VLOOKUP($D2136,metadata!$B$2:$S$451,10,0)</f>
        <v/>
      </c>
      <c r="N2136" s="0" t="str">
        <f aca="false">VLOOKUP($D2136,metadata!$B$2:$S$451,11,0)</f>
        <v>Drosophila montana</v>
      </c>
      <c r="O2136" s="0" t="str">
        <f aca="false">VLOOKUP($D2136,metadata!$B$2:$S$451,12,0)</f>
        <v>diptera</v>
      </c>
      <c r="P2136" s="0" t="str">
        <f aca="false">VLOOKUP($D2136,metadata!$B$2:$S$451,13,0)</f>
        <v>Oulanka4</v>
      </c>
      <c r="Q2136" s="0" t="n">
        <f aca="false">VLOOKUP($D2136,metadata!$B$2:$S$451,14,0)</f>
        <v>66.3666666666667</v>
      </c>
      <c r="R2136" s="0" t="n">
        <f aca="false">VLOOKUP($D2136,metadata!$B$2:$S$451,15,0)</f>
        <v>29.3333333333333</v>
      </c>
      <c r="S2136" s="0" t="str">
        <f aca="false">VLOOKUP($D2136,metadata!$B$2:$S$451,16,0)</f>
        <v/>
      </c>
      <c r="T2136" s="0" t="str">
        <f aca="false">VLOOKUP($D2136,metadata!$B$2:$S$451,17,0)</f>
        <v/>
      </c>
      <c r="U2136" s="0" t="str">
        <f aca="false">VLOOKUP($D2136,metadata!$B$2:$S$451,18,0)</f>
        <v/>
      </c>
      <c r="V2136" s="0" t="n">
        <f aca="false">VLOOKUP($D2136,metadata!$B$2:$Z$451,19,0)</f>
        <v>115</v>
      </c>
      <c r="W2136" s="0" t="str">
        <f aca="false">VLOOKUP($D2136,metadata!$B$2:$Z$451,20,0)</f>
        <v>global average</v>
      </c>
      <c r="X2136" s="0" t="str">
        <f aca="false">VLOOKUP($D2136,metadata!$B$2:$Z$451,21,0)</f>
        <v/>
      </c>
      <c r="Y2136" s="0" t="str">
        <f aca="false">VLOOKUP($D2136,metadata!$B$2:$Z$451,22,0)</f>
        <v>53-2</v>
      </c>
      <c r="Z2136" s="0" t="str">
        <f aca="false">VLOOKUP($D2136,metadata!$B$2:$Z$451,23,0)</f>
        <v/>
      </c>
      <c r="AA2136" s="0" t="str">
        <f aca="false">VLOOKUP($D2136,metadata!$B$2:$Z$451,24,0)</f>
        <v>adult</v>
      </c>
      <c r="AB2136" s="0" t="str">
        <f aca="false">VLOOKUP($D2136,metadata!$B$2:$Z$451,25,0)</f>
        <v/>
      </c>
      <c r="AC2136" s="0" t="n">
        <v>17.6355416712539</v>
      </c>
      <c r="AD2136" s="0" t="n">
        <v>84.274193548387</v>
      </c>
      <c r="AF2136" s="0" t="n">
        <f aca="false">IF(AE2136="",V2136,AE2136)</f>
        <v>115</v>
      </c>
      <c r="AG2136" s="0" t="n">
        <v>17.5</v>
      </c>
      <c r="AH2136" s="0" t="n">
        <v>2011</v>
      </c>
      <c r="AI2136" s="0" t="s">
        <v>37</v>
      </c>
      <c r="AJ2136" s="0" t="s">
        <v>37</v>
      </c>
    </row>
    <row r="2137" customFormat="false" ht="13.8" hidden="true" customHeight="false" outlineLevel="0" collapsed="false">
      <c r="C2137" s="0" t="n">
        <v>2145</v>
      </c>
      <c r="D2137" s="3" t="str">
        <f aca="false">VLOOKUP(C2137,$A$1:$B$451,2)</f>
        <v>53-Oulanka4</v>
      </c>
      <c r="E2137" s="0" t="str">
        <f aca="false">VLOOKUP($D2137,metadata!$B$2:$S$451,2,0)</f>
        <v>Tyukmaeva, VI; Salminen, TS; Kankare, M; Knott, KE; Hoikkala, A</v>
      </c>
      <c r="F2137" s="0" t="str">
        <f aca="false">VLOOKUP($D2137,metadata!$B$2:$S$451,3,0)</f>
        <v>Adaptation to a seasonally varying environment: a strong latitudinal cline in reproductive diapause combined with high gene flow in Drosophila montana</v>
      </c>
      <c r="G2137" s="0" t="str">
        <f aca="false">VLOOKUP($D2137,metadata!$B$2:$S$451,4,0)</f>
        <v>10.1002/ece3.14</v>
      </c>
      <c r="H2137" s="0" t="str">
        <f aca="false">VLOOKUP($D2137,metadata!$B$2:$S$451,5,0)</f>
        <v>y</v>
      </c>
      <c r="I2137" s="0" t="str">
        <f aca="false">VLOOKUP($D2137,metadata!$B$2:$S$451,6,0)</f>
        <v>a</v>
      </c>
      <c r="J2137" s="0" t="str">
        <f aca="false">VLOOKUP($D2137,metadata!$B$2:$S$451,7,0)</f>
        <v>i</v>
      </c>
      <c r="K2137" s="0" t="n">
        <f aca="false">VLOOKUP($D2137,metadata!$B$2:$S$451,8,0)</f>
        <v>6</v>
      </c>
      <c r="L2137" s="0" t="n">
        <f aca="false">VLOOKUP($D2137,metadata!$B$2:$S$451,9,0)</f>
        <v>4</v>
      </c>
      <c r="M2137" s="0" t="str">
        <f aca="false">VLOOKUP($D2137,metadata!$B$2:$S$451,10,0)</f>
        <v/>
      </c>
      <c r="N2137" s="0" t="str">
        <f aca="false">VLOOKUP($D2137,metadata!$B$2:$S$451,11,0)</f>
        <v>Drosophila montana</v>
      </c>
      <c r="O2137" s="0" t="str">
        <f aca="false">VLOOKUP($D2137,metadata!$B$2:$S$451,12,0)</f>
        <v>diptera</v>
      </c>
      <c r="P2137" s="0" t="str">
        <f aca="false">VLOOKUP($D2137,metadata!$B$2:$S$451,13,0)</f>
        <v>Oulanka4</v>
      </c>
      <c r="Q2137" s="0" t="n">
        <f aca="false">VLOOKUP($D2137,metadata!$B$2:$S$451,14,0)</f>
        <v>66.3666666666667</v>
      </c>
      <c r="R2137" s="0" t="n">
        <f aca="false">VLOOKUP($D2137,metadata!$B$2:$S$451,15,0)</f>
        <v>29.3333333333333</v>
      </c>
      <c r="S2137" s="0" t="str">
        <f aca="false">VLOOKUP($D2137,metadata!$B$2:$S$451,16,0)</f>
        <v/>
      </c>
      <c r="T2137" s="0" t="str">
        <f aca="false">VLOOKUP($D2137,metadata!$B$2:$S$451,17,0)</f>
        <v/>
      </c>
      <c r="U2137" s="0" t="str">
        <f aca="false">VLOOKUP($D2137,metadata!$B$2:$S$451,18,0)</f>
        <v/>
      </c>
      <c r="V2137" s="0" t="n">
        <f aca="false">VLOOKUP($D2137,metadata!$B$2:$Z$451,19,0)</f>
        <v>115</v>
      </c>
      <c r="W2137" s="0" t="str">
        <f aca="false">VLOOKUP($D2137,metadata!$B$2:$Z$451,20,0)</f>
        <v>global average</v>
      </c>
      <c r="X2137" s="0" t="str">
        <f aca="false">VLOOKUP($D2137,metadata!$B$2:$Z$451,21,0)</f>
        <v/>
      </c>
      <c r="Y2137" s="0" t="str">
        <f aca="false">VLOOKUP($D2137,metadata!$B$2:$Z$451,22,0)</f>
        <v>53-2</v>
      </c>
      <c r="Z2137" s="0" t="str">
        <f aca="false">VLOOKUP($D2137,metadata!$B$2:$Z$451,23,0)</f>
        <v/>
      </c>
      <c r="AA2137" s="0" t="str">
        <f aca="false">VLOOKUP($D2137,metadata!$B$2:$Z$451,24,0)</f>
        <v>adult</v>
      </c>
      <c r="AB2137" s="0" t="str">
        <f aca="false">VLOOKUP($D2137,metadata!$B$2:$Z$451,25,0)</f>
        <v/>
      </c>
      <c r="AC2137" s="0" t="n">
        <v>19.135527909281</v>
      </c>
      <c r="AD2137" s="0" t="n">
        <v>74.1935483870967</v>
      </c>
      <c r="AF2137" s="0" t="n">
        <f aca="false">IF(AE2137="",V2137,AE2137)</f>
        <v>115</v>
      </c>
      <c r="AG2137" s="0" t="n">
        <v>19</v>
      </c>
      <c r="AH2137" s="0" t="n">
        <v>2011</v>
      </c>
      <c r="AI2137" s="0" t="s">
        <v>37</v>
      </c>
      <c r="AJ2137" s="0" t="s">
        <v>37</v>
      </c>
    </row>
    <row r="2138" customFormat="false" ht="13.8" hidden="true" customHeight="false" outlineLevel="0" collapsed="false">
      <c r="C2138" s="0" t="n">
        <v>2146</v>
      </c>
      <c r="D2138" s="3" t="str">
        <f aca="false">VLOOKUP(C2138,$A$1:$B$451,2)</f>
        <v>53-Oulanka4</v>
      </c>
      <c r="E2138" s="0" t="str">
        <f aca="false">VLOOKUP($D2138,metadata!$B$2:$S$451,2,0)</f>
        <v>Tyukmaeva, VI; Salminen, TS; Kankare, M; Knott, KE; Hoikkala, A</v>
      </c>
      <c r="F2138" s="0" t="str">
        <f aca="false">VLOOKUP($D2138,metadata!$B$2:$S$451,3,0)</f>
        <v>Adaptation to a seasonally varying environment: a strong latitudinal cline in reproductive diapause combined with high gene flow in Drosophila montana</v>
      </c>
      <c r="G2138" s="0" t="str">
        <f aca="false">VLOOKUP($D2138,metadata!$B$2:$S$451,4,0)</f>
        <v>10.1002/ece3.14</v>
      </c>
      <c r="H2138" s="0" t="str">
        <f aca="false">VLOOKUP($D2138,metadata!$B$2:$S$451,5,0)</f>
        <v>y</v>
      </c>
      <c r="I2138" s="0" t="str">
        <f aca="false">VLOOKUP($D2138,metadata!$B$2:$S$451,6,0)</f>
        <v>a</v>
      </c>
      <c r="J2138" s="0" t="str">
        <f aca="false">VLOOKUP($D2138,metadata!$B$2:$S$451,7,0)</f>
        <v>i</v>
      </c>
      <c r="K2138" s="0" t="n">
        <f aca="false">VLOOKUP($D2138,metadata!$B$2:$S$451,8,0)</f>
        <v>6</v>
      </c>
      <c r="L2138" s="0" t="n">
        <f aca="false">VLOOKUP($D2138,metadata!$B$2:$S$451,9,0)</f>
        <v>4</v>
      </c>
      <c r="M2138" s="0" t="str">
        <f aca="false">VLOOKUP($D2138,metadata!$B$2:$S$451,10,0)</f>
        <v/>
      </c>
      <c r="N2138" s="0" t="str">
        <f aca="false">VLOOKUP($D2138,metadata!$B$2:$S$451,11,0)</f>
        <v>Drosophila montana</v>
      </c>
      <c r="O2138" s="0" t="str">
        <f aca="false">VLOOKUP($D2138,metadata!$B$2:$S$451,12,0)</f>
        <v>diptera</v>
      </c>
      <c r="P2138" s="0" t="str">
        <f aca="false">VLOOKUP($D2138,metadata!$B$2:$S$451,13,0)</f>
        <v>Oulanka4</v>
      </c>
      <c r="Q2138" s="0" t="n">
        <f aca="false">VLOOKUP($D2138,metadata!$B$2:$S$451,14,0)</f>
        <v>66.3666666666667</v>
      </c>
      <c r="R2138" s="0" t="n">
        <f aca="false">VLOOKUP($D2138,metadata!$B$2:$S$451,15,0)</f>
        <v>29.3333333333333</v>
      </c>
      <c r="S2138" s="0" t="str">
        <f aca="false">VLOOKUP($D2138,metadata!$B$2:$S$451,16,0)</f>
        <v/>
      </c>
      <c r="T2138" s="0" t="str">
        <f aca="false">VLOOKUP($D2138,metadata!$B$2:$S$451,17,0)</f>
        <v/>
      </c>
      <c r="U2138" s="0" t="str">
        <f aca="false">VLOOKUP($D2138,metadata!$B$2:$S$451,18,0)</f>
        <v/>
      </c>
      <c r="V2138" s="0" t="n">
        <f aca="false">VLOOKUP($D2138,metadata!$B$2:$Z$451,19,0)</f>
        <v>115</v>
      </c>
      <c r="W2138" s="0" t="str">
        <f aca="false">VLOOKUP($D2138,metadata!$B$2:$Z$451,20,0)</f>
        <v>global average</v>
      </c>
      <c r="X2138" s="0" t="str">
        <f aca="false">VLOOKUP($D2138,metadata!$B$2:$Z$451,21,0)</f>
        <v/>
      </c>
      <c r="Y2138" s="0" t="str">
        <f aca="false">VLOOKUP($D2138,metadata!$B$2:$Z$451,22,0)</f>
        <v>53-2</v>
      </c>
      <c r="Z2138" s="0" t="str">
        <f aca="false">VLOOKUP($D2138,metadata!$B$2:$Z$451,23,0)</f>
        <v/>
      </c>
      <c r="AA2138" s="0" t="str">
        <f aca="false">VLOOKUP($D2138,metadata!$B$2:$Z$451,24,0)</f>
        <v>adult</v>
      </c>
      <c r="AB2138" s="0" t="str">
        <f aca="false">VLOOKUP($D2138,metadata!$B$2:$Z$451,25,0)</f>
        <v/>
      </c>
      <c r="AC2138" s="0" t="n">
        <v>20.5270698007266</v>
      </c>
      <c r="AD2138" s="0" t="n">
        <v>28.6290322580644</v>
      </c>
      <c r="AF2138" s="0" t="n">
        <f aca="false">IF(AE2138="",V2138,AE2138)</f>
        <v>115</v>
      </c>
      <c r="AG2138" s="0" t="n">
        <v>20.5</v>
      </c>
      <c r="AH2138" s="0" t="n">
        <v>2011</v>
      </c>
      <c r="AI2138" s="0" t="s">
        <v>37</v>
      </c>
      <c r="AJ2138" s="0" t="s">
        <v>37</v>
      </c>
    </row>
    <row r="2139" customFormat="false" ht="13.8" hidden="true" customHeight="false" outlineLevel="0" collapsed="false">
      <c r="C2139" s="0" t="n">
        <v>2147</v>
      </c>
      <c r="D2139" s="3" t="str">
        <f aca="false">VLOOKUP(C2139,$A$1:$B$451,2)</f>
        <v>53-Pudasjärvi1</v>
      </c>
      <c r="E2139" s="0" t="str">
        <f aca="false">VLOOKUP($D2139,metadata!$B$2:$S$451,2,0)</f>
        <v>Tyukmaeva, VI; Salminen, TS; Kankare, M; Knott, KE; Hoikkala, A</v>
      </c>
      <c r="F2139" s="0" t="str">
        <f aca="false">VLOOKUP($D2139,metadata!$B$2:$S$451,3,0)</f>
        <v>Adaptation to a seasonally varying environment: a strong latitudinal cline in reproductive diapause combined with high gene flow in Drosophila montana</v>
      </c>
      <c r="G2139" s="0" t="str">
        <f aca="false">VLOOKUP($D2139,metadata!$B$2:$S$451,4,0)</f>
        <v>10.1002/ece3.14</v>
      </c>
      <c r="H2139" s="0" t="str">
        <f aca="false">VLOOKUP($D2139,metadata!$B$2:$S$451,5,0)</f>
        <v>y</v>
      </c>
      <c r="I2139" s="0" t="str">
        <f aca="false">VLOOKUP($D2139,metadata!$B$2:$S$451,6,0)</f>
        <v>a</v>
      </c>
      <c r="J2139" s="0" t="str">
        <f aca="false">VLOOKUP($D2139,metadata!$B$2:$S$451,7,0)</f>
        <v>i</v>
      </c>
      <c r="K2139" s="0" t="n">
        <f aca="false">VLOOKUP($D2139,metadata!$B$2:$S$451,8,0)</f>
        <v>6</v>
      </c>
      <c r="L2139" s="0" t="n">
        <f aca="false">VLOOKUP($D2139,metadata!$B$2:$S$451,9,0)</f>
        <v>4</v>
      </c>
      <c r="M2139" s="0" t="str">
        <f aca="false">VLOOKUP($D2139,metadata!$B$2:$S$451,10,0)</f>
        <v/>
      </c>
      <c r="N2139" s="0" t="str">
        <f aca="false">VLOOKUP($D2139,metadata!$B$2:$S$451,11,0)</f>
        <v>Drosophila montana</v>
      </c>
      <c r="O2139" s="0" t="str">
        <f aca="false">VLOOKUP($D2139,metadata!$B$2:$S$451,12,0)</f>
        <v>diptera</v>
      </c>
      <c r="P2139" s="0" t="str">
        <f aca="false">VLOOKUP($D2139,metadata!$B$2:$S$451,13,0)</f>
        <v>Pudasjärvi1</v>
      </c>
      <c r="Q2139" s="0" t="n">
        <f aca="false">VLOOKUP($D2139,metadata!$B$2:$S$451,14,0)</f>
        <v>65.35</v>
      </c>
      <c r="R2139" s="0" t="n">
        <f aca="false">VLOOKUP($D2139,metadata!$B$2:$S$451,15,0)</f>
        <v>26.9833333333333</v>
      </c>
      <c r="S2139" s="0" t="str">
        <f aca="false">VLOOKUP($D2139,metadata!$B$2:$S$451,16,0)</f>
        <v/>
      </c>
      <c r="T2139" s="0" t="str">
        <f aca="false">VLOOKUP($D2139,metadata!$B$2:$S$451,17,0)</f>
        <v/>
      </c>
      <c r="U2139" s="0" t="str">
        <f aca="false">VLOOKUP($D2139,metadata!$B$2:$S$451,18,0)</f>
        <v/>
      </c>
      <c r="V2139" s="0" t="n">
        <f aca="false">VLOOKUP($D2139,metadata!$B$2:$Z$451,19,0)</f>
        <v>115</v>
      </c>
      <c r="W2139" s="0" t="str">
        <f aca="false">VLOOKUP($D2139,metadata!$B$2:$Z$451,20,0)</f>
        <v>global average</v>
      </c>
      <c r="X2139" s="0" t="str">
        <f aca="false">VLOOKUP($D2139,metadata!$B$2:$Z$451,21,0)</f>
        <v/>
      </c>
      <c r="Y2139" s="0" t="str">
        <f aca="false">VLOOKUP($D2139,metadata!$B$2:$Z$451,22,0)</f>
        <v>53-1</v>
      </c>
      <c r="Z2139" s="0" t="str">
        <f aca="false">VLOOKUP($D2139,metadata!$B$2:$Z$451,23,0)</f>
        <v/>
      </c>
      <c r="AA2139" s="0" t="str">
        <f aca="false">VLOOKUP($D2139,metadata!$B$2:$Z$451,24,0)</f>
        <v>adult</v>
      </c>
      <c r="AB2139" s="0" t="str">
        <f aca="false">VLOOKUP($D2139,metadata!$B$2:$Z$451,25,0)</f>
        <v/>
      </c>
      <c r="AC2139" s="0" t="n">
        <v>16.0169491525423</v>
      </c>
      <c r="AD2139" s="0" t="n">
        <v>97.4895397489539</v>
      </c>
      <c r="AF2139" s="0" t="n">
        <f aca="false">IF(AE2139="",V2139,AE2139)</f>
        <v>115</v>
      </c>
      <c r="AG2139" s="0" t="n">
        <f aca="false">ROUND(AC2139,1)</f>
        <v>16</v>
      </c>
      <c r="AH2139" s="0" t="n">
        <v>2011</v>
      </c>
      <c r="AI2139" s="0" t="s">
        <v>37</v>
      </c>
      <c r="AJ2139" s="0" t="s">
        <v>37</v>
      </c>
    </row>
    <row r="2140" customFormat="false" ht="13.8" hidden="true" customHeight="false" outlineLevel="0" collapsed="false">
      <c r="C2140" s="0" t="n">
        <v>2148</v>
      </c>
      <c r="D2140" s="3" t="str">
        <f aca="false">VLOOKUP(C2140,$A$1:$B$451,2)</f>
        <v>53-Pudasjärvi1</v>
      </c>
      <c r="E2140" s="0" t="str">
        <f aca="false">VLOOKUP($D2140,metadata!$B$2:$S$451,2,0)</f>
        <v>Tyukmaeva, VI; Salminen, TS; Kankare, M; Knott, KE; Hoikkala, A</v>
      </c>
      <c r="F2140" s="0" t="str">
        <f aca="false">VLOOKUP($D2140,metadata!$B$2:$S$451,3,0)</f>
        <v>Adaptation to a seasonally varying environment: a strong latitudinal cline in reproductive diapause combined with high gene flow in Drosophila montana</v>
      </c>
      <c r="G2140" s="0" t="str">
        <f aca="false">VLOOKUP($D2140,metadata!$B$2:$S$451,4,0)</f>
        <v>10.1002/ece3.14</v>
      </c>
      <c r="H2140" s="0" t="str">
        <f aca="false">VLOOKUP($D2140,metadata!$B$2:$S$451,5,0)</f>
        <v>y</v>
      </c>
      <c r="I2140" s="0" t="str">
        <f aca="false">VLOOKUP($D2140,metadata!$B$2:$S$451,6,0)</f>
        <v>a</v>
      </c>
      <c r="J2140" s="0" t="str">
        <f aca="false">VLOOKUP($D2140,metadata!$B$2:$S$451,7,0)</f>
        <v>i</v>
      </c>
      <c r="K2140" s="0" t="n">
        <f aca="false">VLOOKUP($D2140,metadata!$B$2:$S$451,8,0)</f>
        <v>6</v>
      </c>
      <c r="L2140" s="0" t="n">
        <f aca="false">VLOOKUP($D2140,metadata!$B$2:$S$451,9,0)</f>
        <v>4</v>
      </c>
      <c r="M2140" s="0" t="str">
        <f aca="false">VLOOKUP($D2140,metadata!$B$2:$S$451,10,0)</f>
        <v/>
      </c>
      <c r="N2140" s="0" t="str">
        <f aca="false">VLOOKUP($D2140,metadata!$B$2:$S$451,11,0)</f>
        <v>Drosophila montana</v>
      </c>
      <c r="O2140" s="0" t="str">
        <f aca="false">VLOOKUP($D2140,metadata!$B$2:$S$451,12,0)</f>
        <v>diptera</v>
      </c>
      <c r="P2140" s="0" t="str">
        <f aca="false">VLOOKUP($D2140,metadata!$B$2:$S$451,13,0)</f>
        <v>Pudasjärvi1</v>
      </c>
      <c r="Q2140" s="0" t="n">
        <f aca="false">VLOOKUP($D2140,metadata!$B$2:$S$451,14,0)</f>
        <v>65.35</v>
      </c>
      <c r="R2140" s="0" t="n">
        <f aca="false">VLOOKUP($D2140,metadata!$B$2:$S$451,15,0)</f>
        <v>26.9833333333333</v>
      </c>
      <c r="S2140" s="0" t="str">
        <f aca="false">VLOOKUP($D2140,metadata!$B$2:$S$451,16,0)</f>
        <v/>
      </c>
      <c r="T2140" s="0" t="str">
        <f aca="false">VLOOKUP($D2140,metadata!$B$2:$S$451,17,0)</f>
        <v/>
      </c>
      <c r="U2140" s="0" t="str">
        <f aca="false">VLOOKUP($D2140,metadata!$B$2:$S$451,18,0)</f>
        <v/>
      </c>
      <c r="V2140" s="0" t="n">
        <f aca="false">VLOOKUP($D2140,metadata!$B$2:$Z$451,19,0)</f>
        <v>115</v>
      </c>
      <c r="W2140" s="0" t="str">
        <f aca="false">VLOOKUP($D2140,metadata!$B$2:$Z$451,20,0)</f>
        <v>global average</v>
      </c>
      <c r="X2140" s="0" t="str">
        <f aca="false">VLOOKUP($D2140,metadata!$B$2:$Z$451,21,0)</f>
        <v/>
      </c>
      <c r="Y2140" s="0" t="str">
        <f aca="false">VLOOKUP($D2140,metadata!$B$2:$Z$451,22,0)</f>
        <v>53-1</v>
      </c>
      <c r="Z2140" s="0" t="str">
        <f aca="false">VLOOKUP($D2140,metadata!$B$2:$Z$451,23,0)</f>
        <v/>
      </c>
      <c r="AA2140" s="0" t="str">
        <f aca="false">VLOOKUP($D2140,metadata!$B$2:$Z$451,24,0)</f>
        <v>adult</v>
      </c>
      <c r="AB2140" s="0" t="str">
        <f aca="false">VLOOKUP($D2140,metadata!$B$2:$Z$451,25,0)</f>
        <v/>
      </c>
      <c r="AC2140" s="0" t="n">
        <v>17.6440677966101</v>
      </c>
      <c r="AD2140" s="0" t="n">
        <v>68.6192468619247</v>
      </c>
      <c r="AF2140" s="0" t="n">
        <f aca="false">IF(AE2140="",V2140,AE2140)</f>
        <v>115</v>
      </c>
      <c r="AG2140" s="0" t="n">
        <v>17.5</v>
      </c>
      <c r="AH2140" s="0" t="n">
        <v>2011</v>
      </c>
      <c r="AI2140" s="0" t="s">
        <v>37</v>
      </c>
      <c r="AJ2140" s="0" t="s">
        <v>37</v>
      </c>
    </row>
    <row r="2141" customFormat="false" ht="13.8" hidden="true" customHeight="false" outlineLevel="0" collapsed="false">
      <c r="C2141" s="0" t="n">
        <v>2149</v>
      </c>
      <c r="D2141" s="3" t="str">
        <f aca="false">VLOOKUP(C2141,$A$1:$B$451,2)</f>
        <v>53-Pudasjärvi1</v>
      </c>
      <c r="E2141" s="0" t="str">
        <f aca="false">VLOOKUP($D2141,metadata!$B$2:$S$451,2,0)</f>
        <v>Tyukmaeva, VI; Salminen, TS; Kankare, M; Knott, KE; Hoikkala, A</v>
      </c>
      <c r="F2141" s="0" t="str">
        <f aca="false">VLOOKUP($D2141,metadata!$B$2:$S$451,3,0)</f>
        <v>Adaptation to a seasonally varying environment: a strong latitudinal cline in reproductive diapause combined with high gene flow in Drosophila montana</v>
      </c>
      <c r="G2141" s="0" t="str">
        <f aca="false">VLOOKUP($D2141,metadata!$B$2:$S$451,4,0)</f>
        <v>10.1002/ece3.14</v>
      </c>
      <c r="H2141" s="0" t="str">
        <f aca="false">VLOOKUP($D2141,metadata!$B$2:$S$451,5,0)</f>
        <v>y</v>
      </c>
      <c r="I2141" s="0" t="str">
        <f aca="false">VLOOKUP($D2141,metadata!$B$2:$S$451,6,0)</f>
        <v>a</v>
      </c>
      <c r="J2141" s="0" t="str">
        <f aca="false">VLOOKUP($D2141,metadata!$B$2:$S$451,7,0)</f>
        <v>i</v>
      </c>
      <c r="K2141" s="0" t="n">
        <f aca="false">VLOOKUP($D2141,metadata!$B$2:$S$451,8,0)</f>
        <v>6</v>
      </c>
      <c r="L2141" s="0" t="n">
        <f aca="false">VLOOKUP($D2141,metadata!$B$2:$S$451,9,0)</f>
        <v>4</v>
      </c>
      <c r="M2141" s="0" t="str">
        <f aca="false">VLOOKUP($D2141,metadata!$B$2:$S$451,10,0)</f>
        <v/>
      </c>
      <c r="N2141" s="0" t="str">
        <f aca="false">VLOOKUP($D2141,metadata!$B$2:$S$451,11,0)</f>
        <v>Drosophila montana</v>
      </c>
      <c r="O2141" s="0" t="str">
        <f aca="false">VLOOKUP($D2141,metadata!$B$2:$S$451,12,0)</f>
        <v>diptera</v>
      </c>
      <c r="P2141" s="0" t="str">
        <f aca="false">VLOOKUP($D2141,metadata!$B$2:$S$451,13,0)</f>
        <v>Pudasjärvi1</v>
      </c>
      <c r="Q2141" s="0" t="n">
        <f aca="false">VLOOKUP($D2141,metadata!$B$2:$S$451,14,0)</f>
        <v>65.35</v>
      </c>
      <c r="R2141" s="0" t="n">
        <f aca="false">VLOOKUP($D2141,metadata!$B$2:$S$451,15,0)</f>
        <v>26.9833333333333</v>
      </c>
      <c r="S2141" s="0" t="str">
        <f aca="false">VLOOKUP($D2141,metadata!$B$2:$S$451,16,0)</f>
        <v/>
      </c>
      <c r="T2141" s="0" t="str">
        <f aca="false">VLOOKUP($D2141,metadata!$B$2:$S$451,17,0)</f>
        <v/>
      </c>
      <c r="U2141" s="0" t="str">
        <f aca="false">VLOOKUP($D2141,metadata!$B$2:$S$451,18,0)</f>
        <v/>
      </c>
      <c r="V2141" s="0" t="n">
        <f aca="false">VLOOKUP($D2141,metadata!$B$2:$Z$451,19,0)</f>
        <v>115</v>
      </c>
      <c r="W2141" s="0" t="str">
        <f aca="false">VLOOKUP($D2141,metadata!$B$2:$Z$451,20,0)</f>
        <v>global average</v>
      </c>
      <c r="X2141" s="0" t="str">
        <f aca="false">VLOOKUP($D2141,metadata!$B$2:$Z$451,21,0)</f>
        <v/>
      </c>
      <c r="Y2141" s="0" t="str">
        <f aca="false">VLOOKUP($D2141,metadata!$B$2:$Z$451,22,0)</f>
        <v>53-1</v>
      </c>
      <c r="Z2141" s="0" t="str">
        <f aca="false">VLOOKUP($D2141,metadata!$B$2:$Z$451,23,0)</f>
        <v/>
      </c>
      <c r="AA2141" s="0" t="str">
        <f aca="false">VLOOKUP($D2141,metadata!$B$2:$Z$451,24,0)</f>
        <v>adult</v>
      </c>
      <c r="AB2141" s="0" t="str">
        <f aca="false">VLOOKUP($D2141,metadata!$B$2:$Z$451,25,0)</f>
        <v/>
      </c>
      <c r="AC2141" s="0" t="n">
        <v>19.1525423728813</v>
      </c>
      <c r="AD2141" s="0" t="n">
        <v>21.3389121338912</v>
      </c>
      <c r="AF2141" s="0" t="n">
        <f aca="false">IF(AE2141="",V2141,AE2141)</f>
        <v>115</v>
      </c>
      <c r="AG2141" s="0" t="n">
        <v>19</v>
      </c>
      <c r="AH2141" s="0" t="n">
        <v>2011</v>
      </c>
      <c r="AI2141" s="0" t="s">
        <v>37</v>
      </c>
      <c r="AJ2141" s="0" t="s">
        <v>37</v>
      </c>
    </row>
    <row r="2142" customFormat="false" ht="13.8" hidden="true" customHeight="false" outlineLevel="0" collapsed="false">
      <c r="C2142" s="0" t="n">
        <v>2150</v>
      </c>
      <c r="D2142" s="3" t="str">
        <f aca="false">VLOOKUP(C2142,$A$1:$B$451,2)</f>
        <v>53-Pudasjärvi1</v>
      </c>
      <c r="E2142" s="0" t="str">
        <f aca="false">VLOOKUP($D2142,metadata!$B$2:$S$451,2,0)</f>
        <v>Tyukmaeva, VI; Salminen, TS; Kankare, M; Knott, KE; Hoikkala, A</v>
      </c>
      <c r="F2142" s="0" t="str">
        <f aca="false">VLOOKUP($D2142,metadata!$B$2:$S$451,3,0)</f>
        <v>Adaptation to a seasonally varying environment: a strong latitudinal cline in reproductive diapause combined with high gene flow in Drosophila montana</v>
      </c>
      <c r="G2142" s="0" t="str">
        <f aca="false">VLOOKUP($D2142,metadata!$B$2:$S$451,4,0)</f>
        <v>10.1002/ece3.14</v>
      </c>
      <c r="H2142" s="0" t="str">
        <f aca="false">VLOOKUP($D2142,metadata!$B$2:$S$451,5,0)</f>
        <v>y</v>
      </c>
      <c r="I2142" s="0" t="str">
        <f aca="false">VLOOKUP($D2142,metadata!$B$2:$S$451,6,0)</f>
        <v>a</v>
      </c>
      <c r="J2142" s="0" t="str">
        <f aca="false">VLOOKUP($D2142,metadata!$B$2:$S$451,7,0)</f>
        <v>i</v>
      </c>
      <c r="K2142" s="0" t="n">
        <f aca="false">VLOOKUP($D2142,metadata!$B$2:$S$451,8,0)</f>
        <v>6</v>
      </c>
      <c r="L2142" s="0" t="n">
        <f aca="false">VLOOKUP($D2142,metadata!$B$2:$S$451,9,0)</f>
        <v>4</v>
      </c>
      <c r="M2142" s="0" t="str">
        <f aca="false">VLOOKUP($D2142,metadata!$B$2:$S$451,10,0)</f>
        <v/>
      </c>
      <c r="N2142" s="0" t="str">
        <f aca="false">VLOOKUP($D2142,metadata!$B$2:$S$451,11,0)</f>
        <v>Drosophila montana</v>
      </c>
      <c r="O2142" s="0" t="str">
        <f aca="false">VLOOKUP($D2142,metadata!$B$2:$S$451,12,0)</f>
        <v>diptera</v>
      </c>
      <c r="P2142" s="0" t="str">
        <f aca="false">VLOOKUP($D2142,metadata!$B$2:$S$451,13,0)</f>
        <v>Pudasjärvi1</v>
      </c>
      <c r="Q2142" s="0" t="n">
        <f aca="false">VLOOKUP($D2142,metadata!$B$2:$S$451,14,0)</f>
        <v>65.35</v>
      </c>
      <c r="R2142" s="0" t="n">
        <f aca="false">VLOOKUP($D2142,metadata!$B$2:$S$451,15,0)</f>
        <v>26.9833333333333</v>
      </c>
      <c r="S2142" s="0" t="str">
        <f aca="false">VLOOKUP($D2142,metadata!$B$2:$S$451,16,0)</f>
        <v/>
      </c>
      <c r="T2142" s="0" t="str">
        <f aca="false">VLOOKUP($D2142,metadata!$B$2:$S$451,17,0)</f>
        <v/>
      </c>
      <c r="U2142" s="0" t="str">
        <f aca="false">VLOOKUP($D2142,metadata!$B$2:$S$451,18,0)</f>
        <v/>
      </c>
      <c r="V2142" s="0" t="n">
        <f aca="false">VLOOKUP($D2142,metadata!$B$2:$Z$451,19,0)</f>
        <v>115</v>
      </c>
      <c r="W2142" s="0" t="str">
        <f aca="false">VLOOKUP($D2142,metadata!$B$2:$Z$451,20,0)</f>
        <v>global average</v>
      </c>
      <c r="X2142" s="0" t="str">
        <f aca="false">VLOOKUP($D2142,metadata!$B$2:$Z$451,21,0)</f>
        <v/>
      </c>
      <c r="Y2142" s="0" t="str">
        <f aca="false">VLOOKUP($D2142,metadata!$B$2:$Z$451,22,0)</f>
        <v>53-1</v>
      </c>
      <c r="Z2142" s="0" t="str">
        <f aca="false">VLOOKUP($D2142,metadata!$B$2:$Z$451,23,0)</f>
        <v/>
      </c>
      <c r="AA2142" s="0" t="str">
        <f aca="false">VLOOKUP($D2142,metadata!$B$2:$Z$451,24,0)</f>
        <v>adult</v>
      </c>
      <c r="AB2142" s="0" t="str">
        <f aca="false">VLOOKUP($D2142,metadata!$B$2:$Z$451,25,0)</f>
        <v/>
      </c>
      <c r="AC2142" s="0" t="n">
        <v>20.5254237288135</v>
      </c>
      <c r="AD2142" s="0" t="n">
        <v>6.69456066945606</v>
      </c>
      <c r="AF2142" s="0" t="n">
        <f aca="false">IF(AE2142="",V2142,AE2142)</f>
        <v>115</v>
      </c>
      <c r="AG2142" s="0" t="n">
        <v>20.5</v>
      </c>
      <c r="AH2142" s="0" t="n">
        <v>2011</v>
      </c>
      <c r="AI2142" s="0" t="s">
        <v>37</v>
      </c>
      <c r="AJ2142" s="0" t="s">
        <v>37</v>
      </c>
    </row>
    <row r="2143" customFormat="false" ht="13.8" hidden="true" customHeight="false" outlineLevel="0" collapsed="false">
      <c r="C2143" s="0" t="n">
        <v>2151</v>
      </c>
      <c r="D2143" s="3" t="str">
        <f aca="false">VLOOKUP(C2143,$A$1:$B$451,2)</f>
        <v>53-Pudasjärvi2</v>
      </c>
      <c r="E2143" s="0" t="str">
        <f aca="false">VLOOKUP($D2143,metadata!$B$2:$S$451,2,0)</f>
        <v>Tyukmaeva, VI; Salminen, TS; Kankare, M; Knott, KE; Hoikkala, A</v>
      </c>
      <c r="F2143" s="0" t="str">
        <f aca="false">VLOOKUP($D2143,metadata!$B$2:$S$451,3,0)</f>
        <v>Adaptation to a seasonally varying environment: a strong latitudinal cline in reproductive diapause combined with high gene flow in Drosophila montana</v>
      </c>
      <c r="G2143" s="0" t="str">
        <f aca="false">VLOOKUP($D2143,metadata!$B$2:$S$451,4,0)</f>
        <v>10.1002/ece3.14</v>
      </c>
      <c r="H2143" s="0" t="str">
        <f aca="false">VLOOKUP($D2143,metadata!$B$2:$S$451,5,0)</f>
        <v>y</v>
      </c>
      <c r="I2143" s="0" t="str">
        <f aca="false">VLOOKUP($D2143,metadata!$B$2:$S$451,6,0)</f>
        <v>a</v>
      </c>
      <c r="J2143" s="0" t="str">
        <f aca="false">VLOOKUP($D2143,metadata!$B$2:$S$451,7,0)</f>
        <v>i</v>
      </c>
      <c r="K2143" s="0" t="n">
        <f aca="false">VLOOKUP($D2143,metadata!$B$2:$S$451,8,0)</f>
        <v>6</v>
      </c>
      <c r="L2143" s="0" t="n">
        <f aca="false">VLOOKUP($D2143,metadata!$B$2:$S$451,9,0)</f>
        <v>4</v>
      </c>
      <c r="M2143" s="0" t="str">
        <f aca="false">VLOOKUP($D2143,metadata!$B$2:$S$451,10,0)</f>
        <v/>
      </c>
      <c r="N2143" s="0" t="str">
        <f aca="false">VLOOKUP($D2143,metadata!$B$2:$S$451,11,0)</f>
        <v>Drosophila montana</v>
      </c>
      <c r="O2143" s="0" t="str">
        <f aca="false">VLOOKUP($D2143,metadata!$B$2:$S$451,12,0)</f>
        <v>diptera</v>
      </c>
      <c r="P2143" s="0" t="str">
        <f aca="false">VLOOKUP($D2143,metadata!$B$2:$S$451,13,0)</f>
        <v>Pudasjärvi2</v>
      </c>
      <c r="Q2143" s="0" t="n">
        <f aca="false">VLOOKUP($D2143,metadata!$B$2:$S$451,14,0)</f>
        <v>65.35</v>
      </c>
      <c r="R2143" s="0" t="n">
        <f aca="false">VLOOKUP($D2143,metadata!$B$2:$S$451,15,0)</f>
        <v>26.9833333333333</v>
      </c>
      <c r="S2143" s="0" t="str">
        <f aca="false">VLOOKUP($D2143,metadata!$B$2:$S$451,16,0)</f>
        <v/>
      </c>
      <c r="T2143" s="0" t="str">
        <f aca="false">VLOOKUP($D2143,metadata!$B$2:$S$451,17,0)</f>
        <v/>
      </c>
      <c r="U2143" s="0" t="str">
        <f aca="false">VLOOKUP($D2143,metadata!$B$2:$S$451,18,0)</f>
        <v/>
      </c>
      <c r="V2143" s="0" t="n">
        <f aca="false">VLOOKUP($D2143,metadata!$B$2:$Z$451,19,0)</f>
        <v>115</v>
      </c>
      <c r="W2143" s="0" t="str">
        <f aca="false">VLOOKUP($D2143,metadata!$B$2:$Z$451,20,0)</f>
        <v>global average</v>
      </c>
      <c r="X2143" s="0" t="str">
        <f aca="false">VLOOKUP($D2143,metadata!$B$2:$Z$451,21,0)</f>
        <v/>
      </c>
      <c r="Y2143" s="0" t="str">
        <f aca="false">VLOOKUP($D2143,metadata!$B$2:$Z$451,22,0)</f>
        <v>53-1</v>
      </c>
      <c r="Z2143" s="0" t="str">
        <f aca="false">VLOOKUP($D2143,metadata!$B$2:$Z$451,23,0)</f>
        <v/>
      </c>
      <c r="AA2143" s="0" t="str">
        <f aca="false">VLOOKUP($D2143,metadata!$B$2:$Z$451,24,0)</f>
        <v>adult</v>
      </c>
      <c r="AB2143" s="0" t="str">
        <f aca="false">VLOOKUP($D2143,metadata!$B$2:$Z$451,25,0)</f>
        <v/>
      </c>
      <c r="AC2143" s="0" t="n">
        <v>16.0169491525423</v>
      </c>
      <c r="AD2143" s="0" t="n">
        <v>92.4686192468619</v>
      </c>
      <c r="AF2143" s="0" t="n">
        <f aca="false">IF(AE2143="",V2143,AE2143)</f>
        <v>115</v>
      </c>
      <c r="AG2143" s="0" t="n">
        <f aca="false">ROUND(AC2143,1)</f>
        <v>16</v>
      </c>
      <c r="AH2143" s="0" t="n">
        <v>2011</v>
      </c>
      <c r="AI2143" s="0" t="s">
        <v>37</v>
      </c>
      <c r="AJ2143" s="0" t="s">
        <v>37</v>
      </c>
    </row>
    <row r="2144" customFormat="false" ht="13.8" hidden="true" customHeight="false" outlineLevel="0" collapsed="false">
      <c r="C2144" s="0" t="n">
        <v>2152</v>
      </c>
      <c r="D2144" s="3" t="str">
        <f aca="false">VLOOKUP(C2144,$A$1:$B$451,2)</f>
        <v>53-Pudasjärvi2</v>
      </c>
      <c r="E2144" s="0" t="str">
        <f aca="false">VLOOKUP($D2144,metadata!$B$2:$S$451,2,0)</f>
        <v>Tyukmaeva, VI; Salminen, TS; Kankare, M; Knott, KE; Hoikkala, A</v>
      </c>
      <c r="F2144" s="0" t="str">
        <f aca="false">VLOOKUP($D2144,metadata!$B$2:$S$451,3,0)</f>
        <v>Adaptation to a seasonally varying environment: a strong latitudinal cline in reproductive diapause combined with high gene flow in Drosophila montana</v>
      </c>
      <c r="G2144" s="0" t="str">
        <f aca="false">VLOOKUP($D2144,metadata!$B$2:$S$451,4,0)</f>
        <v>10.1002/ece3.14</v>
      </c>
      <c r="H2144" s="0" t="str">
        <f aca="false">VLOOKUP($D2144,metadata!$B$2:$S$451,5,0)</f>
        <v>y</v>
      </c>
      <c r="I2144" s="0" t="str">
        <f aca="false">VLOOKUP($D2144,metadata!$B$2:$S$451,6,0)</f>
        <v>a</v>
      </c>
      <c r="J2144" s="0" t="str">
        <f aca="false">VLOOKUP($D2144,metadata!$B$2:$S$451,7,0)</f>
        <v>i</v>
      </c>
      <c r="K2144" s="0" t="n">
        <f aca="false">VLOOKUP($D2144,metadata!$B$2:$S$451,8,0)</f>
        <v>6</v>
      </c>
      <c r="L2144" s="0" t="n">
        <f aca="false">VLOOKUP($D2144,metadata!$B$2:$S$451,9,0)</f>
        <v>4</v>
      </c>
      <c r="M2144" s="0" t="str">
        <f aca="false">VLOOKUP($D2144,metadata!$B$2:$S$451,10,0)</f>
        <v/>
      </c>
      <c r="N2144" s="0" t="str">
        <f aca="false">VLOOKUP($D2144,metadata!$B$2:$S$451,11,0)</f>
        <v>Drosophila montana</v>
      </c>
      <c r="O2144" s="0" t="str">
        <f aca="false">VLOOKUP($D2144,metadata!$B$2:$S$451,12,0)</f>
        <v>diptera</v>
      </c>
      <c r="P2144" s="0" t="str">
        <f aca="false">VLOOKUP($D2144,metadata!$B$2:$S$451,13,0)</f>
        <v>Pudasjärvi2</v>
      </c>
      <c r="Q2144" s="0" t="n">
        <f aca="false">VLOOKUP($D2144,metadata!$B$2:$S$451,14,0)</f>
        <v>65.35</v>
      </c>
      <c r="R2144" s="0" t="n">
        <f aca="false">VLOOKUP($D2144,metadata!$B$2:$S$451,15,0)</f>
        <v>26.9833333333333</v>
      </c>
      <c r="S2144" s="0" t="str">
        <f aca="false">VLOOKUP($D2144,metadata!$B$2:$S$451,16,0)</f>
        <v/>
      </c>
      <c r="T2144" s="0" t="str">
        <f aca="false">VLOOKUP($D2144,metadata!$B$2:$S$451,17,0)</f>
        <v/>
      </c>
      <c r="U2144" s="0" t="str">
        <f aca="false">VLOOKUP($D2144,metadata!$B$2:$S$451,18,0)</f>
        <v/>
      </c>
      <c r="V2144" s="0" t="n">
        <f aca="false">VLOOKUP($D2144,metadata!$B$2:$Z$451,19,0)</f>
        <v>115</v>
      </c>
      <c r="W2144" s="0" t="str">
        <f aca="false">VLOOKUP($D2144,metadata!$B$2:$Z$451,20,0)</f>
        <v>global average</v>
      </c>
      <c r="X2144" s="0" t="str">
        <f aca="false">VLOOKUP($D2144,metadata!$B$2:$Z$451,21,0)</f>
        <v/>
      </c>
      <c r="Y2144" s="0" t="str">
        <f aca="false">VLOOKUP($D2144,metadata!$B$2:$Z$451,22,0)</f>
        <v>53-1</v>
      </c>
      <c r="Z2144" s="0" t="str">
        <f aca="false">VLOOKUP($D2144,metadata!$B$2:$Z$451,23,0)</f>
        <v/>
      </c>
      <c r="AA2144" s="0" t="str">
        <f aca="false">VLOOKUP($D2144,metadata!$B$2:$Z$451,24,0)</f>
        <v>adult</v>
      </c>
      <c r="AB2144" s="0" t="str">
        <f aca="false">VLOOKUP($D2144,metadata!$B$2:$Z$451,25,0)</f>
        <v/>
      </c>
      <c r="AC2144" s="0" t="n">
        <v>17.6440677966101</v>
      </c>
      <c r="AD2144" s="0" t="n">
        <v>63.5983263598326</v>
      </c>
      <c r="AF2144" s="0" t="n">
        <f aca="false">IF(AE2144="",V2144,AE2144)</f>
        <v>115</v>
      </c>
      <c r="AG2144" s="0" t="n">
        <v>17.5</v>
      </c>
      <c r="AH2144" s="0" t="n">
        <v>2011</v>
      </c>
      <c r="AI2144" s="0" t="s">
        <v>37</v>
      </c>
      <c r="AJ2144" s="0" t="s">
        <v>37</v>
      </c>
    </row>
    <row r="2145" customFormat="false" ht="13.8" hidden="true" customHeight="false" outlineLevel="0" collapsed="false">
      <c r="C2145" s="0" t="n">
        <v>2153</v>
      </c>
      <c r="D2145" s="3" t="str">
        <f aca="false">VLOOKUP(C2145,$A$1:$B$451,2)</f>
        <v>53-Pudasjärvi2</v>
      </c>
      <c r="E2145" s="0" t="str">
        <f aca="false">VLOOKUP($D2145,metadata!$B$2:$S$451,2,0)</f>
        <v>Tyukmaeva, VI; Salminen, TS; Kankare, M; Knott, KE; Hoikkala, A</v>
      </c>
      <c r="F2145" s="0" t="str">
        <f aca="false">VLOOKUP($D2145,metadata!$B$2:$S$451,3,0)</f>
        <v>Adaptation to a seasonally varying environment: a strong latitudinal cline in reproductive diapause combined with high gene flow in Drosophila montana</v>
      </c>
      <c r="G2145" s="0" t="str">
        <f aca="false">VLOOKUP($D2145,metadata!$B$2:$S$451,4,0)</f>
        <v>10.1002/ece3.14</v>
      </c>
      <c r="H2145" s="0" t="str">
        <f aca="false">VLOOKUP($D2145,metadata!$B$2:$S$451,5,0)</f>
        <v>y</v>
      </c>
      <c r="I2145" s="0" t="str">
        <f aca="false">VLOOKUP($D2145,metadata!$B$2:$S$451,6,0)</f>
        <v>a</v>
      </c>
      <c r="J2145" s="0" t="str">
        <f aca="false">VLOOKUP($D2145,metadata!$B$2:$S$451,7,0)</f>
        <v>i</v>
      </c>
      <c r="K2145" s="0" t="n">
        <f aca="false">VLOOKUP($D2145,metadata!$B$2:$S$451,8,0)</f>
        <v>6</v>
      </c>
      <c r="L2145" s="0" t="n">
        <f aca="false">VLOOKUP($D2145,metadata!$B$2:$S$451,9,0)</f>
        <v>4</v>
      </c>
      <c r="M2145" s="0" t="str">
        <f aca="false">VLOOKUP($D2145,metadata!$B$2:$S$451,10,0)</f>
        <v/>
      </c>
      <c r="N2145" s="0" t="str">
        <f aca="false">VLOOKUP($D2145,metadata!$B$2:$S$451,11,0)</f>
        <v>Drosophila montana</v>
      </c>
      <c r="O2145" s="0" t="str">
        <f aca="false">VLOOKUP($D2145,metadata!$B$2:$S$451,12,0)</f>
        <v>diptera</v>
      </c>
      <c r="P2145" s="0" t="str">
        <f aca="false">VLOOKUP($D2145,metadata!$B$2:$S$451,13,0)</f>
        <v>Pudasjärvi2</v>
      </c>
      <c r="Q2145" s="0" t="n">
        <f aca="false">VLOOKUP($D2145,metadata!$B$2:$S$451,14,0)</f>
        <v>65.35</v>
      </c>
      <c r="R2145" s="0" t="n">
        <f aca="false">VLOOKUP($D2145,metadata!$B$2:$S$451,15,0)</f>
        <v>26.9833333333333</v>
      </c>
      <c r="S2145" s="0" t="str">
        <f aca="false">VLOOKUP($D2145,metadata!$B$2:$S$451,16,0)</f>
        <v/>
      </c>
      <c r="T2145" s="0" t="str">
        <f aca="false">VLOOKUP($D2145,metadata!$B$2:$S$451,17,0)</f>
        <v/>
      </c>
      <c r="U2145" s="0" t="str">
        <f aca="false">VLOOKUP($D2145,metadata!$B$2:$S$451,18,0)</f>
        <v/>
      </c>
      <c r="V2145" s="0" t="n">
        <f aca="false">VLOOKUP($D2145,metadata!$B$2:$Z$451,19,0)</f>
        <v>115</v>
      </c>
      <c r="W2145" s="0" t="str">
        <f aca="false">VLOOKUP($D2145,metadata!$B$2:$Z$451,20,0)</f>
        <v>global average</v>
      </c>
      <c r="X2145" s="0" t="str">
        <f aca="false">VLOOKUP($D2145,metadata!$B$2:$Z$451,21,0)</f>
        <v/>
      </c>
      <c r="Y2145" s="0" t="str">
        <f aca="false">VLOOKUP($D2145,metadata!$B$2:$Z$451,22,0)</f>
        <v>53-1</v>
      </c>
      <c r="Z2145" s="0" t="str">
        <f aca="false">VLOOKUP($D2145,metadata!$B$2:$Z$451,23,0)</f>
        <v/>
      </c>
      <c r="AA2145" s="0" t="str">
        <f aca="false">VLOOKUP($D2145,metadata!$B$2:$Z$451,24,0)</f>
        <v>adult</v>
      </c>
      <c r="AB2145" s="0" t="str">
        <f aca="false">VLOOKUP($D2145,metadata!$B$2:$Z$451,25,0)</f>
        <v/>
      </c>
      <c r="AC2145" s="0" t="n">
        <v>19.1694915254237</v>
      </c>
      <c r="AD2145" s="0" t="n">
        <v>6.69456066945606</v>
      </c>
      <c r="AF2145" s="0" t="n">
        <f aca="false">IF(AE2145="",V2145,AE2145)</f>
        <v>115</v>
      </c>
      <c r="AG2145" s="0" t="n">
        <v>19</v>
      </c>
      <c r="AH2145" s="0" t="n">
        <v>2011</v>
      </c>
      <c r="AI2145" s="0" t="s">
        <v>37</v>
      </c>
      <c r="AJ2145" s="0" t="s">
        <v>37</v>
      </c>
    </row>
    <row r="2146" customFormat="false" ht="13.8" hidden="true" customHeight="false" outlineLevel="0" collapsed="false">
      <c r="C2146" s="0" t="n">
        <v>2154</v>
      </c>
      <c r="D2146" s="3" t="str">
        <f aca="false">VLOOKUP(C2146,$A$1:$B$451,2)</f>
        <v>53-Pudasjärvi2</v>
      </c>
      <c r="E2146" s="0" t="str">
        <f aca="false">VLOOKUP($D2146,metadata!$B$2:$S$451,2,0)</f>
        <v>Tyukmaeva, VI; Salminen, TS; Kankare, M; Knott, KE; Hoikkala, A</v>
      </c>
      <c r="F2146" s="0" t="str">
        <f aca="false">VLOOKUP($D2146,metadata!$B$2:$S$451,3,0)</f>
        <v>Adaptation to a seasonally varying environment: a strong latitudinal cline in reproductive diapause combined with high gene flow in Drosophila montana</v>
      </c>
      <c r="G2146" s="0" t="str">
        <f aca="false">VLOOKUP($D2146,metadata!$B$2:$S$451,4,0)</f>
        <v>10.1002/ece3.14</v>
      </c>
      <c r="H2146" s="0" t="str">
        <f aca="false">VLOOKUP($D2146,metadata!$B$2:$S$451,5,0)</f>
        <v>y</v>
      </c>
      <c r="I2146" s="0" t="str">
        <f aca="false">VLOOKUP($D2146,metadata!$B$2:$S$451,6,0)</f>
        <v>a</v>
      </c>
      <c r="J2146" s="0" t="str">
        <f aca="false">VLOOKUP($D2146,metadata!$B$2:$S$451,7,0)</f>
        <v>i</v>
      </c>
      <c r="K2146" s="0" t="n">
        <f aca="false">VLOOKUP($D2146,metadata!$B$2:$S$451,8,0)</f>
        <v>6</v>
      </c>
      <c r="L2146" s="0" t="n">
        <f aca="false">VLOOKUP($D2146,metadata!$B$2:$S$451,9,0)</f>
        <v>4</v>
      </c>
      <c r="M2146" s="0" t="str">
        <f aca="false">VLOOKUP($D2146,metadata!$B$2:$S$451,10,0)</f>
        <v/>
      </c>
      <c r="N2146" s="0" t="str">
        <f aca="false">VLOOKUP($D2146,metadata!$B$2:$S$451,11,0)</f>
        <v>Drosophila montana</v>
      </c>
      <c r="O2146" s="0" t="str">
        <f aca="false">VLOOKUP($D2146,metadata!$B$2:$S$451,12,0)</f>
        <v>diptera</v>
      </c>
      <c r="P2146" s="0" t="str">
        <f aca="false">VLOOKUP($D2146,metadata!$B$2:$S$451,13,0)</f>
        <v>Pudasjärvi2</v>
      </c>
      <c r="Q2146" s="0" t="n">
        <f aca="false">VLOOKUP($D2146,metadata!$B$2:$S$451,14,0)</f>
        <v>65.35</v>
      </c>
      <c r="R2146" s="0" t="n">
        <f aca="false">VLOOKUP($D2146,metadata!$B$2:$S$451,15,0)</f>
        <v>26.9833333333333</v>
      </c>
      <c r="S2146" s="0" t="str">
        <f aca="false">VLOOKUP($D2146,metadata!$B$2:$S$451,16,0)</f>
        <v/>
      </c>
      <c r="T2146" s="0" t="str">
        <f aca="false">VLOOKUP($D2146,metadata!$B$2:$S$451,17,0)</f>
        <v/>
      </c>
      <c r="U2146" s="0" t="str">
        <f aca="false">VLOOKUP($D2146,metadata!$B$2:$S$451,18,0)</f>
        <v/>
      </c>
      <c r="V2146" s="0" t="n">
        <f aca="false">VLOOKUP($D2146,metadata!$B$2:$Z$451,19,0)</f>
        <v>115</v>
      </c>
      <c r="W2146" s="0" t="str">
        <f aca="false">VLOOKUP($D2146,metadata!$B$2:$Z$451,20,0)</f>
        <v>global average</v>
      </c>
      <c r="X2146" s="0" t="str">
        <f aca="false">VLOOKUP($D2146,metadata!$B$2:$Z$451,21,0)</f>
        <v/>
      </c>
      <c r="Y2146" s="0" t="str">
        <f aca="false">VLOOKUP($D2146,metadata!$B$2:$Z$451,22,0)</f>
        <v>53-1</v>
      </c>
      <c r="Z2146" s="0" t="str">
        <f aca="false">VLOOKUP($D2146,metadata!$B$2:$Z$451,23,0)</f>
        <v/>
      </c>
      <c r="AA2146" s="0" t="str">
        <f aca="false">VLOOKUP($D2146,metadata!$B$2:$Z$451,24,0)</f>
        <v>adult</v>
      </c>
      <c r="AB2146" s="0" t="str">
        <f aca="false">VLOOKUP($D2146,metadata!$B$2:$Z$451,25,0)</f>
        <v/>
      </c>
      <c r="AC2146" s="0" t="n">
        <v>20.5254237288135</v>
      </c>
      <c r="AD2146" s="0" t="n">
        <v>2.92887029288702</v>
      </c>
      <c r="AF2146" s="0" t="n">
        <f aca="false">IF(AE2146="",V2146,AE2146)</f>
        <v>115</v>
      </c>
      <c r="AG2146" s="0" t="n">
        <v>20.5</v>
      </c>
      <c r="AH2146" s="0" t="n">
        <v>2011</v>
      </c>
      <c r="AI2146" s="0" t="s">
        <v>37</v>
      </c>
      <c r="AJ2146" s="0" t="s">
        <v>37</v>
      </c>
    </row>
    <row r="2147" customFormat="false" ht="13.8" hidden="true" customHeight="false" outlineLevel="0" collapsed="false">
      <c r="C2147" s="0" t="n">
        <v>2155</v>
      </c>
      <c r="D2147" s="3" t="str">
        <f aca="false">VLOOKUP(C2147,$A$1:$B$451,2)</f>
        <v>53-Pudasjärvi3</v>
      </c>
      <c r="E2147" s="0" t="str">
        <f aca="false">VLOOKUP($D2147,metadata!$B$2:$S$451,2,0)</f>
        <v>Tyukmaeva, VI; Salminen, TS; Kankare, M; Knott, KE; Hoikkala, A</v>
      </c>
      <c r="F2147" s="0" t="str">
        <f aca="false">VLOOKUP($D2147,metadata!$B$2:$S$451,3,0)</f>
        <v>Adaptation to a seasonally varying environment: a strong latitudinal cline in reproductive diapause combined with high gene flow in Drosophila montana</v>
      </c>
      <c r="G2147" s="0" t="str">
        <f aca="false">VLOOKUP($D2147,metadata!$B$2:$S$451,4,0)</f>
        <v>10.1002/ece3.14</v>
      </c>
      <c r="H2147" s="0" t="str">
        <f aca="false">VLOOKUP($D2147,metadata!$B$2:$S$451,5,0)</f>
        <v>y</v>
      </c>
      <c r="I2147" s="0" t="str">
        <f aca="false">VLOOKUP($D2147,metadata!$B$2:$S$451,6,0)</f>
        <v>a</v>
      </c>
      <c r="J2147" s="0" t="str">
        <f aca="false">VLOOKUP($D2147,metadata!$B$2:$S$451,7,0)</f>
        <v>i</v>
      </c>
      <c r="K2147" s="0" t="n">
        <f aca="false">VLOOKUP($D2147,metadata!$B$2:$S$451,8,0)</f>
        <v>6</v>
      </c>
      <c r="L2147" s="0" t="n">
        <f aca="false">VLOOKUP($D2147,metadata!$B$2:$S$451,9,0)</f>
        <v>4</v>
      </c>
      <c r="M2147" s="0" t="str">
        <f aca="false">VLOOKUP($D2147,metadata!$B$2:$S$451,10,0)</f>
        <v/>
      </c>
      <c r="N2147" s="0" t="str">
        <f aca="false">VLOOKUP($D2147,metadata!$B$2:$S$451,11,0)</f>
        <v>Drosophila montana</v>
      </c>
      <c r="O2147" s="0" t="str">
        <f aca="false">VLOOKUP($D2147,metadata!$B$2:$S$451,12,0)</f>
        <v>diptera</v>
      </c>
      <c r="P2147" s="0" t="str">
        <f aca="false">VLOOKUP($D2147,metadata!$B$2:$S$451,13,0)</f>
        <v>Pudasjärvi3</v>
      </c>
      <c r="Q2147" s="0" t="n">
        <f aca="false">VLOOKUP($D2147,metadata!$B$2:$S$451,14,0)</f>
        <v>65.35</v>
      </c>
      <c r="R2147" s="0" t="n">
        <f aca="false">VLOOKUP($D2147,metadata!$B$2:$S$451,15,0)</f>
        <v>26.9833333333333</v>
      </c>
      <c r="S2147" s="0" t="str">
        <f aca="false">VLOOKUP($D2147,metadata!$B$2:$S$451,16,0)</f>
        <v/>
      </c>
      <c r="T2147" s="0" t="str">
        <f aca="false">VLOOKUP($D2147,metadata!$B$2:$S$451,17,0)</f>
        <v/>
      </c>
      <c r="U2147" s="0" t="str">
        <f aca="false">VLOOKUP($D2147,metadata!$B$2:$S$451,18,0)</f>
        <v/>
      </c>
      <c r="V2147" s="0" t="n">
        <f aca="false">VLOOKUP($D2147,metadata!$B$2:$Z$451,19,0)</f>
        <v>115</v>
      </c>
      <c r="W2147" s="0" t="str">
        <f aca="false">VLOOKUP($D2147,metadata!$B$2:$Z$451,20,0)</f>
        <v>global average</v>
      </c>
      <c r="X2147" s="0" t="str">
        <f aca="false">VLOOKUP($D2147,metadata!$B$2:$Z$451,21,0)</f>
        <v/>
      </c>
      <c r="Y2147" s="0" t="str">
        <f aca="false">VLOOKUP($D2147,metadata!$B$2:$Z$451,22,0)</f>
        <v>53-1</v>
      </c>
      <c r="Z2147" s="0" t="str">
        <f aca="false">VLOOKUP($D2147,metadata!$B$2:$Z$451,23,0)</f>
        <v/>
      </c>
      <c r="AA2147" s="0" t="str">
        <f aca="false">VLOOKUP($D2147,metadata!$B$2:$Z$451,24,0)</f>
        <v>adult</v>
      </c>
      <c r="AB2147" s="0" t="str">
        <f aca="false">VLOOKUP($D2147,metadata!$B$2:$Z$451,25,0)</f>
        <v/>
      </c>
      <c r="AC2147" s="0" t="n">
        <v>16.0169491525423</v>
      </c>
      <c r="AD2147" s="0" t="n">
        <v>74.8953974895397</v>
      </c>
      <c r="AF2147" s="0" t="n">
        <f aca="false">IF(AE2147="",V2147,AE2147)</f>
        <v>115</v>
      </c>
      <c r="AG2147" s="0" t="n">
        <f aca="false">ROUND(AC2147,1)</f>
        <v>16</v>
      </c>
      <c r="AH2147" s="0" t="n">
        <v>2011</v>
      </c>
      <c r="AI2147" s="0" t="s">
        <v>37</v>
      </c>
      <c r="AJ2147" s="0" t="s">
        <v>38</v>
      </c>
    </row>
    <row r="2148" customFormat="false" ht="13.8" hidden="true" customHeight="false" outlineLevel="0" collapsed="false">
      <c r="C2148" s="0" t="n">
        <v>2156</v>
      </c>
      <c r="D2148" s="3" t="str">
        <f aca="false">VLOOKUP(C2148,$A$1:$B$451,2)</f>
        <v>53-Pudasjärvi3</v>
      </c>
      <c r="E2148" s="0" t="str">
        <f aca="false">VLOOKUP($D2148,metadata!$B$2:$S$451,2,0)</f>
        <v>Tyukmaeva, VI; Salminen, TS; Kankare, M; Knott, KE; Hoikkala, A</v>
      </c>
      <c r="F2148" s="0" t="str">
        <f aca="false">VLOOKUP($D2148,metadata!$B$2:$S$451,3,0)</f>
        <v>Adaptation to a seasonally varying environment: a strong latitudinal cline in reproductive diapause combined with high gene flow in Drosophila montana</v>
      </c>
      <c r="G2148" s="0" t="str">
        <f aca="false">VLOOKUP($D2148,metadata!$B$2:$S$451,4,0)</f>
        <v>10.1002/ece3.14</v>
      </c>
      <c r="H2148" s="0" t="str">
        <f aca="false">VLOOKUP($D2148,metadata!$B$2:$S$451,5,0)</f>
        <v>y</v>
      </c>
      <c r="I2148" s="0" t="str">
        <f aca="false">VLOOKUP($D2148,metadata!$B$2:$S$451,6,0)</f>
        <v>a</v>
      </c>
      <c r="J2148" s="0" t="str">
        <f aca="false">VLOOKUP($D2148,metadata!$B$2:$S$451,7,0)</f>
        <v>i</v>
      </c>
      <c r="K2148" s="0" t="n">
        <f aca="false">VLOOKUP($D2148,metadata!$B$2:$S$451,8,0)</f>
        <v>6</v>
      </c>
      <c r="L2148" s="0" t="n">
        <f aca="false">VLOOKUP($D2148,metadata!$B$2:$S$451,9,0)</f>
        <v>4</v>
      </c>
      <c r="M2148" s="0" t="str">
        <f aca="false">VLOOKUP($D2148,metadata!$B$2:$S$451,10,0)</f>
        <v/>
      </c>
      <c r="N2148" s="0" t="str">
        <f aca="false">VLOOKUP($D2148,metadata!$B$2:$S$451,11,0)</f>
        <v>Drosophila montana</v>
      </c>
      <c r="O2148" s="0" t="str">
        <f aca="false">VLOOKUP($D2148,metadata!$B$2:$S$451,12,0)</f>
        <v>diptera</v>
      </c>
      <c r="P2148" s="0" t="str">
        <f aca="false">VLOOKUP($D2148,metadata!$B$2:$S$451,13,0)</f>
        <v>Pudasjärvi3</v>
      </c>
      <c r="Q2148" s="0" t="n">
        <f aca="false">VLOOKUP($D2148,metadata!$B$2:$S$451,14,0)</f>
        <v>65.35</v>
      </c>
      <c r="R2148" s="0" t="n">
        <f aca="false">VLOOKUP($D2148,metadata!$B$2:$S$451,15,0)</f>
        <v>26.9833333333333</v>
      </c>
      <c r="S2148" s="0" t="str">
        <f aca="false">VLOOKUP($D2148,metadata!$B$2:$S$451,16,0)</f>
        <v/>
      </c>
      <c r="T2148" s="0" t="str">
        <f aca="false">VLOOKUP($D2148,metadata!$B$2:$S$451,17,0)</f>
        <v/>
      </c>
      <c r="U2148" s="0" t="str">
        <f aca="false">VLOOKUP($D2148,metadata!$B$2:$S$451,18,0)</f>
        <v/>
      </c>
      <c r="V2148" s="0" t="n">
        <f aca="false">VLOOKUP($D2148,metadata!$B$2:$Z$451,19,0)</f>
        <v>115</v>
      </c>
      <c r="W2148" s="0" t="str">
        <f aca="false">VLOOKUP($D2148,metadata!$B$2:$Z$451,20,0)</f>
        <v>global average</v>
      </c>
      <c r="X2148" s="0" t="str">
        <f aca="false">VLOOKUP($D2148,metadata!$B$2:$Z$451,21,0)</f>
        <v/>
      </c>
      <c r="Y2148" s="0" t="str">
        <f aca="false">VLOOKUP($D2148,metadata!$B$2:$Z$451,22,0)</f>
        <v>53-1</v>
      </c>
      <c r="Z2148" s="0" t="str">
        <f aca="false">VLOOKUP($D2148,metadata!$B$2:$Z$451,23,0)</f>
        <v/>
      </c>
      <c r="AA2148" s="0" t="str">
        <f aca="false">VLOOKUP($D2148,metadata!$B$2:$Z$451,24,0)</f>
        <v>adult</v>
      </c>
      <c r="AB2148" s="0" t="str">
        <f aca="false">VLOOKUP($D2148,metadata!$B$2:$Z$451,25,0)</f>
        <v/>
      </c>
      <c r="AC2148" s="0" t="n">
        <v>17.6440677966101</v>
      </c>
      <c r="AD2148" s="0" t="n">
        <v>39.3305439330543</v>
      </c>
      <c r="AF2148" s="0" t="n">
        <f aca="false">IF(AE2148="",V2148,AE2148)</f>
        <v>115</v>
      </c>
      <c r="AG2148" s="0" t="n">
        <v>17.5</v>
      </c>
      <c r="AH2148" s="0" t="n">
        <v>2011</v>
      </c>
      <c r="AI2148" s="0" t="s">
        <v>37</v>
      </c>
      <c r="AJ2148" s="0" t="s">
        <v>38</v>
      </c>
    </row>
    <row r="2149" customFormat="false" ht="13.8" hidden="true" customHeight="false" outlineLevel="0" collapsed="false">
      <c r="C2149" s="0" t="n">
        <v>2157</v>
      </c>
      <c r="D2149" s="3" t="str">
        <f aca="false">VLOOKUP(C2149,$A$1:$B$451,2)</f>
        <v>53-Pudasjärvi3</v>
      </c>
      <c r="E2149" s="0" t="str">
        <f aca="false">VLOOKUP($D2149,metadata!$B$2:$S$451,2,0)</f>
        <v>Tyukmaeva, VI; Salminen, TS; Kankare, M; Knott, KE; Hoikkala, A</v>
      </c>
      <c r="F2149" s="0" t="str">
        <f aca="false">VLOOKUP($D2149,metadata!$B$2:$S$451,3,0)</f>
        <v>Adaptation to a seasonally varying environment: a strong latitudinal cline in reproductive diapause combined with high gene flow in Drosophila montana</v>
      </c>
      <c r="G2149" s="0" t="str">
        <f aca="false">VLOOKUP($D2149,metadata!$B$2:$S$451,4,0)</f>
        <v>10.1002/ece3.14</v>
      </c>
      <c r="H2149" s="0" t="str">
        <f aca="false">VLOOKUP($D2149,metadata!$B$2:$S$451,5,0)</f>
        <v>y</v>
      </c>
      <c r="I2149" s="0" t="str">
        <f aca="false">VLOOKUP($D2149,metadata!$B$2:$S$451,6,0)</f>
        <v>a</v>
      </c>
      <c r="J2149" s="0" t="str">
        <f aca="false">VLOOKUP($D2149,metadata!$B$2:$S$451,7,0)</f>
        <v>i</v>
      </c>
      <c r="K2149" s="0" t="n">
        <f aca="false">VLOOKUP($D2149,metadata!$B$2:$S$451,8,0)</f>
        <v>6</v>
      </c>
      <c r="L2149" s="0" t="n">
        <f aca="false">VLOOKUP($D2149,metadata!$B$2:$S$451,9,0)</f>
        <v>4</v>
      </c>
      <c r="M2149" s="0" t="str">
        <f aca="false">VLOOKUP($D2149,metadata!$B$2:$S$451,10,0)</f>
        <v/>
      </c>
      <c r="N2149" s="0" t="str">
        <f aca="false">VLOOKUP($D2149,metadata!$B$2:$S$451,11,0)</f>
        <v>Drosophila montana</v>
      </c>
      <c r="O2149" s="0" t="str">
        <f aca="false">VLOOKUP($D2149,metadata!$B$2:$S$451,12,0)</f>
        <v>diptera</v>
      </c>
      <c r="P2149" s="0" t="str">
        <f aca="false">VLOOKUP($D2149,metadata!$B$2:$S$451,13,0)</f>
        <v>Pudasjärvi3</v>
      </c>
      <c r="Q2149" s="0" t="n">
        <f aca="false">VLOOKUP($D2149,metadata!$B$2:$S$451,14,0)</f>
        <v>65.35</v>
      </c>
      <c r="R2149" s="0" t="n">
        <f aca="false">VLOOKUP($D2149,metadata!$B$2:$S$451,15,0)</f>
        <v>26.9833333333333</v>
      </c>
      <c r="S2149" s="0" t="str">
        <f aca="false">VLOOKUP($D2149,metadata!$B$2:$S$451,16,0)</f>
        <v/>
      </c>
      <c r="T2149" s="0" t="str">
        <f aca="false">VLOOKUP($D2149,metadata!$B$2:$S$451,17,0)</f>
        <v/>
      </c>
      <c r="U2149" s="0" t="str">
        <f aca="false">VLOOKUP($D2149,metadata!$B$2:$S$451,18,0)</f>
        <v/>
      </c>
      <c r="V2149" s="0" t="n">
        <f aca="false">VLOOKUP($D2149,metadata!$B$2:$Z$451,19,0)</f>
        <v>115</v>
      </c>
      <c r="W2149" s="0" t="str">
        <f aca="false">VLOOKUP($D2149,metadata!$B$2:$Z$451,20,0)</f>
        <v>global average</v>
      </c>
      <c r="X2149" s="0" t="str">
        <f aca="false">VLOOKUP($D2149,metadata!$B$2:$Z$451,21,0)</f>
        <v/>
      </c>
      <c r="Y2149" s="0" t="str">
        <f aca="false">VLOOKUP($D2149,metadata!$B$2:$Z$451,22,0)</f>
        <v>53-1</v>
      </c>
      <c r="Z2149" s="0" t="str">
        <f aca="false">VLOOKUP($D2149,metadata!$B$2:$Z$451,23,0)</f>
        <v/>
      </c>
      <c r="AA2149" s="0" t="str">
        <f aca="false">VLOOKUP($D2149,metadata!$B$2:$Z$451,24,0)</f>
        <v>adult</v>
      </c>
      <c r="AB2149" s="0" t="str">
        <f aca="false">VLOOKUP($D2149,metadata!$B$2:$Z$451,25,0)</f>
        <v/>
      </c>
      <c r="AC2149" s="0" t="n">
        <v>19.1525423728813</v>
      </c>
      <c r="AD2149" s="0" t="n">
        <v>4.18410041841004</v>
      </c>
      <c r="AF2149" s="0" t="n">
        <f aca="false">IF(AE2149="",V2149,AE2149)</f>
        <v>115</v>
      </c>
      <c r="AG2149" s="0" t="n">
        <v>19</v>
      </c>
      <c r="AH2149" s="0" t="n">
        <v>2011</v>
      </c>
      <c r="AI2149" s="0" t="s">
        <v>37</v>
      </c>
      <c r="AJ2149" s="0" t="s">
        <v>38</v>
      </c>
    </row>
    <row r="2150" customFormat="false" ht="13.8" hidden="true" customHeight="false" outlineLevel="0" collapsed="false">
      <c r="C2150" s="0" t="n">
        <v>2158</v>
      </c>
      <c r="D2150" s="3" t="str">
        <f aca="false">VLOOKUP(C2150,$A$1:$B$451,2)</f>
        <v>53-Pudasjärvi3</v>
      </c>
      <c r="E2150" s="0" t="str">
        <f aca="false">VLOOKUP($D2150,metadata!$B$2:$S$451,2,0)</f>
        <v>Tyukmaeva, VI; Salminen, TS; Kankare, M; Knott, KE; Hoikkala, A</v>
      </c>
      <c r="F2150" s="0" t="str">
        <f aca="false">VLOOKUP($D2150,metadata!$B$2:$S$451,3,0)</f>
        <v>Adaptation to a seasonally varying environment: a strong latitudinal cline in reproductive diapause combined with high gene flow in Drosophila montana</v>
      </c>
      <c r="G2150" s="0" t="str">
        <f aca="false">VLOOKUP($D2150,metadata!$B$2:$S$451,4,0)</f>
        <v>10.1002/ece3.14</v>
      </c>
      <c r="H2150" s="0" t="str">
        <f aca="false">VLOOKUP($D2150,metadata!$B$2:$S$451,5,0)</f>
        <v>y</v>
      </c>
      <c r="I2150" s="0" t="str">
        <f aca="false">VLOOKUP($D2150,metadata!$B$2:$S$451,6,0)</f>
        <v>a</v>
      </c>
      <c r="J2150" s="0" t="str">
        <f aca="false">VLOOKUP($D2150,metadata!$B$2:$S$451,7,0)</f>
        <v>i</v>
      </c>
      <c r="K2150" s="0" t="n">
        <f aca="false">VLOOKUP($D2150,metadata!$B$2:$S$451,8,0)</f>
        <v>6</v>
      </c>
      <c r="L2150" s="0" t="n">
        <f aca="false">VLOOKUP($D2150,metadata!$B$2:$S$451,9,0)</f>
        <v>4</v>
      </c>
      <c r="M2150" s="0" t="str">
        <f aca="false">VLOOKUP($D2150,metadata!$B$2:$S$451,10,0)</f>
        <v/>
      </c>
      <c r="N2150" s="0" t="str">
        <f aca="false">VLOOKUP($D2150,metadata!$B$2:$S$451,11,0)</f>
        <v>Drosophila montana</v>
      </c>
      <c r="O2150" s="0" t="str">
        <f aca="false">VLOOKUP($D2150,metadata!$B$2:$S$451,12,0)</f>
        <v>diptera</v>
      </c>
      <c r="P2150" s="0" t="str">
        <f aca="false">VLOOKUP($D2150,metadata!$B$2:$S$451,13,0)</f>
        <v>Pudasjärvi3</v>
      </c>
      <c r="Q2150" s="0" t="n">
        <f aca="false">VLOOKUP($D2150,metadata!$B$2:$S$451,14,0)</f>
        <v>65.35</v>
      </c>
      <c r="R2150" s="0" t="n">
        <f aca="false">VLOOKUP($D2150,metadata!$B$2:$S$451,15,0)</f>
        <v>26.9833333333333</v>
      </c>
      <c r="S2150" s="0" t="str">
        <f aca="false">VLOOKUP($D2150,metadata!$B$2:$S$451,16,0)</f>
        <v/>
      </c>
      <c r="T2150" s="0" t="str">
        <f aca="false">VLOOKUP($D2150,metadata!$B$2:$S$451,17,0)</f>
        <v/>
      </c>
      <c r="U2150" s="0" t="str">
        <f aca="false">VLOOKUP($D2150,metadata!$B$2:$S$451,18,0)</f>
        <v/>
      </c>
      <c r="V2150" s="0" t="n">
        <f aca="false">VLOOKUP($D2150,metadata!$B$2:$Z$451,19,0)</f>
        <v>115</v>
      </c>
      <c r="W2150" s="0" t="str">
        <f aca="false">VLOOKUP($D2150,metadata!$B$2:$Z$451,20,0)</f>
        <v>global average</v>
      </c>
      <c r="X2150" s="0" t="str">
        <f aca="false">VLOOKUP($D2150,metadata!$B$2:$Z$451,21,0)</f>
        <v/>
      </c>
      <c r="Y2150" s="0" t="str">
        <f aca="false">VLOOKUP($D2150,metadata!$B$2:$Z$451,22,0)</f>
        <v>53-1</v>
      </c>
      <c r="Z2150" s="0" t="str">
        <f aca="false">VLOOKUP($D2150,metadata!$B$2:$Z$451,23,0)</f>
        <v/>
      </c>
      <c r="AA2150" s="0" t="str">
        <f aca="false">VLOOKUP($D2150,metadata!$B$2:$Z$451,24,0)</f>
        <v>adult</v>
      </c>
      <c r="AB2150" s="0" t="str">
        <f aca="false">VLOOKUP($D2150,metadata!$B$2:$Z$451,25,0)</f>
        <v/>
      </c>
      <c r="AC2150" s="0" t="n">
        <v>20.5254237288135</v>
      </c>
      <c r="AD2150" s="0" t="n">
        <v>11.7154811715481</v>
      </c>
      <c r="AF2150" s="0" t="n">
        <f aca="false">IF(AE2150="",V2150,AE2150)</f>
        <v>115</v>
      </c>
      <c r="AG2150" s="0" t="n">
        <v>20.5</v>
      </c>
      <c r="AH2150" s="0" t="n">
        <v>2011</v>
      </c>
      <c r="AI2150" s="0" t="s">
        <v>37</v>
      </c>
      <c r="AJ2150" s="0" t="s">
        <v>38</v>
      </c>
    </row>
    <row r="2151" customFormat="false" ht="13.8" hidden="true" customHeight="false" outlineLevel="0" collapsed="false">
      <c r="C2151" s="0" t="n">
        <v>2159</v>
      </c>
      <c r="D2151" s="3" t="str">
        <f aca="false">VLOOKUP(C2151,$A$1:$B$451,2)</f>
        <v>53-Pudasjärvi4</v>
      </c>
      <c r="E2151" s="0" t="str">
        <f aca="false">VLOOKUP($D2151,metadata!$B$2:$S$451,2,0)</f>
        <v>Tyukmaeva, VI; Salminen, TS; Kankare, M; Knott, KE; Hoikkala, A</v>
      </c>
      <c r="F2151" s="0" t="str">
        <f aca="false">VLOOKUP($D2151,metadata!$B$2:$S$451,3,0)</f>
        <v>Adaptation to a seasonally varying environment: a strong latitudinal cline in reproductive diapause combined with high gene flow in Drosophila montana</v>
      </c>
      <c r="G2151" s="0" t="str">
        <f aca="false">VLOOKUP($D2151,metadata!$B$2:$S$451,4,0)</f>
        <v>10.1002/ece3.14</v>
      </c>
      <c r="H2151" s="0" t="str">
        <f aca="false">VLOOKUP($D2151,metadata!$B$2:$S$451,5,0)</f>
        <v>y</v>
      </c>
      <c r="I2151" s="0" t="str">
        <f aca="false">VLOOKUP($D2151,metadata!$B$2:$S$451,6,0)</f>
        <v>a</v>
      </c>
      <c r="J2151" s="0" t="str">
        <f aca="false">VLOOKUP($D2151,metadata!$B$2:$S$451,7,0)</f>
        <v>i</v>
      </c>
      <c r="K2151" s="0" t="n">
        <f aca="false">VLOOKUP($D2151,metadata!$B$2:$S$451,8,0)</f>
        <v>6</v>
      </c>
      <c r="L2151" s="0" t="n">
        <f aca="false">VLOOKUP($D2151,metadata!$B$2:$S$451,9,0)</f>
        <v>4</v>
      </c>
      <c r="M2151" s="0" t="str">
        <f aca="false">VLOOKUP($D2151,metadata!$B$2:$S$451,10,0)</f>
        <v/>
      </c>
      <c r="N2151" s="0" t="str">
        <f aca="false">VLOOKUP($D2151,metadata!$B$2:$S$451,11,0)</f>
        <v>Drosophila montana</v>
      </c>
      <c r="O2151" s="0" t="str">
        <f aca="false">VLOOKUP($D2151,metadata!$B$2:$S$451,12,0)</f>
        <v>diptera</v>
      </c>
      <c r="P2151" s="0" t="str">
        <f aca="false">VLOOKUP($D2151,metadata!$B$2:$S$451,13,0)</f>
        <v>Pudasjärvi4</v>
      </c>
      <c r="Q2151" s="0" t="n">
        <f aca="false">VLOOKUP($D2151,metadata!$B$2:$S$451,14,0)</f>
        <v>65.35</v>
      </c>
      <c r="R2151" s="0" t="n">
        <f aca="false">VLOOKUP($D2151,metadata!$B$2:$S$451,15,0)</f>
        <v>26.9833333333333</v>
      </c>
      <c r="S2151" s="0" t="str">
        <f aca="false">VLOOKUP($D2151,metadata!$B$2:$S$451,16,0)</f>
        <v/>
      </c>
      <c r="T2151" s="0" t="str">
        <f aca="false">VLOOKUP($D2151,metadata!$B$2:$S$451,17,0)</f>
        <v/>
      </c>
      <c r="U2151" s="0" t="str">
        <f aca="false">VLOOKUP($D2151,metadata!$B$2:$S$451,18,0)</f>
        <v/>
      </c>
      <c r="V2151" s="0" t="n">
        <f aca="false">VLOOKUP($D2151,metadata!$B$2:$Z$451,19,0)</f>
        <v>115</v>
      </c>
      <c r="W2151" s="0" t="str">
        <f aca="false">VLOOKUP($D2151,metadata!$B$2:$Z$451,20,0)</f>
        <v>global average</v>
      </c>
      <c r="X2151" s="0" t="str">
        <f aca="false">VLOOKUP($D2151,metadata!$B$2:$Z$451,21,0)</f>
        <v/>
      </c>
      <c r="Y2151" s="0" t="str">
        <f aca="false">VLOOKUP($D2151,metadata!$B$2:$Z$451,22,0)</f>
        <v>53-1</v>
      </c>
      <c r="Z2151" s="0" t="str">
        <f aca="false">VLOOKUP($D2151,metadata!$B$2:$Z$451,23,0)</f>
        <v/>
      </c>
      <c r="AA2151" s="0" t="str">
        <f aca="false">VLOOKUP($D2151,metadata!$B$2:$Z$451,24,0)</f>
        <v>adult</v>
      </c>
      <c r="AB2151" s="0" t="str">
        <f aca="false">VLOOKUP($D2151,metadata!$B$2:$Z$451,25,0)</f>
        <v/>
      </c>
      <c r="AC2151" s="0" t="n">
        <v>16.0169491525423</v>
      </c>
      <c r="AD2151" s="0" t="n">
        <v>67.7824267782427</v>
      </c>
      <c r="AF2151" s="0" t="n">
        <f aca="false">IF(AE2151="",V2151,AE2151)</f>
        <v>115</v>
      </c>
      <c r="AG2151" s="0" t="n">
        <f aca="false">ROUND(AC2151,1)</f>
        <v>16</v>
      </c>
      <c r="AH2151" s="0" t="n">
        <v>2011</v>
      </c>
      <c r="AI2151" s="0" t="s">
        <v>37</v>
      </c>
      <c r="AJ2151" s="0" t="s">
        <v>38</v>
      </c>
    </row>
    <row r="2152" customFormat="false" ht="13.8" hidden="true" customHeight="false" outlineLevel="0" collapsed="false">
      <c r="C2152" s="0" t="n">
        <v>2160</v>
      </c>
      <c r="D2152" s="3" t="str">
        <f aca="false">VLOOKUP(C2152,$A$1:$B$451,2)</f>
        <v>53-Pudasjärvi4</v>
      </c>
      <c r="E2152" s="0" t="str">
        <f aca="false">VLOOKUP($D2152,metadata!$B$2:$S$451,2,0)</f>
        <v>Tyukmaeva, VI; Salminen, TS; Kankare, M; Knott, KE; Hoikkala, A</v>
      </c>
      <c r="F2152" s="0" t="str">
        <f aca="false">VLOOKUP($D2152,metadata!$B$2:$S$451,3,0)</f>
        <v>Adaptation to a seasonally varying environment: a strong latitudinal cline in reproductive diapause combined with high gene flow in Drosophila montana</v>
      </c>
      <c r="G2152" s="0" t="str">
        <f aca="false">VLOOKUP($D2152,metadata!$B$2:$S$451,4,0)</f>
        <v>10.1002/ece3.14</v>
      </c>
      <c r="H2152" s="0" t="str">
        <f aca="false">VLOOKUP($D2152,metadata!$B$2:$S$451,5,0)</f>
        <v>y</v>
      </c>
      <c r="I2152" s="0" t="str">
        <f aca="false">VLOOKUP($D2152,metadata!$B$2:$S$451,6,0)</f>
        <v>a</v>
      </c>
      <c r="J2152" s="0" t="str">
        <f aca="false">VLOOKUP($D2152,metadata!$B$2:$S$451,7,0)</f>
        <v>i</v>
      </c>
      <c r="K2152" s="0" t="n">
        <f aca="false">VLOOKUP($D2152,metadata!$B$2:$S$451,8,0)</f>
        <v>6</v>
      </c>
      <c r="L2152" s="0" t="n">
        <f aca="false">VLOOKUP($D2152,metadata!$B$2:$S$451,9,0)</f>
        <v>4</v>
      </c>
      <c r="M2152" s="0" t="str">
        <f aca="false">VLOOKUP($D2152,metadata!$B$2:$S$451,10,0)</f>
        <v/>
      </c>
      <c r="N2152" s="0" t="str">
        <f aca="false">VLOOKUP($D2152,metadata!$B$2:$S$451,11,0)</f>
        <v>Drosophila montana</v>
      </c>
      <c r="O2152" s="0" t="str">
        <f aca="false">VLOOKUP($D2152,metadata!$B$2:$S$451,12,0)</f>
        <v>diptera</v>
      </c>
      <c r="P2152" s="0" t="str">
        <f aca="false">VLOOKUP($D2152,metadata!$B$2:$S$451,13,0)</f>
        <v>Pudasjärvi4</v>
      </c>
      <c r="Q2152" s="0" t="n">
        <f aca="false">VLOOKUP($D2152,metadata!$B$2:$S$451,14,0)</f>
        <v>65.35</v>
      </c>
      <c r="R2152" s="0" t="n">
        <f aca="false">VLOOKUP($D2152,metadata!$B$2:$S$451,15,0)</f>
        <v>26.9833333333333</v>
      </c>
      <c r="S2152" s="0" t="str">
        <f aca="false">VLOOKUP($D2152,metadata!$B$2:$S$451,16,0)</f>
        <v/>
      </c>
      <c r="T2152" s="0" t="str">
        <f aca="false">VLOOKUP($D2152,metadata!$B$2:$S$451,17,0)</f>
        <v/>
      </c>
      <c r="U2152" s="0" t="str">
        <f aca="false">VLOOKUP($D2152,metadata!$B$2:$S$451,18,0)</f>
        <v/>
      </c>
      <c r="V2152" s="0" t="n">
        <f aca="false">VLOOKUP($D2152,metadata!$B$2:$Z$451,19,0)</f>
        <v>115</v>
      </c>
      <c r="W2152" s="0" t="str">
        <f aca="false">VLOOKUP($D2152,metadata!$B$2:$Z$451,20,0)</f>
        <v>global average</v>
      </c>
      <c r="X2152" s="0" t="str">
        <f aca="false">VLOOKUP($D2152,metadata!$B$2:$Z$451,21,0)</f>
        <v/>
      </c>
      <c r="Y2152" s="0" t="str">
        <f aca="false">VLOOKUP($D2152,metadata!$B$2:$Z$451,22,0)</f>
        <v>53-1</v>
      </c>
      <c r="Z2152" s="0" t="str">
        <f aca="false">VLOOKUP($D2152,metadata!$B$2:$Z$451,23,0)</f>
        <v/>
      </c>
      <c r="AA2152" s="0" t="str">
        <f aca="false">VLOOKUP($D2152,metadata!$B$2:$Z$451,24,0)</f>
        <v>adult</v>
      </c>
      <c r="AB2152" s="0" t="str">
        <f aca="false">VLOOKUP($D2152,metadata!$B$2:$Z$451,25,0)</f>
        <v/>
      </c>
      <c r="AC2152" s="0" t="n">
        <v>17.6271186440678</v>
      </c>
      <c r="AD2152" s="0" t="n">
        <v>32.6359832635983</v>
      </c>
      <c r="AF2152" s="0" t="n">
        <f aca="false">IF(AE2152="",V2152,AE2152)</f>
        <v>115</v>
      </c>
      <c r="AG2152" s="0" t="n">
        <v>17.5</v>
      </c>
      <c r="AH2152" s="0" t="n">
        <v>2011</v>
      </c>
      <c r="AI2152" s="0" t="s">
        <v>37</v>
      </c>
      <c r="AJ2152" s="0" t="s">
        <v>38</v>
      </c>
    </row>
    <row r="2153" customFormat="false" ht="13.8" hidden="true" customHeight="false" outlineLevel="0" collapsed="false">
      <c r="C2153" s="0" t="n">
        <v>2161</v>
      </c>
      <c r="D2153" s="3" t="str">
        <f aca="false">VLOOKUP(C2153,$A$1:$B$451,2)</f>
        <v>53-Pudasjärvi4</v>
      </c>
      <c r="E2153" s="0" t="str">
        <f aca="false">VLOOKUP($D2153,metadata!$B$2:$S$451,2,0)</f>
        <v>Tyukmaeva, VI; Salminen, TS; Kankare, M; Knott, KE; Hoikkala, A</v>
      </c>
      <c r="F2153" s="0" t="str">
        <f aca="false">VLOOKUP($D2153,metadata!$B$2:$S$451,3,0)</f>
        <v>Adaptation to a seasonally varying environment: a strong latitudinal cline in reproductive diapause combined with high gene flow in Drosophila montana</v>
      </c>
      <c r="G2153" s="0" t="str">
        <f aca="false">VLOOKUP($D2153,metadata!$B$2:$S$451,4,0)</f>
        <v>10.1002/ece3.14</v>
      </c>
      <c r="H2153" s="0" t="str">
        <f aca="false">VLOOKUP($D2153,metadata!$B$2:$S$451,5,0)</f>
        <v>y</v>
      </c>
      <c r="I2153" s="0" t="str">
        <f aca="false">VLOOKUP($D2153,metadata!$B$2:$S$451,6,0)</f>
        <v>a</v>
      </c>
      <c r="J2153" s="0" t="str">
        <f aca="false">VLOOKUP($D2153,metadata!$B$2:$S$451,7,0)</f>
        <v>i</v>
      </c>
      <c r="K2153" s="0" t="n">
        <f aca="false">VLOOKUP($D2153,metadata!$B$2:$S$451,8,0)</f>
        <v>6</v>
      </c>
      <c r="L2153" s="0" t="n">
        <f aca="false">VLOOKUP($D2153,metadata!$B$2:$S$451,9,0)</f>
        <v>4</v>
      </c>
      <c r="M2153" s="0" t="str">
        <f aca="false">VLOOKUP($D2153,metadata!$B$2:$S$451,10,0)</f>
        <v/>
      </c>
      <c r="N2153" s="0" t="str">
        <f aca="false">VLOOKUP($D2153,metadata!$B$2:$S$451,11,0)</f>
        <v>Drosophila montana</v>
      </c>
      <c r="O2153" s="0" t="str">
        <f aca="false">VLOOKUP($D2153,metadata!$B$2:$S$451,12,0)</f>
        <v>diptera</v>
      </c>
      <c r="P2153" s="0" t="str">
        <f aca="false">VLOOKUP($D2153,metadata!$B$2:$S$451,13,0)</f>
        <v>Pudasjärvi4</v>
      </c>
      <c r="Q2153" s="0" t="n">
        <f aca="false">VLOOKUP($D2153,metadata!$B$2:$S$451,14,0)</f>
        <v>65.35</v>
      </c>
      <c r="R2153" s="0" t="n">
        <f aca="false">VLOOKUP($D2153,metadata!$B$2:$S$451,15,0)</f>
        <v>26.9833333333333</v>
      </c>
      <c r="S2153" s="0" t="str">
        <f aca="false">VLOOKUP($D2153,metadata!$B$2:$S$451,16,0)</f>
        <v/>
      </c>
      <c r="T2153" s="0" t="str">
        <f aca="false">VLOOKUP($D2153,metadata!$B$2:$S$451,17,0)</f>
        <v/>
      </c>
      <c r="U2153" s="0" t="str">
        <f aca="false">VLOOKUP($D2153,metadata!$B$2:$S$451,18,0)</f>
        <v/>
      </c>
      <c r="V2153" s="0" t="n">
        <f aca="false">VLOOKUP($D2153,metadata!$B$2:$Z$451,19,0)</f>
        <v>115</v>
      </c>
      <c r="W2153" s="0" t="str">
        <f aca="false">VLOOKUP($D2153,metadata!$B$2:$Z$451,20,0)</f>
        <v>global average</v>
      </c>
      <c r="X2153" s="0" t="str">
        <f aca="false">VLOOKUP($D2153,metadata!$B$2:$Z$451,21,0)</f>
        <v/>
      </c>
      <c r="Y2153" s="0" t="str">
        <f aca="false">VLOOKUP($D2153,metadata!$B$2:$Z$451,22,0)</f>
        <v>53-1</v>
      </c>
      <c r="Z2153" s="0" t="str">
        <f aca="false">VLOOKUP($D2153,metadata!$B$2:$Z$451,23,0)</f>
        <v/>
      </c>
      <c r="AA2153" s="0" t="str">
        <f aca="false">VLOOKUP($D2153,metadata!$B$2:$Z$451,24,0)</f>
        <v>adult</v>
      </c>
      <c r="AB2153" s="0" t="str">
        <f aca="false">VLOOKUP($D2153,metadata!$B$2:$Z$451,25,0)</f>
        <v/>
      </c>
      <c r="AC2153" s="0" t="n">
        <v>19.1525423728813</v>
      </c>
      <c r="AD2153" s="0" t="n">
        <v>1.67364016736401</v>
      </c>
      <c r="AF2153" s="0" t="n">
        <f aca="false">IF(AE2153="",V2153,AE2153)</f>
        <v>115</v>
      </c>
      <c r="AG2153" s="0" t="n">
        <v>19</v>
      </c>
      <c r="AH2153" s="0" t="n">
        <v>2011</v>
      </c>
      <c r="AI2153" s="0" t="s">
        <v>37</v>
      </c>
      <c r="AJ2153" s="0" t="s">
        <v>38</v>
      </c>
    </row>
    <row r="2154" customFormat="false" ht="13.8" hidden="true" customHeight="false" outlineLevel="0" collapsed="false">
      <c r="C2154" s="0" t="n">
        <v>2162</v>
      </c>
      <c r="D2154" s="3" t="str">
        <f aca="false">VLOOKUP(C2154,$A$1:$B$451,2)</f>
        <v>53-Pudasjärvi4</v>
      </c>
      <c r="E2154" s="0" t="str">
        <f aca="false">VLOOKUP($D2154,metadata!$B$2:$S$451,2,0)</f>
        <v>Tyukmaeva, VI; Salminen, TS; Kankare, M; Knott, KE; Hoikkala, A</v>
      </c>
      <c r="F2154" s="0" t="str">
        <f aca="false">VLOOKUP($D2154,metadata!$B$2:$S$451,3,0)</f>
        <v>Adaptation to a seasonally varying environment: a strong latitudinal cline in reproductive diapause combined with high gene flow in Drosophila montana</v>
      </c>
      <c r="G2154" s="0" t="str">
        <f aca="false">VLOOKUP($D2154,metadata!$B$2:$S$451,4,0)</f>
        <v>10.1002/ece3.14</v>
      </c>
      <c r="H2154" s="0" t="str">
        <f aca="false">VLOOKUP($D2154,metadata!$B$2:$S$451,5,0)</f>
        <v>y</v>
      </c>
      <c r="I2154" s="0" t="str">
        <f aca="false">VLOOKUP($D2154,metadata!$B$2:$S$451,6,0)</f>
        <v>a</v>
      </c>
      <c r="J2154" s="0" t="str">
        <f aca="false">VLOOKUP($D2154,metadata!$B$2:$S$451,7,0)</f>
        <v>i</v>
      </c>
      <c r="K2154" s="0" t="n">
        <f aca="false">VLOOKUP($D2154,metadata!$B$2:$S$451,8,0)</f>
        <v>6</v>
      </c>
      <c r="L2154" s="0" t="n">
        <f aca="false">VLOOKUP($D2154,metadata!$B$2:$S$451,9,0)</f>
        <v>4</v>
      </c>
      <c r="M2154" s="0" t="str">
        <f aca="false">VLOOKUP($D2154,metadata!$B$2:$S$451,10,0)</f>
        <v/>
      </c>
      <c r="N2154" s="0" t="str">
        <f aca="false">VLOOKUP($D2154,metadata!$B$2:$S$451,11,0)</f>
        <v>Drosophila montana</v>
      </c>
      <c r="O2154" s="0" t="str">
        <f aca="false">VLOOKUP($D2154,metadata!$B$2:$S$451,12,0)</f>
        <v>diptera</v>
      </c>
      <c r="P2154" s="0" t="str">
        <f aca="false">VLOOKUP($D2154,metadata!$B$2:$S$451,13,0)</f>
        <v>Pudasjärvi4</v>
      </c>
      <c r="Q2154" s="0" t="n">
        <f aca="false">VLOOKUP($D2154,metadata!$B$2:$S$451,14,0)</f>
        <v>65.35</v>
      </c>
      <c r="R2154" s="0" t="n">
        <f aca="false">VLOOKUP($D2154,metadata!$B$2:$S$451,15,0)</f>
        <v>26.9833333333333</v>
      </c>
      <c r="S2154" s="0" t="str">
        <f aca="false">VLOOKUP($D2154,metadata!$B$2:$S$451,16,0)</f>
        <v/>
      </c>
      <c r="T2154" s="0" t="str">
        <f aca="false">VLOOKUP($D2154,metadata!$B$2:$S$451,17,0)</f>
        <v/>
      </c>
      <c r="U2154" s="0" t="str">
        <f aca="false">VLOOKUP($D2154,metadata!$B$2:$S$451,18,0)</f>
        <v/>
      </c>
      <c r="V2154" s="0" t="n">
        <f aca="false">VLOOKUP($D2154,metadata!$B$2:$Z$451,19,0)</f>
        <v>115</v>
      </c>
      <c r="W2154" s="0" t="str">
        <f aca="false">VLOOKUP($D2154,metadata!$B$2:$Z$451,20,0)</f>
        <v>global average</v>
      </c>
      <c r="X2154" s="0" t="str">
        <f aca="false">VLOOKUP($D2154,metadata!$B$2:$Z$451,21,0)</f>
        <v/>
      </c>
      <c r="Y2154" s="0" t="str">
        <f aca="false">VLOOKUP($D2154,metadata!$B$2:$Z$451,22,0)</f>
        <v>53-1</v>
      </c>
      <c r="Z2154" s="0" t="str">
        <f aca="false">VLOOKUP($D2154,metadata!$B$2:$Z$451,23,0)</f>
        <v/>
      </c>
      <c r="AA2154" s="0" t="str">
        <f aca="false">VLOOKUP($D2154,metadata!$B$2:$Z$451,24,0)</f>
        <v>adult</v>
      </c>
      <c r="AB2154" s="0" t="str">
        <f aca="false">VLOOKUP($D2154,metadata!$B$2:$Z$451,25,0)</f>
        <v/>
      </c>
      <c r="AC2154" s="0" t="n">
        <v>20.5254237288135</v>
      </c>
      <c r="AD2154" s="0" t="n">
        <v>5.85774058577405</v>
      </c>
      <c r="AF2154" s="0" t="n">
        <f aca="false">IF(AE2154="",V2154,AE2154)</f>
        <v>115</v>
      </c>
      <c r="AG2154" s="0" t="n">
        <v>20.5</v>
      </c>
      <c r="AH2154" s="0" t="n">
        <v>2011</v>
      </c>
      <c r="AI2154" s="0" t="s">
        <v>37</v>
      </c>
      <c r="AJ2154" s="0" t="s">
        <v>38</v>
      </c>
    </row>
    <row r="2155" customFormat="false" ht="13.8" hidden="true" customHeight="false" outlineLevel="0" collapsed="false">
      <c r="C2155" s="0" t="n">
        <v>2163</v>
      </c>
      <c r="D2155" s="3" t="str">
        <f aca="false">VLOOKUP(C2155,$A$1:$B$451,2)</f>
        <v>53-Paltamo1</v>
      </c>
      <c r="E2155" s="0" t="str">
        <f aca="false">VLOOKUP($D2155,metadata!$B$2:$S$451,2,0)</f>
        <v>Tyukmaeva, VI; Salminen, TS; Kankare, M; Knott, KE; Hoikkala, A</v>
      </c>
      <c r="F2155" s="0" t="str">
        <f aca="false">VLOOKUP($D2155,metadata!$B$2:$S$451,3,0)</f>
        <v>Adaptation to a seasonally varying environment: a strong latitudinal cline in reproductive diapause combined with high gene flow in Drosophila montana</v>
      </c>
      <c r="G2155" s="0" t="str">
        <f aca="false">VLOOKUP($D2155,metadata!$B$2:$S$451,4,0)</f>
        <v>10.1002/ece3.14</v>
      </c>
      <c r="H2155" s="0" t="str">
        <f aca="false">VLOOKUP($D2155,metadata!$B$2:$S$451,5,0)</f>
        <v>y</v>
      </c>
      <c r="I2155" s="0" t="str">
        <f aca="false">VLOOKUP($D2155,metadata!$B$2:$S$451,6,0)</f>
        <v>a</v>
      </c>
      <c r="J2155" s="0" t="str">
        <f aca="false">VLOOKUP($D2155,metadata!$B$2:$S$451,7,0)</f>
        <v>i</v>
      </c>
      <c r="K2155" s="0" t="n">
        <f aca="false">VLOOKUP($D2155,metadata!$B$2:$S$451,8,0)</f>
        <v>6</v>
      </c>
      <c r="L2155" s="0" t="n">
        <f aca="false">VLOOKUP($D2155,metadata!$B$2:$S$451,9,0)</f>
        <v>4</v>
      </c>
      <c r="M2155" s="0" t="str">
        <f aca="false">VLOOKUP($D2155,metadata!$B$2:$S$451,10,0)</f>
        <v/>
      </c>
      <c r="N2155" s="0" t="str">
        <f aca="false">VLOOKUP($D2155,metadata!$B$2:$S$451,11,0)</f>
        <v>Drosophila montana</v>
      </c>
      <c r="O2155" s="0" t="str">
        <f aca="false">VLOOKUP($D2155,metadata!$B$2:$S$451,12,0)</f>
        <v>diptera</v>
      </c>
      <c r="P2155" s="0" t="str">
        <f aca="false">VLOOKUP($D2155,metadata!$B$2:$S$451,13,0)</f>
        <v>Paltamo1</v>
      </c>
      <c r="Q2155" s="0" t="n">
        <f aca="false">VLOOKUP($D2155,metadata!$B$2:$S$451,14,0)</f>
        <v>64.4</v>
      </c>
      <c r="R2155" s="0" t="n">
        <f aca="false">VLOOKUP($D2155,metadata!$B$2:$S$451,15,0)</f>
        <v>27.8333333333333</v>
      </c>
      <c r="S2155" s="0" t="str">
        <f aca="false">VLOOKUP($D2155,metadata!$B$2:$S$451,16,0)</f>
        <v/>
      </c>
      <c r="T2155" s="0" t="str">
        <f aca="false">VLOOKUP($D2155,metadata!$B$2:$S$451,17,0)</f>
        <v/>
      </c>
      <c r="U2155" s="0" t="str">
        <f aca="false">VLOOKUP($D2155,metadata!$B$2:$S$451,18,0)</f>
        <v/>
      </c>
      <c r="V2155" s="0" t="n">
        <f aca="false">VLOOKUP($D2155,metadata!$B$2:$Z$451,19,0)</f>
        <v>115</v>
      </c>
      <c r="W2155" s="0" t="str">
        <f aca="false">VLOOKUP($D2155,metadata!$B$2:$Z$451,20,0)</f>
        <v>global average</v>
      </c>
      <c r="X2155" s="0" t="str">
        <f aca="false">VLOOKUP($D2155,metadata!$B$2:$Z$451,21,0)</f>
        <v/>
      </c>
      <c r="Y2155" s="0" t="str">
        <f aca="false">VLOOKUP($D2155,metadata!$B$2:$Z$451,22,0)</f>
        <v>53-1</v>
      </c>
      <c r="Z2155" s="0" t="str">
        <f aca="false">VLOOKUP($D2155,metadata!$B$2:$Z$451,23,0)</f>
        <v/>
      </c>
      <c r="AA2155" s="0" t="str">
        <f aca="false">VLOOKUP($D2155,metadata!$B$2:$Z$451,24,0)</f>
        <v>adult</v>
      </c>
      <c r="AB2155" s="0" t="str">
        <f aca="false">VLOOKUP($D2155,metadata!$B$2:$Z$451,25,0)</f>
        <v/>
      </c>
      <c r="AC2155" s="0" t="n">
        <v>16</v>
      </c>
      <c r="AD2155" s="0" t="n">
        <v>98.4126984126984</v>
      </c>
      <c r="AF2155" s="0" t="n">
        <f aca="false">IF(AE2155="",V2155,AE2155)</f>
        <v>115</v>
      </c>
      <c r="AG2155" s="0" t="n">
        <f aca="false">ROUND(AC2155,1)</f>
        <v>16</v>
      </c>
      <c r="AH2155" s="0" t="n">
        <v>2011</v>
      </c>
      <c r="AI2155" s="0" t="s">
        <v>37</v>
      </c>
      <c r="AJ2155" s="0" t="s">
        <v>37</v>
      </c>
    </row>
    <row r="2156" customFormat="false" ht="13.8" hidden="true" customHeight="false" outlineLevel="0" collapsed="false">
      <c r="C2156" s="0" t="n">
        <v>2164</v>
      </c>
      <c r="D2156" s="3" t="str">
        <f aca="false">VLOOKUP(C2156,$A$1:$B$451,2)</f>
        <v>53-Paltamo1</v>
      </c>
      <c r="E2156" s="0" t="str">
        <f aca="false">VLOOKUP($D2156,metadata!$B$2:$S$451,2,0)</f>
        <v>Tyukmaeva, VI; Salminen, TS; Kankare, M; Knott, KE; Hoikkala, A</v>
      </c>
      <c r="F2156" s="0" t="str">
        <f aca="false">VLOOKUP($D2156,metadata!$B$2:$S$451,3,0)</f>
        <v>Adaptation to a seasonally varying environment: a strong latitudinal cline in reproductive diapause combined with high gene flow in Drosophila montana</v>
      </c>
      <c r="G2156" s="0" t="str">
        <f aca="false">VLOOKUP($D2156,metadata!$B$2:$S$451,4,0)</f>
        <v>10.1002/ece3.14</v>
      </c>
      <c r="H2156" s="0" t="str">
        <f aca="false">VLOOKUP($D2156,metadata!$B$2:$S$451,5,0)</f>
        <v>y</v>
      </c>
      <c r="I2156" s="0" t="str">
        <f aca="false">VLOOKUP($D2156,metadata!$B$2:$S$451,6,0)</f>
        <v>a</v>
      </c>
      <c r="J2156" s="0" t="str">
        <f aca="false">VLOOKUP($D2156,metadata!$B$2:$S$451,7,0)</f>
        <v>i</v>
      </c>
      <c r="K2156" s="0" t="n">
        <f aca="false">VLOOKUP($D2156,metadata!$B$2:$S$451,8,0)</f>
        <v>6</v>
      </c>
      <c r="L2156" s="0" t="n">
        <f aca="false">VLOOKUP($D2156,metadata!$B$2:$S$451,9,0)</f>
        <v>4</v>
      </c>
      <c r="M2156" s="0" t="str">
        <f aca="false">VLOOKUP($D2156,metadata!$B$2:$S$451,10,0)</f>
        <v/>
      </c>
      <c r="N2156" s="0" t="str">
        <f aca="false">VLOOKUP($D2156,metadata!$B$2:$S$451,11,0)</f>
        <v>Drosophila montana</v>
      </c>
      <c r="O2156" s="0" t="str">
        <f aca="false">VLOOKUP($D2156,metadata!$B$2:$S$451,12,0)</f>
        <v>diptera</v>
      </c>
      <c r="P2156" s="0" t="str">
        <f aca="false">VLOOKUP($D2156,metadata!$B$2:$S$451,13,0)</f>
        <v>Paltamo1</v>
      </c>
      <c r="Q2156" s="0" t="n">
        <f aca="false">VLOOKUP($D2156,metadata!$B$2:$S$451,14,0)</f>
        <v>64.4</v>
      </c>
      <c r="R2156" s="0" t="n">
        <f aca="false">VLOOKUP($D2156,metadata!$B$2:$S$451,15,0)</f>
        <v>27.8333333333333</v>
      </c>
      <c r="S2156" s="0" t="str">
        <f aca="false">VLOOKUP($D2156,metadata!$B$2:$S$451,16,0)</f>
        <v/>
      </c>
      <c r="T2156" s="0" t="str">
        <f aca="false">VLOOKUP($D2156,metadata!$B$2:$S$451,17,0)</f>
        <v/>
      </c>
      <c r="U2156" s="0" t="str">
        <f aca="false">VLOOKUP($D2156,metadata!$B$2:$S$451,18,0)</f>
        <v/>
      </c>
      <c r="V2156" s="0" t="n">
        <f aca="false">VLOOKUP($D2156,metadata!$B$2:$Z$451,19,0)</f>
        <v>115</v>
      </c>
      <c r="W2156" s="0" t="str">
        <f aca="false">VLOOKUP($D2156,metadata!$B$2:$Z$451,20,0)</f>
        <v>global average</v>
      </c>
      <c r="X2156" s="0" t="str">
        <f aca="false">VLOOKUP($D2156,metadata!$B$2:$Z$451,21,0)</f>
        <v/>
      </c>
      <c r="Y2156" s="0" t="str">
        <f aca="false">VLOOKUP($D2156,metadata!$B$2:$Z$451,22,0)</f>
        <v>53-1</v>
      </c>
      <c r="Z2156" s="0" t="str">
        <f aca="false">VLOOKUP($D2156,metadata!$B$2:$Z$451,23,0)</f>
        <v/>
      </c>
      <c r="AA2156" s="0" t="str">
        <f aca="false">VLOOKUP($D2156,metadata!$B$2:$Z$451,24,0)</f>
        <v>adult</v>
      </c>
      <c r="AB2156" s="0" t="str">
        <f aca="false">VLOOKUP($D2156,metadata!$B$2:$Z$451,25,0)</f>
        <v/>
      </c>
      <c r="AC2156" s="0" t="n">
        <v>17.6609589041095</v>
      </c>
      <c r="AD2156" s="0" t="n">
        <v>84.1269841269841</v>
      </c>
      <c r="AF2156" s="0" t="n">
        <f aca="false">IF(AE2156="",V2156,AE2156)</f>
        <v>115</v>
      </c>
      <c r="AG2156" s="0" t="n">
        <v>17.5</v>
      </c>
      <c r="AH2156" s="0" t="n">
        <v>2011</v>
      </c>
      <c r="AI2156" s="0" t="s">
        <v>37</v>
      </c>
      <c r="AJ2156" s="0" t="s">
        <v>37</v>
      </c>
    </row>
    <row r="2157" customFormat="false" ht="13.8" hidden="true" customHeight="false" outlineLevel="0" collapsed="false">
      <c r="C2157" s="0" t="n">
        <v>2165</v>
      </c>
      <c r="D2157" s="3" t="str">
        <f aca="false">VLOOKUP(C2157,$A$1:$B$451,2)</f>
        <v>53-Paltamo1</v>
      </c>
      <c r="E2157" s="0" t="str">
        <f aca="false">VLOOKUP($D2157,metadata!$B$2:$S$451,2,0)</f>
        <v>Tyukmaeva, VI; Salminen, TS; Kankare, M; Knott, KE; Hoikkala, A</v>
      </c>
      <c r="F2157" s="0" t="str">
        <f aca="false">VLOOKUP($D2157,metadata!$B$2:$S$451,3,0)</f>
        <v>Adaptation to a seasonally varying environment: a strong latitudinal cline in reproductive diapause combined with high gene flow in Drosophila montana</v>
      </c>
      <c r="G2157" s="0" t="str">
        <f aca="false">VLOOKUP($D2157,metadata!$B$2:$S$451,4,0)</f>
        <v>10.1002/ece3.14</v>
      </c>
      <c r="H2157" s="0" t="str">
        <f aca="false">VLOOKUP($D2157,metadata!$B$2:$S$451,5,0)</f>
        <v>y</v>
      </c>
      <c r="I2157" s="0" t="str">
        <f aca="false">VLOOKUP($D2157,metadata!$B$2:$S$451,6,0)</f>
        <v>a</v>
      </c>
      <c r="J2157" s="0" t="str">
        <f aca="false">VLOOKUP($D2157,metadata!$B$2:$S$451,7,0)</f>
        <v>i</v>
      </c>
      <c r="K2157" s="0" t="n">
        <f aca="false">VLOOKUP($D2157,metadata!$B$2:$S$451,8,0)</f>
        <v>6</v>
      </c>
      <c r="L2157" s="0" t="n">
        <f aca="false">VLOOKUP($D2157,metadata!$B$2:$S$451,9,0)</f>
        <v>4</v>
      </c>
      <c r="M2157" s="0" t="str">
        <f aca="false">VLOOKUP($D2157,metadata!$B$2:$S$451,10,0)</f>
        <v/>
      </c>
      <c r="N2157" s="0" t="str">
        <f aca="false">VLOOKUP($D2157,metadata!$B$2:$S$451,11,0)</f>
        <v>Drosophila montana</v>
      </c>
      <c r="O2157" s="0" t="str">
        <f aca="false">VLOOKUP($D2157,metadata!$B$2:$S$451,12,0)</f>
        <v>diptera</v>
      </c>
      <c r="P2157" s="0" t="str">
        <f aca="false">VLOOKUP($D2157,metadata!$B$2:$S$451,13,0)</f>
        <v>Paltamo1</v>
      </c>
      <c r="Q2157" s="0" t="n">
        <f aca="false">VLOOKUP($D2157,metadata!$B$2:$S$451,14,0)</f>
        <v>64.4</v>
      </c>
      <c r="R2157" s="0" t="n">
        <f aca="false">VLOOKUP($D2157,metadata!$B$2:$S$451,15,0)</f>
        <v>27.8333333333333</v>
      </c>
      <c r="S2157" s="0" t="str">
        <f aca="false">VLOOKUP($D2157,metadata!$B$2:$S$451,16,0)</f>
        <v/>
      </c>
      <c r="T2157" s="0" t="str">
        <f aca="false">VLOOKUP($D2157,metadata!$B$2:$S$451,17,0)</f>
        <v/>
      </c>
      <c r="U2157" s="0" t="str">
        <f aca="false">VLOOKUP($D2157,metadata!$B$2:$S$451,18,0)</f>
        <v/>
      </c>
      <c r="V2157" s="0" t="n">
        <f aca="false">VLOOKUP($D2157,metadata!$B$2:$Z$451,19,0)</f>
        <v>115</v>
      </c>
      <c r="W2157" s="0" t="str">
        <f aca="false">VLOOKUP($D2157,metadata!$B$2:$Z$451,20,0)</f>
        <v>global average</v>
      </c>
      <c r="X2157" s="0" t="str">
        <f aca="false">VLOOKUP($D2157,metadata!$B$2:$Z$451,21,0)</f>
        <v/>
      </c>
      <c r="Y2157" s="0" t="str">
        <f aca="false">VLOOKUP($D2157,metadata!$B$2:$Z$451,22,0)</f>
        <v>53-1</v>
      </c>
      <c r="Z2157" s="0" t="str">
        <f aca="false">VLOOKUP($D2157,metadata!$B$2:$Z$451,23,0)</f>
        <v/>
      </c>
      <c r="AA2157" s="0" t="str">
        <f aca="false">VLOOKUP($D2157,metadata!$B$2:$Z$451,24,0)</f>
        <v>adult</v>
      </c>
      <c r="AB2157" s="0" t="str">
        <f aca="false">VLOOKUP($D2157,metadata!$B$2:$Z$451,25,0)</f>
        <v/>
      </c>
      <c r="AC2157" s="0" t="n">
        <v>19.1849315068493</v>
      </c>
      <c r="AD2157" s="0" t="n">
        <v>9.52380952380951</v>
      </c>
      <c r="AF2157" s="0" t="n">
        <f aca="false">IF(AE2157="",V2157,AE2157)</f>
        <v>115</v>
      </c>
      <c r="AG2157" s="0" t="n">
        <v>19</v>
      </c>
      <c r="AH2157" s="0" t="n">
        <v>2011</v>
      </c>
      <c r="AI2157" s="0" t="s">
        <v>37</v>
      </c>
      <c r="AJ2157" s="0" t="s">
        <v>37</v>
      </c>
    </row>
    <row r="2158" customFormat="false" ht="13.8" hidden="true" customHeight="false" outlineLevel="0" collapsed="false">
      <c r="C2158" s="0" t="n">
        <v>2166</v>
      </c>
      <c r="D2158" s="3" t="str">
        <f aca="false">VLOOKUP(C2158,$A$1:$B$451,2)</f>
        <v>53-Paltamo1</v>
      </c>
      <c r="E2158" s="0" t="str">
        <f aca="false">VLOOKUP($D2158,metadata!$B$2:$S$451,2,0)</f>
        <v>Tyukmaeva, VI; Salminen, TS; Kankare, M; Knott, KE; Hoikkala, A</v>
      </c>
      <c r="F2158" s="0" t="str">
        <f aca="false">VLOOKUP($D2158,metadata!$B$2:$S$451,3,0)</f>
        <v>Adaptation to a seasonally varying environment: a strong latitudinal cline in reproductive diapause combined with high gene flow in Drosophila montana</v>
      </c>
      <c r="G2158" s="0" t="str">
        <f aca="false">VLOOKUP($D2158,metadata!$B$2:$S$451,4,0)</f>
        <v>10.1002/ece3.14</v>
      </c>
      <c r="H2158" s="0" t="str">
        <f aca="false">VLOOKUP($D2158,metadata!$B$2:$S$451,5,0)</f>
        <v>y</v>
      </c>
      <c r="I2158" s="0" t="str">
        <f aca="false">VLOOKUP($D2158,metadata!$B$2:$S$451,6,0)</f>
        <v>a</v>
      </c>
      <c r="J2158" s="0" t="str">
        <f aca="false">VLOOKUP($D2158,metadata!$B$2:$S$451,7,0)</f>
        <v>i</v>
      </c>
      <c r="K2158" s="0" t="n">
        <f aca="false">VLOOKUP($D2158,metadata!$B$2:$S$451,8,0)</f>
        <v>6</v>
      </c>
      <c r="L2158" s="0" t="n">
        <f aca="false">VLOOKUP($D2158,metadata!$B$2:$S$451,9,0)</f>
        <v>4</v>
      </c>
      <c r="M2158" s="0" t="str">
        <f aca="false">VLOOKUP($D2158,metadata!$B$2:$S$451,10,0)</f>
        <v/>
      </c>
      <c r="N2158" s="0" t="str">
        <f aca="false">VLOOKUP($D2158,metadata!$B$2:$S$451,11,0)</f>
        <v>Drosophila montana</v>
      </c>
      <c r="O2158" s="0" t="str">
        <f aca="false">VLOOKUP($D2158,metadata!$B$2:$S$451,12,0)</f>
        <v>diptera</v>
      </c>
      <c r="P2158" s="0" t="str">
        <f aca="false">VLOOKUP($D2158,metadata!$B$2:$S$451,13,0)</f>
        <v>Paltamo1</v>
      </c>
      <c r="Q2158" s="0" t="n">
        <f aca="false">VLOOKUP($D2158,metadata!$B$2:$S$451,14,0)</f>
        <v>64.4</v>
      </c>
      <c r="R2158" s="0" t="n">
        <f aca="false">VLOOKUP($D2158,metadata!$B$2:$S$451,15,0)</f>
        <v>27.8333333333333</v>
      </c>
      <c r="S2158" s="0" t="str">
        <f aca="false">VLOOKUP($D2158,metadata!$B$2:$S$451,16,0)</f>
        <v/>
      </c>
      <c r="T2158" s="0" t="str">
        <f aca="false">VLOOKUP($D2158,metadata!$B$2:$S$451,17,0)</f>
        <v/>
      </c>
      <c r="U2158" s="0" t="str">
        <f aca="false">VLOOKUP($D2158,metadata!$B$2:$S$451,18,0)</f>
        <v/>
      </c>
      <c r="V2158" s="0" t="n">
        <f aca="false">VLOOKUP($D2158,metadata!$B$2:$Z$451,19,0)</f>
        <v>115</v>
      </c>
      <c r="W2158" s="0" t="str">
        <f aca="false">VLOOKUP($D2158,metadata!$B$2:$Z$451,20,0)</f>
        <v>global average</v>
      </c>
      <c r="X2158" s="0" t="str">
        <f aca="false">VLOOKUP($D2158,metadata!$B$2:$Z$451,21,0)</f>
        <v/>
      </c>
      <c r="Y2158" s="0" t="str">
        <f aca="false">VLOOKUP($D2158,metadata!$B$2:$Z$451,22,0)</f>
        <v>53-1</v>
      </c>
      <c r="Z2158" s="0" t="str">
        <f aca="false">VLOOKUP($D2158,metadata!$B$2:$Z$451,23,0)</f>
        <v/>
      </c>
      <c r="AA2158" s="0" t="str">
        <f aca="false">VLOOKUP($D2158,metadata!$B$2:$Z$451,24,0)</f>
        <v>adult</v>
      </c>
      <c r="AB2158" s="0" t="str">
        <f aca="false">VLOOKUP($D2158,metadata!$B$2:$Z$451,25,0)</f>
        <v/>
      </c>
      <c r="AC2158" s="0" t="n">
        <v>20.5890410958904</v>
      </c>
      <c r="AD2158" s="0" t="n">
        <v>8.33333333333328</v>
      </c>
      <c r="AF2158" s="0" t="n">
        <f aca="false">IF(AE2158="",V2158,AE2158)</f>
        <v>115</v>
      </c>
      <c r="AG2158" s="0" t="n">
        <v>20.5</v>
      </c>
      <c r="AH2158" s="0" t="n">
        <v>2011</v>
      </c>
      <c r="AI2158" s="0" t="s">
        <v>37</v>
      </c>
      <c r="AJ2158" s="0" t="s">
        <v>37</v>
      </c>
    </row>
    <row r="2159" customFormat="false" ht="13.8" hidden="true" customHeight="false" outlineLevel="0" collapsed="false">
      <c r="C2159" s="0" t="n">
        <v>2167</v>
      </c>
      <c r="D2159" s="3" t="str">
        <f aca="false">VLOOKUP(C2159,$A$1:$B$451,2)</f>
        <v>53-Paltamo2</v>
      </c>
      <c r="E2159" s="0" t="str">
        <f aca="false">VLOOKUP($D2159,metadata!$B$2:$S$451,2,0)</f>
        <v>Tyukmaeva, VI; Salminen, TS; Kankare, M; Knott, KE; Hoikkala, A</v>
      </c>
      <c r="F2159" s="0" t="str">
        <f aca="false">VLOOKUP($D2159,metadata!$B$2:$S$451,3,0)</f>
        <v>Adaptation to a seasonally varying environment: a strong latitudinal cline in reproductive diapause combined with high gene flow in Drosophila montana</v>
      </c>
      <c r="G2159" s="0" t="str">
        <f aca="false">VLOOKUP($D2159,metadata!$B$2:$S$451,4,0)</f>
        <v>10.1002/ece3.14</v>
      </c>
      <c r="H2159" s="0" t="str">
        <f aca="false">VLOOKUP($D2159,metadata!$B$2:$S$451,5,0)</f>
        <v>y</v>
      </c>
      <c r="I2159" s="0" t="str">
        <f aca="false">VLOOKUP($D2159,metadata!$B$2:$S$451,6,0)</f>
        <v>a</v>
      </c>
      <c r="J2159" s="0" t="str">
        <f aca="false">VLOOKUP($D2159,metadata!$B$2:$S$451,7,0)</f>
        <v>i</v>
      </c>
      <c r="K2159" s="0" t="n">
        <f aca="false">VLOOKUP($D2159,metadata!$B$2:$S$451,8,0)</f>
        <v>6</v>
      </c>
      <c r="L2159" s="0" t="n">
        <f aca="false">VLOOKUP($D2159,metadata!$B$2:$S$451,9,0)</f>
        <v>4</v>
      </c>
      <c r="M2159" s="0" t="str">
        <f aca="false">VLOOKUP($D2159,metadata!$B$2:$S$451,10,0)</f>
        <v/>
      </c>
      <c r="N2159" s="0" t="str">
        <f aca="false">VLOOKUP($D2159,metadata!$B$2:$S$451,11,0)</f>
        <v>Drosophila montana</v>
      </c>
      <c r="O2159" s="0" t="str">
        <f aca="false">VLOOKUP($D2159,metadata!$B$2:$S$451,12,0)</f>
        <v>diptera</v>
      </c>
      <c r="P2159" s="0" t="str">
        <f aca="false">VLOOKUP($D2159,metadata!$B$2:$S$451,13,0)</f>
        <v>Paltamo2</v>
      </c>
      <c r="Q2159" s="0" t="n">
        <f aca="false">VLOOKUP($D2159,metadata!$B$2:$S$451,14,0)</f>
        <v>64.4</v>
      </c>
      <c r="R2159" s="0" t="n">
        <f aca="false">VLOOKUP($D2159,metadata!$B$2:$S$451,15,0)</f>
        <v>27.8333333333333</v>
      </c>
      <c r="S2159" s="0" t="str">
        <f aca="false">VLOOKUP($D2159,metadata!$B$2:$S$451,16,0)</f>
        <v/>
      </c>
      <c r="T2159" s="0" t="str">
        <f aca="false">VLOOKUP($D2159,metadata!$B$2:$S$451,17,0)</f>
        <v/>
      </c>
      <c r="U2159" s="0" t="str">
        <f aca="false">VLOOKUP($D2159,metadata!$B$2:$S$451,18,0)</f>
        <v/>
      </c>
      <c r="V2159" s="0" t="n">
        <f aca="false">VLOOKUP($D2159,metadata!$B$2:$Z$451,19,0)</f>
        <v>115</v>
      </c>
      <c r="W2159" s="0" t="str">
        <f aca="false">VLOOKUP($D2159,metadata!$B$2:$Z$451,20,0)</f>
        <v>global average</v>
      </c>
      <c r="X2159" s="0" t="str">
        <f aca="false">VLOOKUP($D2159,metadata!$B$2:$Z$451,21,0)</f>
        <v/>
      </c>
      <c r="Y2159" s="0" t="str">
        <f aca="false">VLOOKUP($D2159,metadata!$B$2:$Z$451,22,0)</f>
        <v>53-1</v>
      </c>
      <c r="Z2159" s="0" t="str">
        <f aca="false">VLOOKUP($D2159,metadata!$B$2:$Z$451,23,0)</f>
        <v/>
      </c>
      <c r="AA2159" s="0" t="str">
        <f aca="false">VLOOKUP($D2159,metadata!$B$2:$Z$451,24,0)</f>
        <v>adult</v>
      </c>
      <c r="AB2159" s="0" t="str">
        <f aca="false">VLOOKUP($D2159,metadata!$B$2:$Z$451,25,0)</f>
        <v/>
      </c>
      <c r="AC2159" s="0" t="n">
        <v>16</v>
      </c>
      <c r="AD2159" s="0" t="n">
        <v>84.5238095238095</v>
      </c>
      <c r="AF2159" s="0" t="n">
        <f aca="false">IF(AE2159="",V2159,AE2159)</f>
        <v>115</v>
      </c>
      <c r="AG2159" s="0" t="n">
        <f aca="false">ROUND(AC2159,1)</f>
        <v>16</v>
      </c>
      <c r="AH2159" s="0" t="n">
        <v>2011</v>
      </c>
      <c r="AI2159" s="0" t="s">
        <v>37</v>
      </c>
      <c r="AJ2159" s="0" t="s">
        <v>37</v>
      </c>
    </row>
    <row r="2160" customFormat="false" ht="13.8" hidden="true" customHeight="false" outlineLevel="0" collapsed="false">
      <c r="C2160" s="0" t="n">
        <v>2168</v>
      </c>
      <c r="D2160" s="3" t="str">
        <f aca="false">VLOOKUP(C2160,$A$1:$B$451,2)</f>
        <v>53-Paltamo2</v>
      </c>
      <c r="E2160" s="0" t="str">
        <f aca="false">VLOOKUP($D2160,metadata!$B$2:$S$451,2,0)</f>
        <v>Tyukmaeva, VI; Salminen, TS; Kankare, M; Knott, KE; Hoikkala, A</v>
      </c>
      <c r="F2160" s="0" t="str">
        <f aca="false">VLOOKUP($D2160,metadata!$B$2:$S$451,3,0)</f>
        <v>Adaptation to a seasonally varying environment: a strong latitudinal cline in reproductive diapause combined with high gene flow in Drosophila montana</v>
      </c>
      <c r="G2160" s="0" t="str">
        <f aca="false">VLOOKUP($D2160,metadata!$B$2:$S$451,4,0)</f>
        <v>10.1002/ece3.14</v>
      </c>
      <c r="H2160" s="0" t="str">
        <f aca="false">VLOOKUP($D2160,metadata!$B$2:$S$451,5,0)</f>
        <v>y</v>
      </c>
      <c r="I2160" s="0" t="str">
        <f aca="false">VLOOKUP($D2160,metadata!$B$2:$S$451,6,0)</f>
        <v>a</v>
      </c>
      <c r="J2160" s="0" t="str">
        <f aca="false">VLOOKUP($D2160,metadata!$B$2:$S$451,7,0)</f>
        <v>i</v>
      </c>
      <c r="K2160" s="0" t="n">
        <f aca="false">VLOOKUP($D2160,metadata!$B$2:$S$451,8,0)</f>
        <v>6</v>
      </c>
      <c r="L2160" s="0" t="n">
        <f aca="false">VLOOKUP($D2160,metadata!$B$2:$S$451,9,0)</f>
        <v>4</v>
      </c>
      <c r="M2160" s="0" t="str">
        <f aca="false">VLOOKUP($D2160,metadata!$B$2:$S$451,10,0)</f>
        <v/>
      </c>
      <c r="N2160" s="0" t="str">
        <f aca="false">VLOOKUP($D2160,metadata!$B$2:$S$451,11,0)</f>
        <v>Drosophila montana</v>
      </c>
      <c r="O2160" s="0" t="str">
        <f aca="false">VLOOKUP($D2160,metadata!$B$2:$S$451,12,0)</f>
        <v>diptera</v>
      </c>
      <c r="P2160" s="0" t="str">
        <f aca="false">VLOOKUP($D2160,metadata!$B$2:$S$451,13,0)</f>
        <v>Paltamo2</v>
      </c>
      <c r="Q2160" s="0" t="n">
        <f aca="false">VLOOKUP($D2160,metadata!$B$2:$S$451,14,0)</f>
        <v>64.4</v>
      </c>
      <c r="R2160" s="0" t="n">
        <f aca="false">VLOOKUP($D2160,metadata!$B$2:$S$451,15,0)</f>
        <v>27.8333333333333</v>
      </c>
      <c r="S2160" s="0" t="str">
        <f aca="false">VLOOKUP($D2160,metadata!$B$2:$S$451,16,0)</f>
        <v/>
      </c>
      <c r="T2160" s="0" t="str">
        <f aca="false">VLOOKUP($D2160,metadata!$B$2:$S$451,17,0)</f>
        <v/>
      </c>
      <c r="U2160" s="0" t="str">
        <f aca="false">VLOOKUP($D2160,metadata!$B$2:$S$451,18,0)</f>
        <v/>
      </c>
      <c r="V2160" s="0" t="n">
        <f aca="false">VLOOKUP($D2160,metadata!$B$2:$Z$451,19,0)</f>
        <v>115</v>
      </c>
      <c r="W2160" s="0" t="str">
        <f aca="false">VLOOKUP($D2160,metadata!$B$2:$Z$451,20,0)</f>
        <v>global average</v>
      </c>
      <c r="X2160" s="0" t="str">
        <f aca="false">VLOOKUP($D2160,metadata!$B$2:$Z$451,21,0)</f>
        <v/>
      </c>
      <c r="Y2160" s="0" t="str">
        <f aca="false">VLOOKUP($D2160,metadata!$B$2:$Z$451,22,0)</f>
        <v>53-1</v>
      </c>
      <c r="Z2160" s="0" t="str">
        <f aca="false">VLOOKUP($D2160,metadata!$B$2:$Z$451,23,0)</f>
        <v/>
      </c>
      <c r="AA2160" s="0" t="str">
        <f aca="false">VLOOKUP($D2160,metadata!$B$2:$Z$451,24,0)</f>
        <v>adult</v>
      </c>
      <c r="AB2160" s="0" t="str">
        <f aca="false">VLOOKUP($D2160,metadata!$B$2:$Z$451,25,0)</f>
        <v/>
      </c>
      <c r="AC2160" s="0" t="n">
        <v>17.6609589041095</v>
      </c>
      <c r="AD2160" s="0" t="n">
        <v>44.4444444444444</v>
      </c>
      <c r="AF2160" s="0" t="n">
        <f aca="false">IF(AE2160="",V2160,AE2160)</f>
        <v>115</v>
      </c>
      <c r="AG2160" s="0" t="n">
        <v>17.5</v>
      </c>
      <c r="AH2160" s="0" t="n">
        <v>2011</v>
      </c>
      <c r="AI2160" s="0" t="s">
        <v>37</v>
      </c>
      <c r="AJ2160" s="0" t="s">
        <v>37</v>
      </c>
    </row>
    <row r="2161" customFormat="false" ht="13.8" hidden="true" customHeight="false" outlineLevel="0" collapsed="false">
      <c r="C2161" s="0" t="n">
        <v>2169</v>
      </c>
      <c r="D2161" s="3" t="str">
        <f aca="false">VLOOKUP(C2161,$A$1:$B$451,2)</f>
        <v>53-Paltamo2</v>
      </c>
      <c r="E2161" s="0" t="str">
        <f aca="false">VLOOKUP($D2161,metadata!$B$2:$S$451,2,0)</f>
        <v>Tyukmaeva, VI; Salminen, TS; Kankare, M; Knott, KE; Hoikkala, A</v>
      </c>
      <c r="F2161" s="0" t="str">
        <f aca="false">VLOOKUP($D2161,metadata!$B$2:$S$451,3,0)</f>
        <v>Adaptation to a seasonally varying environment: a strong latitudinal cline in reproductive diapause combined with high gene flow in Drosophila montana</v>
      </c>
      <c r="G2161" s="0" t="str">
        <f aca="false">VLOOKUP($D2161,metadata!$B$2:$S$451,4,0)</f>
        <v>10.1002/ece3.14</v>
      </c>
      <c r="H2161" s="0" t="str">
        <f aca="false">VLOOKUP($D2161,metadata!$B$2:$S$451,5,0)</f>
        <v>y</v>
      </c>
      <c r="I2161" s="0" t="str">
        <f aca="false">VLOOKUP($D2161,metadata!$B$2:$S$451,6,0)</f>
        <v>a</v>
      </c>
      <c r="J2161" s="0" t="str">
        <f aca="false">VLOOKUP($D2161,metadata!$B$2:$S$451,7,0)</f>
        <v>i</v>
      </c>
      <c r="K2161" s="0" t="n">
        <f aca="false">VLOOKUP($D2161,metadata!$B$2:$S$451,8,0)</f>
        <v>6</v>
      </c>
      <c r="L2161" s="0" t="n">
        <f aca="false">VLOOKUP($D2161,metadata!$B$2:$S$451,9,0)</f>
        <v>4</v>
      </c>
      <c r="M2161" s="0" t="str">
        <f aca="false">VLOOKUP($D2161,metadata!$B$2:$S$451,10,0)</f>
        <v/>
      </c>
      <c r="N2161" s="0" t="str">
        <f aca="false">VLOOKUP($D2161,metadata!$B$2:$S$451,11,0)</f>
        <v>Drosophila montana</v>
      </c>
      <c r="O2161" s="0" t="str">
        <f aca="false">VLOOKUP($D2161,metadata!$B$2:$S$451,12,0)</f>
        <v>diptera</v>
      </c>
      <c r="P2161" s="0" t="str">
        <f aca="false">VLOOKUP($D2161,metadata!$B$2:$S$451,13,0)</f>
        <v>Paltamo2</v>
      </c>
      <c r="Q2161" s="0" t="n">
        <f aca="false">VLOOKUP($D2161,metadata!$B$2:$S$451,14,0)</f>
        <v>64.4</v>
      </c>
      <c r="R2161" s="0" t="n">
        <f aca="false">VLOOKUP($D2161,metadata!$B$2:$S$451,15,0)</f>
        <v>27.8333333333333</v>
      </c>
      <c r="S2161" s="0" t="str">
        <f aca="false">VLOOKUP($D2161,metadata!$B$2:$S$451,16,0)</f>
        <v/>
      </c>
      <c r="T2161" s="0" t="str">
        <f aca="false">VLOOKUP($D2161,metadata!$B$2:$S$451,17,0)</f>
        <v/>
      </c>
      <c r="U2161" s="0" t="str">
        <f aca="false">VLOOKUP($D2161,metadata!$B$2:$S$451,18,0)</f>
        <v/>
      </c>
      <c r="V2161" s="0" t="n">
        <f aca="false">VLOOKUP($D2161,metadata!$B$2:$Z$451,19,0)</f>
        <v>115</v>
      </c>
      <c r="W2161" s="0" t="str">
        <f aca="false">VLOOKUP($D2161,metadata!$B$2:$Z$451,20,0)</f>
        <v>global average</v>
      </c>
      <c r="X2161" s="0" t="str">
        <f aca="false">VLOOKUP($D2161,metadata!$B$2:$Z$451,21,0)</f>
        <v/>
      </c>
      <c r="Y2161" s="0" t="str">
        <f aca="false">VLOOKUP($D2161,metadata!$B$2:$Z$451,22,0)</f>
        <v>53-1</v>
      </c>
      <c r="Z2161" s="0" t="str">
        <f aca="false">VLOOKUP($D2161,metadata!$B$2:$Z$451,23,0)</f>
        <v/>
      </c>
      <c r="AA2161" s="0" t="str">
        <f aca="false">VLOOKUP($D2161,metadata!$B$2:$Z$451,24,0)</f>
        <v>adult</v>
      </c>
      <c r="AB2161" s="0" t="str">
        <f aca="false">VLOOKUP($D2161,metadata!$B$2:$Z$451,25,0)</f>
        <v/>
      </c>
      <c r="AC2161" s="0" t="n">
        <v>19.1849315068493</v>
      </c>
      <c r="AD2161" s="0" t="n">
        <v>21.0317460317459</v>
      </c>
      <c r="AF2161" s="0" t="n">
        <f aca="false">IF(AE2161="",V2161,AE2161)</f>
        <v>115</v>
      </c>
      <c r="AG2161" s="0" t="n">
        <v>19</v>
      </c>
      <c r="AH2161" s="0" t="n">
        <v>2011</v>
      </c>
      <c r="AI2161" s="0" t="s">
        <v>37</v>
      </c>
      <c r="AJ2161" s="0" t="s">
        <v>37</v>
      </c>
    </row>
    <row r="2162" customFormat="false" ht="13.8" hidden="true" customHeight="false" outlineLevel="0" collapsed="false">
      <c r="C2162" s="0" t="n">
        <v>2170</v>
      </c>
      <c r="D2162" s="3" t="str">
        <f aca="false">VLOOKUP(C2162,$A$1:$B$451,2)</f>
        <v>53-Paltamo2</v>
      </c>
      <c r="E2162" s="0" t="str">
        <f aca="false">VLOOKUP($D2162,metadata!$B$2:$S$451,2,0)</f>
        <v>Tyukmaeva, VI; Salminen, TS; Kankare, M; Knott, KE; Hoikkala, A</v>
      </c>
      <c r="F2162" s="0" t="str">
        <f aca="false">VLOOKUP($D2162,metadata!$B$2:$S$451,3,0)</f>
        <v>Adaptation to a seasonally varying environment: a strong latitudinal cline in reproductive diapause combined with high gene flow in Drosophila montana</v>
      </c>
      <c r="G2162" s="0" t="str">
        <f aca="false">VLOOKUP($D2162,metadata!$B$2:$S$451,4,0)</f>
        <v>10.1002/ece3.14</v>
      </c>
      <c r="H2162" s="0" t="str">
        <f aca="false">VLOOKUP($D2162,metadata!$B$2:$S$451,5,0)</f>
        <v>y</v>
      </c>
      <c r="I2162" s="0" t="str">
        <f aca="false">VLOOKUP($D2162,metadata!$B$2:$S$451,6,0)</f>
        <v>a</v>
      </c>
      <c r="J2162" s="0" t="str">
        <f aca="false">VLOOKUP($D2162,metadata!$B$2:$S$451,7,0)</f>
        <v>i</v>
      </c>
      <c r="K2162" s="0" t="n">
        <f aca="false">VLOOKUP($D2162,metadata!$B$2:$S$451,8,0)</f>
        <v>6</v>
      </c>
      <c r="L2162" s="0" t="n">
        <f aca="false">VLOOKUP($D2162,metadata!$B$2:$S$451,9,0)</f>
        <v>4</v>
      </c>
      <c r="M2162" s="0" t="str">
        <f aca="false">VLOOKUP($D2162,metadata!$B$2:$S$451,10,0)</f>
        <v/>
      </c>
      <c r="N2162" s="0" t="str">
        <f aca="false">VLOOKUP($D2162,metadata!$B$2:$S$451,11,0)</f>
        <v>Drosophila montana</v>
      </c>
      <c r="O2162" s="0" t="str">
        <f aca="false">VLOOKUP($D2162,metadata!$B$2:$S$451,12,0)</f>
        <v>diptera</v>
      </c>
      <c r="P2162" s="0" t="str">
        <f aca="false">VLOOKUP($D2162,metadata!$B$2:$S$451,13,0)</f>
        <v>Paltamo2</v>
      </c>
      <c r="Q2162" s="0" t="n">
        <f aca="false">VLOOKUP($D2162,metadata!$B$2:$S$451,14,0)</f>
        <v>64.4</v>
      </c>
      <c r="R2162" s="0" t="n">
        <f aca="false">VLOOKUP($D2162,metadata!$B$2:$S$451,15,0)</f>
        <v>27.8333333333333</v>
      </c>
      <c r="S2162" s="0" t="str">
        <f aca="false">VLOOKUP($D2162,metadata!$B$2:$S$451,16,0)</f>
        <v/>
      </c>
      <c r="T2162" s="0" t="str">
        <f aca="false">VLOOKUP($D2162,metadata!$B$2:$S$451,17,0)</f>
        <v/>
      </c>
      <c r="U2162" s="0" t="str">
        <f aca="false">VLOOKUP($D2162,metadata!$B$2:$S$451,18,0)</f>
        <v/>
      </c>
      <c r="V2162" s="0" t="n">
        <f aca="false">VLOOKUP($D2162,metadata!$B$2:$Z$451,19,0)</f>
        <v>115</v>
      </c>
      <c r="W2162" s="0" t="str">
        <f aca="false">VLOOKUP($D2162,metadata!$B$2:$Z$451,20,0)</f>
        <v>global average</v>
      </c>
      <c r="X2162" s="0" t="str">
        <f aca="false">VLOOKUP($D2162,metadata!$B$2:$Z$451,21,0)</f>
        <v/>
      </c>
      <c r="Y2162" s="0" t="str">
        <f aca="false">VLOOKUP($D2162,metadata!$B$2:$Z$451,22,0)</f>
        <v>53-1</v>
      </c>
      <c r="Z2162" s="0" t="str">
        <f aca="false">VLOOKUP($D2162,metadata!$B$2:$Z$451,23,0)</f>
        <v/>
      </c>
      <c r="AA2162" s="0" t="str">
        <f aca="false">VLOOKUP($D2162,metadata!$B$2:$Z$451,24,0)</f>
        <v>adult</v>
      </c>
      <c r="AB2162" s="0" t="str">
        <f aca="false">VLOOKUP($D2162,metadata!$B$2:$Z$451,25,0)</f>
        <v/>
      </c>
      <c r="AC2162" s="0" t="n">
        <v>20.5719178082191</v>
      </c>
      <c r="AD2162" s="0" t="n">
        <v>12.6984126984126</v>
      </c>
      <c r="AF2162" s="0" t="n">
        <f aca="false">IF(AE2162="",V2162,AE2162)</f>
        <v>115</v>
      </c>
      <c r="AG2162" s="0" t="n">
        <v>20.5</v>
      </c>
      <c r="AH2162" s="0" t="n">
        <v>2011</v>
      </c>
      <c r="AI2162" s="0" t="s">
        <v>37</v>
      </c>
      <c r="AJ2162" s="0" t="s">
        <v>37</v>
      </c>
    </row>
    <row r="2163" customFormat="false" ht="13.8" hidden="true" customHeight="false" outlineLevel="0" collapsed="false">
      <c r="C2163" s="0" t="n">
        <v>2171</v>
      </c>
      <c r="D2163" s="3" t="str">
        <f aca="false">VLOOKUP(C2163,$A$1:$B$451,2)</f>
        <v>53-Paltamo3</v>
      </c>
      <c r="E2163" s="0" t="str">
        <f aca="false">VLOOKUP($D2163,metadata!$B$2:$S$451,2,0)</f>
        <v>Tyukmaeva, VI; Salminen, TS; Kankare, M; Knott, KE; Hoikkala, A</v>
      </c>
      <c r="F2163" s="0" t="str">
        <f aca="false">VLOOKUP($D2163,metadata!$B$2:$S$451,3,0)</f>
        <v>Adaptation to a seasonally varying environment: a strong latitudinal cline in reproductive diapause combined with high gene flow in Drosophila montana</v>
      </c>
      <c r="G2163" s="0" t="str">
        <f aca="false">VLOOKUP($D2163,metadata!$B$2:$S$451,4,0)</f>
        <v>10.1002/ece3.14</v>
      </c>
      <c r="H2163" s="0" t="str">
        <f aca="false">VLOOKUP($D2163,metadata!$B$2:$S$451,5,0)</f>
        <v>y</v>
      </c>
      <c r="I2163" s="0" t="str">
        <f aca="false">VLOOKUP($D2163,metadata!$B$2:$S$451,6,0)</f>
        <v>a</v>
      </c>
      <c r="J2163" s="0" t="str">
        <f aca="false">VLOOKUP($D2163,metadata!$B$2:$S$451,7,0)</f>
        <v>i</v>
      </c>
      <c r="K2163" s="0" t="n">
        <f aca="false">VLOOKUP($D2163,metadata!$B$2:$S$451,8,0)</f>
        <v>6</v>
      </c>
      <c r="L2163" s="0" t="n">
        <f aca="false">VLOOKUP($D2163,metadata!$B$2:$S$451,9,0)</f>
        <v>4</v>
      </c>
      <c r="M2163" s="0" t="str">
        <f aca="false">VLOOKUP($D2163,metadata!$B$2:$S$451,10,0)</f>
        <v/>
      </c>
      <c r="N2163" s="0" t="str">
        <f aca="false">VLOOKUP($D2163,metadata!$B$2:$S$451,11,0)</f>
        <v>Drosophila montana</v>
      </c>
      <c r="O2163" s="0" t="str">
        <f aca="false">VLOOKUP($D2163,metadata!$B$2:$S$451,12,0)</f>
        <v>diptera</v>
      </c>
      <c r="P2163" s="0" t="str">
        <f aca="false">VLOOKUP($D2163,metadata!$B$2:$S$451,13,0)</f>
        <v>Paltamo3</v>
      </c>
      <c r="Q2163" s="0" t="n">
        <f aca="false">VLOOKUP($D2163,metadata!$B$2:$S$451,14,0)</f>
        <v>64.4</v>
      </c>
      <c r="R2163" s="0" t="n">
        <f aca="false">VLOOKUP($D2163,metadata!$B$2:$S$451,15,0)</f>
        <v>27.8333333333333</v>
      </c>
      <c r="S2163" s="0" t="str">
        <f aca="false">VLOOKUP($D2163,metadata!$B$2:$S$451,16,0)</f>
        <v/>
      </c>
      <c r="T2163" s="0" t="str">
        <f aca="false">VLOOKUP($D2163,metadata!$B$2:$S$451,17,0)</f>
        <v/>
      </c>
      <c r="U2163" s="0" t="str">
        <f aca="false">VLOOKUP($D2163,metadata!$B$2:$S$451,18,0)</f>
        <v/>
      </c>
      <c r="V2163" s="0" t="n">
        <f aca="false">VLOOKUP($D2163,metadata!$B$2:$Z$451,19,0)</f>
        <v>115</v>
      </c>
      <c r="W2163" s="0" t="str">
        <f aca="false">VLOOKUP($D2163,metadata!$B$2:$Z$451,20,0)</f>
        <v>global average</v>
      </c>
      <c r="X2163" s="0" t="str">
        <f aca="false">VLOOKUP($D2163,metadata!$B$2:$Z$451,21,0)</f>
        <v/>
      </c>
      <c r="Y2163" s="0" t="str">
        <f aca="false">VLOOKUP($D2163,metadata!$B$2:$Z$451,22,0)</f>
        <v>53-1</v>
      </c>
      <c r="Z2163" s="0" t="str">
        <f aca="false">VLOOKUP($D2163,metadata!$B$2:$Z$451,23,0)</f>
        <v/>
      </c>
      <c r="AA2163" s="0" t="str">
        <f aca="false">VLOOKUP($D2163,metadata!$B$2:$Z$451,24,0)</f>
        <v>adult</v>
      </c>
      <c r="AB2163" s="0" t="str">
        <f aca="false">VLOOKUP($D2163,metadata!$B$2:$Z$451,25,0)</f>
        <v/>
      </c>
      <c r="AC2163" s="0" t="n">
        <v>16.0171232876712</v>
      </c>
      <c r="AD2163" s="0" t="n">
        <v>79.7619047619047</v>
      </c>
      <c r="AF2163" s="0" t="n">
        <f aca="false">IF(AE2163="",V2163,AE2163)</f>
        <v>115</v>
      </c>
      <c r="AG2163" s="0" t="n">
        <f aca="false">ROUND(AC2163,1)</f>
        <v>16</v>
      </c>
      <c r="AH2163" s="0" t="n">
        <v>2011</v>
      </c>
      <c r="AI2163" s="0" t="s">
        <v>37</v>
      </c>
      <c r="AJ2163" s="0" t="s">
        <v>37</v>
      </c>
    </row>
    <row r="2164" customFormat="false" ht="13.8" hidden="true" customHeight="false" outlineLevel="0" collapsed="false">
      <c r="C2164" s="0" t="n">
        <v>2172</v>
      </c>
      <c r="D2164" s="3" t="str">
        <f aca="false">VLOOKUP(C2164,$A$1:$B$451,2)</f>
        <v>53-Paltamo3</v>
      </c>
      <c r="E2164" s="0" t="str">
        <f aca="false">VLOOKUP($D2164,metadata!$B$2:$S$451,2,0)</f>
        <v>Tyukmaeva, VI; Salminen, TS; Kankare, M; Knott, KE; Hoikkala, A</v>
      </c>
      <c r="F2164" s="0" t="str">
        <f aca="false">VLOOKUP($D2164,metadata!$B$2:$S$451,3,0)</f>
        <v>Adaptation to a seasonally varying environment: a strong latitudinal cline in reproductive diapause combined with high gene flow in Drosophila montana</v>
      </c>
      <c r="G2164" s="0" t="str">
        <f aca="false">VLOOKUP($D2164,metadata!$B$2:$S$451,4,0)</f>
        <v>10.1002/ece3.14</v>
      </c>
      <c r="H2164" s="0" t="str">
        <f aca="false">VLOOKUP($D2164,metadata!$B$2:$S$451,5,0)</f>
        <v>y</v>
      </c>
      <c r="I2164" s="0" t="str">
        <f aca="false">VLOOKUP($D2164,metadata!$B$2:$S$451,6,0)</f>
        <v>a</v>
      </c>
      <c r="J2164" s="0" t="str">
        <f aca="false">VLOOKUP($D2164,metadata!$B$2:$S$451,7,0)</f>
        <v>i</v>
      </c>
      <c r="K2164" s="0" t="n">
        <f aca="false">VLOOKUP($D2164,metadata!$B$2:$S$451,8,0)</f>
        <v>6</v>
      </c>
      <c r="L2164" s="0" t="n">
        <f aca="false">VLOOKUP($D2164,metadata!$B$2:$S$451,9,0)</f>
        <v>4</v>
      </c>
      <c r="M2164" s="0" t="str">
        <f aca="false">VLOOKUP($D2164,metadata!$B$2:$S$451,10,0)</f>
        <v/>
      </c>
      <c r="N2164" s="0" t="str">
        <f aca="false">VLOOKUP($D2164,metadata!$B$2:$S$451,11,0)</f>
        <v>Drosophila montana</v>
      </c>
      <c r="O2164" s="0" t="str">
        <f aca="false">VLOOKUP($D2164,metadata!$B$2:$S$451,12,0)</f>
        <v>diptera</v>
      </c>
      <c r="P2164" s="0" t="str">
        <f aca="false">VLOOKUP($D2164,metadata!$B$2:$S$451,13,0)</f>
        <v>Paltamo3</v>
      </c>
      <c r="Q2164" s="0" t="n">
        <f aca="false">VLOOKUP($D2164,metadata!$B$2:$S$451,14,0)</f>
        <v>64.4</v>
      </c>
      <c r="R2164" s="0" t="n">
        <f aca="false">VLOOKUP($D2164,metadata!$B$2:$S$451,15,0)</f>
        <v>27.8333333333333</v>
      </c>
      <c r="S2164" s="0" t="str">
        <f aca="false">VLOOKUP($D2164,metadata!$B$2:$S$451,16,0)</f>
        <v/>
      </c>
      <c r="T2164" s="0" t="str">
        <f aca="false">VLOOKUP($D2164,metadata!$B$2:$S$451,17,0)</f>
        <v/>
      </c>
      <c r="U2164" s="0" t="str">
        <f aca="false">VLOOKUP($D2164,metadata!$B$2:$S$451,18,0)</f>
        <v/>
      </c>
      <c r="V2164" s="0" t="n">
        <f aca="false">VLOOKUP($D2164,metadata!$B$2:$Z$451,19,0)</f>
        <v>115</v>
      </c>
      <c r="W2164" s="0" t="str">
        <f aca="false">VLOOKUP($D2164,metadata!$B$2:$Z$451,20,0)</f>
        <v>global average</v>
      </c>
      <c r="X2164" s="0" t="str">
        <f aca="false">VLOOKUP($D2164,metadata!$B$2:$Z$451,21,0)</f>
        <v/>
      </c>
      <c r="Y2164" s="0" t="str">
        <f aca="false">VLOOKUP($D2164,metadata!$B$2:$Z$451,22,0)</f>
        <v>53-1</v>
      </c>
      <c r="Z2164" s="0" t="str">
        <f aca="false">VLOOKUP($D2164,metadata!$B$2:$Z$451,23,0)</f>
        <v/>
      </c>
      <c r="AA2164" s="0" t="str">
        <f aca="false">VLOOKUP($D2164,metadata!$B$2:$Z$451,24,0)</f>
        <v>adult</v>
      </c>
      <c r="AB2164" s="0" t="str">
        <f aca="false">VLOOKUP($D2164,metadata!$B$2:$Z$451,25,0)</f>
        <v/>
      </c>
      <c r="AC2164" s="0" t="n">
        <v>17.6780821917808</v>
      </c>
      <c r="AD2164" s="0" t="n">
        <v>46.8253968253968</v>
      </c>
      <c r="AF2164" s="0" t="n">
        <f aca="false">IF(AE2164="",V2164,AE2164)</f>
        <v>115</v>
      </c>
      <c r="AG2164" s="0" t="n">
        <v>17.5</v>
      </c>
      <c r="AH2164" s="0" t="n">
        <v>2011</v>
      </c>
      <c r="AI2164" s="0" t="s">
        <v>37</v>
      </c>
      <c r="AJ2164" s="0" t="s">
        <v>37</v>
      </c>
    </row>
    <row r="2165" customFormat="false" ht="13.8" hidden="true" customHeight="false" outlineLevel="0" collapsed="false">
      <c r="C2165" s="0" t="n">
        <v>2173</v>
      </c>
      <c r="D2165" s="3" t="str">
        <f aca="false">VLOOKUP(C2165,$A$1:$B$451,2)</f>
        <v>53-Paltamo3</v>
      </c>
      <c r="E2165" s="0" t="str">
        <f aca="false">VLOOKUP($D2165,metadata!$B$2:$S$451,2,0)</f>
        <v>Tyukmaeva, VI; Salminen, TS; Kankare, M; Knott, KE; Hoikkala, A</v>
      </c>
      <c r="F2165" s="0" t="str">
        <f aca="false">VLOOKUP($D2165,metadata!$B$2:$S$451,3,0)</f>
        <v>Adaptation to a seasonally varying environment: a strong latitudinal cline in reproductive diapause combined with high gene flow in Drosophila montana</v>
      </c>
      <c r="G2165" s="0" t="str">
        <f aca="false">VLOOKUP($D2165,metadata!$B$2:$S$451,4,0)</f>
        <v>10.1002/ece3.14</v>
      </c>
      <c r="H2165" s="0" t="str">
        <f aca="false">VLOOKUP($D2165,metadata!$B$2:$S$451,5,0)</f>
        <v>y</v>
      </c>
      <c r="I2165" s="0" t="str">
        <f aca="false">VLOOKUP($D2165,metadata!$B$2:$S$451,6,0)</f>
        <v>a</v>
      </c>
      <c r="J2165" s="0" t="str">
        <f aca="false">VLOOKUP($D2165,metadata!$B$2:$S$451,7,0)</f>
        <v>i</v>
      </c>
      <c r="K2165" s="0" t="n">
        <f aca="false">VLOOKUP($D2165,metadata!$B$2:$S$451,8,0)</f>
        <v>6</v>
      </c>
      <c r="L2165" s="0" t="n">
        <f aca="false">VLOOKUP($D2165,metadata!$B$2:$S$451,9,0)</f>
        <v>4</v>
      </c>
      <c r="M2165" s="0" t="str">
        <f aca="false">VLOOKUP($D2165,metadata!$B$2:$S$451,10,0)</f>
        <v/>
      </c>
      <c r="N2165" s="0" t="str">
        <f aca="false">VLOOKUP($D2165,metadata!$B$2:$S$451,11,0)</f>
        <v>Drosophila montana</v>
      </c>
      <c r="O2165" s="0" t="str">
        <f aca="false">VLOOKUP($D2165,metadata!$B$2:$S$451,12,0)</f>
        <v>diptera</v>
      </c>
      <c r="P2165" s="0" t="str">
        <f aca="false">VLOOKUP($D2165,metadata!$B$2:$S$451,13,0)</f>
        <v>Paltamo3</v>
      </c>
      <c r="Q2165" s="0" t="n">
        <f aca="false">VLOOKUP($D2165,metadata!$B$2:$S$451,14,0)</f>
        <v>64.4</v>
      </c>
      <c r="R2165" s="0" t="n">
        <f aca="false">VLOOKUP($D2165,metadata!$B$2:$S$451,15,0)</f>
        <v>27.8333333333333</v>
      </c>
      <c r="S2165" s="0" t="str">
        <f aca="false">VLOOKUP($D2165,metadata!$B$2:$S$451,16,0)</f>
        <v/>
      </c>
      <c r="T2165" s="0" t="str">
        <f aca="false">VLOOKUP($D2165,metadata!$B$2:$S$451,17,0)</f>
        <v/>
      </c>
      <c r="U2165" s="0" t="str">
        <f aca="false">VLOOKUP($D2165,metadata!$B$2:$S$451,18,0)</f>
        <v/>
      </c>
      <c r="V2165" s="0" t="n">
        <f aca="false">VLOOKUP($D2165,metadata!$B$2:$Z$451,19,0)</f>
        <v>115</v>
      </c>
      <c r="W2165" s="0" t="str">
        <f aca="false">VLOOKUP($D2165,metadata!$B$2:$Z$451,20,0)</f>
        <v>global average</v>
      </c>
      <c r="X2165" s="0" t="str">
        <f aca="false">VLOOKUP($D2165,metadata!$B$2:$Z$451,21,0)</f>
        <v/>
      </c>
      <c r="Y2165" s="0" t="str">
        <f aca="false">VLOOKUP($D2165,metadata!$B$2:$Z$451,22,0)</f>
        <v>53-1</v>
      </c>
      <c r="Z2165" s="0" t="str">
        <f aca="false">VLOOKUP($D2165,metadata!$B$2:$Z$451,23,0)</f>
        <v/>
      </c>
      <c r="AA2165" s="0" t="str">
        <f aca="false">VLOOKUP($D2165,metadata!$B$2:$Z$451,24,0)</f>
        <v>adult</v>
      </c>
      <c r="AB2165" s="0" t="str">
        <f aca="false">VLOOKUP($D2165,metadata!$B$2:$Z$451,25,0)</f>
        <v/>
      </c>
      <c r="AC2165" s="0" t="n">
        <v>19.167808219178</v>
      </c>
      <c r="AD2165" s="0" t="n">
        <v>19.047619047619</v>
      </c>
      <c r="AF2165" s="0" t="n">
        <f aca="false">IF(AE2165="",V2165,AE2165)</f>
        <v>115</v>
      </c>
      <c r="AG2165" s="0" t="n">
        <v>19</v>
      </c>
      <c r="AH2165" s="0" t="n">
        <v>2011</v>
      </c>
      <c r="AI2165" s="0" t="s">
        <v>37</v>
      </c>
      <c r="AJ2165" s="0" t="s">
        <v>37</v>
      </c>
    </row>
    <row r="2166" customFormat="false" ht="13.8" hidden="true" customHeight="false" outlineLevel="0" collapsed="false">
      <c r="C2166" s="0" t="n">
        <v>2174</v>
      </c>
      <c r="D2166" s="3" t="str">
        <f aca="false">VLOOKUP(C2166,$A$1:$B$451,2)</f>
        <v>53-Paltamo3</v>
      </c>
      <c r="E2166" s="0" t="str">
        <f aca="false">VLOOKUP($D2166,metadata!$B$2:$S$451,2,0)</f>
        <v>Tyukmaeva, VI; Salminen, TS; Kankare, M; Knott, KE; Hoikkala, A</v>
      </c>
      <c r="F2166" s="0" t="str">
        <f aca="false">VLOOKUP($D2166,metadata!$B$2:$S$451,3,0)</f>
        <v>Adaptation to a seasonally varying environment: a strong latitudinal cline in reproductive diapause combined with high gene flow in Drosophila montana</v>
      </c>
      <c r="G2166" s="0" t="str">
        <f aca="false">VLOOKUP($D2166,metadata!$B$2:$S$451,4,0)</f>
        <v>10.1002/ece3.14</v>
      </c>
      <c r="H2166" s="0" t="str">
        <f aca="false">VLOOKUP($D2166,metadata!$B$2:$S$451,5,0)</f>
        <v>y</v>
      </c>
      <c r="I2166" s="0" t="str">
        <f aca="false">VLOOKUP($D2166,metadata!$B$2:$S$451,6,0)</f>
        <v>a</v>
      </c>
      <c r="J2166" s="0" t="str">
        <f aca="false">VLOOKUP($D2166,metadata!$B$2:$S$451,7,0)</f>
        <v>i</v>
      </c>
      <c r="K2166" s="0" t="n">
        <f aca="false">VLOOKUP($D2166,metadata!$B$2:$S$451,8,0)</f>
        <v>6</v>
      </c>
      <c r="L2166" s="0" t="n">
        <f aca="false">VLOOKUP($D2166,metadata!$B$2:$S$451,9,0)</f>
        <v>4</v>
      </c>
      <c r="M2166" s="0" t="str">
        <f aca="false">VLOOKUP($D2166,metadata!$B$2:$S$451,10,0)</f>
        <v/>
      </c>
      <c r="N2166" s="0" t="str">
        <f aca="false">VLOOKUP($D2166,metadata!$B$2:$S$451,11,0)</f>
        <v>Drosophila montana</v>
      </c>
      <c r="O2166" s="0" t="str">
        <f aca="false">VLOOKUP($D2166,metadata!$B$2:$S$451,12,0)</f>
        <v>diptera</v>
      </c>
      <c r="P2166" s="0" t="str">
        <f aca="false">VLOOKUP($D2166,metadata!$B$2:$S$451,13,0)</f>
        <v>Paltamo3</v>
      </c>
      <c r="Q2166" s="0" t="n">
        <f aca="false">VLOOKUP($D2166,metadata!$B$2:$S$451,14,0)</f>
        <v>64.4</v>
      </c>
      <c r="R2166" s="0" t="n">
        <f aca="false">VLOOKUP($D2166,metadata!$B$2:$S$451,15,0)</f>
        <v>27.8333333333333</v>
      </c>
      <c r="S2166" s="0" t="str">
        <f aca="false">VLOOKUP($D2166,metadata!$B$2:$S$451,16,0)</f>
        <v/>
      </c>
      <c r="T2166" s="0" t="str">
        <f aca="false">VLOOKUP($D2166,metadata!$B$2:$S$451,17,0)</f>
        <v/>
      </c>
      <c r="U2166" s="0" t="str">
        <f aca="false">VLOOKUP($D2166,metadata!$B$2:$S$451,18,0)</f>
        <v/>
      </c>
      <c r="V2166" s="0" t="n">
        <f aca="false">VLOOKUP($D2166,metadata!$B$2:$Z$451,19,0)</f>
        <v>115</v>
      </c>
      <c r="W2166" s="0" t="str">
        <f aca="false">VLOOKUP($D2166,metadata!$B$2:$Z$451,20,0)</f>
        <v>global average</v>
      </c>
      <c r="X2166" s="0" t="str">
        <f aca="false">VLOOKUP($D2166,metadata!$B$2:$Z$451,21,0)</f>
        <v/>
      </c>
      <c r="Y2166" s="0" t="str">
        <f aca="false">VLOOKUP($D2166,metadata!$B$2:$Z$451,22,0)</f>
        <v>53-1</v>
      </c>
      <c r="Z2166" s="0" t="str">
        <f aca="false">VLOOKUP($D2166,metadata!$B$2:$Z$451,23,0)</f>
        <v/>
      </c>
      <c r="AA2166" s="0" t="str">
        <f aca="false">VLOOKUP($D2166,metadata!$B$2:$Z$451,24,0)</f>
        <v>adult</v>
      </c>
      <c r="AB2166" s="0" t="str">
        <f aca="false">VLOOKUP($D2166,metadata!$B$2:$Z$451,25,0)</f>
        <v/>
      </c>
      <c r="AC2166" s="0" t="n">
        <v>20.5890410958904</v>
      </c>
      <c r="AD2166" s="0" t="n">
        <v>6.34920634920632</v>
      </c>
      <c r="AF2166" s="0" t="n">
        <f aca="false">IF(AE2166="",V2166,AE2166)</f>
        <v>115</v>
      </c>
      <c r="AG2166" s="0" t="n">
        <v>20.5</v>
      </c>
      <c r="AH2166" s="0" t="n">
        <v>2011</v>
      </c>
      <c r="AI2166" s="0" t="s">
        <v>37</v>
      </c>
      <c r="AJ2166" s="0" t="s">
        <v>37</v>
      </c>
    </row>
    <row r="2167" customFormat="false" ht="13.8" hidden="true" customHeight="false" outlineLevel="0" collapsed="false">
      <c r="C2167" s="0" t="n">
        <v>2175</v>
      </c>
      <c r="D2167" s="3" t="str">
        <f aca="false">VLOOKUP(C2167,$A$1:$B$451,2)</f>
        <v>53-Paltamo4</v>
      </c>
      <c r="E2167" s="0" t="str">
        <f aca="false">VLOOKUP($D2167,metadata!$B$2:$S$451,2,0)</f>
        <v>Tyukmaeva, VI; Salminen, TS; Kankare, M; Knott, KE; Hoikkala, A</v>
      </c>
      <c r="F2167" s="0" t="str">
        <f aca="false">VLOOKUP($D2167,metadata!$B$2:$S$451,3,0)</f>
        <v>Adaptation to a seasonally varying environment: a strong latitudinal cline in reproductive diapause combined with high gene flow in Drosophila montana</v>
      </c>
      <c r="G2167" s="0" t="str">
        <f aca="false">VLOOKUP($D2167,metadata!$B$2:$S$451,4,0)</f>
        <v>10.1002/ece3.14</v>
      </c>
      <c r="H2167" s="0" t="str">
        <f aca="false">VLOOKUP($D2167,metadata!$B$2:$S$451,5,0)</f>
        <v>y</v>
      </c>
      <c r="I2167" s="0" t="str">
        <f aca="false">VLOOKUP($D2167,metadata!$B$2:$S$451,6,0)</f>
        <v>a</v>
      </c>
      <c r="J2167" s="0" t="str">
        <f aca="false">VLOOKUP($D2167,metadata!$B$2:$S$451,7,0)</f>
        <v>i</v>
      </c>
      <c r="K2167" s="0" t="n">
        <f aca="false">VLOOKUP($D2167,metadata!$B$2:$S$451,8,0)</f>
        <v>6</v>
      </c>
      <c r="L2167" s="0" t="n">
        <f aca="false">VLOOKUP($D2167,metadata!$B$2:$S$451,9,0)</f>
        <v>4</v>
      </c>
      <c r="M2167" s="0" t="str">
        <f aca="false">VLOOKUP($D2167,metadata!$B$2:$S$451,10,0)</f>
        <v/>
      </c>
      <c r="N2167" s="0" t="str">
        <f aca="false">VLOOKUP($D2167,metadata!$B$2:$S$451,11,0)</f>
        <v>Drosophila montana</v>
      </c>
      <c r="O2167" s="0" t="str">
        <f aca="false">VLOOKUP($D2167,metadata!$B$2:$S$451,12,0)</f>
        <v>diptera</v>
      </c>
      <c r="P2167" s="0" t="str">
        <f aca="false">VLOOKUP($D2167,metadata!$B$2:$S$451,13,0)</f>
        <v>Paltamo4</v>
      </c>
      <c r="Q2167" s="0" t="n">
        <f aca="false">VLOOKUP($D2167,metadata!$B$2:$S$451,14,0)</f>
        <v>64.4</v>
      </c>
      <c r="R2167" s="0" t="n">
        <f aca="false">VLOOKUP($D2167,metadata!$B$2:$S$451,15,0)</f>
        <v>27.8333333333333</v>
      </c>
      <c r="S2167" s="0" t="str">
        <f aca="false">VLOOKUP($D2167,metadata!$B$2:$S$451,16,0)</f>
        <v/>
      </c>
      <c r="T2167" s="0" t="str">
        <f aca="false">VLOOKUP($D2167,metadata!$B$2:$S$451,17,0)</f>
        <v/>
      </c>
      <c r="U2167" s="0" t="str">
        <f aca="false">VLOOKUP($D2167,metadata!$B$2:$S$451,18,0)</f>
        <v/>
      </c>
      <c r="V2167" s="0" t="n">
        <f aca="false">VLOOKUP($D2167,metadata!$B$2:$Z$451,19,0)</f>
        <v>115</v>
      </c>
      <c r="W2167" s="0" t="str">
        <f aca="false">VLOOKUP($D2167,metadata!$B$2:$Z$451,20,0)</f>
        <v>global average</v>
      </c>
      <c r="X2167" s="0" t="str">
        <f aca="false">VLOOKUP($D2167,metadata!$B$2:$Z$451,21,0)</f>
        <v/>
      </c>
      <c r="Y2167" s="0" t="str">
        <f aca="false">VLOOKUP($D2167,metadata!$B$2:$Z$451,22,0)</f>
        <v>53-1</v>
      </c>
      <c r="Z2167" s="0" t="str">
        <f aca="false">VLOOKUP($D2167,metadata!$B$2:$Z$451,23,0)</f>
        <v/>
      </c>
      <c r="AA2167" s="0" t="str">
        <f aca="false">VLOOKUP($D2167,metadata!$B$2:$Z$451,24,0)</f>
        <v>adult</v>
      </c>
      <c r="AB2167" s="0" t="str">
        <f aca="false">VLOOKUP($D2167,metadata!$B$2:$Z$451,25,0)</f>
        <v/>
      </c>
      <c r="AC2167" s="0" t="n">
        <v>16.0171232876712</v>
      </c>
      <c r="AD2167" s="0" t="n">
        <v>77.7777777777777</v>
      </c>
      <c r="AF2167" s="0" t="n">
        <f aca="false">IF(AE2167="",V2167,AE2167)</f>
        <v>115</v>
      </c>
      <c r="AG2167" s="0" t="n">
        <f aca="false">ROUND(AC2167,1)</f>
        <v>16</v>
      </c>
      <c r="AH2167" s="0" t="n">
        <v>2011</v>
      </c>
      <c r="AI2167" s="0" t="s">
        <v>37</v>
      </c>
      <c r="AJ2167" s="0" t="s">
        <v>37</v>
      </c>
    </row>
    <row r="2168" customFormat="false" ht="13.8" hidden="true" customHeight="false" outlineLevel="0" collapsed="false">
      <c r="C2168" s="0" t="n">
        <v>2176</v>
      </c>
      <c r="D2168" s="3" t="str">
        <f aca="false">VLOOKUP(C2168,$A$1:$B$451,2)</f>
        <v>53-Paltamo4</v>
      </c>
      <c r="E2168" s="0" t="str">
        <f aca="false">VLOOKUP($D2168,metadata!$B$2:$S$451,2,0)</f>
        <v>Tyukmaeva, VI; Salminen, TS; Kankare, M; Knott, KE; Hoikkala, A</v>
      </c>
      <c r="F2168" s="0" t="str">
        <f aca="false">VLOOKUP($D2168,metadata!$B$2:$S$451,3,0)</f>
        <v>Adaptation to a seasonally varying environment: a strong latitudinal cline in reproductive diapause combined with high gene flow in Drosophila montana</v>
      </c>
      <c r="G2168" s="0" t="str">
        <f aca="false">VLOOKUP($D2168,metadata!$B$2:$S$451,4,0)</f>
        <v>10.1002/ece3.14</v>
      </c>
      <c r="H2168" s="0" t="str">
        <f aca="false">VLOOKUP($D2168,metadata!$B$2:$S$451,5,0)</f>
        <v>y</v>
      </c>
      <c r="I2168" s="0" t="str">
        <f aca="false">VLOOKUP($D2168,metadata!$B$2:$S$451,6,0)</f>
        <v>a</v>
      </c>
      <c r="J2168" s="0" t="str">
        <f aca="false">VLOOKUP($D2168,metadata!$B$2:$S$451,7,0)</f>
        <v>i</v>
      </c>
      <c r="K2168" s="0" t="n">
        <f aca="false">VLOOKUP($D2168,metadata!$B$2:$S$451,8,0)</f>
        <v>6</v>
      </c>
      <c r="L2168" s="0" t="n">
        <f aca="false">VLOOKUP($D2168,metadata!$B$2:$S$451,9,0)</f>
        <v>4</v>
      </c>
      <c r="M2168" s="0" t="str">
        <f aca="false">VLOOKUP($D2168,metadata!$B$2:$S$451,10,0)</f>
        <v/>
      </c>
      <c r="N2168" s="0" t="str">
        <f aca="false">VLOOKUP($D2168,metadata!$B$2:$S$451,11,0)</f>
        <v>Drosophila montana</v>
      </c>
      <c r="O2168" s="0" t="str">
        <f aca="false">VLOOKUP($D2168,metadata!$B$2:$S$451,12,0)</f>
        <v>diptera</v>
      </c>
      <c r="P2168" s="0" t="str">
        <f aca="false">VLOOKUP($D2168,metadata!$B$2:$S$451,13,0)</f>
        <v>Paltamo4</v>
      </c>
      <c r="Q2168" s="0" t="n">
        <f aca="false">VLOOKUP($D2168,metadata!$B$2:$S$451,14,0)</f>
        <v>64.4</v>
      </c>
      <c r="R2168" s="0" t="n">
        <f aca="false">VLOOKUP($D2168,metadata!$B$2:$S$451,15,0)</f>
        <v>27.8333333333333</v>
      </c>
      <c r="S2168" s="0" t="str">
        <f aca="false">VLOOKUP($D2168,metadata!$B$2:$S$451,16,0)</f>
        <v/>
      </c>
      <c r="T2168" s="0" t="str">
        <f aca="false">VLOOKUP($D2168,metadata!$B$2:$S$451,17,0)</f>
        <v/>
      </c>
      <c r="U2168" s="0" t="str">
        <f aca="false">VLOOKUP($D2168,metadata!$B$2:$S$451,18,0)</f>
        <v/>
      </c>
      <c r="V2168" s="0" t="n">
        <f aca="false">VLOOKUP($D2168,metadata!$B$2:$Z$451,19,0)</f>
        <v>115</v>
      </c>
      <c r="W2168" s="0" t="str">
        <f aca="false">VLOOKUP($D2168,metadata!$B$2:$Z$451,20,0)</f>
        <v>global average</v>
      </c>
      <c r="X2168" s="0" t="str">
        <f aca="false">VLOOKUP($D2168,metadata!$B$2:$Z$451,21,0)</f>
        <v/>
      </c>
      <c r="Y2168" s="0" t="str">
        <f aca="false">VLOOKUP($D2168,metadata!$B$2:$Z$451,22,0)</f>
        <v>53-1</v>
      </c>
      <c r="Z2168" s="0" t="str">
        <f aca="false">VLOOKUP($D2168,metadata!$B$2:$Z$451,23,0)</f>
        <v/>
      </c>
      <c r="AA2168" s="0" t="str">
        <f aca="false">VLOOKUP($D2168,metadata!$B$2:$Z$451,24,0)</f>
        <v>adult</v>
      </c>
      <c r="AB2168" s="0" t="str">
        <f aca="false">VLOOKUP($D2168,metadata!$B$2:$Z$451,25,0)</f>
        <v/>
      </c>
      <c r="AC2168" s="0" t="n">
        <v>17.6609589041095</v>
      </c>
      <c r="AD2168" s="0" t="n">
        <v>20.6349206349206</v>
      </c>
      <c r="AF2168" s="0" t="n">
        <f aca="false">IF(AE2168="",V2168,AE2168)</f>
        <v>115</v>
      </c>
      <c r="AG2168" s="0" t="n">
        <v>17.5</v>
      </c>
      <c r="AH2168" s="0" t="n">
        <v>2011</v>
      </c>
      <c r="AI2168" s="0" t="s">
        <v>37</v>
      </c>
      <c r="AJ2168" s="0" t="s">
        <v>37</v>
      </c>
    </row>
    <row r="2169" customFormat="false" ht="13.8" hidden="true" customHeight="false" outlineLevel="0" collapsed="false">
      <c r="C2169" s="0" t="n">
        <v>2177</v>
      </c>
      <c r="D2169" s="3" t="str">
        <f aca="false">VLOOKUP(C2169,$A$1:$B$451,2)</f>
        <v>53-Paltamo4</v>
      </c>
      <c r="E2169" s="0" t="str">
        <f aca="false">VLOOKUP($D2169,metadata!$B$2:$S$451,2,0)</f>
        <v>Tyukmaeva, VI; Salminen, TS; Kankare, M; Knott, KE; Hoikkala, A</v>
      </c>
      <c r="F2169" s="0" t="str">
        <f aca="false">VLOOKUP($D2169,metadata!$B$2:$S$451,3,0)</f>
        <v>Adaptation to a seasonally varying environment: a strong latitudinal cline in reproductive diapause combined with high gene flow in Drosophila montana</v>
      </c>
      <c r="G2169" s="0" t="str">
        <f aca="false">VLOOKUP($D2169,metadata!$B$2:$S$451,4,0)</f>
        <v>10.1002/ece3.14</v>
      </c>
      <c r="H2169" s="0" t="str">
        <f aca="false">VLOOKUP($D2169,metadata!$B$2:$S$451,5,0)</f>
        <v>y</v>
      </c>
      <c r="I2169" s="0" t="str">
        <f aca="false">VLOOKUP($D2169,metadata!$B$2:$S$451,6,0)</f>
        <v>a</v>
      </c>
      <c r="J2169" s="0" t="str">
        <f aca="false">VLOOKUP($D2169,metadata!$B$2:$S$451,7,0)</f>
        <v>i</v>
      </c>
      <c r="K2169" s="0" t="n">
        <f aca="false">VLOOKUP($D2169,metadata!$B$2:$S$451,8,0)</f>
        <v>6</v>
      </c>
      <c r="L2169" s="0" t="n">
        <f aca="false">VLOOKUP($D2169,metadata!$B$2:$S$451,9,0)</f>
        <v>4</v>
      </c>
      <c r="M2169" s="0" t="str">
        <f aca="false">VLOOKUP($D2169,metadata!$B$2:$S$451,10,0)</f>
        <v/>
      </c>
      <c r="N2169" s="0" t="str">
        <f aca="false">VLOOKUP($D2169,metadata!$B$2:$S$451,11,0)</f>
        <v>Drosophila montana</v>
      </c>
      <c r="O2169" s="0" t="str">
        <f aca="false">VLOOKUP($D2169,metadata!$B$2:$S$451,12,0)</f>
        <v>diptera</v>
      </c>
      <c r="P2169" s="0" t="str">
        <f aca="false">VLOOKUP($D2169,metadata!$B$2:$S$451,13,0)</f>
        <v>Paltamo4</v>
      </c>
      <c r="Q2169" s="0" t="n">
        <f aca="false">VLOOKUP($D2169,metadata!$B$2:$S$451,14,0)</f>
        <v>64.4</v>
      </c>
      <c r="R2169" s="0" t="n">
        <f aca="false">VLOOKUP($D2169,metadata!$B$2:$S$451,15,0)</f>
        <v>27.8333333333333</v>
      </c>
      <c r="S2169" s="0" t="str">
        <f aca="false">VLOOKUP($D2169,metadata!$B$2:$S$451,16,0)</f>
        <v/>
      </c>
      <c r="T2169" s="0" t="str">
        <f aca="false">VLOOKUP($D2169,metadata!$B$2:$S$451,17,0)</f>
        <v/>
      </c>
      <c r="U2169" s="0" t="str">
        <f aca="false">VLOOKUP($D2169,metadata!$B$2:$S$451,18,0)</f>
        <v/>
      </c>
      <c r="V2169" s="0" t="n">
        <f aca="false">VLOOKUP($D2169,metadata!$B$2:$Z$451,19,0)</f>
        <v>115</v>
      </c>
      <c r="W2169" s="0" t="str">
        <f aca="false">VLOOKUP($D2169,metadata!$B$2:$Z$451,20,0)</f>
        <v>global average</v>
      </c>
      <c r="X2169" s="0" t="str">
        <f aca="false">VLOOKUP($D2169,metadata!$B$2:$Z$451,21,0)</f>
        <v/>
      </c>
      <c r="Y2169" s="0" t="str">
        <f aca="false">VLOOKUP($D2169,metadata!$B$2:$Z$451,22,0)</f>
        <v>53-1</v>
      </c>
      <c r="Z2169" s="0" t="str">
        <f aca="false">VLOOKUP($D2169,metadata!$B$2:$Z$451,23,0)</f>
        <v/>
      </c>
      <c r="AA2169" s="0" t="str">
        <f aca="false">VLOOKUP($D2169,metadata!$B$2:$Z$451,24,0)</f>
        <v>adult</v>
      </c>
      <c r="AB2169" s="0" t="str">
        <f aca="false">VLOOKUP($D2169,metadata!$B$2:$Z$451,25,0)</f>
        <v/>
      </c>
      <c r="AC2169" s="0" t="n">
        <v>19.167808219178</v>
      </c>
      <c r="AD2169" s="0" t="n">
        <v>7.93650793650792</v>
      </c>
      <c r="AF2169" s="0" t="n">
        <f aca="false">IF(AE2169="",V2169,AE2169)</f>
        <v>115</v>
      </c>
      <c r="AG2169" s="0" t="n">
        <v>19</v>
      </c>
      <c r="AH2169" s="0" t="n">
        <v>2011</v>
      </c>
      <c r="AI2169" s="0" t="s">
        <v>37</v>
      </c>
      <c r="AJ2169" s="0" t="s">
        <v>37</v>
      </c>
    </row>
    <row r="2170" customFormat="false" ht="13.8" hidden="true" customHeight="false" outlineLevel="0" collapsed="false">
      <c r="C2170" s="0" t="n">
        <v>2178</v>
      </c>
      <c r="D2170" s="3" t="str">
        <f aca="false">VLOOKUP(C2170,$A$1:$B$451,2)</f>
        <v>53-Paltamo4</v>
      </c>
      <c r="E2170" s="0" t="str">
        <f aca="false">VLOOKUP($D2170,metadata!$B$2:$S$451,2,0)</f>
        <v>Tyukmaeva, VI; Salminen, TS; Kankare, M; Knott, KE; Hoikkala, A</v>
      </c>
      <c r="F2170" s="0" t="str">
        <f aca="false">VLOOKUP($D2170,metadata!$B$2:$S$451,3,0)</f>
        <v>Adaptation to a seasonally varying environment: a strong latitudinal cline in reproductive diapause combined with high gene flow in Drosophila montana</v>
      </c>
      <c r="G2170" s="0" t="str">
        <f aca="false">VLOOKUP($D2170,metadata!$B$2:$S$451,4,0)</f>
        <v>10.1002/ece3.14</v>
      </c>
      <c r="H2170" s="0" t="str">
        <f aca="false">VLOOKUP($D2170,metadata!$B$2:$S$451,5,0)</f>
        <v>y</v>
      </c>
      <c r="I2170" s="0" t="str">
        <f aca="false">VLOOKUP($D2170,metadata!$B$2:$S$451,6,0)</f>
        <v>a</v>
      </c>
      <c r="J2170" s="0" t="str">
        <f aca="false">VLOOKUP($D2170,metadata!$B$2:$S$451,7,0)</f>
        <v>i</v>
      </c>
      <c r="K2170" s="0" t="n">
        <f aca="false">VLOOKUP($D2170,metadata!$B$2:$S$451,8,0)</f>
        <v>6</v>
      </c>
      <c r="L2170" s="0" t="n">
        <f aca="false">VLOOKUP($D2170,metadata!$B$2:$S$451,9,0)</f>
        <v>4</v>
      </c>
      <c r="M2170" s="0" t="str">
        <f aca="false">VLOOKUP($D2170,metadata!$B$2:$S$451,10,0)</f>
        <v/>
      </c>
      <c r="N2170" s="0" t="str">
        <f aca="false">VLOOKUP($D2170,metadata!$B$2:$S$451,11,0)</f>
        <v>Drosophila montana</v>
      </c>
      <c r="O2170" s="0" t="str">
        <f aca="false">VLOOKUP($D2170,metadata!$B$2:$S$451,12,0)</f>
        <v>diptera</v>
      </c>
      <c r="P2170" s="0" t="str">
        <f aca="false">VLOOKUP($D2170,metadata!$B$2:$S$451,13,0)</f>
        <v>Paltamo4</v>
      </c>
      <c r="Q2170" s="0" t="n">
        <f aca="false">VLOOKUP($D2170,metadata!$B$2:$S$451,14,0)</f>
        <v>64.4</v>
      </c>
      <c r="R2170" s="0" t="n">
        <f aca="false">VLOOKUP($D2170,metadata!$B$2:$S$451,15,0)</f>
        <v>27.8333333333333</v>
      </c>
      <c r="S2170" s="0" t="str">
        <f aca="false">VLOOKUP($D2170,metadata!$B$2:$S$451,16,0)</f>
        <v/>
      </c>
      <c r="T2170" s="0" t="str">
        <f aca="false">VLOOKUP($D2170,metadata!$B$2:$S$451,17,0)</f>
        <v/>
      </c>
      <c r="U2170" s="0" t="str">
        <f aca="false">VLOOKUP($D2170,metadata!$B$2:$S$451,18,0)</f>
        <v/>
      </c>
      <c r="V2170" s="0" t="n">
        <f aca="false">VLOOKUP($D2170,metadata!$B$2:$Z$451,19,0)</f>
        <v>115</v>
      </c>
      <c r="W2170" s="0" t="str">
        <f aca="false">VLOOKUP($D2170,metadata!$B$2:$Z$451,20,0)</f>
        <v>global average</v>
      </c>
      <c r="X2170" s="0" t="str">
        <f aca="false">VLOOKUP($D2170,metadata!$B$2:$Z$451,21,0)</f>
        <v/>
      </c>
      <c r="Y2170" s="0" t="str">
        <f aca="false">VLOOKUP($D2170,metadata!$B$2:$Z$451,22,0)</f>
        <v>53-1</v>
      </c>
      <c r="Z2170" s="0" t="str">
        <f aca="false">VLOOKUP($D2170,metadata!$B$2:$Z$451,23,0)</f>
        <v/>
      </c>
      <c r="AA2170" s="0" t="str">
        <f aca="false">VLOOKUP($D2170,metadata!$B$2:$Z$451,24,0)</f>
        <v>adult</v>
      </c>
      <c r="AB2170" s="0" t="str">
        <f aca="false">VLOOKUP($D2170,metadata!$B$2:$Z$451,25,0)</f>
        <v/>
      </c>
      <c r="AC2170" s="0" t="n">
        <v>20.5890410958904</v>
      </c>
      <c r="AD2170" s="0" t="n">
        <v>4.76190476190475</v>
      </c>
      <c r="AF2170" s="0" t="n">
        <f aca="false">IF(AE2170="",V2170,AE2170)</f>
        <v>115</v>
      </c>
      <c r="AG2170" s="0" t="n">
        <v>20.5</v>
      </c>
      <c r="AH2170" s="0" t="n">
        <v>2011</v>
      </c>
      <c r="AI2170" s="0" t="s">
        <v>37</v>
      </c>
      <c r="AJ2170" s="0" t="s">
        <v>37</v>
      </c>
    </row>
    <row r="2171" customFormat="false" ht="13.8" hidden="true" customHeight="false" outlineLevel="0" collapsed="false">
      <c r="C2171" s="0" t="n">
        <v>2179</v>
      </c>
      <c r="D2171" s="3" t="str">
        <f aca="false">VLOOKUP(C2171,$A$1:$B$451,2)</f>
        <v>53-Jyväskylä1</v>
      </c>
      <c r="E2171" s="0" t="str">
        <f aca="false">VLOOKUP($D2171,metadata!$B$2:$S$451,2,0)</f>
        <v>Tyukmaeva, VI; Salminen, TS; Kankare, M; Knott, KE; Hoikkala, A</v>
      </c>
      <c r="F2171" s="0" t="str">
        <f aca="false">VLOOKUP($D2171,metadata!$B$2:$S$451,3,0)</f>
        <v>Adaptation to a seasonally varying environment: a strong latitudinal cline in reproductive diapause combined with high gene flow in Drosophila montana</v>
      </c>
      <c r="G2171" s="0" t="str">
        <f aca="false">VLOOKUP($D2171,metadata!$B$2:$S$451,4,0)</f>
        <v>10.1002/ece3.14</v>
      </c>
      <c r="H2171" s="0" t="str">
        <f aca="false">VLOOKUP($D2171,metadata!$B$2:$S$451,5,0)</f>
        <v>y</v>
      </c>
      <c r="I2171" s="0" t="str">
        <f aca="false">VLOOKUP($D2171,metadata!$B$2:$S$451,6,0)</f>
        <v>a</v>
      </c>
      <c r="J2171" s="0" t="str">
        <f aca="false">VLOOKUP($D2171,metadata!$B$2:$S$451,7,0)</f>
        <v>i</v>
      </c>
      <c r="K2171" s="0" t="n">
        <f aca="false">VLOOKUP($D2171,metadata!$B$2:$S$451,8,0)</f>
        <v>6</v>
      </c>
      <c r="L2171" s="0" t="n">
        <f aca="false">VLOOKUP($D2171,metadata!$B$2:$S$451,9,0)</f>
        <v>4</v>
      </c>
      <c r="M2171" s="0" t="str">
        <f aca="false">VLOOKUP($D2171,metadata!$B$2:$S$451,10,0)</f>
        <v/>
      </c>
      <c r="N2171" s="0" t="str">
        <f aca="false">VLOOKUP($D2171,metadata!$B$2:$S$451,11,0)</f>
        <v>Drosophila montana</v>
      </c>
      <c r="O2171" s="0" t="str">
        <f aca="false">VLOOKUP($D2171,metadata!$B$2:$S$451,12,0)</f>
        <v>diptera</v>
      </c>
      <c r="P2171" s="0" t="str">
        <f aca="false">VLOOKUP($D2171,metadata!$B$2:$S$451,13,0)</f>
        <v>Jyväskylä1</v>
      </c>
      <c r="Q2171" s="0" t="n">
        <f aca="false">VLOOKUP($D2171,metadata!$B$2:$S$451,14,0)</f>
        <v>61.2333333333333</v>
      </c>
      <c r="R2171" s="0" t="n">
        <f aca="false">VLOOKUP($D2171,metadata!$B$2:$S$451,15,0)</f>
        <v>25.7333333333333</v>
      </c>
      <c r="S2171" s="0" t="str">
        <f aca="false">VLOOKUP($D2171,metadata!$B$2:$S$451,16,0)</f>
        <v/>
      </c>
      <c r="T2171" s="0" t="str">
        <f aca="false">VLOOKUP($D2171,metadata!$B$2:$S$451,17,0)</f>
        <v/>
      </c>
      <c r="U2171" s="0" t="str">
        <f aca="false">VLOOKUP($D2171,metadata!$B$2:$S$451,18,0)</f>
        <v/>
      </c>
      <c r="V2171" s="0" t="n">
        <f aca="false">VLOOKUP($D2171,metadata!$B$2:$Z$451,19,0)</f>
        <v>115</v>
      </c>
      <c r="W2171" s="0" t="str">
        <f aca="false">VLOOKUP($D2171,metadata!$B$2:$Z$451,20,0)</f>
        <v>global average</v>
      </c>
      <c r="X2171" s="0" t="str">
        <f aca="false">VLOOKUP($D2171,metadata!$B$2:$Z$451,21,0)</f>
        <v/>
      </c>
      <c r="Y2171" s="0" t="str">
        <f aca="false">VLOOKUP($D2171,metadata!$B$2:$Z$451,22,0)</f>
        <v>53-3</v>
      </c>
      <c r="Z2171" s="0" t="str">
        <f aca="false">VLOOKUP($D2171,metadata!$B$2:$Z$451,23,0)</f>
        <v/>
      </c>
      <c r="AA2171" s="0" t="str">
        <f aca="false">VLOOKUP($D2171,metadata!$B$2:$Z$451,24,0)</f>
        <v>adult</v>
      </c>
      <c r="AB2171" s="0" t="str">
        <f aca="false">VLOOKUP($D2171,metadata!$B$2:$Z$451,25,0)</f>
        <v/>
      </c>
      <c r="AC2171" s="0" t="n">
        <v>16.0161857846586</v>
      </c>
      <c r="AD2171" s="0" t="n">
        <v>93.8775510204081</v>
      </c>
      <c r="AF2171" s="0" t="n">
        <f aca="false">IF(AE2171="",V2171,AE2171)</f>
        <v>115</v>
      </c>
      <c r="AG2171" s="0" t="n">
        <f aca="false">ROUND(AC2171,1)</f>
        <v>16</v>
      </c>
      <c r="AH2171" s="0" t="n">
        <v>2011</v>
      </c>
      <c r="AI2171" s="0" t="s">
        <v>37</v>
      </c>
      <c r="AJ2171" s="0" t="s">
        <v>37</v>
      </c>
    </row>
    <row r="2172" customFormat="false" ht="13.8" hidden="true" customHeight="false" outlineLevel="0" collapsed="false">
      <c r="C2172" s="0" t="n">
        <v>2180</v>
      </c>
      <c r="D2172" s="3" t="str">
        <f aca="false">VLOOKUP(C2172,$A$1:$B$451,2)</f>
        <v>53-Jyväskylä1</v>
      </c>
      <c r="E2172" s="0" t="str">
        <f aca="false">VLOOKUP($D2172,metadata!$B$2:$S$451,2,0)</f>
        <v>Tyukmaeva, VI; Salminen, TS; Kankare, M; Knott, KE; Hoikkala, A</v>
      </c>
      <c r="F2172" s="0" t="str">
        <f aca="false">VLOOKUP($D2172,metadata!$B$2:$S$451,3,0)</f>
        <v>Adaptation to a seasonally varying environment: a strong latitudinal cline in reproductive diapause combined with high gene flow in Drosophila montana</v>
      </c>
      <c r="G2172" s="0" t="str">
        <f aca="false">VLOOKUP($D2172,metadata!$B$2:$S$451,4,0)</f>
        <v>10.1002/ece3.14</v>
      </c>
      <c r="H2172" s="0" t="str">
        <f aca="false">VLOOKUP($D2172,metadata!$B$2:$S$451,5,0)</f>
        <v>y</v>
      </c>
      <c r="I2172" s="0" t="str">
        <f aca="false">VLOOKUP($D2172,metadata!$B$2:$S$451,6,0)</f>
        <v>a</v>
      </c>
      <c r="J2172" s="0" t="str">
        <f aca="false">VLOOKUP($D2172,metadata!$B$2:$S$451,7,0)</f>
        <v>i</v>
      </c>
      <c r="K2172" s="0" t="n">
        <f aca="false">VLOOKUP($D2172,metadata!$B$2:$S$451,8,0)</f>
        <v>6</v>
      </c>
      <c r="L2172" s="0" t="n">
        <f aca="false">VLOOKUP($D2172,metadata!$B$2:$S$451,9,0)</f>
        <v>4</v>
      </c>
      <c r="M2172" s="0" t="str">
        <f aca="false">VLOOKUP($D2172,metadata!$B$2:$S$451,10,0)</f>
        <v/>
      </c>
      <c r="N2172" s="0" t="str">
        <f aca="false">VLOOKUP($D2172,metadata!$B$2:$S$451,11,0)</f>
        <v>Drosophila montana</v>
      </c>
      <c r="O2172" s="0" t="str">
        <f aca="false">VLOOKUP($D2172,metadata!$B$2:$S$451,12,0)</f>
        <v>diptera</v>
      </c>
      <c r="P2172" s="0" t="str">
        <f aca="false">VLOOKUP($D2172,metadata!$B$2:$S$451,13,0)</f>
        <v>Jyväskylä1</v>
      </c>
      <c r="Q2172" s="0" t="n">
        <f aca="false">VLOOKUP($D2172,metadata!$B$2:$S$451,14,0)</f>
        <v>61.2333333333333</v>
      </c>
      <c r="R2172" s="0" t="n">
        <f aca="false">VLOOKUP($D2172,metadata!$B$2:$S$451,15,0)</f>
        <v>25.7333333333333</v>
      </c>
      <c r="S2172" s="0" t="str">
        <f aca="false">VLOOKUP($D2172,metadata!$B$2:$S$451,16,0)</f>
        <v/>
      </c>
      <c r="T2172" s="0" t="str">
        <f aca="false">VLOOKUP($D2172,metadata!$B$2:$S$451,17,0)</f>
        <v/>
      </c>
      <c r="U2172" s="0" t="str">
        <f aca="false">VLOOKUP($D2172,metadata!$B$2:$S$451,18,0)</f>
        <v/>
      </c>
      <c r="V2172" s="0" t="n">
        <f aca="false">VLOOKUP($D2172,metadata!$B$2:$Z$451,19,0)</f>
        <v>115</v>
      </c>
      <c r="W2172" s="0" t="str">
        <f aca="false">VLOOKUP($D2172,metadata!$B$2:$Z$451,20,0)</f>
        <v>global average</v>
      </c>
      <c r="X2172" s="0" t="str">
        <f aca="false">VLOOKUP($D2172,metadata!$B$2:$Z$451,21,0)</f>
        <v/>
      </c>
      <c r="Y2172" s="0" t="str">
        <f aca="false">VLOOKUP($D2172,metadata!$B$2:$Z$451,22,0)</f>
        <v>53-3</v>
      </c>
      <c r="Z2172" s="0" t="str">
        <f aca="false">VLOOKUP($D2172,metadata!$B$2:$Z$451,23,0)</f>
        <v/>
      </c>
      <c r="AA2172" s="0" t="str">
        <f aca="false">VLOOKUP($D2172,metadata!$B$2:$Z$451,24,0)</f>
        <v>adult</v>
      </c>
      <c r="AB2172" s="0" t="str">
        <f aca="false">VLOOKUP($D2172,metadata!$B$2:$Z$451,25,0)</f>
        <v/>
      </c>
      <c r="AC2172" s="0" t="n">
        <v>17.6624208304011</v>
      </c>
      <c r="AD2172" s="0" t="n">
        <v>42.0408163265306</v>
      </c>
      <c r="AF2172" s="0" t="n">
        <f aca="false">IF(AE2172="",V2172,AE2172)</f>
        <v>115</v>
      </c>
      <c r="AG2172" s="0" t="n">
        <v>17.5</v>
      </c>
      <c r="AH2172" s="0" t="n">
        <v>2011</v>
      </c>
      <c r="AI2172" s="0" t="s">
        <v>37</v>
      </c>
      <c r="AJ2172" s="0" t="s">
        <v>37</v>
      </c>
    </row>
    <row r="2173" customFormat="false" ht="13.8" hidden="true" customHeight="false" outlineLevel="0" collapsed="false">
      <c r="C2173" s="0" t="n">
        <v>2181</v>
      </c>
      <c r="D2173" s="3" t="str">
        <f aca="false">VLOOKUP(C2173,$A$1:$B$451,2)</f>
        <v>53-Jyväskylä1</v>
      </c>
      <c r="E2173" s="0" t="str">
        <f aca="false">VLOOKUP($D2173,metadata!$B$2:$S$451,2,0)</f>
        <v>Tyukmaeva, VI; Salminen, TS; Kankare, M; Knott, KE; Hoikkala, A</v>
      </c>
      <c r="F2173" s="0" t="str">
        <f aca="false">VLOOKUP($D2173,metadata!$B$2:$S$451,3,0)</f>
        <v>Adaptation to a seasonally varying environment: a strong latitudinal cline in reproductive diapause combined with high gene flow in Drosophila montana</v>
      </c>
      <c r="G2173" s="0" t="str">
        <f aca="false">VLOOKUP($D2173,metadata!$B$2:$S$451,4,0)</f>
        <v>10.1002/ece3.14</v>
      </c>
      <c r="H2173" s="0" t="str">
        <f aca="false">VLOOKUP($D2173,metadata!$B$2:$S$451,5,0)</f>
        <v>y</v>
      </c>
      <c r="I2173" s="0" t="str">
        <f aca="false">VLOOKUP($D2173,metadata!$B$2:$S$451,6,0)</f>
        <v>a</v>
      </c>
      <c r="J2173" s="0" t="str">
        <f aca="false">VLOOKUP($D2173,metadata!$B$2:$S$451,7,0)</f>
        <v>i</v>
      </c>
      <c r="K2173" s="0" t="n">
        <f aca="false">VLOOKUP($D2173,metadata!$B$2:$S$451,8,0)</f>
        <v>6</v>
      </c>
      <c r="L2173" s="0" t="n">
        <f aca="false">VLOOKUP($D2173,metadata!$B$2:$S$451,9,0)</f>
        <v>4</v>
      </c>
      <c r="M2173" s="0" t="str">
        <f aca="false">VLOOKUP($D2173,metadata!$B$2:$S$451,10,0)</f>
        <v/>
      </c>
      <c r="N2173" s="0" t="str">
        <f aca="false">VLOOKUP($D2173,metadata!$B$2:$S$451,11,0)</f>
        <v>Drosophila montana</v>
      </c>
      <c r="O2173" s="0" t="str">
        <f aca="false">VLOOKUP($D2173,metadata!$B$2:$S$451,12,0)</f>
        <v>diptera</v>
      </c>
      <c r="P2173" s="0" t="str">
        <f aca="false">VLOOKUP($D2173,metadata!$B$2:$S$451,13,0)</f>
        <v>Jyväskylä1</v>
      </c>
      <c r="Q2173" s="0" t="n">
        <f aca="false">VLOOKUP($D2173,metadata!$B$2:$S$451,14,0)</f>
        <v>61.2333333333333</v>
      </c>
      <c r="R2173" s="0" t="n">
        <f aca="false">VLOOKUP($D2173,metadata!$B$2:$S$451,15,0)</f>
        <v>25.7333333333333</v>
      </c>
      <c r="S2173" s="0" t="str">
        <f aca="false">VLOOKUP($D2173,metadata!$B$2:$S$451,16,0)</f>
        <v/>
      </c>
      <c r="T2173" s="0" t="str">
        <f aca="false">VLOOKUP($D2173,metadata!$B$2:$S$451,17,0)</f>
        <v/>
      </c>
      <c r="U2173" s="0" t="str">
        <f aca="false">VLOOKUP($D2173,metadata!$B$2:$S$451,18,0)</f>
        <v/>
      </c>
      <c r="V2173" s="0" t="n">
        <f aca="false">VLOOKUP($D2173,metadata!$B$2:$Z$451,19,0)</f>
        <v>115</v>
      </c>
      <c r="W2173" s="0" t="str">
        <f aca="false">VLOOKUP($D2173,metadata!$B$2:$Z$451,20,0)</f>
        <v>global average</v>
      </c>
      <c r="X2173" s="0" t="str">
        <f aca="false">VLOOKUP($D2173,metadata!$B$2:$Z$451,21,0)</f>
        <v/>
      </c>
      <c r="Y2173" s="0" t="str">
        <f aca="false">VLOOKUP($D2173,metadata!$B$2:$Z$451,22,0)</f>
        <v>53-3</v>
      </c>
      <c r="Z2173" s="0" t="str">
        <f aca="false">VLOOKUP($D2173,metadata!$B$2:$Z$451,23,0)</f>
        <v/>
      </c>
      <c r="AA2173" s="0" t="str">
        <f aca="false">VLOOKUP($D2173,metadata!$B$2:$Z$451,24,0)</f>
        <v>adult</v>
      </c>
      <c r="AB2173" s="0" t="str">
        <f aca="false">VLOOKUP($D2173,metadata!$B$2:$Z$451,25,0)</f>
        <v/>
      </c>
      <c r="AC2173" s="0" t="n">
        <v>19.156439127375</v>
      </c>
      <c r="AD2173" s="0" t="n">
        <v>7.34693877551019</v>
      </c>
      <c r="AF2173" s="0" t="n">
        <f aca="false">IF(AE2173="",V2173,AE2173)</f>
        <v>115</v>
      </c>
      <c r="AG2173" s="0" t="n">
        <v>19</v>
      </c>
      <c r="AH2173" s="0" t="n">
        <v>2011</v>
      </c>
      <c r="AI2173" s="0" t="s">
        <v>37</v>
      </c>
      <c r="AJ2173" s="0" t="s">
        <v>37</v>
      </c>
    </row>
    <row r="2174" customFormat="false" ht="13.8" hidden="true" customHeight="false" outlineLevel="0" collapsed="false">
      <c r="C2174" s="0" t="n">
        <v>2182</v>
      </c>
      <c r="D2174" s="3" t="str">
        <f aca="false">VLOOKUP(C2174,$A$1:$B$451,2)</f>
        <v>53-Jyväskylä1</v>
      </c>
      <c r="E2174" s="0" t="str">
        <f aca="false">VLOOKUP($D2174,metadata!$B$2:$S$451,2,0)</f>
        <v>Tyukmaeva, VI; Salminen, TS; Kankare, M; Knott, KE; Hoikkala, A</v>
      </c>
      <c r="F2174" s="0" t="str">
        <f aca="false">VLOOKUP($D2174,metadata!$B$2:$S$451,3,0)</f>
        <v>Adaptation to a seasonally varying environment: a strong latitudinal cline in reproductive diapause combined with high gene flow in Drosophila montana</v>
      </c>
      <c r="G2174" s="0" t="str">
        <f aca="false">VLOOKUP($D2174,metadata!$B$2:$S$451,4,0)</f>
        <v>10.1002/ece3.14</v>
      </c>
      <c r="H2174" s="0" t="str">
        <f aca="false">VLOOKUP($D2174,metadata!$B$2:$S$451,5,0)</f>
        <v>y</v>
      </c>
      <c r="I2174" s="0" t="str">
        <f aca="false">VLOOKUP($D2174,metadata!$B$2:$S$451,6,0)</f>
        <v>a</v>
      </c>
      <c r="J2174" s="0" t="str">
        <f aca="false">VLOOKUP($D2174,metadata!$B$2:$S$451,7,0)</f>
        <v>i</v>
      </c>
      <c r="K2174" s="0" t="n">
        <f aca="false">VLOOKUP($D2174,metadata!$B$2:$S$451,8,0)</f>
        <v>6</v>
      </c>
      <c r="L2174" s="0" t="n">
        <f aca="false">VLOOKUP($D2174,metadata!$B$2:$S$451,9,0)</f>
        <v>4</v>
      </c>
      <c r="M2174" s="0" t="str">
        <f aca="false">VLOOKUP($D2174,metadata!$B$2:$S$451,10,0)</f>
        <v/>
      </c>
      <c r="N2174" s="0" t="str">
        <f aca="false">VLOOKUP($D2174,metadata!$B$2:$S$451,11,0)</f>
        <v>Drosophila montana</v>
      </c>
      <c r="O2174" s="0" t="str">
        <f aca="false">VLOOKUP($D2174,metadata!$B$2:$S$451,12,0)</f>
        <v>diptera</v>
      </c>
      <c r="P2174" s="0" t="str">
        <f aca="false">VLOOKUP($D2174,metadata!$B$2:$S$451,13,0)</f>
        <v>Jyväskylä1</v>
      </c>
      <c r="Q2174" s="0" t="n">
        <f aca="false">VLOOKUP($D2174,metadata!$B$2:$S$451,14,0)</f>
        <v>61.2333333333333</v>
      </c>
      <c r="R2174" s="0" t="n">
        <f aca="false">VLOOKUP($D2174,metadata!$B$2:$S$451,15,0)</f>
        <v>25.7333333333333</v>
      </c>
      <c r="S2174" s="0" t="str">
        <f aca="false">VLOOKUP($D2174,metadata!$B$2:$S$451,16,0)</f>
        <v/>
      </c>
      <c r="T2174" s="0" t="str">
        <f aca="false">VLOOKUP($D2174,metadata!$B$2:$S$451,17,0)</f>
        <v/>
      </c>
      <c r="U2174" s="0" t="str">
        <f aca="false">VLOOKUP($D2174,metadata!$B$2:$S$451,18,0)</f>
        <v/>
      </c>
      <c r="V2174" s="0" t="n">
        <f aca="false">VLOOKUP($D2174,metadata!$B$2:$Z$451,19,0)</f>
        <v>115</v>
      </c>
      <c r="W2174" s="0" t="str">
        <f aca="false">VLOOKUP($D2174,metadata!$B$2:$Z$451,20,0)</f>
        <v>global average</v>
      </c>
      <c r="X2174" s="0" t="str">
        <f aca="false">VLOOKUP($D2174,metadata!$B$2:$Z$451,21,0)</f>
        <v/>
      </c>
      <c r="Y2174" s="0" t="str">
        <f aca="false">VLOOKUP($D2174,metadata!$B$2:$Z$451,22,0)</f>
        <v>53-3</v>
      </c>
      <c r="Z2174" s="0" t="str">
        <f aca="false">VLOOKUP($D2174,metadata!$B$2:$Z$451,23,0)</f>
        <v/>
      </c>
      <c r="AA2174" s="0" t="str">
        <f aca="false">VLOOKUP($D2174,metadata!$B$2:$Z$451,24,0)</f>
        <v>adult</v>
      </c>
      <c r="AB2174" s="0" t="str">
        <f aca="false">VLOOKUP($D2174,metadata!$B$2:$Z$451,25,0)</f>
        <v/>
      </c>
      <c r="AC2174" s="0" t="n">
        <v>20.5527093596059</v>
      </c>
      <c r="AD2174" s="0" t="n">
        <v>5.71428571428572</v>
      </c>
      <c r="AF2174" s="0" t="n">
        <f aca="false">IF(AE2174="",V2174,AE2174)</f>
        <v>115</v>
      </c>
      <c r="AG2174" s="0" t="n">
        <v>20.5</v>
      </c>
      <c r="AH2174" s="0" t="n">
        <v>2011</v>
      </c>
      <c r="AI2174" s="0" t="s">
        <v>37</v>
      </c>
      <c r="AJ2174" s="0" t="s">
        <v>37</v>
      </c>
    </row>
    <row r="2175" customFormat="false" ht="13.8" hidden="true" customHeight="false" outlineLevel="0" collapsed="false">
      <c r="C2175" s="0" t="n">
        <v>2183</v>
      </c>
      <c r="D2175" s="3" t="str">
        <f aca="false">VLOOKUP(C2175,$A$1:$B$451,2)</f>
        <v>53-Jyväskylä2</v>
      </c>
      <c r="E2175" s="0" t="str">
        <f aca="false">VLOOKUP($D2175,metadata!$B$2:$S$451,2,0)</f>
        <v>Tyukmaeva, VI; Salminen, TS; Kankare, M; Knott, KE; Hoikkala, A</v>
      </c>
      <c r="F2175" s="0" t="str">
        <f aca="false">VLOOKUP($D2175,metadata!$B$2:$S$451,3,0)</f>
        <v>Adaptation to a seasonally varying environment: a strong latitudinal cline in reproductive diapause combined with high gene flow in Drosophila montana</v>
      </c>
      <c r="G2175" s="0" t="str">
        <f aca="false">VLOOKUP($D2175,metadata!$B$2:$S$451,4,0)</f>
        <v>10.1002/ece3.14</v>
      </c>
      <c r="H2175" s="0" t="str">
        <f aca="false">VLOOKUP($D2175,metadata!$B$2:$S$451,5,0)</f>
        <v>y</v>
      </c>
      <c r="I2175" s="0" t="str">
        <f aca="false">VLOOKUP($D2175,metadata!$B$2:$S$451,6,0)</f>
        <v>a</v>
      </c>
      <c r="J2175" s="0" t="str">
        <f aca="false">VLOOKUP($D2175,metadata!$B$2:$S$451,7,0)</f>
        <v>i</v>
      </c>
      <c r="K2175" s="0" t="n">
        <f aca="false">VLOOKUP($D2175,metadata!$B$2:$S$451,8,0)</f>
        <v>6</v>
      </c>
      <c r="L2175" s="0" t="n">
        <f aca="false">VLOOKUP($D2175,metadata!$B$2:$S$451,9,0)</f>
        <v>4</v>
      </c>
      <c r="M2175" s="0" t="str">
        <f aca="false">VLOOKUP($D2175,metadata!$B$2:$S$451,10,0)</f>
        <v/>
      </c>
      <c r="N2175" s="0" t="str">
        <f aca="false">VLOOKUP($D2175,metadata!$B$2:$S$451,11,0)</f>
        <v>Drosophila montana</v>
      </c>
      <c r="O2175" s="0" t="str">
        <f aca="false">VLOOKUP($D2175,metadata!$B$2:$S$451,12,0)</f>
        <v>diptera</v>
      </c>
      <c r="P2175" s="0" t="str">
        <f aca="false">VLOOKUP($D2175,metadata!$B$2:$S$451,13,0)</f>
        <v>Jyväskylä2</v>
      </c>
      <c r="Q2175" s="0" t="n">
        <f aca="false">VLOOKUP($D2175,metadata!$B$2:$S$451,14,0)</f>
        <v>61.2333333333333</v>
      </c>
      <c r="R2175" s="0" t="n">
        <f aca="false">VLOOKUP($D2175,metadata!$B$2:$S$451,15,0)</f>
        <v>25.7333333333333</v>
      </c>
      <c r="S2175" s="0" t="str">
        <f aca="false">VLOOKUP($D2175,metadata!$B$2:$S$451,16,0)</f>
        <v/>
      </c>
      <c r="T2175" s="0" t="str">
        <f aca="false">VLOOKUP($D2175,metadata!$B$2:$S$451,17,0)</f>
        <v/>
      </c>
      <c r="U2175" s="0" t="str">
        <f aca="false">VLOOKUP($D2175,metadata!$B$2:$S$451,18,0)</f>
        <v/>
      </c>
      <c r="V2175" s="0" t="n">
        <f aca="false">VLOOKUP($D2175,metadata!$B$2:$Z$451,19,0)</f>
        <v>115</v>
      </c>
      <c r="W2175" s="0" t="str">
        <f aca="false">VLOOKUP($D2175,metadata!$B$2:$Z$451,20,0)</f>
        <v>global average</v>
      </c>
      <c r="X2175" s="0" t="str">
        <f aca="false">VLOOKUP($D2175,metadata!$B$2:$Z$451,21,0)</f>
        <v/>
      </c>
      <c r="Y2175" s="0" t="str">
        <f aca="false">VLOOKUP($D2175,metadata!$B$2:$Z$451,22,0)</f>
        <v>53-3</v>
      </c>
      <c r="Z2175" s="0" t="str">
        <f aca="false">VLOOKUP($D2175,metadata!$B$2:$Z$451,23,0)</f>
        <v/>
      </c>
      <c r="AA2175" s="0" t="str">
        <f aca="false">VLOOKUP($D2175,metadata!$B$2:$Z$451,24,0)</f>
        <v>adult</v>
      </c>
      <c r="AB2175" s="0" t="str">
        <f aca="false">VLOOKUP($D2175,metadata!$B$2:$Z$451,25,0)</f>
        <v/>
      </c>
      <c r="AC2175" s="0" t="n">
        <v>16.0147783251231</v>
      </c>
      <c r="AD2175" s="0" t="n">
        <v>85.7142857142857</v>
      </c>
      <c r="AF2175" s="0" t="n">
        <f aca="false">IF(AE2175="",V2175,AE2175)</f>
        <v>115</v>
      </c>
      <c r="AG2175" s="0" t="n">
        <f aca="false">ROUND(AC2175,1)</f>
        <v>16</v>
      </c>
      <c r="AH2175" s="0" t="n">
        <v>2011</v>
      </c>
      <c r="AI2175" s="0" t="s">
        <v>37</v>
      </c>
      <c r="AJ2175" s="0" t="s">
        <v>37</v>
      </c>
    </row>
    <row r="2176" customFormat="false" ht="13.8" hidden="true" customHeight="false" outlineLevel="0" collapsed="false">
      <c r="C2176" s="0" t="n">
        <v>2184</v>
      </c>
      <c r="D2176" s="3" t="str">
        <f aca="false">VLOOKUP(C2176,$A$1:$B$451,2)</f>
        <v>53-Jyväskylä2</v>
      </c>
      <c r="E2176" s="0" t="str">
        <f aca="false">VLOOKUP($D2176,metadata!$B$2:$S$451,2,0)</f>
        <v>Tyukmaeva, VI; Salminen, TS; Kankare, M; Knott, KE; Hoikkala, A</v>
      </c>
      <c r="F2176" s="0" t="str">
        <f aca="false">VLOOKUP($D2176,metadata!$B$2:$S$451,3,0)</f>
        <v>Adaptation to a seasonally varying environment: a strong latitudinal cline in reproductive diapause combined with high gene flow in Drosophila montana</v>
      </c>
      <c r="G2176" s="0" t="str">
        <f aca="false">VLOOKUP($D2176,metadata!$B$2:$S$451,4,0)</f>
        <v>10.1002/ece3.14</v>
      </c>
      <c r="H2176" s="0" t="str">
        <f aca="false">VLOOKUP($D2176,metadata!$B$2:$S$451,5,0)</f>
        <v>y</v>
      </c>
      <c r="I2176" s="0" t="str">
        <f aca="false">VLOOKUP($D2176,metadata!$B$2:$S$451,6,0)</f>
        <v>a</v>
      </c>
      <c r="J2176" s="0" t="str">
        <f aca="false">VLOOKUP($D2176,metadata!$B$2:$S$451,7,0)</f>
        <v>i</v>
      </c>
      <c r="K2176" s="0" t="n">
        <f aca="false">VLOOKUP($D2176,metadata!$B$2:$S$451,8,0)</f>
        <v>6</v>
      </c>
      <c r="L2176" s="0" t="n">
        <f aca="false">VLOOKUP($D2176,metadata!$B$2:$S$451,9,0)</f>
        <v>4</v>
      </c>
      <c r="M2176" s="0" t="str">
        <f aca="false">VLOOKUP($D2176,metadata!$B$2:$S$451,10,0)</f>
        <v/>
      </c>
      <c r="N2176" s="0" t="str">
        <f aca="false">VLOOKUP($D2176,metadata!$B$2:$S$451,11,0)</f>
        <v>Drosophila montana</v>
      </c>
      <c r="O2176" s="0" t="str">
        <f aca="false">VLOOKUP($D2176,metadata!$B$2:$S$451,12,0)</f>
        <v>diptera</v>
      </c>
      <c r="P2176" s="0" t="str">
        <f aca="false">VLOOKUP($D2176,metadata!$B$2:$S$451,13,0)</f>
        <v>Jyväskylä2</v>
      </c>
      <c r="Q2176" s="0" t="n">
        <f aca="false">VLOOKUP($D2176,metadata!$B$2:$S$451,14,0)</f>
        <v>61.2333333333333</v>
      </c>
      <c r="R2176" s="0" t="n">
        <f aca="false">VLOOKUP($D2176,metadata!$B$2:$S$451,15,0)</f>
        <v>25.7333333333333</v>
      </c>
      <c r="S2176" s="0" t="str">
        <f aca="false">VLOOKUP($D2176,metadata!$B$2:$S$451,16,0)</f>
        <v/>
      </c>
      <c r="T2176" s="0" t="str">
        <f aca="false">VLOOKUP($D2176,metadata!$B$2:$S$451,17,0)</f>
        <v/>
      </c>
      <c r="U2176" s="0" t="str">
        <f aca="false">VLOOKUP($D2176,metadata!$B$2:$S$451,18,0)</f>
        <v/>
      </c>
      <c r="V2176" s="0" t="n">
        <f aca="false">VLOOKUP($D2176,metadata!$B$2:$Z$451,19,0)</f>
        <v>115</v>
      </c>
      <c r="W2176" s="0" t="str">
        <f aca="false">VLOOKUP($D2176,metadata!$B$2:$Z$451,20,0)</f>
        <v>global average</v>
      </c>
      <c r="X2176" s="0" t="str">
        <f aca="false">VLOOKUP($D2176,metadata!$B$2:$Z$451,21,0)</f>
        <v/>
      </c>
      <c r="Y2176" s="0" t="str">
        <f aca="false">VLOOKUP($D2176,metadata!$B$2:$Z$451,22,0)</f>
        <v>53-3</v>
      </c>
      <c r="Z2176" s="0" t="str">
        <f aca="false">VLOOKUP($D2176,metadata!$B$2:$Z$451,23,0)</f>
        <v/>
      </c>
      <c r="AA2176" s="0" t="str">
        <f aca="false">VLOOKUP($D2176,metadata!$B$2:$Z$451,24,0)</f>
        <v>adult</v>
      </c>
      <c r="AB2176" s="0" t="str">
        <f aca="false">VLOOKUP($D2176,metadata!$B$2:$Z$451,25,0)</f>
        <v/>
      </c>
      <c r="AC2176" s="0" t="n">
        <v>17.6441238564391</v>
      </c>
      <c r="AD2176" s="0" t="n">
        <v>35.9183673469387</v>
      </c>
      <c r="AF2176" s="0" t="n">
        <f aca="false">IF(AE2176="",V2176,AE2176)</f>
        <v>115</v>
      </c>
      <c r="AG2176" s="0" t="n">
        <v>17.5</v>
      </c>
      <c r="AH2176" s="0" t="n">
        <v>2011</v>
      </c>
      <c r="AI2176" s="0" t="s">
        <v>37</v>
      </c>
      <c r="AJ2176" s="0" t="s">
        <v>37</v>
      </c>
    </row>
    <row r="2177" customFormat="false" ht="13.8" hidden="true" customHeight="false" outlineLevel="0" collapsed="false">
      <c r="C2177" s="0" t="n">
        <v>2185</v>
      </c>
      <c r="D2177" s="3" t="str">
        <f aca="false">VLOOKUP(C2177,$A$1:$B$451,2)</f>
        <v>53-Jyväskylä2</v>
      </c>
      <c r="E2177" s="0" t="str">
        <f aca="false">VLOOKUP($D2177,metadata!$B$2:$S$451,2,0)</f>
        <v>Tyukmaeva, VI; Salminen, TS; Kankare, M; Knott, KE; Hoikkala, A</v>
      </c>
      <c r="F2177" s="0" t="str">
        <f aca="false">VLOOKUP($D2177,metadata!$B$2:$S$451,3,0)</f>
        <v>Adaptation to a seasonally varying environment: a strong latitudinal cline in reproductive diapause combined with high gene flow in Drosophila montana</v>
      </c>
      <c r="G2177" s="0" t="str">
        <f aca="false">VLOOKUP($D2177,metadata!$B$2:$S$451,4,0)</f>
        <v>10.1002/ece3.14</v>
      </c>
      <c r="H2177" s="0" t="str">
        <f aca="false">VLOOKUP($D2177,metadata!$B$2:$S$451,5,0)</f>
        <v>y</v>
      </c>
      <c r="I2177" s="0" t="str">
        <f aca="false">VLOOKUP($D2177,metadata!$B$2:$S$451,6,0)</f>
        <v>a</v>
      </c>
      <c r="J2177" s="0" t="str">
        <f aca="false">VLOOKUP($D2177,metadata!$B$2:$S$451,7,0)</f>
        <v>i</v>
      </c>
      <c r="K2177" s="0" t="n">
        <f aca="false">VLOOKUP($D2177,metadata!$B$2:$S$451,8,0)</f>
        <v>6</v>
      </c>
      <c r="L2177" s="0" t="n">
        <f aca="false">VLOOKUP($D2177,metadata!$B$2:$S$451,9,0)</f>
        <v>4</v>
      </c>
      <c r="M2177" s="0" t="str">
        <f aca="false">VLOOKUP($D2177,metadata!$B$2:$S$451,10,0)</f>
        <v/>
      </c>
      <c r="N2177" s="0" t="str">
        <f aca="false">VLOOKUP($D2177,metadata!$B$2:$S$451,11,0)</f>
        <v>Drosophila montana</v>
      </c>
      <c r="O2177" s="0" t="str">
        <f aca="false">VLOOKUP($D2177,metadata!$B$2:$S$451,12,0)</f>
        <v>diptera</v>
      </c>
      <c r="P2177" s="0" t="str">
        <f aca="false">VLOOKUP($D2177,metadata!$B$2:$S$451,13,0)</f>
        <v>Jyväskylä2</v>
      </c>
      <c r="Q2177" s="0" t="n">
        <f aca="false">VLOOKUP($D2177,metadata!$B$2:$S$451,14,0)</f>
        <v>61.2333333333333</v>
      </c>
      <c r="R2177" s="0" t="n">
        <f aca="false">VLOOKUP($D2177,metadata!$B$2:$S$451,15,0)</f>
        <v>25.7333333333333</v>
      </c>
      <c r="S2177" s="0" t="str">
        <f aca="false">VLOOKUP($D2177,metadata!$B$2:$S$451,16,0)</f>
        <v/>
      </c>
      <c r="T2177" s="0" t="str">
        <f aca="false">VLOOKUP($D2177,metadata!$B$2:$S$451,17,0)</f>
        <v/>
      </c>
      <c r="U2177" s="0" t="str">
        <f aca="false">VLOOKUP($D2177,metadata!$B$2:$S$451,18,0)</f>
        <v/>
      </c>
      <c r="V2177" s="0" t="n">
        <f aca="false">VLOOKUP($D2177,metadata!$B$2:$Z$451,19,0)</f>
        <v>115</v>
      </c>
      <c r="W2177" s="0" t="str">
        <f aca="false">VLOOKUP($D2177,metadata!$B$2:$Z$451,20,0)</f>
        <v>global average</v>
      </c>
      <c r="X2177" s="0" t="str">
        <f aca="false">VLOOKUP($D2177,metadata!$B$2:$Z$451,21,0)</f>
        <v/>
      </c>
      <c r="Y2177" s="0" t="str">
        <f aca="false">VLOOKUP($D2177,metadata!$B$2:$Z$451,22,0)</f>
        <v>53-3</v>
      </c>
      <c r="Z2177" s="0" t="str">
        <f aca="false">VLOOKUP($D2177,metadata!$B$2:$Z$451,23,0)</f>
        <v/>
      </c>
      <c r="AA2177" s="0" t="str">
        <f aca="false">VLOOKUP($D2177,metadata!$B$2:$Z$451,24,0)</f>
        <v>adult</v>
      </c>
      <c r="AB2177" s="0" t="str">
        <f aca="false">VLOOKUP($D2177,metadata!$B$2:$Z$451,25,0)</f>
        <v/>
      </c>
      <c r="AC2177" s="0" t="n">
        <v>19.1584095707248</v>
      </c>
      <c r="AD2177" s="0" t="n">
        <v>18.7755102040816</v>
      </c>
      <c r="AF2177" s="0" t="n">
        <f aca="false">IF(AE2177="",V2177,AE2177)</f>
        <v>115</v>
      </c>
      <c r="AG2177" s="0" t="n">
        <v>19</v>
      </c>
      <c r="AH2177" s="0" t="n">
        <v>2011</v>
      </c>
      <c r="AI2177" s="0" t="s">
        <v>37</v>
      </c>
      <c r="AJ2177" s="0" t="s">
        <v>37</v>
      </c>
    </row>
    <row r="2178" customFormat="false" ht="13.8" hidden="true" customHeight="false" outlineLevel="0" collapsed="false">
      <c r="C2178" s="0" t="n">
        <v>2186</v>
      </c>
      <c r="D2178" s="3" t="str">
        <f aca="false">VLOOKUP(C2178,$A$1:$B$451,2)</f>
        <v>53-Jyväskylä2</v>
      </c>
      <c r="E2178" s="0" t="str">
        <f aca="false">VLOOKUP($D2178,metadata!$B$2:$S$451,2,0)</f>
        <v>Tyukmaeva, VI; Salminen, TS; Kankare, M; Knott, KE; Hoikkala, A</v>
      </c>
      <c r="F2178" s="0" t="str">
        <f aca="false">VLOOKUP($D2178,metadata!$B$2:$S$451,3,0)</f>
        <v>Adaptation to a seasonally varying environment: a strong latitudinal cline in reproductive diapause combined with high gene flow in Drosophila montana</v>
      </c>
      <c r="G2178" s="0" t="str">
        <f aca="false">VLOOKUP($D2178,metadata!$B$2:$S$451,4,0)</f>
        <v>10.1002/ece3.14</v>
      </c>
      <c r="H2178" s="0" t="str">
        <f aca="false">VLOOKUP($D2178,metadata!$B$2:$S$451,5,0)</f>
        <v>y</v>
      </c>
      <c r="I2178" s="0" t="str">
        <f aca="false">VLOOKUP($D2178,metadata!$B$2:$S$451,6,0)</f>
        <v>a</v>
      </c>
      <c r="J2178" s="0" t="str">
        <f aca="false">VLOOKUP($D2178,metadata!$B$2:$S$451,7,0)</f>
        <v>i</v>
      </c>
      <c r="K2178" s="0" t="n">
        <f aca="false">VLOOKUP($D2178,metadata!$B$2:$S$451,8,0)</f>
        <v>6</v>
      </c>
      <c r="L2178" s="0" t="n">
        <f aca="false">VLOOKUP($D2178,metadata!$B$2:$S$451,9,0)</f>
        <v>4</v>
      </c>
      <c r="M2178" s="0" t="str">
        <f aca="false">VLOOKUP($D2178,metadata!$B$2:$S$451,10,0)</f>
        <v/>
      </c>
      <c r="N2178" s="0" t="str">
        <f aca="false">VLOOKUP($D2178,metadata!$B$2:$S$451,11,0)</f>
        <v>Drosophila montana</v>
      </c>
      <c r="O2178" s="0" t="str">
        <f aca="false">VLOOKUP($D2178,metadata!$B$2:$S$451,12,0)</f>
        <v>diptera</v>
      </c>
      <c r="P2178" s="0" t="str">
        <f aca="false">VLOOKUP($D2178,metadata!$B$2:$S$451,13,0)</f>
        <v>Jyväskylä2</v>
      </c>
      <c r="Q2178" s="0" t="n">
        <f aca="false">VLOOKUP($D2178,metadata!$B$2:$S$451,14,0)</f>
        <v>61.2333333333333</v>
      </c>
      <c r="R2178" s="0" t="n">
        <f aca="false">VLOOKUP($D2178,metadata!$B$2:$S$451,15,0)</f>
        <v>25.7333333333333</v>
      </c>
      <c r="S2178" s="0" t="str">
        <f aca="false">VLOOKUP($D2178,metadata!$B$2:$S$451,16,0)</f>
        <v/>
      </c>
      <c r="T2178" s="0" t="str">
        <f aca="false">VLOOKUP($D2178,metadata!$B$2:$S$451,17,0)</f>
        <v/>
      </c>
      <c r="U2178" s="0" t="str">
        <f aca="false">VLOOKUP($D2178,metadata!$B$2:$S$451,18,0)</f>
        <v/>
      </c>
      <c r="V2178" s="0" t="n">
        <f aca="false">VLOOKUP($D2178,metadata!$B$2:$Z$451,19,0)</f>
        <v>115</v>
      </c>
      <c r="W2178" s="0" t="str">
        <f aca="false">VLOOKUP($D2178,metadata!$B$2:$Z$451,20,0)</f>
        <v>global average</v>
      </c>
      <c r="X2178" s="0" t="str">
        <f aca="false">VLOOKUP($D2178,metadata!$B$2:$Z$451,21,0)</f>
        <v/>
      </c>
      <c r="Y2178" s="0" t="str">
        <f aca="false">VLOOKUP($D2178,metadata!$B$2:$Z$451,22,0)</f>
        <v>53-3</v>
      </c>
      <c r="Z2178" s="0" t="str">
        <f aca="false">VLOOKUP($D2178,metadata!$B$2:$Z$451,23,0)</f>
        <v/>
      </c>
      <c r="AA2178" s="0" t="str">
        <f aca="false">VLOOKUP($D2178,metadata!$B$2:$Z$451,24,0)</f>
        <v>adult</v>
      </c>
      <c r="AB2178" s="0" t="str">
        <f aca="false">VLOOKUP($D2178,metadata!$B$2:$Z$451,25,0)</f>
        <v/>
      </c>
      <c r="AC2178" s="0" t="n">
        <v>20.5361013370865</v>
      </c>
      <c r="AD2178" s="0" t="n">
        <v>9.38775510204081</v>
      </c>
      <c r="AF2178" s="0" t="n">
        <f aca="false">IF(AE2178="",V2178,AE2178)</f>
        <v>115</v>
      </c>
      <c r="AG2178" s="0" t="n">
        <v>20.5</v>
      </c>
      <c r="AH2178" s="0" t="n">
        <v>2011</v>
      </c>
      <c r="AI2178" s="0" t="s">
        <v>37</v>
      </c>
      <c r="AJ2178" s="0" t="s">
        <v>37</v>
      </c>
    </row>
    <row r="2179" customFormat="false" ht="13.8" hidden="true" customHeight="false" outlineLevel="0" collapsed="false">
      <c r="C2179" s="0" t="n">
        <v>2187</v>
      </c>
      <c r="D2179" s="3" t="str">
        <f aca="false">VLOOKUP(C2179,$A$1:$B$451,2)</f>
        <v>53-Jyväskylä3</v>
      </c>
      <c r="E2179" s="0" t="str">
        <f aca="false">VLOOKUP($D2179,metadata!$B$2:$S$451,2,0)</f>
        <v>Tyukmaeva, VI; Salminen, TS; Kankare, M; Knott, KE; Hoikkala, A</v>
      </c>
      <c r="F2179" s="0" t="str">
        <f aca="false">VLOOKUP($D2179,metadata!$B$2:$S$451,3,0)</f>
        <v>Adaptation to a seasonally varying environment: a strong latitudinal cline in reproductive diapause combined with high gene flow in Drosophila montana</v>
      </c>
      <c r="G2179" s="0" t="str">
        <f aca="false">VLOOKUP($D2179,metadata!$B$2:$S$451,4,0)</f>
        <v>10.1002/ece3.14</v>
      </c>
      <c r="H2179" s="0" t="str">
        <f aca="false">VLOOKUP($D2179,metadata!$B$2:$S$451,5,0)</f>
        <v>y</v>
      </c>
      <c r="I2179" s="0" t="str">
        <f aca="false">VLOOKUP($D2179,metadata!$B$2:$S$451,6,0)</f>
        <v>a</v>
      </c>
      <c r="J2179" s="0" t="str">
        <f aca="false">VLOOKUP($D2179,metadata!$B$2:$S$451,7,0)</f>
        <v>i</v>
      </c>
      <c r="K2179" s="0" t="n">
        <f aca="false">VLOOKUP($D2179,metadata!$B$2:$S$451,8,0)</f>
        <v>6</v>
      </c>
      <c r="L2179" s="0" t="n">
        <f aca="false">VLOOKUP($D2179,metadata!$B$2:$S$451,9,0)</f>
        <v>4</v>
      </c>
      <c r="M2179" s="0" t="str">
        <f aca="false">VLOOKUP($D2179,metadata!$B$2:$S$451,10,0)</f>
        <v/>
      </c>
      <c r="N2179" s="0" t="str">
        <f aca="false">VLOOKUP($D2179,metadata!$B$2:$S$451,11,0)</f>
        <v>Drosophila montana</v>
      </c>
      <c r="O2179" s="0" t="str">
        <f aca="false">VLOOKUP($D2179,metadata!$B$2:$S$451,12,0)</f>
        <v>diptera</v>
      </c>
      <c r="P2179" s="0" t="str">
        <f aca="false">VLOOKUP($D2179,metadata!$B$2:$S$451,13,0)</f>
        <v>Jyväskylä3</v>
      </c>
      <c r="Q2179" s="0" t="n">
        <f aca="false">VLOOKUP($D2179,metadata!$B$2:$S$451,14,0)</f>
        <v>61.2333333333333</v>
      </c>
      <c r="R2179" s="0" t="n">
        <f aca="false">VLOOKUP($D2179,metadata!$B$2:$S$451,15,0)</f>
        <v>25.7333333333333</v>
      </c>
      <c r="S2179" s="0" t="str">
        <f aca="false">VLOOKUP($D2179,metadata!$B$2:$S$451,16,0)</f>
        <v/>
      </c>
      <c r="T2179" s="0" t="str">
        <f aca="false">VLOOKUP($D2179,metadata!$B$2:$S$451,17,0)</f>
        <v/>
      </c>
      <c r="U2179" s="0" t="str">
        <f aca="false">VLOOKUP($D2179,metadata!$B$2:$S$451,18,0)</f>
        <v/>
      </c>
      <c r="V2179" s="0" t="n">
        <f aca="false">VLOOKUP($D2179,metadata!$B$2:$Z$451,19,0)</f>
        <v>115</v>
      </c>
      <c r="W2179" s="0" t="str">
        <f aca="false">VLOOKUP($D2179,metadata!$B$2:$Z$451,20,0)</f>
        <v>global average</v>
      </c>
      <c r="X2179" s="0" t="str">
        <f aca="false">VLOOKUP($D2179,metadata!$B$2:$Z$451,21,0)</f>
        <v/>
      </c>
      <c r="Y2179" s="0" t="str">
        <f aca="false">VLOOKUP($D2179,metadata!$B$2:$Z$451,22,0)</f>
        <v>53-3</v>
      </c>
      <c r="Z2179" s="0" t="str">
        <f aca="false">VLOOKUP($D2179,metadata!$B$2:$Z$451,23,0)</f>
        <v/>
      </c>
      <c r="AA2179" s="0" t="str">
        <f aca="false">VLOOKUP($D2179,metadata!$B$2:$Z$451,24,0)</f>
        <v>adult</v>
      </c>
      <c r="AB2179" s="0" t="str">
        <f aca="false">VLOOKUP($D2179,metadata!$B$2:$Z$451,25,0)</f>
        <v/>
      </c>
      <c r="AC2179" s="0" t="n">
        <v>15.9959183673469</v>
      </c>
      <c r="AD2179" s="0" t="n">
        <v>76.3265306122449</v>
      </c>
      <c r="AF2179" s="0" t="n">
        <f aca="false">IF(AE2179="",V2179,AE2179)</f>
        <v>115</v>
      </c>
      <c r="AG2179" s="0" t="n">
        <f aca="false">ROUND(AC2179,1)</f>
        <v>16</v>
      </c>
      <c r="AH2179" s="0" t="n">
        <v>2011</v>
      </c>
      <c r="AI2179" s="0" t="s">
        <v>37</v>
      </c>
      <c r="AJ2179" s="0" t="s">
        <v>37</v>
      </c>
    </row>
    <row r="2180" customFormat="false" ht="13.8" hidden="true" customHeight="false" outlineLevel="0" collapsed="false">
      <c r="C2180" s="0" t="n">
        <v>2188</v>
      </c>
      <c r="D2180" s="3" t="str">
        <f aca="false">VLOOKUP(C2180,$A$1:$B$451,2)</f>
        <v>53-Jyväskylä3</v>
      </c>
      <c r="E2180" s="0" t="str">
        <f aca="false">VLOOKUP($D2180,metadata!$B$2:$S$451,2,0)</f>
        <v>Tyukmaeva, VI; Salminen, TS; Kankare, M; Knott, KE; Hoikkala, A</v>
      </c>
      <c r="F2180" s="0" t="str">
        <f aca="false">VLOOKUP($D2180,metadata!$B$2:$S$451,3,0)</f>
        <v>Adaptation to a seasonally varying environment: a strong latitudinal cline in reproductive diapause combined with high gene flow in Drosophila montana</v>
      </c>
      <c r="G2180" s="0" t="str">
        <f aca="false">VLOOKUP($D2180,metadata!$B$2:$S$451,4,0)</f>
        <v>10.1002/ece3.14</v>
      </c>
      <c r="H2180" s="0" t="str">
        <f aca="false">VLOOKUP($D2180,metadata!$B$2:$S$451,5,0)</f>
        <v>y</v>
      </c>
      <c r="I2180" s="0" t="str">
        <f aca="false">VLOOKUP($D2180,metadata!$B$2:$S$451,6,0)</f>
        <v>a</v>
      </c>
      <c r="J2180" s="0" t="str">
        <f aca="false">VLOOKUP($D2180,metadata!$B$2:$S$451,7,0)</f>
        <v>i</v>
      </c>
      <c r="K2180" s="0" t="n">
        <f aca="false">VLOOKUP($D2180,metadata!$B$2:$S$451,8,0)</f>
        <v>6</v>
      </c>
      <c r="L2180" s="0" t="n">
        <f aca="false">VLOOKUP($D2180,metadata!$B$2:$S$451,9,0)</f>
        <v>4</v>
      </c>
      <c r="M2180" s="0" t="str">
        <f aca="false">VLOOKUP($D2180,metadata!$B$2:$S$451,10,0)</f>
        <v/>
      </c>
      <c r="N2180" s="0" t="str">
        <f aca="false">VLOOKUP($D2180,metadata!$B$2:$S$451,11,0)</f>
        <v>Drosophila montana</v>
      </c>
      <c r="O2180" s="0" t="str">
        <f aca="false">VLOOKUP($D2180,metadata!$B$2:$S$451,12,0)</f>
        <v>diptera</v>
      </c>
      <c r="P2180" s="0" t="str">
        <f aca="false">VLOOKUP($D2180,metadata!$B$2:$S$451,13,0)</f>
        <v>Jyväskylä3</v>
      </c>
      <c r="Q2180" s="0" t="n">
        <f aca="false">VLOOKUP($D2180,metadata!$B$2:$S$451,14,0)</f>
        <v>61.2333333333333</v>
      </c>
      <c r="R2180" s="0" t="n">
        <f aca="false">VLOOKUP($D2180,metadata!$B$2:$S$451,15,0)</f>
        <v>25.7333333333333</v>
      </c>
      <c r="S2180" s="0" t="str">
        <f aca="false">VLOOKUP($D2180,metadata!$B$2:$S$451,16,0)</f>
        <v/>
      </c>
      <c r="T2180" s="0" t="str">
        <f aca="false">VLOOKUP($D2180,metadata!$B$2:$S$451,17,0)</f>
        <v/>
      </c>
      <c r="U2180" s="0" t="str">
        <f aca="false">VLOOKUP($D2180,metadata!$B$2:$S$451,18,0)</f>
        <v/>
      </c>
      <c r="V2180" s="0" t="n">
        <f aca="false">VLOOKUP($D2180,metadata!$B$2:$Z$451,19,0)</f>
        <v>115</v>
      </c>
      <c r="W2180" s="0" t="str">
        <f aca="false">VLOOKUP($D2180,metadata!$B$2:$Z$451,20,0)</f>
        <v>global average</v>
      </c>
      <c r="X2180" s="0" t="str">
        <f aca="false">VLOOKUP($D2180,metadata!$B$2:$Z$451,21,0)</f>
        <v/>
      </c>
      <c r="Y2180" s="0" t="str">
        <f aca="false">VLOOKUP($D2180,metadata!$B$2:$Z$451,22,0)</f>
        <v>53-3</v>
      </c>
      <c r="Z2180" s="0" t="str">
        <f aca="false">VLOOKUP($D2180,metadata!$B$2:$Z$451,23,0)</f>
        <v/>
      </c>
      <c r="AA2180" s="0" t="str">
        <f aca="false">VLOOKUP($D2180,metadata!$B$2:$Z$451,24,0)</f>
        <v>adult</v>
      </c>
      <c r="AB2180" s="0" t="str">
        <f aca="false">VLOOKUP($D2180,metadata!$B$2:$Z$451,25,0)</f>
        <v/>
      </c>
      <c r="AC2180" s="0" t="n">
        <v>17.6266713581984</v>
      </c>
      <c r="AD2180" s="0" t="n">
        <v>34.6938775510204</v>
      </c>
      <c r="AF2180" s="0" t="n">
        <f aca="false">IF(AE2180="",V2180,AE2180)</f>
        <v>115</v>
      </c>
      <c r="AG2180" s="0" t="n">
        <v>17.5</v>
      </c>
      <c r="AH2180" s="0" t="n">
        <v>2011</v>
      </c>
      <c r="AI2180" s="0" t="s">
        <v>37</v>
      </c>
      <c r="AJ2180" s="0" t="s">
        <v>37</v>
      </c>
    </row>
    <row r="2181" customFormat="false" ht="13.8" hidden="true" customHeight="false" outlineLevel="0" collapsed="false">
      <c r="C2181" s="0" t="n">
        <v>2189</v>
      </c>
      <c r="D2181" s="3" t="str">
        <f aca="false">VLOOKUP(C2181,$A$1:$B$451,2)</f>
        <v>53-Jyväskylä3</v>
      </c>
      <c r="E2181" s="0" t="str">
        <f aca="false">VLOOKUP($D2181,metadata!$B$2:$S$451,2,0)</f>
        <v>Tyukmaeva, VI; Salminen, TS; Kankare, M; Knott, KE; Hoikkala, A</v>
      </c>
      <c r="F2181" s="0" t="str">
        <f aca="false">VLOOKUP($D2181,metadata!$B$2:$S$451,3,0)</f>
        <v>Adaptation to a seasonally varying environment: a strong latitudinal cline in reproductive diapause combined with high gene flow in Drosophila montana</v>
      </c>
      <c r="G2181" s="0" t="str">
        <f aca="false">VLOOKUP($D2181,metadata!$B$2:$S$451,4,0)</f>
        <v>10.1002/ece3.14</v>
      </c>
      <c r="H2181" s="0" t="str">
        <f aca="false">VLOOKUP($D2181,metadata!$B$2:$S$451,5,0)</f>
        <v>y</v>
      </c>
      <c r="I2181" s="0" t="str">
        <f aca="false">VLOOKUP($D2181,metadata!$B$2:$S$451,6,0)</f>
        <v>a</v>
      </c>
      <c r="J2181" s="0" t="str">
        <f aca="false">VLOOKUP($D2181,metadata!$B$2:$S$451,7,0)</f>
        <v>i</v>
      </c>
      <c r="K2181" s="0" t="n">
        <f aca="false">VLOOKUP($D2181,metadata!$B$2:$S$451,8,0)</f>
        <v>6</v>
      </c>
      <c r="L2181" s="0" t="n">
        <f aca="false">VLOOKUP($D2181,metadata!$B$2:$S$451,9,0)</f>
        <v>4</v>
      </c>
      <c r="M2181" s="0" t="str">
        <f aca="false">VLOOKUP($D2181,metadata!$B$2:$S$451,10,0)</f>
        <v/>
      </c>
      <c r="N2181" s="0" t="str">
        <f aca="false">VLOOKUP($D2181,metadata!$B$2:$S$451,11,0)</f>
        <v>Drosophila montana</v>
      </c>
      <c r="O2181" s="0" t="str">
        <f aca="false">VLOOKUP($D2181,metadata!$B$2:$S$451,12,0)</f>
        <v>diptera</v>
      </c>
      <c r="P2181" s="0" t="str">
        <f aca="false">VLOOKUP($D2181,metadata!$B$2:$S$451,13,0)</f>
        <v>Jyväskylä3</v>
      </c>
      <c r="Q2181" s="0" t="n">
        <f aca="false">VLOOKUP($D2181,metadata!$B$2:$S$451,14,0)</f>
        <v>61.2333333333333</v>
      </c>
      <c r="R2181" s="0" t="n">
        <f aca="false">VLOOKUP($D2181,metadata!$B$2:$S$451,15,0)</f>
        <v>25.7333333333333</v>
      </c>
      <c r="S2181" s="0" t="str">
        <f aca="false">VLOOKUP($D2181,metadata!$B$2:$S$451,16,0)</f>
        <v/>
      </c>
      <c r="T2181" s="0" t="str">
        <f aca="false">VLOOKUP($D2181,metadata!$B$2:$S$451,17,0)</f>
        <v/>
      </c>
      <c r="U2181" s="0" t="str">
        <f aca="false">VLOOKUP($D2181,metadata!$B$2:$S$451,18,0)</f>
        <v/>
      </c>
      <c r="V2181" s="0" t="n">
        <f aca="false">VLOOKUP($D2181,metadata!$B$2:$Z$451,19,0)</f>
        <v>115</v>
      </c>
      <c r="W2181" s="0" t="str">
        <f aca="false">VLOOKUP($D2181,metadata!$B$2:$Z$451,20,0)</f>
        <v>global average</v>
      </c>
      <c r="X2181" s="0" t="str">
        <f aca="false">VLOOKUP($D2181,metadata!$B$2:$Z$451,21,0)</f>
        <v/>
      </c>
      <c r="Y2181" s="0" t="str">
        <f aca="false">VLOOKUP($D2181,metadata!$B$2:$Z$451,22,0)</f>
        <v>53-3</v>
      </c>
      <c r="Z2181" s="0" t="str">
        <f aca="false">VLOOKUP($D2181,metadata!$B$2:$Z$451,23,0)</f>
        <v/>
      </c>
      <c r="AA2181" s="0" t="str">
        <f aca="false">VLOOKUP($D2181,metadata!$B$2:$Z$451,24,0)</f>
        <v>adult</v>
      </c>
      <c r="AB2181" s="0" t="str">
        <f aca="false">VLOOKUP($D2181,metadata!$B$2:$Z$451,25,0)</f>
        <v/>
      </c>
      <c r="AC2181" s="0" t="n">
        <v>19.14257565095</v>
      </c>
      <c r="AD2181" s="0" t="n">
        <v>26.938775510204</v>
      </c>
      <c r="AF2181" s="0" t="n">
        <f aca="false">IF(AE2181="",V2181,AE2181)</f>
        <v>115</v>
      </c>
      <c r="AG2181" s="0" t="n">
        <v>19</v>
      </c>
      <c r="AH2181" s="0" t="n">
        <v>2011</v>
      </c>
      <c r="AI2181" s="0" t="s">
        <v>37</v>
      </c>
      <c r="AJ2181" s="0" t="s">
        <v>37</v>
      </c>
    </row>
    <row r="2182" customFormat="false" ht="13.8" hidden="true" customHeight="false" outlineLevel="0" collapsed="false">
      <c r="C2182" s="0" t="n">
        <v>2190</v>
      </c>
      <c r="D2182" s="3" t="str">
        <f aca="false">VLOOKUP(C2182,$A$1:$B$451,2)</f>
        <v>53-Jyväskylä3</v>
      </c>
      <c r="E2182" s="0" t="str">
        <f aca="false">VLOOKUP($D2182,metadata!$B$2:$S$451,2,0)</f>
        <v>Tyukmaeva, VI; Salminen, TS; Kankare, M; Knott, KE; Hoikkala, A</v>
      </c>
      <c r="F2182" s="0" t="str">
        <f aca="false">VLOOKUP($D2182,metadata!$B$2:$S$451,3,0)</f>
        <v>Adaptation to a seasonally varying environment: a strong latitudinal cline in reproductive diapause combined with high gene flow in Drosophila montana</v>
      </c>
      <c r="G2182" s="0" t="str">
        <f aca="false">VLOOKUP($D2182,metadata!$B$2:$S$451,4,0)</f>
        <v>10.1002/ece3.14</v>
      </c>
      <c r="H2182" s="0" t="str">
        <f aca="false">VLOOKUP($D2182,metadata!$B$2:$S$451,5,0)</f>
        <v>y</v>
      </c>
      <c r="I2182" s="0" t="str">
        <f aca="false">VLOOKUP($D2182,metadata!$B$2:$S$451,6,0)</f>
        <v>a</v>
      </c>
      <c r="J2182" s="0" t="str">
        <f aca="false">VLOOKUP($D2182,metadata!$B$2:$S$451,7,0)</f>
        <v>i</v>
      </c>
      <c r="K2182" s="0" t="n">
        <f aca="false">VLOOKUP($D2182,metadata!$B$2:$S$451,8,0)</f>
        <v>6</v>
      </c>
      <c r="L2182" s="0" t="n">
        <f aca="false">VLOOKUP($D2182,metadata!$B$2:$S$451,9,0)</f>
        <v>4</v>
      </c>
      <c r="M2182" s="0" t="str">
        <f aca="false">VLOOKUP($D2182,metadata!$B$2:$S$451,10,0)</f>
        <v/>
      </c>
      <c r="N2182" s="0" t="str">
        <f aca="false">VLOOKUP($D2182,metadata!$B$2:$S$451,11,0)</f>
        <v>Drosophila montana</v>
      </c>
      <c r="O2182" s="0" t="str">
        <f aca="false">VLOOKUP($D2182,metadata!$B$2:$S$451,12,0)</f>
        <v>diptera</v>
      </c>
      <c r="P2182" s="0" t="str">
        <f aca="false">VLOOKUP($D2182,metadata!$B$2:$S$451,13,0)</f>
        <v>Jyväskylä3</v>
      </c>
      <c r="Q2182" s="0" t="n">
        <f aca="false">VLOOKUP($D2182,metadata!$B$2:$S$451,14,0)</f>
        <v>61.2333333333333</v>
      </c>
      <c r="R2182" s="0" t="n">
        <f aca="false">VLOOKUP($D2182,metadata!$B$2:$S$451,15,0)</f>
        <v>25.7333333333333</v>
      </c>
      <c r="S2182" s="0" t="str">
        <f aca="false">VLOOKUP($D2182,metadata!$B$2:$S$451,16,0)</f>
        <v/>
      </c>
      <c r="T2182" s="0" t="str">
        <f aca="false">VLOOKUP($D2182,metadata!$B$2:$S$451,17,0)</f>
        <v/>
      </c>
      <c r="U2182" s="0" t="str">
        <f aca="false">VLOOKUP($D2182,metadata!$B$2:$S$451,18,0)</f>
        <v/>
      </c>
      <c r="V2182" s="0" t="n">
        <f aca="false">VLOOKUP($D2182,metadata!$B$2:$Z$451,19,0)</f>
        <v>115</v>
      </c>
      <c r="W2182" s="0" t="str">
        <f aca="false">VLOOKUP($D2182,metadata!$B$2:$Z$451,20,0)</f>
        <v>global average</v>
      </c>
      <c r="X2182" s="0" t="str">
        <f aca="false">VLOOKUP($D2182,metadata!$B$2:$Z$451,21,0)</f>
        <v/>
      </c>
      <c r="Y2182" s="0" t="str">
        <f aca="false">VLOOKUP($D2182,metadata!$B$2:$Z$451,22,0)</f>
        <v>53-3</v>
      </c>
      <c r="Z2182" s="0" t="str">
        <f aca="false">VLOOKUP($D2182,metadata!$B$2:$Z$451,23,0)</f>
        <v/>
      </c>
      <c r="AA2182" s="0" t="str">
        <f aca="false">VLOOKUP($D2182,metadata!$B$2:$Z$451,24,0)</f>
        <v>adult</v>
      </c>
      <c r="AB2182" s="0" t="str">
        <f aca="false">VLOOKUP($D2182,metadata!$B$2:$Z$451,25,0)</f>
        <v/>
      </c>
      <c r="AC2182" s="0" t="n">
        <v>20.5377902885292</v>
      </c>
      <c r="AD2182" s="0" t="n">
        <v>19.1836734693877</v>
      </c>
      <c r="AF2182" s="0" t="n">
        <f aca="false">IF(AE2182="",V2182,AE2182)</f>
        <v>115</v>
      </c>
      <c r="AG2182" s="0" t="n">
        <v>20.5</v>
      </c>
      <c r="AH2182" s="0" t="n">
        <v>2011</v>
      </c>
      <c r="AI2182" s="0" t="s">
        <v>37</v>
      </c>
      <c r="AJ2182" s="0" t="s">
        <v>37</v>
      </c>
    </row>
    <row r="2183" customFormat="false" ht="13.8" hidden="true" customHeight="false" outlineLevel="0" collapsed="false">
      <c r="C2183" s="0" t="n">
        <v>2191</v>
      </c>
      <c r="D2183" s="3" t="str">
        <f aca="false">VLOOKUP(C2183,$A$1:$B$451,2)</f>
        <v>53-Jyväskylä4</v>
      </c>
      <c r="E2183" s="0" t="str">
        <f aca="false">VLOOKUP($D2183,metadata!$B$2:$S$451,2,0)</f>
        <v>Tyukmaeva, VI; Salminen, TS; Kankare, M; Knott, KE; Hoikkala, A</v>
      </c>
      <c r="F2183" s="0" t="str">
        <f aca="false">VLOOKUP($D2183,metadata!$B$2:$S$451,3,0)</f>
        <v>Adaptation to a seasonally varying environment: a strong latitudinal cline in reproductive diapause combined with high gene flow in Drosophila montana</v>
      </c>
      <c r="G2183" s="0" t="str">
        <f aca="false">VLOOKUP($D2183,metadata!$B$2:$S$451,4,0)</f>
        <v>10.1002/ece3.14</v>
      </c>
      <c r="H2183" s="0" t="str">
        <f aca="false">VLOOKUP($D2183,metadata!$B$2:$S$451,5,0)</f>
        <v>y</v>
      </c>
      <c r="I2183" s="0" t="str">
        <f aca="false">VLOOKUP($D2183,metadata!$B$2:$S$451,6,0)</f>
        <v>a</v>
      </c>
      <c r="J2183" s="0" t="str">
        <f aca="false">VLOOKUP($D2183,metadata!$B$2:$S$451,7,0)</f>
        <v>i</v>
      </c>
      <c r="K2183" s="0" t="n">
        <f aca="false">VLOOKUP($D2183,metadata!$B$2:$S$451,8,0)</f>
        <v>6</v>
      </c>
      <c r="L2183" s="0" t="n">
        <f aca="false">VLOOKUP($D2183,metadata!$B$2:$S$451,9,0)</f>
        <v>4</v>
      </c>
      <c r="M2183" s="0" t="str">
        <f aca="false">VLOOKUP($D2183,metadata!$B$2:$S$451,10,0)</f>
        <v/>
      </c>
      <c r="N2183" s="0" t="str">
        <f aca="false">VLOOKUP($D2183,metadata!$B$2:$S$451,11,0)</f>
        <v>Drosophila montana</v>
      </c>
      <c r="O2183" s="0" t="str">
        <f aca="false">VLOOKUP($D2183,metadata!$B$2:$S$451,12,0)</f>
        <v>diptera</v>
      </c>
      <c r="P2183" s="0" t="str">
        <f aca="false">VLOOKUP($D2183,metadata!$B$2:$S$451,13,0)</f>
        <v>Jyväskylä4</v>
      </c>
      <c r="Q2183" s="0" t="n">
        <f aca="false">VLOOKUP($D2183,metadata!$B$2:$S$451,14,0)</f>
        <v>61.2333333333333</v>
      </c>
      <c r="R2183" s="0" t="n">
        <f aca="false">VLOOKUP($D2183,metadata!$B$2:$S$451,15,0)</f>
        <v>25.7333333333333</v>
      </c>
      <c r="S2183" s="0" t="str">
        <f aca="false">VLOOKUP($D2183,metadata!$B$2:$S$451,16,0)</f>
        <v/>
      </c>
      <c r="T2183" s="0" t="str">
        <f aca="false">VLOOKUP($D2183,metadata!$B$2:$S$451,17,0)</f>
        <v/>
      </c>
      <c r="U2183" s="0" t="str">
        <f aca="false">VLOOKUP($D2183,metadata!$B$2:$S$451,18,0)</f>
        <v/>
      </c>
      <c r="V2183" s="0" t="n">
        <f aca="false">VLOOKUP($D2183,metadata!$B$2:$Z$451,19,0)</f>
        <v>115</v>
      </c>
      <c r="W2183" s="0" t="str">
        <f aca="false">VLOOKUP($D2183,metadata!$B$2:$Z$451,20,0)</f>
        <v>global average</v>
      </c>
      <c r="X2183" s="0" t="str">
        <f aca="false">VLOOKUP($D2183,metadata!$B$2:$Z$451,21,0)</f>
        <v/>
      </c>
      <c r="Y2183" s="0" t="str">
        <f aca="false">VLOOKUP($D2183,metadata!$B$2:$Z$451,22,0)</f>
        <v>53-3</v>
      </c>
      <c r="Z2183" s="0" t="str">
        <f aca="false">VLOOKUP($D2183,metadata!$B$2:$Z$451,23,0)</f>
        <v/>
      </c>
      <c r="AA2183" s="0" t="str">
        <f aca="false">VLOOKUP($D2183,metadata!$B$2:$Z$451,24,0)</f>
        <v>adult</v>
      </c>
      <c r="AB2183" s="0" t="str">
        <f aca="false">VLOOKUP($D2183,metadata!$B$2:$Z$451,25,0)</f>
        <v/>
      </c>
      <c r="AC2183" s="0" t="n">
        <v>15.9756509500351</v>
      </c>
      <c r="AD2183" s="0" t="n">
        <v>58.7755102040816</v>
      </c>
      <c r="AF2183" s="0" t="n">
        <f aca="false">IF(AE2183="",V2183,AE2183)</f>
        <v>115</v>
      </c>
      <c r="AG2183" s="0" t="n">
        <f aca="false">ROUND(AC2183,1)</f>
        <v>16</v>
      </c>
      <c r="AH2183" s="0" t="n">
        <v>2011</v>
      </c>
      <c r="AI2183" s="0" t="s">
        <v>37</v>
      </c>
      <c r="AJ2183" s="0" t="s">
        <v>37</v>
      </c>
    </row>
    <row r="2184" customFormat="false" ht="13.8" hidden="true" customHeight="false" outlineLevel="0" collapsed="false">
      <c r="C2184" s="0" t="n">
        <v>2192</v>
      </c>
      <c r="D2184" s="3" t="str">
        <f aca="false">VLOOKUP(C2184,$A$1:$B$451,2)</f>
        <v>53-Jyväskylä4</v>
      </c>
      <c r="E2184" s="0" t="str">
        <f aca="false">VLOOKUP($D2184,metadata!$B$2:$S$451,2,0)</f>
        <v>Tyukmaeva, VI; Salminen, TS; Kankare, M; Knott, KE; Hoikkala, A</v>
      </c>
      <c r="F2184" s="0" t="str">
        <f aca="false">VLOOKUP($D2184,metadata!$B$2:$S$451,3,0)</f>
        <v>Adaptation to a seasonally varying environment: a strong latitudinal cline in reproductive diapause combined with high gene flow in Drosophila montana</v>
      </c>
      <c r="G2184" s="0" t="str">
        <f aca="false">VLOOKUP($D2184,metadata!$B$2:$S$451,4,0)</f>
        <v>10.1002/ece3.14</v>
      </c>
      <c r="H2184" s="0" t="str">
        <f aca="false">VLOOKUP($D2184,metadata!$B$2:$S$451,5,0)</f>
        <v>y</v>
      </c>
      <c r="I2184" s="0" t="str">
        <f aca="false">VLOOKUP($D2184,metadata!$B$2:$S$451,6,0)</f>
        <v>a</v>
      </c>
      <c r="J2184" s="0" t="str">
        <f aca="false">VLOOKUP($D2184,metadata!$B$2:$S$451,7,0)</f>
        <v>i</v>
      </c>
      <c r="K2184" s="0" t="n">
        <f aca="false">VLOOKUP($D2184,metadata!$B$2:$S$451,8,0)</f>
        <v>6</v>
      </c>
      <c r="L2184" s="0" t="n">
        <f aca="false">VLOOKUP($D2184,metadata!$B$2:$S$451,9,0)</f>
        <v>4</v>
      </c>
      <c r="M2184" s="0" t="str">
        <f aca="false">VLOOKUP($D2184,metadata!$B$2:$S$451,10,0)</f>
        <v/>
      </c>
      <c r="N2184" s="0" t="str">
        <f aca="false">VLOOKUP($D2184,metadata!$B$2:$S$451,11,0)</f>
        <v>Drosophila montana</v>
      </c>
      <c r="O2184" s="0" t="str">
        <f aca="false">VLOOKUP($D2184,metadata!$B$2:$S$451,12,0)</f>
        <v>diptera</v>
      </c>
      <c r="P2184" s="0" t="str">
        <f aca="false">VLOOKUP($D2184,metadata!$B$2:$S$451,13,0)</f>
        <v>Jyväskylä4</v>
      </c>
      <c r="Q2184" s="0" t="n">
        <f aca="false">VLOOKUP($D2184,metadata!$B$2:$S$451,14,0)</f>
        <v>61.2333333333333</v>
      </c>
      <c r="R2184" s="0" t="n">
        <f aca="false">VLOOKUP($D2184,metadata!$B$2:$S$451,15,0)</f>
        <v>25.7333333333333</v>
      </c>
      <c r="S2184" s="0" t="str">
        <f aca="false">VLOOKUP($D2184,metadata!$B$2:$S$451,16,0)</f>
        <v/>
      </c>
      <c r="T2184" s="0" t="str">
        <f aca="false">VLOOKUP($D2184,metadata!$B$2:$S$451,17,0)</f>
        <v/>
      </c>
      <c r="U2184" s="0" t="str">
        <f aca="false">VLOOKUP($D2184,metadata!$B$2:$S$451,18,0)</f>
        <v/>
      </c>
      <c r="V2184" s="0" t="n">
        <f aca="false">VLOOKUP($D2184,metadata!$B$2:$Z$451,19,0)</f>
        <v>115</v>
      </c>
      <c r="W2184" s="0" t="str">
        <f aca="false">VLOOKUP($D2184,metadata!$B$2:$Z$451,20,0)</f>
        <v>global average</v>
      </c>
      <c r="X2184" s="0" t="str">
        <f aca="false">VLOOKUP($D2184,metadata!$B$2:$Z$451,21,0)</f>
        <v/>
      </c>
      <c r="Y2184" s="0" t="str">
        <f aca="false">VLOOKUP($D2184,metadata!$B$2:$Z$451,22,0)</f>
        <v>53-3</v>
      </c>
      <c r="Z2184" s="0" t="str">
        <f aca="false">VLOOKUP($D2184,metadata!$B$2:$Z$451,23,0)</f>
        <v/>
      </c>
      <c r="AA2184" s="0" t="str">
        <f aca="false">VLOOKUP($D2184,metadata!$B$2:$Z$451,24,0)</f>
        <v>adult</v>
      </c>
      <c r="AB2184" s="0" t="str">
        <f aca="false">VLOOKUP($D2184,metadata!$B$2:$Z$451,25,0)</f>
        <v/>
      </c>
      <c r="AC2184" s="0" t="n">
        <v>17.6412385643912</v>
      </c>
      <c r="AD2184" s="0" t="n">
        <v>19.1836734693877</v>
      </c>
      <c r="AF2184" s="0" t="n">
        <f aca="false">IF(AE2184="",V2184,AE2184)</f>
        <v>115</v>
      </c>
      <c r="AG2184" s="0" t="n">
        <v>17.5</v>
      </c>
      <c r="AH2184" s="0" t="n">
        <v>2011</v>
      </c>
      <c r="AI2184" s="0" t="s">
        <v>37</v>
      </c>
      <c r="AJ2184" s="0" t="s">
        <v>37</v>
      </c>
    </row>
    <row r="2185" customFormat="false" ht="13.8" hidden="true" customHeight="false" outlineLevel="0" collapsed="false">
      <c r="C2185" s="0" t="n">
        <v>2193</v>
      </c>
      <c r="D2185" s="3" t="str">
        <f aca="false">VLOOKUP(C2185,$A$1:$B$451,2)</f>
        <v>53-Jyväskylä4</v>
      </c>
      <c r="E2185" s="0" t="str">
        <f aca="false">VLOOKUP($D2185,metadata!$B$2:$S$451,2,0)</f>
        <v>Tyukmaeva, VI; Salminen, TS; Kankare, M; Knott, KE; Hoikkala, A</v>
      </c>
      <c r="F2185" s="0" t="str">
        <f aca="false">VLOOKUP($D2185,metadata!$B$2:$S$451,3,0)</f>
        <v>Adaptation to a seasonally varying environment: a strong latitudinal cline in reproductive diapause combined with high gene flow in Drosophila montana</v>
      </c>
      <c r="G2185" s="0" t="str">
        <f aca="false">VLOOKUP($D2185,metadata!$B$2:$S$451,4,0)</f>
        <v>10.1002/ece3.14</v>
      </c>
      <c r="H2185" s="0" t="str">
        <f aca="false">VLOOKUP($D2185,metadata!$B$2:$S$451,5,0)</f>
        <v>y</v>
      </c>
      <c r="I2185" s="0" t="str">
        <f aca="false">VLOOKUP($D2185,metadata!$B$2:$S$451,6,0)</f>
        <v>a</v>
      </c>
      <c r="J2185" s="0" t="str">
        <f aca="false">VLOOKUP($D2185,metadata!$B$2:$S$451,7,0)</f>
        <v>i</v>
      </c>
      <c r="K2185" s="0" t="n">
        <f aca="false">VLOOKUP($D2185,metadata!$B$2:$S$451,8,0)</f>
        <v>6</v>
      </c>
      <c r="L2185" s="0" t="n">
        <f aca="false">VLOOKUP($D2185,metadata!$B$2:$S$451,9,0)</f>
        <v>4</v>
      </c>
      <c r="M2185" s="0" t="str">
        <f aca="false">VLOOKUP($D2185,metadata!$B$2:$S$451,10,0)</f>
        <v/>
      </c>
      <c r="N2185" s="0" t="str">
        <f aca="false">VLOOKUP($D2185,metadata!$B$2:$S$451,11,0)</f>
        <v>Drosophila montana</v>
      </c>
      <c r="O2185" s="0" t="str">
        <f aca="false">VLOOKUP($D2185,metadata!$B$2:$S$451,12,0)</f>
        <v>diptera</v>
      </c>
      <c r="P2185" s="0" t="str">
        <f aca="false">VLOOKUP($D2185,metadata!$B$2:$S$451,13,0)</f>
        <v>Jyväskylä4</v>
      </c>
      <c r="Q2185" s="0" t="n">
        <f aca="false">VLOOKUP($D2185,metadata!$B$2:$S$451,14,0)</f>
        <v>61.2333333333333</v>
      </c>
      <c r="R2185" s="0" t="n">
        <f aca="false">VLOOKUP($D2185,metadata!$B$2:$S$451,15,0)</f>
        <v>25.7333333333333</v>
      </c>
      <c r="S2185" s="0" t="str">
        <f aca="false">VLOOKUP($D2185,metadata!$B$2:$S$451,16,0)</f>
        <v/>
      </c>
      <c r="T2185" s="0" t="str">
        <f aca="false">VLOOKUP($D2185,metadata!$B$2:$S$451,17,0)</f>
        <v/>
      </c>
      <c r="U2185" s="0" t="str">
        <f aca="false">VLOOKUP($D2185,metadata!$B$2:$S$451,18,0)</f>
        <v/>
      </c>
      <c r="V2185" s="0" t="n">
        <f aca="false">VLOOKUP($D2185,metadata!$B$2:$Z$451,19,0)</f>
        <v>115</v>
      </c>
      <c r="W2185" s="0" t="str">
        <f aca="false">VLOOKUP($D2185,metadata!$B$2:$Z$451,20,0)</f>
        <v>global average</v>
      </c>
      <c r="X2185" s="0" t="str">
        <f aca="false">VLOOKUP($D2185,metadata!$B$2:$Z$451,21,0)</f>
        <v/>
      </c>
      <c r="Y2185" s="0" t="str">
        <f aca="false">VLOOKUP($D2185,metadata!$B$2:$Z$451,22,0)</f>
        <v>53-3</v>
      </c>
      <c r="Z2185" s="0" t="str">
        <f aca="false">VLOOKUP($D2185,metadata!$B$2:$Z$451,23,0)</f>
        <v/>
      </c>
      <c r="AA2185" s="0" t="str">
        <f aca="false">VLOOKUP($D2185,metadata!$B$2:$Z$451,24,0)</f>
        <v>adult</v>
      </c>
      <c r="AB2185" s="0" t="str">
        <f aca="false">VLOOKUP($D2185,metadata!$B$2:$Z$451,25,0)</f>
        <v/>
      </c>
      <c r="AC2185" s="0" t="n">
        <v>19.1571428571428</v>
      </c>
      <c r="AD2185" s="0" t="n">
        <v>11.4285714285714</v>
      </c>
      <c r="AF2185" s="0" t="n">
        <f aca="false">IF(AE2185="",V2185,AE2185)</f>
        <v>115</v>
      </c>
      <c r="AG2185" s="0" t="n">
        <v>19</v>
      </c>
      <c r="AH2185" s="0" t="n">
        <v>2011</v>
      </c>
      <c r="AI2185" s="0" t="s">
        <v>37</v>
      </c>
      <c r="AJ2185" s="0" t="s">
        <v>37</v>
      </c>
    </row>
    <row r="2186" customFormat="false" ht="13.8" hidden="true" customHeight="false" outlineLevel="0" collapsed="false">
      <c r="C2186" s="0" t="n">
        <v>2194</v>
      </c>
      <c r="D2186" s="3" t="str">
        <f aca="false">VLOOKUP(C2186,$A$1:$B$451,2)</f>
        <v>53-Jyväskylä4</v>
      </c>
      <c r="E2186" s="0" t="str">
        <f aca="false">VLOOKUP($D2186,metadata!$B$2:$S$451,2,0)</f>
        <v>Tyukmaeva, VI; Salminen, TS; Kankare, M; Knott, KE; Hoikkala, A</v>
      </c>
      <c r="F2186" s="0" t="str">
        <f aca="false">VLOOKUP($D2186,metadata!$B$2:$S$451,3,0)</f>
        <v>Adaptation to a seasonally varying environment: a strong latitudinal cline in reproductive diapause combined with high gene flow in Drosophila montana</v>
      </c>
      <c r="G2186" s="0" t="str">
        <f aca="false">VLOOKUP($D2186,metadata!$B$2:$S$451,4,0)</f>
        <v>10.1002/ece3.14</v>
      </c>
      <c r="H2186" s="0" t="str">
        <f aca="false">VLOOKUP($D2186,metadata!$B$2:$S$451,5,0)</f>
        <v>y</v>
      </c>
      <c r="I2186" s="0" t="str">
        <f aca="false">VLOOKUP($D2186,metadata!$B$2:$S$451,6,0)</f>
        <v>a</v>
      </c>
      <c r="J2186" s="0" t="str">
        <f aca="false">VLOOKUP($D2186,metadata!$B$2:$S$451,7,0)</f>
        <v>i</v>
      </c>
      <c r="K2186" s="0" t="n">
        <f aca="false">VLOOKUP($D2186,metadata!$B$2:$S$451,8,0)</f>
        <v>6</v>
      </c>
      <c r="L2186" s="0" t="n">
        <f aca="false">VLOOKUP($D2186,metadata!$B$2:$S$451,9,0)</f>
        <v>4</v>
      </c>
      <c r="M2186" s="0" t="str">
        <f aca="false">VLOOKUP($D2186,metadata!$B$2:$S$451,10,0)</f>
        <v/>
      </c>
      <c r="N2186" s="0" t="str">
        <f aca="false">VLOOKUP($D2186,metadata!$B$2:$S$451,11,0)</f>
        <v>Drosophila montana</v>
      </c>
      <c r="O2186" s="0" t="str">
        <f aca="false">VLOOKUP($D2186,metadata!$B$2:$S$451,12,0)</f>
        <v>diptera</v>
      </c>
      <c r="P2186" s="0" t="str">
        <f aca="false">VLOOKUP($D2186,metadata!$B$2:$S$451,13,0)</f>
        <v>Jyväskylä4</v>
      </c>
      <c r="Q2186" s="0" t="n">
        <f aca="false">VLOOKUP($D2186,metadata!$B$2:$S$451,14,0)</f>
        <v>61.2333333333333</v>
      </c>
      <c r="R2186" s="0" t="n">
        <f aca="false">VLOOKUP($D2186,metadata!$B$2:$S$451,15,0)</f>
        <v>25.7333333333333</v>
      </c>
      <c r="S2186" s="0" t="str">
        <f aca="false">VLOOKUP($D2186,metadata!$B$2:$S$451,16,0)</f>
        <v/>
      </c>
      <c r="T2186" s="0" t="str">
        <f aca="false">VLOOKUP($D2186,metadata!$B$2:$S$451,17,0)</f>
        <v/>
      </c>
      <c r="U2186" s="0" t="str">
        <f aca="false">VLOOKUP($D2186,metadata!$B$2:$S$451,18,0)</f>
        <v/>
      </c>
      <c r="V2186" s="0" t="n">
        <f aca="false">VLOOKUP($D2186,metadata!$B$2:$Z$451,19,0)</f>
        <v>115</v>
      </c>
      <c r="W2186" s="0" t="str">
        <f aca="false">VLOOKUP($D2186,metadata!$B$2:$Z$451,20,0)</f>
        <v>global average</v>
      </c>
      <c r="X2186" s="0" t="str">
        <f aca="false">VLOOKUP($D2186,metadata!$B$2:$Z$451,21,0)</f>
        <v/>
      </c>
      <c r="Y2186" s="0" t="str">
        <f aca="false">VLOOKUP($D2186,metadata!$B$2:$Z$451,22,0)</f>
        <v>53-3</v>
      </c>
      <c r="Z2186" s="0" t="str">
        <f aca="false">VLOOKUP($D2186,metadata!$B$2:$Z$451,23,0)</f>
        <v/>
      </c>
      <c r="AA2186" s="0" t="str">
        <f aca="false">VLOOKUP($D2186,metadata!$B$2:$Z$451,24,0)</f>
        <v>adult</v>
      </c>
      <c r="AB2186" s="0" t="str">
        <f aca="false">VLOOKUP($D2186,metadata!$B$2:$Z$451,25,0)</f>
        <v/>
      </c>
      <c r="AC2186" s="0" t="n">
        <v>20.5707952146375</v>
      </c>
      <c r="AD2186" s="0" t="n">
        <v>10.6122448979591</v>
      </c>
      <c r="AF2186" s="0" t="n">
        <f aca="false">IF(AE2186="",V2186,AE2186)</f>
        <v>115</v>
      </c>
      <c r="AG2186" s="0" t="n">
        <v>20.5</v>
      </c>
      <c r="AH2186" s="0" t="n">
        <v>2011</v>
      </c>
      <c r="AI2186" s="0" t="s">
        <v>37</v>
      </c>
      <c r="AJ2186" s="0" t="s">
        <v>37</v>
      </c>
    </row>
    <row r="2187" customFormat="false" ht="13.8" hidden="true" customHeight="false" outlineLevel="0" collapsed="false">
      <c r="C2187" s="0" t="n">
        <v>2195</v>
      </c>
      <c r="D2187" s="3" t="str">
        <f aca="false">VLOOKUP(C2187,$A$1:$B$451,2)</f>
        <v>53-Lahti1</v>
      </c>
      <c r="E2187" s="0" t="str">
        <f aca="false">VLOOKUP($D2187,metadata!$B$2:$S$451,2,0)</f>
        <v>Tyukmaeva, VI; Salminen, TS; Kankare, M; Knott, KE; Hoikkala, A</v>
      </c>
      <c r="F2187" s="0" t="str">
        <f aca="false">VLOOKUP($D2187,metadata!$B$2:$S$451,3,0)</f>
        <v>Adaptation to a seasonally varying environment: a strong latitudinal cline in reproductive diapause combined with high gene flow in Drosophila montana</v>
      </c>
      <c r="G2187" s="0" t="str">
        <f aca="false">VLOOKUP($D2187,metadata!$B$2:$S$451,4,0)</f>
        <v>10.1002/ece3.14</v>
      </c>
      <c r="H2187" s="0" t="str">
        <f aca="false">VLOOKUP($D2187,metadata!$B$2:$S$451,5,0)</f>
        <v>y</v>
      </c>
      <c r="I2187" s="0" t="str">
        <f aca="false">VLOOKUP($D2187,metadata!$B$2:$S$451,6,0)</f>
        <v>a</v>
      </c>
      <c r="J2187" s="0" t="str">
        <f aca="false">VLOOKUP($D2187,metadata!$B$2:$S$451,7,0)</f>
        <v>i</v>
      </c>
      <c r="K2187" s="0" t="n">
        <f aca="false">VLOOKUP($D2187,metadata!$B$2:$S$451,8,0)</f>
        <v>6</v>
      </c>
      <c r="L2187" s="0" t="n">
        <f aca="false">VLOOKUP($D2187,metadata!$B$2:$S$451,9,0)</f>
        <v>5</v>
      </c>
      <c r="M2187" s="0" t="str">
        <f aca="false">VLOOKUP($D2187,metadata!$B$2:$S$451,10,0)</f>
        <v/>
      </c>
      <c r="N2187" s="0" t="str">
        <f aca="false">VLOOKUP($D2187,metadata!$B$2:$S$451,11,0)</f>
        <v>Drosophila montana</v>
      </c>
      <c r="O2187" s="0" t="str">
        <f aca="false">VLOOKUP($D2187,metadata!$B$2:$S$451,12,0)</f>
        <v>diptera</v>
      </c>
      <c r="P2187" s="0" t="str">
        <f aca="false">VLOOKUP($D2187,metadata!$B$2:$S$451,13,0)</f>
        <v>Lahti1</v>
      </c>
      <c r="Q2187" s="0" t="n">
        <f aca="false">VLOOKUP($D2187,metadata!$B$2:$S$451,14,0)</f>
        <v>60.9833333333333</v>
      </c>
      <c r="R2187" s="0" t="n">
        <f aca="false">VLOOKUP($D2187,metadata!$B$2:$S$451,15,0)</f>
        <v>25.65</v>
      </c>
      <c r="S2187" s="0" t="str">
        <f aca="false">VLOOKUP($D2187,metadata!$B$2:$S$451,16,0)</f>
        <v/>
      </c>
      <c r="T2187" s="0" t="str">
        <f aca="false">VLOOKUP($D2187,metadata!$B$2:$S$451,17,0)</f>
        <v/>
      </c>
      <c r="U2187" s="0" t="str">
        <f aca="false">VLOOKUP($D2187,metadata!$B$2:$S$451,18,0)</f>
        <v/>
      </c>
      <c r="V2187" s="0" t="n">
        <f aca="false">VLOOKUP($D2187,metadata!$B$2:$Z$451,19,0)</f>
        <v>115</v>
      </c>
      <c r="W2187" s="0" t="str">
        <f aca="false">VLOOKUP($D2187,metadata!$B$2:$Z$451,20,0)</f>
        <v>global average</v>
      </c>
      <c r="X2187" s="0" t="str">
        <f aca="false">VLOOKUP($D2187,metadata!$B$2:$Z$451,21,0)</f>
        <v/>
      </c>
      <c r="Y2187" s="0" t="str">
        <f aca="false">VLOOKUP($D2187,metadata!$B$2:$Z$451,22,0)</f>
        <v>53-3</v>
      </c>
      <c r="Z2187" s="0" t="str">
        <f aca="false">VLOOKUP($D2187,metadata!$B$2:$Z$451,23,0)</f>
        <v/>
      </c>
      <c r="AA2187" s="0" t="str">
        <f aca="false">VLOOKUP($D2187,metadata!$B$2:$Z$451,24,0)</f>
        <v>adult</v>
      </c>
      <c r="AB2187" s="0" t="str">
        <f aca="false">VLOOKUP($D2187,metadata!$B$2:$Z$451,25,0)</f>
        <v/>
      </c>
      <c r="AC2187" s="0" t="n">
        <v>13.9645390070921</v>
      </c>
      <c r="AD2187" s="0" t="n">
        <v>99.5708154506438</v>
      </c>
      <c r="AF2187" s="0" t="n">
        <f aca="false">IF(AE2187="",V2187,AE2187)</f>
        <v>115</v>
      </c>
      <c r="AG2187" s="0" t="n">
        <f aca="false">ROUND(AC2187,1)</f>
        <v>14</v>
      </c>
      <c r="AH2187" s="0" t="n">
        <v>2011</v>
      </c>
      <c r="AI2187" s="0" t="s">
        <v>37</v>
      </c>
      <c r="AJ2187" s="0" t="s">
        <v>37</v>
      </c>
    </row>
    <row r="2188" customFormat="false" ht="13.8" hidden="true" customHeight="false" outlineLevel="0" collapsed="false">
      <c r="C2188" s="0" t="n">
        <v>2196</v>
      </c>
      <c r="D2188" s="3" t="str">
        <f aca="false">VLOOKUP(C2188,$A$1:$B$451,2)</f>
        <v>53-Lahti1</v>
      </c>
      <c r="E2188" s="0" t="str">
        <f aca="false">VLOOKUP($D2188,metadata!$B$2:$S$451,2,0)</f>
        <v>Tyukmaeva, VI; Salminen, TS; Kankare, M; Knott, KE; Hoikkala, A</v>
      </c>
      <c r="F2188" s="0" t="str">
        <f aca="false">VLOOKUP($D2188,metadata!$B$2:$S$451,3,0)</f>
        <v>Adaptation to a seasonally varying environment: a strong latitudinal cline in reproductive diapause combined with high gene flow in Drosophila montana</v>
      </c>
      <c r="G2188" s="0" t="str">
        <f aca="false">VLOOKUP($D2188,metadata!$B$2:$S$451,4,0)</f>
        <v>10.1002/ece3.14</v>
      </c>
      <c r="H2188" s="0" t="str">
        <f aca="false">VLOOKUP($D2188,metadata!$B$2:$S$451,5,0)</f>
        <v>y</v>
      </c>
      <c r="I2188" s="0" t="str">
        <f aca="false">VLOOKUP($D2188,metadata!$B$2:$S$451,6,0)</f>
        <v>a</v>
      </c>
      <c r="J2188" s="0" t="str">
        <f aca="false">VLOOKUP($D2188,metadata!$B$2:$S$451,7,0)</f>
        <v>i</v>
      </c>
      <c r="K2188" s="0" t="n">
        <f aca="false">VLOOKUP($D2188,metadata!$B$2:$S$451,8,0)</f>
        <v>6</v>
      </c>
      <c r="L2188" s="0" t="n">
        <f aca="false">VLOOKUP($D2188,metadata!$B$2:$S$451,9,0)</f>
        <v>5</v>
      </c>
      <c r="M2188" s="0" t="str">
        <f aca="false">VLOOKUP($D2188,metadata!$B$2:$S$451,10,0)</f>
        <v/>
      </c>
      <c r="N2188" s="0" t="str">
        <f aca="false">VLOOKUP($D2188,metadata!$B$2:$S$451,11,0)</f>
        <v>Drosophila montana</v>
      </c>
      <c r="O2188" s="0" t="str">
        <f aca="false">VLOOKUP($D2188,metadata!$B$2:$S$451,12,0)</f>
        <v>diptera</v>
      </c>
      <c r="P2188" s="0" t="str">
        <f aca="false">VLOOKUP($D2188,metadata!$B$2:$S$451,13,0)</f>
        <v>Lahti1</v>
      </c>
      <c r="Q2188" s="0" t="n">
        <f aca="false">VLOOKUP($D2188,metadata!$B$2:$S$451,14,0)</f>
        <v>60.9833333333333</v>
      </c>
      <c r="R2188" s="0" t="n">
        <f aca="false">VLOOKUP($D2188,metadata!$B$2:$S$451,15,0)</f>
        <v>25.65</v>
      </c>
      <c r="S2188" s="0" t="str">
        <f aca="false">VLOOKUP($D2188,metadata!$B$2:$S$451,16,0)</f>
        <v/>
      </c>
      <c r="T2188" s="0" t="str">
        <f aca="false">VLOOKUP($D2188,metadata!$B$2:$S$451,17,0)</f>
        <v/>
      </c>
      <c r="U2188" s="0" t="str">
        <f aca="false">VLOOKUP($D2188,metadata!$B$2:$S$451,18,0)</f>
        <v/>
      </c>
      <c r="V2188" s="0" t="n">
        <f aca="false">VLOOKUP($D2188,metadata!$B$2:$Z$451,19,0)</f>
        <v>115</v>
      </c>
      <c r="W2188" s="0" t="str">
        <f aca="false">VLOOKUP($D2188,metadata!$B$2:$Z$451,20,0)</f>
        <v>global average</v>
      </c>
      <c r="X2188" s="0" t="str">
        <f aca="false">VLOOKUP($D2188,metadata!$B$2:$Z$451,21,0)</f>
        <v/>
      </c>
      <c r="Y2188" s="0" t="str">
        <f aca="false">VLOOKUP($D2188,metadata!$B$2:$Z$451,22,0)</f>
        <v>53-3</v>
      </c>
      <c r="Z2188" s="0" t="str">
        <f aca="false">VLOOKUP($D2188,metadata!$B$2:$Z$451,23,0)</f>
        <v/>
      </c>
      <c r="AA2188" s="0" t="str">
        <f aca="false">VLOOKUP($D2188,metadata!$B$2:$Z$451,24,0)</f>
        <v>adult</v>
      </c>
      <c r="AB2188" s="0" t="str">
        <f aca="false">VLOOKUP($D2188,metadata!$B$2:$Z$451,25,0)</f>
        <v/>
      </c>
      <c r="AC2188" s="0" t="n">
        <v>15.0992907801418</v>
      </c>
      <c r="AD2188" s="0" t="n">
        <v>100</v>
      </c>
      <c r="AF2188" s="0" t="n">
        <f aca="false">IF(AE2188="",V2188,AE2188)</f>
        <v>115</v>
      </c>
      <c r="AG2188" s="0" t="n">
        <v>15</v>
      </c>
      <c r="AH2188" s="0" t="n">
        <v>2011</v>
      </c>
      <c r="AI2188" s="0" t="s">
        <v>37</v>
      </c>
      <c r="AJ2188" s="0" t="s">
        <v>37</v>
      </c>
    </row>
    <row r="2189" customFormat="false" ht="13.8" hidden="true" customHeight="false" outlineLevel="0" collapsed="false">
      <c r="C2189" s="0" t="n">
        <v>2197</v>
      </c>
      <c r="D2189" s="3" t="str">
        <f aca="false">VLOOKUP(C2189,$A$1:$B$451,2)</f>
        <v>53-Lahti1</v>
      </c>
      <c r="E2189" s="0" t="str">
        <f aca="false">VLOOKUP($D2189,metadata!$B$2:$S$451,2,0)</f>
        <v>Tyukmaeva, VI; Salminen, TS; Kankare, M; Knott, KE; Hoikkala, A</v>
      </c>
      <c r="F2189" s="0" t="str">
        <f aca="false">VLOOKUP($D2189,metadata!$B$2:$S$451,3,0)</f>
        <v>Adaptation to a seasonally varying environment: a strong latitudinal cline in reproductive diapause combined with high gene flow in Drosophila montana</v>
      </c>
      <c r="G2189" s="0" t="str">
        <f aca="false">VLOOKUP($D2189,metadata!$B$2:$S$451,4,0)</f>
        <v>10.1002/ece3.14</v>
      </c>
      <c r="H2189" s="0" t="str">
        <f aca="false">VLOOKUP($D2189,metadata!$B$2:$S$451,5,0)</f>
        <v>y</v>
      </c>
      <c r="I2189" s="0" t="str">
        <f aca="false">VLOOKUP($D2189,metadata!$B$2:$S$451,6,0)</f>
        <v>a</v>
      </c>
      <c r="J2189" s="0" t="str">
        <f aca="false">VLOOKUP($D2189,metadata!$B$2:$S$451,7,0)</f>
        <v>i</v>
      </c>
      <c r="K2189" s="0" t="n">
        <f aca="false">VLOOKUP($D2189,metadata!$B$2:$S$451,8,0)</f>
        <v>6</v>
      </c>
      <c r="L2189" s="0" t="n">
        <f aca="false">VLOOKUP($D2189,metadata!$B$2:$S$451,9,0)</f>
        <v>5</v>
      </c>
      <c r="M2189" s="0" t="str">
        <f aca="false">VLOOKUP($D2189,metadata!$B$2:$S$451,10,0)</f>
        <v/>
      </c>
      <c r="N2189" s="0" t="str">
        <f aca="false">VLOOKUP($D2189,metadata!$B$2:$S$451,11,0)</f>
        <v>Drosophila montana</v>
      </c>
      <c r="O2189" s="0" t="str">
        <f aca="false">VLOOKUP($D2189,metadata!$B$2:$S$451,12,0)</f>
        <v>diptera</v>
      </c>
      <c r="P2189" s="0" t="str">
        <f aca="false">VLOOKUP($D2189,metadata!$B$2:$S$451,13,0)</f>
        <v>Lahti1</v>
      </c>
      <c r="Q2189" s="0" t="n">
        <f aca="false">VLOOKUP($D2189,metadata!$B$2:$S$451,14,0)</f>
        <v>60.9833333333333</v>
      </c>
      <c r="R2189" s="0" t="n">
        <f aca="false">VLOOKUP($D2189,metadata!$B$2:$S$451,15,0)</f>
        <v>25.65</v>
      </c>
      <c r="S2189" s="0" t="str">
        <f aca="false">VLOOKUP($D2189,metadata!$B$2:$S$451,16,0)</f>
        <v/>
      </c>
      <c r="T2189" s="0" t="str">
        <f aca="false">VLOOKUP($D2189,metadata!$B$2:$S$451,17,0)</f>
        <v/>
      </c>
      <c r="U2189" s="0" t="str">
        <f aca="false">VLOOKUP($D2189,metadata!$B$2:$S$451,18,0)</f>
        <v/>
      </c>
      <c r="V2189" s="0" t="n">
        <f aca="false">VLOOKUP($D2189,metadata!$B$2:$Z$451,19,0)</f>
        <v>115</v>
      </c>
      <c r="W2189" s="0" t="str">
        <f aca="false">VLOOKUP($D2189,metadata!$B$2:$Z$451,20,0)</f>
        <v>global average</v>
      </c>
      <c r="X2189" s="0" t="str">
        <f aca="false">VLOOKUP($D2189,metadata!$B$2:$Z$451,21,0)</f>
        <v/>
      </c>
      <c r="Y2189" s="0" t="str">
        <f aca="false">VLOOKUP($D2189,metadata!$B$2:$Z$451,22,0)</f>
        <v>53-3</v>
      </c>
      <c r="Z2189" s="0" t="str">
        <f aca="false">VLOOKUP($D2189,metadata!$B$2:$Z$451,23,0)</f>
        <v/>
      </c>
      <c r="AA2189" s="0" t="str">
        <f aca="false">VLOOKUP($D2189,metadata!$B$2:$Z$451,24,0)</f>
        <v>adult</v>
      </c>
      <c r="AB2189" s="0" t="str">
        <f aca="false">VLOOKUP($D2189,metadata!$B$2:$Z$451,25,0)</f>
        <v/>
      </c>
      <c r="AC2189" s="0" t="n">
        <v>16.1808510638297</v>
      </c>
      <c r="AD2189" s="0" t="n">
        <v>94.4206008583691</v>
      </c>
      <c r="AF2189" s="0" t="n">
        <f aca="false">IF(AE2189="",V2189,AE2189)</f>
        <v>115</v>
      </c>
      <c r="AG2189" s="0" t="n">
        <v>16</v>
      </c>
      <c r="AH2189" s="0" t="n">
        <v>2011</v>
      </c>
      <c r="AI2189" s="0" t="s">
        <v>37</v>
      </c>
      <c r="AJ2189" s="0" t="s">
        <v>37</v>
      </c>
    </row>
    <row r="2190" customFormat="false" ht="13.8" hidden="true" customHeight="false" outlineLevel="0" collapsed="false">
      <c r="C2190" s="0" t="n">
        <v>2198</v>
      </c>
      <c r="D2190" s="3" t="str">
        <f aca="false">VLOOKUP(C2190,$A$1:$B$451,2)</f>
        <v>53-Lahti1</v>
      </c>
      <c r="E2190" s="0" t="str">
        <f aca="false">VLOOKUP($D2190,metadata!$B$2:$S$451,2,0)</f>
        <v>Tyukmaeva, VI; Salminen, TS; Kankare, M; Knott, KE; Hoikkala, A</v>
      </c>
      <c r="F2190" s="0" t="str">
        <f aca="false">VLOOKUP($D2190,metadata!$B$2:$S$451,3,0)</f>
        <v>Adaptation to a seasonally varying environment: a strong latitudinal cline in reproductive diapause combined with high gene flow in Drosophila montana</v>
      </c>
      <c r="G2190" s="0" t="str">
        <f aca="false">VLOOKUP($D2190,metadata!$B$2:$S$451,4,0)</f>
        <v>10.1002/ece3.14</v>
      </c>
      <c r="H2190" s="0" t="str">
        <f aca="false">VLOOKUP($D2190,metadata!$B$2:$S$451,5,0)</f>
        <v>y</v>
      </c>
      <c r="I2190" s="0" t="str">
        <f aca="false">VLOOKUP($D2190,metadata!$B$2:$S$451,6,0)</f>
        <v>a</v>
      </c>
      <c r="J2190" s="0" t="str">
        <f aca="false">VLOOKUP($D2190,metadata!$B$2:$S$451,7,0)</f>
        <v>i</v>
      </c>
      <c r="K2190" s="0" t="n">
        <f aca="false">VLOOKUP($D2190,metadata!$B$2:$S$451,8,0)</f>
        <v>6</v>
      </c>
      <c r="L2190" s="0" t="n">
        <f aca="false">VLOOKUP($D2190,metadata!$B$2:$S$451,9,0)</f>
        <v>5</v>
      </c>
      <c r="M2190" s="0" t="str">
        <f aca="false">VLOOKUP($D2190,metadata!$B$2:$S$451,10,0)</f>
        <v/>
      </c>
      <c r="N2190" s="0" t="str">
        <f aca="false">VLOOKUP($D2190,metadata!$B$2:$S$451,11,0)</f>
        <v>Drosophila montana</v>
      </c>
      <c r="O2190" s="0" t="str">
        <f aca="false">VLOOKUP($D2190,metadata!$B$2:$S$451,12,0)</f>
        <v>diptera</v>
      </c>
      <c r="P2190" s="0" t="str">
        <f aca="false">VLOOKUP($D2190,metadata!$B$2:$S$451,13,0)</f>
        <v>Lahti1</v>
      </c>
      <c r="Q2190" s="0" t="n">
        <f aca="false">VLOOKUP($D2190,metadata!$B$2:$S$451,14,0)</f>
        <v>60.9833333333333</v>
      </c>
      <c r="R2190" s="0" t="n">
        <f aca="false">VLOOKUP($D2190,metadata!$B$2:$S$451,15,0)</f>
        <v>25.65</v>
      </c>
      <c r="S2190" s="0" t="str">
        <f aca="false">VLOOKUP($D2190,metadata!$B$2:$S$451,16,0)</f>
        <v/>
      </c>
      <c r="T2190" s="0" t="str">
        <f aca="false">VLOOKUP($D2190,metadata!$B$2:$S$451,17,0)</f>
        <v/>
      </c>
      <c r="U2190" s="0" t="str">
        <f aca="false">VLOOKUP($D2190,metadata!$B$2:$S$451,18,0)</f>
        <v/>
      </c>
      <c r="V2190" s="0" t="n">
        <f aca="false">VLOOKUP($D2190,metadata!$B$2:$Z$451,19,0)</f>
        <v>115</v>
      </c>
      <c r="W2190" s="0" t="str">
        <f aca="false">VLOOKUP($D2190,metadata!$B$2:$Z$451,20,0)</f>
        <v>global average</v>
      </c>
      <c r="X2190" s="0" t="str">
        <f aca="false">VLOOKUP($D2190,metadata!$B$2:$Z$451,21,0)</f>
        <v/>
      </c>
      <c r="Y2190" s="0" t="str">
        <f aca="false">VLOOKUP($D2190,metadata!$B$2:$Z$451,22,0)</f>
        <v>53-3</v>
      </c>
      <c r="Z2190" s="0" t="str">
        <f aca="false">VLOOKUP($D2190,metadata!$B$2:$Z$451,23,0)</f>
        <v/>
      </c>
      <c r="AA2190" s="0" t="str">
        <f aca="false">VLOOKUP($D2190,metadata!$B$2:$Z$451,24,0)</f>
        <v>adult</v>
      </c>
      <c r="AB2190" s="0" t="str">
        <f aca="false">VLOOKUP($D2190,metadata!$B$2:$Z$451,25,0)</f>
        <v/>
      </c>
      <c r="AC2190" s="0" t="n">
        <v>17.6347517730496</v>
      </c>
      <c r="AD2190" s="0" t="n">
        <v>39.0557939914163</v>
      </c>
      <c r="AF2190" s="0" t="n">
        <f aca="false">IF(AE2190="",V2190,AE2190)</f>
        <v>115</v>
      </c>
      <c r="AG2190" s="0" t="n">
        <v>17.5</v>
      </c>
      <c r="AH2190" s="0" t="n">
        <v>2011</v>
      </c>
      <c r="AI2190" s="0" t="s">
        <v>37</v>
      </c>
      <c r="AJ2190" s="0" t="s">
        <v>37</v>
      </c>
    </row>
    <row r="2191" customFormat="false" ht="13.8" hidden="true" customHeight="false" outlineLevel="0" collapsed="false">
      <c r="C2191" s="0" t="n">
        <v>2199</v>
      </c>
      <c r="D2191" s="3" t="str">
        <f aca="false">VLOOKUP(C2191,$A$1:$B$451,2)</f>
        <v>53-Lahti1</v>
      </c>
      <c r="E2191" s="0" t="str">
        <f aca="false">VLOOKUP($D2191,metadata!$B$2:$S$451,2,0)</f>
        <v>Tyukmaeva, VI; Salminen, TS; Kankare, M; Knott, KE; Hoikkala, A</v>
      </c>
      <c r="F2191" s="0" t="str">
        <f aca="false">VLOOKUP($D2191,metadata!$B$2:$S$451,3,0)</f>
        <v>Adaptation to a seasonally varying environment: a strong latitudinal cline in reproductive diapause combined with high gene flow in Drosophila montana</v>
      </c>
      <c r="G2191" s="0" t="str">
        <f aca="false">VLOOKUP($D2191,metadata!$B$2:$S$451,4,0)</f>
        <v>10.1002/ece3.14</v>
      </c>
      <c r="H2191" s="0" t="str">
        <f aca="false">VLOOKUP($D2191,metadata!$B$2:$S$451,5,0)</f>
        <v>y</v>
      </c>
      <c r="I2191" s="0" t="str">
        <f aca="false">VLOOKUP($D2191,metadata!$B$2:$S$451,6,0)</f>
        <v>a</v>
      </c>
      <c r="J2191" s="0" t="str">
        <f aca="false">VLOOKUP($D2191,metadata!$B$2:$S$451,7,0)</f>
        <v>i</v>
      </c>
      <c r="K2191" s="0" t="n">
        <f aca="false">VLOOKUP($D2191,metadata!$B$2:$S$451,8,0)</f>
        <v>6</v>
      </c>
      <c r="L2191" s="0" t="n">
        <f aca="false">VLOOKUP($D2191,metadata!$B$2:$S$451,9,0)</f>
        <v>5</v>
      </c>
      <c r="M2191" s="0" t="str">
        <f aca="false">VLOOKUP($D2191,metadata!$B$2:$S$451,10,0)</f>
        <v/>
      </c>
      <c r="N2191" s="0" t="str">
        <f aca="false">VLOOKUP($D2191,metadata!$B$2:$S$451,11,0)</f>
        <v>Drosophila montana</v>
      </c>
      <c r="O2191" s="0" t="str">
        <f aca="false">VLOOKUP($D2191,metadata!$B$2:$S$451,12,0)</f>
        <v>diptera</v>
      </c>
      <c r="P2191" s="0" t="str">
        <f aca="false">VLOOKUP($D2191,metadata!$B$2:$S$451,13,0)</f>
        <v>Lahti1</v>
      </c>
      <c r="Q2191" s="0" t="n">
        <f aca="false">VLOOKUP($D2191,metadata!$B$2:$S$451,14,0)</f>
        <v>60.9833333333333</v>
      </c>
      <c r="R2191" s="0" t="n">
        <f aca="false">VLOOKUP($D2191,metadata!$B$2:$S$451,15,0)</f>
        <v>25.65</v>
      </c>
      <c r="S2191" s="0" t="str">
        <f aca="false">VLOOKUP($D2191,metadata!$B$2:$S$451,16,0)</f>
        <v/>
      </c>
      <c r="T2191" s="0" t="str">
        <f aca="false">VLOOKUP($D2191,metadata!$B$2:$S$451,17,0)</f>
        <v/>
      </c>
      <c r="U2191" s="0" t="str">
        <f aca="false">VLOOKUP($D2191,metadata!$B$2:$S$451,18,0)</f>
        <v/>
      </c>
      <c r="V2191" s="0" t="n">
        <f aca="false">VLOOKUP($D2191,metadata!$B$2:$Z$451,19,0)</f>
        <v>115</v>
      </c>
      <c r="W2191" s="0" t="str">
        <f aca="false">VLOOKUP($D2191,metadata!$B$2:$Z$451,20,0)</f>
        <v>global average</v>
      </c>
      <c r="X2191" s="0" t="str">
        <f aca="false">VLOOKUP($D2191,metadata!$B$2:$Z$451,21,0)</f>
        <v/>
      </c>
      <c r="Y2191" s="0" t="str">
        <f aca="false">VLOOKUP($D2191,metadata!$B$2:$Z$451,22,0)</f>
        <v>53-3</v>
      </c>
      <c r="Z2191" s="0" t="str">
        <f aca="false">VLOOKUP($D2191,metadata!$B$2:$Z$451,23,0)</f>
        <v/>
      </c>
      <c r="AA2191" s="0" t="str">
        <f aca="false">VLOOKUP($D2191,metadata!$B$2:$Z$451,24,0)</f>
        <v>adult</v>
      </c>
      <c r="AB2191" s="0" t="str">
        <f aca="false">VLOOKUP($D2191,metadata!$B$2:$Z$451,25,0)</f>
        <v/>
      </c>
      <c r="AC2191" s="0" t="n">
        <v>19</v>
      </c>
      <c r="AD2191" s="0" t="n">
        <v>3.00429184549358</v>
      </c>
      <c r="AF2191" s="0" t="n">
        <f aca="false">IF(AE2191="",V2191,AE2191)</f>
        <v>115</v>
      </c>
      <c r="AG2191" s="0" t="n">
        <f aca="false">ROUND(AC2191,1)</f>
        <v>19</v>
      </c>
      <c r="AH2191" s="0" t="n">
        <v>2011</v>
      </c>
      <c r="AI2191" s="0" t="s">
        <v>37</v>
      </c>
      <c r="AJ2191" s="0" t="s">
        <v>37</v>
      </c>
    </row>
    <row r="2192" customFormat="false" ht="13.8" hidden="true" customHeight="false" outlineLevel="0" collapsed="false">
      <c r="C2192" s="0" t="n">
        <v>2200</v>
      </c>
      <c r="D2192" s="3" t="str">
        <f aca="false">VLOOKUP(C2192,$A$1:$B$451,2)</f>
        <v>53-Lahti2</v>
      </c>
      <c r="E2192" s="0" t="str">
        <f aca="false">VLOOKUP($D2192,metadata!$B$2:$S$451,2,0)</f>
        <v>Tyukmaeva, VI; Salminen, TS; Kankare, M; Knott, KE; Hoikkala, A</v>
      </c>
      <c r="F2192" s="0" t="str">
        <f aca="false">VLOOKUP($D2192,metadata!$B$2:$S$451,3,0)</f>
        <v>Adaptation to a seasonally varying environment: a strong latitudinal cline in reproductive diapause combined with high gene flow in Drosophila montana</v>
      </c>
      <c r="G2192" s="0" t="str">
        <f aca="false">VLOOKUP($D2192,metadata!$B$2:$S$451,4,0)</f>
        <v>10.1002/ece3.14</v>
      </c>
      <c r="H2192" s="0" t="str">
        <f aca="false">VLOOKUP($D2192,metadata!$B$2:$S$451,5,0)</f>
        <v>y</v>
      </c>
      <c r="I2192" s="0" t="str">
        <f aca="false">VLOOKUP($D2192,metadata!$B$2:$S$451,6,0)</f>
        <v>a</v>
      </c>
      <c r="J2192" s="0" t="str">
        <f aca="false">VLOOKUP($D2192,metadata!$B$2:$S$451,7,0)</f>
        <v>i</v>
      </c>
      <c r="K2192" s="0" t="n">
        <f aca="false">VLOOKUP($D2192,metadata!$B$2:$S$451,8,0)</f>
        <v>6</v>
      </c>
      <c r="L2192" s="0" t="n">
        <f aca="false">VLOOKUP($D2192,metadata!$B$2:$S$451,9,0)</f>
        <v>5</v>
      </c>
      <c r="M2192" s="0" t="str">
        <f aca="false">VLOOKUP($D2192,metadata!$B$2:$S$451,10,0)</f>
        <v/>
      </c>
      <c r="N2192" s="0" t="str">
        <f aca="false">VLOOKUP($D2192,metadata!$B$2:$S$451,11,0)</f>
        <v>Drosophila montana</v>
      </c>
      <c r="O2192" s="0" t="str">
        <f aca="false">VLOOKUP($D2192,metadata!$B$2:$S$451,12,0)</f>
        <v>diptera</v>
      </c>
      <c r="P2192" s="0" t="str">
        <f aca="false">VLOOKUP($D2192,metadata!$B$2:$S$451,13,0)</f>
        <v>Lahti2</v>
      </c>
      <c r="Q2192" s="0" t="n">
        <f aca="false">VLOOKUP($D2192,metadata!$B$2:$S$451,14,0)</f>
        <v>60.9833333333333</v>
      </c>
      <c r="R2192" s="0" t="n">
        <f aca="false">VLOOKUP($D2192,metadata!$B$2:$S$451,15,0)</f>
        <v>25.65</v>
      </c>
      <c r="S2192" s="0" t="str">
        <f aca="false">VLOOKUP($D2192,metadata!$B$2:$S$451,16,0)</f>
        <v/>
      </c>
      <c r="T2192" s="0" t="str">
        <f aca="false">VLOOKUP($D2192,metadata!$B$2:$S$451,17,0)</f>
        <v/>
      </c>
      <c r="U2192" s="0" t="str">
        <f aca="false">VLOOKUP($D2192,metadata!$B$2:$S$451,18,0)</f>
        <v/>
      </c>
      <c r="V2192" s="0" t="n">
        <f aca="false">VLOOKUP($D2192,metadata!$B$2:$Z$451,19,0)</f>
        <v>115</v>
      </c>
      <c r="W2192" s="0" t="str">
        <f aca="false">VLOOKUP($D2192,metadata!$B$2:$Z$451,20,0)</f>
        <v>global average</v>
      </c>
      <c r="X2192" s="0" t="str">
        <f aca="false">VLOOKUP($D2192,metadata!$B$2:$Z$451,21,0)</f>
        <v/>
      </c>
      <c r="Y2192" s="0" t="str">
        <f aca="false">VLOOKUP($D2192,metadata!$B$2:$Z$451,22,0)</f>
        <v>53-3</v>
      </c>
      <c r="Z2192" s="0" t="str">
        <f aca="false">VLOOKUP($D2192,metadata!$B$2:$Z$451,23,0)</f>
        <v/>
      </c>
      <c r="AA2192" s="0" t="str">
        <f aca="false">VLOOKUP($D2192,metadata!$B$2:$Z$451,24,0)</f>
        <v>adult</v>
      </c>
      <c r="AB2192" s="0" t="str">
        <f aca="false">VLOOKUP($D2192,metadata!$B$2:$Z$451,25,0)</f>
        <v/>
      </c>
      <c r="AC2192" s="0" t="n">
        <v>13.9822695035461</v>
      </c>
      <c r="AD2192" s="0" t="n">
        <v>97.4248927038627</v>
      </c>
      <c r="AF2192" s="0" t="n">
        <f aca="false">IF(AE2192="",V2192,AE2192)</f>
        <v>115</v>
      </c>
      <c r="AG2192" s="0" t="n">
        <f aca="false">ROUND(AC2192,1)</f>
        <v>14</v>
      </c>
      <c r="AH2192" s="0" t="n">
        <v>2011</v>
      </c>
      <c r="AI2192" s="0" t="s">
        <v>37</v>
      </c>
      <c r="AJ2192" s="0" t="s">
        <v>37</v>
      </c>
    </row>
    <row r="2193" customFormat="false" ht="13.8" hidden="true" customHeight="false" outlineLevel="0" collapsed="false">
      <c r="C2193" s="0" t="n">
        <v>2201</v>
      </c>
      <c r="D2193" s="3" t="str">
        <f aca="false">VLOOKUP(C2193,$A$1:$B$451,2)</f>
        <v>53-Lahti2</v>
      </c>
      <c r="E2193" s="0" t="str">
        <f aca="false">VLOOKUP($D2193,metadata!$B$2:$S$451,2,0)</f>
        <v>Tyukmaeva, VI; Salminen, TS; Kankare, M; Knott, KE; Hoikkala, A</v>
      </c>
      <c r="F2193" s="0" t="str">
        <f aca="false">VLOOKUP($D2193,metadata!$B$2:$S$451,3,0)</f>
        <v>Adaptation to a seasonally varying environment: a strong latitudinal cline in reproductive diapause combined with high gene flow in Drosophila montana</v>
      </c>
      <c r="G2193" s="0" t="str">
        <f aca="false">VLOOKUP($D2193,metadata!$B$2:$S$451,4,0)</f>
        <v>10.1002/ece3.14</v>
      </c>
      <c r="H2193" s="0" t="str">
        <f aca="false">VLOOKUP($D2193,metadata!$B$2:$S$451,5,0)</f>
        <v>y</v>
      </c>
      <c r="I2193" s="0" t="str">
        <f aca="false">VLOOKUP($D2193,metadata!$B$2:$S$451,6,0)</f>
        <v>a</v>
      </c>
      <c r="J2193" s="0" t="str">
        <f aca="false">VLOOKUP($D2193,metadata!$B$2:$S$451,7,0)</f>
        <v>i</v>
      </c>
      <c r="K2193" s="0" t="n">
        <f aca="false">VLOOKUP($D2193,metadata!$B$2:$S$451,8,0)</f>
        <v>6</v>
      </c>
      <c r="L2193" s="0" t="n">
        <f aca="false">VLOOKUP($D2193,metadata!$B$2:$S$451,9,0)</f>
        <v>5</v>
      </c>
      <c r="M2193" s="0" t="str">
        <f aca="false">VLOOKUP($D2193,metadata!$B$2:$S$451,10,0)</f>
        <v/>
      </c>
      <c r="N2193" s="0" t="str">
        <f aca="false">VLOOKUP($D2193,metadata!$B$2:$S$451,11,0)</f>
        <v>Drosophila montana</v>
      </c>
      <c r="O2193" s="0" t="str">
        <f aca="false">VLOOKUP($D2193,metadata!$B$2:$S$451,12,0)</f>
        <v>diptera</v>
      </c>
      <c r="P2193" s="0" t="str">
        <f aca="false">VLOOKUP($D2193,metadata!$B$2:$S$451,13,0)</f>
        <v>Lahti2</v>
      </c>
      <c r="Q2193" s="0" t="n">
        <f aca="false">VLOOKUP($D2193,metadata!$B$2:$S$451,14,0)</f>
        <v>60.9833333333333</v>
      </c>
      <c r="R2193" s="0" t="n">
        <f aca="false">VLOOKUP($D2193,metadata!$B$2:$S$451,15,0)</f>
        <v>25.65</v>
      </c>
      <c r="S2193" s="0" t="str">
        <f aca="false">VLOOKUP($D2193,metadata!$B$2:$S$451,16,0)</f>
        <v/>
      </c>
      <c r="T2193" s="0" t="str">
        <f aca="false">VLOOKUP($D2193,metadata!$B$2:$S$451,17,0)</f>
        <v/>
      </c>
      <c r="U2193" s="0" t="str">
        <f aca="false">VLOOKUP($D2193,metadata!$B$2:$S$451,18,0)</f>
        <v/>
      </c>
      <c r="V2193" s="0" t="n">
        <f aca="false">VLOOKUP($D2193,metadata!$B$2:$Z$451,19,0)</f>
        <v>115</v>
      </c>
      <c r="W2193" s="0" t="str">
        <f aca="false">VLOOKUP($D2193,metadata!$B$2:$Z$451,20,0)</f>
        <v>global average</v>
      </c>
      <c r="X2193" s="0" t="str">
        <f aca="false">VLOOKUP($D2193,metadata!$B$2:$Z$451,21,0)</f>
        <v/>
      </c>
      <c r="Y2193" s="0" t="str">
        <f aca="false">VLOOKUP($D2193,metadata!$B$2:$Z$451,22,0)</f>
        <v>53-3</v>
      </c>
      <c r="Z2193" s="0" t="str">
        <f aca="false">VLOOKUP($D2193,metadata!$B$2:$Z$451,23,0)</f>
        <v/>
      </c>
      <c r="AA2193" s="0" t="str">
        <f aca="false">VLOOKUP($D2193,metadata!$B$2:$Z$451,24,0)</f>
        <v>adult</v>
      </c>
      <c r="AB2193" s="0" t="str">
        <f aca="false">VLOOKUP($D2193,metadata!$B$2:$Z$451,25,0)</f>
        <v/>
      </c>
      <c r="AC2193" s="0" t="n">
        <v>15.1170212765957</v>
      </c>
      <c r="AD2193" s="0" t="n">
        <v>91.8454935622318</v>
      </c>
      <c r="AF2193" s="0" t="n">
        <f aca="false">IF(AE2193="",V2193,AE2193)</f>
        <v>115</v>
      </c>
      <c r="AG2193" s="0" t="n">
        <v>15</v>
      </c>
      <c r="AH2193" s="0" t="n">
        <v>2011</v>
      </c>
      <c r="AI2193" s="0" t="s">
        <v>37</v>
      </c>
      <c r="AJ2193" s="0" t="s">
        <v>37</v>
      </c>
    </row>
    <row r="2194" customFormat="false" ht="13.8" hidden="true" customHeight="false" outlineLevel="0" collapsed="false">
      <c r="C2194" s="0" t="n">
        <v>2202</v>
      </c>
      <c r="D2194" s="3" t="str">
        <f aca="false">VLOOKUP(C2194,$A$1:$B$451,2)</f>
        <v>53-Lahti2</v>
      </c>
      <c r="E2194" s="0" t="str">
        <f aca="false">VLOOKUP($D2194,metadata!$B$2:$S$451,2,0)</f>
        <v>Tyukmaeva, VI; Salminen, TS; Kankare, M; Knott, KE; Hoikkala, A</v>
      </c>
      <c r="F2194" s="0" t="str">
        <f aca="false">VLOOKUP($D2194,metadata!$B$2:$S$451,3,0)</f>
        <v>Adaptation to a seasonally varying environment: a strong latitudinal cline in reproductive diapause combined with high gene flow in Drosophila montana</v>
      </c>
      <c r="G2194" s="0" t="str">
        <f aca="false">VLOOKUP($D2194,metadata!$B$2:$S$451,4,0)</f>
        <v>10.1002/ece3.14</v>
      </c>
      <c r="H2194" s="0" t="str">
        <f aca="false">VLOOKUP($D2194,metadata!$B$2:$S$451,5,0)</f>
        <v>y</v>
      </c>
      <c r="I2194" s="0" t="str">
        <f aca="false">VLOOKUP($D2194,metadata!$B$2:$S$451,6,0)</f>
        <v>a</v>
      </c>
      <c r="J2194" s="0" t="str">
        <f aca="false">VLOOKUP($D2194,metadata!$B$2:$S$451,7,0)</f>
        <v>i</v>
      </c>
      <c r="K2194" s="0" t="n">
        <f aca="false">VLOOKUP($D2194,metadata!$B$2:$S$451,8,0)</f>
        <v>6</v>
      </c>
      <c r="L2194" s="0" t="n">
        <f aca="false">VLOOKUP($D2194,metadata!$B$2:$S$451,9,0)</f>
        <v>5</v>
      </c>
      <c r="M2194" s="0" t="str">
        <f aca="false">VLOOKUP($D2194,metadata!$B$2:$S$451,10,0)</f>
        <v/>
      </c>
      <c r="N2194" s="0" t="str">
        <f aca="false">VLOOKUP($D2194,metadata!$B$2:$S$451,11,0)</f>
        <v>Drosophila montana</v>
      </c>
      <c r="O2194" s="0" t="str">
        <f aca="false">VLOOKUP($D2194,metadata!$B$2:$S$451,12,0)</f>
        <v>diptera</v>
      </c>
      <c r="P2194" s="0" t="str">
        <f aca="false">VLOOKUP($D2194,metadata!$B$2:$S$451,13,0)</f>
        <v>Lahti2</v>
      </c>
      <c r="Q2194" s="0" t="n">
        <f aca="false">VLOOKUP($D2194,metadata!$B$2:$S$451,14,0)</f>
        <v>60.9833333333333</v>
      </c>
      <c r="R2194" s="0" t="n">
        <f aca="false">VLOOKUP($D2194,metadata!$B$2:$S$451,15,0)</f>
        <v>25.65</v>
      </c>
      <c r="S2194" s="0" t="str">
        <f aca="false">VLOOKUP($D2194,metadata!$B$2:$S$451,16,0)</f>
        <v/>
      </c>
      <c r="T2194" s="0" t="str">
        <f aca="false">VLOOKUP($D2194,metadata!$B$2:$S$451,17,0)</f>
        <v/>
      </c>
      <c r="U2194" s="0" t="str">
        <f aca="false">VLOOKUP($D2194,metadata!$B$2:$S$451,18,0)</f>
        <v/>
      </c>
      <c r="V2194" s="0" t="n">
        <f aca="false">VLOOKUP($D2194,metadata!$B$2:$Z$451,19,0)</f>
        <v>115</v>
      </c>
      <c r="W2194" s="0" t="str">
        <f aca="false">VLOOKUP($D2194,metadata!$B$2:$Z$451,20,0)</f>
        <v>global average</v>
      </c>
      <c r="X2194" s="0" t="str">
        <f aca="false">VLOOKUP($D2194,metadata!$B$2:$Z$451,21,0)</f>
        <v/>
      </c>
      <c r="Y2194" s="0" t="str">
        <f aca="false">VLOOKUP($D2194,metadata!$B$2:$Z$451,22,0)</f>
        <v>53-3</v>
      </c>
      <c r="Z2194" s="0" t="str">
        <f aca="false">VLOOKUP($D2194,metadata!$B$2:$Z$451,23,0)</f>
        <v/>
      </c>
      <c r="AA2194" s="0" t="str">
        <f aca="false">VLOOKUP($D2194,metadata!$B$2:$Z$451,24,0)</f>
        <v>adult</v>
      </c>
      <c r="AB2194" s="0" t="str">
        <f aca="false">VLOOKUP($D2194,metadata!$B$2:$Z$451,25,0)</f>
        <v/>
      </c>
      <c r="AC2194" s="0" t="n">
        <v>16.1631205673758</v>
      </c>
      <c r="AD2194" s="0" t="n">
        <v>64.8068669527897</v>
      </c>
      <c r="AF2194" s="0" t="n">
        <f aca="false">IF(AE2194="",V2194,AE2194)</f>
        <v>115</v>
      </c>
      <c r="AG2194" s="0" t="n">
        <v>16</v>
      </c>
      <c r="AH2194" s="0" t="n">
        <v>2011</v>
      </c>
      <c r="AI2194" s="0" t="s">
        <v>37</v>
      </c>
      <c r="AJ2194" s="0" t="s">
        <v>37</v>
      </c>
    </row>
    <row r="2195" customFormat="false" ht="13.8" hidden="true" customHeight="false" outlineLevel="0" collapsed="false">
      <c r="C2195" s="0" t="n">
        <v>2203</v>
      </c>
      <c r="D2195" s="3" t="str">
        <f aca="false">VLOOKUP(C2195,$A$1:$B$451,2)</f>
        <v>53-Lahti2</v>
      </c>
      <c r="E2195" s="0" t="str">
        <f aca="false">VLOOKUP($D2195,metadata!$B$2:$S$451,2,0)</f>
        <v>Tyukmaeva, VI; Salminen, TS; Kankare, M; Knott, KE; Hoikkala, A</v>
      </c>
      <c r="F2195" s="0" t="str">
        <f aca="false">VLOOKUP($D2195,metadata!$B$2:$S$451,3,0)</f>
        <v>Adaptation to a seasonally varying environment: a strong latitudinal cline in reproductive diapause combined with high gene flow in Drosophila montana</v>
      </c>
      <c r="G2195" s="0" t="str">
        <f aca="false">VLOOKUP($D2195,metadata!$B$2:$S$451,4,0)</f>
        <v>10.1002/ece3.14</v>
      </c>
      <c r="H2195" s="0" t="str">
        <f aca="false">VLOOKUP($D2195,metadata!$B$2:$S$451,5,0)</f>
        <v>y</v>
      </c>
      <c r="I2195" s="0" t="str">
        <f aca="false">VLOOKUP($D2195,metadata!$B$2:$S$451,6,0)</f>
        <v>a</v>
      </c>
      <c r="J2195" s="0" t="str">
        <f aca="false">VLOOKUP($D2195,metadata!$B$2:$S$451,7,0)</f>
        <v>i</v>
      </c>
      <c r="K2195" s="0" t="n">
        <f aca="false">VLOOKUP($D2195,metadata!$B$2:$S$451,8,0)</f>
        <v>6</v>
      </c>
      <c r="L2195" s="0" t="n">
        <f aca="false">VLOOKUP($D2195,metadata!$B$2:$S$451,9,0)</f>
        <v>5</v>
      </c>
      <c r="M2195" s="0" t="str">
        <f aca="false">VLOOKUP($D2195,metadata!$B$2:$S$451,10,0)</f>
        <v/>
      </c>
      <c r="N2195" s="0" t="str">
        <f aca="false">VLOOKUP($D2195,metadata!$B$2:$S$451,11,0)</f>
        <v>Drosophila montana</v>
      </c>
      <c r="O2195" s="0" t="str">
        <f aca="false">VLOOKUP($D2195,metadata!$B$2:$S$451,12,0)</f>
        <v>diptera</v>
      </c>
      <c r="P2195" s="0" t="str">
        <f aca="false">VLOOKUP($D2195,metadata!$B$2:$S$451,13,0)</f>
        <v>Lahti2</v>
      </c>
      <c r="Q2195" s="0" t="n">
        <f aca="false">VLOOKUP($D2195,metadata!$B$2:$S$451,14,0)</f>
        <v>60.9833333333333</v>
      </c>
      <c r="R2195" s="0" t="n">
        <f aca="false">VLOOKUP($D2195,metadata!$B$2:$S$451,15,0)</f>
        <v>25.65</v>
      </c>
      <c r="S2195" s="0" t="str">
        <f aca="false">VLOOKUP($D2195,metadata!$B$2:$S$451,16,0)</f>
        <v/>
      </c>
      <c r="T2195" s="0" t="str">
        <f aca="false">VLOOKUP($D2195,metadata!$B$2:$S$451,17,0)</f>
        <v/>
      </c>
      <c r="U2195" s="0" t="str">
        <f aca="false">VLOOKUP($D2195,metadata!$B$2:$S$451,18,0)</f>
        <v/>
      </c>
      <c r="V2195" s="0" t="n">
        <f aca="false">VLOOKUP($D2195,metadata!$B$2:$Z$451,19,0)</f>
        <v>115</v>
      </c>
      <c r="W2195" s="0" t="str">
        <f aca="false">VLOOKUP($D2195,metadata!$B$2:$Z$451,20,0)</f>
        <v>global average</v>
      </c>
      <c r="X2195" s="0" t="str">
        <f aca="false">VLOOKUP($D2195,metadata!$B$2:$Z$451,21,0)</f>
        <v/>
      </c>
      <c r="Y2195" s="0" t="str">
        <f aca="false">VLOOKUP($D2195,metadata!$B$2:$Z$451,22,0)</f>
        <v>53-3</v>
      </c>
      <c r="Z2195" s="0" t="str">
        <f aca="false">VLOOKUP($D2195,metadata!$B$2:$Z$451,23,0)</f>
        <v/>
      </c>
      <c r="AA2195" s="0" t="str">
        <f aca="false">VLOOKUP($D2195,metadata!$B$2:$Z$451,24,0)</f>
        <v>adult</v>
      </c>
      <c r="AB2195" s="0" t="str">
        <f aca="false">VLOOKUP($D2195,metadata!$B$2:$Z$451,25,0)</f>
        <v/>
      </c>
      <c r="AC2195" s="0" t="n">
        <v>17.6347517730496</v>
      </c>
      <c r="AD2195" s="0" t="n">
        <v>8.58369098712444</v>
      </c>
      <c r="AF2195" s="0" t="n">
        <f aca="false">IF(AE2195="",V2195,AE2195)</f>
        <v>115</v>
      </c>
      <c r="AG2195" s="0" t="n">
        <v>17.5</v>
      </c>
      <c r="AH2195" s="0" t="n">
        <v>2011</v>
      </c>
      <c r="AI2195" s="0" t="s">
        <v>37</v>
      </c>
      <c r="AJ2195" s="0" t="s">
        <v>37</v>
      </c>
    </row>
    <row r="2196" customFormat="false" ht="13.8" hidden="true" customHeight="false" outlineLevel="0" collapsed="false">
      <c r="C2196" s="0" t="n">
        <v>2204</v>
      </c>
      <c r="D2196" s="3" t="str">
        <f aca="false">VLOOKUP(C2196,$A$1:$B$451,2)</f>
        <v>53-Lahti2</v>
      </c>
      <c r="E2196" s="0" t="str">
        <f aca="false">VLOOKUP($D2196,metadata!$B$2:$S$451,2,0)</f>
        <v>Tyukmaeva, VI; Salminen, TS; Kankare, M; Knott, KE; Hoikkala, A</v>
      </c>
      <c r="F2196" s="0" t="str">
        <f aca="false">VLOOKUP($D2196,metadata!$B$2:$S$451,3,0)</f>
        <v>Adaptation to a seasonally varying environment: a strong latitudinal cline in reproductive diapause combined with high gene flow in Drosophila montana</v>
      </c>
      <c r="G2196" s="0" t="str">
        <f aca="false">VLOOKUP($D2196,metadata!$B$2:$S$451,4,0)</f>
        <v>10.1002/ece3.14</v>
      </c>
      <c r="H2196" s="0" t="str">
        <f aca="false">VLOOKUP($D2196,metadata!$B$2:$S$451,5,0)</f>
        <v>y</v>
      </c>
      <c r="I2196" s="0" t="str">
        <f aca="false">VLOOKUP($D2196,metadata!$B$2:$S$451,6,0)</f>
        <v>a</v>
      </c>
      <c r="J2196" s="0" t="str">
        <f aca="false">VLOOKUP($D2196,metadata!$B$2:$S$451,7,0)</f>
        <v>i</v>
      </c>
      <c r="K2196" s="0" t="n">
        <f aca="false">VLOOKUP($D2196,metadata!$B$2:$S$451,8,0)</f>
        <v>6</v>
      </c>
      <c r="L2196" s="0" t="n">
        <f aca="false">VLOOKUP($D2196,metadata!$B$2:$S$451,9,0)</f>
        <v>5</v>
      </c>
      <c r="M2196" s="0" t="str">
        <f aca="false">VLOOKUP($D2196,metadata!$B$2:$S$451,10,0)</f>
        <v/>
      </c>
      <c r="N2196" s="0" t="str">
        <f aca="false">VLOOKUP($D2196,metadata!$B$2:$S$451,11,0)</f>
        <v>Drosophila montana</v>
      </c>
      <c r="O2196" s="0" t="str">
        <f aca="false">VLOOKUP($D2196,metadata!$B$2:$S$451,12,0)</f>
        <v>diptera</v>
      </c>
      <c r="P2196" s="0" t="str">
        <f aca="false">VLOOKUP($D2196,metadata!$B$2:$S$451,13,0)</f>
        <v>Lahti2</v>
      </c>
      <c r="Q2196" s="0" t="n">
        <f aca="false">VLOOKUP($D2196,metadata!$B$2:$S$451,14,0)</f>
        <v>60.9833333333333</v>
      </c>
      <c r="R2196" s="0" t="n">
        <f aca="false">VLOOKUP($D2196,metadata!$B$2:$S$451,15,0)</f>
        <v>25.65</v>
      </c>
      <c r="S2196" s="0" t="str">
        <f aca="false">VLOOKUP($D2196,metadata!$B$2:$S$451,16,0)</f>
        <v/>
      </c>
      <c r="T2196" s="0" t="str">
        <f aca="false">VLOOKUP($D2196,metadata!$B$2:$S$451,17,0)</f>
        <v/>
      </c>
      <c r="U2196" s="0" t="str">
        <f aca="false">VLOOKUP($D2196,metadata!$B$2:$S$451,18,0)</f>
        <v/>
      </c>
      <c r="V2196" s="0" t="n">
        <f aca="false">VLOOKUP($D2196,metadata!$B$2:$Z$451,19,0)</f>
        <v>115</v>
      </c>
      <c r="W2196" s="0" t="str">
        <f aca="false">VLOOKUP($D2196,metadata!$B$2:$Z$451,20,0)</f>
        <v>global average</v>
      </c>
      <c r="X2196" s="0" t="str">
        <f aca="false">VLOOKUP($D2196,metadata!$B$2:$Z$451,21,0)</f>
        <v/>
      </c>
      <c r="Y2196" s="0" t="str">
        <f aca="false">VLOOKUP($D2196,metadata!$B$2:$Z$451,22,0)</f>
        <v>53-3</v>
      </c>
      <c r="Z2196" s="0" t="str">
        <f aca="false">VLOOKUP($D2196,metadata!$B$2:$Z$451,23,0)</f>
        <v/>
      </c>
      <c r="AA2196" s="0" t="str">
        <f aca="false">VLOOKUP($D2196,metadata!$B$2:$Z$451,24,0)</f>
        <v>adult</v>
      </c>
      <c r="AB2196" s="0" t="str">
        <f aca="false">VLOOKUP($D2196,metadata!$B$2:$Z$451,25,0)</f>
        <v/>
      </c>
      <c r="AC2196" s="0" t="n">
        <v>19.0177304964539</v>
      </c>
      <c r="AD2196" s="0" t="n">
        <v>1.71673819742494</v>
      </c>
      <c r="AF2196" s="0" t="n">
        <f aca="false">IF(AE2196="",V2196,AE2196)</f>
        <v>115</v>
      </c>
      <c r="AG2196" s="0" t="n">
        <f aca="false">ROUND(AC2196,1)</f>
        <v>19</v>
      </c>
      <c r="AH2196" s="0" t="n">
        <v>2011</v>
      </c>
      <c r="AI2196" s="0" t="s">
        <v>37</v>
      </c>
      <c r="AJ2196" s="0" t="s">
        <v>37</v>
      </c>
    </row>
    <row r="2197" customFormat="false" ht="13.8" hidden="true" customHeight="false" outlineLevel="0" collapsed="false">
      <c r="C2197" s="0" t="n">
        <v>2205</v>
      </c>
      <c r="D2197" s="3" t="str">
        <f aca="false">VLOOKUP(C2197,$A$1:$B$451,2)</f>
        <v>53-Lahti3</v>
      </c>
      <c r="E2197" s="0" t="str">
        <f aca="false">VLOOKUP($D2197,metadata!$B$2:$S$451,2,0)</f>
        <v>Tyukmaeva, VI; Salminen, TS; Kankare, M; Knott, KE; Hoikkala, A</v>
      </c>
      <c r="F2197" s="0" t="str">
        <f aca="false">VLOOKUP($D2197,metadata!$B$2:$S$451,3,0)</f>
        <v>Adaptation to a seasonally varying environment: a strong latitudinal cline in reproductive diapause combined with high gene flow in Drosophila montana</v>
      </c>
      <c r="G2197" s="0" t="str">
        <f aca="false">VLOOKUP($D2197,metadata!$B$2:$S$451,4,0)</f>
        <v>10.1002/ece3.14</v>
      </c>
      <c r="H2197" s="0" t="str">
        <f aca="false">VLOOKUP($D2197,metadata!$B$2:$S$451,5,0)</f>
        <v>y</v>
      </c>
      <c r="I2197" s="0" t="str">
        <f aca="false">VLOOKUP($D2197,metadata!$B$2:$S$451,6,0)</f>
        <v>a</v>
      </c>
      <c r="J2197" s="0" t="str">
        <f aca="false">VLOOKUP($D2197,metadata!$B$2:$S$451,7,0)</f>
        <v>i</v>
      </c>
      <c r="K2197" s="0" t="n">
        <f aca="false">VLOOKUP($D2197,metadata!$B$2:$S$451,8,0)</f>
        <v>6</v>
      </c>
      <c r="L2197" s="0" t="n">
        <f aca="false">VLOOKUP($D2197,metadata!$B$2:$S$451,9,0)</f>
        <v>4</v>
      </c>
      <c r="M2197" s="0" t="str">
        <f aca="false">VLOOKUP($D2197,metadata!$B$2:$S$451,10,0)</f>
        <v/>
      </c>
      <c r="N2197" s="0" t="str">
        <f aca="false">VLOOKUP($D2197,metadata!$B$2:$S$451,11,0)</f>
        <v>Drosophila montana</v>
      </c>
      <c r="O2197" s="0" t="str">
        <f aca="false">VLOOKUP($D2197,metadata!$B$2:$S$451,12,0)</f>
        <v>diptera</v>
      </c>
      <c r="P2197" s="0" t="str">
        <f aca="false">VLOOKUP($D2197,metadata!$B$2:$S$451,13,0)</f>
        <v>Lahti3</v>
      </c>
      <c r="Q2197" s="0" t="n">
        <f aca="false">VLOOKUP($D2197,metadata!$B$2:$S$451,14,0)</f>
        <v>60.9833333333333</v>
      </c>
      <c r="R2197" s="0" t="n">
        <f aca="false">VLOOKUP($D2197,metadata!$B$2:$S$451,15,0)</f>
        <v>25.65</v>
      </c>
      <c r="S2197" s="0" t="str">
        <f aca="false">VLOOKUP($D2197,metadata!$B$2:$S$451,16,0)</f>
        <v/>
      </c>
      <c r="T2197" s="0" t="str">
        <f aca="false">VLOOKUP($D2197,metadata!$B$2:$S$451,17,0)</f>
        <v/>
      </c>
      <c r="U2197" s="0" t="str">
        <f aca="false">VLOOKUP($D2197,metadata!$B$2:$S$451,18,0)</f>
        <v/>
      </c>
      <c r="V2197" s="0" t="n">
        <f aca="false">VLOOKUP($D2197,metadata!$B$2:$Z$451,19,0)</f>
        <v>115</v>
      </c>
      <c r="W2197" s="0" t="str">
        <f aca="false">VLOOKUP($D2197,metadata!$B$2:$Z$451,20,0)</f>
        <v>global average</v>
      </c>
      <c r="X2197" s="0" t="str">
        <f aca="false">VLOOKUP($D2197,metadata!$B$2:$Z$451,21,0)</f>
        <v/>
      </c>
      <c r="Y2197" s="0" t="str">
        <f aca="false">VLOOKUP($D2197,metadata!$B$2:$Z$451,22,0)</f>
        <v>53-3</v>
      </c>
      <c r="Z2197" s="0" t="str">
        <f aca="false">VLOOKUP($D2197,metadata!$B$2:$Z$451,23,0)</f>
        <v/>
      </c>
      <c r="AA2197" s="0" t="str">
        <f aca="false">VLOOKUP($D2197,metadata!$B$2:$Z$451,24,0)</f>
        <v>adult</v>
      </c>
      <c r="AB2197" s="0" t="str">
        <f aca="false">VLOOKUP($D2197,metadata!$B$2:$Z$451,25,0)</f>
        <v/>
      </c>
      <c r="AC2197" s="0" t="n">
        <v>13.9822695035461</v>
      </c>
      <c r="AD2197" s="0" t="n">
        <v>96.137339055794</v>
      </c>
      <c r="AF2197" s="0" t="n">
        <f aca="false">IF(AE2197="",V2197,AE2197)</f>
        <v>115</v>
      </c>
      <c r="AG2197" s="0" t="n">
        <f aca="false">ROUND(AC2197,1)</f>
        <v>14</v>
      </c>
      <c r="AH2197" s="0" t="n">
        <v>2011</v>
      </c>
      <c r="AI2197" s="0" t="s">
        <v>37</v>
      </c>
      <c r="AJ2197" s="0" t="s">
        <v>37</v>
      </c>
    </row>
    <row r="2198" customFormat="false" ht="13.8" hidden="true" customHeight="false" outlineLevel="0" collapsed="false">
      <c r="C2198" s="0" t="n">
        <v>2206</v>
      </c>
      <c r="D2198" s="3" t="str">
        <f aca="false">VLOOKUP(C2198,$A$1:$B$451,2)</f>
        <v>53-Lahti3</v>
      </c>
      <c r="E2198" s="0" t="str">
        <f aca="false">VLOOKUP($D2198,metadata!$B$2:$S$451,2,0)</f>
        <v>Tyukmaeva, VI; Salminen, TS; Kankare, M; Knott, KE; Hoikkala, A</v>
      </c>
      <c r="F2198" s="0" t="str">
        <f aca="false">VLOOKUP($D2198,metadata!$B$2:$S$451,3,0)</f>
        <v>Adaptation to a seasonally varying environment: a strong latitudinal cline in reproductive diapause combined with high gene flow in Drosophila montana</v>
      </c>
      <c r="G2198" s="0" t="str">
        <f aca="false">VLOOKUP($D2198,metadata!$B$2:$S$451,4,0)</f>
        <v>10.1002/ece3.14</v>
      </c>
      <c r="H2198" s="0" t="str">
        <f aca="false">VLOOKUP($D2198,metadata!$B$2:$S$451,5,0)</f>
        <v>y</v>
      </c>
      <c r="I2198" s="0" t="str">
        <f aca="false">VLOOKUP($D2198,metadata!$B$2:$S$451,6,0)</f>
        <v>a</v>
      </c>
      <c r="J2198" s="0" t="str">
        <f aca="false">VLOOKUP($D2198,metadata!$B$2:$S$451,7,0)</f>
        <v>i</v>
      </c>
      <c r="K2198" s="0" t="n">
        <f aca="false">VLOOKUP($D2198,metadata!$B$2:$S$451,8,0)</f>
        <v>6</v>
      </c>
      <c r="L2198" s="0" t="n">
        <f aca="false">VLOOKUP($D2198,metadata!$B$2:$S$451,9,0)</f>
        <v>4</v>
      </c>
      <c r="M2198" s="0" t="str">
        <f aca="false">VLOOKUP($D2198,metadata!$B$2:$S$451,10,0)</f>
        <v/>
      </c>
      <c r="N2198" s="0" t="str">
        <f aca="false">VLOOKUP($D2198,metadata!$B$2:$S$451,11,0)</f>
        <v>Drosophila montana</v>
      </c>
      <c r="O2198" s="0" t="str">
        <f aca="false">VLOOKUP($D2198,metadata!$B$2:$S$451,12,0)</f>
        <v>diptera</v>
      </c>
      <c r="P2198" s="0" t="str">
        <f aca="false">VLOOKUP($D2198,metadata!$B$2:$S$451,13,0)</f>
        <v>Lahti3</v>
      </c>
      <c r="Q2198" s="0" t="n">
        <f aca="false">VLOOKUP($D2198,metadata!$B$2:$S$451,14,0)</f>
        <v>60.9833333333333</v>
      </c>
      <c r="R2198" s="0" t="n">
        <f aca="false">VLOOKUP($D2198,metadata!$B$2:$S$451,15,0)</f>
        <v>25.65</v>
      </c>
      <c r="S2198" s="0" t="str">
        <f aca="false">VLOOKUP($D2198,metadata!$B$2:$S$451,16,0)</f>
        <v/>
      </c>
      <c r="T2198" s="0" t="str">
        <f aca="false">VLOOKUP($D2198,metadata!$B$2:$S$451,17,0)</f>
        <v/>
      </c>
      <c r="U2198" s="0" t="str">
        <f aca="false">VLOOKUP($D2198,metadata!$B$2:$S$451,18,0)</f>
        <v/>
      </c>
      <c r="V2198" s="0" t="n">
        <f aca="false">VLOOKUP($D2198,metadata!$B$2:$Z$451,19,0)</f>
        <v>115</v>
      </c>
      <c r="W2198" s="0" t="str">
        <f aca="false">VLOOKUP($D2198,metadata!$B$2:$Z$451,20,0)</f>
        <v>global average</v>
      </c>
      <c r="X2198" s="0" t="str">
        <f aca="false">VLOOKUP($D2198,metadata!$B$2:$Z$451,21,0)</f>
        <v/>
      </c>
      <c r="Y2198" s="0" t="str">
        <f aca="false">VLOOKUP($D2198,metadata!$B$2:$Z$451,22,0)</f>
        <v>53-3</v>
      </c>
      <c r="Z2198" s="0" t="str">
        <f aca="false">VLOOKUP($D2198,metadata!$B$2:$Z$451,23,0)</f>
        <v/>
      </c>
      <c r="AA2198" s="0" t="str">
        <f aca="false">VLOOKUP($D2198,metadata!$B$2:$Z$451,24,0)</f>
        <v>adult</v>
      </c>
      <c r="AB2198" s="0" t="str">
        <f aca="false">VLOOKUP($D2198,metadata!$B$2:$Z$451,25,0)</f>
        <v/>
      </c>
      <c r="AC2198" s="0" t="n">
        <v>16.1808510638297</v>
      </c>
      <c r="AD2198" s="0" t="n">
        <v>86.6952789699571</v>
      </c>
      <c r="AF2198" s="0" t="n">
        <f aca="false">IF(AE2198="",V2198,AE2198)</f>
        <v>115</v>
      </c>
      <c r="AG2198" s="0" t="n">
        <v>16</v>
      </c>
      <c r="AH2198" s="0" t="n">
        <v>2011</v>
      </c>
      <c r="AI2198" s="0" t="s">
        <v>37</v>
      </c>
      <c r="AJ2198" s="0" t="s">
        <v>37</v>
      </c>
    </row>
    <row r="2199" customFormat="false" ht="13.8" hidden="true" customHeight="false" outlineLevel="0" collapsed="false">
      <c r="C2199" s="0" t="n">
        <v>2207</v>
      </c>
      <c r="D2199" s="3" t="str">
        <f aca="false">VLOOKUP(C2199,$A$1:$B$451,2)</f>
        <v>53-Lahti3</v>
      </c>
      <c r="E2199" s="0" t="str">
        <f aca="false">VLOOKUP($D2199,metadata!$B$2:$S$451,2,0)</f>
        <v>Tyukmaeva, VI; Salminen, TS; Kankare, M; Knott, KE; Hoikkala, A</v>
      </c>
      <c r="F2199" s="0" t="str">
        <f aca="false">VLOOKUP($D2199,metadata!$B$2:$S$451,3,0)</f>
        <v>Adaptation to a seasonally varying environment: a strong latitudinal cline in reproductive diapause combined with high gene flow in Drosophila montana</v>
      </c>
      <c r="G2199" s="0" t="str">
        <f aca="false">VLOOKUP($D2199,metadata!$B$2:$S$451,4,0)</f>
        <v>10.1002/ece3.14</v>
      </c>
      <c r="H2199" s="0" t="str">
        <f aca="false">VLOOKUP($D2199,metadata!$B$2:$S$451,5,0)</f>
        <v>y</v>
      </c>
      <c r="I2199" s="0" t="str">
        <f aca="false">VLOOKUP($D2199,metadata!$B$2:$S$451,6,0)</f>
        <v>a</v>
      </c>
      <c r="J2199" s="0" t="str">
        <f aca="false">VLOOKUP($D2199,metadata!$B$2:$S$451,7,0)</f>
        <v>i</v>
      </c>
      <c r="K2199" s="0" t="n">
        <f aca="false">VLOOKUP($D2199,metadata!$B$2:$S$451,8,0)</f>
        <v>6</v>
      </c>
      <c r="L2199" s="0" t="n">
        <f aca="false">VLOOKUP($D2199,metadata!$B$2:$S$451,9,0)</f>
        <v>4</v>
      </c>
      <c r="M2199" s="0" t="str">
        <f aca="false">VLOOKUP($D2199,metadata!$B$2:$S$451,10,0)</f>
        <v/>
      </c>
      <c r="N2199" s="0" t="str">
        <f aca="false">VLOOKUP($D2199,metadata!$B$2:$S$451,11,0)</f>
        <v>Drosophila montana</v>
      </c>
      <c r="O2199" s="0" t="str">
        <f aca="false">VLOOKUP($D2199,metadata!$B$2:$S$451,12,0)</f>
        <v>diptera</v>
      </c>
      <c r="P2199" s="0" t="str">
        <f aca="false">VLOOKUP($D2199,metadata!$B$2:$S$451,13,0)</f>
        <v>Lahti3</v>
      </c>
      <c r="Q2199" s="0" t="n">
        <f aca="false">VLOOKUP($D2199,metadata!$B$2:$S$451,14,0)</f>
        <v>60.9833333333333</v>
      </c>
      <c r="R2199" s="0" t="n">
        <f aca="false">VLOOKUP($D2199,metadata!$B$2:$S$451,15,0)</f>
        <v>25.65</v>
      </c>
      <c r="S2199" s="0" t="str">
        <f aca="false">VLOOKUP($D2199,metadata!$B$2:$S$451,16,0)</f>
        <v/>
      </c>
      <c r="T2199" s="0" t="str">
        <f aca="false">VLOOKUP($D2199,metadata!$B$2:$S$451,17,0)</f>
        <v/>
      </c>
      <c r="U2199" s="0" t="str">
        <f aca="false">VLOOKUP($D2199,metadata!$B$2:$S$451,18,0)</f>
        <v/>
      </c>
      <c r="V2199" s="0" t="n">
        <f aca="false">VLOOKUP($D2199,metadata!$B$2:$Z$451,19,0)</f>
        <v>115</v>
      </c>
      <c r="W2199" s="0" t="str">
        <f aca="false">VLOOKUP($D2199,metadata!$B$2:$Z$451,20,0)</f>
        <v>global average</v>
      </c>
      <c r="X2199" s="0" t="str">
        <f aca="false">VLOOKUP($D2199,metadata!$B$2:$Z$451,21,0)</f>
        <v/>
      </c>
      <c r="Y2199" s="0" t="str">
        <f aca="false">VLOOKUP($D2199,metadata!$B$2:$Z$451,22,0)</f>
        <v>53-3</v>
      </c>
      <c r="Z2199" s="0" t="str">
        <f aca="false">VLOOKUP($D2199,metadata!$B$2:$Z$451,23,0)</f>
        <v/>
      </c>
      <c r="AA2199" s="0" t="str">
        <f aca="false">VLOOKUP($D2199,metadata!$B$2:$Z$451,24,0)</f>
        <v>adult</v>
      </c>
      <c r="AB2199" s="0" t="str">
        <f aca="false">VLOOKUP($D2199,metadata!$B$2:$Z$451,25,0)</f>
        <v/>
      </c>
      <c r="AC2199" s="0" t="n">
        <v>17.6524822695035</v>
      </c>
      <c r="AD2199" s="0" t="n">
        <v>10.7296137339055</v>
      </c>
      <c r="AF2199" s="0" t="n">
        <f aca="false">IF(AE2199="",V2199,AE2199)</f>
        <v>115</v>
      </c>
      <c r="AG2199" s="0" t="n">
        <v>17.5</v>
      </c>
      <c r="AH2199" s="0" t="n">
        <v>2011</v>
      </c>
      <c r="AI2199" s="0" t="s">
        <v>37</v>
      </c>
      <c r="AJ2199" s="0" t="s">
        <v>37</v>
      </c>
    </row>
    <row r="2200" customFormat="false" ht="13.8" hidden="true" customHeight="false" outlineLevel="0" collapsed="false">
      <c r="C2200" s="0" t="n">
        <v>2208</v>
      </c>
      <c r="D2200" s="3" t="str">
        <f aca="false">VLOOKUP(C2200,$A$1:$B$451,2)</f>
        <v>53-Lahti3</v>
      </c>
      <c r="E2200" s="0" t="str">
        <f aca="false">VLOOKUP($D2200,metadata!$B$2:$S$451,2,0)</f>
        <v>Tyukmaeva, VI; Salminen, TS; Kankare, M; Knott, KE; Hoikkala, A</v>
      </c>
      <c r="F2200" s="0" t="str">
        <f aca="false">VLOOKUP($D2200,metadata!$B$2:$S$451,3,0)</f>
        <v>Adaptation to a seasonally varying environment: a strong latitudinal cline in reproductive diapause combined with high gene flow in Drosophila montana</v>
      </c>
      <c r="G2200" s="0" t="str">
        <f aca="false">VLOOKUP($D2200,metadata!$B$2:$S$451,4,0)</f>
        <v>10.1002/ece3.14</v>
      </c>
      <c r="H2200" s="0" t="str">
        <f aca="false">VLOOKUP($D2200,metadata!$B$2:$S$451,5,0)</f>
        <v>y</v>
      </c>
      <c r="I2200" s="0" t="str">
        <f aca="false">VLOOKUP($D2200,metadata!$B$2:$S$451,6,0)</f>
        <v>a</v>
      </c>
      <c r="J2200" s="0" t="str">
        <f aca="false">VLOOKUP($D2200,metadata!$B$2:$S$451,7,0)</f>
        <v>i</v>
      </c>
      <c r="K2200" s="0" t="n">
        <f aca="false">VLOOKUP($D2200,metadata!$B$2:$S$451,8,0)</f>
        <v>6</v>
      </c>
      <c r="L2200" s="0" t="n">
        <f aca="false">VLOOKUP($D2200,metadata!$B$2:$S$451,9,0)</f>
        <v>4</v>
      </c>
      <c r="M2200" s="0" t="str">
        <f aca="false">VLOOKUP($D2200,metadata!$B$2:$S$451,10,0)</f>
        <v/>
      </c>
      <c r="N2200" s="0" t="str">
        <f aca="false">VLOOKUP($D2200,metadata!$B$2:$S$451,11,0)</f>
        <v>Drosophila montana</v>
      </c>
      <c r="O2200" s="0" t="str">
        <f aca="false">VLOOKUP($D2200,metadata!$B$2:$S$451,12,0)</f>
        <v>diptera</v>
      </c>
      <c r="P2200" s="0" t="str">
        <f aca="false">VLOOKUP($D2200,metadata!$B$2:$S$451,13,0)</f>
        <v>Lahti3</v>
      </c>
      <c r="Q2200" s="0" t="n">
        <f aca="false">VLOOKUP($D2200,metadata!$B$2:$S$451,14,0)</f>
        <v>60.9833333333333</v>
      </c>
      <c r="R2200" s="0" t="n">
        <f aca="false">VLOOKUP($D2200,metadata!$B$2:$S$451,15,0)</f>
        <v>25.65</v>
      </c>
      <c r="S2200" s="0" t="str">
        <f aca="false">VLOOKUP($D2200,metadata!$B$2:$S$451,16,0)</f>
        <v/>
      </c>
      <c r="T2200" s="0" t="str">
        <f aca="false">VLOOKUP($D2200,metadata!$B$2:$S$451,17,0)</f>
        <v/>
      </c>
      <c r="U2200" s="0" t="str">
        <f aca="false">VLOOKUP($D2200,metadata!$B$2:$S$451,18,0)</f>
        <v/>
      </c>
      <c r="V2200" s="0" t="n">
        <f aca="false">VLOOKUP($D2200,metadata!$B$2:$Z$451,19,0)</f>
        <v>115</v>
      </c>
      <c r="W2200" s="0" t="str">
        <f aca="false">VLOOKUP($D2200,metadata!$B$2:$Z$451,20,0)</f>
        <v>global average</v>
      </c>
      <c r="X2200" s="0" t="str">
        <f aca="false">VLOOKUP($D2200,metadata!$B$2:$Z$451,21,0)</f>
        <v/>
      </c>
      <c r="Y2200" s="0" t="str">
        <f aca="false">VLOOKUP($D2200,metadata!$B$2:$Z$451,22,0)</f>
        <v>53-3</v>
      </c>
      <c r="Z2200" s="0" t="str">
        <f aca="false">VLOOKUP($D2200,metadata!$B$2:$Z$451,23,0)</f>
        <v/>
      </c>
      <c r="AA2200" s="0" t="str">
        <f aca="false">VLOOKUP($D2200,metadata!$B$2:$Z$451,24,0)</f>
        <v>adult</v>
      </c>
      <c r="AB2200" s="0" t="str">
        <f aca="false">VLOOKUP($D2200,metadata!$B$2:$Z$451,25,0)</f>
        <v/>
      </c>
      <c r="AC2200" s="0" t="n">
        <v>19.0177304964539</v>
      </c>
      <c r="AD2200" s="0" t="n">
        <v>0.429184549356193</v>
      </c>
      <c r="AF2200" s="0" t="n">
        <f aca="false">IF(AE2200="",V2200,AE2200)</f>
        <v>115</v>
      </c>
      <c r="AG2200" s="0" t="n">
        <f aca="false">ROUND(AC2200,1)</f>
        <v>19</v>
      </c>
      <c r="AH2200" s="0" t="n">
        <v>2011</v>
      </c>
      <c r="AI2200" s="0" t="s">
        <v>37</v>
      </c>
      <c r="AJ2200" s="0" t="s">
        <v>37</v>
      </c>
    </row>
    <row r="2201" customFormat="false" ht="13.8" hidden="true" customHeight="false" outlineLevel="0" collapsed="false">
      <c r="C2201" s="0" t="n">
        <v>2209</v>
      </c>
      <c r="D2201" s="3" t="str">
        <f aca="false">VLOOKUP(C2201,$A$1:$B$451,2)</f>
        <v>53-Lahti4</v>
      </c>
      <c r="E2201" s="0" t="str">
        <f aca="false">VLOOKUP($D2201,metadata!$B$2:$S$451,2,0)</f>
        <v>Tyukmaeva, VI; Salminen, TS; Kankare, M; Knott, KE; Hoikkala, A</v>
      </c>
      <c r="F2201" s="0" t="str">
        <f aca="false">VLOOKUP($D2201,metadata!$B$2:$S$451,3,0)</f>
        <v>Adaptation to a seasonally varying environment: a strong latitudinal cline in reproductive diapause combined with high gene flow in Drosophila montana</v>
      </c>
      <c r="G2201" s="0" t="str">
        <f aca="false">VLOOKUP($D2201,metadata!$B$2:$S$451,4,0)</f>
        <v>10.1002/ece3.14</v>
      </c>
      <c r="H2201" s="0" t="str">
        <f aca="false">VLOOKUP($D2201,metadata!$B$2:$S$451,5,0)</f>
        <v>y</v>
      </c>
      <c r="I2201" s="0" t="str">
        <f aca="false">VLOOKUP($D2201,metadata!$B$2:$S$451,6,0)</f>
        <v>a</v>
      </c>
      <c r="J2201" s="0" t="str">
        <f aca="false">VLOOKUP($D2201,metadata!$B$2:$S$451,7,0)</f>
        <v>i</v>
      </c>
      <c r="K2201" s="0" t="n">
        <f aca="false">VLOOKUP($D2201,metadata!$B$2:$S$451,8,0)</f>
        <v>6</v>
      </c>
      <c r="L2201" s="0" t="n">
        <f aca="false">VLOOKUP($D2201,metadata!$B$2:$S$451,9,0)</f>
        <v>5</v>
      </c>
      <c r="M2201" s="0" t="str">
        <f aca="false">VLOOKUP($D2201,metadata!$B$2:$S$451,10,0)</f>
        <v/>
      </c>
      <c r="N2201" s="0" t="str">
        <f aca="false">VLOOKUP($D2201,metadata!$B$2:$S$451,11,0)</f>
        <v>Drosophila montana</v>
      </c>
      <c r="O2201" s="0" t="str">
        <f aca="false">VLOOKUP($D2201,metadata!$B$2:$S$451,12,0)</f>
        <v>diptera</v>
      </c>
      <c r="P2201" s="0" t="str">
        <f aca="false">VLOOKUP($D2201,metadata!$B$2:$S$451,13,0)</f>
        <v>Lahti4</v>
      </c>
      <c r="Q2201" s="0" t="n">
        <f aca="false">VLOOKUP($D2201,metadata!$B$2:$S$451,14,0)</f>
        <v>60.9833333333333</v>
      </c>
      <c r="R2201" s="0" t="n">
        <f aca="false">VLOOKUP($D2201,metadata!$B$2:$S$451,15,0)</f>
        <v>25.65</v>
      </c>
      <c r="S2201" s="0" t="str">
        <f aca="false">VLOOKUP($D2201,metadata!$B$2:$S$451,16,0)</f>
        <v/>
      </c>
      <c r="T2201" s="0" t="str">
        <f aca="false">VLOOKUP($D2201,metadata!$B$2:$S$451,17,0)</f>
        <v/>
      </c>
      <c r="U2201" s="0" t="str">
        <f aca="false">VLOOKUP($D2201,metadata!$B$2:$S$451,18,0)</f>
        <v/>
      </c>
      <c r="V2201" s="0" t="n">
        <f aca="false">VLOOKUP($D2201,metadata!$B$2:$Z$451,19,0)</f>
        <v>115</v>
      </c>
      <c r="W2201" s="0" t="str">
        <f aca="false">VLOOKUP($D2201,metadata!$B$2:$Z$451,20,0)</f>
        <v>global average</v>
      </c>
      <c r="X2201" s="0" t="str">
        <f aca="false">VLOOKUP($D2201,metadata!$B$2:$Z$451,21,0)</f>
        <v/>
      </c>
      <c r="Y2201" s="0" t="str">
        <f aca="false">VLOOKUP($D2201,metadata!$B$2:$Z$451,22,0)</f>
        <v>53-3</v>
      </c>
      <c r="Z2201" s="0" t="str">
        <f aca="false">VLOOKUP($D2201,metadata!$B$2:$Z$451,23,0)</f>
        <v/>
      </c>
      <c r="AA2201" s="0" t="str">
        <f aca="false">VLOOKUP($D2201,metadata!$B$2:$Z$451,24,0)</f>
        <v>adult</v>
      </c>
      <c r="AB2201" s="0" t="str">
        <f aca="false">VLOOKUP($D2201,metadata!$B$2:$Z$451,25,0)</f>
        <v/>
      </c>
      <c r="AC2201" s="0" t="n">
        <v>13.9822695035461</v>
      </c>
      <c r="AD2201" s="0" t="n">
        <v>90.5579399141631</v>
      </c>
      <c r="AF2201" s="0" t="n">
        <f aca="false">IF(AE2201="",V2201,AE2201)</f>
        <v>115</v>
      </c>
      <c r="AG2201" s="0" t="n">
        <f aca="false">ROUND(AC2201,1)</f>
        <v>14</v>
      </c>
      <c r="AH2201" s="0" t="n">
        <v>2011</v>
      </c>
      <c r="AI2201" s="0" t="s">
        <v>37</v>
      </c>
      <c r="AJ2201" s="0" t="s">
        <v>37</v>
      </c>
    </row>
    <row r="2202" customFormat="false" ht="13.8" hidden="true" customHeight="false" outlineLevel="0" collapsed="false">
      <c r="C2202" s="0" t="n">
        <v>2210</v>
      </c>
      <c r="D2202" s="3" t="str">
        <f aca="false">VLOOKUP(C2202,$A$1:$B$451,2)</f>
        <v>53-Lahti4</v>
      </c>
      <c r="E2202" s="0" t="str">
        <f aca="false">VLOOKUP($D2202,metadata!$B$2:$S$451,2,0)</f>
        <v>Tyukmaeva, VI; Salminen, TS; Kankare, M; Knott, KE; Hoikkala, A</v>
      </c>
      <c r="F2202" s="0" t="str">
        <f aca="false">VLOOKUP($D2202,metadata!$B$2:$S$451,3,0)</f>
        <v>Adaptation to a seasonally varying environment: a strong latitudinal cline in reproductive diapause combined with high gene flow in Drosophila montana</v>
      </c>
      <c r="G2202" s="0" t="str">
        <f aca="false">VLOOKUP($D2202,metadata!$B$2:$S$451,4,0)</f>
        <v>10.1002/ece3.14</v>
      </c>
      <c r="H2202" s="0" t="str">
        <f aca="false">VLOOKUP($D2202,metadata!$B$2:$S$451,5,0)</f>
        <v>y</v>
      </c>
      <c r="I2202" s="0" t="str">
        <f aca="false">VLOOKUP($D2202,metadata!$B$2:$S$451,6,0)</f>
        <v>a</v>
      </c>
      <c r="J2202" s="0" t="str">
        <f aca="false">VLOOKUP($D2202,metadata!$B$2:$S$451,7,0)</f>
        <v>i</v>
      </c>
      <c r="K2202" s="0" t="n">
        <f aca="false">VLOOKUP($D2202,metadata!$B$2:$S$451,8,0)</f>
        <v>6</v>
      </c>
      <c r="L2202" s="0" t="n">
        <f aca="false">VLOOKUP($D2202,metadata!$B$2:$S$451,9,0)</f>
        <v>5</v>
      </c>
      <c r="M2202" s="0" t="str">
        <f aca="false">VLOOKUP($D2202,metadata!$B$2:$S$451,10,0)</f>
        <v/>
      </c>
      <c r="N2202" s="0" t="str">
        <f aca="false">VLOOKUP($D2202,metadata!$B$2:$S$451,11,0)</f>
        <v>Drosophila montana</v>
      </c>
      <c r="O2202" s="0" t="str">
        <f aca="false">VLOOKUP($D2202,metadata!$B$2:$S$451,12,0)</f>
        <v>diptera</v>
      </c>
      <c r="P2202" s="0" t="str">
        <f aca="false">VLOOKUP($D2202,metadata!$B$2:$S$451,13,0)</f>
        <v>Lahti4</v>
      </c>
      <c r="Q2202" s="0" t="n">
        <f aca="false">VLOOKUP($D2202,metadata!$B$2:$S$451,14,0)</f>
        <v>60.9833333333333</v>
      </c>
      <c r="R2202" s="0" t="n">
        <f aca="false">VLOOKUP($D2202,metadata!$B$2:$S$451,15,0)</f>
        <v>25.65</v>
      </c>
      <c r="S2202" s="0" t="str">
        <f aca="false">VLOOKUP($D2202,metadata!$B$2:$S$451,16,0)</f>
        <v/>
      </c>
      <c r="T2202" s="0" t="str">
        <f aca="false">VLOOKUP($D2202,metadata!$B$2:$S$451,17,0)</f>
        <v/>
      </c>
      <c r="U2202" s="0" t="str">
        <f aca="false">VLOOKUP($D2202,metadata!$B$2:$S$451,18,0)</f>
        <v/>
      </c>
      <c r="V2202" s="0" t="n">
        <f aca="false">VLOOKUP($D2202,metadata!$B$2:$Z$451,19,0)</f>
        <v>115</v>
      </c>
      <c r="W2202" s="0" t="str">
        <f aca="false">VLOOKUP($D2202,metadata!$B$2:$Z$451,20,0)</f>
        <v>global average</v>
      </c>
      <c r="X2202" s="0" t="str">
        <f aca="false">VLOOKUP($D2202,metadata!$B$2:$Z$451,21,0)</f>
        <v/>
      </c>
      <c r="Y2202" s="0" t="str">
        <f aca="false">VLOOKUP($D2202,metadata!$B$2:$Z$451,22,0)</f>
        <v>53-3</v>
      </c>
      <c r="Z2202" s="0" t="str">
        <f aca="false">VLOOKUP($D2202,metadata!$B$2:$Z$451,23,0)</f>
        <v/>
      </c>
      <c r="AA2202" s="0" t="str">
        <f aca="false">VLOOKUP($D2202,metadata!$B$2:$Z$451,24,0)</f>
        <v>adult</v>
      </c>
      <c r="AB2202" s="0" t="str">
        <f aca="false">VLOOKUP($D2202,metadata!$B$2:$Z$451,25,0)</f>
        <v/>
      </c>
      <c r="AC2202" s="0" t="n">
        <v>15.1170212765957</v>
      </c>
      <c r="AD2202" s="0" t="n">
        <v>90.1287553648068</v>
      </c>
      <c r="AF2202" s="0" t="n">
        <f aca="false">IF(AE2202="",V2202,AE2202)</f>
        <v>115</v>
      </c>
      <c r="AG2202" s="0" t="n">
        <v>15</v>
      </c>
      <c r="AH2202" s="0" t="n">
        <v>2011</v>
      </c>
      <c r="AI2202" s="0" t="s">
        <v>37</v>
      </c>
      <c r="AJ2202" s="0" t="s">
        <v>37</v>
      </c>
    </row>
    <row r="2203" customFormat="false" ht="13.8" hidden="true" customHeight="false" outlineLevel="0" collapsed="false">
      <c r="C2203" s="0" t="n">
        <v>2211</v>
      </c>
      <c r="D2203" s="3" t="str">
        <f aca="false">VLOOKUP(C2203,$A$1:$B$451,2)</f>
        <v>53-Lahti4</v>
      </c>
      <c r="E2203" s="0" t="str">
        <f aca="false">VLOOKUP($D2203,metadata!$B$2:$S$451,2,0)</f>
        <v>Tyukmaeva, VI; Salminen, TS; Kankare, M; Knott, KE; Hoikkala, A</v>
      </c>
      <c r="F2203" s="0" t="str">
        <f aca="false">VLOOKUP($D2203,metadata!$B$2:$S$451,3,0)</f>
        <v>Adaptation to a seasonally varying environment: a strong latitudinal cline in reproductive diapause combined with high gene flow in Drosophila montana</v>
      </c>
      <c r="G2203" s="0" t="str">
        <f aca="false">VLOOKUP($D2203,metadata!$B$2:$S$451,4,0)</f>
        <v>10.1002/ece3.14</v>
      </c>
      <c r="H2203" s="0" t="str">
        <f aca="false">VLOOKUP($D2203,metadata!$B$2:$S$451,5,0)</f>
        <v>y</v>
      </c>
      <c r="I2203" s="0" t="str">
        <f aca="false">VLOOKUP($D2203,metadata!$B$2:$S$451,6,0)</f>
        <v>a</v>
      </c>
      <c r="J2203" s="0" t="str">
        <f aca="false">VLOOKUP($D2203,metadata!$B$2:$S$451,7,0)</f>
        <v>i</v>
      </c>
      <c r="K2203" s="0" t="n">
        <f aca="false">VLOOKUP($D2203,metadata!$B$2:$S$451,8,0)</f>
        <v>6</v>
      </c>
      <c r="L2203" s="0" t="n">
        <f aca="false">VLOOKUP($D2203,metadata!$B$2:$S$451,9,0)</f>
        <v>5</v>
      </c>
      <c r="M2203" s="0" t="str">
        <f aca="false">VLOOKUP($D2203,metadata!$B$2:$S$451,10,0)</f>
        <v/>
      </c>
      <c r="N2203" s="0" t="str">
        <f aca="false">VLOOKUP($D2203,metadata!$B$2:$S$451,11,0)</f>
        <v>Drosophila montana</v>
      </c>
      <c r="O2203" s="0" t="str">
        <f aca="false">VLOOKUP($D2203,metadata!$B$2:$S$451,12,0)</f>
        <v>diptera</v>
      </c>
      <c r="P2203" s="0" t="str">
        <f aca="false">VLOOKUP($D2203,metadata!$B$2:$S$451,13,0)</f>
        <v>Lahti4</v>
      </c>
      <c r="Q2203" s="0" t="n">
        <f aca="false">VLOOKUP($D2203,metadata!$B$2:$S$451,14,0)</f>
        <v>60.9833333333333</v>
      </c>
      <c r="R2203" s="0" t="n">
        <f aca="false">VLOOKUP($D2203,metadata!$B$2:$S$451,15,0)</f>
        <v>25.65</v>
      </c>
      <c r="S2203" s="0" t="str">
        <f aca="false">VLOOKUP($D2203,metadata!$B$2:$S$451,16,0)</f>
        <v/>
      </c>
      <c r="T2203" s="0" t="str">
        <f aca="false">VLOOKUP($D2203,metadata!$B$2:$S$451,17,0)</f>
        <v/>
      </c>
      <c r="U2203" s="0" t="str">
        <f aca="false">VLOOKUP($D2203,metadata!$B$2:$S$451,18,0)</f>
        <v/>
      </c>
      <c r="V2203" s="0" t="n">
        <f aca="false">VLOOKUP($D2203,metadata!$B$2:$Z$451,19,0)</f>
        <v>115</v>
      </c>
      <c r="W2203" s="0" t="str">
        <f aca="false">VLOOKUP($D2203,metadata!$B$2:$Z$451,20,0)</f>
        <v>global average</v>
      </c>
      <c r="X2203" s="0" t="str">
        <f aca="false">VLOOKUP($D2203,metadata!$B$2:$Z$451,21,0)</f>
        <v/>
      </c>
      <c r="Y2203" s="0" t="str">
        <f aca="false">VLOOKUP($D2203,metadata!$B$2:$Z$451,22,0)</f>
        <v>53-3</v>
      </c>
      <c r="Z2203" s="0" t="str">
        <f aca="false">VLOOKUP($D2203,metadata!$B$2:$Z$451,23,0)</f>
        <v/>
      </c>
      <c r="AA2203" s="0" t="str">
        <f aca="false">VLOOKUP($D2203,metadata!$B$2:$Z$451,24,0)</f>
        <v>adult</v>
      </c>
      <c r="AB2203" s="0" t="str">
        <f aca="false">VLOOKUP($D2203,metadata!$B$2:$Z$451,25,0)</f>
        <v/>
      </c>
      <c r="AC2203" s="0" t="n">
        <v>16.1808510638297</v>
      </c>
      <c r="AD2203" s="0" t="n">
        <v>72.1030042918455</v>
      </c>
      <c r="AF2203" s="0" t="n">
        <f aca="false">IF(AE2203="",V2203,AE2203)</f>
        <v>115</v>
      </c>
      <c r="AG2203" s="0" t="n">
        <v>16</v>
      </c>
      <c r="AH2203" s="0" t="n">
        <v>2011</v>
      </c>
      <c r="AI2203" s="0" t="s">
        <v>37</v>
      </c>
      <c r="AJ2203" s="0" t="s">
        <v>37</v>
      </c>
    </row>
    <row r="2204" customFormat="false" ht="13.8" hidden="true" customHeight="false" outlineLevel="0" collapsed="false">
      <c r="C2204" s="0" t="n">
        <v>2212</v>
      </c>
      <c r="D2204" s="3" t="str">
        <f aca="false">VLOOKUP(C2204,$A$1:$B$451,2)</f>
        <v>53-Lahti4</v>
      </c>
      <c r="E2204" s="0" t="str">
        <f aca="false">VLOOKUP($D2204,metadata!$B$2:$S$451,2,0)</f>
        <v>Tyukmaeva, VI; Salminen, TS; Kankare, M; Knott, KE; Hoikkala, A</v>
      </c>
      <c r="F2204" s="0" t="str">
        <f aca="false">VLOOKUP($D2204,metadata!$B$2:$S$451,3,0)</f>
        <v>Adaptation to a seasonally varying environment: a strong latitudinal cline in reproductive diapause combined with high gene flow in Drosophila montana</v>
      </c>
      <c r="G2204" s="0" t="str">
        <f aca="false">VLOOKUP($D2204,metadata!$B$2:$S$451,4,0)</f>
        <v>10.1002/ece3.14</v>
      </c>
      <c r="H2204" s="0" t="str">
        <f aca="false">VLOOKUP($D2204,metadata!$B$2:$S$451,5,0)</f>
        <v>y</v>
      </c>
      <c r="I2204" s="0" t="str">
        <f aca="false">VLOOKUP($D2204,metadata!$B$2:$S$451,6,0)</f>
        <v>a</v>
      </c>
      <c r="J2204" s="0" t="str">
        <f aca="false">VLOOKUP($D2204,metadata!$B$2:$S$451,7,0)</f>
        <v>i</v>
      </c>
      <c r="K2204" s="0" t="n">
        <f aca="false">VLOOKUP($D2204,metadata!$B$2:$S$451,8,0)</f>
        <v>6</v>
      </c>
      <c r="L2204" s="0" t="n">
        <f aca="false">VLOOKUP($D2204,metadata!$B$2:$S$451,9,0)</f>
        <v>5</v>
      </c>
      <c r="M2204" s="0" t="str">
        <f aca="false">VLOOKUP($D2204,metadata!$B$2:$S$451,10,0)</f>
        <v/>
      </c>
      <c r="N2204" s="0" t="str">
        <f aca="false">VLOOKUP($D2204,metadata!$B$2:$S$451,11,0)</f>
        <v>Drosophila montana</v>
      </c>
      <c r="O2204" s="0" t="str">
        <f aca="false">VLOOKUP($D2204,metadata!$B$2:$S$451,12,0)</f>
        <v>diptera</v>
      </c>
      <c r="P2204" s="0" t="str">
        <f aca="false">VLOOKUP($D2204,metadata!$B$2:$S$451,13,0)</f>
        <v>Lahti4</v>
      </c>
      <c r="Q2204" s="0" t="n">
        <f aca="false">VLOOKUP($D2204,metadata!$B$2:$S$451,14,0)</f>
        <v>60.9833333333333</v>
      </c>
      <c r="R2204" s="0" t="n">
        <f aca="false">VLOOKUP($D2204,metadata!$B$2:$S$451,15,0)</f>
        <v>25.65</v>
      </c>
      <c r="S2204" s="0" t="str">
        <f aca="false">VLOOKUP($D2204,metadata!$B$2:$S$451,16,0)</f>
        <v/>
      </c>
      <c r="T2204" s="0" t="str">
        <f aca="false">VLOOKUP($D2204,metadata!$B$2:$S$451,17,0)</f>
        <v/>
      </c>
      <c r="U2204" s="0" t="str">
        <f aca="false">VLOOKUP($D2204,metadata!$B$2:$S$451,18,0)</f>
        <v/>
      </c>
      <c r="V2204" s="0" t="n">
        <f aca="false">VLOOKUP($D2204,metadata!$B$2:$Z$451,19,0)</f>
        <v>115</v>
      </c>
      <c r="W2204" s="0" t="str">
        <f aca="false">VLOOKUP($D2204,metadata!$B$2:$Z$451,20,0)</f>
        <v>global average</v>
      </c>
      <c r="X2204" s="0" t="str">
        <f aca="false">VLOOKUP($D2204,metadata!$B$2:$Z$451,21,0)</f>
        <v/>
      </c>
      <c r="Y2204" s="0" t="str">
        <f aca="false">VLOOKUP($D2204,metadata!$B$2:$Z$451,22,0)</f>
        <v>53-3</v>
      </c>
      <c r="Z2204" s="0" t="str">
        <f aca="false">VLOOKUP($D2204,metadata!$B$2:$Z$451,23,0)</f>
        <v/>
      </c>
      <c r="AA2204" s="0" t="str">
        <f aca="false">VLOOKUP($D2204,metadata!$B$2:$Z$451,24,0)</f>
        <v>adult</v>
      </c>
      <c r="AB2204" s="0" t="str">
        <f aca="false">VLOOKUP($D2204,metadata!$B$2:$Z$451,25,0)</f>
        <v/>
      </c>
      <c r="AC2204" s="0" t="n">
        <v>17.6524822695035</v>
      </c>
      <c r="AD2204" s="0" t="n">
        <v>11.587982832618</v>
      </c>
      <c r="AF2204" s="0" t="n">
        <f aca="false">IF(AE2204="",V2204,AE2204)</f>
        <v>115</v>
      </c>
      <c r="AG2204" s="0" t="n">
        <v>17.5</v>
      </c>
      <c r="AH2204" s="0" t="n">
        <v>2011</v>
      </c>
      <c r="AI2204" s="0" t="s">
        <v>37</v>
      </c>
      <c r="AJ2204" s="0" t="s">
        <v>37</v>
      </c>
    </row>
    <row r="2205" customFormat="false" ht="13.8" hidden="true" customHeight="false" outlineLevel="0" collapsed="false">
      <c r="C2205" s="0" t="n">
        <v>2213</v>
      </c>
      <c r="D2205" s="3" t="str">
        <f aca="false">VLOOKUP(C2205,$A$1:$B$451,2)</f>
        <v>53-Lahti4</v>
      </c>
      <c r="E2205" s="0" t="str">
        <f aca="false">VLOOKUP($D2205,metadata!$B$2:$S$451,2,0)</f>
        <v>Tyukmaeva, VI; Salminen, TS; Kankare, M; Knott, KE; Hoikkala, A</v>
      </c>
      <c r="F2205" s="0" t="str">
        <f aca="false">VLOOKUP($D2205,metadata!$B$2:$S$451,3,0)</f>
        <v>Adaptation to a seasonally varying environment: a strong latitudinal cline in reproductive diapause combined with high gene flow in Drosophila montana</v>
      </c>
      <c r="G2205" s="0" t="str">
        <f aca="false">VLOOKUP($D2205,metadata!$B$2:$S$451,4,0)</f>
        <v>10.1002/ece3.14</v>
      </c>
      <c r="H2205" s="0" t="str">
        <f aca="false">VLOOKUP($D2205,metadata!$B$2:$S$451,5,0)</f>
        <v>y</v>
      </c>
      <c r="I2205" s="0" t="str">
        <f aca="false">VLOOKUP($D2205,metadata!$B$2:$S$451,6,0)</f>
        <v>a</v>
      </c>
      <c r="J2205" s="0" t="str">
        <f aca="false">VLOOKUP($D2205,metadata!$B$2:$S$451,7,0)</f>
        <v>i</v>
      </c>
      <c r="K2205" s="0" t="n">
        <f aca="false">VLOOKUP($D2205,metadata!$B$2:$S$451,8,0)</f>
        <v>6</v>
      </c>
      <c r="L2205" s="0" t="n">
        <f aca="false">VLOOKUP($D2205,metadata!$B$2:$S$451,9,0)</f>
        <v>5</v>
      </c>
      <c r="M2205" s="0" t="str">
        <f aca="false">VLOOKUP($D2205,metadata!$B$2:$S$451,10,0)</f>
        <v/>
      </c>
      <c r="N2205" s="0" t="str">
        <f aca="false">VLOOKUP($D2205,metadata!$B$2:$S$451,11,0)</f>
        <v>Drosophila montana</v>
      </c>
      <c r="O2205" s="0" t="str">
        <f aca="false">VLOOKUP($D2205,metadata!$B$2:$S$451,12,0)</f>
        <v>diptera</v>
      </c>
      <c r="P2205" s="0" t="str">
        <f aca="false">VLOOKUP($D2205,metadata!$B$2:$S$451,13,0)</f>
        <v>Lahti4</v>
      </c>
      <c r="Q2205" s="0" t="n">
        <f aca="false">VLOOKUP($D2205,metadata!$B$2:$S$451,14,0)</f>
        <v>60.9833333333333</v>
      </c>
      <c r="R2205" s="0" t="n">
        <f aca="false">VLOOKUP($D2205,metadata!$B$2:$S$451,15,0)</f>
        <v>25.65</v>
      </c>
      <c r="S2205" s="0" t="str">
        <f aca="false">VLOOKUP($D2205,metadata!$B$2:$S$451,16,0)</f>
        <v/>
      </c>
      <c r="T2205" s="0" t="str">
        <f aca="false">VLOOKUP($D2205,metadata!$B$2:$S$451,17,0)</f>
        <v/>
      </c>
      <c r="U2205" s="0" t="str">
        <f aca="false">VLOOKUP($D2205,metadata!$B$2:$S$451,18,0)</f>
        <v/>
      </c>
      <c r="V2205" s="0" t="n">
        <f aca="false">VLOOKUP($D2205,metadata!$B$2:$Z$451,19,0)</f>
        <v>115</v>
      </c>
      <c r="W2205" s="0" t="str">
        <f aca="false">VLOOKUP($D2205,metadata!$B$2:$Z$451,20,0)</f>
        <v>global average</v>
      </c>
      <c r="X2205" s="0" t="str">
        <f aca="false">VLOOKUP($D2205,metadata!$B$2:$Z$451,21,0)</f>
        <v/>
      </c>
      <c r="Y2205" s="0" t="str">
        <f aca="false">VLOOKUP($D2205,metadata!$B$2:$Z$451,22,0)</f>
        <v>53-3</v>
      </c>
      <c r="Z2205" s="0" t="str">
        <f aca="false">VLOOKUP($D2205,metadata!$B$2:$Z$451,23,0)</f>
        <v/>
      </c>
      <c r="AA2205" s="0" t="str">
        <f aca="false">VLOOKUP($D2205,metadata!$B$2:$Z$451,24,0)</f>
        <v>adult</v>
      </c>
      <c r="AB2205" s="0" t="str">
        <f aca="false">VLOOKUP($D2205,metadata!$B$2:$Z$451,25,0)</f>
        <v/>
      </c>
      <c r="AC2205" s="0" t="n">
        <v>19</v>
      </c>
      <c r="AD2205" s="0" t="n">
        <v>5.15021459227466</v>
      </c>
      <c r="AF2205" s="0" t="n">
        <f aca="false">IF(AE2205="",V2205,AE2205)</f>
        <v>115</v>
      </c>
      <c r="AG2205" s="0" t="n">
        <f aca="false">ROUND(AC2205,1)</f>
        <v>19</v>
      </c>
      <c r="AH2205" s="0" t="n">
        <v>2011</v>
      </c>
      <c r="AI2205" s="0" t="s">
        <v>37</v>
      </c>
      <c r="AJ2205" s="0" t="s">
        <v>37</v>
      </c>
    </row>
    <row r="2206" customFormat="false" ht="13.8" hidden="true" customHeight="false" outlineLevel="0" collapsed="false">
      <c r="C2206" s="0" t="n">
        <v>2214</v>
      </c>
      <c r="D2206" s="3" t="str">
        <f aca="false">VLOOKUP(C2206,$A$1:$B$451,2)</f>
        <v>54-Asahikawa</v>
      </c>
      <c r="E2206" s="0" t="str">
        <f aca="false">VLOOKUP($D2206,metadata!$B$2:$S$451,2,0)</f>
        <v>UJIYE, T</v>
      </c>
      <c r="F2206" s="0" t="str">
        <f aca="false">VLOOKUP($D2206,metadata!$B$2:$S$451,3,0)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06" s="0" t="str">
        <f aca="false">VLOOKUP($D2206,metadata!$B$2:$S$451,4,0)</f>
        <v/>
      </c>
      <c r="H2206" s="0" t="str">
        <f aca="false">VLOOKUP($D2206,metadata!$B$2:$S$451,5,0)</f>
        <v>y</v>
      </c>
      <c r="I2206" s="0" t="str">
        <f aca="false">VLOOKUP($D2206,metadata!$B$2:$S$451,6,0)</f>
        <v>a</v>
      </c>
      <c r="J2206" s="0" t="str">
        <f aca="false">VLOOKUP($D2206,metadata!$B$2:$S$451,7,0)</f>
        <v>i</v>
      </c>
      <c r="K2206" s="0" t="n">
        <f aca="false">VLOOKUP($D2206,metadata!$B$2:$S$451,8,0)</f>
        <v>5</v>
      </c>
      <c r="L2206" s="0" t="n">
        <f aca="false">VLOOKUP($D2206,metadata!$B$2:$S$451,9,0)</f>
        <v>4</v>
      </c>
      <c r="M2206" s="0" t="str">
        <f aca="false">VLOOKUP($D2206,metadata!$B$2:$S$451,10,0)</f>
        <v/>
      </c>
      <c r="N2206" s="0" t="str">
        <f aca="false">VLOOKUP($D2206,metadata!$B$2:$S$451,11,0)</f>
        <v>phyllonorycter ringoniella</v>
      </c>
      <c r="O2206" s="0" t="str">
        <f aca="false">VLOOKUP($D2206,metadata!$B$2:$S$451,12,0)</f>
        <v>lepidoptera</v>
      </c>
      <c r="P2206" s="0" t="str">
        <f aca="false">VLOOKUP($D2206,metadata!$B$2:$S$451,13,0)</f>
        <v>Asahikawa</v>
      </c>
      <c r="Q2206" s="0" t="n">
        <f aca="false">VLOOKUP($D2206,metadata!$B$2:$S$451,14,0)</f>
        <v>43.770819</v>
      </c>
      <c r="R2206" s="0" t="n">
        <f aca="false">VLOOKUP($D2206,metadata!$B$2:$S$451,15,0)</f>
        <v>142.364969</v>
      </c>
      <c r="S2206" s="0" t="str">
        <f aca="false">VLOOKUP($D2206,metadata!$B$2:$S$451,16,0)</f>
        <v/>
      </c>
      <c r="T2206" s="0" t="str">
        <f aca="false">VLOOKUP($D2206,metadata!$B$2:$S$451,17,0)</f>
        <v/>
      </c>
      <c r="U2206" s="0" t="str">
        <f aca="false">VLOOKUP($D2206,metadata!$B$2:$S$451,18,0)</f>
        <v/>
      </c>
      <c r="V2206" s="0" t="n">
        <f aca="false">VLOOKUP($D2206,metadata!$B$2:$Z$451,19,0)</f>
        <v>1</v>
      </c>
      <c r="W2206" s="0" t="str">
        <f aca="false">VLOOKUP($D2206,metadata!$B$2:$Z$451,20,0)</f>
        <v>not translated</v>
      </c>
      <c r="X2206" s="0" t="str">
        <f aca="false">VLOOKUP($D2206,metadata!$B$2:$Z$451,21,0)</f>
        <v/>
      </c>
      <c r="Y2206" s="0" t="n">
        <f aca="false">VLOOKUP($D2206,metadata!$B$2:$Z$451,22,0)</f>
        <v>54</v>
      </c>
      <c r="Z2206" s="0" t="str">
        <f aca="false">VLOOKUP($D2206,metadata!$B$2:$Z$451,23,0)</f>
        <v/>
      </c>
      <c r="AA2206" s="0" t="str">
        <f aca="false">VLOOKUP($D2206,metadata!$B$2:$Z$451,24,0)</f>
        <v/>
      </c>
      <c r="AB2206" s="0" t="str">
        <f aca="false">VLOOKUP($D2206,metadata!$B$2:$Z$451,25,0)</f>
        <v/>
      </c>
      <c r="AC2206" s="0" t="n">
        <v>11.9967312458317</v>
      </c>
      <c r="AD2206" s="0" t="n">
        <v>100.192667122261</v>
      </c>
      <c r="AF2206" s="0" t="n">
        <f aca="false">IF(AE2206="",V2206,AE2206)</f>
        <v>1</v>
      </c>
      <c r="AG2206" s="0" t="n">
        <f aca="false">ROUND(AC2206,1)</f>
        <v>12</v>
      </c>
      <c r="AH2206" s="0" t="n">
        <v>1985</v>
      </c>
      <c r="AI2206" s="0" t="s">
        <v>37</v>
      </c>
      <c r="AJ2206" s="0" t="s">
        <v>38</v>
      </c>
    </row>
    <row r="2207" customFormat="false" ht="13.8" hidden="true" customHeight="false" outlineLevel="0" collapsed="false">
      <c r="C2207" s="0" t="n">
        <v>2215</v>
      </c>
      <c r="D2207" s="3" t="str">
        <f aca="false">VLOOKUP(C2207,$A$1:$B$451,2)</f>
        <v>54-Asahikawa</v>
      </c>
      <c r="E2207" s="0" t="str">
        <f aca="false">VLOOKUP($D2207,metadata!$B$2:$S$451,2,0)</f>
        <v>UJIYE, T</v>
      </c>
      <c r="F2207" s="0" t="str">
        <f aca="false">VLOOKUP($D2207,metadata!$B$2:$S$451,3,0)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07" s="0" t="str">
        <f aca="false">VLOOKUP($D2207,metadata!$B$2:$S$451,4,0)</f>
        <v/>
      </c>
      <c r="H2207" s="0" t="str">
        <f aca="false">VLOOKUP($D2207,metadata!$B$2:$S$451,5,0)</f>
        <v>y</v>
      </c>
      <c r="I2207" s="0" t="str">
        <f aca="false">VLOOKUP($D2207,metadata!$B$2:$S$451,6,0)</f>
        <v>a</v>
      </c>
      <c r="J2207" s="0" t="str">
        <f aca="false">VLOOKUP($D2207,metadata!$B$2:$S$451,7,0)</f>
        <v>i</v>
      </c>
      <c r="K2207" s="0" t="n">
        <f aca="false">VLOOKUP($D2207,metadata!$B$2:$S$451,8,0)</f>
        <v>5</v>
      </c>
      <c r="L2207" s="0" t="n">
        <f aca="false">VLOOKUP($D2207,metadata!$B$2:$S$451,9,0)</f>
        <v>4</v>
      </c>
      <c r="M2207" s="0" t="str">
        <f aca="false">VLOOKUP($D2207,metadata!$B$2:$S$451,10,0)</f>
        <v/>
      </c>
      <c r="N2207" s="0" t="str">
        <f aca="false">VLOOKUP($D2207,metadata!$B$2:$S$451,11,0)</f>
        <v>phyllonorycter ringoniella</v>
      </c>
      <c r="O2207" s="0" t="str">
        <f aca="false">VLOOKUP($D2207,metadata!$B$2:$S$451,12,0)</f>
        <v>lepidoptera</v>
      </c>
      <c r="P2207" s="0" t="str">
        <f aca="false">VLOOKUP($D2207,metadata!$B$2:$S$451,13,0)</f>
        <v>Asahikawa</v>
      </c>
      <c r="Q2207" s="0" t="n">
        <f aca="false">VLOOKUP($D2207,metadata!$B$2:$S$451,14,0)</f>
        <v>43.770819</v>
      </c>
      <c r="R2207" s="0" t="n">
        <f aca="false">VLOOKUP($D2207,metadata!$B$2:$S$451,15,0)</f>
        <v>142.364969</v>
      </c>
      <c r="S2207" s="0" t="str">
        <f aca="false">VLOOKUP($D2207,metadata!$B$2:$S$451,16,0)</f>
        <v/>
      </c>
      <c r="T2207" s="0" t="str">
        <f aca="false">VLOOKUP($D2207,metadata!$B$2:$S$451,17,0)</f>
        <v/>
      </c>
      <c r="U2207" s="0" t="str">
        <f aca="false">VLOOKUP($D2207,metadata!$B$2:$S$451,18,0)</f>
        <v/>
      </c>
      <c r="V2207" s="0" t="n">
        <f aca="false">VLOOKUP($D2207,metadata!$B$2:$Z$451,19,0)</f>
        <v>1</v>
      </c>
      <c r="W2207" s="0" t="str">
        <f aca="false">VLOOKUP($D2207,metadata!$B$2:$Z$451,20,0)</f>
        <v>not translated</v>
      </c>
      <c r="X2207" s="0" t="str">
        <f aca="false">VLOOKUP($D2207,metadata!$B$2:$Z$451,21,0)</f>
        <v/>
      </c>
      <c r="Y2207" s="0" t="n">
        <f aca="false">VLOOKUP($D2207,metadata!$B$2:$Z$451,22,0)</f>
        <v>54</v>
      </c>
      <c r="Z2207" s="0" t="str">
        <f aca="false">VLOOKUP($D2207,metadata!$B$2:$Z$451,23,0)</f>
        <v/>
      </c>
      <c r="AA2207" s="0" t="str">
        <f aca="false">VLOOKUP($D2207,metadata!$B$2:$Z$451,24,0)</f>
        <v/>
      </c>
      <c r="AB2207" s="0" t="str">
        <f aca="false">VLOOKUP($D2207,metadata!$B$2:$Z$451,25,0)</f>
        <v/>
      </c>
      <c r="AC2207" s="0" t="n">
        <v>13.0061422937267</v>
      </c>
      <c r="AD2207" s="0" t="n">
        <v>100.645517195952</v>
      </c>
      <c r="AF2207" s="0" t="n">
        <f aca="false">IF(AE2207="",V2207,AE2207)</f>
        <v>1</v>
      </c>
      <c r="AG2207" s="0" t="n">
        <f aca="false">ROUND(AC2207,1)</f>
        <v>13</v>
      </c>
      <c r="AH2207" s="0" t="n">
        <v>1985</v>
      </c>
      <c r="AI2207" s="0" t="s">
        <v>37</v>
      </c>
      <c r="AJ2207" s="0" t="s">
        <v>38</v>
      </c>
    </row>
    <row r="2208" customFormat="false" ht="13.8" hidden="true" customHeight="false" outlineLevel="0" collapsed="false">
      <c r="C2208" s="0" t="n">
        <v>2216</v>
      </c>
      <c r="D2208" s="3" t="str">
        <f aca="false">VLOOKUP(C2208,$A$1:$B$451,2)</f>
        <v>54-Asahikawa</v>
      </c>
      <c r="E2208" s="0" t="str">
        <f aca="false">VLOOKUP($D2208,metadata!$B$2:$S$451,2,0)</f>
        <v>UJIYE, T</v>
      </c>
      <c r="F2208" s="0" t="str">
        <f aca="false">VLOOKUP($D2208,metadata!$B$2:$S$451,3,0)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08" s="0" t="str">
        <f aca="false">VLOOKUP($D2208,metadata!$B$2:$S$451,4,0)</f>
        <v/>
      </c>
      <c r="H2208" s="0" t="str">
        <f aca="false">VLOOKUP($D2208,metadata!$B$2:$S$451,5,0)</f>
        <v>y</v>
      </c>
      <c r="I2208" s="0" t="str">
        <f aca="false">VLOOKUP($D2208,metadata!$B$2:$S$451,6,0)</f>
        <v>a</v>
      </c>
      <c r="J2208" s="0" t="str">
        <f aca="false">VLOOKUP($D2208,metadata!$B$2:$S$451,7,0)</f>
        <v>i</v>
      </c>
      <c r="K2208" s="0" t="n">
        <f aca="false">VLOOKUP($D2208,metadata!$B$2:$S$451,8,0)</f>
        <v>5</v>
      </c>
      <c r="L2208" s="0" t="n">
        <f aca="false">VLOOKUP($D2208,metadata!$B$2:$S$451,9,0)</f>
        <v>4</v>
      </c>
      <c r="M2208" s="0" t="str">
        <f aca="false">VLOOKUP($D2208,metadata!$B$2:$S$451,10,0)</f>
        <v/>
      </c>
      <c r="N2208" s="0" t="str">
        <f aca="false">VLOOKUP($D2208,metadata!$B$2:$S$451,11,0)</f>
        <v>phyllonorycter ringoniella</v>
      </c>
      <c r="O2208" s="0" t="str">
        <f aca="false">VLOOKUP($D2208,metadata!$B$2:$S$451,12,0)</f>
        <v>lepidoptera</v>
      </c>
      <c r="P2208" s="0" t="str">
        <f aca="false">VLOOKUP($D2208,metadata!$B$2:$S$451,13,0)</f>
        <v>Asahikawa</v>
      </c>
      <c r="Q2208" s="0" t="n">
        <f aca="false">VLOOKUP($D2208,metadata!$B$2:$S$451,14,0)</f>
        <v>43.770819</v>
      </c>
      <c r="R2208" s="0" t="n">
        <f aca="false">VLOOKUP($D2208,metadata!$B$2:$S$451,15,0)</f>
        <v>142.364969</v>
      </c>
      <c r="S2208" s="0" t="str">
        <f aca="false">VLOOKUP($D2208,metadata!$B$2:$S$451,16,0)</f>
        <v/>
      </c>
      <c r="T2208" s="0" t="str">
        <f aca="false">VLOOKUP($D2208,metadata!$B$2:$S$451,17,0)</f>
        <v/>
      </c>
      <c r="U2208" s="0" t="str">
        <f aca="false">VLOOKUP($D2208,metadata!$B$2:$S$451,18,0)</f>
        <v/>
      </c>
      <c r="V2208" s="0" t="n">
        <f aca="false">VLOOKUP($D2208,metadata!$B$2:$Z$451,19,0)</f>
        <v>1</v>
      </c>
      <c r="W2208" s="0" t="str">
        <f aca="false">VLOOKUP($D2208,metadata!$B$2:$Z$451,20,0)</f>
        <v>not translated</v>
      </c>
      <c r="X2208" s="0" t="str">
        <f aca="false">VLOOKUP($D2208,metadata!$B$2:$Z$451,21,0)</f>
        <v/>
      </c>
      <c r="Y2208" s="0" t="n">
        <f aca="false">VLOOKUP($D2208,metadata!$B$2:$Z$451,22,0)</f>
        <v>54</v>
      </c>
      <c r="Z2208" s="0" t="str">
        <f aca="false">VLOOKUP($D2208,metadata!$B$2:$Z$451,23,0)</f>
        <v/>
      </c>
      <c r="AA2208" s="0" t="str">
        <f aca="false">VLOOKUP($D2208,metadata!$B$2:$Z$451,24,0)</f>
        <v/>
      </c>
      <c r="AB2208" s="0" t="str">
        <f aca="false">VLOOKUP($D2208,metadata!$B$2:$Z$451,25,0)</f>
        <v/>
      </c>
      <c r="AC2208" s="0" t="n">
        <v>13.9939153417371</v>
      </c>
      <c r="AD2208" s="0" t="n">
        <v>57.537483635645</v>
      </c>
      <c r="AF2208" s="0" t="n">
        <f aca="false">IF(AE2208="",V2208,AE2208)</f>
        <v>1</v>
      </c>
      <c r="AG2208" s="0" t="n">
        <f aca="false">ROUND(AC2208,1)</f>
        <v>14</v>
      </c>
      <c r="AH2208" s="0" t="n">
        <v>1985</v>
      </c>
      <c r="AI2208" s="0" t="s">
        <v>37</v>
      </c>
      <c r="AJ2208" s="0" t="s">
        <v>38</v>
      </c>
    </row>
    <row r="2209" customFormat="false" ht="13.8" hidden="true" customHeight="false" outlineLevel="0" collapsed="false">
      <c r="C2209" s="0" t="n">
        <v>2217</v>
      </c>
      <c r="D2209" s="3" t="str">
        <f aca="false">VLOOKUP(C2209,$A$1:$B$451,2)</f>
        <v>54-Asahikawa</v>
      </c>
      <c r="E2209" s="0" t="str">
        <f aca="false">VLOOKUP($D2209,metadata!$B$2:$S$451,2,0)</f>
        <v>UJIYE, T</v>
      </c>
      <c r="F2209" s="0" t="str">
        <f aca="false">VLOOKUP($D2209,metadata!$B$2:$S$451,3,0)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09" s="0" t="str">
        <f aca="false">VLOOKUP($D2209,metadata!$B$2:$S$451,4,0)</f>
        <v/>
      </c>
      <c r="H2209" s="0" t="str">
        <f aca="false">VLOOKUP($D2209,metadata!$B$2:$S$451,5,0)</f>
        <v>y</v>
      </c>
      <c r="I2209" s="0" t="str">
        <f aca="false">VLOOKUP($D2209,metadata!$B$2:$S$451,6,0)</f>
        <v>a</v>
      </c>
      <c r="J2209" s="0" t="str">
        <f aca="false">VLOOKUP($D2209,metadata!$B$2:$S$451,7,0)</f>
        <v>i</v>
      </c>
      <c r="K2209" s="0" t="n">
        <f aca="false">VLOOKUP($D2209,metadata!$B$2:$S$451,8,0)</f>
        <v>5</v>
      </c>
      <c r="L2209" s="0" t="n">
        <f aca="false">VLOOKUP($D2209,metadata!$B$2:$S$451,9,0)</f>
        <v>4</v>
      </c>
      <c r="M2209" s="0" t="str">
        <f aca="false">VLOOKUP($D2209,metadata!$B$2:$S$451,10,0)</f>
        <v/>
      </c>
      <c r="N2209" s="0" t="str">
        <f aca="false">VLOOKUP($D2209,metadata!$B$2:$S$451,11,0)</f>
        <v>phyllonorycter ringoniella</v>
      </c>
      <c r="O2209" s="0" t="str">
        <f aca="false">VLOOKUP($D2209,metadata!$B$2:$S$451,12,0)</f>
        <v>lepidoptera</v>
      </c>
      <c r="P2209" s="0" t="str">
        <f aca="false">VLOOKUP($D2209,metadata!$B$2:$S$451,13,0)</f>
        <v>Asahikawa</v>
      </c>
      <c r="Q2209" s="0" t="n">
        <f aca="false">VLOOKUP($D2209,metadata!$B$2:$S$451,14,0)</f>
        <v>43.770819</v>
      </c>
      <c r="R2209" s="0" t="n">
        <f aca="false">VLOOKUP($D2209,metadata!$B$2:$S$451,15,0)</f>
        <v>142.364969</v>
      </c>
      <c r="S2209" s="0" t="str">
        <f aca="false">VLOOKUP($D2209,metadata!$B$2:$S$451,16,0)</f>
        <v/>
      </c>
      <c r="T2209" s="0" t="str">
        <f aca="false">VLOOKUP($D2209,metadata!$B$2:$S$451,17,0)</f>
        <v/>
      </c>
      <c r="U2209" s="0" t="str">
        <f aca="false">VLOOKUP($D2209,metadata!$B$2:$S$451,18,0)</f>
        <v/>
      </c>
      <c r="V2209" s="0" t="n">
        <f aca="false">VLOOKUP($D2209,metadata!$B$2:$Z$451,19,0)</f>
        <v>1</v>
      </c>
      <c r="W2209" s="0" t="str">
        <f aca="false">VLOOKUP($D2209,metadata!$B$2:$Z$451,20,0)</f>
        <v>not translated</v>
      </c>
      <c r="X2209" s="0" t="str">
        <f aca="false">VLOOKUP($D2209,metadata!$B$2:$Z$451,21,0)</f>
        <v/>
      </c>
      <c r="Y2209" s="0" t="n">
        <f aca="false">VLOOKUP($D2209,metadata!$B$2:$Z$451,22,0)</f>
        <v>54</v>
      </c>
      <c r="Z2209" s="0" t="str">
        <f aca="false">VLOOKUP($D2209,metadata!$B$2:$Z$451,23,0)</f>
        <v/>
      </c>
      <c r="AA2209" s="0" t="str">
        <f aca="false">VLOOKUP($D2209,metadata!$B$2:$Z$451,24,0)</f>
        <v/>
      </c>
      <c r="AB2209" s="0" t="str">
        <f aca="false">VLOOKUP($D2209,metadata!$B$2:$Z$451,25,0)</f>
        <v/>
      </c>
      <c r="AC2209" s="0" t="n">
        <v>14.9872213942842</v>
      </c>
      <c r="AD2209" s="0" t="n">
        <v>-0.00247009131103936</v>
      </c>
      <c r="AF2209" s="0" t="n">
        <f aca="false">IF(AE2209="",V2209,AE2209)</f>
        <v>1</v>
      </c>
      <c r="AG2209" s="0" t="n">
        <f aca="false">ROUND(AC2209,1)</f>
        <v>15</v>
      </c>
      <c r="AH2209" s="0" t="n">
        <v>1985</v>
      </c>
      <c r="AI2209" s="0" t="s">
        <v>37</v>
      </c>
      <c r="AJ2209" s="0" t="s">
        <v>38</v>
      </c>
    </row>
    <row r="2210" customFormat="false" ht="13.8" hidden="true" customHeight="false" outlineLevel="0" collapsed="false">
      <c r="C2210" s="0" t="n">
        <v>2218</v>
      </c>
      <c r="D2210" s="3" t="str">
        <f aca="false">VLOOKUP(C2210,$A$1:$B$451,2)</f>
        <v>54-Suzaka</v>
      </c>
      <c r="E2210" s="0" t="str">
        <f aca="false">VLOOKUP($D2210,metadata!$B$2:$S$451,2,0)</f>
        <v>UJIYE, T</v>
      </c>
      <c r="F2210" s="0" t="str">
        <f aca="false">VLOOKUP($D2210,metadata!$B$2:$S$451,3,0)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10" s="0" t="str">
        <f aca="false">VLOOKUP($D2210,metadata!$B$2:$S$451,4,0)</f>
        <v/>
      </c>
      <c r="H2210" s="0" t="str">
        <f aca="false">VLOOKUP($D2210,metadata!$B$2:$S$451,5,0)</f>
        <v>y</v>
      </c>
      <c r="I2210" s="0" t="str">
        <f aca="false">VLOOKUP($D2210,metadata!$B$2:$S$451,6,0)</f>
        <v>a</v>
      </c>
      <c r="J2210" s="0" t="str">
        <f aca="false">VLOOKUP($D2210,metadata!$B$2:$S$451,7,0)</f>
        <v>i</v>
      </c>
      <c r="K2210" s="0" t="n">
        <f aca="false">VLOOKUP($D2210,metadata!$B$2:$S$451,8,0)</f>
        <v>5</v>
      </c>
      <c r="L2210" s="0" t="n">
        <f aca="false">VLOOKUP($D2210,metadata!$B$2:$S$451,9,0)</f>
        <v>4</v>
      </c>
      <c r="M2210" s="0" t="str">
        <f aca="false">VLOOKUP($D2210,metadata!$B$2:$S$451,10,0)</f>
        <v/>
      </c>
      <c r="N2210" s="0" t="str">
        <f aca="false">VLOOKUP($D2210,metadata!$B$2:$S$451,11,0)</f>
        <v>phyllonorycter ringoniella</v>
      </c>
      <c r="O2210" s="0" t="str">
        <f aca="false">VLOOKUP($D2210,metadata!$B$2:$S$451,12,0)</f>
        <v>lepidoptera</v>
      </c>
      <c r="P2210" s="0" t="str">
        <f aca="false">VLOOKUP($D2210,metadata!$B$2:$S$451,13,0)</f>
        <v>Suzaka</v>
      </c>
      <c r="Q2210" s="0" t="n">
        <f aca="false">VLOOKUP($D2210,metadata!$B$2:$S$451,14,0)</f>
        <v>36.647778</v>
      </c>
      <c r="R2210" s="0" t="n">
        <f aca="false">VLOOKUP($D2210,metadata!$B$2:$S$451,15,0)</f>
        <v>138.309722</v>
      </c>
      <c r="S2210" s="0" t="str">
        <f aca="false">VLOOKUP($D2210,metadata!$B$2:$S$451,16,0)</f>
        <v/>
      </c>
      <c r="T2210" s="0" t="str">
        <f aca="false">VLOOKUP($D2210,metadata!$B$2:$S$451,17,0)</f>
        <v/>
      </c>
      <c r="U2210" s="0" t="str">
        <f aca="false">VLOOKUP($D2210,metadata!$B$2:$S$451,18,0)</f>
        <v/>
      </c>
      <c r="V2210" s="0" t="n">
        <f aca="false">VLOOKUP($D2210,metadata!$B$2:$Z$451,19,0)</f>
        <v>1</v>
      </c>
      <c r="W2210" s="0" t="str">
        <f aca="false">VLOOKUP($D2210,metadata!$B$2:$Z$451,20,0)</f>
        <v>not translated</v>
      </c>
      <c r="X2210" s="0" t="str">
        <f aca="false">VLOOKUP($D2210,metadata!$B$2:$Z$451,21,0)</f>
        <v/>
      </c>
      <c r="Y2210" s="0" t="n">
        <f aca="false">VLOOKUP($D2210,metadata!$B$2:$Z$451,22,0)</f>
        <v>54</v>
      </c>
      <c r="Z2210" s="0" t="str">
        <f aca="false">VLOOKUP($D2210,metadata!$B$2:$Z$451,23,0)</f>
        <v/>
      </c>
      <c r="AA2210" s="0" t="str">
        <f aca="false">VLOOKUP($D2210,metadata!$B$2:$Z$451,24,0)</f>
        <v/>
      </c>
      <c r="AB2210" s="0" t="str">
        <f aca="false">VLOOKUP($D2210,metadata!$B$2:$Z$451,25,0)</f>
        <v/>
      </c>
      <c r="AC2210" s="0" t="n">
        <v>11.0014820547866</v>
      </c>
      <c r="AD2210" s="0" t="n">
        <v>96.134307098219</v>
      </c>
      <c r="AF2210" s="0" t="n">
        <f aca="false">IF(AE2210="",V2210,AE2210)</f>
        <v>1</v>
      </c>
      <c r="AG2210" s="0" t="n">
        <f aca="false">ROUND(AC2210,1)</f>
        <v>11</v>
      </c>
      <c r="AH2210" s="0" t="n">
        <v>1985</v>
      </c>
      <c r="AI2210" s="0" t="s">
        <v>37</v>
      </c>
      <c r="AJ2210" s="0" t="s">
        <v>37</v>
      </c>
    </row>
    <row r="2211" customFormat="false" ht="13.8" hidden="true" customHeight="false" outlineLevel="0" collapsed="false">
      <c r="C2211" s="0" t="n">
        <v>2219</v>
      </c>
      <c r="D2211" s="3" t="str">
        <f aca="false">VLOOKUP(C2211,$A$1:$B$451,2)</f>
        <v>54-Suzaka</v>
      </c>
      <c r="E2211" s="0" t="str">
        <f aca="false">VLOOKUP($D2211,metadata!$B$2:$S$451,2,0)</f>
        <v>UJIYE, T</v>
      </c>
      <c r="F2211" s="0" t="str">
        <f aca="false">VLOOKUP($D2211,metadata!$B$2:$S$451,3,0)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11" s="0" t="str">
        <f aca="false">VLOOKUP($D2211,metadata!$B$2:$S$451,4,0)</f>
        <v/>
      </c>
      <c r="H2211" s="0" t="str">
        <f aca="false">VLOOKUP($D2211,metadata!$B$2:$S$451,5,0)</f>
        <v>y</v>
      </c>
      <c r="I2211" s="0" t="str">
        <f aca="false">VLOOKUP($D2211,metadata!$B$2:$S$451,6,0)</f>
        <v>a</v>
      </c>
      <c r="J2211" s="0" t="str">
        <f aca="false">VLOOKUP($D2211,metadata!$B$2:$S$451,7,0)</f>
        <v>i</v>
      </c>
      <c r="K2211" s="0" t="n">
        <f aca="false">VLOOKUP($D2211,metadata!$B$2:$S$451,8,0)</f>
        <v>5</v>
      </c>
      <c r="L2211" s="0" t="n">
        <f aca="false">VLOOKUP($D2211,metadata!$B$2:$S$451,9,0)</f>
        <v>4</v>
      </c>
      <c r="M2211" s="0" t="str">
        <f aca="false">VLOOKUP($D2211,metadata!$B$2:$S$451,10,0)</f>
        <v/>
      </c>
      <c r="N2211" s="0" t="str">
        <f aca="false">VLOOKUP($D2211,metadata!$B$2:$S$451,11,0)</f>
        <v>phyllonorycter ringoniella</v>
      </c>
      <c r="O2211" s="0" t="str">
        <f aca="false">VLOOKUP($D2211,metadata!$B$2:$S$451,12,0)</f>
        <v>lepidoptera</v>
      </c>
      <c r="P2211" s="0" t="str">
        <f aca="false">VLOOKUP($D2211,metadata!$B$2:$S$451,13,0)</f>
        <v>Suzaka</v>
      </c>
      <c r="Q2211" s="0" t="n">
        <f aca="false">VLOOKUP($D2211,metadata!$B$2:$S$451,14,0)</f>
        <v>36.647778</v>
      </c>
      <c r="R2211" s="0" t="n">
        <f aca="false">VLOOKUP($D2211,metadata!$B$2:$S$451,15,0)</f>
        <v>138.309722</v>
      </c>
      <c r="S2211" s="0" t="str">
        <f aca="false">VLOOKUP($D2211,metadata!$B$2:$S$451,16,0)</f>
        <v/>
      </c>
      <c r="T2211" s="0" t="str">
        <f aca="false">VLOOKUP($D2211,metadata!$B$2:$S$451,17,0)</f>
        <v/>
      </c>
      <c r="U2211" s="0" t="str">
        <f aca="false">VLOOKUP($D2211,metadata!$B$2:$S$451,18,0)</f>
        <v/>
      </c>
      <c r="V2211" s="0" t="n">
        <f aca="false">VLOOKUP($D2211,metadata!$B$2:$Z$451,19,0)</f>
        <v>1</v>
      </c>
      <c r="W2211" s="0" t="str">
        <f aca="false">VLOOKUP($D2211,metadata!$B$2:$Z$451,20,0)</f>
        <v>not translated</v>
      </c>
      <c r="X2211" s="0" t="str">
        <f aca="false">VLOOKUP($D2211,metadata!$B$2:$Z$451,21,0)</f>
        <v/>
      </c>
      <c r="Y2211" s="0" t="n">
        <f aca="false">VLOOKUP($D2211,metadata!$B$2:$Z$451,22,0)</f>
        <v>54</v>
      </c>
      <c r="Z2211" s="0" t="str">
        <f aca="false">VLOOKUP($D2211,metadata!$B$2:$Z$451,23,0)</f>
        <v/>
      </c>
      <c r="AA2211" s="0" t="str">
        <f aca="false">VLOOKUP($D2211,metadata!$B$2:$Z$451,24,0)</f>
        <v/>
      </c>
      <c r="AB2211" s="0" t="str">
        <f aca="false">VLOOKUP($D2211,metadata!$B$2:$Z$451,25,0)</f>
        <v/>
      </c>
      <c r="AC2211" s="0" t="n">
        <v>11.9705482779346</v>
      </c>
      <c r="AD2211" s="0" t="n">
        <v>68.4865750537245</v>
      </c>
      <c r="AF2211" s="0" t="n">
        <f aca="false">IF(AE2211="",V2211,AE2211)</f>
        <v>1</v>
      </c>
      <c r="AG2211" s="0" t="n">
        <f aca="false">ROUND(AC2211,1)</f>
        <v>12</v>
      </c>
      <c r="AH2211" s="0" t="n">
        <v>1985</v>
      </c>
      <c r="AI2211" s="0" t="s">
        <v>37</v>
      </c>
      <c r="AJ2211" s="0" t="s">
        <v>37</v>
      </c>
    </row>
    <row r="2212" customFormat="false" ht="13.8" hidden="true" customHeight="false" outlineLevel="0" collapsed="false">
      <c r="C2212" s="0" t="n">
        <v>2220</v>
      </c>
      <c r="D2212" s="3" t="str">
        <f aca="false">VLOOKUP(C2212,$A$1:$B$451,2)</f>
        <v>54-Suzaka</v>
      </c>
      <c r="E2212" s="0" t="str">
        <f aca="false">VLOOKUP($D2212,metadata!$B$2:$S$451,2,0)</f>
        <v>UJIYE, T</v>
      </c>
      <c r="F2212" s="0" t="str">
        <f aca="false">VLOOKUP($D2212,metadata!$B$2:$S$451,3,0)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12" s="0" t="str">
        <f aca="false">VLOOKUP($D2212,metadata!$B$2:$S$451,4,0)</f>
        <v/>
      </c>
      <c r="H2212" s="0" t="str">
        <f aca="false">VLOOKUP($D2212,metadata!$B$2:$S$451,5,0)</f>
        <v>y</v>
      </c>
      <c r="I2212" s="0" t="str">
        <f aca="false">VLOOKUP($D2212,metadata!$B$2:$S$451,6,0)</f>
        <v>a</v>
      </c>
      <c r="J2212" s="0" t="str">
        <f aca="false">VLOOKUP($D2212,metadata!$B$2:$S$451,7,0)</f>
        <v>i</v>
      </c>
      <c r="K2212" s="0" t="n">
        <f aca="false">VLOOKUP($D2212,metadata!$B$2:$S$451,8,0)</f>
        <v>5</v>
      </c>
      <c r="L2212" s="0" t="n">
        <f aca="false">VLOOKUP($D2212,metadata!$B$2:$S$451,9,0)</f>
        <v>4</v>
      </c>
      <c r="M2212" s="0" t="str">
        <f aca="false">VLOOKUP($D2212,metadata!$B$2:$S$451,10,0)</f>
        <v/>
      </c>
      <c r="N2212" s="0" t="str">
        <f aca="false">VLOOKUP($D2212,metadata!$B$2:$S$451,11,0)</f>
        <v>phyllonorycter ringoniella</v>
      </c>
      <c r="O2212" s="0" t="str">
        <f aca="false">VLOOKUP($D2212,metadata!$B$2:$S$451,12,0)</f>
        <v>lepidoptera</v>
      </c>
      <c r="P2212" s="0" t="str">
        <f aca="false">VLOOKUP($D2212,metadata!$B$2:$S$451,13,0)</f>
        <v>Suzaka</v>
      </c>
      <c r="Q2212" s="0" t="n">
        <f aca="false">VLOOKUP($D2212,metadata!$B$2:$S$451,14,0)</f>
        <v>36.647778</v>
      </c>
      <c r="R2212" s="0" t="n">
        <f aca="false">VLOOKUP($D2212,metadata!$B$2:$S$451,15,0)</f>
        <v>138.309722</v>
      </c>
      <c r="S2212" s="0" t="str">
        <f aca="false">VLOOKUP($D2212,metadata!$B$2:$S$451,16,0)</f>
        <v/>
      </c>
      <c r="T2212" s="0" t="str">
        <f aca="false">VLOOKUP($D2212,metadata!$B$2:$S$451,17,0)</f>
        <v/>
      </c>
      <c r="U2212" s="0" t="str">
        <f aca="false">VLOOKUP($D2212,metadata!$B$2:$S$451,18,0)</f>
        <v/>
      </c>
      <c r="V2212" s="0" t="n">
        <f aca="false">VLOOKUP($D2212,metadata!$B$2:$Z$451,19,0)</f>
        <v>1</v>
      </c>
      <c r="W2212" s="0" t="str">
        <f aca="false">VLOOKUP($D2212,metadata!$B$2:$Z$451,20,0)</f>
        <v>not translated</v>
      </c>
      <c r="X2212" s="0" t="str">
        <f aca="false">VLOOKUP($D2212,metadata!$B$2:$Z$451,21,0)</f>
        <v/>
      </c>
      <c r="Y2212" s="0" t="n">
        <f aca="false">VLOOKUP($D2212,metadata!$B$2:$Z$451,22,0)</f>
        <v>54</v>
      </c>
      <c r="Z2212" s="0" t="str">
        <f aca="false">VLOOKUP($D2212,metadata!$B$2:$Z$451,23,0)</f>
        <v/>
      </c>
      <c r="AA2212" s="0" t="str">
        <f aca="false">VLOOKUP($D2212,metadata!$B$2:$Z$451,24,0)</f>
        <v/>
      </c>
      <c r="AB2212" s="0" t="str">
        <f aca="false">VLOOKUP($D2212,metadata!$B$2:$Z$451,25,0)</f>
        <v/>
      </c>
      <c r="AC2212" s="0" t="n">
        <v>12.9208088725679</v>
      </c>
      <c r="AD2212" s="0" t="n">
        <v>56.5568573851613</v>
      </c>
      <c r="AF2212" s="0" t="n">
        <f aca="false">IF(AE2212="",V2212,AE2212)</f>
        <v>1</v>
      </c>
      <c r="AG2212" s="0" t="n">
        <v>13</v>
      </c>
      <c r="AH2212" s="0" t="n">
        <v>1985</v>
      </c>
      <c r="AI2212" s="0" t="s">
        <v>37</v>
      </c>
      <c r="AJ2212" s="0" t="s">
        <v>37</v>
      </c>
    </row>
    <row r="2213" customFormat="false" ht="13.8" hidden="true" customHeight="false" outlineLevel="0" collapsed="false">
      <c r="C2213" s="0" t="n">
        <v>2221</v>
      </c>
      <c r="D2213" s="3" t="str">
        <f aca="false">VLOOKUP(C2213,$A$1:$B$451,2)</f>
        <v>54-Suzaka</v>
      </c>
      <c r="E2213" s="0" t="str">
        <f aca="false">VLOOKUP($D2213,metadata!$B$2:$S$451,2,0)</f>
        <v>UJIYE, T</v>
      </c>
      <c r="F2213" s="0" t="str">
        <f aca="false">VLOOKUP($D2213,metadata!$B$2:$S$451,3,0)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13" s="0" t="str">
        <f aca="false">VLOOKUP($D2213,metadata!$B$2:$S$451,4,0)</f>
        <v/>
      </c>
      <c r="H2213" s="0" t="str">
        <f aca="false">VLOOKUP($D2213,metadata!$B$2:$S$451,5,0)</f>
        <v>y</v>
      </c>
      <c r="I2213" s="0" t="str">
        <f aca="false">VLOOKUP($D2213,metadata!$B$2:$S$451,6,0)</f>
        <v>a</v>
      </c>
      <c r="J2213" s="0" t="str">
        <f aca="false">VLOOKUP($D2213,metadata!$B$2:$S$451,7,0)</f>
        <v>i</v>
      </c>
      <c r="K2213" s="0" t="n">
        <f aca="false">VLOOKUP($D2213,metadata!$B$2:$S$451,8,0)</f>
        <v>5</v>
      </c>
      <c r="L2213" s="0" t="n">
        <f aca="false">VLOOKUP($D2213,metadata!$B$2:$S$451,9,0)</f>
        <v>4</v>
      </c>
      <c r="M2213" s="0" t="str">
        <f aca="false">VLOOKUP($D2213,metadata!$B$2:$S$451,10,0)</f>
        <v/>
      </c>
      <c r="N2213" s="0" t="str">
        <f aca="false">VLOOKUP($D2213,metadata!$B$2:$S$451,11,0)</f>
        <v>phyllonorycter ringoniella</v>
      </c>
      <c r="O2213" s="0" t="str">
        <f aca="false">VLOOKUP($D2213,metadata!$B$2:$S$451,12,0)</f>
        <v>lepidoptera</v>
      </c>
      <c r="P2213" s="0" t="str">
        <f aca="false">VLOOKUP($D2213,metadata!$B$2:$S$451,13,0)</f>
        <v>Suzaka</v>
      </c>
      <c r="Q2213" s="0" t="n">
        <f aca="false">VLOOKUP($D2213,metadata!$B$2:$S$451,14,0)</f>
        <v>36.647778</v>
      </c>
      <c r="R2213" s="0" t="n">
        <f aca="false">VLOOKUP($D2213,metadata!$B$2:$S$451,15,0)</f>
        <v>138.309722</v>
      </c>
      <c r="S2213" s="0" t="str">
        <f aca="false">VLOOKUP($D2213,metadata!$B$2:$S$451,16,0)</f>
        <v/>
      </c>
      <c r="T2213" s="0" t="str">
        <f aca="false">VLOOKUP($D2213,metadata!$B$2:$S$451,17,0)</f>
        <v/>
      </c>
      <c r="U2213" s="0" t="str">
        <f aca="false">VLOOKUP($D2213,metadata!$B$2:$S$451,18,0)</f>
        <v/>
      </c>
      <c r="V2213" s="0" t="n">
        <f aca="false">VLOOKUP($D2213,metadata!$B$2:$Z$451,19,0)</f>
        <v>1</v>
      </c>
      <c r="W2213" s="0" t="str">
        <f aca="false">VLOOKUP($D2213,metadata!$B$2:$Z$451,20,0)</f>
        <v>not translated</v>
      </c>
      <c r="X2213" s="0" t="str">
        <f aca="false">VLOOKUP($D2213,metadata!$B$2:$Z$451,21,0)</f>
        <v/>
      </c>
      <c r="Y2213" s="0" t="n">
        <f aca="false">VLOOKUP($D2213,metadata!$B$2:$Z$451,22,0)</f>
        <v>54</v>
      </c>
      <c r="Z2213" s="0" t="str">
        <f aca="false">VLOOKUP($D2213,metadata!$B$2:$Z$451,23,0)</f>
        <v/>
      </c>
      <c r="AA2213" s="0" t="str">
        <f aca="false">VLOOKUP($D2213,metadata!$B$2:$Z$451,24,0)</f>
        <v/>
      </c>
      <c r="AB2213" s="0" t="str">
        <f aca="false">VLOOKUP($D2213,metadata!$B$2:$Z$451,25,0)</f>
        <v/>
      </c>
      <c r="AC2213" s="0" t="n">
        <v>14.0032687541682</v>
      </c>
      <c r="AD2213" s="0" t="n">
        <v>-0.192667122261283</v>
      </c>
      <c r="AF2213" s="0" t="n">
        <f aca="false">IF(AE2213="",V2213,AE2213)</f>
        <v>1</v>
      </c>
      <c r="AG2213" s="0" t="n">
        <f aca="false">ROUND(AC2213,1)</f>
        <v>14</v>
      </c>
      <c r="AH2213" s="0" t="n">
        <v>1985</v>
      </c>
      <c r="AI2213" s="0" t="s">
        <v>37</v>
      </c>
      <c r="AJ2213" s="0" t="s">
        <v>37</v>
      </c>
    </row>
    <row r="2214" customFormat="false" ht="13.8" hidden="true" customHeight="false" outlineLevel="0" collapsed="false">
      <c r="C2214" s="0" t="n">
        <v>2222</v>
      </c>
      <c r="D2214" s="3" t="str">
        <f aca="false">VLOOKUP(C2214,$A$1:$B$451,2)</f>
        <v>54-Hamamatsu</v>
      </c>
      <c r="E2214" s="0" t="str">
        <f aca="false">VLOOKUP($D2214,metadata!$B$2:$S$451,2,0)</f>
        <v>UJIYE, T</v>
      </c>
      <c r="F2214" s="0" t="str">
        <f aca="false">VLOOKUP($D2214,metadata!$B$2:$S$451,3,0)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14" s="0" t="str">
        <f aca="false">VLOOKUP($D2214,metadata!$B$2:$S$451,4,0)</f>
        <v/>
      </c>
      <c r="H2214" s="0" t="str">
        <f aca="false">VLOOKUP($D2214,metadata!$B$2:$S$451,5,0)</f>
        <v>y</v>
      </c>
      <c r="I2214" s="0" t="str">
        <f aca="false">VLOOKUP($D2214,metadata!$B$2:$S$451,6,0)</f>
        <v>a</v>
      </c>
      <c r="J2214" s="0" t="str">
        <f aca="false">VLOOKUP($D2214,metadata!$B$2:$S$451,7,0)</f>
        <v>i</v>
      </c>
      <c r="K2214" s="0" t="n">
        <f aca="false">VLOOKUP($D2214,metadata!$B$2:$S$451,8,0)</f>
        <v>5</v>
      </c>
      <c r="L2214" s="0" t="n">
        <f aca="false">VLOOKUP($D2214,metadata!$B$2:$S$451,9,0)</f>
        <v>4</v>
      </c>
      <c r="M2214" s="0" t="str">
        <f aca="false">VLOOKUP($D2214,metadata!$B$2:$S$451,10,0)</f>
        <v/>
      </c>
      <c r="N2214" s="0" t="str">
        <f aca="false">VLOOKUP($D2214,metadata!$B$2:$S$451,11,0)</f>
        <v>phyllonorycter ringoniella</v>
      </c>
      <c r="O2214" s="0" t="str">
        <f aca="false">VLOOKUP($D2214,metadata!$B$2:$S$451,12,0)</f>
        <v>lepidoptera</v>
      </c>
      <c r="P2214" s="0" t="str">
        <f aca="false">VLOOKUP($D2214,metadata!$B$2:$S$451,13,0)</f>
        <v>Hamamatsu</v>
      </c>
      <c r="Q2214" s="0" t="n">
        <f aca="false">VLOOKUP($D2214,metadata!$B$2:$S$451,14,0)</f>
        <v>34.710892</v>
      </c>
      <c r="R2214" s="0" t="n">
        <f aca="false">VLOOKUP($D2214,metadata!$B$2:$S$451,15,0)</f>
        <v>137.726086</v>
      </c>
      <c r="S2214" s="0" t="str">
        <f aca="false">VLOOKUP($D2214,metadata!$B$2:$S$451,16,0)</f>
        <v/>
      </c>
      <c r="T2214" s="0" t="str">
        <f aca="false">VLOOKUP($D2214,metadata!$B$2:$S$451,17,0)</f>
        <v/>
      </c>
      <c r="U2214" s="0" t="str">
        <f aca="false">VLOOKUP($D2214,metadata!$B$2:$S$451,18,0)</f>
        <v/>
      </c>
      <c r="V2214" s="0" t="n">
        <f aca="false">VLOOKUP($D2214,metadata!$B$2:$Z$451,19,0)</f>
        <v>1</v>
      </c>
      <c r="W2214" s="0" t="str">
        <f aca="false">VLOOKUP($D2214,metadata!$B$2:$Z$451,20,0)</f>
        <v>not translated</v>
      </c>
      <c r="X2214" s="0" t="str">
        <f aca="false">VLOOKUP($D2214,metadata!$B$2:$Z$451,21,0)</f>
        <v/>
      </c>
      <c r="Y2214" s="0" t="n">
        <f aca="false">VLOOKUP($D2214,metadata!$B$2:$Z$451,22,0)</f>
        <v>54</v>
      </c>
      <c r="Z2214" s="0" t="str">
        <f aca="false">VLOOKUP($D2214,metadata!$B$2:$Z$451,23,0)</f>
        <v/>
      </c>
      <c r="AA2214" s="0" t="str">
        <f aca="false">VLOOKUP($D2214,metadata!$B$2:$Z$451,24,0)</f>
        <v/>
      </c>
      <c r="AB2214" s="0" t="str">
        <f aca="false">VLOOKUP($D2214,metadata!$B$2:$Z$451,25,0)</f>
        <v/>
      </c>
      <c r="AC2214" s="0" t="n">
        <v>11.0775608671667</v>
      </c>
      <c r="AD2214" s="0" t="n">
        <v>97.6954048067977</v>
      </c>
      <c r="AF2214" s="0" t="n">
        <f aca="false">IF(AE2214="",V2214,AE2214)</f>
        <v>1</v>
      </c>
      <c r="AG2214" s="0" t="n">
        <v>11</v>
      </c>
      <c r="AH2214" s="0" t="n">
        <v>1985</v>
      </c>
      <c r="AI2214" s="0" t="s">
        <v>37</v>
      </c>
      <c r="AJ2214" s="0" t="s">
        <v>37</v>
      </c>
    </row>
    <row r="2215" customFormat="false" ht="13.8" hidden="true" customHeight="false" outlineLevel="0" collapsed="false">
      <c r="C2215" s="0" t="n">
        <v>2223</v>
      </c>
      <c r="D2215" s="3" t="str">
        <f aca="false">VLOOKUP(C2215,$A$1:$B$451,2)</f>
        <v>54-Hamamatsu</v>
      </c>
      <c r="E2215" s="0" t="str">
        <f aca="false">VLOOKUP($D2215,metadata!$B$2:$S$451,2,0)</f>
        <v>UJIYE, T</v>
      </c>
      <c r="F2215" s="0" t="str">
        <f aca="false">VLOOKUP($D2215,metadata!$B$2:$S$451,3,0)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15" s="0" t="str">
        <f aca="false">VLOOKUP($D2215,metadata!$B$2:$S$451,4,0)</f>
        <v/>
      </c>
      <c r="H2215" s="0" t="str">
        <f aca="false">VLOOKUP($D2215,metadata!$B$2:$S$451,5,0)</f>
        <v>y</v>
      </c>
      <c r="I2215" s="0" t="str">
        <f aca="false">VLOOKUP($D2215,metadata!$B$2:$S$451,6,0)</f>
        <v>a</v>
      </c>
      <c r="J2215" s="0" t="str">
        <f aca="false">VLOOKUP($D2215,metadata!$B$2:$S$451,7,0)</f>
        <v>i</v>
      </c>
      <c r="K2215" s="0" t="n">
        <f aca="false">VLOOKUP($D2215,metadata!$B$2:$S$451,8,0)</f>
        <v>5</v>
      </c>
      <c r="L2215" s="0" t="n">
        <f aca="false">VLOOKUP($D2215,metadata!$B$2:$S$451,9,0)</f>
        <v>4</v>
      </c>
      <c r="M2215" s="0" t="str">
        <f aca="false">VLOOKUP($D2215,metadata!$B$2:$S$451,10,0)</f>
        <v/>
      </c>
      <c r="N2215" s="0" t="str">
        <f aca="false">VLOOKUP($D2215,metadata!$B$2:$S$451,11,0)</f>
        <v>phyllonorycter ringoniella</v>
      </c>
      <c r="O2215" s="0" t="str">
        <f aca="false">VLOOKUP($D2215,metadata!$B$2:$S$451,12,0)</f>
        <v>lepidoptera</v>
      </c>
      <c r="P2215" s="0" t="str">
        <f aca="false">VLOOKUP($D2215,metadata!$B$2:$S$451,13,0)</f>
        <v>Hamamatsu</v>
      </c>
      <c r="Q2215" s="0" t="n">
        <f aca="false">VLOOKUP($D2215,metadata!$B$2:$S$451,14,0)</f>
        <v>34.710892</v>
      </c>
      <c r="R2215" s="0" t="n">
        <f aca="false">VLOOKUP($D2215,metadata!$B$2:$S$451,15,0)</f>
        <v>137.726086</v>
      </c>
      <c r="S2215" s="0" t="str">
        <f aca="false">VLOOKUP($D2215,metadata!$B$2:$S$451,16,0)</f>
        <v/>
      </c>
      <c r="T2215" s="0" t="str">
        <f aca="false">VLOOKUP($D2215,metadata!$B$2:$S$451,17,0)</f>
        <v/>
      </c>
      <c r="U2215" s="0" t="str">
        <f aca="false">VLOOKUP($D2215,metadata!$B$2:$S$451,18,0)</f>
        <v/>
      </c>
      <c r="V2215" s="0" t="n">
        <f aca="false">VLOOKUP($D2215,metadata!$B$2:$Z$451,19,0)</f>
        <v>1</v>
      </c>
      <c r="W2215" s="0" t="str">
        <f aca="false">VLOOKUP($D2215,metadata!$B$2:$Z$451,20,0)</f>
        <v>not translated</v>
      </c>
      <c r="X2215" s="0" t="str">
        <f aca="false">VLOOKUP($D2215,metadata!$B$2:$Z$451,21,0)</f>
        <v/>
      </c>
      <c r="Y2215" s="0" t="n">
        <f aca="false">VLOOKUP($D2215,metadata!$B$2:$Z$451,22,0)</f>
        <v>54</v>
      </c>
      <c r="Z2215" s="0" t="str">
        <f aca="false">VLOOKUP($D2215,metadata!$B$2:$Z$451,23,0)</f>
        <v/>
      </c>
      <c r="AA2215" s="0" t="str">
        <f aca="false">VLOOKUP($D2215,metadata!$B$2:$Z$451,24,0)</f>
        <v/>
      </c>
      <c r="AB2215" s="0" t="str">
        <f aca="false">VLOOKUP($D2215,metadata!$B$2:$Z$451,25,0)</f>
        <v/>
      </c>
      <c r="AC2215" s="0" t="n">
        <v>12.0152404633891</v>
      </c>
      <c r="AD2215" s="0" t="n">
        <v>85.247791326686</v>
      </c>
      <c r="AF2215" s="0" t="n">
        <f aca="false">IF(AE2215="",V2215,AE2215)</f>
        <v>1</v>
      </c>
      <c r="AG2215" s="0" t="n">
        <f aca="false">ROUND(AC2215,1)</f>
        <v>12</v>
      </c>
      <c r="AH2215" s="0" t="n">
        <v>1985</v>
      </c>
      <c r="AI2215" s="0" t="s">
        <v>37</v>
      </c>
      <c r="AJ2215" s="0" t="s">
        <v>37</v>
      </c>
    </row>
    <row r="2216" customFormat="false" ht="13.8" hidden="true" customHeight="false" outlineLevel="0" collapsed="false">
      <c r="C2216" s="0" t="n">
        <v>2224</v>
      </c>
      <c r="D2216" s="3" t="str">
        <f aca="false">VLOOKUP(C2216,$A$1:$B$451,2)</f>
        <v>54-Hamamatsu</v>
      </c>
      <c r="E2216" s="0" t="str">
        <f aca="false">VLOOKUP($D2216,metadata!$B$2:$S$451,2,0)</f>
        <v>UJIYE, T</v>
      </c>
      <c r="F2216" s="0" t="str">
        <f aca="false">VLOOKUP($D2216,metadata!$B$2:$S$451,3,0)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16" s="0" t="str">
        <f aca="false">VLOOKUP($D2216,metadata!$B$2:$S$451,4,0)</f>
        <v/>
      </c>
      <c r="H2216" s="0" t="str">
        <f aca="false">VLOOKUP($D2216,metadata!$B$2:$S$451,5,0)</f>
        <v>y</v>
      </c>
      <c r="I2216" s="0" t="str">
        <f aca="false">VLOOKUP($D2216,metadata!$B$2:$S$451,6,0)</f>
        <v>a</v>
      </c>
      <c r="J2216" s="0" t="str">
        <f aca="false">VLOOKUP($D2216,metadata!$B$2:$S$451,7,0)</f>
        <v>i</v>
      </c>
      <c r="K2216" s="0" t="n">
        <f aca="false">VLOOKUP($D2216,metadata!$B$2:$S$451,8,0)</f>
        <v>5</v>
      </c>
      <c r="L2216" s="0" t="n">
        <f aca="false">VLOOKUP($D2216,metadata!$B$2:$S$451,9,0)</f>
        <v>4</v>
      </c>
      <c r="M2216" s="0" t="str">
        <f aca="false">VLOOKUP($D2216,metadata!$B$2:$S$451,10,0)</f>
        <v/>
      </c>
      <c r="N2216" s="0" t="str">
        <f aca="false">VLOOKUP($D2216,metadata!$B$2:$S$451,11,0)</f>
        <v>phyllonorycter ringoniella</v>
      </c>
      <c r="O2216" s="0" t="str">
        <f aca="false">VLOOKUP($D2216,metadata!$B$2:$S$451,12,0)</f>
        <v>lepidoptera</v>
      </c>
      <c r="P2216" s="0" t="str">
        <f aca="false">VLOOKUP($D2216,metadata!$B$2:$S$451,13,0)</f>
        <v>Hamamatsu</v>
      </c>
      <c r="Q2216" s="0" t="n">
        <f aca="false">VLOOKUP($D2216,metadata!$B$2:$S$451,14,0)</f>
        <v>34.710892</v>
      </c>
      <c r="R2216" s="0" t="n">
        <f aca="false">VLOOKUP($D2216,metadata!$B$2:$S$451,15,0)</f>
        <v>137.726086</v>
      </c>
      <c r="S2216" s="0" t="str">
        <f aca="false">VLOOKUP($D2216,metadata!$B$2:$S$451,16,0)</f>
        <v/>
      </c>
      <c r="T2216" s="0" t="str">
        <f aca="false">VLOOKUP($D2216,metadata!$B$2:$S$451,17,0)</f>
        <v/>
      </c>
      <c r="U2216" s="0" t="str">
        <f aca="false">VLOOKUP($D2216,metadata!$B$2:$S$451,18,0)</f>
        <v/>
      </c>
      <c r="V2216" s="0" t="n">
        <f aca="false">VLOOKUP($D2216,metadata!$B$2:$Z$451,19,0)</f>
        <v>1</v>
      </c>
      <c r="W2216" s="0" t="str">
        <f aca="false">VLOOKUP($D2216,metadata!$B$2:$Z$451,20,0)</f>
        <v>not translated</v>
      </c>
      <c r="X2216" s="0" t="str">
        <f aca="false">VLOOKUP($D2216,metadata!$B$2:$Z$451,21,0)</f>
        <v/>
      </c>
      <c r="Y2216" s="0" t="n">
        <f aca="false">VLOOKUP($D2216,metadata!$B$2:$Z$451,22,0)</f>
        <v>54</v>
      </c>
      <c r="Z2216" s="0" t="str">
        <f aca="false">VLOOKUP($D2216,metadata!$B$2:$Z$451,23,0)</f>
        <v/>
      </c>
      <c r="AA2216" s="0" t="str">
        <f aca="false">VLOOKUP($D2216,metadata!$B$2:$Z$451,24,0)</f>
        <v/>
      </c>
      <c r="AB2216" s="0" t="str">
        <f aca="false">VLOOKUP($D2216,metadata!$B$2:$Z$451,25,0)</f>
        <v/>
      </c>
      <c r="AC2216" s="0" t="n">
        <v>12.9857558067729</v>
      </c>
      <c r="AD2216" s="0" t="n">
        <v>20.4869373337834</v>
      </c>
      <c r="AF2216" s="0" t="n">
        <f aca="false">IF(AE2216="",V2216,AE2216)</f>
        <v>1</v>
      </c>
      <c r="AG2216" s="0" t="n">
        <f aca="false">ROUND(AC2216,1)</f>
        <v>13</v>
      </c>
      <c r="AH2216" s="0" t="n">
        <v>1985</v>
      </c>
      <c r="AI2216" s="0" t="s">
        <v>37</v>
      </c>
      <c r="AJ2216" s="0" t="s">
        <v>37</v>
      </c>
    </row>
    <row r="2217" customFormat="false" ht="13.8" hidden="true" customHeight="false" outlineLevel="0" collapsed="false">
      <c r="C2217" s="0" t="n">
        <v>2225</v>
      </c>
      <c r="D2217" s="3" t="str">
        <f aca="false">VLOOKUP(C2217,$A$1:$B$451,2)</f>
        <v>54-Hamamatsu</v>
      </c>
      <c r="E2217" s="0" t="str">
        <f aca="false">VLOOKUP($D2217,metadata!$B$2:$S$451,2,0)</f>
        <v>UJIYE, T</v>
      </c>
      <c r="F2217" s="0" t="str">
        <f aca="false">VLOOKUP($D2217,metadata!$B$2:$S$451,3,0)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17" s="0" t="str">
        <f aca="false">VLOOKUP($D2217,metadata!$B$2:$S$451,4,0)</f>
        <v/>
      </c>
      <c r="H2217" s="0" t="str">
        <f aca="false">VLOOKUP($D2217,metadata!$B$2:$S$451,5,0)</f>
        <v>y</v>
      </c>
      <c r="I2217" s="0" t="str">
        <f aca="false">VLOOKUP($D2217,metadata!$B$2:$S$451,6,0)</f>
        <v>a</v>
      </c>
      <c r="J2217" s="0" t="str">
        <f aca="false">VLOOKUP($D2217,metadata!$B$2:$S$451,7,0)</f>
        <v>i</v>
      </c>
      <c r="K2217" s="0" t="n">
        <f aca="false">VLOOKUP($D2217,metadata!$B$2:$S$451,8,0)</f>
        <v>5</v>
      </c>
      <c r="L2217" s="0" t="n">
        <f aca="false">VLOOKUP($D2217,metadata!$B$2:$S$451,9,0)</f>
        <v>4</v>
      </c>
      <c r="M2217" s="0" t="str">
        <f aca="false">VLOOKUP($D2217,metadata!$B$2:$S$451,10,0)</f>
        <v/>
      </c>
      <c r="N2217" s="0" t="str">
        <f aca="false">VLOOKUP($D2217,metadata!$B$2:$S$451,11,0)</f>
        <v>phyllonorycter ringoniella</v>
      </c>
      <c r="O2217" s="0" t="str">
        <f aca="false">VLOOKUP($D2217,metadata!$B$2:$S$451,12,0)</f>
        <v>lepidoptera</v>
      </c>
      <c r="P2217" s="0" t="str">
        <f aca="false">VLOOKUP($D2217,metadata!$B$2:$S$451,13,0)</f>
        <v>Hamamatsu</v>
      </c>
      <c r="Q2217" s="0" t="n">
        <f aca="false">VLOOKUP($D2217,metadata!$B$2:$S$451,14,0)</f>
        <v>34.710892</v>
      </c>
      <c r="R2217" s="0" t="n">
        <f aca="false">VLOOKUP($D2217,metadata!$B$2:$S$451,15,0)</f>
        <v>137.726086</v>
      </c>
      <c r="S2217" s="0" t="str">
        <f aca="false">VLOOKUP($D2217,metadata!$B$2:$S$451,16,0)</f>
        <v/>
      </c>
      <c r="T2217" s="0" t="str">
        <f aca="false">VLOOKUP($D2217,metadata!$B$2:$S$451,17,0)</f>
        <v/>
      </c>
      <c r="U2217" s="0" t="str">
        <f aca="false">VLOOKUP($D2217,metadata!$B$2:$S$451,18,0)</f>
        <v/>
      </c>
      <c r="V2217" s="0" t="n">
        <f aca="false">VLOOKUP($D2217,metadata!$B$2:$Z$451,19,0)</f>
        <v>1</v>
      </c>
      <c r="W2217" s="0" t="str">
        <f aca="false">VLOOKUP($D2217,metadata!$B$2:$Z$451,20,0)</f>
        <v>not translated</v>
      </c>
      <c r="X2217" s="0" t="str">
        <f aca="false">VLOOKUP($D2217,metadata!$B$2:$Z$451,21,0)</f>
        <v/>
      </c>
      <c r="Y2217" s="0" t="n">
        <f aca="false">VLOOKUP($D2217,metadata!$B$2:$Z$451,22,0)</f>
        <v>54</v>
      </c>
      <c r="Z2217" s="0" t="str">
        <f aca="false">VLOOKUP($D2217,metadata!$B$2:$Z$451,23,0)</f>
        <v/>
      </c>
      <c r="AA2217" s="0" t="str">
        <f aca="false">VLOOKUP($D2217,metadata!$B$2:$Z$451,24,0)</f>
        <v/>
      </c>
      <c r="AB2217" s="0" t="str">
        <f aca="false">VLOOKUP($D2217,metadata!$B$2:$Z$451,25,0)</f>
        <v/>
      </c>
      <c r="AC2217" s="0" t="n">
        <v>13.9650317406733</v>
      </c>
      <c r="AD2217" s="0" t="n">
        <v>-0.457790256313145</v>
      </c>
      <c r="AF2217" s="0" t="n">
        <f aca="false">IF(AE2217="",V2217,AE2217)</f>
        <v>1</v>
      </c>
      <c r="AG2217" s="0" t="n">
        <f aca="false">ROUND(AC2217,1)</f>
        <v>14</v>
      </c>
      <c r="AH2217" s="0" t="n">
        <v>1985</v>
      </c>
      <c r="AI2217" s="0" t="s">
        <v>37</v>
      </c>
      <c r="AJ2217" s="0" t="s">
        <v>37</v>
      </c>
    </row>
    <row r="2218" customFormat="false" ht="13.8" hidden="true" customHeight="false" outlineLevel="0" collapsed="false">
      <c r="C2218" s="0" t="n">
        <v>2226</v>
      </c>
      <c r="D2218" s="3" t="str">
        <f aca="false">VLOOKUP(C2218,$A$1:$B$451,2)</f>
        <v>54-Nimi</v>
      </c>
      <c r="E2218" s="0" t="str">
        <f aca="false">VLOOKUP($D2218,metadata!$B$2:$S$451,2,0)</f>
        <v>UJIYE, T</v>
      </c>
      <c r="F2218" s="0" t="str">
        <f aca="false">VLOOKUP($D2218,metadata!$B$2:$S$451,3,0)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18" s="0" t="str">
        <f aca="false">VLOOKUP($D2218,metadata!$B$2:$S$451,4,0)</f>
        <v/>
      </c>
      <c r="H2218" s="0" t="str">
        <f aca="false">VLOOKUP($D2218,metadata!$B$2:$S$451,5,0)</f>
        <v>y</v>
      </c>
      <c r="I2218" s="0" t="str">
        <f aca="false">VLOOKUP($D2218,metadata!$B$2:$S$451,6,0)</f>
        <v>a</v>
      </c>
      <c r="J2218" s="0" t="str">
        <f aca="false">VLOOKUP($D2218,metadata!$B$2:$S$451,7,0)</f>
        <v>i</v>
      </c>
      <c r="K2218" s="0" t="n">
        <f aca="false">VLOOKUP($D2218,metadata!$B$2:$S$451,8,0)</f>
        <v>5</v>
      </c>
      <c r="L2218" s="0" t="n">
        <f aca="false">VLOOKUP($D2218,metadata!$B$2:$S$451,9,0)</f>
        <v>4</v>
      </c>
      <c r="M2218" s="0" t="str">
        <f aca="false">VLOOKUP($D2218,metadata!$B$2:$S$451,10,0)</f>
        <v/>
      </c>
      <c r="N2218" s="0" t="str">
        <f aca="false">VLOOKUP($D2218,metadata!$B$2:$S$451,11,0)</f>
        <v>phyllonorycter ringoniella</v>
      </c>
      <c r="O2218" s="0" t="str">
        <f aca="false">VLOOKUP($D2218,metadata!$B$2:$S$451,12,0)</f>
        <v>lepidoptera</v>
      </c>
      <c r="P2218" s="0" t="str">
        <f aca="false">VLOOKUP($D2218,metadata!$B$2:$S$451,13,0)</f>
        <v>Nimi</v>
      </c>
      <c r="Q2218" s="0" t="n">
        <f aca="false">VLOOKUP($D2218,metadata!$B$2:$S$451,14,0)</f>
        <v>34.97388</v>
      </c>
      <c r="R2218" s="0" t="n">
        <f aca="false">VLOOKUP($D2218,metadata!$B$2:$S$451,15,0)</f>
        <v>133.47305</v>
      </c>
      <c r="S2218" s="0" t="str">
        <f aca="false">VLOOKUP($D2218,metadata!$B$2:$S$451,16,0)</f>
        <v/>
      </c>
      <c r="T2218" s="0" t="n">
        <f aca="false">VLOOKUP($D2218,metadata!$B$2:$S$451,17,0)</f>
        <v>400</v>
      </c>
      <c r="U2218" s="0" t="str">
        <f aca="false">VLOOKUP($D2218,metadata!$B$2:$S$451,18,0)</f>
        <v/>
      </c>
      <c r="V2218" s="0" t="n">
        <f aca="false">VLOOKUP($D2218,metadata!$B$2:$Z$451,19,0)</f>
        <v>1</v>
      </c>
      <c r="W2218" s="0" t="str">
        <f aca="false">VLOOKUP($D2218,metadata!$B$2:$Z$451,20,0)</f>
        <v>not translated</v>
      </c>
      <c r="X2218" s="0" t="str">
        <f aca="false">VLOOKUP($D2218,metadata!$B$2:$Z$451,21,0)</f>
        <v/>
      </c>
      <c r="Y2218" s="0" t="n">
        <f aca="false">VLOOKUP($D2218,metadata!$B$2:$Z$451,22,0)</f>
        <v>54</v>
      </c>
      <c r="Z2218" s="0" t="str">
        <f aca="false">VLOOKUP($D2218,metadata!$B$2:$Z$451,23,0)</f>
        <v/>
      </c>
      <c r="AA2218" s="0" t="str">
        <f aca="false">VLOOKUP($D2218,metadata!$B$2:$Z$451,24,0)</f>
        <v/>
      </c>
      <c r="AB2218" s="0" t="str">
        <f aca="false">VLOOKUP($D2218,metadata!$B$2:$Z$451,25,0)</f>
        <v/>
      </c>
      <c r="AC2218" s="0" t="n">
        <v>11.0136678385877</v>
      </c>
      <c r="AD2218" s="0" t="n">
        <v>97.6830543502425</v>
      </c>
      <c r="AF2218" s="0" t="n">
        <f aca="false">IF(AE2218="",V2218,AE2218)</f>
        <v>1</v>
      </c>
      <c r="AG2218" s="0" t="n">
        <f aca="false">ROUND(AC2218,1)</f>
        <v>11</v>
      </c>
      <c r="AH2218" s="0" t="n">
        <v>1985</v>
      </c>
      <c r="AI2218" s="0" t="s">
        <v>37</v>
      </c>
      <c r="AJ2218" s="0" t="s">
        <v>38</v>
      </c>
    </row>
    <row r="2219" customFormat="false" ht="13.8" hidden="true" customHeight="false" outlineLevel="0" collapsed="false">
      <c r="C2219" s="0" t="n">
        <v>2227</v>
      </c>
      <c r="D2219" s="3" t="str">
        <f aca="false">VLOOKUP(C2219,$A$1:$B$451,2)</f>
        <v>54-Nimi</v>
      </c>
      <c r="E2219" s="0" t="str">
        <f aca="false">VLOOKUP($D2219,metadata!$B$2:$S$451,2,0)</f>
        <v>UJIYE, T</v>
      </c>
      <c r="F2219" s="0" t="str">
        <f aca="false">VLOOKUP($D2219,metadata!$B$2:$S$451,3,0)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19" s="0" t="str">
        <f aca="false">VLOOKUP($D2219,metadata!$B$2:$S$451,4,0)</f>
        <v/>
      </c>
      <c r="H2219" s="0" t="str">
        <f aca="false">VLOOKUP($D2219,metadata!$B$2:$S$451,5,0)</f>
        <v>y</v>
      </c>
      <c r="I2219" s="0" t="str">
        <f aca="false">VLOOKUP($D2219,metadata!$B$2:$S$451,6,0)</f>
        <v>a</v>
      </c>
      <c r="J2219" s="0" t="str">
        <f aca="false">VLOOKUP($D2219,metadata!$B$2:$S$451,7,0)</f>
        <v>i</v>
      </c>
      <c r="K2219" s="0" t="n">
        <f aca="false">VLOOKUP($D2219,metadata!$B$2:$S$451,8,0)</f>
        <v>5</v>
      </c>
      <c r="L2219" s="0" t="n">
        <f aca="false">VLOOKUP($D2219,metadata!$B$2:$S$451,9,0)</f>
        <v>4</v>
      </c>
      <c r="M2219" s="0" t="str">
        <f aca="false">VLOOKUP($D2219,metadata!$B$2:$S$451,10,0)</f>
        <v/>
      </c>
      <c r="N2219" s="0" t="str">
        <f aca="false">VLOOKUP($D2219,metadata!$B$2:$S$451,11,0)</f>
        <v>phyllonorycter ringoniella</v>
      </c>
      <c r="O2219" s="0" t="str">
        <f aca="false">VLOOKUP($D2219,metadata!$B$2:$S$451,12,0)</f>
        <v>lepidoptera</v>
      </c>
      <c r="P2219" s="0" t="str">
        <f aca="false">VLOOKUP($D2219,metadata!$B$2:$S$451,13,0)</f>
        <v>Nimi</v>
      </c>
      <c r="Q2219" s="0" t="n">
        <f aca="false">VLOOKUP($D2219,metadata!$B$2:$S$451,14,0)</f>
        <v>34.97388</v>
      </c>
      <c r="R2219" s="0" t="n">
        <f aca="false">VLOOKUP($D2219,metadata!$B$2:$S$451,15,0)</f>
        <v>133.47305</v>
      </c>
      <c r="S2219" s="0" t="str">
        <f aca="false">VLOOKUP($D2219,metadata!$B$2:$S$451,16,0)</f>
        <v/>
      </c>
      <c r="T2219" s="0" t="n">
        <f aca="false">VLOOKUP($D2219,metadata!$B$2:$S$451,17,0)</f>
        <v>400</v>
      </c>
      <c r="U2219" s="0" t="str">
        <f aca="false">VLOOKUP($D2219,metadata!$B$2:$S$451,18,0)</f>
        <v/>
      </c>
      <c r="V2219" s="0" t="n">
        <f aca="false">VLOOKUP($D2219,metadata!$B$2:$Z$451,19,0)</f>
        <v>1</v>
      </c>
      <c r="W2219" s="0" t="str">
        <f aca="false">VLOOKUP($D2219,metadata!$B$2:$Z$451,20,0)</f>
        <v>not translated</v>
      </c>
      <c r="X2219" s="0" t="str">
        <f aca="false">VLOOKUP($D2219,metadata!$B$2:$Z$451,21,0)</f>
        <v/>
      </c>
      <c r="Y2219" s="0" t="n">
        <f aca="false">VLOOKUP($D2219,metadata!$B$2:$Z$451,22,0)</f>
        <v>54</v>
      </c>
      <c r="Z2219" s="0" t="str">
        <f aca="false">VLOOKUP($D2219,metadata!$B$2:$Z$451,23,0)</f>
        <v/>
      </c>
      <c r="AA2219" s="0" t="str">
        <f aca="false">VLOOKUP($D2219,metadata!$B$2:$Z$451,24,0)</f>
        <v/>
      </c>
      <c r="AB2219" s="0" t="str">
        <f aca="false">VLOOKUP($D2219,metadata!$B$2:$Z$451,25,0)</f>
        <v/>
      </c>
      <c r="AC2219" s="0" t="n">
        <v>11.9848418729879</v>
      </c>
      <c r="AD2219" s="0" t="n">
        <v>97.8707812898817</v>
      </c>
      <c r="AF2219" s="0" t="n">
        <f aca="false">IF(AE2219="",V2219,AE2219)</f>
        <v>1</v>
      </c>
      <c r="AG2219" s="0" t="n">
        <f aca="false">ROUND(AC2219,1)</f>
        <v>12</v>
      </c>
      <c r="AH2219" s="0" t="n">
        <v>1985</v>
      </c>
      <c r="AI2219" s="0" t="s">
        <v>37</v>
      </c>
      <c r="AJ2219" s="0" t="s">
        <v>38</v>
      </c>
    </row>
    <row r="2220" customFormat="false" ht="13.8" hidden="true" customHeight="false" outlineLevel="0" collapsed="false">
      <c r="C2220" s="0" t="n">
        <v>2228</v>
      </c>
      <c r="D2220" s="3" t="str">
        <f aca="false">VLOOKUP(C2220,$A$1:$B$451,2)</f>
        <v>54-Nimi</v>
      </c>
      <c r="E2220" s="0" t="str">
        <f aca="false">VLOOKUP($D2220,metadata!$B$2:$S$451,2,0)</f>
        <v>UJIYE, T</v>
      </c>
      <c r="F2220" s="0" t="str">
        <f aca="false">VLOOKUP($D2220,metadata!$B$2:$S$451,3,0)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20" s="0" t="str">
        <f aca="false">VLOOKUP($D2220,metadata!$B$2:$S$451,4,0)</f>
        <v/>
      </c>
      <c r="H2220" s="0" t="str">
        <f aca="false">VLOOKUP($D2220,metadata!$B$2:$S$451,5,0)</f>
        <v>y</v>
      </c>
      <c r="I2220" s="0" t="str">
        <f aca="false">VLOOKUP($D2220,metadata!$B$2:$S$451,6,0)</f>
        <v>a</v>
      </c>
      <c r="J2220" s="0" t="str">
        <f aca="false">VLOOKUP($D2220,metadata!$B$2:$S$451,7,0)</f>
        <v>i</v>
      </c>
      <c r="K2220" s="0" t="n">
        <f aca="false">VLOOKUP($D2220,metadata!$B$2:$S$451,8,0)</f>
        <v>5</v>
      </c>
      <c r="L2220" s="0" t="n">
        <f aca="false">VLOOKUP($D2220,metadata!$B$2:$S$451,9,0)</f>
        <v>4</v>
      </c>
      <c r="M2220" s="0" t="str">
        <f aca="false">VLOOKUP($D2220,metadata!$B$2:$S$451,10,0)</f>
        <v/>
      </c>
      <c r="N2220" s="0" t="str">
        <f aca="false">VLOOKUP($D2220,metadata!$B$2:$S$451,11,0)</f>
        <v>phyllonorycter ringoniella</v>
      </c>
      <c r="O2220" s="0" t="str">
        <f aca="false">VLOOKUP($D2220,metadata!$B$2:$S$451,12,0)</f>
        <v>lepidoptera</v>
      </c>
      <c r="P2220" s="0" t="str">
        <f aca="false">VLOOKUP($D2220,metadata!$B$2:$S$451,13,0)</f>
        <v>Nimi</v>
      </c>
      <c r="Q2220" s="0" t="n">
        <f aca="false">VLOOKUP($D2220,metadata!$B$2:$S$451,14,0)</f>
        <v>34.97388</v>
      </c>
      <c r="R2220" s="0" t="n">
        <f aca="false">VLOOKUP($D2220,metadata!$B$2:$S$451,15,0)</f>
        <v>133.47305</v>
      </c>
      <c r="S2220" s="0" t="str">
        <f aca="false">VLOOKUP($D2220,metadata!$B$2:$S$451,16,0)</f>
        <v/>
      </c>
      <c r="T2220" s="0" t="n">
        <f aca="false">VLOOKUP($D2220,metadata!$B$2:$S$451,17,0)</f>
        <v>400</v>
      </c>
      <c r="U2220" s="0" t="str">
        <f aca="false">VLOOKUP($D2220,metadata!$B$2:$S$451,18,0)</f>
        <v/>
      </c>
      <c r="V2220" s="0" t="n">
        <f aca="false">VLOOKUP($D2220,metadata!$B$2:$Z$451,19,0)</f>
        <v>1</v>
      </c>
      <c r="W2220" s="0" t="str">
        <f aca="false">VLOOKUP($D2220,metadata!$B$2:$Z$451,20,0)</f>
        <v>not translated</v>
      </c>
      <c r="X2220" s="0" t="str">
        <f aca="false">VLOOKUP($D2220,metadata!$B$2:$Z$451,21,0)</f>
        <v/>
      </c>
      <c r="Y2220" s="0" t="n">
        <f aca="false">VLOOKUP($D2220,metadata!$B$2:$Z$451,22,0)</f>
        <v>54</v>
      </c>
      <c r="Z2220" s="0" t="str">
        <f aca="false">VLOOKUP($D2220,metadata!$B$2:$Z$451,23,0)</f>
        <v/>
      </c>
      <c r="AA2220" s="0" t="str">
        <f aca="false">VLOOKUP($D2220,metadata!$B$2:$Z$451,24,0)</f>
        <v/>
      </c>
      <c r="AB2220" s="0" t="str">
        <f aca="false">VLOOKUP($D2220,metadata!$B$2:$Z$451,25,0)</f>
        <v/>
      </c>
      <c r="AC2220" s="0" t="n">
        <v>13.0357175203576</v>
      </c>
      <c r="AD2220" s="0" t="n">
        <v>56.8368010670794</v>
      </c>
      <c r="AF2220" s="0" t="n">
        <f aca="false">IF(AE2220="",V2220,AE2220)</f>
        <v>1</v>
      </c>
      <c r="AG2220" s="0" t="n">
        <f aca="false">ROUND(AC2220,1)</f>
        <v>13</v>
      </c>
      <c r="AH2220" s="0" t="n">
        <v>1985</v>
      </c>
      <c r="AI2220" s="0" t="s">
        <v>37</v>
      </c>
      <c r="AJ2220" s="0" t="s">
        <v>38</v>
      </c>
    </row>
    <row r="2221" customFormat="false" ht="13.8" hidden="true" customHeight="false" outlineLevel="0" collapsed="false">
      <c r="C2221" s="0" t="n">
        <v>2229</v>
      </c>
      <c r="D2221" s="3" t="str">
        <f aca="false">VLOOKUP(C2221,$A$1:$B$451,2)</f>
        <v>54-Nimi</v>
      </c>
      <c r="E2221" s="0" t="str">
        <f aca="false">VLOOKUP($D2221,metadata!$B$2:$S$451,2,0)</f>
        <v>UJIYE, T</v>
      </c>
      <c r="F2221" s="0" t="str">
        <f aca="false">VLOOKUP($D2221,metadata!$B$2:$S$451,3,0)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21" s="0" t="str">
        <f aca="false">VLOOKUP($D2221,metadata!$B$2:$S$451,4,0)</f>
        <v/>
      </c>
      <c r="H2221" s="0" t="str">
        <f aca="false">VLOOKUP($D2221,metadata!$B$2:$S$451,5,0)</f>
        <v>y</v>
      </c>
      <c r="I2221" s="0" t="str">
        <f aca="false">VLOOKUP($D2221,metadata!$B$2:$S$451,6,0)</f>
        <v>a</v>
      </c>
      <c r="J2221" s="0" t="str">
        <f aca="false">VLOOKUP($D2221,metadata!$B$2:$S$451,7,0)</f>
        <v>i</v>
      </c>
      <c r="K2221" s="0" t="n">
        <f aca="false">VLOOKUP($D2221,metadata!$B$2:$S$451,8,0)</f>
        <v>5</v>
      </c>
      <c r="L2221" s="0" t="n">
        <f aca="false">VLOOKUP($D2221,metadata!$B$2:$S$451,9,0)</f>
        <v>4</v>
      </c>
      <c r="M2221" s="0" t="str">
        <f aca="false">VLOOKUP($D2221,metadata!$B$2:$S$451,10,0)</f>
        <v/>
      </c>
      <c r="N2221" s="0" t="str">
        <f aca="false">VLOOKUP($D2221,metadata!$B$2:$S$451,11,0)</f>
        <v>phyllonorycter ringoniella</v>
      </c>
      <c r="O2221" s="0" t="str">
        <f aca="false">VLOOKUP($D2221,metadata!$B$2:$S$451,12,0)</f>
        <v>lepidoptera</v>
      </c>
      <c r="P2221" s="0" t="str">
        <f aca="false">VLOOKUP($D2221,metadata!$B$2:$S$451,13,0)</f>
        <v>Nimi</v>
      </c>
      <c r="Q2221" s="0" t="n">
        <f aca="false">VLOOKUP($D2221,metadata!$B$2:$S$451,14,0)</f>
        <v>34.97388</v>
      </c>
      <c r="R2221" s="0" t="n">
        <f aca="false">VLOOKUP($D2221,metadata!$B$2:$S$451,15,0)</f>
        <v>133.47305</v>
      </c>
      <c r="S2221" s="0" t="str">
        <f aca="false">VLOOKUP($D2221,metadata!$B$2:$S$451,16,0)</f>
        <v/>
      </c>
      <c r="T2221" s="0" t="n">
        <f aca="false">VLOOKUP($D2221,metadata!$B$2:$S$451,17,0)</f>
        <v>400</v>
      </c>
      <c r="U2221" s="0" t="str">
        <f aca="false">VLOOKUP($D2221,metadata!$B$2:$S$451,18,0)</f>
        <v/>
      </c>
      <c r="V2221" s="0" t="n">
        <f aca="false">VLOOKUP($D2221,metadata!$B$2:$Z$451,19,0)</f>
        <v>1</v>
      </c>
      <c r="W2221" s="0" t="str">
        <f aca="false">VLOOKUP($D2221,metadata!$B$2:$Z$451,20,0)</f>
        <v>not translated</v>
      </c>
      <c r="X2221" s="0" t="str">
        <f aca="false">VLOOKUP($D2221,metadata!$B$2:$Z$451,21,0)</f>
        <v/>
      </c>
      <c r="Y2221" s="0" t="n">
        <f aca="false">VLOOKUP($D2221,metadata!$B$2:$Z$451,22,0)</f>
        <v>54</v>
      </c>
      <c r="Z2221" s="0" t="str">
        <f aca="false">VLOOKUP($D2221,metadata!$B$2:$Z$451,23,0)</f>
        <v/>
      </c>
      <c r="AA2221" s="0" t="str">
        <f aca="false">VLOOKUP($D2221,metadata!$B$2:$Z$451,24,0)</f>
        <v/>
      </c>
      <c r="AB2221" s="0" t="str">
        <f aca="false">VLOOKUP($D2221,metadata!$B$2:$Z$451,25,0)</f>
        <v/>
      </c>
      <c r="AC2221" s="0" t="n">
        <v>14.0543831770314</v>
      </c>
      <c r="AD2221" s="0" t="n">
        <v>-0.182786757017112</v>
      </c>
      <c r="AF2221" s="0" t="n">
        <f aca="false">IF(AE2221="",V2221,AE2221)</f>
        <v>1</v>
      </c>
      <c r="AG2221" s="0" t="n">
        <v>14</v>
      </c>
      <c r="AH2221" s="0" t="n">
        <v>1985</v>
      </c>
      <c r="AI2221" s="0" t="s">
        <v>37</v>
      </c>
      <c r="AJ2221" s="0" t="s">
        <v>38</v>
      </c>
    </row>
    <row r="2222" customFormat="false" ht="13.8" hidden="true" customHeight="false" outlineLevel="0" collapsed="false">
      <c r="C2222" s="0" t="n">
        <v>2230</v>
      </c>
      <c r="D2222" s="3" t="str">
        <f aca="false">VLOOKUP(C2222,$A$1:$B$451,2)</f>
        <v>54-Amagi</v>
      </c>
      <c r="E2222" s="0" t="str">
        <f aca="false">VLOOKUP($D2222,metadata!$B$2:$S$451,2,0)</f>
        <v>UJIYE, T</v>
      </c>
      <c r="F2222" s="0" t="str">
        <f aca="false">VLOOKUP($D2222,metadata!$B$2:$S$451,3,0)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22" s="0" t="str">
        <f aca="false">VLOOKUP($D2222,metadata!$B$2:$S$451,4,0)</f>
        <v/>
      </c>
      <c r="H2222" s="0" t="str">
        <f aca="false">VLOOKUP($D2222,metadata!$B$2:$S$451,5,0)</f>
        <v>y</v>
      </c>
      <c r="I2222" s="0" t="str">
        <f aca="false">VLOOKUP($D2222,metadata!$B$2:$S$451,6,0)</f>
        <v>a</v>
      </c>
      <c r="J2222" s="0" t="str">
        <f aca="false">VLOOKUP($D2222,metadata!$B$2:$S$451,7,0)</f>
        <v>i</v>
      </c>
      <c r="K2222" s="0" t="n">
        <f aca="false">VLOOKUP($D2222,metadata!$B$2:$S$451,8,0)</f>
        <v>5</v>
      </c>
      <c r="L2222" s="0" t="n">
        <f aca="false">VLOOKUP($D2222,metadata!$B$2:$S$451,9,0)</f>
        <v>4</v>
      </c>
      <c r="M2222" s="0" t="str">
        <f aca="false">VLOOKUP($D2222,metadata!$B$2:$S$451,10,0)</f>
        <v/>
      </c>
      <c r="N2222" s="0" t="str">
        <f aca="false">VLOOKUP($D2222,metadata!$B$2:$S$451,11,0)</f>
        <v>phyllonorycter ringoniella</v>
      </c>
      <c r="O2222" s="0" t="str">
        <f aca="false">VLOOKUP($D2222,metadata!$B$2:$S$451,12,0)</f>
        <v>lepidoptera</v>
      </c>
      <c r="P2222" s="0" t="str">
        <f aca="false">VLOOKUP($D2222,metadata!$B$2:$S$451,13,0)</f>
        <v>Amagi</v>
      </c>
      <c r="Q2222" s="0" t="n">
        <f aca="false">VLOOKUP($D2222,metadata!$B$2:$S$451,14,0)</f>
        <v>33.423411</v>
      </c>
      <c r="R2222" s="0" t="n">
        <f aca="false">VLOOKUP($D2222,metadata!$B$2:$S$451,15,0)</f>
        <v>130.665569</v>
      </c>
      <c r="S2222" s="0" t="str">
        <f aca="false">VLOOKUP($D2222,metadata!$B$2:$S$451,16,0)</f>
        <v/>
      </c>
      <c r="T2222" s="0" t="str">
        <f aca="false">VLOOKUP($D2222,metadata!$B$2:$S$451,17,0)</f>
        <v/>
      </c>
      <c r="U2222" s="0" t="str">
        <f aca="false">VLOOKUP($D2222,metadata!$B$2:$S$451,18,0)</f>
        <v/>
      </c>
      <c r="V2222" s="0" t="n">
        <f aca="false">VLOOKUP($D2222,metadata!$B$2:$Z$451,19,0)</f>
        <v>1</v>
      </c>
      <c r="W2222" s="0" t="str">
        <f aca="false">VLOOKUP($D2222,metadata!$B$2:$Z$451,20,0)</f>
        <v>not translated</v>
      </c>
      <c r="X2222" s="0" t="str">
        <f aca="false">VLOOKUP($D2222,metadata!$B$2:$Z$451,21,0)</f>
        <v/>
      </c>
      <c r="Y2222" s="0" t="n">
        <f aca="false">VLOOKUP($D2222,metadata!$B$2:$Z$451,22,0)</f>
        <v>54</v>
      </c>
      <c r="Z2222" s="0" t="str">
        <f aca="false">VLOOKUP($D2222,metadata!$B$2:$Z$451,23,0)</f>
        <v/>
      </c>
      <c r="AA2222" s="0" t="str">
        <f aca="false">VLOOKUP($D2222,metadata!$B$2:$Z$451,24,0)</f>
        <v/>
      </c>
      <c r="AB2222" s="0" t="str">
        <f aca="false">VLOOKUP($D2222,metadata!$B$2:$Z$451,25,0)</f>
        <v/>
      </c>
      <c r="AC2222" s="0" t="n">
        <v>11.0395214609766</v>
      </c>
      <c r="AD2222" s="0" t="n">
        <v>96.9148559525084</v>
      </c>
      <c r="AF2222" s="0" t="n">
        <f aca="false">IF(AE2222="",V2222,AE2222)</f>
        <v>1</v>
      </c>
      <c r="AG2222" s="0" t="n">
        <f aca="false">ROUND(AC2222,1)</f>
        <v>11</v>
      </c>
      <c r="AH2222" s="0" t="n">
        <v>1985</v>
      </c>
      <c r="AI2222" s="0" t="s">
        <v>37</v>
      </c>
      <c r="AJ2222" s="0" t="s">
        <v>37</v>
      </c>
    </row>
    <row r="2223" customFormat="false" ht="13.8" hidden="true" customHeight="false" outlineLevel="0" collapsed="false">
      <c r="C2223" s="0" t="n">
        <v>2231</v>
      </c>
      <c r="D2223" s="3" t="str">
        <f aca="false">VLOOKUP(C2223,$A$1:$B$451,2)</f>
        <v>54-Amagi</v>
      </c>
      <c r="E2223" s="0" t="str">
        <f aca="false">VLOOKUP($D2223,metadata!$B$2:$S$451,2,0)</f>
        <v>UJIYE, T</v>
      </c>
      <c r="F2223" s="0" t="str">
        <f aca="false">VLOOKUP($D2223,metadata!$B$2:$S$451,3,0)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23" s="0" t="str">
        <f aca="false">VLOOKUP($D2223,metadata!$B$2:$S$451,4,0)</f>
        <v/>
      </c>
      <c r="H2223" s="0" t="str">
        <f aca="false">VLOOKUP($D2223,metadata!$B$2:$S$451,5,0)</f>
        <v>y</v>
      </c>
      <c r="I2223" s="0" t="str">
        <f aca="false">VLOOKUP($D2223,metadata!$B$2:$S$451,6,0)</f>
        <v>a</v>
      </c>
      <c r="J2223" s="0" t="str">
        <f aca="false">VLOOKUP($D2223,metadata!$B$2:$S$451,7,0)</f>
        <v>i</v>
      </c>
      <c r="K2223" s="0" t="n">
        <f aca="false">VLOOKUP($D2223,metadata!$B$2:$S$451,8,0)</f>
        <v>5</v>
      </c>
      <c r="L2223" s="0" t="n">
        <f aca="false">VLOOKUP($D2223,metadata!$B$2:$S$451,9,0)</f>
        <v>4</v>
      </c>
      <c r="M2223" s="0" t="str">
        <f aca="false">VLOOKUP($D2223,metadata!$B$2:$S$451,10,0)</f>
        <v/>
      </c>
      <c r="N2223" s="0" t="str">
        <f aca="false">VLOOKUP($D2223,metadata!$B$2:$S$451,11,0)</f>
        <v>phyllonorycter ringoniella</v>
      </c>
      <c r="O2223" s="0" t="str">
        <f aca="false">VLOOKUP($D2223,metadata!$B$2:$S$451,12,0)</f>
        <v>lepidoptera</v>
      </c>
      <c r="P2223" s="0" t="str">
        <f aca="false">VLOOKUP($D2223,metadata!$B$2:$S$451,13,0)</f>
        <v>Amagi</v>
      </c>
      <c r="Q2223" s="0" t="n">
        <f aca="false">VLOOKUP($D2223,metadata!$B$2:$S$451,14,0)</f>
        <v>33.423411</v>
      </c>
      <c r="R2223" s="0" t="n">
        <f aca="false">VLOOKUP($D2223,metadata!$B$2:$S$451,15,0)</f>
        <v>130.665569</v>
      </c>
      <c r="S2223" s="0" t="str">
        <f aca="false">VLOOKUP($D2223,metadata!$B$2:$S$451,16,0)</f>
        <v/>
      </c>
      <c r="T2223" s="0" t="str">
        <f aca="false">VLOOKUP($D2223,metadata!$B$2:$S$451,17,0)</f>
        <v/>
      </c>
      <c r="U2223" s="0" t="str">
        <f aca="false">VLOOKUP($D2223,metadata!$B$2:$S$451,18,0)</f>
        <v/>
      </c>
      <c r="V2223" s="0" t="n">
        <f aca="false">VLOOKUP($D2223,metadata!$B$2:$Z$451,19,0)</f>
        <v>1</v>
      </c>
      <c r="W2223" s="0" t="str">
        <f aca="false">VLOOKUP($D2223,metadata!$B$2:$Z$451,20,0)</f>
        <v>not translated</v>
      </c>
      <c r="X2223" s="0" t="str">
        <f aca="false">VLOOKUP($D2223,metadata!$B$2:$Z$451,21,0)</f>
        <v/>
      </c>
      <c r="Y2223" s="0" t="n">
        <f aca="false">VLOOKUP($D2223,metadata!$B$2:$Z$451,22,0)</f>
        <v>54</v>
      </c>
      <c r="Z2223" s="0" t="str">
        <f aca="false">VLOOKUP($D2223,metadata!$B$2:$Z$451,23,0)</f>
        <v/>
      </c>
      <c r="AA2223" s="0" t="str">
        <f aca="false">VLOOKUP($D2223,metadata!$B$2:$Z$451,24,0)</f>
        <v/>
      </c>
      <c r="AB2223" s="0" t="str">
        <f aca="false">VLOOKUP($D2223,metadata!$B$2:$Z$451,25,0)</f>
        <v/>
      </c>
      <c r="AC2223" s="0" t="n">
        <v>11.9641260405259</v>
      </c>
      <c r="AD2223" s="0" t="n">
        <v>85.2379109614419</v>
      </c>
      <c r="AF2223" s="0" t="n">
        <f aca="false">IF(AE2223="",V2223,AE2223)</f>
        <v>1</v>
      </c>
      <c r="AG2223" s="0" t="n">
        <f aca="false">ROUND(AC2223,1)</f>
        <v>12</v>
      </c>
      <c r="AH2223" s="0" t="n">
        <v>1985</v>
      </c>
      <c r="AI2223" s="0" t="s">
        <v>37</v>
      </c>
      <c r="AJ2223" s="0" t="s">
        <v>37</v>
      </c>
    </row>
    <row r="2224" customFormat="false" ht="13.8" hidden="true" customHeight="false" outlineLevel="0" collapsed="false">
      <c r="C2224" s="0" t="n">
        <v>2232</v>
      </c>
      <c r="D2224" s="3" t="str">
        <f aca="false">VLOOKUP(C2224,$A$1:$B$451,2)</f>
        <v>54-Amagi</v>
      </c>
      <c r="E2224" s="0" t="str">
        <f aca="false">VLOOKUP($D2224,metadata!$B$2:$S$451,2,0)</f>
        <v>UJIYE, T</v>
      </c>
      <c r="F2224" s="0" t="str">
        <f aca="false">VLOOKUP($D2224,metadata!$B$2:$S$451,3,0)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24" s="0" t="str">
        <f aca="false">VLOOKUP($D2224,metadata!$B$2:$S$451,4,0)</f>
        <v/>
      </c>
      <c r="H2224" s="0" t="str">
        <f aca="false">VLOOKUP($D2224,metadata!$B$2:$S$451,5,0)</f>
        <v>y</v>
      </c>
      <c r="I2224" s="0" t="str">
        <f aca="false">VLOOKUP($D2224,metadata!$B$2:$S$451,6,0)</f>
        <v>a</v>
      </c>
      <c r="J2224" s="0" t="str">
        <f aca="false">VLOOKUP($D2224,metadata!$B$2:$S$451,7,0)</f>
        <v>i</v>
      </c>
      <c r="K2224" s="0" t="n">
        <f aca="false">VLOOKUP($D2224,metadata!$B$2:$S$451,8,0)</f>
        <v>5</v>
      </c>
      <c r="L2224" s="0" t="n">
        <f aca="false">VLOOKUP($D2224,metadata!$B$2:$S$451,9,0)</f>
        <v>4</v>
      </c>
      <c r="M2224" s="0" t="str">
        <f aca="false">VLOOKUP($D2224,metadata!$B$2:$S$451,10,0)</f>
        <v/>
      </c>
      <c r="N2224" s="0" t="str">
        <f aca="false">VLOOKUP($D2224,metadata!$B$2:$S$451,11,0)</f>
        <v>phyllonorycter ringoniella</v>
      </c>
      <c r="O2224" s="0" t="str">
        <f aca="false">VLOOKUP($D2224,metadata!$B$2:$S$451,12,0)</f>
        <v>lepidoptera</v>
      </c>
      <c r="P2224" s="0" t="str">
        <f aca="false">VLOOKUP($D2224,metadata!$B$2:$S$451,13,0)</f>
        <v>Amagi</v>
      </c>
      <c r="Q2224" s="0" t="n">
        <f aca="false">VLOOKUP($D2224,metadata!$B$2:$S$451,14,0)</f>
        <v>33.423411</v>
      </c>
      <c r="R2224" s="0" t="n">
        <f aca="false">VLOOKUP($D2224,metadata!$B$2:$S$451,15,0)</f>
        <v>130.665569</v>
      </c>
      <c r="S2224" s="0" t="str">
        <f aca="false">VLOOKUP($D2224,metadata!$B$2:$S$451,16,0)</f>
        <v/>
      </c>
      <c r="T2224" s="0" t="str">
        <f aca="false">VLOOKUP($D2224,metadata!$B$2:$S$451,17,0)</f>
        <v/>
      </c>
      <c r="U2224" s="0" t="str">
        <f aca="false">VLOOKUP($D2224,metadata!$B$2:$S$451,18,0)</f>
        <v/>
      </c>
      <c r="V2224" s="0" t="n">
        <f aca="false">VLOOKUP($D2224,metadata!$B$2:$Z$451,19,0)</f>
        <v>1</v>
      </c>
      <c r="W2224" s="0" t="str">
        <f aca="false">VLOOKUP($D2224,metadata!$B$2:$Z$451,20,0)</f>
        <v>not translated</v>
      </c>
      <c r="X2224" s="0" t="str">
        <f aca="false">VLOOKUP($D2224,metadata!$B$2:$Z$451,21,0)</f>
        <v/>
      </c>
      <c r="Y2224" s="0" t="n">
        <f aca="false">VLOOKUP($D2224,metadata!$B$2:$Z$451,22,0)</f>
        <v>54</v>
      </c>
      <c r="Z2224" s="0" t="str">
        <f aca="false">VLOOKUP($D2224,metadata!$B$2:$Z$451,23,0)</f>
        <v/>
      </c>
      <c r="AA2224" s="0" t="str">
        <f aca="false">VLOOKUP($D2224,metadata!$B$2:$Z$451,24,0)</f>
        <v/>
      </c>
      <c r="AB2224" s="0" t="str">
        <f aca="false">VLOOKUP($D2224,metadata!$B$2:$Z$451,25,0)</f>
        <v/>
      </c>
      <c r="AC2224" s="0" t="n">
        <v>13.0003128782327</v>
      </c>
      <c r="AD2224" s="0" t="n">
        <v>15.8505759429573</v>
      </c>
      <c r="AF2224" s="0" t="n">
        <f aca="false">IF(AE2224="",V2224,AE2224)</f>
        <v>1</v>
      </c>
      <c r="AG2224" s="0" t="n">
        <f aca="false">ROUND(AC2224,1)</f>
        <v>13</v>
      </c>
      <c r="AH2224" s="0" t="n">
        <v>1985</v>
      </c>
      <c r="AI2224" s="0" t="s">
        <v>37</v>
      </c>
      <c r="AJ2224" s="0" t="s">
        <v>37</v>
      </c>
    </row>
    <row r="2225" customFormat="false" ht="13.8" hidden="true" customHeight="false" outlineLevel="0" collapsed="false">
      <c r="C2225" s="0" t="n">
        <v>2233</v>
      </c>
      <c r="D2225" s="3" t="str">
        <f aca="false">VLOOKUP(C2225,$A$1:$B$451,2)</f>
        <v>54-Amagi</v>
      </c>
      <c r="E2225" s="0" t="str">
        <f aca="false">VLOOKUP($D2225,metadata!$B$2:$S$451,2,0)</f>
        <v>UJIYE, T</v>
      </c>
      <c r="F2225" s="0" t="str">
        <f aca="false">VLOOKUP($D2225,metadata!$B$2:$S$451,3,0)</f>
        <v>STUDIES ON THE DIAPAUSE OF THE APPLE LEAF MINER, PHYLLONORYCTER-RINGONIELLA (MATSUMURA) (LEPIDOPTERA, GRACILLARIIDAE) .3. THE GEOGRAPHICAL VARIATION IN THE PHOTOPERIODIC RESPONSES ON THE INDUCTION OF DIAPAUSE</v>
      </c>
      <c r="G2225" s="0" t="str">
        <f aca="false">VLOOKUP($D2225,metadata!$B$2:$S$451,4,0)</f>
        <v/>
      </c>
      <c r="H2225" s="0" t="str">
        <f aca="false">VLOOKUP($D2225,metadata!$B$2:$S$451,5,0)</f>
        <v>y</v>
      </c>
      <c r="I2225" s="0" t="str">
        <f aca="false">VLOOKUP($D2225,metadata!$B$2:$S$451,6,0)</f>
        <v>a</v>
      </c>
      <c r="J2225" s="0" t="str">
        <f aca="false">VLOOKUP($D2225,metadata!$B$2:$S$451,7,0)</f>
        <v>i</v>
      </c>
      <c r="K2225" s="0" t="n">
        <f aca="false">VLOOKUP($D2225,metadata!$B$2:$S$451,8,0)</f>
        <v>5</v>
      </c>
      <c r="L2225" s="0" t="n">
        <f aca="false">VLOOKUP($D2225,metadata!$B$2:$S$451,9,0)</f>
        <v>4</v>
      </c>
      <c r="M2225" s="0" t="str">
        <f aca="false">VLOOKUP($D2225,metadata!$B$2:$S$451,10,0)</f>
        <v/>
      </c>
      <c r="N2225" s="0" t="str">
        <f aca="false">VLOOKUP($D2225,metadata!$B$2:$S$451,11,0)</f>
        <v>phyllonorycter ringoniella</v>
      </c>
      <c r="O2225" s="0" t="str">
        <f aca="false">VLOOKUP($D2225,metadata!$B$2:$S$451,12,0)</f>
        <v>lepidoptera</v>
      </c>
      <c r="P2225" s="0" t="str">
        <f aca="false">VLOOKUP($D2225,metadata!$B$2:$S$451,13,0)</f>
        <v>Amagi</v>
      </c>
      <c r="Q2225" s="0" t="n">
        <f aca="false">VLOOKUP($D2225,metadata!$B$2:$S$451,14,0)</f>
        <v>33.423411</v>
      </c>
      <c r="R2225" s="0" t="n">
        <f aca="false">VLOOKUP($D2225,metadata!$B$2:$S$451,15,0)</f>
        <v>130.665569</v>
      </c>
      <c r="S2225" s="0" t="str">
        <f aca="false">VLOOKUP($D2225,metadata!$B$2:$S$451,16,0)</f>
        <v/>
      </c>
      <c r="T2225" s="0" t="str">
        <f aca="false">VLOOKUP($D2225,metadata!$B$2:$S$451,17,0)</f>
        <v/>
      </c>
      <c r="U2225" s="0" t="str">
        <f aca="false">VLOOKUP($D2225,metadata!$B$2:$S$451,18,0)</f>
        <v/>
      </c>
      <c r="V2225" s="0" t="n">
        <f aca="false">VLOOKUP($D2225,metadata!$B$2:$Z$451,19,0)</f>
        <v>1</v>
      </c>
      <c r="W2225" s="0" t="str">
        <f aca="false">VLOOKUP($D2225,metadata!$B$2:$Z$451,20,0)</f>
        <v>not translated</v>
      </c>
      <c r="X2225" s="0" t="str">
        <f aca="false">VLOOKUP($D2225,metadata!$B$2:$Z$451,21,0)</f>
        <v/>
      </c>
      <c r="Y2225" s="0" t="n">
        <f aca="false">VLOOKUP($D2225,metadata!$B$2:$Z$451,22,0)</f>
        <v>54</v>
      </c>
      <c r="Z2225" s="0" t="str">
        <f aca="false">VLOOKUP($D2225,metadata!$B$2:$Z$451,23,0)</f>
        <v/>
      </c>
      <c r="AA2225" s="0" t="str">
        <f aca="false">VLOOKUP($D2225,metadata!$B$2:$Z$451,24,0)</f>
        <v/>
      </c>
      <c r="AB2225" s="0" t="str">
        <f aca="false">VLOOKUP($D2225,metadata!$B$2:$Z$451,25,0)</f>
        <v/>
      </c>
      <c r="AC2225" s="0" t="n">
        <v>13.9904901484524</v>
      </c>
      <c r="AD2225" s="0" t="n">
        <v>-0.195137213572323</v>
      </c>
      <c r="AF2225" s="0" t="n">
        <f aca="false">IF(AE2225="",V2225,AE2225)</f>
        <v>1</v>
      </c>
      <c r="AG2225" s="0" t="n">
        <f aca="false">ROUND(AC2225,1)</f>
        <v>14</v>
      </c>
      <c r="AH2225" s="0" t="n">
        <v>1985</v>
      </c>
      <c r="AI2225" s="0" t="s">
        <v>37</v>
      </c>
      <c r="AJ2225" s="0" t="s">
        <v>37</v>
      </c>
    </row>
    <row r="2226" customFormat="false" ht="13.8" hidden="true" customHeight="false" outlineLevel="0" collapsed="false">
      <c r="C2226" s="0" t="n">
        <v>2234</v>
      </c>
      <c r="D2226" s="3" t="str">
        <f aca="false">VLOOKUP(C2226,$A$1:$B$451,2)</f>
        <v>55-BRU</v>
      </c>
      <c r="E2226" s="0" t="str">
        <f aca="false">VLOOKUP($D2226,metadata!$B$2:$S$451,2,0)</f>
        <v>Urbanski, J; Mogi, M; O'Donnell, D; DeCotiis, M; Toma, T; Armbruster, P</v>
      </c>
      <c r="F2226" s="0" t="str">
        <f aca="false">VLOOKUP($D2226,metadata!$B$2:$S$451,3,0)</f>
        <v>Rapid Adaptive Evolution of Photoperiodic Response during Invasion and Range Expansion across a Climatic Gradient</v>
      </c>
      <c r="G2226" s="0" t="str">
        <f aca="false">VLOOKUP($D2226,metadata!$B$2:$S$451,4,0)</f>
        <v>10.1086/664709</v>
      </c>
      <c r="H2226" s="0" t="str">
        <f aca="false">VLOOKUP($D2226,metadata!$B$2:$S$451,5,0)</f>
        <v>y</v>
      </c>
      <c r="I2226" s="0" t="str">
        <f aca="false">VLOOKUP($D2226,metadata!$B$2:$S$451,6,0)</f>
        <v>a</v>
      </c>
      <c r="J2226" s="0" t="str">
        <f aca="false">VLOOKUP($D2226,metadata!$B$2:$S$451,7,0)</f>
        <v>i</v>
      </c>
      <c r="K2226" s="0" t="n">
        <f aca="false">VLOOKUP($D2226,metadata!$B$2:$S$451,8,0)</f>
        <v>21</v>
      </c>
      <c r="L2226" s="0" t="n">
        <f aca="false">VLOOKUP($D2226,metadata!$B$2:$S$451,9,0)</f>
        <v>12</v>
      </c>
      <c r="M2226" s="0" t="str">
        <f aca="false">VLOOKUP($D2226,metadata!$B$2:$S$451,10,0)</f>
        <v/>
      </c>
      <c r="N2226" s="0" t="str">
        <f aca="false">VLOOKUP($D2226,metadata!$B$2:$S$451,11,0)</f>
        <v>Aedes albopictus</v>
      </c>
      <c r="O2226" s="0" t="str">
        <f aca="false">VLOOKUP($D2226,metadata!$B$2:$S$451,12,0)</f>
        <v>diptera</v>
      </c>
      <c r="P2226" s="0" t="str">
        <f aca="false">VLOOKUP($D2226,metadata!$B$2:$S$451,13,0)</f>
        <v>BRU</v>
      </c>
      <c r="Q2226" s="0" t="n">
        <f aca="false">VLOOKUP($D2226,metadata!$B$2:$S$451,14,0)</f>
        <v>31.1166666666667</v>
      </c>
      <c r="R2226" s="0" t="n">
        <f aca="false">VLOOKUP($D2226,metadata!$B$2:$S$451,15,0)</f>
        <v>-81.4666666666667</v>
      </c>
      <c r="S2226" s="0" t="str">
        <f aca="false">VLOOKUP($D2226,metadata!$B$2:$S$451,16,0)</f>
        <v/>
      </c>
      <c r="T2226" s="0" t="str">
        <f aca="false">VLOOKUP($D2226,metadata!$B$2:$S$451,17,0)</f>
        <v/>
      </c>
      <c r="U2226" s="0" t="str">
        <f aca="false">VLOOKUP($D2226,metadata!$B$2:$S$451,18,0)</f>
        <v/>
      </c>
      <c r="V2226" s="0" t="n">
        <f aca="false">VLOOKUP($D2226,metadata!$B$2:$Z$451,19,0)</f>
        <v>386.5</v>
      </c>
      <c r="W2226" s="0" t="str">
        <f aca="false">VLOOKUP($D2226,metadata!$B$2:$Z$451,20,0)</f>
        <v>acc</v>
      </c>
      <c r="X2226" s="0" t="str">
        <f aca="false">VLOOKUP($D2226,metadata!$B$2:$Z$451,21,0)</f>
        <v/>
      </c>
      <c r="Y2226" s="0" t="str">
        <f aca="false">VLOOKUP($D2226,metadata!$B$2:$Z$451,22,0)</f>
        <v>55-1</v>
      </c>
      <c r="Z2226" s="0" t="str">
        <f aca="false">VLOOKUP($D2226,metadata!$B$2:$Z$451,23,0)</f>
        <v/>
      </c>
      <c r="AA2226" s="0" t="str">
        <f aca="false">VLOOKUP($D2226,metadata!$B$2:$Z$451,24,0)</f>
        <v/>
      </c>
      <c r="AB2226" s="0" t="str">
        <f aca="false">VLOOKUP($D2226,metadata!$B$2:$Z$451,25,0)</f>
        <v/>
      </c>
      <c r="AC2226" s="0" t="n">
        <v>7.94588369996512</v>
      </c>
      <c r="AD2226" s="0" t="n">
        <v>81.4511512216307</v>
      </c>
      <c r="AF2226" s="0" t="n">
        <f aca="false">IF(AE2226="",V2226,AE2226)</f>
        <v>386.5</v>
      </c>
      <c r="AG2226" s="0" t="n">
        <v>8</v>
      </c>
      <c r="AH2226" s="0" t="n">
        <v>2012</v>
      </c>
      <c r="AI2226" s="0" t="s">
        <v>37</v>
      </c>
      <c r="AJ2226" s="0" t="s">
        <v>37</v>
      </c>
    </row>
    <row r="2227" customFormat="false" ht="13.8" hidden="true" customHeight="false" outlineLevel="0" collapsed="false">
      <c r="C2227" s="0" t="n">
        <v>2235</v>
      </c>
      <c r="D2227" s="3" t="str">
        <f aca="false">VLOOKUP(C2227,$A$1:$B$451,2)</f>
        <v>55-BRU</v>
      </c>
      <c r="E2227" s="0" t="str">
        <f aca="false">VLOOKUP($D2227,metadata!$B$2:$S$451,2,0)</f>
        <v>Urbanski, J; Mogi, M; O'Donnell, D; DeCotiis, M; Toma, T; Armbruster, P</v>
      </c>
      <c r="F2227" s="0" t="str">
        <f aca="false">VLOOKUP($D2227,metadata!$B$2:$S$451,3,0)</f>
        <v>Rapid Adaptive Evolution of Photoperiodic Response during Invasion and Range Expansion across a Climatic Gradient</v>
      </c>
      <c r="G2227" s="0" t="str">
        <f aca="false">VLOOKUP($D2227,metadata!$B$2:$S$451,4,0)</f>
        <v>10.1086/664709</v>
      </c>
      <c r="H2227" s="0" t="str">
        <f aca="false">VLOOKUP($D2227,metadata!$B$2:$S$451,5,0)</f>
        <v>y</v>
      </c>
      <c r="I2227" s="0" t="str">
        <f aca="false">VLOOKUP($D2227,metadata!$B$2:$S$451,6,0)</f>
        <v>a</v>
      </c>
      <c r="J2227" s="0" t="str">
        <f aca="false">VLOOKUP($D2227,metadata!$B$2:$S$451,7,0)</f>
        <v>i</v>
      </c>
      <c r="K2227" s="0" t="n">
        <f aca="false">VLOOKUP($D2227,metadata!$B$2:$S$451,8,0)</f>
        <v>21</v>
      </c>
      <c r="L2227" s="0" t="n">
        <f aca="false">VLOOKUP($D2227,metadata!$B$2:$S$451,9,0)</f>
        <v>12</v>
      </c>
      <c r="M2227" s="0" t="str">
        <f aca="false">VLOOKUP($D2227,metadata!$B$2:$S$451,10,0)</f>
        <v/>
      </c>
      <c r="N2227" s="0" t="str">
        <f aca="false">VLOOKUP($D2227,metadata!$B$2:$S$451,11,0)</f>
        <v>Aedes albopictus</v>
      </c>
      <c r="O2227" s="0" t="str">
        <f aca="false">VLOOKUP($D2227,metadata!$B$2:$S$451,12,0)</f>
        <v>diptera</v>
      </c>
      <c r="P2227" s="0" t="str">
        <f aca="false">VLOOKUP($D2227,metadata!$B$2:$S$451,13,0)</f>
        <v>BRU</v>
      </c>
      <c r="Q2227" s="0" t="n">
        <f aca="false">VLOOKUP($D2227,metadata!$B$2:$S$451,14,0)</f>
        <v>31.1166666666667</v>
      </c>
      <c r="R2227" s="0" t="n">
        <f aca="false">VLOOKUP($D2227,metadata!$B$2:$S$451,15,0)</f>
        <v>-81.4666666666667</v>
      </c>
      <c r="S2227" s="0" t="str">
        <f aca="false">VLOOKUP($D2227,metadata!$B$2:$S$451,16,0)</f>
        <v/>
      </c>
      <c r="T2227" s="0" t="str">
        <f aca="false">VLOOKUP($D2227,metadata!$B$2:$S$451,17,0)</f>
        <v/>
      </c>
      <c r="U2227" s="0" t="str">
        <f aca="false">VLOOKUP($D2227,metadata!$B$2:$S$451,18,0)</f>
        <v/>
      </c>
      <c r="V2227" s="0" t="n">
        <f aca="false">VLOOKUP($D2227,metadata!$B$2:$Z$451,19,0)</f>
        <v>386.5</v>
      </c>
      <c r="W2227" s="0" t="str">
        <f aca="false">VLOOKUP($D2227,metadata!$B$2:$Z$451,20,0)</f>
        <v>acc</v>
      </c>
      <c r="X2227" s="0" t="str">
        <f aca="false">VLOOKUP($D2227,metadata!$B$2:$Z$451,21,0)</f>
        <v/>
      </c>
      <c r="Y2227" s="0" t="str">
        <f aca="false">VLOOKUP($D2227,metadata!$B$2:$Z$451,22,0)</f>
        <v>55-1</v>
      </c>
      <c r="Z2227" s="0" t="str">
        <f aca="false">VLOOKUP($D2227,metadata!$B$2:$Z$451,23,0)</f>
        <v/>
      </c>
      <c r="AA2227" s="0" t="str">
        <f aca="false">VLOOKUP($D2227,metadata!$B$2:$Z$451,24,0)</f>
        <v/>
      </c>
      <c r="AB2227" s="0" t="str">
        <f aca="false">VLOOKUP($D2227,metadata!$B$2:$Z$451,25,0)</f>
        <v/>
      </c>
      <c r="AC2227" s="0" t="n">
        <v>11.9499108370786</v>
      </c>
      <c r="AD2227" s="0" t="n">
        <v>92.935072284479</v>
      </c>
      <c r="AF2227" s="0" t="n">
        <f aca="false">IF(AE2227="",V2227,AE2227)</f>
        <v>386.5</v>
      </c>
      <c r="AG2227" s="0" t="n">
        <v>12</v>
      </c>
      <c r="AH2227" s="0" t="n">
        <v>2012</v>
      </c>
      <c r="AI2227" s="0" t="s">
        <v>37</v>
      </c>
      <c r="AJ2227" s="0" t="s">
        <v>37</v>
      </c>
    </row>
    <row r="2228" customFormat="false" ht="13.8" hidden="true" customHeight="false" outlineLevel="0" collapsed="false">
      <c r="C2228" s="0" t="n">
        <v>2236</v>
      </c>
      <c r="D2228" s="3" t="str">
        <f aca="false">VLOOKUP(C2228,$A$1:$B$451,2)</f>
        <v>55-BRU</v>
      </c>
      <c r="E2228" s="0" t="str">
        <f aca="false">VLOOKUP($D2228,metadata!$B$2:$S$451,2,0)</f>
        <v>Urbanski, J; Mogi, M; O'Donnell, D; DeCotiis, M; Toma, T; Armbruster, P</v>
      </c>
      <c r="F2228" s="0" t="str">
        <f aca="false">VLOOKUP($D2228,metadata!$B$2:$S$451,3,0)</f>
        <v>Rapid Adaptive Evolution of Photoperiodic Response during Invasion and Range Expansion across a Climatic Gradient</v>
      </c>
      <c r="G2228" s="0" t="str">
        <f aca="false">VLOOKUP($D2228,metadata!$B$2:$S$451,4,0)</f>
        <v>10.1086/664709</v>
      </c>
      <c r="H2228" s="0" t="str">
        <f aca="false">VLOOKUP($D2228,metadata!$B$2:$S$451,5,0)</f>
        <v>y</v>
      </c>
      <c r="I2228" s="0" t="str">
        <f aca="false">VLOOKUP($D2228,metadata!$B$2:$S$451,6,0)</f>
        <v>a</v>
      </c>
      <c r="J2228" s="0" t="str">
        <f aca="false">VLOOKUP($D2228,metadata!$B$2:$S$451,7,0)</f>
        <v>i</v>
      </c>
      <c r="K2228" s="0" t="n">
        <f aca="false">VLOOKUP($D2228,metadata!$B$2:$S$451,8,0)</f>
        <v>21</v>
      </c>
      <c r="L2228" s="0" t="n">
        <f aca="false">VLOOKUP($D2228,metadata!$B$2:$S$451,9,0)</f>
        <v>12</v>
      </c>
      <c r="M2228" s="0" t="str">
        <f aca="false">VLOOKUP($D2228,metadata!$B$2:$S$451,10,0)</f>
        <v/>
      </c>
      <c r="N2228" s="0" t="str">
        <f aca="false">VLOOKUP($D2228,metadata!$B$2:$S$451,11,0)</f>
        <v>Aedes albopictus</v>
      </c>
      <c r="O2228" s="0" t="str">
        <f aca="false">VLOOKUP($D2228,metadata!$B$2:$S$451,12,0)</f>
        <v>diptera</v>
      </c>
      <c r="P2228" s="0" t="str">
        <f aca="false">VLOOKUP($D2228,metadata!$B$2:$S$451,13,0)</f>
        <v>BRU</v>
      </c>
      <c r="Q2228" s="0" t="n">
        <f aca="false">VLOOKUP($D2228,metadata!$B$2:$S$451,14,0)</f>
        <v>31.1166666666667</v>
      </c>
      <c r="R2228" s="0" t="n">
        <f aca="false">VLOOKUP($D2228,metadata!$B$2:$S$451,15,0)</f>
        <v>-81.4666666666667</v>
      </c>
      <c r="S2228" s="0" t="str">
        <f aca="false">VLOOKUP($D2228,metadata!$B$2:$S$451,16,0)</f>
        <v/>
      </c>
      <c r="T2228" s="0" t="str">
        <f aca="false">VLOOKUP($D2228,metadata!$B$2:$S$451,17,0)</f>
        <v/>
      </c>
      <c r="U2228" s="0" t="str">
        <f aca="false">VLOOKUP($D2228,metadata!$B$2:$S$451,18,0)</f>
        <v/>
      </c>
      <c r="V2228" s="0" t="n">
        <f aca="false">VLOOKUP($D2228,metadata!$B$2:$Z$451,19,0)</f>
        <v>386.5</v>
      </c>
      <c r="W2228" s="0" t="str">
        <f aca="false">VLOOKUP($D2228,metadata!$B$2:$Z$451,20,0)</f>
        <v>acc</v>
      </c>
      <c r="X2228" s="0" t="str">
        <f aca="false">VLOOKUP($D2228,metadata!$B$2:$Z$451,21,0)</f>
        <v/>
      </c>
      <c r="Y2228" s="0" t="str">
        <f aca="false">VLOOKUP($D2228,metadata!$B$2:$Z$451,22,0)</f>
        <v>55-1</v>
      </c>
      <c r="Z2228" s="0" t="str">
        <f aca="false">VLOOKUP($D2228,metadata!$B$2:$Z$451,23,0)</f>
        <v/>
      </c>
      <c r="AA2228" s="0" t="str">
        <f aca="false">VLOOKUP($D2228,metadata!$B$2:$Z$451,24,0)</f>
        <v/>
      </c>
      <c r="AB2228" s="0" t="str">
        <f aca="false">VLOOKUP($D2228,metadata!$B$2:$Z$451,25,0)</f>
        <v/>
      </c>
      <c r="AC2228" s="0" t="n">
        <v>12.4709644730175</v>
      </c>
      <c r="AD2228" s="0" t="n">
        <v>94.148806664517</v>
      </c>
      <c r="AF2228" s="0" t="n">
        <f aca="false">IF(AE2228="",V2228,AE2228)</f>
        <v>386.5</v>
      </c>
      <c r="AG2228" s="0" t="n">
        <v>12.5</v>
      </c>
      <c r="AH2228" s="0" t="n">
        <v>2012</v>
      </c>
      <c r="AI2228" s="0" t="s">
        <v>37</v>
      </c>
      <c r="AJ2228" s="0" t="s">
        <v>37</v>
      </c>
    </row>
    <row r="2229" customFormat="false" ht="13.8" hidden="true" customHeight="false" outlineLevel="0" collapsed="false">
      <c r="C2229" s="0" t="n">
        <v>2237</v>
      </c>
      <c r="D2229" s="3" t="str">
        <f aca="false">VLOOKUP(C2229,$A$1:$B$451,2)</f>
        <v>55-BRU</v>
      </c>
      <c r="E2229" s="0" t="str">
        <f aca="false">VLOOKUP($D2229,metadata!$B$2:$S$451,2,0)</f>
        <v>Urbanski, J; Mogi, M; O'Donnell, D; DeCotiis, M; Toma, T; Armbruster, P</v>
      </c>
      <c r="F2229" s="0" t="str">
        <f aca="false">VLOOKUP($D2229,metadata!$B$2:$S$451,3,0)</f>
        <v>Rapid Adaptive Evolution of Photoperiodic Response during Invasion and Range Expansion across a Climatic Gradient</v>
      </c>
      <c r="G2229" s="0" t="str">
        <f aca="false">VLOOKUP($D2229,metadata!$B$2:$S$451,4,0)</f>
        <v>10.1086/664709</v>
      </c>
      <c r="H2229" s="0" t="str">
        <f aca="false">VLOOKUP($D2229,metadata!$B$2:$S$451,5,0)</f>
        <v>y</v>
      </c>
      <c r="I2229" s="0" t="str">
        <f aca="false">VLOOKUP($D2229,metadata!$B$2:$S$451,6,0)</f>
        <v>a</v>
      </c>
      <c r="J2229" s="0" t="str">
        <f aca="false">VLOOKUP($D2229,metadata!$B$2:$S$451,7,0)</f>
        <v>i</v>
      </c>
      <c r="K2229" s="0" t="n">
        <f aca="false">VLOOKUP($D2229,metadata!$B$2:$S$451,8,0)</f>
        <v>21</v>
      </c>
      <c r="L2229" s="0" t="n">
        <f aca="false">VLOOKUP($D2229,metadata!$B$2:$S$451,9,0)</f>
        <v>12</v>
      </c>
      <c r="M2229" s="0" t="str">
        <f aca="false">VLOOKUP($D2229,metadata!$B$2:$S$451,10,0)</f>
        <v/>
      </c>
      <c r="N2229" s="0" t="str">
        <f aca="false">VLOOKUP($D2229,metadata!$B$2:$S$451,11,0)</f>
        <v>Aedes albopictus</v>
      </c>
      <c r="O2229" s="0" t="str">
        <f aca="false">VLOOKUP($D2229,metadata!$B$2:$S$451,12,0)</f>
        <v>diptera</v>
      </c>
      <c r="P2229" s="0" t="str">
        <f aca="false">VLOOKUP($D2229,metadata!$B$2:$S$451,13,0)</f>
        <v>BRU</v>
      </c>
      <c r="Q2229" s="0" t="n">
        <f aca="false">VLOOKUP($D2229,metadata!$B$2:$S$451,14,0)</f>
        <v>31.1166666666667</v>
      </c>
      <c r="R2229" s="0" t="n">
        <f aca="false">VLOOKUP($D2229,metadata!$B$2:$S$451,15,0)</f>
        <v>-81.4666666666667</v>
      </c>
      <c r="S2229" s="0" t="str">
        <f aca="false">VLOOKUP($D2229,metadata!$B$2:$S$451,16,0)</f>
        <v/>
      </c>
      <c r="T2229" s="0" t="str">
        <f aca="false">VLOOKUP($D2229,metadata!$B$2:$S$451,17,0)</f>
        <v/>
      </c>
      <c r="U2229" s="0" t="str">
        <f aca="false">VLOOKUP($D2229,metadata!$B$2:$S$451,18,0)</f>
        <v/>
      </c>
      <c r="V2229" s="0" t="n">
        <f aca="false">VLOOKUP($D2229,metadata!$B$2:$Z$451,19,0)</f>
        <v>386.5</v>
      </c>
      <c r="W2229" s="0" t="str">
        <f aca="false">VLOOKUP($D2229,metadata!$B$2:$Z$451,20,0)</f>
        <v>acc</v>
      </c>
      <c r="X2229" s="0" t="str">
        <f aca="false">VLOOKUP($D2229,metadata!$B$2:$Z$451,21,0)</f>
        <v/>
      </c>
      <c r="Y2229" s="0" t="str">
        <f aca="false">VLOOKUP($D2229,metadata!$B$2:$Z$451,22,0)</f>
        <v>55-1</v>
      </c>
      <c r="Z2229" s="0" t="str">
        <f aca="false">VLOOKUP($D2229,metadata!$B$2:$Z$451,23,0)</f>
        <v/>
      </c>
      <c r="AA2229" s="0" t="str">
        <f aca="false">VLOOKUP($D2229,metadata!$B$2:$Z$451,24,0)</f>
        <v/>
      </c>
      <c r="AB2229" s="0" t="str">
        <f aca="false">VLOOKUP($D2229,metadata!$B$2:$Z$451,25,0)</f>
        <v/>
      </c>
      <c r="AC2229" s="0" t="n">
        <v>12.729490883009</v>
      </c>
      <c r="AD2229" s="0" t="n">
        <v>26.4695431305068</v>
      </c>
      <c r="AF2229" s="0" t="n">
        <f aca="false">IF(AE2229="",V2229,AE2229)</f>
        <v>386.5</v>
      </c>
      <c r="AG2229" s="0" t="n">
        <v>12.75</v>
      </c>
      <c r="AH2229" s="0" t="n">
        <v>2012</v>
      </c>
      <c r="AI2229" s="0" t="s">
        <v>37</v>
      </c>
      <c r="AJ2229" s="0" t="s">
        <v>37</v>
      </c>
    </row>
    <row r="2230" customFormat="false" ht="13.8" hidden="true" customHeight="false" outlineLevel="0" collapsed="false">
      <c r="C2230" s="0" t="n">
        <v>2238</v>
      </c>
      <c r="D2230" s="3" t="str">
        <f aca="false">VLOOKUP(C2230,$A$1:$B$451,2)</f>
        <v>55-BRU</v>
      </c>
      <c r="E2230" s="0" t="str">
        <f aca="false">VLOOKUP($D2230,metadata!$B$2:$S$451,2,0)</f>
        <v>Urbanski, J; Mogi, M; O'Donnell, D; DeCotiis, M; Toma, T; Armbruster, P</v>
      </c>
      <c r="F2230" s="0" t="str">
        <f aca="false">VLOOKUP($D2230,metadata!$B$2:$S$451,3,0)</f>
        <v>Rapid Adaptive Evolution of Photoperiodic Response during Invasion and Range Expansion across a Climatic Gradient</v>
      </c>
      <c r="G2230" s="0" t="str">
        <f aca="false">VLOOKUP($D2230,metadata!$B$2:$S$451,4,0)</f>
        <v>10.1086/664709</v>
      </c>
      <c r="H2230" s="0" t="str">
        <f aca="false">VLOOKUP($D2230,metadata!$B$2:$S$451,5,0)</f>
        <v>y</v>
      </c>
      <c r="I2230" s="0" t="str">
        <f aca="false">VLOOKUP($D2230,metadata!$B$2:$S$451,6,0)</f>
        <v>a</v>
      </c>
      <c r="J2230" s="0" t="str">
        <f aca="false">VLOOKUP($D2230,metadata!$B$2:$S$451,7,0)</f>
        <v>i</v>
      </c>
      <c r="K2230" s="0" t="n">
        <f aca="false">VLOOKUP($D2230,metadata!$B$2:$S$451,8,0)</f>
        <v>21</v>
      </c>
      <c r="L2230" s="0" t="n">
        <f aca="false">VLOOKUP($D2230,metadata!$B$2:$S$451,9,0)</f>
        <v>12</v>
      </c>
      <c r="M2230" s="0" t="str">
        <f aca="false">VLOOKUP($D2230,metadata!$B$2:$S$451,10,0)</f>
        <v/>
      </c>
      <c r="N2230" s="0" t="str">
        <f aca="false">VLOOKUP($D2230,metadata!$B$2:$S$451,11,0)</f>
        <v>Aedes albopictus</v>
      </c>
      <c r="O2230" s="0" t="str">
        <f aca="false">VLOOKUP($D2230,metadata!$B$2:$S$451,12,0)</f>
        <v>diptera</v>
      </c>
      <c r="P2230" s="0" t="str">
        <f aca="false">VLOOKUP($D2230,metadata!$B$2:$S$451,13,0)</f>
        <v>BRU</v>
      </c>
      <c r="Q2230" s="0" t="n">
        <f aca="false">VLOOKUP($D2230,metadata!$B$2:$S$451,14,0)</f>
        <v>31.1166666666667</v>
      </c>
      <c r="R2230" s="0" t="n">
        <f aca="false">VLOOKUP($D2230,metadata!$B$2:$S$451,15,0)</f>
        <v>-81.4666666666667</v>
      </c>
      <c r="S2230" s="0" t="str">
        <f aca="false">VLOOKUP($D2230,metadata!$B$2:$S$451,16,0)</f>
        <v/>
      </c>
      <c r="T2230" s="0" t="str">
        <f aca="false">VLOOKUP($D2230,metadata!$B$2:$S$451,17,0)</f>
        <v/>
      </c>
      <c r="U2230" s="0" t="str">
        <f aca="false">VLOOKUP($D2230,metadata!$B$2:$S$451,18,0)</f>
        <v/>
      </c>
      <c r="V2230" s="0" t="n">
        <f aca="false">VLOOKUP($D2230,metadata!$B$2:$Z$451,19,0)</f>
        <v>386.5</v>
      </c>
      <c r="W2230" s="0" t="str">
        <f aca="false">VLOOKUP($D2230,metadata!$B$2:$Z$451,20,0)</f>
        <v>acc</v>
      </c>
      <c r="X2230" s="0" t="str">
        <f aca="false">VLOOKUP($D2230,metadata!$B$2:$Z$451,21,0)</f>
        <v/>
      </c>
      <c r="Y2230" s="0" t="str">
        <f aca="false">VLOOKUP($D2230,metadata!$B$2:$Z$451,22,0)</f>
        <v>55-1</v>
      </c>
      <c r="Z2230" s="0" t="str">
        <f aca="false">VLOOKUP($D2230,metadata!$B$2:$Z$451,23,0)</f>
        <v/>
      </c>
      <c r="AA2230" s="0" t="str">
        <f aca="false">VLOOKUP($D2230,metadata!$B$2:$Z$451,24,0)</f>
        <v/>
      </c>
      <c r="AB2230" s="0" t="str">
        <f aca="false">VLOOKUP($D2230,metadata!$B$2:$Z$451,25,0)</f>
        <v/>
      </c>
      <c r="AC2230" s="0" t="n">
        <v>12.9682764247971</v>
      </c>
      <c r="AD2230" s="0" t="n">
        <v>25.0455685041027</v>
      </c>
      <c r="AF2230" s="0" t="n">
        <f aca="false">IF(AE2230="",V2230,AE2230)</f>
        <v>386.5</v>
      </c>
      <c r="AG2230" s="0" t="n">
        <v>13</v>
      </c>
      <c r="AH2230" s="0" t="n">
        <v>2012</v>
      </c>
      <c r="AI2230" s="0" t="s">
        <v>37</v>
      </c>
      <c r="AJ2230" s="0" t="s">
        <v>37</v>
      </c>
    </row>
    <row r="2231" customFormat="false" ht="13.8" hidden="true" customHeight="false" outlineLevel="0" collapsed="false">
      <c r="C2231" s="0" t="n">
        <v>2239</v>
      </c>
      <c r="D2231" s="3" t="str">
        <f aca="false">VLOOKUP(C2231,$A$1:$B$451,2)</f>
        <v>55-BRU</v>
      </c>
      <c r="E2231" s="0" t="str">
        <f aca="false">VLOOKUP($D2231,metadata!$B$2:$S$451,2,0)</f>
        <v>Urbanski, J; Mogi, M; O'Donnell, D; DeCotiis, M; Toma, T; Armbruster, P</v>
      </c>
      <c r="F2231" s="0" t="str">
        <f aca="false">VLOOKUP($D2231,metadata!$B$2:$S$451,3,0)</f>
        <v>Rapid Adaptive Evolution of Photoperiodic Response during Invasion and Range Expansion across a Climatic Gradient</v>
      </c>
      <c r="G2231" s="0" t="str">
        <f aca="false">VLOOKUP($D2231,metadata!$B$2:$S$451,4,0)</f>
        <v>10.1086/664709</v>
      </c>
      <c r="H2231" s="0" t="str">
        <f aca="false">VLOOKUP($D2231,metadata!$B$2:$S$451,5,0)</f>
        <v>y</v>
      </c>
      <c r="I2231" s="0" t="str">
        <f aca="false">VLOOKUP($D2231,metadata!$B$2:$S$451,6,0)</f>
        <v>a</v>
      </c>
      <c r="J2231" s="0" t="str">
        <f aca="false">VLOOKUP($D2231,metadata!$B$2:$S$451,7,0)</f>
        <v>i</v>
      </c>
      <c r="K2231" s="0" t="n">
        <f aca="false">VLOOKUP($D2231,metadata!$B$2:$S$451,8,0)</f>
        <v>21</v>
      </c>
      <c r="L2231" s="0" t="n">
        <f aca="false">VLOOKUP($D2231,metadata!$B$2:$S$451,9,0)</f>
        <v>12</v>
      </c>
      <c r="M2231" s="0" t="str">
        <f aca="false">VLOOKUP($D2231,metadata!$B$2:$S$451,10,0)</f>
        <v/>
      </c>
      <c r="N2231" s="0" t="str">
        <f aca="false">VLOOKUP($D2231,metadata!$B$2:$S$451,11,0)</f>
        <v>Aedes albopictus</v>
      </c>
      <c r="O2231" s="0" t="str">
        <f aca="false">VLOOKUP($D2231,metadata!$B$2:$S$451,12,0)</f>
        <v>diptera</v>
      </c>
      <c r="P2231" s="0" t="str">
        <f aca="false">VLOOKUP($D2231,metadata!$B$2:$S$451,13,0)</f>
        <v>BRU</v>
      </c>
      <c r="Q2231" s="0" t="n">
        <f aca="false">VLOOKUP($D2231,metadata!$B$2:$S$451,14,0)</f>
        <v>31.1166666666667</v>
      </c>
      <c r="R2231" s="0" t="n">
        <f aca="false">VLOOKUP($D2231,metadata!$B$2:$S$451,15,0)</f>
        <v>-81.4666666666667</v>
      </c>
      <c r="S2231" s="0" t="str">
        <f aca="false">VLOOKUP($D2231,metadata!$B$2:$S$451,16,0)</f>
        <v/>
      </c>
      <c r="T2231" s="0" t="str">
        <f aca="false">VLOOKUP($D2231,metadata!$B$2:$S$451,17,0)</f>
        <v/>
      </c>
      <c r="U2231" s="0" t="str">
        <f aca="false">VLOOKUP($D2231,metadata!$B$2:$S$451,18,0)</f>
        <v/>
      </c>
      <c r="V2231" s="0" t="n">
        <f aca="false">VLOOKUP($D2231,metadata!$B$2:$Z$451,19,0)</f>
        <v>386.5</v>
      </c>
      <c r="W2231" s="0" t="str">
        <f aca="false">VLOOKUP($D2231,metadata!$B$2:$Z$451,20,0)</f>
        <v>acc</v>
      </c>
      <c r="X2231" s="0" t="str">
        <f aca="false">VLOOKUP($D2231,metadata!$B$2:$Z$451,21,0)</f>
        <v/>
      </c>
      <c r="Y2231" s="0" t="str">
        <f aca="false">VLOOKUP($D2231,metadata!$B$2:$Z$451,22,0)</f>
        <v>55-1</v>
      </c>
      <c r="Z2231" s="0" t="str">
        <f aca="false">VLOOKUP($D2231,metadata!$B$2:$Z$451,23,0)</f>
        <v/>
      </c>
      <c r="AA2231" s="0" t="str">
        <f aca="false">VLOOKUP($D2231,metadata!$B$2:$Z$451,24,0)</f>
        <v/>
      </c>
      <c r="AB2231" s="0" t="str">
        <f aca="false">VLOOKUP($D2231,metadata!$B$2:$Z$451,25,0)</f>
        <v/>
      </c>
      <c r="AC2231" s="0" t="n">
        <v>13.2247497844955</v>
      </c>
      <c r="AD2231" s="0" t="n">
        <v>14.2568550164836</v>
      </c>
      <c r="AF2231" s="0" t="n">
        <f aca="false">IF(AE2231="",V2231,AE2231)</f>
        <v>386.5</v>
      </c>
      <c r="AG2231" s="0" t="n">
        <v>13.25</v>
      </c>
      <c r="AH2231" s="0" t="n">
        <v>2012</v>
      </c>
      <c r="AI2231" s="0" t="s">
        <v>37</v>
      </c>
      <c r="AJ2231" s="0" t="s">
        <v>37</v>
      </c>
    </row>
    <row r="2232" customFormat="false" ht="13.8" hidden="true" customHeight="false" outlineLevel="0" collapsed="false">
      <c r="C2232" s="0" t="n">
        <v>2240</v>
      </c>
      <c r="D2232" s="3" t="str">
        <f aca="false">VLOOKUP(C2232,$A$1:$B$451,2)</f>
        <v>55-BRU</v>
      </c>
      <c r="E2232" s="0" t="str">
        <f aca="false">VLOOKUP($D2232,metadata!$B$2:$S$451,2,0)</f>
        <v>Urbanski, J; Mogi, M; O'Donnell, D; DeCotiis, M; Toma, T; Armbruster, P</v>
      </c>
      <c r="F2232" s="0" t="str">
        <f aca="false">VLOOKUP($D2232,metadata!$B$2:$S$451,3,0)</f>
        <v>Rapid Adaptive Evolution of Photoperiodic Response during Invasion and Range Expansion across a Climatic Gradient</v>
      </c>
      <c r="G2232" s="0" t="str">
        <f aca="false">VLOOKUP($D2232,metadata!$B$2:$S$451,4,0)</f>
        <v>10.1086/664709</v>
      </c>
      <c r="H2232" s="0" t="str">
        <f aca="false">VLOOKUP($D2232,metadata!$B$2:$S$451,5,0)</f>
        <v>y</v>
      </c>
      <c r="I2232" s="0" t="str">
        <f aca="false">VLOOKUP($D2232,metadata!$B$2:$S$451,6,0)</f>
        <v>a</v>
      </c>
      <c r="J2232" s="0" t="str">
        <f aca="false">VLOOKUP($D2232,metadata!$B$2:$S$451,7,0)</f>
        <v>i</v>
      </c>
      <c r="K2232" s="0" t="n">
        <f aca="false">VLOOKUP($D2232,metadata!$B$2:$S$451,8,0)</f>
        <v>21</v>
      </c>
      <c r="L2232" s="0" t="n">
        <f aca="false">VLOOKUP($D2232,metadata!$B$2:$S$451,9,0)</f>
        <v>12</v>
      </c>
      <c r="M2232" s="0" t="str">
        <f aca="false">VLOOKUP($D2232,metadata!$B$2:$S$451,10,0)</f>
        <v/>
      </c>
      <c r="N2232" s="0" t="str">
        <f aca="false">VLOOKUP($D2232,metadata!$B$2:$S$451,11,0)</f>
        <v>Aedes albopictus</v>
      </c>
      <c r="O2232" s="0" t="str">
        <f aca="false">VLOOKUP($D2232,metadata!$B$2:$S$451,12,0)</f>
        <v>diptera</v>
      </c>
      <c r="P2232" s="0" t="str">
        <f aca="false">VLOOKUP($D2232,metadata!$B$2:$S$451,13,0)</f>
        <v>BRU</v>
      </c>
      <c r="Q2232" s="0" t="n">
        <f aca="false">VLOOKUP($D2232,metadata!$B$2:$S$451,14,0)</f>
        <v>31.1166666666667</v>
      </c>
      <c r="R2232" s="0" t="n">
        <f aca="false">VLOOKUP($D2232,metadata!$B$2:$S$451,15,0)</f>
        <v>-81.4666666666667</v>
      </c>
      <c r="S2232" s="0" t="str">
        <f aca="false">VLOOKUP($D2232,metadata!$B$2:$S$451,16,0)</f>
        <v/>
      </c>
      <c r="T2232" s="0" t="str">
        <f aca="false">VLOOKUP($D2232,metadata!$B$2:$S$451,17,0)</f>
        <v/>
      </c>
      <c r="U2232" s="0" t="str">
        <f aca="false">VLOOKUP($D2232,metadata!$B$2:$S$451,18,0)</f>
        <v/>
      </c>
      <c r="V2232" s="0" t="n">
        <f aca="false">VLOOKUP($D2232,metadata!$B$2:$Z$451,19,0)</f>
        <v>386.5</v>
      </c>
      <c r="W2232" s="0" t="str">
        <f aca="false">VLOOKUP($D2232,metadata!$B$2:$Z$451,20,0)</f>
        <v>acc</v>
      </c>
      <c r="X2232" s="0" t="str">
        <f aca="false">VLOOKUP($D2232,metadata!$B$2:$Z$451,21,0)</f>
        <v/>
      </c>
      <c r="Y2232" s="0" t="str">
        <f aca="false">VLOOKUP($D2232,metadata!$B$2:$Z$451,22,0)</f>
        <v>55-1</v>
      </c>
      <c r="Z2232" s="0" t="str">
        <f aca="false">VLOOKUP($D2232,metadata!$B$2:$Z$451,23,0)</f>
        <v/>
      </c>
      <c r="AA2232" s="0" t="str">
        <f aca="false">VLOOKUP($D2232,metadata!$B$2:$Z$451,24,0)</f>
        <v/>
      </c>
      <c r="AB2232" s="0" t="str">
        <f aca="false">VLOOKUP($D2232,metadata!$B$2:$Z$451,25,0)</f>
        <v/>
      </c>
      <c r="AC2232" s="0" t="n">
        <v>13.4508485283182</v>
      </c>
      <c r="AD2232" s="0" t="n">
        <v>5.41294606136776</v>
      </c>
      <c r="AF2232" s="0" t="n">
        <f aca="false">IF(AE2232="",V2232,AE2232)</f>
        <v>386.5</v>
      </c>
      <c r="AG2232" s="0" t="n">
        <v>13.5</v>
      </c>
      <c r="AH2232" s="0" t="n">
        <v>2012</v>
      </c>
      <c r="AI2232" s="0" t="s">
        <v>37</v>
      </c>
      <c r="AJ2232" s="0" t="s">
        <v>37</v>
      </c>
    </row>
    <row r="2233" customFormat="false" ht="13.8" hidden="true" customHeight="false" outlineLevel="0" collapsed="false">
      <c r="C2233" s="0" t="n">
        <v>2241</v>
      </c>
      <c r="D2233" s="3" t="str">
        <f aca="false">VLOOKUP(C2233,$A$1:$B$451,2)</f>
        <v>55-BRU</v>
      </c>
      <c r="E2233" s="0" t="str">
        <f aca="false">VLOOKUP($D2233,metadata!$B$2:$S$451,2,0)</f>
        <v>Urbanski, J; Mogi, M; O'Donnell, D; DeCotiis, M; Toma, T; Armbruster, P</v>
      </c>
      <c r="F2233" s="0" t="str">
        <f aca="false">VLOOKUP($D2233,metadata!$B$2:$S$451,3,0)</f>
        <v>Rapid Adaptive Evolution of Photoperiodic Response during Invasion and Range Expansion across a Climatic Gradient</v>
      </c>
      <c r="G2233" s="0" t="str">
        <f aca="false">VLOOKUP($D2233,metadata!$B$2:$S$451,4,0)</f>
        <v>10.1086/664709</v>
      </c>
      <c r="H2233" s="0" t="str">
        <f aca="false">VLOOKUP($D2233,metadata!$B$2:$S$451,5,0)</f>
        <v>y</v>
      </c>
      <c r="I2233" s="0" t="str">
        <f aca="false">VLOOKUP($D2233,metadata!$B$2:$S$451,6,0)</f>
        <v>a</v>
      </c>
      <c r="J2233" s="0" t="str">
        <f aca="false">VLOOKUP($D2233,metadata!$B$2:$S$451,7,0)</f>
        <v>i</v>
      </c>
      <c r="K2233" s="0" t="n">
        <f aca="false">VLOOKUP($D2233,metadata!$B$2:$S$451,8,0)</f>
        <v>21</v>
      </c>
      <c r="L2233" s="0" t="n">
        <f aca="false">VLOOKUP($D2233,metadata!$B$2:$S$451,9,0)</f>
        <v>12</v>
      </c>
      <c r="M2233" s="0" t="str">
        <f aca="false">VLOOKUP($D2233,metadata!$B$2:$S$451,10,0)</f>
        <v/>
      </c>
      <c r="N2233" s="0" t="str">
        <f aca="false">VLOOKUP($D2233,metadata!$B$2:$S$451,11,0)</f>
        <v>Aedes albopictus</v>
      </c>
      <c r="O2233" s="0" t="str">
        <f aca="false">VLOOKUP($D2233,metadata!$B$2:$S$451,12,0)</f>
        <v>diptera</v>
      </c>
      <c r="P2233" s="0" t="str">
        <f aca="false">VLOOKUP($D2233,metadata!$B$2:$S$451,13,0)</f>
        <v>BRU</v>
      </c>
      <c r="Q2233" s="0" t="n">
        <f aca="false">VLOOKUP($D2233,metadata!$B$2:$S$451,14,0)</f>
        <v>31.1166666666667</v>
      </c>
      <c r="R2233" s="0" t="n">
        <f aca="false">VLOOKUP($D2233,metadata!$B$2:$S$451,15,0)</f>
        <v>-81.4666666666667</v>
      </c>
      <c r="S2233" s="0" t="str">
        <f aca="false">VLOOKUP($D2233,metadata!$B$2:$S$451,16,0)</f>
        <v/>
      </c>
      <c r="T2233" s="0" t="str">
        <f aca="false">VLOOKUP($D2233,metadata!$B$2:$S$451,17,0)</f>
        <v/>
      </c>
      <c r="U2233" s="0" t="str">
        <f aca="false">VLOOKUP($D2233,metadata!$B$2:$S$451,18,0)</f>
        <v/>
      </c>
      <c r="V2233" s="0" t="n">
        <f aca="false">VLOOKUP($D2233,metadata!$B$2:$Z$451,19,0)</f>
        <v>386.5</v>
      </c>
      <c r="W2233" s="0" t="str">
        <f aca="false">VLOOKUP($D2233,metadata!$B$2:$Z$451,20,0)</f>
        <v>acc</v>
      </c>
      <c r="X2233" s="0" t="str">
        <f aca="false">VLOOKUP($D2233,metadata!$B$2:$Z$451,21,0)</f>
        <v/>
      </c>
      <c r="Y2233" s="0" t="str">
        <f aca="false">VLOOKUP($D2233,metadata!$B$2:$Z$451,22,0)</f>
        <v>55-1</v>
      </c>
      <c r="Z2233" s="0" t="str">
        <f aca="false">VLOOKUP($D2233,metadata!$B$2:$Z$451,23,0)</f>
        <v/>
      </c>
      <c r="AA2233" s="0" t="str">
        <f aca="false">VLOOKUP($D2233,metadata!$B$2:$Z$451,24,0)</f>
        <v/>
      </c>
      <c r="AB2233" s="0" t="str">
        <f aca="false">VLOOKUP($D2233,metadata!$B$2:$Z$451,25,0)</f>
        <v/>
      </c>
      <c r="AC2233" s="0" t="n">
        <v>13.6893708585303</v>
      </c>
      <c r="AD2233" s="0" t="n">
        <v>4.87237528706511</v>
      </c>
      <c r="AF2233" s="0" t="n">
        <f aca="false">IF(AE2233="",V2233,AE2233)</f>
        <v>386.5</v>
      </c>
      <c r="AG2233" s="0" t="n">
        <v>13.75</v>
      </c>
      <c r="AH2233" s="0" t="n">
        <v>2012</v>
      </c>
      <c r="AI2233" s="0" t="s">
        <v>37</v>
      </c>
      <c r="AJ2233" s="0" t="s">
        <v>37</v>
      </c>
    </row>
    <row r="2234" customFormat="false" ht="13.8" hidden="true" customHeight="false" outlineLevel="0" collapsed="false">
      <c r="C2234" s="0" t="n">
        <v>2242</v>
      </c>
      <c r="D2234" s="3" t="str">
        <f aca="false">VLOOKUP(C2234,$A$1:$B$451,2)</f>
        <v>55-BRU</v>
      </c>
      <c r="E2234" s="0" t="str">
        <f aca="false">VLOOKUP($D2234,metadata!$B$2:$S$451,2,0)</f>
        <v>Urbanski, J; Mogi, M; O'Donnell, D; DeCotiis, M; Toma, T; Armbruster, P</v>
      </c>
      <c r="F2234" s="0" t="str">
        <f aca="false">VLOOKUP($D2234,metadata!$B$2:$S$451,3,0)</f>
        <v>Rapid Adaptive Evolution of Photoperiodic Response during Invasion and Range Expansion across a Climatic Gradient</v>
      </c>
      <c r="G2234" s="0" t="str">
        <f aca="false">VLOOKUP($D2234,metadata!$B$2:$S$451,4,0)</f>
        <v>10.1086/664709</v>
      </c>
      <c r="H2234" s="0" t="str">
        <f aca="false">VLOOKUP($D2234,metadata!$B$2:$S$451,5,0)</f>
        <v>y</v>
      </c>
      <c r="I2234" s="0" t="str">
        <f aca="false">VLOOKUP($D2234,metadata!$B$2:$S$451,6,0)</f>
        <v>a</v>
      </c>
      <c r="J2234" s="0" t="str">
        <f aca="false">VLOOKUP($D2234,metadata!$B$2:$S$451,7,0)</f>
        <v>i</v>
      </c>
      <c r="K2234" s="0" t="n">
        <f aca="false">VLOOKUP($D2234,metadata!$B$2:$S$451,8,0)</f>
        <v>21</v>
      </c>
      <c r="L2234" s="0" t="n">
        <f aca="false">VLOOKUP($D2234,metadata!$B$2:$S$451,9,0)</f>
        <v>12</v>
      </c>
      <c r="M2234" s="0" t="str">
        <f aca="false">VLOOKUP($D2234,metadata!$B$2:$S$451,10,0)</f>
        <v/>
      </c>
      <c r="N2234" s="0" t="str">
        <f aca="false">VLOOKUP($D2234,metadata!$B$2:$S$451,11,0)</f>
        <v>Aedes albopictus</v>
      </c>
      <c r="O2234" s="0" t="str">
        <f aca="false">VLOOKUP($D2234,metadata!$B$2:$S$451,12,0)</f>
        <v>diptera</v>
      </c>
      <c r="P2234" s="0" t="str">
        <f aca="false">VLOOKUP($D2234,metadata!$B$2:$S$451,13,0)</f>
        <v>BRU</v>
      </c>
      <c r="Q2234" s="0" t="n">
        <f aca="false">VLOOKUP($D2234,metadata!$B$2:$S$451,14,0)</f>
        <v>31.1166666666667</v>
      </c>
      <c r="R2234" s="0" t="n">
        <f aca="false">VLOOKUP($D2234,metadata!$B$2:$S$451,15,0)</f>
        <v>-81.4666666666667</v>
      </c>
      <c r="S2234" s="0" t="str">
        <f aca="false">VLOOKUP($D2234,metadata!$B$2:$S$451,16,0)</f>
        <v/>
      </c>
      <c r="T2234" s="0" t="str">
        <f aca="false">VLOOKUP($D2234,metadata!$B$2:$S$451,17,0)</f>
        <v/>
      </c>
      <c r="U2234" s="0" t="str">
        <f aca="false">VLOOKUP($D2234,metadata!$B$2:$S$451,18,0)</f>
        <v/>
      </c>
      <c r="V2234" s="0" t="n">
        <f aca="false">VLOOKUP($D2234,metadata!$B$2:$Z$451,19,0)</f>
        <v>386.5</v>
      </c>
      <c r="W2234" s="0" t="str">
        <f aca="false">VLOOKUP($D2234,metadata!$B$2:$Z$451,20,0)</f>
        <v>acc</v>
      </c>
      <c r="X2234" s="0" t="str">
        <f aca="false">VLOOKUP($D2234,metadata!$B$2:$Z$451,21,0)</f>
        <v/>
      </c>
      <c r="Y2234" s="0" t="str">
        <f aca="false">VLOOKUP($D2234,metadata!$B$2:$Z$451,22,0)</f>
        <v>55-1</v>
      </c>
      <c r="Z2234" s="0" t="str">
        <f aca="false">VLOOKUP($D2234,metadata!$B$2:$Z$451,23,0)</f>
        <v/>
      </c>
      <c r="AA2234" s="0" t="str">
        <f aca="false">VLOOKUP($D2234,metadata!$B$2:$Z$451,24,0)</f>
        <v/>
      </c>
      <c r="AB2234" s="0" t="str">
        <f aca="false">VLOOKUP($D2234,metadata!$B$2:$Z$451,25,0)</f>
        <v/>
      </c>
      <c r="AC2234" s="0" t="n">
        <v>13.9888529897544</v>
      </c>
      <c r="AD2234" s="0" t="n">
        <v>-0.264527633925354</v>
      </c>
      <c r="AF2234" s="0" t="n">
        <f aca="false">IF(AE2234="",V2234,AE2234)</f>
        <v>386.5</v>
      </c>
      <c r="AG2234" s="0" t="n">
        <v>14</v>
      </c>
      <c r="AH2234" s="0" t="n">
        <v>2012</v>
      </c>
      <c r="AI2234" s="0" t="s">
        <v>37</v>
      </c>
      <c r="AJ2234" s="0" t="s">
        <v>37</v>
      </c>
    </row>
    <row r="2235" customFormat="false" ht="13.8" hidden="true" customHeight="false" outlineLevel="0" collapsed="false">
      <c r="C2235" s="0" t="n">
        <v>2243</v>
      </c>
      <c r="D2235" s="3" t="str">
        <f aca="false">VLOOKUP(C2235,$A$1:$B$451,2)</f>
        <v>55-BRU</v>
      </c>
      <c r="E2235" s="0" t="str">
        <f aca="false">VLOOKUP($D2235,metadata!$B$2:$S$451,2,0)</f>
        <v>Urbanski, J; Mogi, M; O'Donnell, D; DeCotiis, M; Toma, T; Armbruster, P</v>
      </c>
      <c r="F2235" s="0" t="str">
        <f aca="false">VLOOKUP($D2235,metadata!$B$2:$S$451,3,0)</f>
        <v>Rapid Adaptive Evolution of Photoperiodic Response during Invasion and Range Expansion across a Climatic Gradient</v>
      </c>
      <c r="G2235" s="0" t="str">
        <f aca="false">VLOOKUP($D2235,metadata!$B$2:$S$451,4,0)</f>
        <v>10.1086/664709</v>
      </c>
      <c r="H2235" s="0" t="str">
        <f aca="false">VLOOKUP($D2235,metadata!$B$2:$S$451,5,0)</f>
        <v>y</v>
      </c>
      <c r="I2235" s="0" t="str">
        <f aca="false">VLOOKUP($D2235,metadata!$B$2:$S$451,6,0)</f>
        <v>a</v>
      </c>
      <c r="J2235" s="0" t="str">
        <f aca="false">VLOOKUP($D2235,metadata!$B$2:$S$451,7,0)</f>
        <v>i</v>
      </c>
      <c r="K2235" s="0" t="n">
        <f aca="false">VLOOKUP($D2235,metadata!$B$2:$S$451,8,0)</f>
        <v>21</v>
      </c>
      <c r="L2235" s="0" t="n">
        <f aca="false">VLOOKUP($D2235,metadata!$B$2:$S$451,9,0)</f>
        <v>12</v>
      </c>
      <c r="M2235" s="0" t="str">
        <f aca="false">VLOOKUP($D2235,metadata!$B$2:$S$451,10,0)</f>
        <v/>
      </c>
      <c r="N2235" s="0" t="str">
        <f aca="false">VLOOKUP($D2235,metadata!$B$2:$S$451,11,0)</f>
        <v>Aedes albopictus</v>
      </c>
      <c r="O2235" s="0" t="str">
        <f aca="false">VLOOKUP($D2235,metadata!$B$2:$S$451,12,0)</f>
        <v>diptera</v>
      </c>
      <c r="P2235" s="0" t="str">
        <f aca="false">VLOOKUP($D2235,metadata!$B$2:$S$451,13,0)</f>
        <v>BRU</v>
      </c>
      <c r="Q2235" s="0" t="n">
        <f aca="false">VLOOKUP($D2235,metadata!$B$2:$S$451,14,0)</f>
        <v>31.1166666666667</v>
      </c>
      <c r="R2235" s="0" t="n">
        <f aca="false">VLOOKUP($D2235,metadata!$B$2:$S$451,15,0)</f>
        <v>-81.4666666666667</v>
      </c>
      <c r="S2235" s="0" t="str">
        <f aca="false">VLOOKUP($D2235,metadata!$B$2:$S$451,16,0)</f>
        <v/>
      </c>
      <c r="T2235" s="0" t="str">
        <f aca="false">VLOOKUP($D2235,metadata!$B$2:$S$451,17,0)</f>
        <v/>
      </c>
      <c r="U2235" s="0" t="str">
        <f aca="false">VLOOKUP($D2235,metadata!$B$2:$S$451,18,0)</f>
        <v/>
      </c>
      <c r="V2235" s="0" t="n">
        <f aca="false">VLOOKUP($D2235,metadata!$B$2:$Z$451,19,0)</f>
        <v>386.5</v>
      </c>
      <c r="W2235" s="0" t="str">
        <f aca="false">VLOOKUP($D2235,metadata!$B$2:$Z$451,20,0)</f>
        <v>acc</v>
      </c>
      <c r="X2235" s="0" t="str">
        <f aca="false">VLOOKUP($D2235,metadata!$B$2:$Z$451,21,0)</f>
        <v/>
      </c>
      <c r="Y2235" s="0" t="str">
        <f aca="false">VLOOKUP($D2235,metadata!$B$2:$Z$451,22,0)</f>
        <v>55-1</v>
      </c>
      <c r="Z2235" s="0" t="str">
        <f aca="false">VLOOKUP($D2235,metadata!$B$2:$Z$451,23,0)</f>
        <v/>
      </c>
      <c r="AA2235" s="0" t="str">
        <f aca="false">VLOOKUP($D2235,metadata!$B$2:$Z$451,24,0)</f>
        <v/>
      </c>
      <c r="AB2235" s="0" t="str">
        <f aca="false">VLOOKUP($D2235,metadata!$B$2:$Z$451,25,0)</f>
        <v/>
      </c>
      <c r="AC2235" s="0" t="n">
        <v>14.2262171890319</v>
      </c>
      <c r="AD2235" s="0" t="n">
        <v>3.08187854101819</v>
      </c>
      <c r="AF2235" s="0" t="n">
        <f aca="false">IF(AE2235="",V2235,AE2235)</f>
        <v>386.5</v>
      </c>
      <c r="AG2235" s="0" t="n">
        <v>14.25</v>
      </c>
      <c r="AH2235" s="0" t="n">
        <v>2012</v>
      </c>
      <c r="AI2235" s="0" t="s">
        <v>37</v>
      </c>
      <c r="AJ2235" s="0" t="s">
        <v>37</v>
      </c>
    </row>
    <row r="2236" customFormat="false" ht="13.8" hidden="true" customHeight="false" outlineLevel="0" collapsed="false">
      <c r="C2236" s="0" t="n">
        <v>2244</v>
      </c>
      <c r="D2236" s="3" t="str">
        <f aca="false">VLOOKUP(C2236,$A$1:$B$451,2)</f>
        <v>55-BRU</v>
      </c>
      <c r="E2236" s="0" t="str">
        <f aca="false">VLOOKUP($D2236,metadata!$B$2:$S$451,2,0)</f>
        <v>Urbanski, J; Mogi, M; O'Donnell, D; DeCotiis, M; Toma, T; Armbruster, P</v>
      </c>
      <c r="F2236" s="0" t="str">
        <f aca="false">VLOOKUP($D2236,metadata!$B$2:$S$451,3,0)</f>
        <v>Rapid Adaptive Evolution of Photoperiodic Response during Invasion and Range Expansion across a Climatic Gradient</v>
      </c>
      <c r="G2236" s="0" t="str">
        <f aca="false">VLOOKUP($D2236,metadata!$B$2:$S$451,4,0)</f>
        <v>10.1086/664709</v>
      </c>
      <c r="H2236" s="0" t="str">
        <f aca="false">VLOOKUP($D2236,metadata!$B$2:$S$451,5,0)</f>
        <v>y</v>
      </c>
      <c r="I2236" s="0" t="str">
        <f aca="false">VLOOKUP($D2236,metadata!$B$2:$S$451,6,0)</f>
        <v>a</v>
      </c>
      <c r="J2236" s="0" t="str">
        <f aca="false">VLOOKUP($D2236,metadata!$B$2:$S$451,7,0)</f>
        <v>i</v>
      </c>
      <c r="K2236" s="0" t="n">
        <f aca="false">VLOOKUP($D2236,metadata!$B$2:$S$451,8,0)</f>
        <v>21</v>
      </c>
      <c r="L2236" s="0" t="n">
        <f aca="false">VLOOKUP($D2236,metadata!$B$2:$S$451,9,0)</f>
        <v>12</v>
      </c>
      <c r="M2236" s="0" t="str">
        <f aca="false">VLOOKUP($D2236,metadata!$B$2:$S$451,10,0)</f>
        <v/>
      </c>
      <c r="N2236" s="0" t="str">
        <f aca="false">VLOOKUP($D2236,metadata!$B$2:$S$451,11,0)</f>
        <v>Aedes albopictus</v>
      </c>
      <c r="O2236" s="0" t="str">
        <f aca="false">VLOOKUP($D2236,metadata!$B$2:$S$451,12,0)</f>
        <v>diptera</v>
      </c>
      <c r="P2236" s="0" t="str">
        <f aca="false">VLOOKUP($D2236,metadata!$B$2:$S$451,13,0)</f>
        <v>BRU</v>
      </c>
      <c r="Q2236" s="0" t="n">
        <f aca="false">VLOOKUP($D2236,metadata!$B$2:$S$451,14,0)</f>
        <v>31.1166666666667</v>
      </c>
      <c r="R2236" s="0" t="n">
        <f aca="false">VLOOKUP($D2236,metadata!$B$2:$S$451,15,0)</f>
        <v>-81.4666666666667</v>
      </c>
      <c r="S2236" s="0" t="str">
        <f aca="false">VLOOKUP($D2236,metadata!$B$2:$S$451,16,0)</f>
        <v/>
      </c>
      <c r="T2236" s="0" t="str">
        <f aca="false">VLOOKUP($D2236,metadata!$B$2:$S$451,17,0)</f>
        <v/>
      </c>
      <c r="U2236" s="0" t="str">
        <f aca="false">VLOOKUP($D2236,metadata!$B$2:$S$451,18,0)</f>
        <v/>
      </c>
      <c r="V2236" s="0" t="n">
        <f aca="false">VLOOKUP($D2236,metadata!$B$2:$Z$451,19,0)</f>
        <v>386.5</v>
      </c>
      <c r="W2236" s="0" t="str">
        <f aca="false">VLOOKUP($D2236,metadata!$B$2:$Z$451,20,0)</f>
        <v>acc</v>
      </c>
      <c r="X2236" s="0" t="str">
        <f aca="false">VLOOKUP($D2236,metadata!$B$2:$Z$451,21,0)</f>
        <v/>
      </c>
      <c r="Y2236" s="0" t="str">
        <f aca="false">VLOOKUP($D2236,metadata!$B$2:$Z$451,22,0)</f>
        <v>55-1</v>
      </c>
      <c r="Z2236" s="0" t="str">
        <f aca="false">VLOOKUP($D2236,metadata!$B$2:$Z$451,23,0)</f>
        <v/>
      </c>
      <c r="AA2236" s="0" t="str">
        <f aca="false">VLOOKUP($D2236,metadata!$B$2:$Z$451,24,0)</f>
        <v/>
      </c>
      <c r="AB2236" s="0" t="str">
        <f aca="false">VLOOKUP($D2236,metadata!$B$2:$Z$451,25,0)</f>
        <v/>
      </c>
      <c r="AC2236" s="0" t="n">
        <v>14.4656344386026</v>
      </c>
      <c r="AD2236" s="0" t="n">
        <v>-0.462265330429247</v>
      </c>
      <c r="AF2236" s="0" t="n">
        <f aca="false">IF(AE2236="",V2236,AE2236)</f>
        <v>386.5</v>
      </c>
      <c r="AG2236" s="0" t="n">
        <v>14.5</v>
      </c>
      <c r="AH2236" s="0" t="n">
        <v>2012</v>
      </c>
      <c r="AI2236" s="0" t="s">
        <v>37</v>
      </c>
      <c r="AJ2236" s="0" t="s">
        <v>37</v>
      </c>
    </row>
    <row r="2237" customFormat="false" ht="13.8" hidden="true" customHeight="false" outlineLevel="0" collapsed="false">
      <c r="C2237" s="0" t="n">
        <v>2245</v>
      </c>
      <c r="D2237" s="3" t="str">
        <f aca="false">VLOOKUP(C2237,$A$1:$B$451,2)</f>
        <v>55-BRU</v>
      </c>
      <c r="E2237" s="0" t="str">
        <f aca="false">VLOOKUP($D2237,metadata!$B$2:$S$451,2,0)</f>
        <v>Urbanski, J; Mogi, M; O'Donnell, D; DeCotiis, M; Toma, T; Armbruster, P</v>
      </c>
      <c r="F2237" s="0" t="str">
        <f aca="false">VLOOKUP($D2237,metadata!$B$2:$S$451,3,0)</f>
        <v>Rapid Adaptive Evolution of Photoperiodic Response during Invasion and Range Expansion across a Climatic Gradient</v>
      </c>
      <c r="G2237" s="0" t="str">
        <f aca="false">VLOOKUP($D2237,metadata!$B$2:$S$451,4,0)</f>
        <v>10.1086/664709</v>
      </c>
      <c r="H2237" s="0" t="str">
        <f aca="false">VLOOKUP($D2237,metadata!$B$2:$S$451,5,0)</f>
        <v>y</v>
      </c>
      <c r="I2237" s="0" t="str">
        <f aca="false">VLOOKUP($D2237,metadata!$B$2:$S$451,6,0)</f>
        <v>a</v>
      </c>
      <c r="J2237" s="0" t="str">
        <f aca="false">VLOOKUP($D2237,metadata!$B$2:$S$451,7,0)</f>
        <v>i</v>
      </c>
      <c r="K2237" s="0" t="n">
        <f aca="false">VLOOKUP($D2237,metadata!$B$2:$S$451,8,0)</f>
        <v>21</v>
      </c>
      <c r="L2237" s="0" t="n">
        <f aca="false">VLOOKUP($D2237,metadata!$B$2:$S$451,9,0)</f>
        <v>12</v>
      </c>
      <c r="M2237" s="0" t="str">
        <f aca="false">VLOOKUP($D2237,metadata!$B$2:$S$451,10,0)</f>
        <v/>
      </c>
      <c r="N2237" s="0" t="str">
        <f aca="false">VLOOKUP($D2237,metadata!$B$2:$S$451,11,0)</f>
        <v>Aedes albopictus</v>
      </c>
      <c r="O2237" s="0" t="str">
        <f aca="false">VLOOKUP($D2237,metadata!$B$2:$S$451,12,0)</f>
        <v>diptera</v>
      </c>
      <c r="P2237" s="0" t="str">
        <f aca="false">VLOOKUP($D2237,metadata!$B$2:$S$451,13,0)</f>
        <v>BRU</v>
      </c>
      <c r="Q2237" s="0" t="n">
        <f aca="false">VLOOKUP($D2237,metadata!$B$2:$S$451,14,0)</f>
        <v>31.1166666666667</v>
      </c>
      <c r="R2237" s="0" t="n">
        <f aca="false">VLOOKUP($D2237,metadata!$B$2:$S$451,15,0)</f>
        <v>-81.4666666666667</v>
      </c>
      <c r="S2237" s="0" t="str">
        <f aca="false">VLOOKUP($D2237,metadata!$B$2:$S$451,16,0)</f>
        <v/>
      </c>
      <c r="T2237" s="0" t="str">
        <f aca="false">VLOOKUP($D2237,metadata!$B$2:$S$451,17,0)</f>
        <v/>
      </c>
      <c r="U2237" s="0" t="str">
        <f aca="false">VLOOKUP($D2237,metadata!$B$2:$S$451,18,0)</f>
        <v/>
      </c>
      <c r="V2237" s="0" t="n">
        <f aca="false">VLOOKUP($D2237,metadata!$B$2:$Z$451,19,0)</f>
        <v>386.5</v>
      </c>
      <c r="W2237" s="0" t="str">
        <f aca="false">VLOOKUP($D2237,metadata!$B$2:$Z$451,20,0)</f>
        <v>acc</v>
      </c>
      <c r="X2237" s="0" t="str">
        <f aca="false">VLOOKUP($D2237,metadata!$B$2:$Z$451,21,0)</f>
        <v/>
      </c>
      <c r="Y2237" s="0" t="str">
        <f aca="false">VLOOKUP($D2237,metadata!$B$2:$Z$451,22,0)</f>
        <v>55-1</v>
      </c>
      <c r="Z2237" s="0" t="str">
        <f aca="false">VLOOKUP($D2237,metadata!$B$2:$Z$451,23,0)</f>
        <v/>
      </c>
      <c r="AA2237" s="0" t="str">
        <f aca="false">VLOOKUP($D2237,metadata!$B$2:$Z$451,24,0)</f>
        <v/>
      </c>
      <c r="AB2237" s="0" t="str">
        <f aca="false">VLOOKUP($D2237,metadata!$B$2:$Z$451,25,0)</f>
        <v/>
      </c>
      <c r="AC2237" s="0" t="n">
        <v>15.9994209345327</v>
      </c>
      <c r="AD2237" s="0" t="n">
        <v>1.7668077042028</v>
      </c>
      <c r="AF2237" s="0" t="n">
        <f aca="false">IF(AE2237="",V2237,AE2237)</f>
        <v>386.5</v>
      </c>
      <c r="AG2237" s="0" t="n">
        <v>16</v>
      </c>
      <c r="AH2237" s="0" t="n">
        <v>2012</v>
      </c>
      <c r="AI2237" s="0" t="s">
        <v>37</v>
      </c>
      <c r="AJ2237" s="0" t="s">
        <v>37</v>
      </c>
    </row>
    <row r="2238" customFormat="false" ht="13.8" hidden="true" customHeight="false" outlineLevel="0" collapsed="false">
      <c r="C2238" s="0" t="n">
        <v>2246</v>
      </c>
      <c r="D2238" s="3" t="str">
        <f aca="false">VLOOKUP(C2238,$A$1:$B$451,2)</f>
        <v>55-HIR</v>
      </c>
      <c r="E2238" s="0" t="str">
        <f aca="false">VLOOKUP($D2238,metadata!$B$2:$S$451,2,0)</f>
        <v>Urbanski, J; Mogi, M; O'Donnell, D; DeCotiis, M; Toma, T; Armbruster, P</v>
      </c>
      <c r="F2238" s="0" t="str">
        <f aca="false">VLOOKUP($D2238,metadata!$B$2:$S$451,3,0)</f>
        <v>Rapid Adaptive Evolution of Photoperiodic Response during Invasion and Range Expansion across a Climatic Gradient</v>
      </c>
      <c r="G2238" s="0" t="str">
        <f aca="false">VLOOKUP($D2238,metadata!$B$2:$S$451,4,0)</f>
        <v>10.1086/664709</v>
      </c>
      <c r="H2238" s="0" t="str">
        <f aca="false">VLOOKUP($D2238,metadata!$B$2:$S$451,5,0)</f>
        <v>y</v>
      </c>
      <c r="I2238" s="0" t="str">
        <f aca="false">VLOOKUP($D2238,metadata!$B$2:$S$451,6,0)</f>
        <v>a</v>
      </c>
      <c r="J2238" s="0" t="str">
        <f aca="false">VLOOKUP($D2238,metadata!$B$2:$S$451,7,0)</f>
        <v>i</v>
      </c>
      <c r="K2238" s="0" t="n">
        <f aca="false">VLOOKUP($D2238,metadata!$B$2:$S$451,8,0)</f>
        <v>21</v>
      </c>
      <c r="L2238" s="0" t="n">
        <f aca="false">VLOOKUP($D2238,metadata!$B$2:$S$451,9,0)</f>
        <v>12</v>
      </c>
      <c r="M2238" s="0" t="str">
        <f aca="false">VLOOKUP($D2238,metadata!$B$2:$S$451,10,0)</f>
        <v/>
      </c>
      <c r="N2238" s="0" t="str">
        <f aca="false">VLOOKUP($D2238,metadata!$B$2:$S$451,11,0)</f>
        <v>Aedes albopictus</v>
      </c>
      <c r="O2238" s="0" t="str">
        <f aca="false">VLOOKUP($D2238,metadata!$B$2:$S$451,12,0)</f>
        <v>diptera</v>
      </c>
      <c r="P2238" s="0" t="str">
        <f aca="false">VLOOKUP($D2238,metadata!$B$2:$S$451,13,0)</f>
        <v>HIR</v>
      </c>
      <c r="Q2238" s="0" t="n">
        <f aca="false">VLOOKUP($D2238,metadata!$B$2:$S$451,14,0)</f>
        <v>34.3833333333333</v>
      </c>
      <c r="R2238" s="0" t="n">
        <f aca="false">VLOOKUP($D2238,metadata!$B$2:$S$451,15,0)</f>
        <v>132.466666666667</v>
      </c>
      <c r="S2238" s="0" t="str">
        <f aca="false">VLOOKUP($D2238,metadata!$B$2:$S$451,16,0)</f>
        <v/>
      </c>
      <c r="T2238" s="0" t="str">
        <f aca="false">VLOOKUP($D2238,metadata!$B$2:$S$451,17,0)</f>
        <v/>
      </c>
      <c r="U2238" s="0" t="str">
        <f aca="false">VLOOKUP($D2238,metadata!$B$2:$S$451,18,0)</f>
        <v/>
      </c>
      <c r="V2238" s="0" t="n">
        <f aca="false">VLOOKUP($D2238,metadata!$B$2:$Z$451,19,0)</f>
        <v>398.5</v>
      </c>
      <c r="W2238" s="0" t="str">
        <f aca="false">VLOOKUP($D2238,metadata!$B$2:$Z$451,20,0)</f>
        <v>acc</v>
      </c>
      <c r="X2238" s="0" t="str">
        <f aca="false">VLOOKUP($D2238,metadata!$B$2:$Z$451,21,0)</f>
        <v/>
      </c>
      <c r="Y2238" s="0" t="str">
        <f aca="false">VLOOKUP($D2238,metadata!$B$2:$Z$451,22,0)</f>
        <v>55-2</v>
      </c>
      <c r="Z2238" s="0" t="str">
        <f aca="false">VLOOKUP($D2238,metadata!$B$2:$Z$451,23,0)</f>
        <v/>
      </c>
      <c r="AA2238" s="0" t="str">
        <f aca="false">VLOOKUP($D2238,metadata!$B$2:$Z$451,24,0)</f>
        <v/>
      </c>
      <c r="AB2238" s="0" t="str">
        <f aca="false">VLOOKUP($D2238,metadata!$B$2:$Z$451,25,0)</f>
        <v/>
      </c>
      <c r="AC2238" s="0" t="n">
        <v>8.01463140489424</v>
      </c>
      <c r="AD2238" s="0" t="n">
        <v>99.4724377986622</v>
      </c>
      <c r="AF2238" s="0" t="n">
        <f aca="false">IF(AE2238="",V2238,AE2238)</f>
        <v>398.5</v>
      </c>
      <c r="AG2238" s="0" t="n">
        <v>8</v>
      </c>
      <c r="AH2238" s="0" t="n">
        <v>2012</v>
      </c>
      <c r="AI2238" s="0" t="s">
        <v>37</v>
      </c>
      <c r="AJ2238" s="0" t="s">
        <v>37</v>
      </c>
    </row>
    <row r="2239" customFormat="false" ht="13.8" hidden="true" customHeight="false" outlineLevel="0" collapsed="false">
      <c r="C2239" s="0" t="n">
        <v>2247</v>
      </c>
      <c r="D2239" s="3" t="str">
        <f aca="false">VLOOKUP(C2239,$A$1:$B$451,2)</f>
        <v>55-HIR</v>
      </c>
      <c r="E2239" s="0" t="str">
        <f aca="false">VLOOKUP($D2239,metadata!$B$2:$S$451,2,0)</f>
        <v>Urbanski, J; Mogi, M; O'Donnell, D; DeCotiis, M; Toma, T; Armbruster, P</v>
      </c>
      <c r="F2239" s="0" t="str">
        <f aca="false">VLOOKUP($D2239,metadata!$B$2:$S$451,3,0)</f>
        <v>Rapid Adaptive Evolution of Photoperiodic Response during Invasion and Range Expansion across a Climatic Gradient</v>
      </c>
      <c r="G2239" s="0" t="str">
        <f aca="false">VLOOKUP($D2239,metadata!$B$2:$S$451,4,0)</f>
        <v>10.1086/664709</v>
      </c>
      <c r="H2239" s="0" t="str">
        <f aca="false">VLOOKUP($D2239,metadata!$B$2:$S$451,5,0)</f>
        <v>y</v>
      </c>
      <c r="I2239" s="0" t="str">
        <f aca="false">VLOOKUP($D2239,metadata!$B$2:$S$451,6,0)</f>
        <v>a</v>
      </c>
      <c r="J2239" s="0" t="str">
        <f aca="false">VLOOKUP($D2239,metadata!$B$2:$S$451,7,0)</f>
        <v>i</v>
      </c>
      <c r="K2239" s="0" t="n">
        <f aca="false">VLOOKUP($D2239,metadata!$B$2:$S$451,8,0)</f>
        <v>21</v>
      </c>
      <c r="L2239" s="0" t="n">
        <f aca="false">VLOOKUP($D2239,metadata!$B$2:$S$451,9,0)</f>
        <v>12</v>
      </c>
      <c r="M2239" s="0" t="str">
        <f aca="false">VLOOKUP($D2239,metadata!$B$2:$S$451,10,0)</f>
        <v/>
      </c>
      <c r="N2239" s="0" t="str">
        <f aca="false">VLOOKUP($D2239,metadata!$B$2:$S$451,11,0)</f>
        <v>Aedes albopictus</v>
      </c>
      <c r="O2239" s="0" t="str">
        <f aca="false">VLOOKUP($D2239,metadata!$B$2:$S$451,12,0)</f>
        <v>diptera</v>
      </c>
      <c r="P2239" s="0" t="str">
        <f aca="false">VLOOKUP($D2239,metadata!$B$2:$S$451,13,0)</f>
        <v>HIR</v>
      </c>
      <c r="Q2239" s="0" t="n">
        <f aca="false">VLOOKUP($D2239,metadata!$B$2:$S$451,14,0)</f>
        <v>34.3833333333333</v>
      </c>
      <c r="R2239" s="0" t="n">
        <f aca="false">VLOOKUP($D2239,metadata!$B$2:$S$451,15,0)</f>
        <v>132.466666666667</v>
      </c>
      <c r="S2239" s="0" t="str">
        <f aca="false">VLOOKUP($D2239,metadata!$B$2:$S$451,16,0)</f>
        <v/>
      </c>
      <c r="T2239" s="0" t="str">
        <f aca="false">VLOOKUP($D2239,metadata!$B$2:$S$451,17,0)</f>
        <v/>
      </c>
      <c r="U2239" s="0" t="str">
        <f aca="false">VLOOKUP($D2239,metadata!$B$2:$S$451,18,0)</f>
        <v/>
      </c>
      <c r="V2239" s="0" t="n">
        <f aca="false">VLOOKUP($D2239,metadata!$B$2:$Z$451,19,0)</f>
        <v>398.5</v>
      </c>
      <c r="W2239" s="0" t="str">
        <f aca="false">VLOOKUP($D2239,metadata!$B$2:$Z$451,20,0)</f>
        <v>acc</v>
      </c>
      <c r="X2239" s="0" t="str">
        <f aca="false">VLOOKUP($D2239,metadata!$B$2:$Z$451,21,0)</f>
        <v/>
      </c>
      <c r="Y2239" s="0" t="str">
        <f aca="false">VLOOKUP($D2239,metadata!$B$2:$Z$451,22,0)</f>
        <v>55-2</v>
      </c>
      <c r="Z2239" s="0" t="str">
        <f aca="false">VLOOKUP($D2239,metadata!$B$2:$Z$451,23,0)</f>
        <v/>
      </c>
      <c r="AA2239" s="0" t="str">
        <f aca="false">VLOOKUP($D2239,metadata!$B$2:$Z$451,24,0)</f>
        <v/>
      </c>
      <c r="AB2239" s="0" t="str">
        <f aca="false">VLOOKUP($D2239,metadata!$B$2:$Z$451,25,0)</f>
        <v/>
      </c>
      <c r="AC2239" s="0" t="n">
        <v>12.051781659417</v>
      </c>
      <c r="AD2239" s="0" t="n">
        <v>100.086735903791</v>
      </c>
      <c r="AF2239" s="0" t="n">
        <f aca="false">IF(AE2239="",V2239,AE2239)</f>
        <v>398.5</v>
      </c>
      <c r="AG2239" s="0" t="n">
        <v>12</v>
      </c>
      <c r="AH2239" s="0" t="n">
        <v>2012</v>
      </c>
      <c r="AI2239" s="0" t="s">
        <v>37</v>
      </c>
      <c r="AJ2239" s="0" t="s">
        <v>37</v>
      </c>
    </row>
    <row r="2240" customFormat="false" ht="13.8" hidden="true" customHeight="false" outlineLevel="0" collapsed="false">
      <c r="C2240" s="0" t="n">
        <v>2248</v>
      </c>
      <c r="D2240" s="3" t="str">
        <f aca="false">VLOOKUP(C2240,$A$1:$B$451,2)</f>
        <v>55-HIR</v>
      </c>
      <c r="E2240" s="0" t="str">
        <f aca="false">VLOOKUP($D2240,metadata!$B$2:$S$451,2,0)</f>
        <v>Urbanski, J; Mogi, M; O'Donnell, D; DeCotiis, M; Toma, T; Armbruster, P</v>
      </c>
      <c r="F2240" s="0" t="str">
        <f aca="false">VLOOKUP($D2240,metadata!$B$2:$S$451,3,0)</f>
        <v>Rapid Adaptive Evolution of Photoperiodic Response during Invasion and Range Expansion across a Climatic Gradient</v>
      </c>
      <c r="G2240" s="0" t="str">
        <f aca="false">VLOOKUP($D2240,metadata!$B$2:$S$451,4,0)</f>
        <v>10.1086/664709</v>
      </c>
      <c r="H2240" s="0" t="str">
        <f aca="false">VLOOKUP($D2240,metadata!$B$2:$S$451,5,0)</f>
        <v>y</v>
      </c>
      <c r="I2240" s="0" t="str">
        <f aca="false">VLOOKUP($D2240,metadata!$B$2:$S$451,6,0)</f>
        <v>a</v>
      </c>
      <c r="J2240" s="0" t="str">
        <f aca="false">VLOOKUP($D2240,metadata!$B$2:$S$451,7,0)</f>
        <v>i</v>
      </c>
      <c r="K2240" s="0" t="n">
        <f aca="false">VLOOKUP($D2240,metadata!$B$2:$S$451,8,0)</f>
        <v>21</v>
      </c>
      <c r="L2240" s="0" t="n">
        <f aca="false">VLOOKUP($D2240,metadata!$B$2:$S$451,9,0)</f>
        <v>12</v>
      </c>
      <c r="M2240" s="0" t="str">
        <f aca="false">VLOOKUP($D2240,metadata!$B$2:$S$451,10,0)</f>
        <v/>
      </c>
      <c r="N2240" s="0" t="str">
        <f aca="false">VLOOKUP($D2240,metadata!$B$2:$S$451,11,0)</f>
        <v>Aedes albopictus</v>
      </c>
      <c r="O2240" s="0" t="str">
        <f aca="false">VLOOKUP($D2240,metadata!$B$2:$S$451,12,0)</f>
        <v>diptera</v>
      </c>
      <c r="P2240" s="0" t="str">
        <f aca="false">VLOOKUP($D2240,metadata!$B$2:$S$451,13,0)</f>
        <v>HIR</v>
      </c>
      <c r="Q2240" s="0" t="n">
        <f aca="false">VLOOKUP($D2240,metadata!$B$2:$S$451,14,0)</f>
        <v>34.3833333333333</v>
      </c>
      <c r="R2240" s="0" t="n">
        <f aca="false">VLOOKUP($D2240,metadata!$B$2:$S$451,15,0)</f>
        <v>132.466666666667</v>
      </c>
      <c r="S2240" s="0" t="str">
        <f aca="false">VLOOKUP($D2240,metadata!$B$2:$S$451,16,0)</f>
        <v/>
      </c>
      <c r="T2240" s="0" t="str">
        <f aca="false">VLOOKUP($D2240,metadata!$B$2:$S$451,17,0)</f>
        <v/>
      </c>
      <c r="U2240" s="0" t="str">
        <f aca="false">VLOOKUP($D2240,metadata!$B$2:$S$451,18,0)</f>
        <v/>
      </c>
      <c r="V2240" s="0" t="n">
        <f aca="false">VLOOKUP($D2240,metadata!$B$2:$Z$451,19,0)</f>
        <v>398.5</v>
      </c>
      <c r="W2240" s="0" t="str">
        <f aca="false">VLOOKUP($D2240,metadata!$B$2:$Z$451,20,0)</f>
        <v>acc</v>
      </c>
      <c r="X2240" s="0" t="str">
        <f aca="false">VLOOKUP($D2240,metadata!$B$2:$Z$451,21,0)</f>
        <v/>
      </c>
      <c r="Y2240" s="0" t="str">
        <f aca="false">VLOOKUP($D2240,metadata!$B$2:$Z$451,22,0)</f>
        <v>55-2</v>
      </c>
      <c r="Z2240" s="0" t="str">
        <f aca="false">VLOOKUP($D2240,metadata!$B$2:$Z$451,23,0)</f>
        <v/>
      </c>
      <c r="AA2240" s="0" t="str">
        <f aca="false">VLOOKUP($D2240,metadata!$B$2:$Z$451,24,0)</f>
        <v/>
      </c>
      <c r="AB2240" s="0" t="str">
        <f aca="false">VLOOKUP($D2240,metadata!$B$2:$Z$451,25,0)</f>
        <v/>
      </c>
      <c r="AC2240" s="0" t="n">
        <v>12.7533614223388</v>
      </c>
      <c r="AD2240" s="0" t="n">
        <v>72.3033092833405</v>
      </c>
      <c r="AF2240" s="0" t="n">
        <f aca="false">IF(AE2240="",V2240,AE2240)</f>
        <v>398.5</v>
      </c>
      <c r="AG2240" s="0" t="n">
        <v>12.5</v>
      </c>
      <c r="AH2240" s="0" t="n">
        <v>2012</v>
      </c>
      <c r="AI2240" s="0" t="s">
        <v>37</v>
      </c>
      <c r="AJ2240" s="0" t="s">
        <v>37</v>
      </c>
    </row>
    <row r="2241" customFormat="false" ht="13.8" hidden="true" customHeight="false" outlineLevel="0" collapsed="false">
      <c r="C2241" s="0" t="n">
        <v>2249</v>
      </c>
      <c r="D2241" s="3" t="str">
        <f aca="false">VLOOKUP(C2241,$A$1:$B$451,2)</f>
        <v>55-HIR</v>
      </c>
      <c r="E2241" s="0" t="str">
        <f aca="false">VLOOKUP($D2241,metadata!$B$2:$S$451,2,0)</f>
        <v>Urbanski, J; Mogi, M; O'Donnell, D; DeCotiis, M; Toma, T; Armbruster, P</v>
      </c>
      <c r="F2241" s="0" t="str">
        <f aca="false">VLOOKUP($D2241,metadata!$B$2:$S$451,3,0)</f>
        <v>Rapid Adaptive Evolution of Photoperiodic Response during Invasion and Range Expansion across a Climatic Gradient</v>
      </c>
      <c r="G2241" s="0" t="str">
        <f aca="false">VLOOKUP($D2241,metadata!$B$2:$S$451,4,0)</f>
        <v>10.1086/664709</v>
      </c>
      <c r="H2241" s="0" t="str">
        <f aca="false">VLOOKUP($D2241,metadata!$B$2:$S$451,5,0)</f>
        <v>y</v>
      </c>
      <c r="I2241" s="0" t="str">
        <f aca="false">VLOOKUP($D2241,metadata!$B$2:$S$451,6,0)</f>
        <v>a</v>
      </c>
      <c r="J2241" s="0" t="str">
        <f aca="false">VLOOKUP($D2241,metadata!$B$2:$S$451,7,0)</f>
        <v>i</v>
      </c>
      <c r="K2241" s="0" t="n">
        <f aca="false">VLOOKUP($D2241,metadata!$B$2:$S$451,8,0)</f>
        <v>21</v>
      </c>
      <c r="L2241" s="0" t="n">
        <f aca="false">VLOOKUP($D2241,metadata!$B$2:$S$451,9,0)</f>
        <v>12</v>
      </c>
      <c r="M2241" s="0" t="str">
        <f aca="false">VLOOKUP($D2241,metadata!$B$2:$S$451,10,0)</f>
        <v/>
      </c>
      <c r="N2241" s="0" t="str">
        <f aca="false">VLOOKUP($D2241,metadata!$B$2:$S$451,11,0)</f>
        <v>Aedes albopictus</v>
      </c>
      <c r="O2241" s="0" t="str">
        <f aca="false">VLOOKUP($D2241,metadata!$B$2:$S$451,12,0)</f>
        <v>diptera</v>
      </c>
      <c r="P2241" s="0" t="str">
        <f aca="false">VLOOKUP($D2241,metadata!$B$2:$S$451,13,0)</f>
        <v>HIR</v>
      </c>
      <c r="Q2241" s="0" t="n">
        <f aca="false">VLOOKUP($D2241,metadata!$B$2:$S$451,14,0)</f>
        <v>34.3833333333333</v>
      </c>
      <c r="R2241" s="0" t="n">
        <f aca="false">VLOOKUP($D2241,metadata!$B$2:$S$451,15,0)</f>
        <v>132.466666666667</v>
      </c>
      <c r="S2241" s="0" t="str">
        <f aca="false">VLOOKUP($D2241,metadata!$B$2:$S$451,16,0)</f>
        <v/>
      </c>
      <c r="T2241" s="0" t="str">
        <f aca="false">VLOOKUP($D2241,metadata!$B$2:$S$451,17,0)</f>
        <v/>
      </c>
      <c r="U2241" s="0" t="str">
        <f aca="false">VLOOKUP($D2241,metadata!$B$2:$S$451,18,0)</f>
        <v/>
      </c>
      <c r="V2241" s="0" t="n">
        <f aca="false">VLOOKUP($D2241,metadata!$B$2:$Z$451,19,0)</f>
        <v>398.5</v>
      </c>
      <c r="W2241" s="0" t="str">
        <f aca="false">VLOOKUP($D2241,metadata!$B$2:$Z$451,20,0)</f>
        <v>acc</v>
      </c>
      <c r="X2241" s="0" t="str">
        <f aca="false">VLOOKUP($D2241,metadata!$B$2:$Z$451,21,0)</f>
        <v/>
      </c>
      <c r="Y2241" s="0" t="str">
        <f aca="false">VLOOKUP($D2241,metadata!$B$2:$Z$451,22,0)</f>
        <v>55-2</v>
      </c>
      <c r="Z2241" s="0" t="str">
        <f aca="false">VLOOKUP($D2241,metadata!$B$2:$Z$451,23,0)</f>
        <v/>
      </c>
      <c r="AA2241" s="0" t="str">
        <f aca="false">VLOOKUP($D2241,metadata!$B$2:$Z$451,24,0)</f>
        <v/>
      </c>
      <c r="AB2241" s="0" t="str">
        <f aca="false">VLOOKUP($D2241,metadata!$B$2:$Z$451,25,0)</f>
        <v/>
      </c>
      <c r="AC2241" s="0" t="n">
        <v>12.4999496476963</v>
      </c>
      <c r="AD2241" s="0" t="n">
        <v>65.4547462731173</v>
      </c>
      <c r="AF2241" s="0" t="n">
        <f aca="false">IF(AE2241="",V2241,AE2241)</f>
        <v>398.5</v>
      </c>
      <c r="AG2241" s="0" t="n">
        <v>12.75</v>
      </c>
      <c r="AH2241" s="0" t="n">
        <v>2012</v>
      </c>
      <c r="AI2241" s="0" t="s">
        <v>37</v>
      </c>
      <c r="AJ2241" s="0" t="s">
        <v>37</v>
      </c>
    </row>
    <row r="2242" customFormat="false" ht="13.8" hidden="true" customHeight="false" outlineLevel="0" collapsed="false">
      <c r="C2242" s="0" t="n">
        <v>2250</v>
      </c>
      <c r="D2242" s="3" t="str">
        <f aca="false">VLOOKUP(C2242,$A$1:$B$451,2)</f>
        <v>55-HIR</v>
      </c>
      <c r="E2242" s="0" t="str">
        <f aca="false">VLOOKUP($D2242,metadata!$B$2:$S$451,2,0)</f>
        <v>Urbanski, J; Mogi, M; O'Donnell, D; DeCotiis, M; Toma, T; Armbruster, P</v>
      </c>
      <c r="F2242" s="0" t="str">
        <f aca="false">VLOOKUP($D2242,metadata!$B$2:$S$451,3,0)</f>
        <v>Rapid Adaptive Evolution of Photoperiodic Response during Invasion and Range Expansion across a Climatic Gradient</v>
      </c>
      <c r="G2242" s="0" t="str">
        <f aca="false">VLOOKUP($D2242,metadata!$B$2:$S$451,4,0)</f>
        <v>10.1086/664709</v>
      </c>
      <c r="H2242" s="0" t="str">
        <f aca="false">VLOOKUP($D2242,metadata!$B$2:$S$451,5,0)</f>
        <v>y</v>
      </c>
      <c r="I2242" s="0" t="str">
        <f aca="false">VLOOKUP($D2242,metadata!$B$2:$S$451,6,0)</f>
        <v>a</v>
      </c>
      <c r="J2242" s="0" t="str">
        <f aca="false">VLOOKUP($D2242,metadata!$B$2:$S$451,7,0)</f>
        <v>i</v>
      </c>
      <c r="K2242" s="0" t="n">
        <f aca="false">VLOOKUP($D2242,metadata!$B$2:$S$451,8,0)</f>
        <v>21</v>
      </c>
      <c r="L2242" s="0" t="n">
        <f aca="false">VLOOKUP($D2242,metadata!$B$2:$S$451,9,0)</f>
        <v>12</v>
      </c>
      <c r="M2242" s="0" t="str">
        <f aca="false">VLOOKUP($D2242,metadata!$B$2:$S$451,10,0)</f>
        <v/>
      </c>
      <c r="N2242" s="0" t="str">
        <f aca="false">VLOOKUP($D2242,metadata!$B$2:$S$451,11,0)</f>
        <v>Aedes albopictus</v>
      </c>
      <c r="O2242" s="0" t="str">
        <f aca="false">VLOOKUP($D2242,metadata!$B$2:$S$451,12,0)</f>
        <v>diptera</v>
      </c>
      <c r="P2242" s="0" t="str">
        <f aca="false">VLOOKUP($D2242,metadata!$B$2:$S$451,13,0)</f>
        <v>HIR</v>
      </c>
      <c r="Q2242" s="0" t="n">
        <f aca="false">VLOOKUP($D2242,metadata!$B$2:$S$451,14,0)</f>
        <v>34.3833333333333</v>
      </c>
      <c r="R2242" s="0" t="n">
        <f aca="false">VLOOKUP($D2242,metadata!$B$2:$S$451,15,0)</f>
        <v>132.466666666667</v>
      </c>
      <c r="S2242" s="0" t="str">
        <f aca="false">VLOOKUP($D2242,metadata!$B$2:$S$451,16,0)</f>
        <v/>
      </c>
      <c r="T2242" s="0" t="str">
        <f aca="false">VLOOKUP($D2242,metadata!$B$2:$S$451,17,0)</f>
        <v/>
      </c>
      <c r="U2242" s="0" t="str">
        <f aca="false">VLOOKUP($D2242,metadata!$B$2:$S$451,18,0)</f>
        <v/>
      </c>
      <c r="V2242" s="0" t="n">
        <f aca="false">VLOOKUP($D2242,metadata!$B$2:$Z$451,19,0)</f>
        <v>398.5</v>
      </c>
      <c r="W2242" s="0" t="str">
        <f aca="false">VLOOKUP($D2242,metadata!$B$2:$Z$451,20,0)</f>
        <v>acc</v>
      </c>
      <c r="X2242" s="0" t="str">
        <f aca="false">VLOOKUP($D2242,metadata!$B$2:$Z$451,21,0)</f>
        <v/>
      </c>
      <c r="Y2242" s="0" t="str">
        <f aca="false">VLOOKUP($D2242,metadata!$B$2:$Z$451,22,0)</f>
        <v>55-2</v>
      </c>
      <c r="Z2242" s="0" t="str">
        <f aca="false">VLOOKUP($D2242,metadata!$B$2:$Z$451,23,0)</f>
        <v/>
      </c>
      <c r="AA2242" s="0" t="str">
        <f aca="false">VLOOKUP($D2242,metadata!$B$2:$Z$451,24,0)</f>
        <v/>
      </c>
      <c r="AB2242" s="0" t="str">
        <f aca="false">VLOOKUP($D2242,metadata!$B$2:$Z$451,25,0)</f>
        <v/>
      </c>
      <c r="AC2242" s="0" t="n">
        <v>12.9869441349311</v>
      </c>
      <c r="AD2242" s="0" t="n">
        <v>62.1048562360515</v>
      </c>
      <c r="AF2242" s="0" t="n">
        <f aca="false">IF(AE2242="",V2242,AE2242)</f>
        <v>398.5</v>
      </c>
      <c r="AG2242" s="0" t="n">
        <v>13</v>
      </c>
      <c r="AH2242" s="0" t="n">
        <v>2012</v>
      </c>
      <c r="AI2242" s="0" t="s">
        <v>37</v>
      </c>
      <c r="AJ2242" s="0" t="s">
        <v>37</v>
      </c>
    </row>
    <row r="2243" customFormat="false" ht="13.8" hidden="true" customHeight="false" outlineLevel="0" collapsed="false">
      <c r="C2243" s="0" t="n">
        <v>2251</v>
      </c>
      <c r="D2243" s="3" t="str">
        <f aca="false">VLOOKUP(C2243,$A$1:$B$451,2)</f>
        <v>55-HIR</v>
      </c>
      <c r="E2243" s="0" t="str">
        <f aca="false">VLOOKUP($D2243,metadata!$B$2:$S$451,2,0)</f>
        <v>Urbanski, J; Mogi, M; O'Donnell, D; DeCotiis, M; Toma, T; Armbruster, P</v>
      </c>
      <c r="F2243" s="0" t="str">
        <f aca="false">VLOOKUP($D2243,metadata!$B$2:$S$451,3,0)</f>
        <v>Rapid Adaptive Evolution of Photoperiodic Response during Invasion and Range Expansion across a Climatic Gradient</v>
      </c>
      <c r="G2243" s="0" t="str">
        <f aca="false">VLOOKUP($D2243,metadata!$B$2:$S$451,4,0)</f>
        <v>10.1086/664709</v>
      </c>
      <c r="H2243" s="0" t="str">
        <f aca="false">VLOOKUP($D2243,metadata!$B$2:$S$451,5,0)</f>
        <v>y</v>
      </c>
      <c r="I2243" s="0" t="str">
        <f aca="false">VLOOKUP($D2243,metadata!$B$2:$S$451,6,0)</f>
        <v>a</v>
      </c>
      <c r="J2243" s="0" t="str">
        <f aca="false">VLOOKUP($D2243,metadata!$B$2:$S$451,7,0)</f>
        <v>i</v>
      </c>
      <c r="K2243" s="0" t="n">
        <f aca="false">VLOOKUP($D2243,metadata!$B$2:$S$451,8,0)</f>
        <v>21</v>
      </c>
      <c r="L2243" s="0" t="n">
        <f aca="false">VLOOKUP($D2243,metadata!$B$2:$S$451,9,0)</f>
        <v>12</v>
      </c>
      <c r="M2243" s="0" t="str">
        <f aca="false">VLOOKUP($D2243,metadata!$B$2:$S$451,10,0)</f>
        <v/>
      </c>
      <c r="N2243" s="0" t="str">
        <f aca="false">VLOOKUP($D2243,metadata!$B$2:$S$451,11,0)</f>
        <v>Aedes albopictus</v>
      </c>
      <c r="O2243" s="0" t="str">
        <f aca="false">VLOOKUP($D2243,metadata!$B$2:$S$451,12,0)</f>
        <v>diptera</v>
      </c>
      <c r="P2243" s="0" t="str">
        <f aca="false">VLOOKUP($D2243,metadata!$B$2:$S$451,13,0)</f>
        <v>HIR</v>
      </c>
      <c r="Q2243" s="0" t="n">
        <f aca="false">VLOOKUP($D2243,metadata!$B$2:$S$451,14,0)</f>
        <v>34.3833333333333</v>
      </c>
      <c r="R2243" s="0" t="n">
        <f aca="false">VLOOKUP($D2243,metadata!$B$2:$S$451,15,0)</f>
        <v>132.466666666667</v>
      </c>
      <c r="S2243" s="0" t="str">
        <f aca="false">VLOOKUP($D2243,metadata!$B$2:$S$451,16,0)</f>
        <v/>
      </c>
      <c r="T2243" s="0" t="str">
        <f aca="false">VLOOKUP($D2243,metadata!$B$2:$S$451,17,0)</f>
        <v/>
      </c>
      <c r="U2243" s="0" t="str">
        <f aca="false">VLOOKUP($D2243,metadata!$B$2:$S$451,18,0)</f>
        <v/>
      </c>
      <c r="V2243" s="0" t="n">
        <f aca="false">VLOOKUP($D2243,metadata!$B$2:$Z$451,19,0)</f>
        <v>398.5</v>
      </c>
      <c r="W2243" s="0" t="str">
        <f aca="false">VLOOKUP($D2243,metadata!$B$2:$Z$451,20,0)</f>
        <v>acc</v>
      </c>
      <c r="X2243" s="0" t="str">
        <f aca="false">VLOOKUP($D2243,metadata!$B$2:$Z$451,21,0)</f>
        <v/>
      </c>
      <c r="Y2243" s="0" t="str">
        <f aca="false">VLOOKUP($D2243,metadata!$B$2:$Z$451,22,0)</f>
        <v>55-2</v>
      </c>
      <c r="Z2243" s="0" t="str">
        <f aca="false">VLOOKUP($D2243,metadata!$B$2:$Z$451,23,0)</f>
        <v/>
      </c>
      <c r="AA2243" s="0" t="str">
        <f aca="false">VLOOKUP($D2243,metadata!$B$2:$Z$451,24,0)</f>
        <v/>
      </c>
      <c r="AB2243" s="0" t="str">
        <f aca="false">VLOOKUP($D2243,metadata!$B$2:$Z$451,25,0)</f>
        <v/>
      </c>
      <c r="AC2243" s="0" t="n">
        <v>13.2466190864467</v>
      </c>
      <c r="AD2243" s="0" t="n">
        <v>40.1307860481887</v>
      </c>
      <c r="AF2243" s="0" t="n">
        <f aca="false">IF(AE2243="",V2243,AE2243)</f>
        <v>398.5</v>
      </c>
      <c r="AG2243" s="0" t="n">
        <v>13.25</v>
      </c>
      <c r="AH2243" s="0" t="n">
        <v>2012</v>
      </c>
      <c r="AI2243" s="0" t="s">
        <v>37</v>
      </c>
      <c r="AJ2243" s="0" t="s">
        <v>37</v>
      </c>
    </row>
    <row r="2244" customFormat="false" ht="13.8" hidden="true" customHeight="false" outlineLevel="0" collapsed="false">
      <c r="C2244" s="0" t="n">
        <v>2252</v>
      </c>
      <c r="D2244" s="3" t="str">
        <f aca="false">VLOOKUP(C2244,$A$1:$B$451,2)</f>
        <v>55-HIR</v>
      </c>
      <c r="E2244" s="0" t="str">
        <f aca="false">VLOOKUP($D2244,metadata!$B$2:$S$451,2,0)</f>
        <v>Urbanski, J; Mogi, M; O'Donnell, D; DeCotiis, M; Toma, T; Armbruster, P</v>
      </c>
      <c r="F2244" s="0" t="str">
        <f aca="false">VLOOKUP($D2244,metadata!$B$2:$S$451,3,0)</f>
        <v>Rapid Adaptive Evolution of Photoperiodic Response during Invasion and Range Expansion across a Climatic Gradient</v>
      </c>
      <c r="G2244" s="0" t="str">
        <f aca="false">VLOOKUP($D2244,metadata!$B$2:$S$451,4,0)</f>
        <v>10.1086/664709</v>
      </c>
      <c r="H2244" s="0" t="str">
        <f aca="false">VLOOKUP($D2244,metadata!$B$2:$S$451,5,0)</f>
        <v>y</v>
      </c>
      <c r="I2244" s="0" t="str">
        <f aca="false">VLOOKUP($D2244,metadata!$B$2:$S$451,6,0)</f>
        <v>a</v>
      </c>
      <c r="J2244" s="0" t="str">
        <f aca="false">VLOOKUP($D2244,metadata!$B$2:$S$451,7,0)</f>
        <v>i</v>
      </c>
      <c r="K2244" s="0" t="n">
        <f aca="false">VLOOKUP($D2244,metadata!$B$2:$S$451,8,0)</f>
        <v>21</v>
      </c>
      <c r="L2244" s="0" t="n">
        <f aca="false">VLOOKUP($D2244,metadata!$B$2:$S$451,9,0)</f>
        <v>12</v>
      </c>
      <c r="M2244" s="0" t="str">
        <f aca="false">VLOOKUP($D2244,metadata!$B$2:$S$451,10,0)</f>
        <v/>
      </c>
      <c r="N2244" s="0" t="str">
        <f aca="false">VLOOKUP($D2244,metadata!$B$2:$S$451,11,0)</f>
        <v>Aedes albopictus</v>
      </c>
      <c r="O2244" s="0" t="str">
        <f aca="false">VLOOKUP($D2244,metadata!$B$2:$S$451,12,0)</f>
        <v>diptera</v>
      </c>
      <c r="P2244" s="0" t="str">
        <f aca="false">VLOOKUP($D2244,metadata!$B$2:$S$451,13,0)</f>
        <v>HIR</v>
      </c>
      <c r="Q2244" s="0" t="n">
        <f aca="false">VLOOKUP($D2244,metadata!$B$2:$S$451,14,0)</f>
        <v>34.3833333333333</v>
      </c>
      <c r="R2244" s="0" t="n">
        <f aca="false">VLOOKUP($D2244,metadata!$B$2:$S$451,15,0)</f>
        <v>132.466666666667</v>
      </c>
      <c r="S2244" s="0" t="str">
        <f aca="false">VLOOKUP($D2244,metadata!$B$2:$S$451,16,0)</f>
        <v/>
      </c>
      <c r="T2244" s="0" t="str">
        <f aca="false">VLOOKUP($D2244,metadata!$B$2:$S$451,17,0)</f>
        <v/>
      </c>
      <c r="U2244" s="0" t="str">
        <f aca="false">VLOOKUP($D2244,metadata!$B$2:$S$451,18,0)</f>
        <v/>
      </c>
      <c r="V2244" s="0" t="n">
        <f aca="false">VLOOKUP($D2244,metadata!$B$2:$Z$451,19,0)</f>
        <v>398.5</v>
      </c>
      <c r="W2244" s="0" t="str">
        <f aca="false">VLOOKUP($D2244,metadata!$B$2:$Z$451,20,0)</f>
        <v>acc</v>
      </c>
      <c r="X2244" s="0" t="str">
        <f aca="false">VLOOKUP($D2244,metadata!$B$2:$Z$451,21,0)</f>
        <v/>
      </c>
      <c r="Y2244" s="0" t="str">
        <f aca="false">VLOOKUP($D2244,metadata!$B$2:$Z$451,22,0)</f>
        <v>55-2</v>
      </c>
      <c r="Z2244" s="0" t="str">
        <f aca="false">VLOOKUP($D2244,metadata!$B$2:$Z$451,23,0)</f>
        <v/>
      </c>
      <c r="AA2244" s="0" t="str">
        <f aca="false">VLOOKUP($D2244,metadata!$B$2:$Z$451,24,0)</f>
        <v/>
      </c>
      <c r="AB2244" s="0" t="str">
        <f aca="false">VLOOKUP($D2244,metadata!$B$2:$Z$451,25,0)</f>
        <v/>
      </c>
      <c r="AC2244" s="0" t="n">
        <v>13.4940015787883</v>
      </c>
      <c r="AD2244" s="0" t="n">
        <v>26.5928382781461</v>
      </c>
      <c r="AF2244" s="0" t="n">
        <f aca="false">IF(AE2244="",V2244,AE2244)</f>
        <v>398.5</v>
      </c>
      <c r="AG2244" s="0" t="n">
        <v>13.5</v>
      </c>
      <c r="AH2244" s="0" t="n">
        <v>2012</v>
      </c>
      <c r="AI2244" s="0" t="s">
        <v>37</v>
      </c>
      <c r="AJ2244" s="0" t="s">
        <v>37</v>
      </c>
    </row>
    <row r="2245" customFormat="false" ht="13.8" hidden="true" customHeight="false" outlineLevel="0" collapsed="false">
      <c r="C2245" s="0" t="n">
        <v>2253</v>
      </c>
      <c r="D2245" s="3" t="str">
        <f aca="false">VLOOKUP(C2245,$A$1:$B$451,2)</f>
        <v>55-HIR</v>
      </c>
      <c r="E2245" s="0" t="str">
        <f aca="false">VLOOKUP($D2245,metadata!$B$2:$S$451,2,0)</f>
        <v>Urbanski, J; Mogi, M; O'Donnell, D; DeCotiis, M; Toma, T; Armbruster, P</v>
      </c>
      <c r="F2245" s="0" t="str">
        <f aca="false">VLOOKUP($D2245,metadata!$B$2:$S$451,3,0)</f>
        <v>Rapid Adaptive Evolution of Photoperiodic Response during Invasion and Range Expansion across a Climatic Gradient</v>
      </c>
      <c r="G2245" s="0" t="str">
        <f aca="false">VLOOKUP($D2245,metadata!$B$2:$S$451,4,0)</f>
        <v>10.1086/664709</v>
      </c>
      <c r="H2245" s="0" t="str">
        <f aca="false">VLOOKUP($D2245,metadata!$B$2:$S$451,5,0)</f>
        <v>y</v>
      </c>
      <c r="I2245" s="0" t="str">
        <f aca="false">VLOOKUP($D2245,metadata!$B$2:$S$451,6,0)</f>
        <v>a</v>
      </c>
      <c r="J2245" s="0" t="str">
        <f aca="false">VLOOKUP($D2245,metadata!$B$2:$S$451,7,0)</f>
        <v>i</v>
      </c>
      <c r="K2245" s="0" t="n">
        <f aca="false">VLOOKUP($D2245,metadata!$B$2:$S$451,8,0)</f>
        <v>21</v>
      </c>
      <c r="L2245" s="0" t="n">
        <f aca="false">VLOOKUP($D2245,metadata!$B$2:$S$451,9,0)</f>
        <v>12</v>
      </c>
      <c r="M2245" s="0" t="str">
        <f aca="false">VLOOKUP($D2245,metadata!$B$2:$S$451,10,0)</f>
        <v/>
      </c>
      <c r="N2245" s="0" t="str">
        <f aca="false">VLOOKUP($D2245,metadata!$B$2:$S$451,11,0)</f>
        <v>Aedes albopictus</v>
      </c>
      <c r="O2245" s="0" t="str">
        <f aca="false">VLOOKUP($D2245,metadata!$B$2:$S$451,12,0)</f>
        <v>diptera</v>
      </c>
      <c r="P2245" s="0" t="str">
        <f aca="false">VLOOKUP($D2245,metadata!$B$2:$S$451,13,0)</f>
        <v>HIR</v>
      </c>
      <c r="Q2245" s="0" t="n">
        <f aca="false">VLOOKUP($D2245,metadata!$B$2:$S$451,14,0)</f>
        <v>34.3833333333333</v>
      </c>
      <c r="R2245" s="0" t="n">
        <f aca="false">VLOOKUP($D2245,metadata!$B$2:$S$451,15,0)</f>
        <v>132.466666666667</v>
      </c>
      <c r="S2245" s="0" t="str">
        <f aca="false">VLOOKUP($D2245,metadata!$B$2:$S$451,16,0)</f>
        <v/>
      </c>
      <c r="T2245" s="0" t="str">
        <f aca="false">VLOOKUP($D2245,metadata!$B$2:$S$451,17,0)</f>
        <v/>
      </c>
      <c r="U2245" s="0" t="str">
        <f aca="false">VLOOKUP($D2245,metadata!$B$2:$S$451,18,0)</f>
        <v/>
      </c>
      <c r="V2245" s="0" t="n">
        <f aca="false">VLOOKUP($D2245,metadata!$B$2:$Z$451,19,0)</f>
        <v>398.5</v>
      </c>
      <c r="W2245" s="0" t="str">
        <f aca="false">VLOOKUP($D2245,metadata!$B$2:$Z$451,20,0)</f>
        <v>acc</v>
      </c>
      <c r="X2245" s="0" t="str">
        <f aca="false">VLOOKUP($D2245,metadata!$B$2:$Z$451,21,0)</f>
        <v/>
      </c>
      <c r="Y2245" s="0" t="str">
        <f aca="false">VLOOKUP($D2245,metadata!$B$2:$Z$451,22,0)</f>
        <v>55-2</v>
      </c>
      <c r="Z2245" s="0" t="str">
        <f aca="false">VLOOKUP($D2245,metadata!$B$2:$Z$451,23,0)</f>
        <v/>
      </c>
      <c r="AA2245" s="0" t="str">
        <f aca="false">VLOOKUP($D2245,metadata!$B$2:$Z$451,24,0)</f>
        <v/>
      </c>
      <c r="AB2245" s="0" t="str">
        <f aca="false">VLOOKUP($D2245,metadata!$B$2:$Z$451,25,0)</f>
        <v/>
      </c>
      <c r="AC2245" s="0" t="n">
        <v>13.7380055939785</v>
      </c>
      <c r="AD2245" s="0" t="n">
        <v>1.63141463985107</v>
      </c>
      <c r="AF2245" s="0" t="n">
        <f aca="false">IF(AE2245="",V2245,AE2245)</f>
        <v>398.5</v>
      </c>
      <c r="AG2245" s="0" t="n">
        <v>13.75</v>
      </c>
      <c r="AH2245" s="0" t="n">
        <v>2012</v>
      </c>
      <c r="AI2245" s="0" t="s">
        <v>37</v>
      </c>
      <c r="AJ2245" s="0" t="s">
        <v>37</v>
      </c>
    </row>
    <row r="2246" customFormat="false" ht="13.8" hidden="true" customHeight="false" outlineLevel="0" collapsed="false">
      <c r="C2246" s="0" t="n">
        <v>2254</v>
      </c>
      <c r="D2246" s="3" t="str">
        <f aca="false">VLOOKUP(C2246,$A$1:$B$451,2)</f>
        <v>55-HIR</v>
      </c>
      <c r="E2246" s="0" t="str">
        <f aca="false">VLOOKUP($D2246,metadata!$B$2:$S$451,2,0)</f>
        <v>Urbanski, J; Mogi, M; O'Donnell, D; DeCotiis, M; Toma, T; Armbruster, P</v>
      </c>
      <c r="F2246" s="0" t="str">
        <f aca="false">VLOOKUP($D2246,metadata!$B$2:$S$451,3,0)</f>
        <v>Rapid Adaptive Evolution of Photoperiodic Response during Invasion and Range Expansion across a Climatic Gradient</v>
      </c>
      <c r="G2246" s="0" t="str">
        <f aca="false">VLOOKUP($D2246,metadata!$B$2:$S$451,4,0)</f>
        <v>10.1086/664709</v>
      </c>
      <c r="H2246" s="0" t="str">
        <f aca="false">VLOOKUP($D2246,metadata!$B$2:$S$451,5,0)</f>
        <v>y</v>
      </c>
      <c r="I2246" s="0" t="str">
        <f aca="false">VLOOKUP($D2246,metadata!$B$2:$S$451,6,0)</f>
        <v>a</v>
      </c>
      <c r="J2246" s="0" t="str">
        <f aca="false">VLOOKUP($D2246,metadata!$B$2:$S$451,7,0)</f>
        <v>i</v>
      </c>
      <c r="K2246" s="0" t="n">
        <f aca="false">VLOOKUP($D2246,metadata!$B$2:$S$451,8,0)</f>
        <v>21</v>
      </c>
      <c r="L2246" s="0" t="n">
        <f aca="false">VLOOKUP($D2246,metadata!$B$2:$S$451,9,0)</f>
        <v>12</v>
      </c>
      <c r="M2246" s="0" t="str">
        <f aca="false">VLOOKUP($D2246,metadata!$B$2:$S$451,10,0)</f>
        <v/>
      </c>
      <c r="N2246" s="0" t="str">
        <f aca="false">VLOOKUP($D2246,metadata!$B$2:$S$451,11,0)</f>
        <v>Aedes albopictus</v>
      </c>
      <c r="O2246" s="0" t="str">
        <f aca="false">VLOOKUP($D2246,metadata!$B$2:$S$451,12,0)</f>
        <v>diptera</v>
      </c>
      <c r="P2246" s="0" t="str">
        <f aca="false">VLOOKUP($D2246,metadata!$B$2:$S$451,13,0)</f>
        <v>HIR</v>
      </c>
      <c r="Q2246" s="0" t="n">
        <f aca="false">VLOOKUP($D2246,metadata!$B$2:$S$451,14,0)</f>
        <v>34.3833333333333</v>
      </c>
      <c r="R2246" s="0" t="n">
        <f aca="false">VLOOKUP($D2246,metadata!$B$2:$S$451,15,0)</f>
        <v>132.466666666667</v>
      </c>
      <c r="S2246" s="0" t="str">
        <f aca="false">VLOOKUP($D2246,metadata!$B$2:$S$451,16,0)</f>
        <v/>
      </c>
      <c r="T2246" s="0" t="str">
        <f aca="false">VLOOKUP($D2246,metadata!$B$2:$S$451,17,0)</f>
        <v/>
      </c>
      <c r="U2246" s="0" t="str">
        <f aca="false">VLOOKUP($D2246,metadata!$B$2:$S$451,18,0)</f>
        <v/>
      </c>
      <c r="V2246" s="0" t="n">
        <f aca="false">VLOOKUP($D2246,metadata!$B$2:$Z$451,19,0)</f>
        <v>398.5</v>
      </c>
      <c r="W2246" s="0" t="str">
        <f aca="false">VLOOKUP($D2246,metadata!$B$2:$Z$451,20,0)</f>
        <v>acc</v>
      </c>
      <c r="X2246" s="0" t="str">
        <f aca="false">VLOOKUP($D2246,metadata!$B$2:$Z$451,21,0)</f>
        <v/>
      </c>
      <c r="Y2246" s="0" t="str">
        <f aca="false">VLOOKUP($D2246,metadata!$B$2:$Z$451,22,0)</f>
        <v>55-2</v>
      </c>
      <c r="Z2246" s="0" t="str">
        <f aca="false">VLOOKUP($D2246,metadata!$B$2:$Z$451,23,0)</f>
        <v/>
      </c>
      <c r="AA2246" s="0" t="str">
        <f aca="false">VLOOKUP($D2246,metadata!$B$2:$Z$451,24,0)</f>
        <v/>
      </c>
      <c r="AB2246" s="0" t="str">
        <f aca="false">VLOOKUP($D2246,metadata!$B$2:$Z$451,25,0)</f>
        <v/>
      </c>
      <c r="AC2246" s="0" t="n">
        <v>14.0046454060832</v>
      </c>
      <c r="AD2246" s="0" t="n">
        <v>3.207279318847</v>
      </c>
      <c r="AF2246" s="0" t="n">
        <f aca="false">IF(AE2246="",V2246,AE2246)</f>
        <v>398.5</v>
      </c>
      <c r="AG2246" s="0" t="n">
        <v>14</v>
      </c>
      <c r="AH2246" s="0" t="n">
        <v>2012</v>
      </c>
      <c r="AI2246" s="0" t="s">
        <v>37</v>
      </c>
      <c r="AJ2246" s="0" t="s">
        <v>37</v>
      </c>
    </row>
    <row r="2247" customFormat="false" ht="13.8" hidden="true" customHeight="false" outlineLevel="0" collapsed="false">
      <c r="C2247" s="0" t="n">
        <v>2255</v>
      </c>
      <c r="D2247" s="3" t="str">
        <f aca="false">VLOOKUP(C2247,$A$1:$B$451,2)</f>
        <v>55-HIR</v>
      </c>
      <c r="E2247" s="0" t="str">
        <f aca="false">VLOOKUP($D2247,metadata!$B$2:$S$451,2,0)</f>
        <v>Urbanski, J; Mogi, M; O'Donnell, D; DeCotiis, M; Toma, T; Armbruster, P</v>
      </c>
      <c r="F2247" s="0" t="str">
        <f aca="false">VLOOKUP($D2247,metadata!$B$2:$S$451,3,0)</f>
        <v>Rapid Adaptive Evolution of Photoperiodic Response during Invasion and Range Expansion across a Climatic Gradient</v>
      </c>
      <c r="G2247" s="0" t="str">
        <f aca="false">VLOOKUP($D2247,metadata!$B$2:$S$451,4,0)</f>
        <v>10.1086/664709</v>
      </c>
      <c r="H2247" s="0" t="str">
        <f aca="false">VLOOKUP($D2247,metadata!$B$2:$S$451,5,0)</f>
        <v>y</v>
      </c>
      <c r="I2247" s="0" t="str">
        <f aca="false">VLOOKUP($D2247,metadata!$B$2:$S$451,6,0)</f>
        <v>a</v>
      </c>
      <c r="J2247" s="0" t="str">
        <f aca="false">VLOOKUP($D2247,metadata!$B$2:$S$451,7,0)</f>
        <v>i</v>
      </c>
      <c r="K2247" s="0" t="n">
        <f aca="false">VLOOKUP($D2247,metadata!$B$2:$S$451,8,0)</f>
        <v>21</v>
      </c>
      <c r="L2247" s="0" t="n">
        <f aca="false">VLOOKUP($D2247,metadata!$B$2:$S$451,9,0)</f>
        <v>12</v>
      </c>
      <c r="M2247" s="0" t="str">
        <f aca="false">VLOOKUP($D2247,metadata!$B$2:$S$451,10,0)</f>
        <v/>
      </c>
      <c r="N2247" s="0" t="str">
        <f aca="false">VLOOKUP($D2247,metadata!$B$2:$S$451,11,0)</f>
        <v>Aedes albopictus</v>
      </c>
      <c r="O2247" s="0" t="str">
        <f aca="false">VLOOKUP($D2247,metadata!$B$2:$S$451,12,0)</f>
        <v>diptera</v>
      </c>
      <c r="P2247" s="0" t="str">
        <f aca="false">VLOOKUP($D2247,metadata!$B$2:$S$451,13,0)</f>
        <v>HIR</v>
      </c>
      <c r="Q2247" s="0" t="n">
        <f aca="false">VLOOKUP($D2247,metadata!$B$2:$S$451,14,0)</f>
        <v>34.3833333333333</v>
      </c>
      <c r="R2247" s="0" t="n">
        <f aca="false">VLOOKUP($D2247,metadata!$B$2:$S$451,15,0)</f>
        <v>132.466666666667</v>
      </c>
      <c r="S2247" s="0" t="str">
        <f aca="false">VLOOKUP($D2247,metadata!$B$2:$S$451,16,0)</f>
        <v/>
      </c>
      <c r="T2247" s="0" t="str">
        <f aca="false">VLOOKUP($D2247,metadata!$B$2:$S$451,17,0)</f>
        <v/>
      </c>
      <c r="U2247" s="0" t="str">
        <f aca="false">VLOOKUP($D2247,metadata!$B$2:$S$451,18,0)</f>
        <v/>
      </c>
      <c r="V2247" s="0" t="n">
        <f aca="false">VLOOKUP($D2247,metadata!$B$2:$Z$451,19,0)</f>
        <v>398.5</v>
      </c>
      <c r="W2247" s="0" t="str">
        <f aca="false">VLOOKUP($D2247,metadata!$B$2:$Z$451,20,0)</f>
        <v>acc</v>
      </c>
      <c r="X2247" s="0" t="str">
        <f aca="false">VLOOKUP($D2247,metadata!$B$2:$Z$451,21,0)</f>
        <v/>
      </c>
      <c r="Y2247" s="0" t="str">
        <f aca="false">VLOOKUP($D2247,metadata!$B$2:$Z$451,22,0)</f>
        <v>55-2</v>
      </c>
      <c r="Z2247" s="0" t="str">
        <f aca="false">VLOOKUP($D2247,metadata!$B$2:$Z$451,23,0)</f>
        <v/>
      </c>
      <c r="AA2247" s="0" t="str">
        <f aca="false">VLOOKUP($D2247,metadata!$B$2:$Z$451,24,0)</f>
        <v/>
      </c>
      <c r="AB2247" s="0" t="str">
        <f aca="false">VLOOKUP($D2247,metadata!$B$2:$Z$451,25,0)</f>
        <v/>
      </c>
      <c r="AC2247" s="0" t="n">
        <v>14.2409828769682</v>
      </c>
      <c r="AD2247" s="0" t="n">
        <v>2.32335274874849</v>
      </c>
      <c r="AF2247" s="0" t="n">
        <f aca="false">IF(AE2247="",V2247,AE2247)</f>
        <v>398.5</v>
      </c>
      <c r="AG2247" s="0" t="n">
        <v>14.25</v>
      </c>
      <c r="AH2247" s="0" t="n">
        <v>2012</v>
      </c>
      <c r="AI2247" s="0" t="s">
        <v>37</v>
      </c>
      <c r="AJ2247" s="0" t="s">
        <v>37</v>
      </c>
    </row>
    <row r="2248" customFormat="false" ht="13.8" hidden="true" customHeight="false" outlineLevel="0" collapsed="false">
      <c r="C2248" s="0" t="n">
        <v>2256</v>
      </c>
      <c r="D2248" s="3" t="str">
        <f aca="false">VLOOKUP(C2248,$A$1:$B$451,2)</f>
        <v>55-HIR</v>
      </c>
      <c r="E2248" s="0" t="str">
        <f aca="false">VLOOKUP($D2248,metadata!$B$2:$S$451,2,0)</f>
        <v>Urbanski, J; Mogi, M; O'Donnell, D; DeCotiis, M; Toma, T; Armbruster, P</v>
      </c>
      <c r="F2248" s="0" t="str">
        <f aca="false">VLOOKUP($D2248,metadata!$B$2:$S$451,3,0)</f>
        <v>Rapid Adaptive Evolution of Photoperiodic Response during Invasion and Range Expansion across a Climatic Gradient</v>
      </c>
      <c r="G2248" s="0" t="str">
        <f aca="false">VLOOKUP($D2248,metadata!$B$2:$S$451,4,0)</f>
        <v>10.1086/664709</v>
      </c>
      <c r="H2248" s="0" t="str">
        <f aca="false">VLOOKUP($D2248,metadata!$B$2:$S$451,5,0)</f>
        <v>y</v>
      </c>
      <c r="I2248" s="0" t="str">
        <f aca="false">VLOOKUP($D2248,metadata!$B$2:$S$451,6,0)</f>
        <v>a</v>
      </c>
      <c r="J2248" s="0" t="str">
        <f aca="false">VLOOKUP($D2248,metadata!$B$2:$S$451,7,0)</f>
        <v>i</v>
      </c>
      <c r="K2248" s="0" t="n">
        <f aca="false">VLOOKUP($D2248,metadata!$B$2:$S$451,8,0)</f>
        <v>21</v>
      </c>
      <c r="L2248" s="0" t="n">
        <f aca="false">VLOOKUP($D2248,metadata!$B$2:$S$451,9,0)</f>
        <v>12</v>
      </c>
      <c r="M2248" s="0" t="str">
        <f aca="false">VLOOKUP($D2248,metadata!$B$2:$S$451,10,0)</f>
        <v/>
      </c>
      <c r="N2248" s="0" t="str">
        <f aca="false">VLOOKUP($D2248,metadata!$B$2:$S$451,11,0)</f>
        <v>Aedes albopictus</v>
      </c>
      <c r="O2248" s="0" t="str">
        <f aca="false">VLOOKUP($D2248,metadata!$B$2:$S$451,12,0)</f>
        <v>diptera</v>
      </c>
      <c r="P2248" s="0" t="str">
        <f aca="false">VLOOKUP($D2248,metadata!$B$2:$S$451,13,0)</f>
        <v>HIR</v>
      </c>
      <c r="Q2248" s="0" t="n">
        <f aca="false">VLOOKUP($D2248,metadata!$B$2:$S$451,14,0)</f>
        <v>34.3833333333333</v>
      </c>
      <c r="R2248" s="0" t="n">
        <f aca="false">VLOOKUP($D2248,metadata!$B$2:$S$451,15,0)</f>
        <v>132.466666666667</v>
      </c>
      <c r="S2248" s="0" t="str">
        <f aca="false">VLOOKUP($D2248,metadata!$B$2:$S$451,16,0)</f>
        <v/>
      </c>
      <c r="T2248" s="0" t="str">
        <f aca="false">VLOOKUP($D2248,metadata!$B$2:$S$451,17,0)</f>
        <v/>
      </c>
      <c r="U2248" s="0" t="str">
        <f aca="false">VLOOKUP($D2248,metadata!$B$2:$S$451,18,0)</f>
        <v/>
      </c>
      <c r="V2248" s="0" t="n">
        <f aca="false">VLOOKUP($D2248,metadata!$B$2:$Z$451,19,0)</f>
        <v>398.5</v>
      </c>
      <c r="W2248" s="0" t="str">
        <f aca="false">VLOOKUP($D2248,metadata!$B$2:$Z$451,20,0)</f>
        <v>acc</v>
      </c>
      <c r="X2248" s="0" t="str">
        <f aca="false">VLOOKUP($D2248,metadata!$B$2:$Z$451,21,0)</f>
        <v/>
      </c>
      <c r="Y2248" s="0" t="str">
        <f aca="false">VLOOKUP($D2248,metadata!$B$2:$Z$451,22,0)</f>
        <v>55-2</v>
      </c>
      <c r="Z2248" s="0" t="str">
        <f aca="false">VLOOKUP($D2248,metadata!$B$2:$Z$451,23,0)</f>
        <v/>
      </c>
      <c r="AA2248" s="0" t="str">
        <f aca="false">VLOOKUP($D2248,metadata!$B$2:$Z$451,24,0)</f>
        <v/>
      </c>
      <c r="AB2248" s="0" t="str">
        <f aca="false">VLOOKUP($D2248,metadata!$B$2:$Z$451,25,0)</f>
        <v/>
      </c>
      <c r="AC2248" s="0" t="n">
        <v>14.4621172006717</v>
      </c>
      <c r="AD2248" s="0" t="n">
        <v>0.0337847715142345</v>
      </c>
      <c r="AF2248" s="0" t="n">
        <f aca="false">IF(AE2248="",V2248,AE2248)</f>
        <v>398.5</v>
      </c>
      <c r="AG2248" s="0" t="n">
        <v>14.5</v>
      </c>
      <c r="AH2248" s="0" t="n">
        <v>2012</v>
      </c>
      <c r="AI2248" s="0" t="s">
        <v>37</v>
      </c>
      <c r="AJ2248" s="0" t="s">
        <v>37</v>
      </c>
    </row>
    <row r="2249" customFormat="false" ht="13.8" hidden="true" customHeight="false" outlineLevel="0" collapsed="false">
      <c r="C2249" s="0" t="n">
        <v>2257</v>
      </c>
      <c r="D2249" s="3" t="str">
        <f aca="false">VLOOKUP(C2249,$A$1:$B$451,2)</f>
        <v>55-HIR</v>
      </c>
      <c r="E2249" s="0" t="str">
        <f aca="false">VLOOKUP($D2249,metadata!$B$2:$S$451,2,0)</f>
        <v>Urbanski, J; Mogi, M; O'Donnell, D; DeCotiis, M; Toma, T; Armbruster, P</v>
      </c>
      <c r="F2249" s="0" t="str">
        <f aca="false">VLOOKUP($D2249,metadata!$B$2:$S$451,3,0)</f>
        <v>Rapid Adaptive Evolution of Photoperiodic Response during Invasion and Range Expansion across a Climatic Gradient</v>
      </c>
      <c r="G2249" s="0" t="str">
        <f aca="false">VLOOKUP($D2249,metadata!$B$2:$S$451,4,0)</f>
        <v>10.1086/664709</v>
      </c>
      <c r="H2249" s="0" t="str">
        <f aca="false">VLOOKUP($D2249,metadata!$B$2:$S$451,5,0)</f>
        <v>y</v>
      </c>
      <c r="I2249" s="0" t="str">
        <f aca="false">VLOOKUP($D2249,metadata!$B$2:$S$451,6,0)</f>
        <v>a</v>
      </c>
      <c r="J2249" s="0" t="str">
        <f aca="false">VLOOKUP($D2249,metadata!$B$2:$S$451,7,0)</f>
        <v>i</v>
      </c>
      <c r="K2249" s="0" t="n">
        <f aca="false">VLOOKUP($D2249,metadata!$B$2:$S$451,8,0)</f>
        <v>21</v>
      </c>
      <c r="L2249" s="0" t="n">
        <f aca="false">VLOOKUP($D2249,metadata!$B$2:$S$451,9,0)</f>
        <v>12</v>
      </c>
      <c r="M2249" s="0" t="str">
        <f aca="false">VLOOKUP($D2249,metadata!$B$2:$S$451,10,0)</f>
        <v/>
      </c>
      <c r="N2249" s="0" t="str">
        <f aca="false">VLOOKUP($D2249,metadata!$B$2:$S$451,11,0)</f>
        <v>Aedes albopictus</v>
      </c>
      <c r="O2249" s="0" t="str">
        <f aca="false">VLOOKUP($D2249,metadata!$B$2:$S$451,12,0)</f>
        <v>diptera</v>
      </c>
      <c r="P2249" s="0" t="str">
        <f aca="false">VLOOKUP($D2249,metadata!$B$2:$S$451,13,0)</f>
        <v>HIR</v>
      </c>
      <c r="Q2249" s="0" t="n">
        <f aca="false">VLOOKUP($D2249,metadata!$B$2:$S$451,14,0)</f>
        <v>34.3833333333333</v>
      </c>
      <c r="R2249" s="0" t="n">
        <f aca="false">VLOOKUP($D2249,metadata!$B$2:$S$451,15,0)</f>
        <v>132.466666666667</v>
      </c>
      <c r="S2249" s="0" t="str">
        <f aca="false">VLOOKUP($D2249,metadata!$B$2:$S$451,16,0)</f>
        <v/>
      </c>
      <c r="T2249" s="0" t="str">
        <f aca="false">VLOOKUP($D2249,metadata!$B$2:$S$451,17,0)</f>
        <v/>
      </c>
      <c r="U2249" s="0" t="str">
        <f aca="false">VLOOKUP($D2249,metadata!$B$2:$S$451,18,0)</f>
        <v/>
      </c>
      <c r="V2249" s="0" t="n">
        <f aca="false">VLOOKUP($D2249,metadata!$B$2:$Z$451,19,0)</f>
        <v>398.5</v>
      </c>
      <c r="W2249" s="0" t="str">
        <f aca="false">VLOOKUP($D2249,metadata!$B$2:$Z$451,20,0)</f>
        <v>acc</v>
      </c>
      <c r="X2249" s="0" t="str">
        <f aca="false">VLOOKUP($D2249,metadata!$B$2:$Z$451,21,0)</f>
        <v/>
      </c>
      <c r="Y2249" s="0" t="str">
        <f aca="false">VLOOKUP($D2249,metadata!$B$2:$Z$451,22,0)</f>
        <v>55-2</v>
      </c>
      <c r="Z2249" s="0" t="str">
        <f aca="false">VLOOKUP($D2249,metadata!$B$2:$Z$451,23,0)</f>
        <v/>
      </c>
      <c r="AA2249" s="0" t="str">
        <f aca="false">VLOOKUP($D2249,metadata!$B$2:$Z$451,24,0)</f>
        <v/>
      </c>
      <c r="AB2249" s="0" t="str">
        <f aca="false">VLOOKUP($D2249,metadata!$B$2:$Z$451,25,0)</f>
        <v/>
      </c>
      <c r="AC2249" s="0" t="n">
        <v>15.985212665391</v>
      </c>
      <c r="AD2249" s="0" t="n">
        <v>0.000324853572237771</v>
      </c>
      <c r="AF2249" s="0" t="n">
        <f aca="false">IF(AE2249="",V2249,AE2249)</f>
        <v>398.5</v>
      </c>
      <c r="AG2249" s="0" t="n">
        <v>16</v>
      </c>
      <c r="AH2249" s="0" t="n">
        <v>2012</v>
      </c>
      <c r="AI2249" s="0" t="s">
        <v>37</v>
      </c>
      <c r="AJ2249" s="0" t="s">
        <v>37</v>
      </c>
    </row>
    <row r="2250" customFormat="false" ht="13.8" hidden="true" customHeight="false" outlineLevel="0" collapsed="false">
      <c r="C2250" s="0" t="n">
        <v>2258</v>
      </c>
      <c r="D2250" s="3" t="str">
        <f aca="false">VLOOKUP(C2250,$A$1:$B$451,2)</f>
        <v>55-JACK</v>
      </c>
      <c r="E2250" s="0" t="str">
        <f aca="false">VLOOKUP($D2250,metadata!$B$2:$S$451,2,0)</f>
        <v>Urbanski, J; Mogi, M; O'Donnell, D; DeCotiis, M; Toma, T; Armbruster, P</v>
      </c>
      <c r="F2250" s="0" t="str">
        <f aca="false">VLOOKUP($D2250,metadata!$B$2:$S$451,3,0)</f>
        <v>Rapid Adaptive Evolution of Photoperiodic Response during Invasion and Range Expansion across a Climatic Gradient</v>
      </c>
      <c r="G2250" s="0" t="str">
        <f aca="false">VLOOKUP($D2250,metadata!$B$2:$S$451,4,0)</f>
        <v>10.1086/664709</v>
      </c>
      <c r="H2250" s="0" t="str">
        <f aca="false">VLOOKUP($D2250,metadata!$B$2:$S$451,5,0)</f>
        <v>y</v>
      </c>
      <c r="I2250" s="0" t="str">
        <f aca="false">VLOOKUP($D2250,metadata!$B$2:$S$451,6,0)</f>
        <v>a</v>
      </c>
      <c r="J2250" s="0" t="str">
        <f aca="false">VLOOKUP($D2250,metadata!$B$2:$S$451,7,0)</f>
        <v>i</v>
      </c>
      <c r="K2250" s="0" t="n">
        <f aca="false">VLOOKUP($D2250,metadata!$B$2:$S$451,8,0)</f>
        <v>21</v>
      </c>
      <c r="L2250" s="0" t="n">
        <f aca="false">VLOOKUP($D2250,metadata!$B$2:$S$451,9,0)</f>
        <v>12</v>
      </c>
      <c r="M2250" s="0" t="str">
        <f aca="false">VLOOKUP($D2250,metadata!$B$2:$S$451,10,0)</f>
        <v/>
      </c>
      <c r="N2250" s="0" t="str">
        <f aca="false">VLOOKUP($D2250,metadata!$B$2:$S$451,11,0)</f>
        <v>Aedes albopictus</v>
      </c>
      <c r="O2250" s="0" t="str">
        <f aca="false">VLOOKUP($D2250,metadata!$B$2:$S$451,12,0)</f>
        <v>diptera</v>
      </c>
      <c r="P2250" s="0" t="str">
        <f aca="false">VLOOKUP($D2250,metadata!$B$2:$S$451,13,0)</f>
        <v>JACK</v>
      </c>
      <c r="Q2250" s="0" t="n">
        <f aca="false">VLOOKUP($D2250,metadata!$B$2:$S$451,14,0)</f>
        <v>30.3166666666667</v>
      </c>
      <c r="R2250" s="0" t="n">
        <f aca="false">VLOOKUP($D2250,metadata!$B$2:$S$451,15,0)</f>
        <v>-81.7833333333333</v>
      </c>
      <c r="S2250" s="0" t="str">
        <f aca="false">VLOOKUP($D2250,metadata!$B$2:$S$451,16,0)</f>
        <v/>
      </c>
      <c r="T2250" s="0" t="str">
        <f aca="false">VLOOKUP($D2250,metadata!$B$2:$S$451,17,0)</f>
        <v/>
      </c>
      <c r="U2250" s="0" t="str">
        <f aca="false">VLOOKUP($D2250,metadata!$B$2:$S$451,18,0)</f>
        <v/>
      </c>
      <c r="V2250" s="0" t="n">
        <f aca="false">VLOOKUP($D2250,metadata!$B$2:$Z$451,19,0)</f>
        <v>410.5</v>
      </c>
      <c r="W2250" s="0" t="str">
        <f aca="false">VLOOKUP($D2250,metadata!$B$2:$Z$451,20,0)</f>
        <v>acc</v>
      </c>
      <c r="X2250" s="0" t="str">
        <f aca="false">VLOOKUP($D2250,metadata!$B$2:$Z$451,21,0)</f>
        <v/>
      </c>
      <c r="Y2250" s="0" t="str">
        <f aca="false">VLOOKUP($D2250,metadata!$B$2:$Z$451,22,0)</f>
        <v>55-3</v>
      </c>
      <c r="Z2250" s="0" t="str">
        <f aca="false">VLOOKUP($D2250,metadata!$B$2:$Z$451,23,0)</f>
        <v/>
      </c>
      <c r="AA2250" s="0" t="str">
        <f aca="false">VLOOKUP($D2250,metadata!$B$2:$Z$451,24,0)</f>
        <v/>
      </c>
      <c r="AB2250" s="0" t="str">
        <f aca="false">VLOOKUP($D2250,metadata!$B$2:$Z$451,25,0)</f>
        <v/>
      </c>
      <c r="AC2250" s="0" t="n">
        <v>8</v>
      </c>
      <c r="AD2250" s="0" t="n">
        <v>62.686567164179</v>
      </c>
      <c r="AF2250" s="0" t="n">
        <f aca="false">IF(AE2250="",V2250,AE2250)</f>
        <v>410.5</v>
      </c>
      <c r="AG2250" s="0" t="n">
        <v>8</v>
      </c>
      <c r="AH2250" s="0" t="n">
        <v>2012</v>
      </c>
      <c r="AI2250" s="0" t="s">
        <v>37</v>
      </c>
      <c r="AJ2250" s="0" t="s">
        <v>37</v>
      </c>
    </row>
    <row r="2251" customFormat="false" ht="13.8" hidden="true" customHeight="false" outlineLevel="0" collapsed="false">
      <c r="C2251" s="0" t="n">
        <v>2259</v>
      </c>
      <c r="D2251" s="3" t="str">
        <f aca="false">VLOOKUP(C2251,$A$1:$B$451,2)</f>
        <v>55-JACK</v>
      </c>
      <c r="E2251" s="0" t="str">
        <f aca="false">VLOOKUP($D2251,metadata!$B$2:$S$451,2,0)</f>
        <v>Urbanski, J; Mogi, M; O'Donnell, D; DeCotiis, M; Toma, T; Armbruster, P</v>
      </c>
      <c r="F2251" s="0" t="str">
        <f aca="false">VLOOKUP($D2251,metadata!$B$2:$S$451,3,0)</f>
        <v>Rapid Adaptive Evolution of Photoperiodic Response during Invasion and Range Expansion across a Climatic Gradient</v>
      </c>
      <c r="G2251" s="0" t="str">
        <f aca="false">VLOOKUP($D2251,metadata!$B$2:$S$451,4,0)</f>
        <v>10.1086/664709</v>
      </c>
      <c r="H2251" s="0" t="str">
        <f aca="false">VLOOKUP($D2251,metadata!$B$2:$S$451,5,0)</f>
        <v>y</v>
      </c>
      <c r="I2251" s="0" t="str">
        <f aca="false">VLOOKUP($D2251,metadata!$B$2:$S$451,6,0)</f>
        <v>a</v>
      </c>
      <c r="J2251" s="0" t="str">
        <f aca="false">VLOOKUP($D2251,metadata!$B$2:$S$451,7,0)</f>
        <v>i</v>
      </c>
      <c r="K2251" s="0" t="n">
        <f aca="false">VLOOKUP($D2251,metadata!$B$2:$S$451,8,0)</f>
        <v>21</v>
      </c>
      <c r="L2251" s="0" t="n">
        <f aca="false">VLOOKUP($D2251,metadata!$B$2:$S$451,9,0)</f>
        <v>12</v>
      </c>
      <c r="M2251" s="0" t="str">
        <f aca="false">VLOOKUP($D2251,metadata!$B$2:$S$451,10,0)</f>
        <v/>
      </c>
      <c r="N2251" s="0" t="str">
        <f aca="false">VLOOKUP($D2251,metadata!$B$2:$S$451,11,0)</f>
        <v>Aedes albopictus</v>
      </c>
      <c r="O2251" s="0" t="str">
        <f aca="false">VLOOKUP($D2251,metadata!$B$2:$S$451,12,0)</f>
        <v>diptera</v>
      </c>
      <c r="P2251" s="0" t="str">
        <f aca="false">VLOOKUP($D2251,metadata!$B$2:$S$451,13,0)</f>
        <v>JACK</v>
      </c>
      <c r="Q2251" s="0" t="n">
        <f aca="false">VLOOKUP($D2251,metadata!$B$2:$S$451,14,0)</f>
        <v>30.3166666666667</v>
      </c>
      <c r="R2251" s="0" t="n">
        <f aca="false">VLOOKUP($D2251,metadata!$B$2:$S$451,15,0)</f>
        <v>-81.7833333333333</v>
      </c>
      <c r="S2251" s="0" t="str">
        <f aca="false">VLOOKUP($D2251,metadata!$B$2:$S$451,16,0)</f>
        <v/>
      </c>
      <c r="T2251" s="0" t="str">
        <f aca="false">VLOOKUP($D2251,metadata!$B$2:$S$451,17,0)</f>
        <v/>
      </c>
      <c r="U2251" s="0" t="str">
        <f aca="false">VLOOKUP($D2251,metadata!$B$2:$S$451,18,0)</f>
        <v/>
      </c>
      <c r="V2251" s="0" t="n">
        <f aca="false">VLOOKUP($D2251,metadata!$B$2:$Z$451,19,0)</f>
        <v>410.5</v>
      </c>
      <c r="W2251" s="0" t="str">
        <f aca="false">VLOOKUP($D2251,metadata!$B$2:$Z$451,20,0)</f>
        <v>acc</v>
      </c>
      <c r="X2251" s="0" t="str">
        <f aca="false">VLOOKUP($D2251,metadata!$B$2:$Z$451,21,0)</f>
        <v/>
      </c>
      <c r="Y2251" s="0" t="str">
        <f aca="false">VLOOKUP($D2251,metadata!$B$2:$Z$451,22,0)</f>
        <v>55-3</v>
      </c>
      <c r="Z2251" s="0" t="str">
        <f aca="false">VLOOKUP($D2251,metadata!$B$2:$Z$451,23,0)</f>
        <v/>
      </c>
      <c r="AA2251" s="0" t="str">
        <f aca="false">VLOOKUP($D2251,metadata!$B$2:$Z$451,24,0)</f>
        <v/>
      </c>
      <c r="AB2251" s="0" t="str">
        <f aca="false">VLOOKUP($D2251,metadata!$B$2:$Z$451,25,0)</f>
        <v/>
      </c>
      <c r="AC2251" s="0" t="n">
        <v>11.9686028257456</v>
      </c>
      <c r="AD2251" s="0" t="n">
        <v>54.1767614049063</v>
      </c>
      <c r="AF2251" s="0" t="n">
        <f aca="false">IF(AE2251="",V2251,AE2251)</f>
        <v>410.5</v>
      </c>
      <c r="AG2251" s="0" t="n">
        <v>12</v>
      </c>
      <c r="AH2251" s="0" t="n">
        <v>2012</v>
      </c>
      <c r="AI2251" s="0" t="s">
        <v>37</v>
      </c>
      <c r="AJ2251" s="0" t="s">
        <v>37</v>
      </c>
    </row>
    <row r="2252" customFormat="false" ht="13.8" hidden="true" customHeight="false" outlineLevel="0" collapsed="false">
      <c r="C2252" s="0" t="n">
        <v>2260</v>
      </c>
      <c r="D2252" s="3" t="str">
        <f aca="false">VLOOKUP(C2252,$A$1:$B$451,2)</f>
        <v>55-JACK</v>
      </c>
      <c r="E2252" s="0" t="str">
        <f aca="false">VLOOKUP($D2252,metadata!$B$2:$S$451,2,0)</f>
        <v>Urbanski, J; Mogi, M; O'Donnell, D; DeCotiis, M; Toma, T; Armbruster, P</v>
      </c>
      <c r="F2252" s="0" t="str">
        <f aca="false">VLOOKUP($D2252,metadata!$B$2:$S$451,3,0)</f>
        <v>Rapid Adaptive Evolution of Photoperiodic Response during Invasion and Range Expansion across a Climatic Gradient</v>
      </c>
      <c r="G2252" s="0" t="str">
        <f aca="false">VLOOKUP($D2252,metadata!$B$2:$S$451,4,0)</f>
        <v>10.1086/664709</v>
      </c>
      <c r="H2252" s="0" t="str">
        <f aca="false">VLOOKUP($D2252,metadata!$B$2:$S$451,5,0)</f>
        <v>y</v>
      </c>
      <c r="I2252" s="0" t="str">
        <f aca="false">VLOOKUP($D2252,metadata!$B$2:$S$451,6,0)</f>
        <v>a</v>
      </c>
      <c r="J2252" s="0" t="str">
        <f aca="false">VLOOKUP($D2252,metadata!$B$2:$S$451,7,0)</f>
        <v>i</v>
      </c>
      <c r="K2252" s="0" t="n">
        <f aca="false">VLOOKUP($D2252,metadata!$B$2:$S$451,8,0)</f>
        <v>21</v>
      </c>
      <c r="L2252" s="0" t="n">
        <f aca="false">VLOOKUP($D2252,metadata!$B$2:$S$451,9,0)</f>
        <v>12</v>
      </c>
      <c r="M2252" s="0" t="str">
        <f aca="false">VLOOKUP($D2252,metadata!$B$2:$S$451,10,0)</f>
        <v/>
      </c>
      <c r="N2252" s="0" t="str">
        <f aca="false">VLOOKUP($D2252,metadata!$B$2:$S$451,11,0)</f>
        <v>Aedes albopictus</v>
      </c>
      <c r="O2252" s="0" t="str">
        <f aca="false">VLOOKUP($D2252,metadata!$B$2:$S$451,12,0)</f>
        <v>diptera</v>
      </c>
      <c r="P2252" s="0" t="str">
        <f aca="false">VLOOKUP($D2252,metadata!$B$2:$S$451,13,0)</f>
        <v>JACK</v>
      </c>
      <c r="Q2252" s="0" t="n">
        <f aca="false">VLOOKUP($D2252,metadata!$B$2:$S$451,14,0)</f>
        <v>30.3166666666667</v>
      </c>
      <c r="R2252" s="0" t="n">
        <f aca="false">VLOOKUP($D2252,metadata!$B$2:$S$451,15,0)</f>
        <v>-81.7833333333333</v>
      </c>
      <c r="S2252" s="0" t="str">
        <f aca="false">VLOOKUP($D2252,metadata!$B$2:$S$451,16,0)</f>
        <v/>
      </c>
      <c r="T2252" s="0" t="str">
        <f aca="false">VLOOKUP($D2252,metadata!$B$2:$S$451,17,0)</f>
        <v/>
      </c>
      <c r="U2252" s="0" t="str">
        <f aca="false">VLOOKUP($D2252,metadata!$B$2:$S$451,18,0)</f>
        <v/>
      </c>
      <c r="V2252" s="0" t="n">
        <f aca="false">VLOOKUP($D2252,metadata!$B$2:$Z$451,19,0)</f>
        <v>410.5</v>
      </c>
      <c r="W2252" s="0" t="str">
        <f aca="false">VLOOKUP($D2252,metadata!$B$2:$Z$451,20,0)</f>
        <v>acc</v>
      </c>
      <c r="X2252" s="0" t="str">
        <f aca="false">VLOOKUP($D2252,metadata!$B$2:$Z$451,21,0)</f>
        <v/>
      </c>
      <c r="Y2252" s="0" t="str">
        <f aca="false">VLOOKUP($D2252,metadata!$B$2:$Z$451,22,0)</f>
        <v>55-3</v>
      </c>
      <c r="Z2252" s="0" t="str">
        <f aca="false">VLOOKUP($D2252,metadata!$B$2:$Z$451,23,0)</f>
        <v/>
      </c>
      <c r="AA2252" s="0" t="str">
        <f aca="false">VLOOKUP($D2252,metadata!$B$2:$Z$451,24,0)</f>
        <v/>
      </c>
      <c r="AB2252" s="0" t="str">
        <f aca="false">VLOOKUP($D2252,metadata!$B$2:$Z$451,25,0)</f>
        <v/>
      </c>
      <c r="AC2252" s="0" t="n">
        <v>12.5086342229199</v>
      </c>
      <c r="AD2252" s="0" t="n">
        <v>46.6051219569343</v>
      </c>
      <c r="AF2252" s="0" t="n">
        <f aca="false">IF(AE2252="",V2252,AE2252)</f>
        <v>410.5</v>
      </c>
      <c r="AG2252" s="0" t="n">
        <v>12.5</v>
      </c>
      <c r="AH2252" s="0" t="n">
        <v>2012</v>
      </c>
      <c r="AI2252" s="0" t="s">
        <v>37</v>
      </c>
      <c r="AJ2252" s="0" t="s">
        <v>37</v>
      </c>
    </row>
    <row r="2253" customFormat="false" ht="13.8" hidden="true" customHeight="false" outlineLevel="0" collapsed="false">
      <c r="C2253" s="0" t="n">
        <v>2261</v>
      </c>
      <c r="D2253" s="3" t="str">
        <f aca="false">VLOOKUP(C2253,$A$1:$B$451,2)</f>
        <v>55-JACK</v>
      </c>
      <c r="E2253" s="0" t="str">
        <f aca="false">VLOOKUP($D2253,metadata!$B$2:$S$451,2,0)</f>
        <v>Urbanski, J; Mogi, M; O'Donnell, D; DeCotiis, M; Toma, T; Armbruster, P</v>
      </c>
      <c r="F2253" s="0" t="str">
        <f aca="false">VLOOKUP($D2253,metadata!$B$2:$S$451,3,0)</f>
        <v>Rapid Adaptive Evolution of Photoperiodic Response during Invasion and Range Expansion across a Climatic Gradient</v>
      </c>
      <c r="G2253" s="0" t="str">
        <f aca="false">VLOOKUP($D2253,metadata!$B$2:$S$451,4,0)</f>
        <v>10.1086/664709</v>
      </c>
      <c r="H2253" s="0" t="str">
        <f aca="false">VLOOKUP($D2253,metadata!$B$2:$S$451,5,0)</f>
        <v>y</v>
      </c>
      <c r="I2253" s="0" t="str">
        <f aca="false">VLOOKUP($D2253,metadata!$B$2:$S$451,6,0)</f>
        <v>a</v>
      </c>
      <c r="J2253" s="0" t="str">
        <f aca="false">VLOOKUP($D2253,metadata!$B$2:$S$451,7,0)</f>
        <v>i</v>
      </c>
      <c r="K2253" s="0" t="n">
        <f aca="false">VLOOKUP($D2253,metadata!$B$2:$S$451,8,0)</f>
        <v>21</v>
      </c>
      <c r="L2253" s="0" t="n">
        <f aca="false">VLOOKUP($D2253,metadata!$B$2:$S$451,9,0)</f>
        <v>12</v>
      </c>
      <c r="M2253" s="0" t="str">
        <f aca="false">VLOOKUP($D2253,metadata!$B$2:$S$451,10,0)</f>
        <v/>
      </c>
      <c r="N2253" s="0" t="str">
        <f aca="false">VLOOKUP($D2253,metadata!$B$2:$S$451,11,0)</f>
        <v>Aedes albopictus</v>
      </c>
      <c r="O2253" s="0" t="str">
        <f aca="false">VLOOKUP($D2253,metadata!$B$2:$S$451,12,0)</f>
        <v>diptera</v>
      </c>
      <c r="P2253" s="0" t="str">
        <f aca="false">VLOOKUP($D2253,metadata!$B$2:$S$451,13,0)</f>
        <v>JACK</v>
      </c>
      <c r="Q2253" s="0" t="n">
        <f aca="false">VLOOKUP($D2253,metadata!$B$2:$S$451,14,0)</f>
        <v>30.3166666666667</v>
      </c>
      <c r="R2253" s="0" t="n">
        <f aca="false">VLOOKUP($D2253,metadata!$B$2:$S$451,15,0)</f>
        <v>-81.7833333333333</v>
      </c>
      <c r="S2253" s="0" t="str">
        <f aca="false">VLOOKUP($D2253,metadata!$B$2:$S$451,16,0)</f>
        <v/>
      </c>
      <c r="T2253" s="0" t="str">
        <f aca="false">VLOOKUP($D2253,metadata!$B$2:$S$451,17,0)</f>
        <v/>
      </c>
      <c r="U2253" s="0" t="str">
        <f aca="false">VLOOKUP($D2253,metadata!$B$2:$S$451,18,0)</f>
        <v/>
      </c>
      <c r="V2253" s="0" t="n">
        <f aca="false">VLOOKUP($D2253,metadata!$B$2:$Z$451,19,0)</f>
        <v>410.5</v>
      </c>
      <c r="W2253" s="0" t="str">
        <f aca="false">VLOOKUP($D2253,metadata!$B$2:$Z$451,20,0)</f>
        <v>acc</v>
      </c>
      <c r="X2253" s="0" t="str">
        <f aca="false">VLOOKUP($D2253,metadata!$B$2:$Z$451,21,0)</f>
        <v/>
      </c>
      <c r="Y2253" s="0" t="str">
        <f aca="false">VLOOKUP($D2253,metadata!$B$2:$Z$451,22,0)</f>
        <v>55-3</v>
      </c>
      <c r="Z2253" s="0" t="str">
        <f aca="false">VLOOKUP($D2253,metadata!$B$2:$Z$451,23,0)</f>
        <v/>
      </c>
      <c r="AA2253" s="0" t="str">
        <f aca="false">VLOOKUP($D2253,metadata!$B$2:$Z$451,24,0)</f>
        <v/>
      </c>
      <c r="AB2253" s="0" t="str">
        <f aca="false">VLOOKUP($D2253,metadata!$B$2:$Z$451,25,0)</f>
        <v/>
      </c>
      <c r="AC2253" s="0" t="n">
        <v>12.7472527472527</v>
      </c>
      <c r="AD2253" s="0" t="n">
        <v>25.7274069214367</v>
      </c>
      <c r="AF2253" s="0" t="n">
        <f aca="false">IF(AE2253="",V2253,AE2253)</f>
        <v>410.5</v>
      </c>
      <c r="AG2253" s="0" t="n">
        <v>12.75</v>
      </c>
      <c r="AH2253" s="0" t="n">
        <v>2012</v>
      </c>
      <c r="AI2253" s="0" t="s">
        <v>37</v>
      </c>
      <c r="AJ2253" s="0" t="s">
        <v>37</v>
      </c>
    </row>
    <row r="2254" customFormat="false" ht="13.8" hidden="true" customHeight="false" outlineLevel="0" collapsed="false">
      <c r="C2254" s="0" t="n">
        <v>2262</v>
      </c>
      <c r="D2254" s="3" t="str">
        <f aca="false">VLOOKUP(C2254,$A$1:$B$451,2)</f>
        <v>55-JACK</v>
      </c>
      <c r="E2254" s="0" t="str">
        <f aca="false">VLOOKUP($D2254,metadata!$B$2:$S$451,2,0)</f>
        <v>Urbanski, J; Mogi, M; O'Donnell, D; DeCotiis, M; Toma, T; Armbruster, P</v>
      </c>
      <c r="F2254" s="0" t="str">
        <f aca="false">VLOOKUP($D2254,metadata!$B$2:$S$451,3,0)</f>
        <v>Rapid Adaptive Evolution of Photoperiodic Response during Invasion and Range Expansion across a Climatic Gradient</v>
      </c>
      <c r="G2254" s="0" t="str">
        <f aca="false">VLOOKUP($D2254,metadata!$B$2:$S$451,4,0)</f>
        <v>10.1086/664709</v>
      </c>
      <c r="H2254" s="0" t="str">
        <f aca="false">VLOOKUP($D2254,metadata!$B$2:$S$451,5,0)</f>
        <v>y</v>
      </c>
      <c r="I2254" s="0" t="str">
        <f aca="false">VLOOKUP($D2254,metadata!$B$2:$S$451,6,0)</f>
        <v>a</v>
      </c>
      <c r="J2254" s="0" t="str">
        <f aca="false">VLOOKUP($D2254,metadata!$B$2:$S$451,7,0)</f>
        <v>i</v>
      </c>
      <c r="K2254" s="0" t="n">
        <f aca="false">VLOOKUP($D2254,metadata!$B$2:$S$451,8,0)</f>
        <v>21</v>
      </c>
      <c r="L2254" s="0" t="n">
        <f aca="false">VLOOKUP($D2254,metadata!$B$2:$S$451,9,0)</f>
        <v>12</v>
      </c>
      <c r="M2254" s="0" t="str">
        <f aca="false">VLOOKUP($D2254,metadata!$B$2:$S$451,10,0)</f>
        <v/>
      </c>
      <c r="N2254" s="0" t="str">
        <f aca="false">VLOOKUP($D2254,metadata!$B$2:$S$451,11,0)</f>
        <v>Aedes albopictus</v>
      </c>
      <c r="O2254" s="0" t="str">
        <f aca="false">VLOOKUP($D2254,metadata!$B$2:$S$451,12,0)</f>
        <v>diptera</v>
      </c>
      <c r="P2254" s="0" t="str">
        <f aca="false">VLOOKUP($D2254,metadata!$B$2:$S$451,13,0)</f>
        <v>JACK</v>
      </c>
      <c r="Q2254" s="0" t="n">
        <f aca="false">VLOOKUP($D2254,metadata!$B$2:$S$451,14,0)</f>
        <v>30.3166666666667</v>
      </c>
      <c r="R2254" s="0" t="n">
        <f aca="false">VLOOKUP($D2254,metadata!$B$2:$S$451,15,0)</f>
        <v>-81.7833333333333</v>
      </c>
      <c r="S2254" s="0" t="str">
        <f aca="false">VLOOKUP($D2254,metadata!$B$2:$S$451,16,0)</f>
        <v/>
      </c>
      <c r="T2254" s="0" t="str">
        <f aca="false">VLOOKUP($D2254,metadata!$B$2:$S$451,17,0)</f>
        <v/>
      </c>
      <c r="U2254" s="0" t="str">
        <f aca="false">VLOOKUP($D2254,metadata!$B$2:$S$451,18,0)</f>
        <v/>
      </c>
      <c r="V2254" s="0" t="n">
        <f aca="false">VLOOKUP($D2254,metadata!$B$2:$Z$451,19,0)</f>
        <v>410.5</v>
      </c>
      <c r="W2254" s="0" t="str">
        <f aca="false">VLOOKUP($D2254,metadata!$B$2:$Z$451,20,0)</f>
        <v>acc</v>
      </c>
      <c r="X2254" s="0" t="str">
        <f aca="false">VLOOKUP($D2254,metadata!$B$2:$Z$451,21,0)</f>
        <v/>
      </c>
      <c r="Y2254" s="0" t="str">
        <f aca="false">VLOOKUP($D2254,metadata!$B$2:$Z$451,22,0)</f>
        <v>55-3</v>
      </c>
      <c r="Z2254" s="0" t="str">
        <f aca="false">VLOOKUP($D2254,metadata!$B$2:$Z$451,23,0)</f>
        <v/>
      </c>
      <c r="AA2254" s="0" t="str">
        <f aca="false">VLOOKUP($D2254,metadata!$B$2:$Z$451,24,0)</f>
        <v/>
      </c>
      <c r="AB2254" s="0" t="str">
        <f aca="false">VLOOKUP($D2254,metadata!$B$2:$Z$451,25,0)</f>
        <v/>
      </c>
      <c r="AC2254" s="0" t="n">
        <v>12.9858712715855</v>
      </c>
      <c r="AD2254" s="0" t="n">
        <v>6.04372173668548</v>
      </c>
      <c r="AF2254" s="0" t="n">
        <f aca="false">IF(AE2254="",V2254,AE2254)</f>
        <v>410.5</v>
      </c>
      <c r="AG2254" s="0" t="n">
        <v>13</v>
      </c>
      <c r="AH2254" s="0" t="n">
        <v>2012</v>
      </c>
      <c r="AI2254" s="0" t="s">
        <v>37</v>
      </c>
      <c r="AJ2254" s="0" t="s">
        <v>37</v>
      </c>
    </row>
    <row r="2255" customFormat="false" ht="13.8" hidden="true" customHeight="false" outlineLevel="0" collapsed="false">
      <c r="C2255" s="0" t="n">
        <v>2263</v>
      </c>
      <c r="D2255" s="3" t="str">
        <f aca="false">VLOOKUP(C2255,$A$1:$B$451,2)</f>
        <v>55-JACK</v>
      </c>
      <c r="E2255" s="0" t="str">
        <f aca="false">VLOOKUP($D2255,metadata!$B$2:$S$451,2,0)</f>
        <v>Urbanski, J; Mogi, M; O'Donnell, D; DeCotiis, M; Toma, T; Armbruster, P</v>
      </c>
      <c r="F2255" s="0" t="str">
        <f aca="false">VLOOKUP($D2255,metadata!$B$2:$S$451,3,0)</f>
        <v>Rapid Adaptive Evolution of Photoperiodic Response during Invasion and Range Expansion across a Climatic Gradient</v>
      </c>
      <c r="G2255" s="0" t="str">
        <f aca="false">VLOOKUP($D2255,metadata!$B$2:$S$451,4,0)</f>
        <v>10.1086/664709</v>
      </c>
      <c r="H2255" s="0" t="str">
        <f aca="false">VLOOKUP($D2255,metadata!$B$2:$S$451,5,0)</f>
        <v>y</v>
      </c>
      <c r="I2255" s="0" t="str">
        <f aca="false">VLOOKUP($D2255,metadata!$B$2:$S$451,6,0)</f>
        <v>a</v>
      </c>
      <c r="J2255" s="0" t="str">
        <f aca="false">VLOOKUP($D2255,metadata!$B$2:$S$451,7,0)</f>
        <v>i</v>
      </c>
      <c r="K2255" s="0" t="n">
        <f aca="false">VLOOKUP($D2255,metadata!$B$2:$S$451,8,0)</f>
        <v>21</v>
      </c>
      <c r="L2255" s="0" t="n">
        <f aca="false">VLOOKUP($D2255,metadata!$B$2:$S$451,9,0)</f>
        <v>12</v>
      </c>
      <c r="M2255" s="0" t="str">
        <f aca="false">VLOOKUP($D2255,metadata!$B$2:$S$451,10,0)</f>
        <v/>
      </c>
      <c r="N2255" s="0" t="str">
        <f aca="false">VLOOKUP($D2255,metadata!$B$2:$S$451,11,0)</f>
        <v>Aedes albopictus</v>
      </c>
      <c r="O2255" s="0" t="str">
        <f aca="false">VLOOKUP($D2255,metadata!$B$2:$S$451,12,0)</f>
        <v>diptera</v>
      </c>
      <c r="P2255" s="0" t="str">
        <f aca="false">VLOOKUP($D2255,metadata!$B$2:$S$451,13,0)</f>
        <v>JACK</v>
      </c>
      <c r="Q2255" s="0" t="n">
        <f aca="false">VLOOKUP($D2255,metadata!$B$2:$S$451,14,0)</f>
        <v>30.3166666666667</v>
      </c>
      <c r="R2255" s="0" t="n">
        <f aca="false">VLOOKUP($D2255,metadata!$B$2:$S$451,15,0)</f>
        <v>-81.7833333333333</v>
      </c>
      <c r="S2255" s="0" t="str">
        <f aca="false">VLOOKUP($D2255,metadata!$B$2:$S$451,16,0)</f>
        <v/>
      </c>
      <c r="T2255" s="0" t="str">
        <f aca="false">VLOOKUP($D2255,metadata!$B$2:$S$451,17,0)</f>
        <v/>
      </c>
      <c r="U2255" s="0" t="str">
        <f aca="false">VLOOKUP($D2255,metadata!$B$2:$S$451,18,0)</f>
        <v/>
      </c>
      <c r="V2255" s="0" t="n">
        <f aca="false">VLOOKUP($D2255,metadata!$B$2:$Z$451,19,0)</f>
        <v>410.5</v>
      </c>
      <c r="W2255" s="0" t="str">
        <f aca="false">VLOOKUP($D2255,metadata!$B$2:$Z$451,20,0)</f>
        <v>acc</v>
      </c>
      <c r="X2255" s="0" t="str">
        <f aca="false">VLOOKUP($D2255,metadata!$B$2:$Z$451,21,0)</f>
        <v/>
      </c>
      <c r="Y2255" s="0" t="str">
        <f aca="false">VLOOKUP($D2255,metadata!$B$2:$Z$451,22,0)</f>
        <v>55-3</v>
      </c>
      <c r="Z2255" s="0" t="str">
        <f aca="false">VLOOKUP($D2255,metadata!$B$2:$Z$451,23,0)</f>
        <v/>
      </c>
      <c r="AA2255" s="0" t="str">
        <f aca="false">VLOOKUP($D2255,metadata!$B$2:$Z$451,24,0)</f>
        <v/>
      </c>
      <c r="AB2255" s="0" t="str">
        <f aca="false">VLOOKUP($D2255,metadata!$B$2:$Z$451,25,0)</f>
        <v/>
      </c>
      <c r="AC2255" s="0" t="n">
        <v>13.23704866562</v>
      </c>
      <c r="AD2255" s="0" t="n">
        <v>9.0475409451955</v>
      </c>
      <c r="AF2255" s="0" t="n">
        <f aca="false">IF(AE2255="",V2255,AE2255)</f>
        <v>410.5</v>
      </c>
      <c r="AG2255" s="0" t="n">
        <v>13.25</v>
      </c>
      <c r="AH2255" s="0" t="n">
        <v>2012</v>
      </c>
      <c r="AI2255" s="0" t="s">
        <v>37</v>
      </c>
      <c r="AJ2255" s="0" t="s">
        <v>37</v>
      </c>
    </row>
    <row r="2256" customFormat="false" ht="13.8" hidden="true" customHeight="false" outlineLevel="0" collapsed="false">
      <c r="C2256" s="0" t="n">
        <v>2264</v>
      </c>
      <c r="D2256" s="3" t="str">
        <f aca="false">VLOOKUP(C2256,$A$1:$B$451,2)</f>
        <v>55-JACK</v>
      </c>
      <c r="E2256" s="0" t="str">
        <f aca="false">VLOOKUP($D2256,metadata!$B$2:$S$451,2,0)</f>
        <v>Urbanski, J; Mogi, M; O'Donnell, D; DeCotiis, M; Toma, T; Armbruster, P</v>
      </c>
      <c r="F2256" s="0" t="str">
        <f aca="false">VLOOKUP($D2256,metadata!$B$2:$S$451,3,0)</f>
        <v>Rapid Adaptive Evolution of Photoperiodic Response during Invasion and Range Expansion across a Climatic Gradient</v>
      </c>
      <c r="G2256" s="0" t="str">
        <f aca="false">VLOOKUP($D2256,metadata!$B$2:$S$451,4,0)</f>
        <v>10.1086/664709</v>
      </c>
      <c r="H2256" s="0" t="str">
        <f aca="false">VLOOKUP($D2256,metadata!$B$2:$S$451,5,0)</f>
        <v>y</v>
      </c>
      <c r="I2256" s="0" t="str">
        <f aca="false">VLOOKUP($D2256,metadata!$B$2:$S$451,6,0)</f>
        <v>a</v>
      </c>
      <c r="J2256" s="0" t="str">
        <f aca="false">VLOOKUP($D2256,metadata!$B$2:$S$451,7,0)</f>
        <v>i</v>
      </c>
      <c r="K2256" s="0" t="n">
        <f aca="false">VLOOKUP($D2256,metadata!$B$2:$S$451,8,0)</f>
        <v>21</v>
      </c>
      <c r="L2256" s="0" t="n">
        <f aca="false">VLOOKUP($D2256,metadata!$B$2:$S$451,9,0)</f>
        <v>12</v>
      </c>
      <c r="M2256" s="0" t="str">
        <f aca="false">VLOOKUP($D2256,metadata!$B$2:$S$451,10,0)</f>
        <v/>
      </c>
      <c r="N2256" s="0" t="str">
        <f aca="false">VLOOKUP($D2256,metadata!$B$2:$S$451,11,0)</f>
        <v>Aedes albopictus</v>
      </c>
      <c r="O2256" s="0" t="str">
        <f aca="false">VLOOKUP($D2256,metadata!$B$2:$S$451,12,0)</f>
        <v>diptera</v>
      </c>
      <c r="P2256" s="0" t="str">
        <f aca="false">VLOOKUP($D2256,metadata!$B$2:$S$451,13,0)</f>
        <v>JACK</v>
      </c>
      <c r="Q2256" s="0" t="n">
        <f aca="false">VLOOKUP($D2256,metadata!$B$2:$S$451,14,0)</f>
        <v>30.3166666666667</v>
      </c>
      <c r="R2256" s="0" t="n">
        <f aca="false">VLOOKUP($D2256,metadata!$B$2:$S$451,15,0)</f>
        <v>-81.7833333333333</v>
      </c>
      <c r="S2256" s="0" t="str">
        <f aca="false">VLOOKUP($D2256,metadata!$B$2:$S$451,16,0)</f>
        <v/>
      </c>
      <c r="T2256" s="0" t="str">
        <f aca="false">VLOOKUP($D2256,metadata!$B$2:$S$451,17,0)</f>
        <v/>
      </c>
      <c r="U2256" s="0" t="str">
        <f aca="false">VLOOKUP($D2256,metadata!$B$2:$S$451,18,0)</f>
        <v/>
      </c>
      <c r="V2256" s="0" t="n">
        <f aca="false">VLOOKUP($D2256,metadata!$B$2:$Z$451,19,0)</f>
        <v>410.5</v>
      </c>
      <c r="W2256" s="0" t="str">
        <f aca="false">VLOOKUP($D2256,metadata!$B$2:$Z$451,20,0)</f>
        <v>acc</v>
      </c>
      <c r="X2256" s="0" t="str">
        <f aca="false">VLOOKUP($D2256,metadata!$B$2:$Z$451,21,0)</f>
        <v/>
      </c>
      <c r="Y2256" s="0" t="str">
        <f aca="false">VLOOKUP($D2256,metadata!$B$2:$Z$451,22,0)</f>
        <v>55-3</v>
      </c>
      <c r="Z2256" s="0" t="str">
        <f aca="false">VLOOKUP($D2256,metadata!$B$2:$Z$451,23,0)</f>
        <v/>
      </c>
      <c r="AA2256" s="0" t="str">
        <f aca="false">VLOOKUP($D2256,metadata!$B$2:$Z$451,24,0)</f>
        <v/>
      </c>
      <c r="AB2256" s="0" t="str">
        <f aca="false">VLOOKUP($D2256,metadata!$B$2:$Z$451,25,0)</f>
        <v/>
      </c>
      <c r="AC2256" s="0" t="n">
        <v>13.4756671899529</v>
      </c>
      <c r="AD2256" s="0" t="n">
        <v>1.90116919328006</v>
      </c>
      <c r="AF2256" s="0" t="n">
        <f aca="false">IF(AE2256="",V2256,AE2256)</f>
        <v>410.5</v>
      </c>
      <c r="AG2256" s="0" t="n">
        <v>13.5</v>
      </c>
      <c r="AH2256" s="0" t="n">
        <v>2012</v>
      </c>
      <c r="AI2256" s="0" t="s">
        <v>37</v>
      </c>
      <c r="AJ2256" s="0" t="s">
        <v>37</v>
      </c>
    </row>
    <row r="2257" customFormat="false" ht="13.8" hidden="true" customHeight="false" outlineLevel="0" collapsed="false">
      <c r="C2257" s="0" t="n">
        <v>2265</v>
      </c>
      <c r="D2257" s="3" t="str">
        <f aca="false">VLOOKUP(C2257,$A$1:$B$451,2)</f>
        <v>55-JACK</v>
      </c>
      <c r="E2257" s="0" t="str">
        <f aca="false">VLOOKUP($D2257,metadata!$B$2:$S$451,2,0)</f>
        <v>Urbanski, J; Mogi, M; O'Donnell, D; DeCotiis, M; Toma, T; Armbruster, P</v>
      </c>
      <c r="F2257" s="0" t="str">
        <f aca="false">VLOOKUP($D2257,metadata!$B$2:$S$451,3,0)</f>
        <v>Rapid Adaptive Evolution of Photoperiodic Response during Invasion and Range Expansion across a Climatic Gradient</v>
      </c>
      <c r="G2257" s="0" t="str">
        <f aca="false">VLOOKUP($D2257,metadata!$B$2:$S$451,4,0)</f>
        <v>10.1086/664709</v>
      </c>
      <c r="H2257" s="0" t="str">
        <f aca="false">VLOOKUP($D2257,metadata!$B$2:$S$451,5,0)</f>
        <v>y</v>
      </c>
      <c r="I2257" s="0" t="str">
        <f aca="false">VLOOKUP($D2257,metadata!$B$2:$S$451,6,0)</f>
        <v>a</v>
      </c>
      <c r="J2257" s="0" t="str">
        <f aca="false">VLOOKUP($D2257,metadata!$B$2:$S$451,7,0)</f>
        <v>i</v>
      </c>
      <c r="K2257" s="0" t="n">
        <f aca="false">VLOOKUP($D2257,metadata!$B$2:$S$451,8,0)</f>
        <v>21</v>
      </c>
      <c r="L2257" s="0" t="n">
        <f aca="false">VLOOKUP($D2257,metadata!$B$2:$S$451,9,0)</f>
        <v>12</v>
      </c>
      <c r="M2257" s="0" t="str">
        <f aca="false">VLOOKUP($D2257,metadata!$B$2:$S$451,10,0)</f>
        <v/>
      </c>
      <c r="N2257" s="0" t="str">
        <f aca="false">VLOOKUP($D2257,metadata!$B$2:$S$451,11,0)</f>
        <v>Aedes albopictus</v>
      </c>
      <c r="O2257" s="0" t="str">
        <f aca="false">VLOOKUP($D2257,metadata!$B$2:$S$451,12,0)</f>
        <v>diptera</v>
      </c>
      <c r="P2257" s="0" t="str">
        <f aca="false">VLOOKUP($D2257,metadata!$B$2:$S$451,13,0)</f>
        <v>JACK</v>
      </c>
      <c r="Q2257" s="0" t="n">
        <f aca="false">VLOOKUP($D2257,metadata!$B$2:$S$451,14,0)</f>
        <v>30.3166666666667</v>
      </c>
      <c r="R2257" s="0" t="n">
        <f aca="false">VLOOKUP($D2257,metadata!$B$2:$S$451,15,0)</f>
        <v>-81.7833333333333</v>
      </c>
      <c r="S2257" s="0" t="str">
        <f aca="false">VLOOKUP($D2257,metadata!$B$2:$S$451,16,0)</f>
        <v/>
      </c>
      <c r="T2257" s="0" t="str">
        <f aca="false">VLOOKUP($D2257,metadata!$B$2:$S$451,17,0)</f>
        <v/>
      </c>
      <c r="U2257" s="0" t="str">
        <f aca="false">VLOOKUP($D2257,metadata!$B$2:$S$451,18,0)</f>
        <v/>
      </c>
      <c r="V2257" s="0" t="n">
        <f aca="false">VLOOKUP($D2257,metadata!$B$2:$Z$451,19,0)</f>
        <v>410.5</v>
      </c>
      <c r="W2257" s="0" t="str">
        <f aca="false">VLOOKUP($D2257,metadata!$B$2:$Z$451,20,0)</f>
        <v>acc</v>
      </c>
      <c r="X2257" s="0" t="str">
        <f aca="false">VLOOKUP($D2257,metadata!$B$2:$Z$451,21,0)</f>
        <v/>
      </c>
      <c r="Y2257" s="0" t="str">
        <f aca="false">VLOOKUP($D2257,metadata!$B$2:$Z$451,22,0)</f>
        <v>55-3</v>
      </c>
      <c r="Z2257" s="0" t="str">
        <f aca="false">VLOOKUP($D2257,metadata!$B$2:$Z$451,23,0)</f>
        <v/>
      </c>
      <c r="AA2257" s="0" t="str">
        <f aca="false">VLOOKUP($D2257,metadata!$B$2:$Z$451,24,0)</f>
        <v/>
      </c>
      <c r="AB2257" s="0" t="str">
        <f aca="false">VLOOKUP($D2257,metadata!$B$2:$Z$451,25,0)</f>
        <v/>
      </c>
      <c r="AC2257" s="0" t="n">
        <v>13.7268445839874</v>
      </c>
      <c r="AD2257" s="0" t="n">
        <v>1.91991377492443</v>
      </c>
      <c r="AF2257" s="0" t="n">
        <f aca="false">IF(AE2257="",V2257,AE2257)</f>
        <v>410.5</v>
      </c>
      <c r="AG2257" s="0" t="n">
        <v>13.75</v>
      </c>
      <c r="AH2257" s="0" t="n">
        <v>2012</v>
      </c>
      <c r="AI2257" s="0" t="s">
        <v>37</v>
      </c>
      <c r="AJ2257" s="0" t="s">
        <v>37</v>
      </c>
    </row>
    <row r="2258" customFormat="false" ht="13.8" hidden="true" customHeight="false" outlineLevel="0" collapsed="false">
      <c r="C2258" s="0" t="n">
        <v>2266</v>
      </c>
      <c r="D2258" s="3" t="str">
        <f aca="false">VLOOKUP(C2258,$A$1:$B$451,2)</f>
        <v>55-JACK</v>
      </c>
      <c r="E2258" s="0" t="str">
        <f aca="false">VLOOKUP($D2258,metadata!$B$2:$S$451,2,0)</f>
        <v>Urbanski, J; Mogi, M; O'Donnell, D; DeCotiis, M; Toma, T; Armbruster, P</v>
      </c>
      <c r="F2258" s="0" t="str">
        <f aca="false">VLOOKUP($D2258,metadata!$B$2:$S$451,3,0)</f>
        <v>Rapid Adaptive Evolution of Photoperiodic Response during Invasion and Range Expansion across a Climatic Gradient</v>
      </c>
      <c r="G2258" s="0" t="str">
        <f aca="false">VLOOKUP($D2258,metadata!$B$2:$S$451,4,0)</f>
        <v>10.1086/664709</v>
      </c>
      <c r="H2258" s="0" t="str">
        <f aca="false">VLOOKUP($D2258,metadata!$B$2:$S$451,5,0)</f>
        <v>y</v>
      </c>
      <c r="I2258" s="0" t="str">
        <f aca="false">VLOOKUP($D2258,metadata!$B$2:$S$451,6,0)</f>
        <v>a</v>
      </c>
      <c r="J2258" s="0" t="str">
        <f aca="false">VLOOKUP($D2258,metadata!$B$2:$S$451,7,0)</f>
        <v>i</v>
      </c>
      <c r="K2258" s="0" t="n">
        <f aca="false">VLOOKUP($D2258,metadata!$B$2:$S$451,8,0)</f>
        <v>21</v>
      </c>
      <c r="L2258" s="0" t="n">
        <f aca="false">VLOOKUP($D2258,metadata!$B$2:$S$451,9,0)</f>
        <v>12</v>
      </c>
      <c r="M2258" s="0" t="str">
        <f aca="false">VLOOKUP($D2258,metadata!$B$2:$S$451,10,0)</f>
        <v/>
      </c>
      <c r="N2258" s="0" t="str">
        <f aca="false">VLOOKUP($D2258,metadata!$B$2:$S$451,11,0)</f>
        <v>Aedes albopictus</v>
      </c>
      <c r="O2258" s="0" t="str">
        <f aca="false">VLOOKUP($D2258,metadata!$B$2:$S$451,12,0)</f>
        <v>diptera</v>
      </c>
      <c r="P2258" s="0" t="str">
        <f aca="false">VLOOKUP($D2258,metadata!$B$2:$S$451,13,0)</f>
        <v>JACK</v>
      </c>
      <c r="Q2258" s="0" t="n">
        <f aca="false">VLOOKUP($D2258,metadata!$B$2:$S$451,14,0)</f>
        <v>30.3166666666667</v>
      </c>
      <c r="R2258" s="0" t="n">
        <f aca="false">VLOOKUP($D2258,metadata!$B$2:$S$451,15,0)</f>
        <v>-81.7833333333333</v>
      </c>
      <c r="S2258" s="0" t="str">
        <f aca="false">VLOOKUP($D2258,metadata!$B$2:$S$451,16,0)</f>
        <v/>
      </c>
      <c r="T2258" s="0" t="str">
        <f aca="false">VLOOKUP($D2258,metadata!$B$2:$S$451,17,0)</f>
        <v/>
      </c>
      <c r="U2258" s="0" t="str">
        <f aca="false">VLOOKUP($D2258,metadata!$B$2:$S$451,18,0)</f>
        <v/>
      </c>
      <c r="V2258" s="0" t="n">
        <f aca="false">VLOOKUP($D2258,metadata!$B$2:$Z$451,19,0)</f>
        <v>410.5</v>
      </c>
      <c r="W2258" s="0" t="str">
        <f aca="false">VLOOKUP($D2258,metadata!$B$2:$Z$451,20,0)</f>
        <v>acc</v>
      </c>
      <c r="X2258" s="0" t="str">
        <f aca="false">VLOOKUP($D2258,metadata!$B$2:$Z$451,21,0)</f>
        <v/>
      </c>
      <c r="Y2258" s="0" t="str">
        <f aca="false">VLOOKUP($D2258,metadata!$B$2:$Z$451,22,0)</f>
        <v>55-3</v>
      </c>
      <c r="Z2258" s="0" t="str">
        <f aca="false">VLOOKUP($D2258,metadata!$B$2:$Z$451,23,0)</f>
        <v/>
      </c>
      <c r="AA2258" s="0" t="str">
        <f aca="false">VLOOKUP($D2258,metadata!$B$2:$Z$451,24,0)</f>
        <v/>
      </c>
      <c r="AB2258" s="0" t="str">
        <f aca="false">VLOOKUP($D2258,metadata!$B$2:$Z$451,25,0)</f>
        <v/>
      </c>
      <c r="AC2258" s="0" t="n">
        <v>13.9780219780219</v>
      </c>
      <c r="AD2258" s="0" t="n">
        <v>3.13268820731505</v>
      </c>
      <c r="AF2258" s="0" t="n">
        <f aca="false">IF(AE2258="",V2258,AE2258)</f>
        <v>410.5</v>
      </c>
      <c r="AG2258" s="0" t="n">
        <v>14</v>
      </c>
      <c r="AH2258" s="0" t="n">
        <v>2012</v>
      </c>
      <c r="AI2258" s="0" t="s">
        <v>37</v>
      </c>
      <c r="AJ2258" s="0" t="s">
        <v>37</v>
      </c>
    </row>
    <row r="2259" customFormat="false" ht="13.8" hidden="true" customHeight="false" outlineLevel="0" collapsed="false">
      <c r="C2259" s="0" t="n">
        <v>2267</v>
      </c>
      <c r="D2259" s="3" t="str">
        <f aca="false">VLOOKUP(C2259,$A$1:$B$451,2)</f>
        <v>55-JACK</v>
      </c>
      <c r="E2259" s="0" t="str">
        <f aca="false">VLOOKUP($D2259,metadata!$B$2:$S$451,2,0)</f>
        <v>Urbanski, J; Mogi, M; O'Donnell, D; DeCotiis, M; Toma, T; Armbruster, P</v>
      </c>
      <c r="F2259" s="0" t="str">
        <f aca="false">VLOOKUP($D2259,metadata!$B$2:$S$451,3,0)</f>
        <v>Rapid Adaptive Evolution of Photoperiodic Response during Invasion and Range Expansion across a Climatic Gradient</v>
      </c>
      <c r="G2259" s="0" t="str">
        <f aca="false">VLOOKUP($D2259,metadata!$B$2:$S$451,4,0)</f>
        <v>10.1086/664709</v>
      </c>
      <c r="H2259" s="0" t="str">
        <f aca="false">VLOOKUP($D2259,metadata!$B$2:$S$451,5,0)</f>
        <v>y</v>
      </c>
      <c r="I2259" s="0" t="str">
        <f aca="false">VLOOKUP($D2259,metadata!$B$2:$S$451,6,0)</f>
        <v>a</v>
      </c>
      <c r="J2259" s="0" t="str">
        <f aca="false">VLOOKUP($D2259,metadata!$B$2:$S$451,7,0)</f>
        <v>i</v>
      </c>
      <c r="K2259" s="0" t="n">
        <f aca="false">VLOOKUP($D2259,metadata!$B$2:$S$451,8,0)</f>
        <v>21</v>
      </c>
      <c r="L2259" s="0" t="n">
        <f aca="false">VLOOKUP($D2259,metadata!$B$2:$S$451,9,0)</f>
        <v>12</v>
      </c>
      <c r="M2259" s="0" t="str">
        <f aca="false">VLOOKUP($D2259,metadata!$B$2:$S$451,10,0)</f>
        <v/>
      </c>
      <c r="N2259" s="0" t="str">
        <f aca="false">VLOOKUP($D2259,metadata!$B$2:$S$451,11,0)</f>
        <v>Aedes albopictus</v>
      </c>
      <c r="O2259" s="0" t="str">
        <f aca="false">VLOOKUP($D2259,metadata!$B$2:$S$451,12,0)</f>
        <v>diptera</v>
      </c>
      <c r="P2259" s="0" t="str">
        <f aca="false">VLOOKUP($D2259,metadata!$B$2:$S$451,13,0)</f>
        <v>JACK</v>
      </c>
      <c r="Q2259" s="0" t="n">
        <f aca="false">VLOOKUP($D2259,metadata!$B$2:$S$451,14,0)</f>
        <v>30.3166666666667</v>
      </c>
      <c r="R2259" s="0" t="n">
        <f aca="false">VLOOKUP($D2259,metadata!$B$2:$S$451,15,0)</f>
        <v>-81.7833333333333</v>
      </c>
      <c r="S2259" s="0" t="str">
        <f aca="false">VLOOKUP($D2259,metadata!$B$2:$S$451,16,0)</f>
        <v/>
      </c>
      <c r="T2259" s="0" t="str">
        <f aca="false">VLOOKUP($D2259,metadata!$B$2:$S$451,17,0)</f>
        <v/>
      </c>
      <c r="U2259" s="0" t="str">
        <f aca="false">VLOOKUP($D2259,metadata!$B$2:$S$451,18,0)</f>
        <v/>
      </c>
      <c r="V2259" s="0" t="n">
        <f aca="false">VLOOKUP($D2259,metadata!$B$2:$Z$451,19,0)</f>
        <v>410.5</v>
      </c>
      <c r="W2259" s="0" t="str">
        <f aca="false">VLOOKUP($D2259,metadata!$B$2:$Z$451,20,0)</f>
        <v>acc</v>
      </c>
      <c r="X2259" s="0" t="str">
        <f aca="false">VLOOKUP($D2259,metadata!$B$2:$Z$451,21,0)</f>
        <v/>
      </c>
      <c r="Y2259" s="0" t="str">
        <f aca="false">VLOOKUP($D2259,metadata!$B$2:$Z$451,22,0)</f>
        <v>55-3</v>
      </c>
      <c r="Z2259" s="0" t="str">
        <f aca="false">VLOOKUP($D2259,metadata!$B$2:$Z$451,23,0)</f>
        <v/>
      </c>
      <c r="AA2259" s="0" t="str">
        <f aca="false">VLOOKUP($D2259,metadata!$B$2:$Z$451,24,0)</f>
        <v/>
      </c>
      <c r="AB2259" s="0" t="str">
        <f aca="false">VLOOKUP($D2259,metadata!$B$2:$Z$451,25,0)</f>
        <v/>
      </c>
      <c r="AC2259" s="0" t="n">
        <v>14.204081632653</v>
      </c>
      <c r="AD2259" s="0" t="n">
        <v>0.313737435272614</v>
      </c>
      <c r="AF2259" s="0" t="n">
        <f aca="false">IF(AE2259="",V2259,AE2259)</f>
        <v>410.5</v>
      </c>
      <c r="AG2259" s="0" t="n">
        <v>14.25</v>
      </c>
      <c r="AH2259" s="0" t="n">
        <v>2012</v>
      </c>
      <c r="AI2259" s="0" t="s">
        <v>37</v>
      </c>
      <c r="AJ2259" s="0" t="s">
        <v>37</v>
      </c>
    </row>
    <row r="2260" customFormat="false" ht="13.8" hidden="true" customHeight="false" outlineLevel="0" collapsed="false">
      <c r="C2260" s="0" t="n">
        <v>2268</v>
      </c>
      <c r="D2260" s="3" t="str">
        <f aca="false">VLOOKUP(C2260,$A$1:$B$451,2)</f>
        <v>55-JACK</v>
      </c>
      <c r="E2260" s="0" t="str">
        <f aca="false">VLOOKUP($D2260,metadata!$B$2:$S$451,2,0)</f>
        <v>Urbanski, J; Mogi, M; O'Donnell, D; DeCotiis, M; Toma, T; Armbruster, P</v>
      </c>
      <c r="F2260" s="0" t="str">
        <f aca="false">VLOOKUP($D2260,metadata!$B$2:$S$451,3,0)</f>
        <v>Rapid Adaptive Evolution of Photoperiodic Response during Invasion and Range Expansion across a Climatic Gradient</v>
      </c>
      <c r="G2260" s="0" t="str">
        <f aca="false">VLOOKUP($D2260,metadata!$B$2:$S$451,4,0)</f>
        <v>10.1086/664709</v>
      </c>
      <c r="H2260" s="0" t="str">
        <f aca="false">VLOOKUP($D2260,metadata!$B$2:$S$451,5,0)</f>
        <v>y</v>
      </c>
      <c r="I2260" s="0" t="str">
        <f aca="false">VLOOKUP($D2260,metadata!$B$2:$S$451,6,0)</f>
        <v>a</v>
      </c>
      <c r="J2260" s="0" t="str">
        <f aca="false">VLOOKUP($D2260,metadata!$B$2:$S$451,7,0)</f>
        <v>i</v>
      </c>
      <c r="K2260" s="0" t="n">
        <f aca="false">VLOOKUP($D2260,metadata!$B$2:$S$451,8,0)</f>
        <v>21</v>
      </c>
      <c r="L2260" s="0" t="n">
        <f aca="false">VLOOKUP($D2260,metadata!$B$2:$S$451,9,0)</f>
        <v>12</v>
      </c>
      <c r="M2260" s="0" t="str">
        <f aca="false">VLOOKUP($D2260,metadata!$B$2:$S$451,10,0)</f>
        <v/>
      </c>
      <c r="N2260" s="0" t="str">
        <f aca="false">VLOOKUP($D2260,metadata!$B$2:$S$451,11,0)</f>
        <v>Aedes albopictus</v>
      </c>
      <c r="O2260" s="0" t="str">
        <f aca="false">VLOOKUP($D2260,metadata!$B$2:$S$451,12,0)</f>
        <v>diptera</v>
      </c>
      <c r="P2260" s="0" t="str">
        <f aca="false">VLOOKUP($D2260,metadata!$B$2:$S$451,13,0)</f>
        <v>JACK</v>
      </c>
      <c r="Q2260" s="0" t="n">
        <f aca="false">VLOOKUP($D2260,metadata!$B$2:$S$451,14,0)</f>
        <v>30.3166666666667</v>
      </c>
      <c r="R2260" s="0" t="n">
        <f aca="false">VLOOKUP($D2260,metadata!$B$2:$S$451,15,0)</f>
        <v>-81.7833333333333</v>
      </c>
      <c r="S2260" s="0" t="str">
        <f aca="false">VLOOKUP($D2260,metadata!$B$2:$S$451,16,0)</f>
        <v/>
      </c>
      <c r="T2260" s="0" t="str">
        <f aca="false">VLOOKUP($D2260,metadata!$B$2:$S$451,17,0)</f>
        <v/>
      </c>
      <c r="U2260" s="0" t="str">
        <f aca="false">VLOOKUP($D2260,metadata!$B$2:$S$451,18,0)</f>
        <v/>
      </c>
      <c r="V2260" s="0" t="n">
        <f aca="false">VLOOKUP($D2260,metadata!$B$2:$Z$451,19,0)</f>
        <v>410.5</v>
      </c>
      <c r="W2260" s="0" t="str">
        <f aca="false">VLOOKUP($D2260,metadata!$B$2:$Z$451,20,0)</f>
        <v>acc</v>
      </c>
      <c r="X2260" s="0" t="str">
        <f aca="false">VLOOKUP($D2260,metadata!$B$2:$Z$451,21,0)</f>
        <v/>
      </c>
      <c r="Y2260" s="0" t="str">
        <f aca="false">VLOOKUP($D2260,metadata!$B$2:$Z$451,22,0)</f>
        <v>55-3</v>
      </c>
      <c r="Z2260" s="0" t="str">
        <f aca="false">VLOOKUP($D2260,metadata!$B$2:$Z$451,23,0)</f>
        <v/>
      </c>
      <c r="AA2260" s="0" t="str">
        <f aca="false">VLOOKUP($D2260,metadata!$B$2:$Z$451,24,0)</f>
        <v/>
      </c>
      <c r="AB2260" s="0" t="str">
        <f aca="false">VLOOKUP($D2260,metadata!$B$2:$Z$451,25,0)</f>
        <v/>
      </c>
      <c r="AC2260" s="0" t="n">
        <v>14.4678178963893</v>
      </c>
      <c r="AD2260" s="0" t="n">
        <v>3.915508798238</v>
      </c>
      <c r="AF2260" s="0" t="n">
        <f aca="false">IF(AE2260="",V2260,AE2260)</f>
        <v>410.5</v>
      </c>
      <c r="AG2260" s="0" t="n">
        <v>14.5</v>
      </c>
      <c r="AH2260" s="0" t="n">
        <v>2012</v>
      </c>
      <c r="AI2260" s="0" t="s">
        <v>37</v>
      </c>
      <c r="AJ2260" s="0" t="s">
        <v>37</v>
      </c>
    </row>
    <row r="2261" customFormat="false" ht="13.8" hidden="true" customHeight="false" outlineLevel="0" collapsed="false">
      <c r="C2261" s="0" t="n">
        <v>2269</v>
      </c>
      <c r="D2261" s="3" t="str">
        <f aca="false">VLOOKUP(C2261,$A$1:$B$451,2)</f>
        <v>55-JACK</v>
      </c>
      <c r="E2261" s="0" t="str">
        <f aca="false">VLOOKUP($D2261,metadata!$B$2:$S$451,2,0)</f>
        <v>Urbanski, J; Mogi, M; O'Donnell, D; DeCotiis, M; Toma, T; Armbruster, P</v>
      </c>
      <c r="F2261" s="0" t="str">
        <f aca="false">VLOOKUP($D2261,metadata!$B$2:$S$451,3,0)</f>
        <v>Rapid Adaptive Evolution of Photoperiodic Response during Invasion and Range Expansion across a Climatic Gradient</v>
      </c>
      <c r="G2261" s="0" t="str">
        <f aca="false">VLOOKUP($D2261,metadata!$B$2:$S$451,4,0)</f>
        <v>10.1086/664709</v>
      </c>
      <c r="H2261" s="0" t="str">
        <f aca="false">VLOOKUP($D2261,metadata!$B$2:$S$451,5,0)</f>
        <v>y</v>
      </c>
      <c r="I2261" s="0" t="str">
        <f aca="false">VLOOKUP($D2261,metadata!$B$2:$S$451,6,0)</f>
        <v>a</v>
      </c>
      <c r="J2261" s="0" t="str">
        <f aca="false">VLOOKUP($D2261,metadata!$B$2:$S$451,7,0)</f>
        <v>i</v>
      </c>
      <c r="K2261" s="0" t="n">
        <f aca="false">VLOOKUP($D2261,metadata!$B$2:$S$451,8,0)</f>
        <v>21</v>
      </c>
      <c r="L2261" s="0" t="n">
        <f aca="false">VLOOKUP($D2261,metadata!$B$2:$S$451,9,0)</f>
        <v>12</v>
      </c>
      <c r="M2261" s="0" t="str">
        <f aca="false">VLOOKUP($D2261,metadata!$B$2:$S$451,10,0)</f>
        <v/>
      </c>
      <c r="N2261" s="0" t="str">
        <f aca="false">VLOOKUP($D2261,metadata!$B$2:$S$451,11,0)</f>
        <v>Aedes albopictus</v>
      </c>
      <c r="O2261" s="0" t="str">
        <f aca="false">VLOOKUP($D2261,metadata!$B$2:$S$451,12,0)</f>
        <v>diptera</v>
      </c>
      <c r="P2261" s="0" t="str">
        <f aca="false">VLOOKUP($D2261,metadata!$B$2:$S$451,13,0)</f>
        <v>JACK</v>
      </c>
      <c r="Q2261" s="0" t="n">
        <f aca="false">VLOOKUP($D2261,metadata!$B$2:$S$451,14,0)</f>
        <v>30.3166666666667</v>
      </c>
      <c r="R2261" s="0" t="n">
        <f aca="false">VLOOKUP($D2261,metadata!$B$2:$S$451,15,0)</f>
        <v>-81.7833333333333</v>
      </c>
      <c r="S2261" s="0" t="str">
        <f aca="false">VLOOKUP($D2261,metadata!$B$2:$S$451,16,0)</f>
        <v/>
      </c>
      <c r="T2261" s="0" t="str">
        <f aca="false">VLOOKUP($D2261,metadata!$B$2:$S$451,17,0)</f>
        <v/>
      </c>
      <c r="U2261" s="0" t="str">
        <f aca="false">VLOOKUP($D2261,metadata!$B$2:$S$451,18,0)</f>
        <v/>
      </c>
      <c r="V2261" s="0" t="n">
        <f aca="false">VLOOKUP($D2261,metadata!$B$2:$Z$451,19,0)</f>
        <v>410.5</v>
      </c>
      <c r="W2261" s="0" t="str">
        <f aca="false">VLOOKUP($D2261,metadata!$B$2:$Z$451,20,0)</f>
        <v>acc</v>
      </c>
      <c r="X2261" s="0" t="str">
        <f aca="false">VLOOKUP($D2261,metadata!$B$2:$Z$451,21,0)</f>
        <v/>
      </c>
      <c r="Y2261" s="0" t="str">
        <f aca="false">VLOOKUP($D2261,metadata!$B$2:$Z$451,22,0)</f>
        <v>55-3</v>
      </c>
      <c r="Z2261" s="0" t="str">
        <f aca="false">VLOOKUP($D2261,metadata!$B$2:$Z$451,23,0)</f>
        <v/>
      </c>
      <c r="AA2261" s="0" t="str">
        <f aca="false">VLOOKUP($D2261,metadata!$B$2:$Z$451,24,0)</f>
        <v/>
      </c>
      <c r="AB2261" s="0" t="str">
        <f aca="false">VLOOKUP($D2261,metadata!$B$2:$Z$451,25,0)</f>
        <v/>
      </c>
      <c r="AC2261" s="0" t="n">
        <v>15.9748822605965</v>
      </c>
      <c r="AD2261" s="0" t="n">
        <v>10.1473792731788</v>
      </c>
      <c r="AF2261" s="0" t="n">
        <f aca="false">IF(AE2261="",V2261,AE2261)</f>
        <v>410.5</v>
      </c>
      <c r="AG2261" s="0" t="n">
        <v>16</v>
      </c>
      <c r="AH2261" s="0" t="n">
        <v>2012</v>
      </c>
      <c r="AI2261" s="0" t="s">
        <v>37</v>
      </c>
      <c r="AJ2261" s="0" t="s">
        <v>37</v>
      </c>
    </row>
    <row r="2262" customFormat="false" ht="13.8" hidden="true" customHeight="false" outlineLevel="0" collapsed="false">
      <c r="C2262" s="0" t="n">
        <v>2270</v>
      </c>
      <c r="D2262" s="3" t="str">
        <f aca="false">VLOOKUP(C2262,$A$1:$B$451,2)</f>
        <v>55-KHO</v>
      </c>
      <c r="E2262" s="0" t="str">
        <f aca="false">VLOOKUP($D2262,metadata!$B$2:$S$451,2,0)</f>
        <v>Urbanski, J; Mogi, M; O'Donnell, D; DeCotiis, M; Toma, T; Armbruster, P</v>
      </c>
      <c r="F2262" s="0" t="str">
        <f aca="false">VLOOKUP($D2262,metadata!$B$2:$S$451,3,0)</f>
        <v>Rapid Adaptive Evolution of Photoperiodic Response during Invasion and Range Expansion across a Climatic Gradient</v>
      </c>
      <c r="G2262" s="0" t="str">
        <f aca="false">VLOOKUP($D2262,metadata!$B$2:$S$451,4,0)</f>
        <v>10.1086/664709</v>
      </c>
      <c r="H2262" s="0" t="str">
        <f aca="false">VLOOKUP($D2262,metadata!$B$2:$S$451,5,0)</f>
        <v>y</v>
      </c>
      <c r="I2262" s="0" t="str">
        <f aca="false">VLOOKUP($D2262,metadata!$B$2:$S$451,6,0)</f>
        <v>a</v>
      </c>
      <c r="J2262" s="0" t="str">
        <f aca="false">VLOOKUP($D2262,metadata!$B$2:$S$451,7,0)</f>
        <v>i</v>
      </c>
      <c r="K2262" s="0" t="n">
        <f aca="false">VLOOKUP($D2262,metadata!$B$2:$S$451,8,0)</f>
        <v>21</v>
      </c>
      <c r="L2262" s="0" t="n">
        <f aca="false">VLOOKUP($D2262,metadata!$B$2:$S$451,9,0)</f>
        <v>12</v>
      </c>
      <c r="M2262" s="0" t="str">
        <f aca="false">VLOOKUP($D2262,metadata!$B$2:$S$451,10,0)</f>
        <v/>
      </c>
      <c r="N2262" s="0" t="str">
        <f aca="false">VLOOKUP($D2262,metadata!$B$2:$S$451,11,0)</f>
        <v>Aedes albopictus</v>
      </c>
      <c r="O2262" s="0" t="str">
        <f aca="false">VLOOKUP($D2262,metadata!$B$2:$S$451,12,0)</f>
        <v>diptera</v>
      </c>
      <c r="P2262" s="0" t="str">
        <f aca="false">VLOOKUP($D2262,metadata!$B$2:$S$451,13,0)</f>
        <v>KHO</v>
      </c>
      <c r="Q2262" s="0" t="n">
        <f aca="false">VLOOKUP($D2262,metadata!$B$2:$S$451,14,0)</f>
        <v>37.3666666666667</v>
      </c>
      <c r="R2262" s="0" t="n">
        <f aca="false">VLOOKUP($D2262,metadata!$B$2:$S$451,15,0)</f>
        <v>140.366666666667</v>
      </c>
      <c r="S2262" s="0" t="str">
        <f aca="false">VLOOKUP($D2262,metadata!$B$2:$S$451,16,0)</f>
        <v/>
      </c>
      <c r="T2262" s="0" t="str">
        <f aca="false">VLOOKUP($D2262,metadata!$B$2:$S$451,17,0)</f>
        <v/>
      </c>
      <c r="U2262" s="0" t="str">
        <f aca="false">VLOOKUP($D2262,metadata!$B$2:$S$451,18,0)</f>
        <v/>
      </c>
      <c r="V2262" s="0" t="n">
        <f aca="false">VLOOKUP($D2262,metadata!$B$2:$Z$451,19,0)</f>
        <v>422.5</v>
      </c>
      <c r="W2262" s="0" t="str">
        <f aca="false">VLOOKUP($D2262,metadata!$B$2:$Z$451,20,0)</f>
        <v>acc</v>
      </c>
      <c r="X2262" s="0" t="str">
        <f aca="false">VLOOKUP($D2262,metadata!$B$2:$Z$451,21,0)</f>
        <v/>
      </c>
      <c r="Y2262" s="0" t="str">
        <f aca="false">VLOOKUP($D2262,metadata!$B$2:$Z$451,22,0)</f>
        <v>55-4</v>
      </c>
      <c r="Z2262" s="0" t="str">
        <f aca="false">VLOOKUP($D2262,metadata!$B$2:$Z$451,23,0)</f>
        <v/>
      </c>
      <c r="AA2262" s="0" t="str">
        <f aca="false">VLOOKUP($D2262,metadata!$B$2:$Z$451,24,0)</f>
        <v/>
      </c>
      <c r="AB2262" s="0" t="str">
        <f aca="false">VLOOKUP($D2262,metadata!$B$2:$Z$451,25,0)</f>
        <v/>
      </c>
      <c r="AC2262" s="0" t="n">
        <v>8</v>
      </c>
      <c r="AD2262" s="0" t="n">
        <v>84.257602862254</v>
      </c>
      <c r="AF2262" s="0" t="n">
        <f aca="false">IF(AE2262="",V2262,AE2262)</f>
        <v>422.5</v>
      </c>
      <c r="AG2262" s="0" t="n">
        <v>8</v>
      </c>
      <c r="AH2262" s="0" t="n">
        <v>2012</v>
      </c>
      <c r="AI2262" s="0" t="s">
        <v>37</v>
      </c>
      <c r="AJ2262" s="0" t="s">
        <v>37</v>
      </c>
    </row>
    <row r="2263" customFormat="false" ht="13.8" hidden="true" customHeight="false" outlineLevel="0" collapsed="false">
      <c r="C2263" s="0" t="n">
        <v>2271</v>
      </c>
      <c r="D2263" s="3" t="str">
        <f aca="false">VLOOKUP(C2263,$A$1:$B$451,2)</f>
        <v>55-KHO</v>
      </c>
      <c r="E2263" s="0" t="str">
        <f aca="false">VLOOKUP($D2263,metadata!$B$2:$S$451,2,0)</f>
        <v>Urbanski, J; Mogi, M; O'Donnell, D; DeCotiis, M; Toma, T; Armbruster, P</v>
      </c>
      <c r="F2263" s="0" t="str">
        <f aca="false">VLOOKUP($D2263,metadata!$B$2:$S$451,3,0)</f>
        <v>Rapid Adaptive Evolution of Photoperiodic Response during Invasion and Range Expansion across a Climatic Gradient</v>
      </c>
      <c r="G2263" s="0" t="str">
        <f aca="false">VLOOKUP($D2263,metadata!$B$2:$S$451,4,0)</f>
        <v>10.1086/664709</v>
      </c>
      <c r="H2263" s="0" t="str">
        <f aca="false">VLOOKUP($D2263,metadata!$B$2:$S$451,5,0)</f>
        <v>y</v>
      </c>
      <c r="I2263" s="0" t="str">
        <f aca="false">VLOOKUP($D2263,metadata!$B$2:$S$451,6,0)</f>
        <v>a</v>
      </c>
      <c r="J2263" s="0" t="str">
        <f aca="false">VLOOKUP($D2263,metadata!$B$2:$S$451,7,0)</f>
        <v>i</v>
      </c>
      <c r="K2263" s="0" t="n">
        <f aca="false">VLOOKUP($D2263,metadata!$B$2:$S$451,8,0)</f>
        <v>21</v>
      </c>
      <c r="L2263" s="0" t="n">
        <f aca="false">VLOOKUP($D2263,metadata!$B$2:$S$451,9,0)</f>
        <v>12</v>
      </c>
      <c r="M2263" s="0" t="str">
        <f aca="false">VLOOKUP($D2263,metadata!$B$2:$S$451,10,0)</f>
        <v/>
      </c>
      <c r="N2263" s="0" t="str">
        <f aca="false">VLOOKUP($D2263,metadata!$B$2:$S$451,11,0)</f>
        <v>Aedes albopictus</v>
      </c>
      <c r="O2263" s="0" t="str">
        <f aca="false">VLOOKUP($D2263,metadata!$B$2:$S$451,12,0)</f>
        <v>diptera</v>
      </c>
      <c r="P2263" s="0" t="str">
        <f aca="false">VLOOKUP($D2263,metadata!$B$2:$S$451,13,0)</f>
        <v>KHO</v>
      </c>
      <c r="Q2263" s="0" t="n">
        <f aca="false">VLOOKUP($D2263,metadata!$B$2:$S$451,14,0)</f>
        <v>37.3666666666667</v>
      </c>
      <c r="R2263" s="0" t="n">
        <f aca="false">VLOOKUP($D2263,metadata!$B$2:$S$451,15,0)</f>
        <v>140.366666666667</v>
      </c>
      <c r="S2263" s="0" t="str">
        <f aca="false">VLOOKUP($D2263,metadata!$B$2:$S$451,16,0)</f>
        <v/>
      </c>
      <c r="T2263" s="0" t="str">
        <f aca="false">VLOOKUP($D2263,metadata!$B$2:$S$451,17,0)</f>
        <v/>
      </c>
      <c r="U2263" s="0" t="str">
        <f aca="false">VLOOKUP($D2263,metadata!$B$2:$S$451,18,0)</f>
        <v/>
      </c>
      <c r="V2263" s="0" t="n">
        <f aca="false">VLOOKUP($D2263,metadata!$B$2:$Z$451,19,0)</f>
        <v>422.5</v>
      </c>
      <c r="W2263" s="0" t="str">
        <f aca="false">VLOOKUP($D2263,metadata!$B$2:$Z$451,20,0)</f>
        <v>acc</v>
      </c>
      <c r="X2263" s="0" t="str">
        <f aca="false">VLOOKUP($D2263,metadata!$B$2:$Z$451,21,0)</f>
        <v/>
      </c>
      <c r="Y2263" s="0" t="str">
        <f aca="false">VLOOKUP($D2263,metadata!$B$2:$Z$451,22,0)</f>
        <v>55-4</v>
      </c>
      <c r="Z2263" s="0" t="str">
        <f aca="false">VLOOKUP($D2263,metadata!$B$2:$Z$451,23,0)</f>
        <v/>
      </c>
      <c r="AA2263" s="0" t="str">
        <f aca="false">VLOOKUP($D2263,metadata!$B$2:$Z$451,24,0)</f>
        <v/>
      </c>
      <c r="AB2263" s="0" t="str">
        <f aca="false">VLOOKUP($D2263,metadata!$B$2:$Z$451,25,0)</f>
        <v/>
      </c>
      <c r="AC2263" s="0" t="n">
        <v>11.9783783783783</v>
      </c>
      <c r="AD2263" s="0" t="n">
        <v>78.7119856887298</v>
      </c>
      <c r="AF2263" s="0" t="n">
        <f aca="false">IF(AE2263="",V2263,AE2263)</f>
        <v>422.5</v>
      </c>
      <c r="AG2263" s="0" t="n">
        <v>12</v>
      </c>
      <c r="AH2263" s="0" t="n">
        <v>2012</v>
      </c>
      <c r="AI2263" s="0" t="s">
        <v>37</v>
      </c>
      <c r="AJ2263" s="0" t="s">
        <v>37</v>
      </c>
    </row>
    <row r="2264" customFormat="false" ht="13.8" hidden="true" customHeight="false" outlineLevel="0" collapsed="false">
      <c r="C2264" s="0" t="n">
        <v>2272</v>
      </c>
      <c r="D2264" s="3" t="str">
        <f aca="false">VLOOKUP(C2264,$A$1:$B$451,2)</f>
        <v>55-KHO</v>
      </c>
      <c r="E2264" s="0" t="str">
        <f aca="false">VLOOKUP($D2264,metadata!$B$2:$S$451,2,0)</f>
        <v>Urbanski, J; Mogi, M; O'Donnell, D; DeCotiis, M; Toma, T; Armbruster, P</v>
      </c>
      <c r="F2264" s="0" t="str">
        <f aca="false">VLOOKUP($D2264,metadata!$B$2:$S$451,3,0)</f>
        <v>Rapid Adaptive Evolution of Photoperiodic Response during Invasion and Range Expansion across a Climatic Gradient</v>
      </c>
      <c r="G2264" s="0" t="str">
        <f aca="false">VLOOKUP($D2264,metadata!$B$2:$S$451,4,0)</f>
        <v>10.1086/664709</v>
      </c>
      <c r="H2264" s="0" t="str">
        <f aca="false">VLOOKUP($D2264,metadata!$B$2:$S$451,5,0)</f>
        <v>y</v>
      </c>
      <c r="I2264" s="0" t="str">
        <f aca="false">VLOOKUP($D2264,metadata!$B$2:$S$451,6,0)</f>
        <v>a</v>
      </c>
      <c r="J2264" s="0" t="str">
        <f aca="false">VLOOKUP($D2264,metadata!$B$2:$S$451,7,0)</f>
        <v>i</v>
      </c>
      <c r="K2264" s="0" t="n">
        <f aca="false">VLOOKUP($D2264,metadata!$B$2:$S$451,8,0)</f>
        <v>21</v>
      </c>
      <c r="L2264" s="0" t="n">
        <f aca="false">VLOOKUP($D2264,metadata!$B$2:$S$451,9,0)</f>
        <v>12</v>
      </c>
      <c r="M2264" s="0" t="str">
        <f aca="false">VLOOKUP($D2264,metadata!$B$2:$S$451,10,0)</f>
        <v/>
      </c>
      <c r="N2264" s="0" t="str">
        <f aca="false">VLOOKUP($D2264,metadata!$B$2:$S$451,11,0)</f>
        <v>Aedes albopictus</v>
      </c>
      <c r="O2264" s="0" t="str">
        <f aca="false">VLOOKUP($D2264,metadata!$B$2:$S$451,12,0)</f>
        <v>diptera</v>
      </c>
      <c r="P2264" s="0" t="str">
        <f aca="false">VLOOKUP($D2264,metadata!$B$2:$S$451,13,0)</f>
        <v>KHO</v>
      </c>
      <c r="Q2264" s="0" t="n">
        <f aca="false">VLOOKUP($D2264,metadata!$B$2:$S$451,14,0)</f>
        <v>37.3666666666667</v>
      </c>
      <c r="R2264" s="0" t="n">
        <f aca="false">VLOOKUP($D2264,metadata!$B$2:$S$451,15,0)</f>
        <v>140.366666666667</v>
      </c>
      <c r="S2264" s="0" t="str">
        <f aca="false">VLOOKUP($D2264,metadata!$B$2:$S$451,16,0)</f>
        <v/>
      </c>
      <c r="T2264" s="0" t="str">
        <f aca="false">VLOOKUP($D2264,metadata!$B$2:$S$451,17,0)</f>
        <v/>
      </c>
      <c r="U2264" s="0" t="str">
        <f aca="false">VLOOKUP($D2264,metadata!$B$2:$S$451,18,0)</f>
        <v/>
      </c>
      <c r="V2264" s="0" t="n">
        <f aca="false">VLOOKUP($D2264,metadata!$B$2:$Z$451,19,0)</f>
        <v>422.5</v>
      </c>
      <c r="W2264" s="0" t="str">
        <f aca="false">VLOOKUP($D2264,metadata!$B$2:$Z$451,20,0)</f>
        <v>acc</v>
      </c>
      <c r="X2264" s="0" t="str">
        <f aca="false">VLOOKUP($D2264,metadata!$B$2:$Z$451,21,0)</f>
        <v/>
      </c>
      <c r="Y2264" s="0" t="str">
        <f aca="false">VLOOKUP($D2264,metadata!$B$2:$Z$451,22,0)</f>
        <v>55-4</v>
      </c>
      <c r="Z2264" s="0" t="str">
        <f aca="false">VLOOKUP($D2264,metadata!$B$2:$Z$451,23,0)</f>
        <v/>
      </c>
      <c r="AA2264" s="0" t="str">
        <f aca="false">VLOOKUP($D2264,metadata!$B$2:$Z$451,24,0)</f>
        <v/>
      </c>
      <c r="AB2264" s="0" t="str">
        <f aca="false">VLOOKUP($D2264,metadata!$B$2:$Z$451,25,0)</f>
        <v/>
      </c>
      <c r="AC2264" s="0" t="n">
        <v>12.5117117117117</v>
      </c>
      <c r="AD2264" s="0" t="n">
        <v>81.5742397137745</v>
      </c>
      <c r="AF2264" s="0" t="n">
        <f aca="false">IF(AE2264="",V2264,AE2264)</f>
        <v>422.5</v>
      </c>
      <c r="AG2264" s="0" t="n">
        <v>12.5</v>
      </c>
      <c r="AH2264" s="0" t="n">
        <v>2012</v>
      </c>
      <c r="AI2264" s="0" t="s">
        <v>37</v>
      </c>
      <c r="AJ2264" s="0" t="s">
        <v>37</v>
      </c>
    </row>
    <row r="2265" customFormat="false" ht="13.8" hidden="true" customHeight="false" outlineLevel="0" collapsed="false">
      <c r="C2265" s="0" t="n">
        <v>2273</v>
      </c>
      <c r="D2265" s="3" t="str">
        <f aca="false">VLOOKUP(C2265,$A$1:$B$451,2)</f>
        <v>55-KHO</v>
      </c>
      <c r="E2265" s="0" t="str">
        <f aca="false">VLOOKUP($D2265,metadata!$B$2:$S$451,2,0)</f>
        <v>Urbanski, J; Mogi, M; O'Donnell, D; DeCotiis, M; Toma, T; Armbruster, P</v>
      </c>
      <c r="F2265" s="0" t="str">
        <f aca="false">VLOOKUP($D2265,metadata!$B$2:$S$451,3,0)</f>
        <v>Rapid Adaptive Evolution of Photoperiodic Response during Invasion and Range Expansion across a Climatic Gradient</v>
      </c>
      <c r="G2265" s="0" t="str">
        <f aca="false">VLOOKUP($D2265,metadata!$B$2:$S$451,4,0)</f>
        <v>10.1086/664709</v>
      </c>
      <c r="H2265" s="0" t="str">
        <f aca="false">VLOOKUP($D2265,metadata!$B$2:$S$451,5,0)</f>
        <v>y</v>
      </c>
      <c r="I2265" s="0" t="str">
        <f aca="false">VLOOKUP($D2265,metadata!$B$2:$S$451,6,0)</f>
        <v>a</v>
      </c>
      <c r="J2265" s="0" t="str">
        <f aca="false">VLOOKUP($D2265,metadata!$B$2:$S$451,7,0)</f>
        <v>i</v>
      </c>
      <c r="K2265" s="0" t="n">
        <f aca="false">VLOOKUP($D2265,metadata!$B$2:$S$451,8,0)</f>
        <v>21</v>
      </c>
      <c r="L2265" s="0" t="n">
        <f aca="false">VLOOKUP($D2265,metadata!$B$2:$S$451,9,0)</f>
        <v>12</v>
      </c>
      <c r="M2265" s="0" t="str">
        <f aca="false">VLOOKUP($D2265,metadata!$B$2:$S$451,10,0)</f>
        <v/>
      </c>
      <c r="N2265" s="0" t="str">
        <f aca="false">VLOOKUP($D2265,metadata!$B$2:$S$451,11,0)</f>
        <v>Aedes albopictus</v>
      </c>
      <c r="O2265" s="0" t="str">
        <f aca="false">VLOOKUP($D2265,metadata!$B$2:$S$451,12,0)</f>
        <v>diptera</v>
      </c>
      <c r="P2265" s="0" t="str">
        <f aca="false">VLOOKUP($D2265,metadata!$B$2:$S$451,13,0)</f>
        <v>KHO</v>
      </c>
      <c r="Q2265" s="0" t="n">
        <f aca="false">VLOOKUP($D2265,metadata!$B$2:$S$451,14,0)</f>
        <v>37.3666666666667</v>
      </c>
      <c r="R2265" s="0" t="n">
        <f aca="false">VLOOKUP($D2265,metadata!$B$2:$S$451,15,0)</f>
        <v>140.366666666667</v>
      </c>
      <c r="S2265" s="0" t="str">
        <f aca="false">VLOOKUP($D2265,metadata!$B$2:$S$451,16,0)</f>
        <v/>
      </c>
      <c r="T2265" s="0" t="str">
        <f aca="false">VLOOKUP($D2265,metadata!$B$2:$S$451,17,0)</f>
        <v/>
      </c>
      <c r="U2265" s="0" t="str">
        <f aca="false">VLOOKUP($D2265,metadata!$B$2:$S$451,18,0)</f>
        <v/>
      </c>
      <c r="V2265" s="0" t="n">
        <f aca="false">VLOOKUP($D2265,metadata!$B$2:$Z$451,19,0)</f>
        <v>422.5</v>
      </c>
      <c r="W2265" s="0" t="str">
        <f aca="false">VLOOKUP($D2265,metadata!$B$2:$Z$451,20,0)</f>
        <v>acc</v>
      </c>
      <c r="X2265" s="0" t="str">
        <f aca="false">VLOOKUP($D2265,metadata!$B$2:$Z$451,21,0)</f>
        <v/>
      </c>
      <c r="Y2265" s="0" t="str">
        <f aca="false">VLOOKUP($D2265,metadata!$B$2:$Z$451,22,0)</f>
        <v>55-4</v>
      </c>
      <c r="Z2265" s="0" t="str">
        <f aca="false">VLOOKUP($D2265,metadata!$B$2:$Z$451,23,0)</f>
        <v/>
      </c>
      <c r="AA2265" s="0" t="str">
        <f aca="false">VLOOKUP($D2265,metadata!$B$2:$Z$451,24,0)</f>
        <v/>
      </c>
      <c r="AB2265" s="0" t="str">
        <f aca="false">VLOOKUP($D2265,metadata!$B$2:$Z$451,25,0)</f>
        <v/>
      </c>
      <c r="AC2265" s="0" t="n">
        <v>12.9873873873873</v>
      </c>
      <c r="AD2265" s="0" t="n">
        <v>78.5330948121645</v>
      </c>
      <c r="AF2265" s="0" t="n">
        <f aca="false">IF(AE2265="",V2265,AE2265)</f>
        <v>422.5</v>
      </c>
      <c r="AG2265" s="0" t="n">
        <v>12.75</v>
      </c>
      <c r="AH2265" s="0" t="n">
        <v>2012</v>
      </c>
      <c r="AI2265" s="0" t="s">
        <v>37</v>
      </c>
      <c r="AJ2265" s="0" t="s">
        <v>37</v>
      </c>
    </row>
    <row r="2266" customFormat="false" ht="13.8" hidden="true" customHeight="false" outlineLevel="0" collapsed="false">
      <c r="C2266" s="0" t="n">
        <v>2274</v>
      </c>
      <c r="D2266" s="3" t="str">
        <f aca="false">VLOOKUP(C2266,$A$1:$B$451,2)</f>
        <v>55-KHO</v>
      </c>
      <c r="E2266" s="0" t="str">
        <f aca="false">VLOOKUP($D2266,metadata!$B$2:$S$451,2,0)</f>
        <v>Urbanski, J; Mogi, M; O'Donnell, D; DeCotiis, M; Toma, T; Armbruster, P</v>
      </c>
      <c r="F2266" s="0" t="str">
        <f aca="false">VLOOKUP($D2266,metadata!$B$2:$S$451,3,0)</f>
        <v>Rapid Adaptive Evolution of Photoperiodic Response during Invasion and Range Expansion across a Climatic Gradient</v>
      </c>
      <c r="G2266" s="0" t="str">
        <f aca="false">VLOOKUP($D2266,metadata!$B$2:$S$451,4,0)</f>
        <v>10.1086/664709</v>
      </c>
      <c r="H2266" s="0" t="str">
        <f aca="false">VLOOKUP($D2266,metadata!$B$2:$S$451,5,0)</f>
        <v>y</v>
      </c>
      <c r="I2266" s="0" t="str">
        <f aca="false">VLOOKUP($D2266,metadata!$B$2:$S$451,6,0)</f>
        <v>a</v>
      </c>
      <c r="J2266" s="0" t="str">
        <f aca="false">VLOOKUP($D2266,metadata!$B$2:$S$451,7,0)</f>
        <v>i</v>
      </c>
      <c r="K2266" s="0" t="n">
        <f aca="false">VLOOKUP($D2266,metadata!$B$2:$S$451,8,0)</f>
        <v>21</v>
      </c>
      <c r="L2266" s="0" t="n">
        <f aca="false">VLOOKUP($D2266,metadata!$B$2:$S$451,9,0)</f>
        <v>12</v>
      </c>
      <c r="M2266" s="0" t="str">
        <f aca="false">VLOOKUP($D2266,metadata!$B$2:$S$451,10,0)</f>
        <v/>
      </c>
      <c r="N2266" s="0" t="str">
        <f aca="false">VLOOKUP($D2266,metadata!$B$2:$S$451,11,0)</f>
        <v>Aedes albopictus</v>
      </c>
      <c r="O2266" s="0" t="str">
        <f aca="false">VLOOKUP($D2266,metadata!$B$2:$S$451,12,0)</f>
        <v>diptera</v>
      </c>
      <c r="P2266" s="0" t="str">
        <f aca="false">VLOOKUP($D2266,metadata!$B$2:$S$451,13,0)</f>
        <v>KHO</v>
      </c>
      <c r="Q2266" s="0" t="n">
        <f aca="false">VLOOKUP($D2266,metadata!$B$2:$S$451,14,0)</f>
        <v>37.3666666666667</v>
      </c>
      <c r="R2266" s="0" t="n">
        <f aca="false">VLOOKUP($D2266,metadata!$B$2:$S$451,15,0)</f>
        <v>140.366666666667</v>
      </c>
      <c r="S2266" s="0" t="str">
        <f aca="false">VLOOKUP($D2266,metadata!$B$2:$S$451,16,0)</f>
        <v/>
      </c>
      <c r="T2266" s="0" t="str">
        <f aca="false">VLOOKUP($D2266,metadata!$B$2:$S$451,17,0)</f>
        <v/>
      </c>
      <c r="U2266" s="0" t="str">
        <f aca="false">VLOOKUP($D2266,metadata!$B$2:$S$451,18,0)</f>
        <v/>
      </c>
      <c r="V2266" s="0" t="n">
        <f aca="false">VLOOKUP($D2266,metadata!$B$2:$Z$451,19,0)</f>
        <v>422.5</v>
      </c>
      <c r="W2266" s="0" t="str">
        <f aca="false">VLOOKUP($D2266,metadata!$B$2:$Z$451,20,0)</f>
        <v>acc</v>
      </c>
      <c r="X2266" s="0" t="str">
        <f aca="false">VLOOKUP($D2266,metadata!$B$2:$Z$451,21,0)</f>
        <v/>
      </c>
      <c r="Y2266" s="0" t="str">
        <f aca="false">VLOOKUP($D2266,metadata!$B$2:$Z$451,22,0)</f>
        <v>55-4</v>
      </c>
      <c r="Z2266" s="0" t="str">
        <f aca="false">VLOOKUP($D2266,metadata!$B$2:$Z$451,23,0)</f>
        <v/>
      </c>
      <c r="AA2266" s="0" t="str">
        <f aca="false">VLOOKUP($D2266,metadata!$B$2:$Z$451,24,0)</f>
        <v/>
      </c>
      <c r="AB2266" s="0" t="str">
        <f aca="false">VLOOKUP($D2266,metadata!$B$2:$Z$451,25,0)</f>
        <v/>
      </c>
      <c r="AC2266" s="0" t="n">
        <v>12.7567567567567</v>
      </c>
      <c r="AD2266" s="0" t="n">
        <v>69.0518783542039</v>
      </c>
      <c r="AF2266" s="0" t="n">
        <f aca="false">IF(AE2266="",V2266,AE2266)</f>
        <v>422.5</v>
      </c>
      <c r="AG2266" s="0" t="n">
        <v>13</v>
      </c>
      <c r="AH2266" s="0" t="n">
        <v>2012</v>
      </c>
      <c r="AI2266" s="0" t="s">
        <v>37</v>
      </c>
      <c r="AJ2266" s="0" t="s">
        <v>37</v>
      </c>
    </row>
    <row r="2267" customFormat="false" ht="13.8" hidden="true" customHeight="false" outlineLevel="0" collapsed="false">
      <c r="C2267" s="0" t="n">
        <v>2275</v>
      </c>
      <c r="D2267" s="3" t="str">
        <f aca="false">VLOOKUP(C2267,$A$1:$B$451,2)</f>
        <v>55-KHO</v>
      </c>
      <c r="E2267" s="0" t="str">
        <f aca="false">VLOOKUP($D2267,metadata!$B$2:$S$451,2,0)</f>
        <v>Urbanski, J; Mogi, M; O'Donnell, D; DeCotiis, M; Toma, T; Armbruster, P</v>
      </c>
      <c r="F2267" s="0" t="str">
        <f aca="false">VLOOKUP($D2267,metadata!$B$2:$S$451,3,0)</f>
        <v>Rapid Adaptive Evolution of Photoperiodic Response during Invasion and Range Expansion across a Climatic Gradient</v>
      </c>
      <c r="G2267" s="0" t="str">
        <f aca="false">VLOOKUP($D2267,metadata!$B$2:$S$451,4,0)</f>
        <v>10.1086/664709</v>
      </c>
      <c r="H2267" s="0" t="str">
        <f aca="false">VLOOKUP($D2267,metadata!$B$2:$S$451,5,0)</f>
        <v>y</v>
      </c>
      <c r="I2267" s="0" t="str">
        <f aca="false">VLOOKUP($D2267,metadata!$B$2:$S$451,6,0)</f>
        <v>a</v>
      </c>
      <c r="J2267" s="0" t="str">
        <f aca="false">VLOOKUP($D2267,metadata!$B$2:$S$451,7,0)</f>
        <v>i</v>
      </c>
      <c r="K2267" s="0" t="n">
        <f aca="false">VLOOKUP($D2267,metadata!$B$2:$S$451,8,0)</f>
        <v>21</v>
      </c>
      <c r="L2267" s="0" t="n">
        <f aca="false">VLOOKUP($D2267,metadata!$B$2:$S$451,9,0)</f>
        <v>12</v>
      </c>
      <c r="M2267" s="0" t="str">
        <f aca="false">VLOOKUP($D2267,metadata!$B$2:$S$451,10,0)</f>
        <v/>
      </c>
      <c r="N2267" s="0" t="str">
        <f aca="false">VLOOKUP($D2267,metadata!$B$2:$S$451,11,0)</f>
        <v>Aedes albopictus</v>
      </c>
      <c r="O2267" s="0" t="str">
        <f aca="false">VLOOKUP($D2267,metadata!$B$2:$S$451,12,0)</f>
        <v>diptera</v>
      </c>
      <c r="P2267" s="0" t="str">
        <f aca="false">VLOOKUP($D2267,metadata!$B$2:$S$451,13,0)</f>
        <v>KHO</v>
      </c>
      <c r="Q2267" s="0" t="n">
        <f aca="false">VLOOKUP($D2267,metadata!$B$2:$S$451,14,0)</f>
        <v>37.3666666666667</v>
      </c>
      <c r="R2267" s="0" t="n">
        <f aca="false">VLOOKUP($D2267,metadata!$B$2:$S$451,15,0)</f>
        <v>140.366666666667</v>
      </c>
      <c r="S2267" s="0" t="str">
        <f aca="false">VLOOKUP($D2267,metadata!$B$2:$S$451,16,0)</f>
        <v/>
      </c>
      <c r="T2267" s="0" t="str">
        <f aca="false">VLOOKUP($D2267,metadata!$B$2:$S$451,17,0)</f>
        <v/>
      </c>
      <c r="U2267" s="0" t="str">
        <f aca="false">VLOOKUP($D2267,metadata!$B$2:$S$451,18,0)</f>
        <v/>
      </c>
      <c r="V2267" s="0" t="n">
        <f aca="false">VLOOKUP($D2267,metadata!$B$2:$Z$451,19,0)</f>
        <v>422.5</v>
      </c>
      <c r="W2267" s="0" t="str">
        <f aca="false">VLOOKUP($D2267,metadata!$B$2:$Z$451,20,0)</f>
        <v>acc</v>
      </c>
      <c r="X2267" s="0" t="str">
        <f aca="false">VLOOKUP($D2267,metadata!$B$2:$Z$451,21,0)</f>
        <v/>
      </c>
      <c r="Y2267" s="0" t="str">
        <f aca="false">VLOOKUP($D2267,metadata!$B$2:$Z$451,22,0)</f>
        <v>55-4</v>
      </c>
      <c r="Z2267" s="0" t="str">
        <f aca="false">VLOOKUP($D2267,metadata!$B$2:$Z$451,23,0)</f>
        <v/>
      </c>
      <c r="AA2267" s="0" t="str">
        <f aca="false">VLOOKUP($D2267,metadata!$B$2:$Z$451,24,0)</f>
        <v/>
      </c>
      <c r="AB2267" s="0" t="str">
        <f aca="false">VLOOKUP($D2267,metadata!$B$2:$Z$451,25,0)</f>
        <v/>
      </c>
      <c r="AC2267" s="0" t="n">
        <v>13.2324324324324</v>
      </c>
      <c r="AD2267" s="0" t="n">
        <v>68.8729874776386</v>
      </c>
      <c r="AF2267" s="0" t="n">
        <f aca="false">IF(AE2267="",V2267,AE2267)</f>
        <v>422.5</v>
      </c>
      <c r="AG2267" s="0" t="n">
        <v>13.25</v>
      </c>
      <c r="AH2267" s="0" t="n">
        <v>2012</v>
      </c>
      <c r="AI2267" s="0" t="s">
        <v>37</v>
      </c>
      <c r="AJ2267" s="0" t="s">
        <v>37</v>
      </c>
    </row>
    <row r="2268" customFormat="false" ht="13.8" hidden="true" customHeight="false" outlineLevel="0" collapsed="false">
      <c r="C2268" s="0" t="n">
        <v>2276</v>
      </c>
      <c r="D2268" s="3" t="str">
        <f aca="false">VLOOKUP(C2268,$A$1:$B$451,2)</f>
        <v>55-KHO</v>
      </c>
      <c r="E2268" s="0" t="str">
        <f aca="false">VLOOKUP($D2268,metadata!$B$2:$S$451,2,0)</f>
        <v>Urbanski, J; Mogi, M; O'Donnell, D; DeCotiis, M; Toma, T; Armbruster, P</v>
      </c>
      <c r="F2268" s="0" t="str">
        <f aca="false">VLOOKUP($D2268,metadata!$B$2:$S$451,3,0)</f>
        <v>Rapid Adaptive Evolution of Photoperiodic Response during Invasion and Range Expansion across a Climatic Gradient</v>
      </c>
      <c r="G2268" s="0" t="str">
        <f aca="false">VLOOKUP($D2268,metadata!$B$2:$S$451,4,0)</f>
        <v>10.1086/664709</v>
      </c>
      <c r="H2268" s="0" t="str">
        <f aca="false">VLOOKUP($D2268,metadata!$B$2:$S$451,5,0)</f>
        <v>y</v>
      </c>
      <c r="I2268" s="0" t="str">
        <f aca="false">VLOOKUP($D2268,metadata!$B$2:$S$451,6,0)</f>
        <v>a</v>
      </c>
      <c r="J2268" s="0" t="str">
        <f aca="false">VLOOKUP($D2268,metadata!$B$2:$S$451,7,0)</f>
        <v>i</v>
      </c>
      <c r="K2268" s="0" t="n">
        <f aca="false">VLOOKUP($D2268,metadata!$B$2:$S$451,8,0)</f>
        <v>21</v>
      </c>
      <c r="L2268" s="0" t="n">
        <f aca="false">VLOOKUP($D2268,metadata!$B$2:$S$451,9,0)</f>
        <v>12</v>
      </c>
      <c r="M2268" s="0" t="str">
        <f aca="false">VLOOKUP($D2268,metadata!$B$2:$S$451,10,0)</f>
        <v/>
      </c>
      <c r="N2268" s="0" t="str">
        <f aca="false">VLOOKUP($D2268,metadata!$B$2:$S$451,11,0)</f>
        <v>Aedes albopictus</v>
      </c>
      <c r="O2268" s="0" t="str">
        <f aca="false">VLOOKUP($D2268,metadata!$B$2:$S$451,12,0)</f>
        <v>diptera</v>
      </c>
      <c r="P2268" s="0" t="str">
        <f aca="false">VLOOKUP($D2268,metadata!$B$2:$S$451,13,0)</f>
        <v>KHO</v>
      </c>
      <c r="Q2268" s="0" t="n">
        <f aca="false">VLOOKUP($D2268,metadata!$B$2:$S$451,14,0)</f>
        <v>37.3666666666667</v>
      </c>
      <c r="R2268" s="0" t="n">
        <f aca="false">VLOOKUP($D2268,metadata!$B$2:$S$451,15,0)</f>
        <v>140.366666666667</v>
      </c>
      <c r="S2268" s="0" t="str">
        <f aca="false">VLOOKUP($D2268,metadata!$B$2:$S$451,16,0)</f>
        <v/>
      </c>
      <c r="T2268" s="0" t="str">
        <f aca="false">VLOOKUP($D2268,metadata!$B$2:$S$451,17,0)</f>
        <v/>
      </c>
      <c r="U2268" s="0" t="str">
        <f aca="false">VLOOKUP($D2268,metadata!$B$2:$S$451,18,0)</f>
        <v/>
      </c>
      <c r="V2268" s="0" t="n">
        <f aca="false">VLOOKUP($D2268,metadata!$B$2:$Z$451,19,0)</f>
        <v>422.5</v>
      </c>
      <c r="W2268" s="0" t="str">
        <f aca="false">VLOOKUP($D2268,metadata!$B$2:$Z$451,20,0)</f>
        <v>acc</v>
      </c>
      <c r="X2268" s="0" t="str">
        <f aca="false">VLOOKUP($D2268,metadata!$B$2:$Z$451,21,0)</f>
        <v/>
      </c>
      <c r="Y2268" s="0" t="str">
        <f aca="false">VLOOKUP($D2268,metadata!$B$2:$Z$451,22,0)</f>
        <v>55-4</v>
      </c>
      <c r="Z2268" s="0" t="str">
        <f aca="false">VLOOKUP($D2268,metadata!$B$2:$Z$451,23,0)</f>
        <v/>
      </c>
      <c r="AA2268" s="0" t="str">
        <f aca="false">VLOOKUP($D2268,metadata!$B$2:$Z$451,24,0)</f>
        <v/>
      </c>
      <c r="AB2268" s="0" t="str">
        <f aca="false">VLOOKUP($D2268,metadata!$B$2:$Z$451,25,0)</f>
        <v/>
      </c>
      <c r="AC2268" s="0" t="n">
        <v>13.4918918918918</v>
      </c>
      <c r="AD2268" s="0" t="n">
        <v>27.3703041144901</v>
      </c>
      <c r="AF2268" s="0" t="n">
        <f aca="false">IF(AE2268="",V2268,AE2268)</f>
        <v>422.5</v>
      </c>
      <c r="AG2268" s="0" t="n">
        <v>13.5</v>
      </c>
      <c r="AH2268" s="0" t="n">
        <v>2012</v>
      </c>
      <c r="AI2268" s="0" t="s">
        <v>37</v>
      </c>
      <c r="AJ2268" s="0" t="s">
        <v>37</v>
      </c>
    </row>
    <row r="2269" customFormat="false" ht="13.8" hidden="true" customHeight="false" outlineLevel="0" collapsed="false">
      <c r="C2269" s="0" t="n">
        <v>2277</v>
      </c>
      <c r="D2269" s="3" t="str">
        <f aca="false">VLOOKUP(C2269,$A$1:$B$451,2)</f>
        <v>55-KHO</v>
      </c>
      <c r="E2269" s="0" t="str">
        <f aca="false">VLOOKUP($D2269,metadata!$B$2:$S$451,2,0)</f>
        <v>Urbanski, J; Mogi, M; O'Donnell, D; DeCotiis, M; Toma, T; Armbruster, P</v>
      </c>
      <c r="F2269" s="0" t="str">
        <f aca="false">VLOOKUP($D2269,metadata!$B$2:$S$451,3,0)</f>
        <v>Rapid Adaptive Evolution of Photoperiodic Response during Invasion and Range Expansion across a Climatic Gradient</v>
      </c>
      <c r="G2269" s="0" t="str">
        <f aca="false">VLOOKUP($D2269,metadata!$B$2:$S$451,4,0)</f>
        <v>10.1086/664709</v>
      </c>
      <c r="H2269" s="0" t="str">
        <f aca="false">VLOOKUP($D2269,metadata!$B$2:$S$451,5,0)</f>
        <v>y</v>
      </c>
      <c r="I2269" s="0" t="str">
        <f aca="false">VLOOKUP($D2269,metadata!$B$2:$S$451,6,0)</f>
        <v>a</v>
      </c>
      <c r="J2269" s="0" t="str">
        <f aca="false">VLOOKUP($D2269,metadata!$B$2:$S$451,7,0)</f>
        <v>i</v>
      </c>
      <c r="K2269" s="0" t="n">
        <f aca="false">VLOOKUP($D2269,metadata!$B$2:$S$451,8,0)</f>
        <v>21</v>
      </c>
      <c r="L2269" s="0" t="n">
        <f aca="false">VLOOKUP($D2269,metadata!$B$2:$S$451,9,0)</f>
        <v>12</v>
      </c>
      <c r="M2269" s="0" t="str">
        <f aca="false">VLOOKUP($D2269,metadata!$B$2:$S$451,10,0)</f>
        <v/>
      </c>
      <c r="N2269" s="0" t="str">
        <f aca="false">VLOOKUP($D2269,metadata!$B$2:$S$451,11,0)</f>
        <v>Aedes albopictus</v>
      </c>
      <c r="O2269" s="0" t="str">
        <f aca="false">VLOOKUP($D2269,metadata!$B$2:$S$451,12,0)</f>
        <v>diptera</v>
      </c>
      <c r="P2269" s="0" t="str">
        <f aca="false">VLOOKUP($D2269,metadata!$B$2:$S$451,13,0)</f>
        <v>KHO</v>
      </c>
      <c r="Q2269" s="0" t="n">
        <f aca="false">VLOOKUP($D2269,metadata!$B$2:$S$451,14,0)</f>
        <v>37.3666666666667</v>
      </c>
      <c r="R2269" s="0" t="n">
        <f aca="false">VLOOKUP($D2269,metadata!$B$2:$S$451,15,0)</f>
        <v>140.366666666667</v>
      </c>
      <c r="S2269" s="0" t="str">
        <f aca="false">VLOOKUP($D2269,metadata!$B$2:$S$451,16,0)</f>
        <v/>
      </c>
      <c r="T2269" s="0" t="str">
        <f aca="false">VLOOKUP($D2269,metadata!$B$2:$S$451,17,0)</f>
        <v/>
      </c>
      <c r="U2269" s="0" t="str">
        <f aca="false">VLOOKUP($D2269,metadata!$B$2:$S$451,18,0)</f>
        <v/>
      </c>
      <c r="V2269" s="0" t="n">
        <f aca="false">VLOOKUP($D2269,metadata!$B$2:$Z$451,19,0)</f>
        <v>422.5</v>
      </c>
      <c r="W2269" s="0" t="str">
        <f aca="false">VLOOKUP($D2269,metadata!$B$2:$Z$451,20,0)</f>
        <v>acc</v>
      </c>
      <c r="X2269" s="0" t="str">
        <f aca="false">VLOOKUP($D2269,metadata!$B$2:$Z$451,21,0)</f>
        <v/>
      </c>
      <c r="Y2269" s="0" t="str">
        <f aca="false">VLOOKUP($D2269,metadata!$B$2:$Z$451,22,0)</f>
        <v>55-4</v>
      </c>
      <c r="Z2269" s="0" t="str">
        <f aca="false">VLOOKUP($D2269,metadata!$B$2:$Z$451,23,0)</f>
        <v/>
      </c>
      <c r="AA2269" s="0" t="str">
        <f aca="false">VLOOKUP($D2269,metadata!$B$2:$Z$451,24,0)</f>
        <v/>
      </c>
      <c r="AB2269" s="0" t="str">
        <f aca="false">VLOOKUP($D2269,metadata!$B$2:$Z$451,25,0)</f>
        <v/>
      </c>
      <c r="AC2269" s="0" t="n">
        <v>13.7657657657657</v>
      </c>
      <c r="AD2269" s="0" t="n">
        <v>17.8890876565295</v>
      </c>
      <c r="AF2269" s="0" t="n">
        <f aca="false">IF(AE2269="",V2269,AE2269)</f>
        <v>422.5</v>
      </c>
      <c r="AG2269" s="0" t="n">
        <v>13.75</v>
      </c>
      <c r="AH2269" s="0" t="n">
        <v>2012</v>
      </c>
      <c r="AI2269" s="0" t="s">
        <v>37</v>
      </c>
      <c r="AJ2269" s="0" t="s">
        <v>37</v>
      </c>
    </row>
    <row r="2270" customFormat="false" ht="13.8" hidden="true" customHeight="false" outlineLevel="0" collapsed="false">
      <c r="C2270" s="0" t="n">
        <v>2278</v>
      </c>
      <c r="D2270" s="3" t="str">
        <f aca="false">VLOOKUP(C2270,$A$1:$B$451,2)</f>
        <v>55-KHO</v>
      </c>
      <c r="E2270" s="0" t="str">
        <f aca="false">VLOOKUP($D2270,metadata!$B$2:$S$451,2,0)</f>
        <v>Urbanski, J; Mogi, M; O'Donnell, D; DeCotiis, M; Toma, T; Armbruster, P</v>
      </c>
      <c r="F2270" s="0" t="str">
        <f aca="false">VLOOKUP($D2270,metadata!$B$2:$S$451,3,0)</f>
        <v>Rapid Adaptive Evolution of Photoperiodic Response during Invasion and Range Expansion across a Climatic Gradient</v>
      </c>
      <c r="G2270" s="0" t="str">
        <f aca="false">VLOOKUP($D2270,metadata!$B$2:$S$451,4,0)</f>
        <v>10.1086/664709</v>
      </c>
      <c r="H2270" s="0" t="str">
        <f aca="false">VLOOKUP($D2270,metadata!$B$2:$S$451,5,0)</f>
        <v>y</v>
      </c>
      <c r="I2270" s="0" t="str">
        <f aca="false">VLOOKUP($D2270,metadata!$B$2:$S$451,6,0)</f>
        <v>a</v>
      </c>
      <c r="J2270" s="0" t="str">
        <f aca="false">VLOOKUP($D2270,metadata!$B$2:$S$451,7,0)</f>
        <v>i</v>
      </c>
      <c r="K2270" s="0" t="n">
        <f aca="false">VLOOKUP($D2270,metadata!$B$2:$S$451,8,0)</f>
        <v>21</v>
      </c>
      <c r="L2270" s="0" t="n">
        <f aca="false">VLOOKUP($D2270,metadata!$B$2:$S$451,9,0)</f>
        <v>12</v>
      </c>
      <c r="M2270" s="0" t="str">
        <f aca="false">VLOOKUP($D2270,metadata!$B$2:$S$451,10,0)</f>
        <v/>
      </c>
      <c r="N2270" s="0" t="str">
        <f aca="false">VLOOKUP($D2270,metadata!$B$2:$S$451,11,0)</f>
        <v>Aedes albopictus</v>
      </c>
      <c r="O2270" s="0" t="str">
        <f aca="false">VLOOKUP($D2270,metadata!$B$2:$S$451,12,0)</f>
        <v>diptera</v>
      </c>
      <c r="P2270" s="0" t="str">
        <f aca="false">VLOOKUP($D2270,metadata!$B$2:$S$451,13,0)</f>
        <v>KHO</v>
      </c>
      <c r="Q2270" s="0" t="n">
        <f aca="false">VLOOKUP($D2270,metadata!$B$2:$S$451,14,0)</f>
        <v>37.3666666666667</v>
      </c>
      <c r="R2270" s="0" t="n">
        <f aca="false">VLOOKUP($D2270,metadata!$B$2:$S$451,15,0)</f>
        <v>140.366666666667</v>
      </c>
      <c r="S2270" s="0" t="str">
        <f aca="false">VLOOKUP($D2270,metadata!$B$2:$S$451,16,0)</f>
        <v/>
      </c>
      <c r="T2270" s="0" t="str">
        <f aca="false">VLOOKUP($D2270,metadata!$B$2:$S$451,17,0)</f>
        <v/>
      </c>
      <c r="U2270" s="0" t="str">
        <f aca="false">VLOOKUP($D2270,metadata!$B$2:$S$451,18,0)</f>
        <v/>
      </c>
      <c r="V2270" s="0" t="n">
        <f aca="false">VLOOKUP($D2270,metadata!$B$2:$Z$451,19,0)</f>
        <v>422.5</v>
      </c>
      <c r="W2270" s="0" t="str">
        <f aca="false">VLOOKUP($D2270,metadata!$B$2:$Z$451,20,0)</f>
        <v>acc</v>
      </c>
      <c r="X2270" s="0" t="str">
        <f aca="false">VLOOKUP($D2270,metadata!$B$2:$Z$451,21,0)</f>
        <v/>
      </c>
      <c r="Y2270" s="0" t="str">
        <f aca="false">VLOOKUP($D2270,metadata!$B$2:$Z$451,22,0)</f>
        <v>55-4</v>
      </c>
      <c r="Z2270" s="0" t="str">
        <f aca="false">VLOOKUP($D2270,metadata!$B$2:$Z$451,23,0)</f>
        <v/>
      </c>
      <c r="AA2270" s="0" t="str">
        <f aca="false">VLOOKUP($D2270,metadata!$B$2:$Z$451,24,0)</f>
        <v/>
      </c>
      <c r="AB2270" s="0" t="str">
        <f aca="false">VLOOKUP($D2270,metadata!$B$2:$Z$451,25,0)</f>
        <v/>
      </c>
      <c r="AC2270" s="0" t="n">
        <v>13.9819819819819</v>
      </c>
      <c r="AD2270" s="0" t="n">
        <v>8.05008944543828</v>
      </c>
      <c r="AF2270" s="0" t="n">
        <f aca="false">IF(AE2270="",V2270,AE2270)</f>
        <v>422.5</v>
      </c>
      <c r="AG2270" s="0" t="n">
        <v>14</v>
      </c>
      <c r="AH2270" s="0" t="n">
        <v>2012</v>
      </c>
      <c r="AI2270" s="0" t="s">
        <v>37</v>
      </c>
      <c r="AJ2270" s="0" t="s">
        <v>37</v>
      </c>
    </row>
    <row r="2271" customFormat="false" ht="13.8" hidden="true" customHeight="false" outlineLevel="0" collapsed="false">
      <c r="C2271" s="0" t="n">
        <v>2279</v>
      </c>
      <c r="D2271" s="3" t="str">
        <f aca="false">VLOOKUP(C2271,$A$1:$B$451,2)</f>
        <v>55-KHO</v>
      </c>
      <c r="E2271" s="0" t="str">
        <f aca="false">VLOOKUP($D2271,metadata!$B$2:$S$451,2,0)</f>
        <v>Urbanski, J; Mogi, M; O'Donnell, D; DeCotiis, M; Toma, T; Armbruster, P</v>
      </c>
      <c r="F2271" s="0" t="str">
        <f aca="false">VLOOKUP($D2271,metadata!$B$2:$S$451,3,0)</f>
        <v>Rapid Adaptive Evolution of Photoperiodic Response during Invasion and Range Expansion across a Climatic Gradient</v>
      </c>
      <c r="G2271" s="0" t="str">
        <f aca="false">VLOOKUP($D2271,metadata!$B$2:$S$451,4,0)</f>
        <v>10.1086/664709</v>
      </c>
      <c r="H2271" s="0" t="str">
        <f aca="false">VLOOKUP($D2271,metadata!$B$2:$S$451,5,0)</f>
        <v>y</v>
      </c>
      <c r="I2271" s="0" t="str">
        <f aca="false">VLOOKUP($D2271,metadata!$B$2:$S$451,6,0)</f>
        <v>a</v>
      </c>
      <c r="J2271" s="0" t="str">
        <f aca="false">VLOOKUP($D2271,metadata!$B$2:$S$451,7,0)</f>
        <v>i</v>
      </c>
      <c r="K2271" s="0" t="n">
        <f aca="false">VLOOKUP($D2271,metadata!$B$2:$S$451,8,0)</f>
        <v>21</v>
      </c>
      <c r="L2271" s="0" t="n">
        <f aca="false">VLOOKUP($D2271,metadata!$B$2:$S$451,9,0)</f>
        <v>12</v>
      </c>
      <c r="M2271" s="0" t="str">
        <f aca="false">VLOOKUP($D2271,metadata!$B$2:$S$451,10,0)</f>
        <v/>
      </c>
      <c r="N2271" s="0" t="str">
        <f aca="false">VLOOKUP($D2271,metadata!$B$2:$S$451,11,0)</f>
        <v>Aedes albopictus</v>
      </c>
      <c r="O2271" s="0" t="str">
        <f aca="false">VLOOKUP($D2271,metadata!$B$2:$S$451,12,0)</f>
        <v>diptera</v>
      </c>
      <c r="P2271" s="0" t="str">
        <f aca="false">VLOOKUP($D2271,metadata!$B$2:$S$451,13,0)</f>
        <v>KHO</v>
      </c>
      <c r="Q2271" s="0" t="n">
        <f aca="false">VLOOKUP($D2271,metadata!$B$2:$S$451,14,0)</f>
        <v>37.3666666666667</v>
      </c>
      <c r="R2271" s="0" t="n">
        <f aca="false">VLOOKUP($D2271,metadata!$B$2:$S$451,15,0)</f>
        <v>140.366666666667</v>
      </c>
      <c r="S2271" s="0" t="str">
        <f aca="false">VLOOKUP($D2271,metadata!$B$2:$S$451,16,0)</f>
        <v/>
      </c>
      <c r="T2271" s="0" t="str">
        <f aca="false">VLOOKUP($D2271,metadata!$B$2:$S$451,17,0)</f>
        <v/>
      </c>
      <c r="U2271" s="0" t="str">
        <f aca="false">VLOOKUP($D2271,metadata!$B$2:$S$451,18,0)</f>
        <v/>
      </c>
      <c r="V2271" s="0" t="n">
        <f aca="false">VLOOKUP($D2271,metadata!$B$2:$Z$451,19,0)</f>
        <v>422.5</v>
      </c>
      <c r="W2271" s="0" t="str">
        <f aca="false">VLOOKUP($D2271,metadata!$B$2:$Z$451,20,0)</f>
        <v>acc</v>
      </c>
      <c r="X2271" s="0" t="str">
        <f aca="false">VLOOKUP($D2271,metadata!$B$2:$Z$451,21,0)</f>
        <v/>
      </c>
      <c r="Y2271" s="0" t="str">
        <f aca="false">VLOOKUP($D2271,metadata!$B$2:$Z$451,22,0)</f>
        <v>55-4</v>
      </c>
      <c r="Z2271" s="0" t="str">
        <f aca="false">VLOOKUP($D2271,metadata!$B$2:$Z$451,23,0)</f>
        <v/>
      </c>
      <c r="AA2271" s="0" t="str">
        <f aca="false">VLOOKUP($D2271,metadata!$B$2:$Z$451,24,0)</f>
        <v/>
      </c>
      <c r="AB2271" s="0" t="str">
        <f aca="false">VLOOKUP($D2271,metadata!$B$2:$Z$451,25,0)</f>
        <v/>
      </c>
      <c r="AC2271" s="0" t="n">
        <v>14.227027027027</v>
      </c>
      <c r="AD2271" s="0" t="n">
        <v>5.72450805008945</v>
      </c>
      <c r="AF2271" s="0" t="n">
        <f aca="false">IF(AE2271="",V2271,AE2271)</f>
        <v>422.5</v>
      </c>
      <c r="AG2271" s="0" t="n">
        <v>14.25</v>
      </c>
      <c r="AH2271" s="0" t="n">
        <v>2012</v>
      </c>
      <c r="AI2271" s="0" t="s">
        <v>37</v>
      </c>
      <c r="AJ2271" s="0" t="s">
        <v>37</v>
      </c>
    </row>
    <row r="2272" customFormat="false" ht="13.8" hidden="true" customHeight="false" outlineLevel="0" collapsed="false">
      <c r="C2272" s="0" t="n">
        <v>2280</v>
      </c>
      <c r="D2272" s="3" t="str">
        <f aca="false">VLOOKUP(C2272,$A$1:$B$451,2)</f>
        <v>55-KHO</v>
      </c>
      <c r="E2272" s="0" t="str">
        <f aca="false">VLOOKUP($D2272,metadata!$B$2:$S$451,2,0)</f>
        <v>Urbanski, J; Mogi, M; O'Donnell, D; DeCotiis, M; Toma, T; Armbruster, P</v>
      </c>
      <c r="F2272" s="0" t="str">
        <f aca="false">VLOOKUP($D2272,metadata!$B$2:$S$451,3,0)</f>
        <v>Rapid Adaptive Evolution of Photoperiodic Response during Invasion and Range Expansion across a Climatic Gradient</v>
      </c>
      <c r="G2272" s="0" t="str">
        <f aca="false">VLOOKUP($D2272,metadata!$B$2:$S$451,4,0)</f>
        <v>10.1086/664709</v>
      </c>
      <c r="H2272" s="0" t="str">
        <f aca="false">VLOOKUP($D2272,metadata!$B$2:$S$451,5,0)</f>
        <v>y</v>
      </c>
      <c r="I2272" s="0" t="str">
        <f aca="false">VLOOKUP($D2272,metadata!$B$2:$S$451,6,0)</f>
        <v>a</v>
      </c>
      <c r="J2272" s="0" t="str">
        <f aca="false">VLOOKUP($D2272,metadata!$B$2:$S$451,7,0)</f>
        <v>i</v>
      </c>
      <c r="K2272" s="0" t="n">
        <f aca="false">VLOOKUP($D2272,metadata!$B$2:$S$451,8,0)</f>
        <v>21</v>
      </c>
      <c r="L2272" s="0" t="n">
        <f aca="false">VLOOKUP($D2272,metadata!$B$2:$S$451,9,0)</f>
        <v>12</v>
      </c>
      <c r="M2272" s="0" t="str">
        <f aca="false">VLOOKUP($D2272,metadata!$B$2:$S$451,10,0)</f>
        <v/>
      </c>
      <c r="N2272" s="0" t="str">
        <f aca="false">VLOOKUP($D2272,metadata!$B$2:$S$451,11,0)</f>
        <v>Aedes albopictus</v>
      </c>
      <c r="O2272" s="0" t="str">
        <f aca="false">VLOOKUP($D2272,metadata!$B$2:$S$451,12,0)</f>
        <v>diptera</v>
      </c>
      <c r="P2272" s="0" t="str">
        <f aca="false">VLOOKUP($D2272,metadata!$B$2:$S$451,13,0)</f>
        <v>KHO</v>
      </c>
      <c r="Q2272" s="0" t="n">
        <f aca="false">VLOOKUP($D2272,metadata!$B$2:$S$451,14,0)</f>
        <v>37.3666666666667</v>
      </c>
      <c r="R2272" s="0" t="n">
        <f aca="false">VLOOKUP($D2272,metadata!$B$2:$S$451,15,0)</f>
        <v>140.366666666667</v>
      </c>
      <c r="S2272" s="0" t="str">
        <f aca="false">VLOOKUP($D2272,metadata!$B$2:$S$451,16,0)</f>
        <v/>
      </c>
      <c r="T2272" s="0" t="str">
        <f aca="false">VLOOKUP($D2272,metadata!$B$2:$S$451,17,0)</f>
        <v/>
      </c>
      <c r="U2272" s="0" t="str">
        <f aca="false">VLOOKUP($D2272,metadata!$B$2:$S$451,18,0)</f>
        <v/>
      </c>
      <c r="V2272" s="0" t="n">
        <f aca="false">VLOOKUP($D2272,metadata!$B$2:$Z$451,19,0)</f>
        <v>422.5</v>
      </c>
      <c r="W2272" s="0" t="str">
        <f aca="false">VLOOKUP($D2272,metadata!$B$2:$Z$451,20,0)</f>
        <v>acc</v>
      </c>
      <c r="X2272" s="0" t="str">
        <f aca="false">VLOOKUP($D2272,metadata!$B$2:$Z$451,21,0)</f>
        <v/>
      </c>
      <c r="Y2272" s="0" t="str">
        <f aca="false">VLOOKUP($D2272,metadata!$B$2:$Z$451,22,0)</f>
        <v>55-4</v>
      </c>
      <c r="Z2272" s="0" t="str">
        <f aca="false">VLOOKUP($D2272,metadata!$B$2:$Z$451,23,0)</f>
        <v/>
      </c>
      <c r="AA2272" s="0" t="str">
        <f aca="false">VLOOKUP($D2272,metadata!$B$2:$Z$451,24,0)</f>
        <v/>
      </c>
      <c r="AB2272" s="0" t="str">
        <f aca="false">VLOOKUP($D2272,metadata!$B$2:$Z$451,25,0)</f>
        <v/>
      </c>
      <c r="AC2272" s="0" t="n">
        <v>14.472072072072</v>
      </c>
      <c r="AD2272" s="0" t="n">
        <v>7.5134168157424</v>
      </c>
      <c r="AF2272" s="0" t="n">
        <f aca="false">IF(AE2272="",V2272,AE2272)</f>
        <v>422.5</v>
      </c>
      <c r="AG2272" s="0" t="n">
        <v>14.5</v>
      </c>
      <c r="AH2272" s="0" t="n">
        <v>2012</v>
      </c>
      <c r="AI2272" s="0" t="s">
        <v>37</v>
      </c>
      <c r="AJ2272" s="0" t="s">
        <v>37</v>
      </c>
    </row>
    <row r="2273" customFormat="false" ht="13.8" hidden="true" customHeight="false" outlineLevel="0" collapsed="false">
      <c r="C2273" s="0" t="n">
        <v>2281</v>
      </c>
      <c r="D2273" s="3" t="str">
        <f aca="false">VLOOKUP(C2273,$A$1:$B$451,2)</f>
        <v>55-KHO</v>
      </c>
      <c r="E2273" s="0" t="str">
        <f aca="false">VLOOKUP($D2273,metadata!$B$2:$S$451,2,0)</f>
        <v>Urbanski, J; Mogi, M; O'Donnell, D; DeCotiis, M; Toma, T; Armbruster, P</v>
      </c>
      <c r="F2273" s="0" t="str">
        <f aca="false">VLOOKUP($D2273,metadata!$B$2:$S$451,3,0)</f>
        <v>Rapid Adaptive Evolution of Photoperiodic Response during Invasion and Range Expansion across a Climatic Gradient</v>
      </c>
      <c r="G2273" s="0" t="str">
        <f aca="false">VLOOKUP($D2273,metadata!$B$2:$S$451,4,0)</f>
        <v>10.1086/664709</v>
      </c>
      <c r="H2273" s="0" t="str">
        <f aca="false">VLOOKUP($D2273,metadata!$B$2:$S$451,5,0)</f>
        <v>y</v>
      </c>
      <c r="I2273" s="0" t="str">
        <f aca="false">VLOOKUP($D2273,metadata!$B$2:$S$451,6,0)</f>
        <v>a</v>
      </c>
      <c r="J2273" s="0" t="str">
        <f aca="false">VLOOKUP($D2273,metadata!$B$2:$S$451,7,0)</f>
        <v>i</v>
      </c>
      <c r="K2273" s="0" t="n">
        <f aca="false">VLOOKUP($D2273,metadata!$B$2:$S$451,8,0)</f>
        <v>21</v>
      </c>
      <c r="L2273" s="0" t="n">
        <f aca="false">VLOOKUP($D2273,metadata!$B$2:$S$451,9,0)</f>
        <v>12</v>
      </c>
      <c r="M2273" s="0" t="str">
        <f aca="false">VLOOKUP($D2273,metadata!$B$2:$S$451,10,0)</f>
        <v/>
      </c>
      <c r="N2273" s="0" t="str">
        <f aca="false">VLOOKUP($D2273,metadata!$B$2:$S$451,11,0)</f>
        <v>Aedes albopictus</v>
      </c>
      <c r="O2273" s="0" t="str">
        <f aca="false">VLOOKUP($D2273,metadata!$B$2:$S$451,12,0)</f>
        <v>diptera</v>
      </c>
      <c r="P2273" s="0" t="str">
        <f aca="false">VLOOKUP($D2273,metadata!$B$2:$S$451,13,0)</f>
        <v>KHO</v>
      </c>
      <c r="Q2273" s="0" t="n">
        <f aca="false">VLOOKUP($D2273,metadata!$B$2:$S$451,14,0)</f>
        <v>37.3666666666667</v>
      </c>
      <c r="R2273" s="0" t="n">
        <f aca="false">VLOOKUP($D2273,metadata!$B$2:$S$451,15,0)</f>
        <v>140.366666666667</v>
      </c>
      <c r="S2273" s="0" t="str">
        <f aca="false">VLOOKUP($D2273,metadata!$B$2:$S$451,16,0)</f>
        <v/>
      </c>
      <c r="T2273" s="0" t="str">
        <f aca="false">VLOOKUP($D2273,metadata!$B$2:$S$451,17,0)</f>
        <v/>
      </c>
      <c r="U2273" s="0" t="str">
        <f aca="false">VLOOKUP($D2273,metadata!$B$2:$S$451,18,0)</f>
        <v/>
      </c>
      <c r="V2273" s="0" t="n">
        <f aca="false">VLOOKUP($D2273,metadata!$B$2:$Z$451,19,0)</f>
        <v>422.5</v>
      </c>
      <c r="W2273" s="0" t="str">
        <f aca="false">VLOOKUP($D2273,metadata!$B$2:$Z$451,20,0)</f>
        <v>acc</v>
      </c>
      <c r="X2273" s="0" t="str">
        <f aca="false">VLOOKUP($D2273,metadata!$B$2:$Z$451,21,0)</f>
        <v/>
      </c>
      <c r="Y2273" s="0" t="str">
        <f aca="false">VLOOKUP($D2273,metadata!$B$2:$Z$451,22,0)</f>
        <v>55-4</v>
      </c>
      <c r="Z2273" s="0" t="str">
        <f aca="false">VLOOKUP($D2273,metadata!$B$2:$Z$451,23,0)</f>
        <v/>
      </c>
      <c r="AA2273" s="0" t="str">
        <f aca="false">VLOOKUP($D2273,metadata!$B$2:$Z$451,24,0)</f>
        <v/>
      </c>
      <c r="AB2273" s="0" t="str">
        <f aca="false">VLOOKUP($D2273,metadata!$B$2:$Z$451,25,0)</f>
        <v/>
      </c>
      <c r="AC2273" s="0" t="n">
        <v>15.9855855855855</v>
      </c>
      <c r="AD2273" s="0" t="n">
        <v>6.08228980322003</v>
      </c>
      <c r="AF2273" s="0" t="n">
        <f aca="false">IF(AE2273="",V2273,AE2273)</f>
        <v>422.5</v>
      </c>
      <c r="AG2273" s="0" t="n">
        <v>16</v>
      </c>
      <c r="AH2273" s="0" t="n">
        <v>2012</v>
      </c>
      <c r="AI2273" s="0" t="s">
        <v>37</v>
      </c>
      <c r="AJ2273" s="0" t="s">
        <v>37</v>
      </c>
    </row>
    <row r="2274" customFormat="false" ht="13.8" hidden="true" customHeight="false" outlineLevel="0" collapsed="false">
      <c r="C2274" s="0" t="n">
        <v>2282</v>
      </c>
      <c r="D2274" s="3" t="str">
        <f aca="false">VLOOKUP(C2274,$A$1:$B$451,2)</f>
        <v>55-MAN</v>
      </c>
      <c r="E2274" s="0" t="str">
        <f aca="false">VLOOKUP($D2274,metadata!$B$2:$S$451,2,0)</f>
        <v>Urbanski, J; Mogi, M; O'Donnell, D; DeCotiis, M; Toma, T; Armbruster, P</v>
      </c>
      <c r="F2274" s="0" t="str">
        <f aca="false">VLOOKUP($D2274,metadata!$B$2:$S$451,3,0)</f>
        <v>Rapid Adaptive Evolution of Photoperiodic Response during Invasion and Range Expansion across a Climatic Gradient</v>
      </c>
      <c r="G2274" s="0" t="str">
        <f aca="false">VLOOKUP($D2274,metadata!$B$2:$S$451,4,0)</f>
        <v>10.1086/664709</v>
      </c>
      <c r="H2274" s="0" t="str">
        <f aca="false">VLOOKUP($D2274,metadata!$B$2:$S$451,5,0)</f>
        <v>y</v>
      </c>
      <c r="I2274" s="0" t="str">
        <f aca="false">VLOOKUP($D2274,metadata!$B$2:$S$451,6,0)</f>
        <v>a</v>
      </c>
      <c r="J2274" s="0" t="str">
        <f aca="false">VLOOKUP($D2274,metadata!$B$2:$S$451,7,0)</f>
        <v>i</v>
      </c>
      <c r="K2274" s="0" t="n">
        <f aca="false">VLOOKUP($D2274,metadata!$B$2:$S$451,8,0)</f>
        <v>21</v>
      </c>
      <c r="L2274" s="0" t="n">
        <f aca="false">VLOOKUP($D2274,metadata!$B$2:$S$451,9,0)</f>
        <v>12</v>
      </c>
      <c r="M2274" s="0" t="str">
        <f aca="false">VLOOKUP($D2274,metadata!$B$2:$S$451,10,0)</f>
        <v/>
      </c>
      <c r="N2274" s="0" t="str">
        <f aca="false">VLOOKUP($D2274,metadata!$B$2:$S$451,11,0)</f>
        <v>Aedes albopictus</v>
      </c>
      <c r="O2274" s="0" t="str">
        <f aca="false">VLOOKUP($D2274,metadata!$B$2:$S$451,12,0)</f>
        <v>diptera</v>
      </c>
      <c r="P2274" s="0" t="str">
        <f aca="false">VLOOKUP($D2274,metadata!$B$2:$S$451,13,0)</f>
        <v>MAN</v>
      </c>
      <c r="Q2274" s="0" t="n">
        <f aca="false">VLOOKUP($D2274,metadata!$B$2:$S$451,14,0)</f>
        <v>38.6166666666667</v>
      </c>
      <c r="R2274" s="0" t="n">
        <f aca="false">VLOOKUP($D2274,metadata!$B$2:$S$451,15,0)</f>
        <v>-77.4166666666667</v>
      </c>
      <c r="S2274" s="0" t="str">
        <f aca="false">VLOOKUP($D2274,metadata!$B$2:$S$451,16,0)</f>
        <v/>
      </c>
      <c r="T2274" s="0" t="str">
        <f aca="false">VLOOKUP($D2274,metadata!$B$2:$S$451,17,0)</f>
        <v/>
      </c>
      <c r="U2274" s="0" t="str">
        <f aca="false">VLOOKUP($D2274,metadata!$B$2:$S$451,18,0)</f>
        <v/>
      </c>
      <c r="V2274" s="0" t="n">
        <f aca="false">VLOOKUP($D2274,metadata!$B$2:$Z$451,19,0)</f>
        <v>434.5</v>
      </c>
      <c r="W2274" s="0" t="str">
        <f aca="false">VLOOKUP($D2274,metadata!$B$2:$Z$451,20,0)</f>
        <v>acc</v>
      </c>
      <c r="X2274" s="0" t="str">
        <f aca="false">VLOOKUP($D2274,metadata!$B$2:$Z$451,21,0)</f>
        <v/>
      </c>
      <c r="Y2274" s="0" t="str">
        <f aca="false">VLOOKUP($D2274,metadata!$B$2:$Z$451,22,0)</f>
        <v>55-5</v>
      </c>
      <c r="Z2274" s="0" t="str">
        <f aca="false">VLOOKUP($D2274,metadata!$B$2:$Z$451,23,0)</f>
        <v/>
      </c>
      <c r="AA2274" s="0" t="str">
        <f aca="false">VLOOKUP($D2274,metadata!$B$2:$Z$451,24,0)</f>
        <v/>
      </c>
      <c r="AB2274" s="0" t="str">
        <f aca="false">VLOOKUP($D2274,metadata!$B$2:$Z$451,25,0)</f>
        <v/>
      </c>
      <c r="AC2274" s="0" t="n">
        <v>7.98637137989778</v>
      </c>
      <c r="AD2274" s="0" t="n">
        <v>100.162074554294</v>
      </c>
      <c r="AF2274" s="0" t="n">
        <f aca="false">IF(AE2274="",V2274,AE2274)</f>
        <v>434.5</v>
      </c>
      <c r="AG2274" s="0" t="n">
        <v>8</v>
      </c>
      <c r="AH2274" s="0" t="n">
        <v>2012</v>
      </c>
      <c r="AI2274" s="0" t="s">
        <v>37</v>
      </c>
      <c r="AJ2274" s="0" t="s">
        <v>37</v>
      </c>
    </row>
    <row r="2275" customFormat="false" ht="13.8" hidden="true" customHeight="false" outlineLevel="0" collapsed="false">
      <c r="C2275" s="0" t="n">
        <v>2283</v>
      </c>
      <c r="D2275" s="3" t="str">
        <f aca="false">VLOOKUP(C2275,$A$1:$B$451,2)</f>
        <v>55-MAN</v>
      </c>
      <c r="E2275" s="0" t="str">
        <f aca="false">VLOOKUP($D2275,metadata!$B$2:$S$451,2,0)</f>
        <v>Urbanski, J; Mogi, M; O'Donnell, D; DeCotiis, M; Toma, T; Armbruster, P</v>
      </c>
      <c r="F2275" s="0" t="str">
        <f aca="false">VLOOKUP($D2275,metadata!$B$2:$S$451,3,0)</f>
        <v>Rapid Adaptive Evolution of Photoperiodic Response during Invasion and Range Expansion across a Climatic Gradient</v>
      </c>
      <c r="G2275" s="0" t="str">
        <f aca="false">VLOOKUP($D2275,metadata!$B$2:$S$451,4,0)</f>
        <v>10.1086/664709</v>
      </c>
      <c r="H2275" s="0" t="str">
        <f aca="false">VLOOKUP($D2275,metadata!$B$2:$S$451,5,0)</f>
        <v>y</v>
      </c>
      <c r="I2275" s="0" t="str">
        <f aca="false">VLOOKUP($D2275,metadata!$B$2:$S$451,6,0)</f>
        <v>a</v>
      </c>
      <c r="J2275" s="0" t="str">
        <f aca="false">VLOOKUP($D2275,metadata!$B$2:$S$451,7,0)</f>
        <v>i</v>
      </c>
      <c r="K2275" s="0" t="n">
        <f aca="false">VLOOKUP($D2275,metadata!$B$2:$S$451,8,0)</f>
        <v>21</v>
      </c>
      <c r="L2275" s="0" t="n">
        <f aca="false">VLOOKUP($D2275,metadata!$B$2:$S$451,9,0)</f>
        <v>12</v>
      </c>
      <c r="M2275" s="0" t="str">
        <f aca="false">VLOOKUP($D2275,metadata!$B$2:$S$451,10,0)</f>
        <v/>
      </c>
      <c r="N2275" s="0" t="str">
        <f aca="false">VLOOKUP($D2275,metadata!$B$2:$S$451,11,0)</f>
        <v>Aedes albopictus</v>
      </c>
      <c r="O2275" s="0" t="str">
        <f aca="false">VLOOKUP($D2275,metadata!$B$2:$S$451,12,0)</f>
        <v>diptera</v>
      </c>
      <c r="P2275" s="0" t="str">
        <f aca="false">VLOOKUP($D2275,metadata!$B$2:$S$451,13,0)</f>
        <v>MAN</v>
      </c>
      <c r="Q2275" s="0" t="n">
        <f aca="false">VLOOKUP($D2275,metadata!$B$2:$S$451,14,0)</f>
        <v>38.6166666666667</v>
      </c>
      <c r="R2275" s="0" t="n">
        <f aca="false">VLOOKUP($D2275,metadata!$B$2:$S$451,15,0)</f>
        <v>-77.4166666666667</v>
      </c>
      <c r="S2275" s="0" t="str">
        <f aca="false">VLOOKUP($D2275,metadata!$B$2:$S$451,16,0)</f>
        <v/>
      </c>
      <c r="T2275" s="0" t="str">
        <f aca="false">VLOOKUP($D2275,metadata!$B$2:$S$451,17,0)</f>
        <v/>
      </c>
      <c r="U2275" s="0" t="str">
        <f aca="false">VLOOKUP($D2275,metadata!$B$2:$S$451,18,0)</f>
        <v/>
      </c>
      <c r="V2275" s="0" t="n">
        <f aca="false">VLOOKUP($D2275,metadata!$B$2:$Z$451,19,0)</f>
        <v>434.5</v>
      </c>
      <c r="W2275" s="0" t="str">
        <f aca="false">VLOOKUP($D2275,metadata!$B$2:$Z$451,20,0)</f>
        <v>acc</v>
      </c>
      <c r="X2275" s="0" t="str">
        <f aca="false">VLOOKUP($D2275,metadata!$B$2:$Z$451,21,0)</f>
        <v/>
      </c>
      <c r="Y2275" s="0" t="str">
        <f aca="false">VLOOKUP($D2275,metadata!$B$2:$Z$451,22,0)</f>
        <v>55-5</v>
      </c>
      <c r="Z2275" s="0" t="str">
        <f aca="false">VLOOKUP($D2275,metadata!$B$2:$Z$451,23,0)</f>
        <v/>
      </c>
      <c r="AA2275" s="0" t="str">
        <f aca="false">VLOOKUP($D2275,metadata!$B$2:$Z$451,24,0)</f>
        <v/>
      </c>
      <c r="AB2275" s="0" t="str">
        <f aca="false">VLOOKUP($D2275,metadata!$B$2:$Z$451,25,0)</f>
        <v/>
      </c>
      <c r="AC2275" s="0" t="n">
        <v>11.9659284497444</v>
      </c>
      <c r="AD2275" s="0" t="n">
        <v>99.837925445705</v>
      </c>
      <c r="AF2275" s="0" t="n">
        <f aca="false">IF(AE2275="",V2275,AE2275)</f>
        <v>434.5</v>
      </c>
      <c r="AG2275" s="0" t="n">
        <v>12</v>
      </c>
      <c r="AH2275" s="0" t="n">
        <v>2012</v>
      </c>
      <c r="AI2275" s="0" t="s">
        <v>37</v>
      </c>
      <c r="AJ2275" s="0" t="s">
        <v>37</v>
      </c>
    </row>
    <row r="2276" customFormat="false" ht="13.8" hidden="true" customHeight="false" outlineLevel="0" collapsed="false">
      <c r="C2276" s="0" t="n">
        <v>2284</v>
      </c>
      <c r="D2276" s="3" t="str">
        <f aca="false">VLOOKUP(C2276,$A$1:$B$451,2)</f>
        <v>55-MAN</v>
      </c>
      <c r="E2276" s="0" t="str">
        <f aca="false">VLOOKUP($D2276,metadata!$B$2:$S$451,2,0)</f>
        <v>Urbanski, J; Mogi, M; O'Donnell, D; DeCotiis, M; Toma, T; Armbruster, P</v>
      </c>
      <c r="F2276" s="0" t="str">
        <f aca="false">VLOOKUP($D2276,metadata!$B$2:$S$451,3,0)</f>
        <v>Rapid Adaptive Evolution of Photoperiodic Response during Invasion and Range Expansion across a Climatic Gradient</v>
      </c>
      <c r="G2276" s="0" t="str">
        <f aca="false">VLOOKUP($D2276,metadata!$B$2:$S$451,4,0)</f>
        <v>10.1086/664709</v>
      </c>
      <c r="H2276" s="0" t="str">
        <f aca="false">VLOOKUP($D2276,metadata!$B$2:$S$451,5,0)</f>
        <v>y</v>
      </c>
      <c r="I2276" s="0" t="str">
        <f aca="false">VLOOKUP($D2276,metadata!$B$2:$S$451,6,0)</f>
        <v>a</v>
      </c>
      <c r="J2276" s="0" t="str">
        <f aca="false">VLOOKUP($D2276,metadata!$B$2:$S$451,7,0)</f>
        <v>i</v>
      </c>
      <c r="K2276" s="0" t="n">
        <f aca="false">VLOOKUP($D2276,metadata!$B$2:$S$451,8,0)</f>
        <v>21</v>
      </c>
      <c r="L2276" s="0" t="n">
        <f aca="false">VLOOKUP($D2276,metadata!$B$2:$S$451,9,0)</f>
        <v>12</v>
      </c>
      <c r="M2276" s="0" t="str">
        <f aca="false">VLOOKUP($D2276,metadata!$B$2:$S$451,10,0)</f>
        <v/>
      </c>
      <c r="N2276" s="0" t="str">
        <f aca="false">VLOOKUP($D2276,metadata!$B$2:$S$451,11,0)</f>
        <v>Aedes albopictus</v>
      </c>
      <c r="O2276" s="0" t="str">
        <f aca="false">VLOOKUP($D2276,metadata!$B$2:$S$451,12,0)</f>
        <v>diptera</v>
      </c>
      <c r="P2276" s="0" t="str">
        <f aca="false">VLOOKUP($D2276,metadata!$B$2:$S$451,13,0)</f>
        <v>MAN</v>
      </c>
      <c r="Q2276" s="0" t="n">
        <f aca="false">VLOOKUP($D2276,metadata!$B$2:$S$451,14,0)</f>
        <v>38.6166666666667</v>
      </c>
      <c r="R2276" s="0" t="n">
        <f aca="false">VLOOKUP($D2276,metadata!$B$2:$S$451,15,0)</f>
        <v>-77.4166666666667</v>
      </c>
      <c r="S2276" s="0" t="str">
        <f aca="false">VLOOKUP($D2276,metadata!$B$2:$S$451,16,0)</f>
        <v/>
      </c>
      <c r="T2276" s="0" t="str">
        <f aca="false">VLOOKUP($D2276,metadata!$B$2:$S$451,17,0)</f>
        <v/>
      </c>
      <c r="U2276" s="0" t="str">
        <f aca="false">VLOOKUP($D2276,metadata!$B$2:$S$451,18,0)</f>
        <v/>
      </c>
      <c r="V2276" s="0" t="n">
        <f aca="false">VLOOKUP($D2276,metadata!$B$2:$Z$451,19,0)</f>
        <v>434.5</v>
      </c>
      <c r="W2276" s="0" t="str">
        <f aca="false">VLOOKUP($D2276,metadata!$B$2:$Z$451,20,0)</f>
        <v>acc</v>
      </c>
      <c r="X2276" s="0" t="str">
        <f aca="false">VLOOKUP($D2276,metadata!$B$2:$Z$451,21,0)</f>
        <v/>
      </c>
      <c r="Y2276" s="0" t="str">
        <f aca="false">VLOOKUP($D2276,metadata!$B$2:$Z$451,22,0)</f>
        <v>55-5</v>
      </c>
      <c r="Z2276" s="0" t="str">
        <f aca="false">VLOOKUP($D2276,metadata!$B$2:$Z$451,23,0)</f>
        <v/>
      </c>
      <c r="AA2276" s="0" t="str">
        <f aca="false">VLOOKUP($D2276,metadata!$B$2:$Z$451,24,0)</f>
        <v/>
      </c>
      <c r="AB2276" s="0" t="str">
        <f aca="false">VLOOKUP($D2276,metadata!$B$2:$Z$451,25,0)</f>
        <v/>
      </c>
      <c r="AC2276" s="0" t="n">
        <v>12.4974446337308</v>
      </c>
      <c r="AD2276" s="0" t="n">
        <v>98.3792544570502</v>
      </c>
      <c r="AF2276" s="0" t="n">
        <f aca="false">IF(AE2276="",V2276,AE2276)</f>
        <v>434.5</v>
      </c>
      <c r="AG2276" s="0" t="n">
        <v>12.5</v>
      </c>
      <c r="AH2276" s="0" t="n">
        <v>2012</v>
      </c>
      <c r="AI2276" s="0" t="s">
        <v>37</v>
      </c>
      <c r="AJ2276" s="0" t="s">
        <v>37</v>
      </c>
    </row>
    <row r="2277" customFormat="false" ht="13.8" hidden="true" customHeight="false" outlineLevel="0" collapsed="false">
      <c r="C2277" s="0" t="n">
        <v>2285</v>
      </c>
      <c r="D2277" s="3" t="str">
        <f aca="false">VLOOKUP(C2277,$A$1:$B$451,2)</f>
        <v>55-MAN</v>
      </c>
      <c r="E2277" s="0" t="str">
        <f aca="false">VLOOKUP($D2277,metadata!$B$2:$S$451,2,0)</f>
        <v>Urbanski, J; Mogi, M; O'Donnell, D; DeCotiis, M; Toma, T; Armbruster, P</v>
      </c>
      <c r="F2277" s="0" t="str">
        <f aca="false">VLOOKUP($D2277,metadata!$B$2:$S$451,3,0)</f>
        <v>Rapid Adaptive Evolution of Photoperiodic Response during Invasion and Range Expansion across a Climatic Gradient</v>
      </c>
      <c r="G2277" s="0" t="str">
        <f aca="false">VLOOKUP($D2277,metadata!$B$2:$S$451,4,0)</f>
        <v>10.1086/664709</v>
      </c>
      <c r="H2277" s="0" t="str">
        <f aca="false">VLOOKUP($D2277,metadata!$B$2:$S$451,5,0)</f>
        <v>y</v>
      </c>
      <c r="I2277" s="0" t="str">
        <f aca="false">VLOOKUP($D2277,metadata!$B$2:$S$451,6,0)</f>
        <v>a</v>
      </c>
      <c r="J2277" s="0" t="str">
        <f aca="false">VLOOKUP($D2277,metadata!$B$2:$S$451,7,0)</f>
        <v>i</v>
      </c>
      <c r="K2277" s="0" t="n">
        <f aca="false">VLOOKUP($D2277,metadata!$B$2:$S$451,8,0)</f>
        <v>21</v>
      </c>
      <c r="L2277" s="0" t="n">
        <f aca="false">VLOOKUP($D2277,metadata!$B$2:$S$451,9,0)</f>
        <v>12</v>
      </c>
      <c r="M2277" s="0" t="str">
        <f aca="false">VLOOKUP($D2277,metadata!$B$2:$S$451,10,0)</f>
        <v/>
      </c>
      <c r="N2277" s="0" t="str">
        <f aca="false">VLOOKUP($D2277,metadata!$B$2:$S$451,11,0)</f>
        <v>Aedes albopictus</v>
      </c>
      <c r="O2277" s="0" t="str">
        <f aca="false">VLOOKUP($D2277,metadata!$B$2:$S$451,12,0)</f>
        <v>diptera</v>
      </c>
      <c r="P2277" s="0" t="str">
        <f aca="false">VLOOKUP($D2277,metadata!$B$2:$S$451,13,0)</f>
        <v>MAN</v>
      </c>
      <c r="Q2277" s="0" t="n">
        <f aca="false">VLOOKUP($D2277,metadata!$B$2:$S$451,14,0)</f>
        <v>38.6166666666667</v>
      </c>
      <c r="R2277" s="0" t="n">
        <f aca="false">VLOOKUP($D2277,metadata!$B$2:$S$451,15,0)</f>
        <v>-77.4166666666667</v>
      </c>
      <c r="S2277" s="0" t="str">
        <f aca="false">VLOOKUP($D2277,metadata!$B$2:$S$451,16,0)</f>
        <v/>
      </c>
      <c r="T2277" s="0" t="str">
        <f aca="false">VLOOKUP($D2277,metadata!$B$2:$S$451,17,0)</f>
        <v/>
      </c>
      <c r="U2277" s="0" t="str">
        <f aca="false">VLOOKUP($D2277,metadata!$B$2:$S$451,18,0)</f>
        <v/>
      </c>
      <c r="V2277" s="0" t="n">
        <f aca="false">VLOOKUP($D2277,metadata!$B$2:$Z$451,19,0)</f>
        <v>434.5</v>
      </c>
      <c r="W2277" s="0" t="str">
        <f aca="false">VLOOKUP($D2277,metadata!$B$2:$Z$451,20,0)</f>
        <v>acc</v>
      </c>
      <c r="X2277" s="0" t="str">
        <f aca="false">VLOOKUP($D2277,metadata!$B$2:$Z$451,21,0)</f>
        <v/>
      </c>
      <c r="Y2277" s="0" t="str">
        <f aca="false">VLOOKUP($D2277,metadata!$B$2:$Z$451,22,0)</f>
        <v>55-5</v>
      </c>
      <c r="Z2277" s="0" t="str">
        <f aca="false">VLOOKUP($D2277,metadata!$B$2:$Z$451,23,0)</f>
        <v/>
      </c>
      <c r="AA2277" s="0" t="str">
        <f aca="false">VLOOKUP($D2277,metadata!$B$2:$Z$451,24,0)</f>
        <v/>
      </c>
      <c r="AB2277" s="0" t="str">
        <f aca="false">VLOOKUP($D2277,metadata!$B$2:$Z$451,25,0)</f>
        <v/>
      </c>
      <c r="AC2277" s="0" t="n">
        <v>12.7291311754684</v>
      </c>
      <c r="AD2277" s="0" t="n">
        <v>94.8136142625607</v>
      </c>
      <c r="AF2277" s="0" t="n">
        <f aca="false">IF(AE2277="",V2277,AE2277)</f>
        <v>434.5</v>
      </c>
      <c r="AG2277" s="0" t="n">
        <v>12.75</v>
      </c>
      <c r="AH2277" s="0" t="n">
        <v>2012</v>
      </c>
      <c r="AI2277" s="0" t="s">
        <v>37</v>
      </c>
      <c r="AJ2277" s="0" t="s">
        <v>37</v>
      </c>
    </row>
    <row r="2278" customFormat="false" ht="13.8" hidden="true" customHeight="false" outlineLevel="0" collapsed="false">
      <c r="C2278" s="0" t="n">
        <v>2286</v>
      </c>
      <c r="D2278" s="3" t="str">
        <f aca="false">VLOOKUP(C2278,$A$1:$B$451,2)</f>
        <v>55-MAN</v>
      </c>
      <c r="E2278" s="0" t="str">
        <f aca="false">VLOOKUP($D2278,metadata!$B$2:$S$451,2,0)</f>
        <v>Urbanski, J; Mogi, M; O'Donnell, D; DeCotiis, M; Toma, T; Armbruster, P</v>
      </c>
      <c r="F2278" s="0" t="str">
        <f aca="false">VLOOKUP($D2278,metadata!$B$2:$S$451,3,0)</f>
        <v>Rapid Adaptive Evolution of Photoperiodic Response during Invasion and Range Expansion across a Climatic Gradient</v>
      </c>
      <c r="G2278" s="0" t="str">
        <f aca="false">VLOOKUP($D2278,metadata!$B$2:$S$451,4,0)</f>
        <v>10.1086/664709</v>
      </c>
      <c r="H2278" s="0" t="str">
        <f aca="false">VLOOKUP($D2278,metadata!$B$2:$S$451,5,0)</f>
        <v>y</v>
      </c>
      <c r="I2278" s="0" t="str">
        <f aca="false">VLOOKUP($D2278,metadata!$B$2:$S$451,6,0)</f>
        <v>a</v>
      </c>
      <c r="J2278" s="0" t="str">
        <f aca="false">VLOOKUP($D2278,metadata!$B$2:$S$451,7,0)</f>
        <v>i</v>
      </c>
      <c r="K2278" s="0" t="n">
        <f aca="false">VLOOKUP($D2278,metadata!$B$2:$S$451,8,0)</f>
        <v>21</v>
      </c>
      <c r="L2278" s="0" t="n">
        <f aca="false">VLOOKUP($D2278,metadata!$B$2:$S$451,9,0)</f>
        <v>12</v>
      </c>
      <c r="M2278" s="0" t="str">
        <f aca="false">VLOOKUP($D2278,metadata!$B$2:$S$451,10,0)</f>
        <v/>
      </c>
      <c r="N2278" s="0" t="str">
        <f aca="false">VLOOKUP($D2278,metadata!$B$2:$S$451,11,0)</f>
        <v>Aedes albopictus</v>
      </c>
      <c r="O2278" s="0" t="str">
        <f aca="false">VLOOKUP($D2278,metadata!$B$2:$S$451,12,0)</f>
        <v>diptera</v>
      </c>
      <c r="P2278" s="0" t="str">
        <f aca="false">VLOOKUP($D2278,metadata!$B$2:$S$451,13,0)</f>
        <v>MAN</v>
      </c>
      <c r="Q2278" s="0" t="n">
        <f aca="false">VLOOKUP($D2278,metadata!$B$2:$S$451,14,0)</f>
        <v>38.6166666666667</v>
      </c>
      <c r="R2278" s="0" t="n">
        <f aca="false">VLOOKUP($D2278,metadata!$B$2:$S$451,15,0)</f>
        <v>-77.4166666666667</v>
      </c>
      <c r="S2278" s="0" t="str">
        <f aca="false">VLOOKUP($D2278,metadata!$B$2:$S$451,16,0)</f>
        <v/>
      </c>
      <c r="T2278" s="0" t="str">
        <f aca="false">VLOOKUP($D2278,metadata!$B$2:$S$451,17,0)</f>
        <v/>
      </c>
      <c r="U2278" s="0" t="str">
        <f aca="false">VLOOKUP($D2278,metadata!$B$2:$S$451,18,0)</f>
        <v/>
      </c>
      <c r="V2278" s="0" t="n">
        <f aca="false">VLOOKUP($D2278,metadata!$B$2:$Z$451,19,0)</f>
        <v>434.5</v>
      </c>
      <c r="W2278" s="0" t="str">
        <f aca="false">VLOOKUP($D2278,metadata!$B$2:$Z$451,20,0)</f>
        <v>acc</v>
      </c>
      <c r="X2278" s="0" t="str">
        <f aca="false">VLOOKUP($D2278,metadata!$B$2:$Z$451,21,0)</f>
        <v/>
      </c>
      <c r="Y2278" s="0" t="str">
        <f aca="false">VLOOKUP($D2278,metadata!$B$2:$Z$451,22,0)</f>
        <v>55-5</v>
      </c>
      <c r="Z2278" s="0" t="str">
        <f aca="false">VLOOKUP($D2278,metadata!$B$2:$Z$451,23,0)</f>
        <v/>
      </c>
      <c r="AA2278" s="0" t="str">
        <f aca="false">VLOOKUP($D2278,metadata!$B$2:$Z$451,24,0)</f>
        <v/>
      </c>
      <c r="AB2278" s="0" t="str">
        <f aca="false">VLOOKUP($D2278,metadata!$B$2:$Z$451,25,0)</f>
        <v/>
      </c>
      <c r="AC2278" s="0" t="n">
        <v>13.0017035775127</v>
      </c>
      <c r="AD2278" s="0" t="n">
        <v>82.0097244732577</v>
      </c>
      <c r="AF2278" s="0" t="n">
        <f aca="false">IF(AE2278="",V2278,AE2278)</f>
        <v>434.5</v>
      </c>
      <c r="AG2278" s="0" t="n">
        <v>13</v>
      </c>
      <c r="AH2278" s="0" t="n">
        <v>2012</v>
      </c>
      <c r="AI2278" s="0" t="s">
        <v>37</v>
      </c>
      <c r="AJ2278" s="0" t="s">
        <v>37</v>
      </c>
    </row>
    <row r="2279" customFormat="false" ht="13.8" hidden="true" customHeight="false" outlineLevel="0" collapsed="false">
      <c r="C2279" s="0" t="n">
        <v>2287</v>
      </c>
      <c r="D2279" s="3" t="str">
        <f aca="false">VLOOKUP(C2279,$A$1:$B$451,2)</f>
        <v>55-MAN</v>
      </c>
      <c r="E2279" s="0" t="str">
        <f aca="false">VLOOKUP($D2279,metadata!$B$2:$S$451,2,0)</f>
        <v>Urbanski, J; Mogi, M; O'Donnell, D; DeCotiis, M; Toma, T; Armbruster, P</v>
      </c>
      <c r="F2279" s="0" t="str">
        <f aca="false">VLOOKUP($D2279,metadata!$B$2:$S$451,3,0)</f>
        <v>Rapid Adaptive Evolution of Photoperiodic Response during Invasion and Range Expansion across a Climatic Gradient</v>
      </c>
      <c r="G2279" s="0" t="str">
        <f aca="false">VLOOKUP($D2279,metadata!$B$2:$S$451,4,0)</f>
        <v>10.1086/664709</v>
      </c>
      <c r="H2279" s="0" t="str">
        <f aca="false">VLOOKUP($D2279,metadata!$B$2:$S$451,5,0)</f>
        <v>y</v>
      </c>
      <c r="I2279" s="0" t="str">
        <f aca="false">VLOOKUP($D2279,metadata!$B$2:$S$451,6,0)</f>
        <v>a</v>
      </c>
      <c r="J2279" s="0" t="str">
        <f aca="false">VLOOKUP($D2279,metadata!$B$2:$S$451,7,0)</f>
        <v>i</v>
      </c>
      <c r="K2279" s="0" t="n">
        <f aca="false">VLOOKUP($D2279,metadata!$B$2:$S$451,8,0)</f>
        <v>21</v>
      </c>
      <c r="L2279" s="0" t="n">
        <f aca="false">VLOOKUP($D2279,metadata!$B$2:$S$451,9,0)</f>
        <v>12</v>
      </c>
      <c r="M2279" s="0" t="str">
        <f aca="false">VLOOKUP($D2279,metadata!$B$2:$S$451,10,0)</f>
        <v/>
      </c>
      <c r="N2279" s="0" t="str">
        <f aca="false">VLOOKUP($D2279,metadata!$B$2:$S$451,11,0)</f>
        <v>Aedes albopictus</v>
      </c>
      <c r="O2279" s="0" t="str">
        <f aca="false">VLOOKUP($D2279,metadata!$B$2:$S$451,12,0)</f>
        <v>diptera</v>
      </c>
      <c r="P2279" s="0" t="str">
        <f aca="false">VLOOKUP($D2279,metadata!$B$2:$S$451,13,0)</f>
        <v>MAN</v>
      </c>
      <c r="Q2279" s="0" t="n">
        <f aca="false">VLOOKUP($D2279,metadata!$B$2:$S$451,14,0)</f>
        <v>38.6166666666667</v>
      </c>
      <c r="R2279" s="0" t="n">
        <f aca="false">VLOOKUP($D2279,metadata!$B$2:$S$451,15,0)</f>
        <v>-77.4166666666667</v>
      </c>
      <c r="S2279" s="0" t="str">
        <f aca="false">VLOOKUP($D2279,metadata!$B$2:$S$451,16,0)</f>
        <v/>
      </c>
      <c r="T2279" s="0" t="str">
        <f aca="false">VLOOKUP($D2279,metadata!$B$2:$S$451,17,0)</f>
        <v/>
      </c>
      <c r="U2279" s="0" t="str">
        <f aca="false">VLOOKUP($D2279,metadata!$B$2:$S$451,18,0)</f>
        <v/>
      </c>
      <c r="V2279" s="0" t="n">
        <f aca="false">VLOOKUP($D2279,metadata!$B$2:$Z$451,19,0)</f>
        <v>434.5</v>
      </c>
      <c r="W2279" s="0" t="str">
        <f aca="false">VLOOKUP($D2279,metadata!$B$2:$Z$451,20,0)</f>
        <v>acc</v>
      </c>
      <c r="X2279" s="0" t="str">
        <f aca="false">VLOOKUP($D2279,metadata!$B$2:$Z$451,21,0)</f>
        <v/>
      </c>
      <c r="Y2279" s="0" t="str">
        <f aca="false">VLOOKUP($D2279,metadata!$B$2:$Z$451,22,0)</f>
        <v>55-5</v>
      </c>
      <c r="Z2279" s="0" t="str">
        <f aca="false">VLOOKUP($D2279,metadata!$B$2:$Z$451,23,0)</f>
        <v/>
      </c>
      <c r="AA2279" s="0" t="str">
        <f aca="false">VLOOKUP($D2279,metadata!$B$2:$Z$451,24,0)</f>
        <v/>
      </c>
      <c r="AB2279" s="0" t="str">
        <f aca="false">VLOOKUP($D2279,metadata!$B$2:$Z$451,25,0)</f>
        <v/>
      </c>
      <c r="AC2279" s="0" t="n">
        <v>13.2333901192504</v>
      </c>
      <c r="AD2279" s="0" t="n">
        <v>59.643435980551</v>
      </c>
      <c r="AF2279" s="0" t="n">
        <f aca="false">IF(AE2279="",V2279,AE2279)</f>
        <v>434.5</v>
      </c>
      <c r="AG2279" s="0" t="n">
        <v>13.25</v>
      </c>
      <c r="AH2279" s="0" t="n">
        <v>2012</v>
      </c>
      <c r="AI2279" s="0" t="s">
        <v>37</v>
      </c>
      <c r="AJ2279" s="0" t="s">
        <v>37</v>
      </c>
    </row>
    <row r="2280" customFormat="false" ht="13.8" hidden="true" customHeight="false" outlineLevel="0" collapsed="false">
      <c r="C2280" s="0" t="n">
        <v>2288</v>
      </c>
      <c r="D2280" s="3" t="str">
        <f aca="false">VLOOKUP(C2280,$A$1:$B$451,2)</f>
        <v>55-MAN</v>
      </c>
      <c r="E2280" s="0" t="str">
        <f aca="false">VLOOKUP($D2280,metadata!$B$2:$S$451,2,0)</f>
        <v>Urbanski, J; Mogi, M; O'Donnell, D; DeCotiis, M; Toma, T; Armbruster, P</v>
      </c>
      <c r="F2280" s="0" t="str">
        <f aca="false">VLOOKUP($D2280,metadata!$B$2:$S$451,3,0)</f>
        <v>Rapid Adaptive Evolution of Photoperiodic Response during Invasion and Range Expansion across a Climatic Gradient</v>
      </c>
      <c r="G2280" s="0" t="str">
        <f aca="false">VLOOKUP($D2280,metadata!$B$2:$S$451,4,0)</f>
        <v>10.1086/664709</v>
      </c>
      <c r="H2280" s="0" t="str">
        <f aca="false">VLOOKUP($D2280,metadata!$B$2:$S$451,5,0)</f>
        <v>y</v>
      </c>
      <c r="I2280" s="0" t="str">
        <f aca="false">VLOOKUP($D2280,metadata!$B$2:$S$451,6,0)</f>
        <v>a</v>
      </c>
      <c r="J2280" s="0" t="str">
        <f aca="false">VLOOKUP($D2280,metadata!$B$2:$S$451,7,0)</f>
        <v>i</v>
      </c>
      <c r="K2280" s="0" t="n">
        <f aca="false">VLOOKUP($D2280,metadata!$B$2:$S$451,8,0)</f>
        <v>21</v>
      </c>
      <c r="L2280" s="0" t="n">
        <f aca="false">VLOOKUP($D2280,metadata!$B$2:$S$451,9,0)</f>
        <v>12</v>
      </c>
      <c r="M2280" s="0" t="str">
        <f aca="false">VLOOKUP($D2280,metadata!$B$2:$S$451,10,0)</f>
        <v/>
      </c>
      <c r="N2280" s="0" t="str">
        <f aca="false">VLOOKUP($D2280,metadata!$B$2:$S$451,11,0)</f>
        <v>Aedes albopictus</v>
      </c>
      <c r="O2280" s="0" t="str">
        <f aca="false">VLOOKUP($D2280,metadata!$B$2:$S$451,12,0)</f>
        <v>diptera</v>
      </c>
      <c r="P2280" s="0" t="str">
        <f aca="false">VLOOKUP($D2280,metadata!$B$2:$S$451,13,0)</f>
        <v>MAN</v>
      </c>
      <c r="Q2280" s="0" t="n">
        <f aca="false">VLOOKUP($D2280,metadata!$B$2:$S$451,14,0)</f>
        <v>38.6166666666667</v>
      </c>
      <c r="R2280" s="0" t="n">
        <f aca="false">VLOOKUP($D2280,metadata!$B$2:$S$451,15,0)</f>
        <v>-77.4166666666667</v>
      </c>
      <c r="S2280" s="0" t="str">
        <f aca="false">VLOOKUP($D2280,metadata!$B$2:$S$451,16,0)</f>
        <v/>
      </c>
      <c r="T2280" s="0" t="str">
        <f aca="false">VLOOKUP($D2280,metadata!$B$2:$S$451,17,0)</f>
        <v/>
      </c>
      <c r="U2280" s="0" t="str">
        <f aca="false">VLOOKUP($D2280,metadata!$B$2:$S$451,18,0)</f>
        <v/>
      </c>
      <c r="V2280" s="0" t="n">
        <f aca="false">VLOOKUP($D2280,metadata!$B$2:$Z$451,19,0)</f>
        <v>434.5</v>
      </c>
      <c r="W2280" s="0" t="str">
        <f aca="false">VLOOKUP($D2280,metadata!$B$2:$Z$451,20,0)</f>
        <v>acc</v>
      </c>
      <c r="X2280" s="0" t="str">
        <f aca="false">VLOOKUP($D2280,metadata!$B$2:$Z$451,21,0)</f>
        <v/>
      </c>
      <c r="Y2280" s="0" t="str">
        <f aca="false">VLOOKUP($D2280,metadata!$B$2:$Z$451,22,0)</f>
        <v>55-5</v>
      </c>
      <c r="Z2280" s="0" t="str">
        <f aca="false">VLOOKUP($D2280,metadata!$B$2:$Z$451,23,0)</f>
        <v/>
      </c>
      <c r="AA2280" s="0" t="str">
        <f aca="false">VLOOKUP($D2280,metadata!$B$2:$Z$451,24,0)</f>
        <v/>
      </c>
      <c r="AB2280" s="0" t="str">
        <f aca="false">VLOOKUP($D2280,metadata!$B$2:$Z$451,25,0)</f>
        <v/>
      </c>
      <c r="AC2280" s="0" t="n">
        <v>13.5059625212947</v>
      </c>
      <c r="AD2280" s="0" t="n">
        <v>52.836304700162</v>
      </c>
      <c r="AF2280" s="0" t="n">
        <f aca="false">IF(AE2280="",V2280,AE2280)</f>
        <v>434.5</v>
      </c>
      <c r="AG2280" s="0" t="n">
        <v>13.5</v>
      </c>
      <c r="AH2280" s="0" t="n">
        <v>2012</v>
      </c>
      <c r="AI2280" s="0" t="s">
        <v>37</v>
      </c>
      <c r="AJ2280" s="0" t="s">
        <v>37</v>
      </c>
    </row>
    <row r="2281" customFormat="false" ht="13.8" hidden="true" customHeight="false" outlineLevel="0" collapsed="false">
      <c r="C2281" s="0" t="n">
        <v>2289</v>
      </c>
      <c r="D2281" s="3" t="str">
        <f aca="false">VLOOKUP(C2281,$A$1:$B$451,2)</f>
        <v>55-MAN</v>
      </c>
      <c r="E2281" s="0" t="str">
        <f aca="false">VLOOKUP($D2281,metadata!$B$2:$S$451,2,0)</f>
        <v>Urbanski, J; Mogi, M; O'Donnell, D; DeCotiis, M; Toma, T; Armbruster, P</v>
      </c>
      <c r="F2281" s="0" t="str">
        <f aca="false">VLOOKUP($D2281,metadata!$B$2:$S$451,3,0)</f>
        <v>Rapid Adaptive Evolution of Photoperiodic Response during Invasion and Range Expansion across a Climatic Gradient</v>
      </c>
      <c r="G2281" s="0" t="str">
        <f aca="false">VLOOKUP($D2281,metadata!$B$2:$S$451,4,0)</f>
        <v>10.1086/664709</v>
      </c>
      <c r="H2281" s="0" t="str">
        <f aca="false">VLOOKUP($D2281,metadata!$B$2:$S$451,5,0)</f>
        <v>y</v>
      </c>
      <c r="I2281" s="0" t="str">
        <f aca="false">VLOOKUP($D2281,metadata!$B$2:$S$451,6,0)</f>
        <v>a</v>
      </c>
      <c r="J2281" s="0" t="str">
        <f aca="false">VLOOKUP($D2281,metadata!$B$2:$S$451,7,0)</f>
        <v>i</v>
      </c>
      <c r="K2281" s="0" t="n">
        <f aca="false">VLOOKUP($D2281,metadata!$B$2:$S$451,8,0)</f>
        <v>21</v>
      </c>
      <c r="L2281" s="0" t="n">
        <f aca="false">VLOOKUP($D2281,metadata!$B$2:$S$451,9,0)</f>
        <v>12</v>
      </c>
      <c r="M2281" s="0" t="str">
        <f aca="false">VLOOKUP($D2281,metadata!$B$2:$S$451,10,0)</f>
        <v/>
      </c>
      <c r="N2281" s="0" t="str">
        <f aca="false">VLOOKUP($D2281,metadata!$B$2:$S$451,11,0)</f>
        <v>Aedes albopictus</v>
      </c>
      <c r="O2281" s="0" t="str">
        <f aca="false">VLOOKUP($D2281,metadata!$B$2:$S$451,12,0)</f>
        <v>diptera</v>
      </c>
      <c r="P2281" s="0" t="str">
        <f aca="false">VLOOKUP($D2281,metadata!$B$2:$S$451,13,0)</f>
        <v>MAN</v>
      </c>
      <c r="Q2281" s="0" t="n">
        <f aca="false">VLOOKUP($D2281,metadata!$B$2:$S$451,14,0)</f>
        <v>38.6166666666667</v>
      </c>
      <c r="R2281" s="0" t="n">
        <f aca="false">VLOOKUP($D2281,metadata!$B$2:$S$451,15,0)</f>
        <v>-77.4166666666667</v>
      </c>
      <c r="S2281" s="0" t="str">
        <f aca="false">VLOOKUP($D2281,metadata!$B$2:$S$451,16,0)</f>
        <v/>
      </c>
      <c r="T2281" s="0" t="str">
        <f aca="false">VLOOKUP($D2281,metadata!$B$2:$S$451,17,0)</f>
        <v/>
      </c>
      <c r="U2281" s="0" t="str">
        <f aca="false">VLOOKUP($D2281,metadata!$B$2:$S$451,18,0)</f>
        <v/>
      </c>
      <c r="V2281" s="0" t="n">
        <f aca="false">VLOOKUP($D2281,metadata!$B$2:$Z$451,19,0)</f>
        <v>434.5</v>
      </c>
      <c r="W2281" s="0" t="str">
        <f aca="false">VLOOKUP($D2281,metadata!$B$2:$Z$451,20,0)</f>
        <v>acc</v>
      </c>
      <c r="X2281" s="0" t="str">
        <f aca="false">VLOOKUP($D2281,metadata!$B$2:$Z$451,21,0)</f>
        <v/>
      </c>
      <c r="Y2281" s="0" t="str">
        <f aca="false">VLOOKUP($D2281,metadata!$B$2:$Z$451,22,0)</f>
        <v>55-5</v>
      </c>
      <c r="Z2281" s="0" t="str">
        <f aca="false">VLOOKUP($D2281,metadata!$B$2:$Z$451,23,0)</f>
        <v/>
      </c>
      <c r="AA2281" s="0" t="str">
        <f aca="false">VLOOKUP($D2281,metadata!$B$2:$Z$451,24,0)</f>
        <v/>
      </c>
      <c r="AB2281" s="0" t="str">
        <f aca="false">VLOOKUP($D2281,metadata!$B$2:$Z$451,25,0)</f>
        <v/>
      </c>
      <c r="AC2281" s="0" t="n">
        <v>14.0102214650766</v>
      </c>
      <c r="AD2281" s="0" t="n">
        <v>42.1393841166936</v>
      </c>
      <c r="AF2281" s="0" t="n">
        <f aca="false">IF(AE2281="",V2281,AE2281)</f>
        <v>434.5</v>
      </c>
      <c r="AG2281" s="0" t="n">
        <v>13.75</v>
      </c>
      <c r="AH2281" s="0" t="n">
        <v>2012</v>
      </c>
      <c r="AI2281" s="0" t="s">
        <v>37</v>
      </c>
      <c r="AJ2281" s="0" t="s">
        <v>37</v>
      </c>
    </row>
    <row r="2282" customFormat="false" ht="13.8" hidden="true" customHeight="false" outlineLevel="0" collapsed="false">
      <c r="C2282" s="0" t="n">
        <v>2290</v>
      </c>
      <c r="D2282" s="3" t="str">
        <f aca="false">VLOOKUP(C2282,$A$1:$B$451,2)</f>
        <v>55-MAN</v>
      </c>
      <c r="E2282" s="0" t="str">
        <f aca="false">VLOOKUP($D2282,metadata!$B$2:$S$451,2,0)</f>
        <v>Urbanski, J; Mogi, M; O'Donnell, D; DeCotiis, M; Toma, T; Armbruster, P</v>
      </c>
      <c r="F2282" s="0" t="str">
        <f aca="false">VLOOKUP($D2282,metadata!$B$2:$S$451,3,0)</f>
        <v>Rapid Adaptive Evolution of Photoperiodic Response during Invasion and Range Expansion across a Climatic Gradient</v>
      </c>
      <c r="G2282" s="0" t="str">
        <f aca="false">VLOOKUP($D2282,metadata!$B$2:$S$451,4,0)</f>
        <v>10.1086/664709</v>
      </c>
      <c r="H2282" s="0" t="str">
        <f aca="false">VLOOKUP($D2282,metadata!$B$2:$S$451,5,0)</f>
        <v>y</v>
      </c>
      <c r="I2282" s="0" t="str">
        <f aca="false">VLOOKUP($D2282,metadata!$B$2:$S$451,6,0)</f>
        <v>a</v>
      </c>
      <c r="J2282" s="0" t="str">
        <f aca="false">VLOOKUP($D2282,metadata!$B$2:$S$451,7,0)</f>
        <v>i</v>
      </c>
      <c r="K2282" s="0" t="n">
        <f aca="false">VLOOKUP($D2282,metadata!$B$2:$S$451,8,0)</f>
        <v>21</v>
      </c>
      <c r="L2282" s="0" t="n">
        <f aca="false">VLOOKUP($D2282,metadata!$B$2:$S$451,9,0)</f>
        <v>12</v>
      </c>
      <c r="M2282" s="0" t="str">
        <f aca="false">VLOOKUP($D2282,metadata!$B$2:$S$451,10,0)</f>
        <v/>
      </c>
      <c r="N2282" s="0" t="str">
        <f aca="false">VLOOKUP($D2282,metadata!$B$2:$S$451,11,0)</f>
        <v>Aedes albopictus</v>
      </c>
      <c r="O2282" s="0" t="str">
        <f aca="false">VLOOKUP($D2282,metadata!$B$2:$S$451,12,0)</f>
        <v>diptera</v>
      </c>
      <c r="P2282" s="0" t="str">
        <f aca="false">VLOOKUP($D2282,metadata!$B$2:$S$451,13,0)</f>
        <v>MAN</v>
      </c>
      <c r="Q2282" s="0" t="n">
        <f aca="false">VLOOKUP($D2282,metadata!$B$2:$S$451,14,0)</f>
        <v>38.6166666666667</v>
      </c>
      <c r="R2282" s="0" t="n">
        <f aca="false">VLOOKUP($D2282,metadata!$B$2:$S$451,15,0)</f>
        <v>-77.4166666666667</v>
      </c>
      <c r="S2282" s="0" t="str">
        <f aca="false">VLOOKUP($D2282,metadata!$B$2:$S$451,16,0)</f>
        <v/>
      </c>
      <c r="T2282" s="0" t="str">
        <f aca="false">VLOOKUP($D2282,metadata!$B$2:$S$451,17,0)</f>
        <v/>
      </c>
      <c r="U2282" s="0" t="str">
        <f aca="false">VLOOKUP($D2282,metadata!$B$2:$S$451,18,0)</f>
        <v/>
      </c>
      <c r="V2282" s="0" t="n">
        <f aca="false">VLOOKUP($D2282,metadata!$B$2:$Z$451,19,0)</f>
        <v>434.5</v>
      </c>
      <c r="W2282" s="0" t="str">
        <f aca="false">VLOOKUP($D2282,metadata!$B$2:$Z$451,20,0)</f>
        <v>acc</v>
      </c>
      <c r="X2282" s="0" t="str">
        <f aca="false">VLOOKUP($D2282,metadata!$B$2:$Z$451,21,0)</f>
        <v/>
      </c>
      <c r="Y2282" s="0" t="str">
        <f aca="false">VLOOKUP($D2282,metadata!$B$2:$Z$451,22,0)</f>
        <v>55-5</v>
      </c>
      <c r="Z2282" s="0" t="str">
        <f aca="false">VLOOKUP($D2282,metadata!$B$2:$Z$451,23,0)</f>
        <v/>
      </c>
      <c r="AA2282" s="0" t="str">
        <f aca="false">VLOOKUP($D2282,metadata!$B$2:$Z$451,24,0)</f>
        <v/>
      </c>
      <c r="AB2282" s="0" t="str">
        <f aca="false">VLOOKUP($D2282,metadata!$B$2:$Z$451,25,0)</f>
        <v/>
      </c>
      <c r="AC2282" s="0" t="n">
        <v>13.7649063032367</v>
      </c>
      <c r="AD2282" s="0" t="n">
        <v>14.2625607779578</v>
      </c>
      <c r="AF2282" s="0" t="n">
        <f aca="false">IF(AE2282="",V2282,AE2282)</f>
        <v>434.5</v>
      </c>
      <c r="AG2282" s="0" t="n">
        <v>14</v>
      </c>
      <c r="AH2282" s="0" t="n">
        <v>2012</v>
      </c>
      <c r="AI2282" s="0" t="s">
        <v>37</v>
      </c>
      <c r="AJ2282" s="0" t="s">
        <v>37</v>
      </c>
    </row>
    <row r="2283" customFormat="false" ht="13.8" hidden="true" customHeight="false" outlineLevel="0" collapsed="false">
      <c r="C2283" s="0" t="n">
        <v>2291</v>
      </c>
      <c r="D2283" s="3" t="str">
        <f aca="false">VLOOKUP(C2283,$A$1:$B$451,2)</f>
        <v>55-MAN</v>
      </c>
      <c r="E2283" s="0" t="str">
        <f aca="false">VLOOKUP($D2283,metadata!$B$2:$S$451,2,0)</f>
        <v>Urbanski, J; Mogi, M; O'Donnell, D; DeCotiis, M; Toma, T; Armbruster, P</v>
      </c>
      <c r="F2283" s="0" t="str">
        <f aca="false">VLOOKUP($D2283,metadata!$B$2:$S$451,3,0)</f>
        <v>Rapid Adaptive Evolution of Photoperiodic Response during Invasion and Range Expansion across a Climatic Gradient</v>
      </c>
      <c r="G2283" s="0" t="str">
        <f aca="false">VLOOKUP($D2283,metadata!$B$2:$S$451,4,0)</f>
        <v>10.1086/664709</v>
      </c>
      <c r="H2283" s="0" t="str">
        <f aca="false">VLOOKUP($D2283,metadata!$B$2:$S$451,5,0)</f>
        <v>y</v>
      </c>
      <c r="I2283" s="0" t="str">
        <f aca="false">VLOOKUP($D2283,metadata!$B$2:$S$451,6,0)</f>
        <v>a</v>
      </c>
      <c r="J2283" s="0" t="str">
        <f aca="false">VLOOKUP($D2283,metadata!$B$2:$S$451,7,0)</f>
        <v>i</v>
      </c>
      <c r="K2283" s="0" t="n">
        <f aca="false">VLOOKUP($D2283,metadata!$B$2:$S$451,8,0)</f>
        <v>21</v>
      </c>
      <c r="L2283" s="0" t="n">
        <f aca="false">VLOOKUP($D2283,metadata!$B$2:$S$451,9,0)</f>
        <v>12</v>
      </c>
      <c r="M2283" s="0" t="str">
        <f aca="false">VLOOKUP($D2283,metadata!$B$2:$S$451,10,0)</f>
        <v/>
      </c>
      <c r="N2283" s="0" t="str">
        <f aca="false">VLOOKUP($D2283,metadata!$B$2:$S$451,11,0)</f>
        <v>Aedes albopictus</v>
      </c>
      <c r="O2283" s="0" t="str">
        <f aca="false">VLOOKUP($D2283,metadata!$B$2:$S$451,12,0)</f>
        <v>diptera</v>
      </c>
      <c r="P2283" s="0" t="str">
        <f aca="false">VLOOKUP($D2283,metadata!$B$2:$S$451,13,0)</f>
        <v>MAN</v>
      </c>
      <c r="Q2283" s="0" t="n">
        <f aca="false">VLOOKUP($D2283,metadata!$B$2:$S$451,14,0)</f>
        <v>38.6166666666667</v>
      </c>
      <c r="R2283" s="0" t="n">
        <f aca="false">VLOOKUP($D2283,metadata!$B$2:$S$451,15,0)</f>
        <v>-77.4166666666667</v>
      </c>
      <c r="S2283" s="0" t="str">
        <f aca="false">VLOOKUP($D2283,metadata!$B$2:$S$451,16,0)</f>
        <v/>
      </c>
      <c r="T2283" s="0" t="str">
        <f aca="false">VLOOKUP($D2283,metadata!$B$2:$S$451,17,0)</f>
        <v/>
      </c>
      <c r="U2283" s="0" t="str">
        <f aca="false">VLOOKUP($D2283,metadata!$B$2:$S$451,18,0)</f>
        <v/>
      </c>
      <c r="V2283" s="0" t="n">
        <f aca="false">VLOOKUP($D2283,metadata!$B$2:$Z$451,19,0)</f>
        <v>434.5</v>
      </c>
      <c r="W2283" s="0" t="str">
        <f aca="false">VLOOKUP($D2283,metadata!$B$2:$Z$451,20,0)</f>
        <v>acc</v>
      </c>
      <c r="X2283" s="0" t="str">
        <f aca="false">VLOOKUP($D2283,metadata!$B$2:$Z$451,21,0)</f>
        <v/>
      </c>
      <c r="Y2283" s="0" t="str">
        <f aca="false">VLOOKUP($D2283,metadata!$B$2:$Z$451,22,0)</f>
        <v>55-5</v>
      </c>
      <c r="Z2283" s="0" t="str">
        <f aca="false">VLOOKUP($D2283,metadata!$B$2:$Z$451,23,0)</f>
        <v/>
      </c>
      <c r="AA2283" s="0" t="str">
        <f aca="false">VLOOKUP($D2283,metadata!$B$2:$Z$451,24,0)</f>
        <v/>
      </c>
      <c r="AB2283" s="0" t="str">
        <f aca="false">VLOOKUP($D2283,metadata!$B$2:$Z$451,25,0)</f>
        <v/>
      </c>
      <c r="AC2283" s="0" t="n">
        <v>14.2010221465076</v>
      </c>
      <c r="AD2283" s="0" t="n">
        <v>11.1831442463533</v>
      </c>
      <c r="AF2283" s="0" t="n">
        <f aca="false">IF(AE2283="",V2283,AE2283)</f>
        <v>434.5</v>
      </c>
      <c r="AG2283" s="0" t="n">
        <v>14.25</v>
      </c>
      <c r="AH2283" s="0" t="n">
        <v>2012</v>
      </c>
      <c r="AI2283" s="0" t="s">
        <v>37</v>
      </c>
      <c r="AJ2283" s="0" t="s">
        <v>37</v>
      </c>
    </row>
    <row r="2284" customFormat="false" ht="13.8" hidden="true" customHeight="false" outlineLevel="0" collapsed="false">
      <c r="C2284" s="0" t="n">
        <v>2292</v>
      </c>
      <c r="D2284" s="3" t="str">
        <f aca="false">VLOOKUP(C2284,$A$1:$B$451,2)</f>
        <v>55-MAN</v>
      </c>
      <c r="E2284" s="0" t="str">
        <f aca="false">VLOOKUP($D2284,metadata!$B$2:$S$451,2,0)</f>
        <v>Urbanski, J; Mogi, M; O'Donnell, D; DeCotiis, M; Toma, T; Armbruster, P</v>
      </c>
      <c r="F2284" s="0" t="str">
        <f aca="false">VLOOKUP($D2284,metadata!$B$2:$S$451,3,0)</f>
        <v>Rapid Adaptive Evolution of Photoperiodic Response during Invasion and Range Expansion across a Climatic Gradient</v>
      </c>
      <c r="G2284" s="0" t="str">
        <f aca="false">VLOOKUP($D2284,metadata!$B$2:$S$451,4,0)</f>
        <v>10.1086/664709</v>
      </c>
      <c r="H2284" s="0" t="str">
        <f aca="false">VLOOKUP($D2284,metadata!$B$2:$S$451,5,0)</f>
        <v>y</v>
      </c>
      <c r="I2284" s="0" t="str">
        <f aca="false">VLOOKUP($D2284,metadata!$B$2:$S$451,6,0)</f>
        <v>a</v>
      </c>
      <c r="J2284" s="0" t="str">
        <f aca="false">VLOOKUP($D2284,metadata!$B$2:$S$451,7,0)</f>
        <v>i</v>
      </c>
      <c r="K2284" s="0" t="n">
        <f aca="false">VLOOKUP($D2284,metadata!$B$2:$S$451,8,0)</f>
        <v>21</v>
      </c>
      <c r="L2284" s="0" t="n">
        <f aca="false">VLOOKUP($D2284,metadata!$B$2:$S$451,9,0)</f>
        <v>12</v>
      </c>
      <c r="M2284" s="0" t="str">
        <f aca="false">VLOOKUP($D2284,metadata!$B$2:$S$451,10,0)</f>
        <v/>
      </c>
      <c r="N2284" s="0" t="str">
        <f aca="false">VLOOKUP($D2284,metadata!$B$2:$S$451,11,0)</f>
        <v>Aedes albopictus</v>
      </c>
      <c r="O2284" s="0" t="str">
        <f aca="false">VLOOKUP($D2284,metadata!$B$2:$S$451,12,0)</f>
        <v>diptera</v>
      </c>
      <c r="P2284" s="0" t="str">
        <f aca="false">VLOOKUP($D2284,metadata!$B$2:$S$451,13,0)</f>
        <v>MAN</v>
      </c>
      <c r="Q2284" s="0" t="n">
        <f aca="false">VLOOKUP($D2284,metadata!$B$2:$S$451,14,0)</f>
        <v>38.6166666666667</v>
      </c>
      <c r="R2284" s="0" t="n">
        <f aca="false">VLOOKUP($D2284,metadata!$B$2:$S$451,15,0)</f>
        <v>-77.4166666666667</v>
      </c>
      <c r="S2284" s="0" t="str">
        <f aca="false">VLOOKUP($D2284,metadata!$B$2:$S$451,16,0)</f>
        <v/>
      </c>
      <c r="T2284" s="0" t="str">
        <f aca="false">VLOOKUP($D2284,metadata!$B$2:$S$451,17,0)</f>
        <v/>
      </c>
      <c r="U2284" s="0" t="str">
        <f aca="false">VLOOKUP($D2284,metadata!$B$2:$S$451,18,0)</f>
        <v/>
      </c>
      <c r="V2284" s="0" t="n">
        <f aca="false">VLOOKUP($D2284,metadata!$B$2:$Z$451,19,0)</f>
        <v>434.5</v>
      </c>
      <c r="W2284" s="0" t="str">
        <f aca="false">VLOOKUP($D2284,metadata!$B$2:$Z$451,20,0)</f>
        <v>acc</v>
      </c>
      <c r="X2284" s="0" t="str">
        <f aca="false">VLOOKUP($D2284,metadata!$B$2:$Z$451,21,0)</f>
        <v/>
      </c>
      <c r="Y2284" s="0" t="str">
        <f aca="false">VLOOKUP($D2284,metadata!$B$2:$Z$451,22,0)</f>
        <v>55-5</v>
      </c>
      <c r="Z2284" s="0" t="str">
        <f aca="false">VLOOKUP($D2284,metadata!$B$2:$Z$451,23,0)</f>
        <v/>
      </c>
      <c r="AA2284" s="0" t="str">
        <f aca="false">VLOOKUP($D2284,metadata!$B$2:$Z$451,24,0)</f>
        <v/>
      </c>
      <c r="AB2284" s="0" t="str">
        <f aca="false">VLOOKUP($D2284,metadata!$B$2:$Z$451,25,0)</f>
        <v/>
      </c>
      <c r="AC2284" s="0" t="n">
        <v>14.5281090289608</v>
      </c>
      <c r="AD2284" s="0" t="n">
        <v>11.6693679092382</v>
      </c>
      <c r="AF2284" s="0" t="n">
        <f aca="false">IF(AE2284="",V2284,AE2284)</f>
        <v>434.5</v>
      </c>
      <c r="AG2284" s="0" t="n">
        <v>14.5</v>
      </c>
      <c r="AH2284" s="0" t="n">
        <v>2012</v>
      </c>
      <c r="AI2284" s="0" t="s">
        <v>37</v>
      </c>
      <c r="AJ2284" s="0" t="s">
        <v>37</v>
      </c>
    </row>
    <row r="2285" customFormat="false" ht="13.8" hidden="true" customHeight="false" outlineLevel="0" collapsed="false">
      <c r="C2285" s="0" t="n">
        <v>2293</v>
      </c>
      <c r="D2285" s="3" t="str">
        <f aca="false">VLOOKUP(C2285,$A$1:$B$451,2)</f>
        <v>55-MAN</v>
      </c>
      <c r="E2285" s="0" t="str">
        <f aca="false">VLOOKUP($D2285,metadata!$B$2:$S$451,2,0)</f>
        <v>Urbanski, J; Mogi, M; O'Donnell, D; DeCotiis, M; Toma, T; Armbruster, P</v>
      </c>
      <c r="F2285" s="0" t="str">
        <f aca="false">VLOOKUP($D2285,metadata!$B$2:$S$451,3,0)</f>
        <v>Rapid Adaptive Evolution of Photoperiodic Response during Invasion and Range Expansion across a Climatic Gradient</v>
      </c>
      <c r="G2285" s="0" t="str">
        <f aca="false">VLOOKUP($D2285,metadata!$B$2:$S$451,4,0)</f>
        <v>10.1086/664709</v>
      </c>
      <c r="H2285" s="0" t="str">
        <f aca="false">VLOOKUP($D2285,metadata!$B$2:$S$451,5,0)</f>
        <v>y</v>
      </c>
      <c r="I2285" s="0" t="str">
        <f aca="false">VLOOKUP($D2285,metadata!$B$2:$S$451,6,0)</f>
        <v>a</v>
      </c>
      <c r="J2285" s="0" t="str">
        <f aca="false">VLOOKUP($D2285,metadata!$B$2:$S$451,7,0)</f>
        <v>i</v>
      </c>
      <c r="K2285" s="0" t="n">
        <f aca="false">VLOOKUP($D2285,metadata!$B$2:$S$451,8,0)</f>
        <v>21</v>
      </c>
      <c r="L2285" s="0" t="n">
        <f aca="false">VLOOKUP($D2285,metadata!$B$2:$S$451,9,0)</f>
        <v>12</v>
      </c>
      <c r="M2285" s="0" t="str">
        <f aca="false">VLOOKUP($D2285,metadata!$B$2:$S$451,10,0)</f>
        <v/>
      </c>
      <c r="N2285" s="0" t="str">
        <f aca="false">VLOOKUP($D2285,metadata!$B$2:$S$451,11,0)</f>
        <v>Aedes albopictus</v>
      </c>
      <c r="O2285" s="0" t="str">
        <f aca="false">VLOOKUP($D2285,metadata!$B$2:$S$451,12,0)</f>
        <v>diptera</v>
      </c>
      <c r="P2285" s="0" t="str">
        <f aca="false">VLOOKUP($D2285,metadata!$B$2:$S$451,13,0)</f>
        <v>MAN</v>
      </c>
      <c r="Q2285" s="0" t="n">
        <f aca="false">VLOOKUP($D2285,metadata!$B$2:$S$451,14,0)</f>
        <v>38.6166666666667</v>
      </c>
      <c r="R2285" s="0" t="n">
        <f aca="false">VLOOKUP($D2285,metadata!$B$2:$S$451,15,0)</f>
        <v>-77.4166666666667</v>
      </c>
      <c r="S2285" s="0" t="str">
        <f aca="false">VLOOKUP($D2285,metadata!$B$2:$S$451,16,0)</f>
        <v/>
      </c>
      <c r="T2285" s="0" t="str">
        <f aca="false">VLOOKUP($D2285,metadata!$B$2:$S$451,17,0)</f>
        <v/>
      </c>
      <c r="U2285" s="0" t="str">
        <f aca="false">VLOOKUP($D2285,metadata!$B$2:$S$451,18,0)</f>
        <v/>
      </c>
      <c r="V2285" s="0" t="n">
        <f aca="false">VLOOKUP($D2285,metadata!$B$2:$Z$451,19,0)</f>
        <v>434.5</v>
      </c>
      <c r="W2285" s="0" t="str">
        <f aca="false">VLOOKUP($D2285,metadata!$B$2:$Z$451,20,0)</f>
        <v>acc</v>
      </c>
      <c r="X2285" s="0" t="str">
        <f aca="false">VLOOKUP($D2285,metadata!$B$2:$Z$451,21,0)</f>
        <v/>
      </c>
      <c r="Y2285" s="0" t="str">
        <f aca="false">VLOOKUP($D2285,metadata!$B$2:$Z$451,22,0)</f>
        <v>55-5</v>
      </c>
      <c r="Z2285" s="0" t="str">
        <f aca="false">VLOOKUP($D2285,metadata!$B$2:$Z$451,23,0)</f>
        <v/>
      </c>
      <c r="AA2285" s="0" t="str">
        <f aca="false">VLOOKUP($D2285,metadata!$B$2:$Z$451,24,0)</f>
        <v/>
      </c>
      <c r="AB2285" s="0" t="str">
        <f aca="false">VLOOKUP($D2285,metadata!$B$2:$Z$451,25,0)</f>
        <v/>
      </c>
      <c r="AC2285" s="0" t="n">
        <v>16</v>
      </c>
      <c r="AD2285" s="0" t="n">
        <v>5.99675850891411</v>
      </c>
      <c r="AF2285" s="0" t="n">
        <f aca="false">IF(AE2285="",V2285,AE2285)</f>
        <v>434.5</v>
      </c>
      <c r="AG2285" s="0" t="n">
        <v>16</v>
      </c>
      <c r="AH2285" s="0" t="n">
        <v>2012</v>
      </c>
      <c r="AI2285" s="0" t="s">
        <v>37</v>
      </c>
      <c r="AJ2285" s="0" t="s">
        <v>37</v>
      </c>
    </row>
    <row r="2286" customFormat="false" ht="13.8" hidden="true" customHeight="false" outlineLevel="0" collapsed="false">
      <c r="C2286" s="0" t="n">
        <v>2294</v>
      </c>
      <c r="D2286" s="3" t="str">
        <f aca="false">VLOOKUP(C2286,$A$1:$B$451,2)</f>
        <v>55-MEL</v>
      </c>
      <c r="E2286" s="0" t="str">
        <f aca="false">VLOOKUP($D2286,metadata!$B$2:$S$451,2,0)</f>
        <v>Urbanski, J; Mogi, M; O'Donnell, D; DeCotiis, M; Toma, T; Armbruster, P</v>
      </c>
      <c r="F2286" s="0" t="str">
        <f aca="false">VLOOKUP($D2286,metadata!$B$2:$S$451,3,0)</f>
        <v>Rapid Adaptive Evolution of Photoperiodic Response during Invasion and Range Expansion across a Climatic Gradient</v>
      </c>
      <c r="G2286" s="0" t="str">
        <f aca="false">VLOOKUP($D2286,metadata!$B$2:$S$451,4,0)</f>
        <v>10.1086/664709</v>
      </c>
      <c r="H2286" s="0" t="str">
        <f aca="false">VLOOKUP($D2286,metadata!$B$2:$S$451,5,0)</f>
        <v>y</v>
      </c>
      <c r="I2286" s="0" t="str">
        <f aca="false">VLOOKUP($D2286,metadata!$B$2:$S$451,6,0)</f>
        <v>a</v>
      </c>
      <c r="J2286" s="0" t="str">
        <f aca="false">VLOOKUP($D2286,metadata!$B$2:$S$451,7,0)</f>
        <v>i</v>
      </c>
      <c r="K2286" s="0" t="n">
        <f aca="false">VLOOKUP($D2286,metadata!$B$2:$S$451,8,0)</f>
        <v>21</v>
      </c>
      <c r="L2286" s="0" t="n">
        <f aca="false">VLOOKUP($D2286,metadata!$B$2:$S$451,9,0)</f>
        <v>12</v>
      </c>
      <c r="M2286" s="0" t="str">
        <f aca="false">VLOOKUP($D2286,metadata!$B$2:$S$451,10,0)</f>
        <v/>
      </c>
      <c r="N2286" s="0" t="str">
        <f aca="false">VLOOKUP($D2286,metadata!$B$2:$S$451,11,0)</f>
        <v>Aedes albopictus</v>
      </c>
      <c r="O2286" s="0" t="str">
        <f aca="false">VLOOKUP($D2286,metadata!$B$2:$S$451,12,0)</f>
        <v>diptera</v>
      </c>
      <c r="P2286" s="0" t="str">
        <f aca="false">VLOOKUP($D2286,metadata!$B$2:$S$451,13,0)</f>
        <v>MEL</v>
      </c>
      <c r="Q2286" s="0" t="n">
        <f aca="false">VLOOKUP($D2286,metadata!$B$2:$S$451,14,0)</f>
        <v>27.5666666666667</v>
      </c>
      <c r="R2286" s="0" t="n">
        <f aca="false">VLOOKUP($D2286,metadata!$B$2:$S$451,15,0)</f>
        <v>-80.3666666666667</v>
      </c>
      <c r="S2286" s="0" t="str">
        <f aca="false">VLOOKUP($D2286,metadata!$B$2:$S$451,16,0)</f>
        <v/>
      </c>
      <c r="T2286" s="0" t="str">
        <f aca="false">VLOOKUP($D2286,metadata!$B$2:$S$451,17,0)</f>
        <v/>
      </c>
      <c r="U2286" s="0" t="str">
        <f aca="false">VLOOKUP($D2286,metadata!$B$2:$S$451,18,0)</f>
        <v/>
      </c>
      <c r="V2286" s="0" t="n">
        <f aca="false">VLOOKUP($D2286,metadata!$B$2:$Z$451,19,0)</f>
        <v>446.5</v>
      </c>
      <c r="W2286" s="0" t="str">
        <f aca="false">VLOOKUP($D2286,metadata!$B$2:$Z$451,20,0)</f>
        <v>acc</v>
      </c>
      <c r="X2286" s="0" t="str">
        <f aca="false">VLOOKUP($D2286,metadata!$B$2:$Z$451,21,0)</f>
        <v/>
      </c>
      <c r="Y2286" s="0" t="str">
        <f aca="false">VLOOKUP($D2286,metadata!$B$2:$Z$451,22,0)</f>
        <v>55-6</v>
      </c>
      <c r="Z2286" s="0" t="str">
        <f aca="false">VLOOKUP($D2286,metadata!$B$2:$Z$451,23,0)</f>
        <v/>
      </c>
      <c r="AA2286" s="0" t="str">
        <f aca="false">VLOOKUP($D2286,metadata!$B$2:$Z$451,24,0)</f>
        <v/>
      </c>
      <c r="AB2286" s="0" t="str">
        <f aca="false">VLOOKUP($D2286,metadata!$B$2:$Z$451,25,0)</f>
        <v/>
      </c>
      <c r="AC2286" s="0" t="n">
        <v>8</v>
      </c>
      <c r="AD2286" s="0" t="n">
        <v>12.3839009287925</v>
      </c>
      <c r="AF2286" s="0" t="n">
        <f aca="false">IF(AE2286="",V2286,AE2286)</f>
        <v>446.5</v>
      </c>
      <c r="AG2286" s="0" t="n">
        <v>8</v>
      </c>
      <c r="AH2286" s="0" t="n">
        <v>2012</v>
      </c>
      <c r="AI2286" s="0" t="s">
        <v>37</v>
      </c>
      <c r="AJ2286" s="0" t="s">
        <v>37</v>
      </c>
    </row>
    <row r="2287" customFormat="false" ht="13.8" hidden="true" customHeight="false" outlineLevel="0" collapsed="false">
      <c r="C2287" s="0" t="n">
        <v>2295</v>
      </c>
      <c r="D2287" s="3" t="str">
        <f aca="false">VLOOKUP(C2287,$A$1:$B$451,2)</f>
        <v>55-MEL</v>
      </c>
      <c r="E2287" s="0" t="str">
        <f aca="false">VLOOKUP($D2287,metadata!$B$2:$S$451,2,0)</f>
        <v>Urbanski, J; Mogi, M; O'Donnell, D; DeCotiis, M; Toma, T; Armbruster, P</v>
      </c>
      <c r="F2287" s="0" t="str">
        <f aca="false">VLOOKUP($D2287,metadata!$B$2:$S$451,3,0)</f>
        <v>Rapid Adaptive Evolution of Photoperiodic Response during Invasion and Range Expansion across a Climatic Gradient</v>
      </c>
      <c r="G2287" s="0" t="str">
        <f aca="false">VLOOKUP($D2287,metadata!$B$2:$S$451,4,0)</f>
        <v>10.1086/664709</v>
      </c>
      <c r="H2287" s="0" t="str">
        <f aca="false">VLOOKUP($D2287,metadata!$B$2:$S$451,5,0)</f>
        <v>y</v>
      </c>
      <c r="I2287" s="0" t="str">
        <f aca="false">VLOOKUP($D2287,metadata!$B$2:$S$451,6,0)</f>
        <v>a</v>
      </c>
      <c r="J2287" s="0" t="str">
        <f aca="false">VLOOKUP($D2287,metadata!$B$2:$S$451,7,0)</f>
        <v>i</v>
      </c>
      <c r="K2287" s="0" t="n">
        <f aca="false">VLOOKUP($D2287,metadata!$B$2:$S$451,8,0)</f>
        <v>21</v>
      </c>
      <c r="L2287" s="0" t="n">
        <f aca="false">VLOOKUP($D2287,metadata!$B$2:$S$451,9,0)</f>
        <v>12</v>
      </c>
      <c r="M2287" s="0" t="str">
        <f aca="false">VLOOKUP($D2287,metadata!$B$2:$S$451,10,0)</f>
        <v/>
      </c>
      <c r="N2287" s="0" t="str">
        <f aca="false">VLOOKUP($D2287,metadata!$B$2:$S$451,11,0)</f>
        <v>Aedes albopictus</v>
      </c>
      <c r="O2287" s="0" t="str">
        <f aca="false">VLOOKUP($D2287,metadata!$B$2:$S$451,12,0)</f>
        <v>diptera</v>
      </c>
      <c r="P2287" s="0" t="str">
        <f aca="false">VLOOKUP($D2287,metadata!$B$2:$S$451,13,0)</f>
        <v>MEL</v>
      </c>
      <c r="Q2287" s="0" t="n">
        <f aca="false">VLOOKUP($D2287,metadata!$B$2:$S$451,14,0)</f>
        <v>27.5666666666667</v>
      </c>
      <c r="R2287" s="0" t="n">
        <f aca="false">VLOOKUP($D2287,metadata!$B$2:$S$451,15,0)</f>
        <v>-80.3666666666667</v>
      </c>
      <c r="S2287" s="0" t="str">
        <f aca="false">VLOOKUP($D2287,metadata!$B$2:$S$451,16,0)</f>
        <v/>
      </c>
      <c r="T2287" s="0" t="str">
        <f aca="false">VLOOKUP($D2287,metadata!$B$2:$S$451,17,0)</f>
        <v/>
      </c>
      <c r="U2287" s="0" t="str">
        <f aca="false">VLOOKUP($D2287,metadata!$B$2:$S$451,18,0)</f>
        <v/>
      </c>
      <c r="V2287" s="0" t="n">
        <f aca="false">VLOOKUP($D2287,metadata!$B$2:$Z$451,19,0)</f>
        <v>446.5</v>
      </c>
      <c r="W2287" s="0" t="str">
        <f aca="false">VLOOKUP($D2287,metadata!$B$2:$Z$451,20,0)</f>
        <v>acc</v>
      </c>
      <c r="X2287" s="0" t="str">
        <f aca="false">VLOOKUP($D2287,metadata!$B$2:$Z$451,21,0)</f>
        <v/>
      </c>
      <c r="Y2287" s="0" t="str">
        <f aca="false">VLOOKUP($D2287,metadata!$B$2:$Z$451,22,0)</f>
        <v>55-6</v>
      </c>
      <c r="Z2287" s="0" t="str">
        <f aca="false">VLOOKUP($D2287,metadata!$B$2:$Z$451,23,0)</f>
        <v/>
      </c>
      <c r="AA2287" s="0" t="str">
        <f aca="false">VLOOKUP($D2287,metadata!$B$2:$Z$451,24,0)</f>
        <v/>
      </c>
      <c r="AB2287" s="0" t="str">
        <f aca="false">VLOOKUP($D2287,metadata!$B$2:$Z$451,25,0)</f>
        <v/>
      </c>
      <c r="AC2287" s="0" t="n">
        <v>11.9804241435562</v>
      </c>
      <c r="AD2287" s="0" t="n">
        <v>13.4674922600619</v>
      </c>
      <c r="AF2287" s="0" t="n">
        <f aca="false">IF(AE2287="",V2287,AE2287)</f>
        <v>446.5</v>
      </c>
      <c r="AG2287" s="0" t="n">
        <v>12</v>
      </c>
      <c r="AH2287" s="0" t="n">
        <v>2012</v>
      </c>
      <c r="AI2287" s="0" t="s">
        <v>37</v>
      </c>
      <c r="AJ2287" s="0" t="s">
        <v>37</v>
      </c>
    </row>
    <row r="2288" customFormat="false" ht="13.8" hidden="true" customHeight="false" outlineLevel="0" collapsed="false">
      <c r="C2288" s="0" t="n">
        <v>2296</v>
      </c>
      <c r="D2288" s="3" t="str">
        <f aca="false">VLOOKUP(C2288,$A$1:$B$451,2)</f>
        <v>55-MEL</v>
      </c>
      <c r="E2288" s="0" t="str">
        <f aca="false">VLOOKUP($D2288,metadata!$B$2:$S$451,2,0)</f>
        <v>Urbanski, J; Mogi, M; O'Donnell, D; DeCotiis, M; Toma, T; Armbruster, P</v>
      </c>
      <c r="F2288" s="0" t="str">
        <f aca="false">VLOOKUP($D2288,metadata!$B$2:$S$451,3,0)</f>
        <v>Rapid Adaptive Evolution of Photoperiodic Response during Invasion and Range Expansion across a Climatic Gradient</v>
      </c>
      <c r="G2288" s="0" t="str">
        <f aca="false">VLOOKUP($D2288,metadata!$B$2:$S$451,4,0)</f>
        <v>10.1086/664709</v>
      </c>
      <c r="H2288" s="0" t="str">
        <f aca="false">VLOOKUP($D2288,metadata!$B$2:$S$451,5,0)</f>
        <v>y</v>
      </c>
      <c r="I2288" s="0" t="str">
        <f aca="false">VLOOKUP($D2288,metadata!$B$2:$S$451,6,0)</f>
        <v>a</v>
      </c>
      <c r="J2288" s="0" t="str">
        <f aca="false">VLOOKUP($D2288,metadata!$B$2:$S$451,7,0)</f>
        <v>i</v>
      </c>
      <c r="K2288" s="0" t="n">
        <f aca="false">VLOOKUP($D2288,metadata!$B$2:$S$451,8,0)</f>
        <v>21</v>
      </c>
      <c r="L2288" s="0" t="n">
        <f aca="false">VLOOKUP($D2288,metadata!$B$2:$S$451,9,0)</f>
        <v>12</v>
      </c>
      <c r="M2288" s="0" t="str">
        <f aca="false">VLOOKUP($D2288,metadata!$B$2:$S$451,10,0)</f>
        <v/>
      </c>
      <c r="N2288" s="0" t="str">
        <f aca="false">VLOOKUP($D2288,metadata!$B$2:$S$451,11,0)</f>
        <v>Aedes albopictus</v>
      </c>
      <c r="O2288" s="0" t="str">
        <f aca="false">VLOOKUP($D2288,metadata!$B$2:$S$451,12,0)</f>
        <v>diptera</v>
      </c>
      <c r="P2288" s="0" t="str">
        <f aca="false">VLOOKUP($D2288,metadata!$B$2:$S$451,13,0)</f>
        <v>MEL</v>
      </c>
      <c r="Q2288" s="0" t="n">
        <f aca="false">VLOOKUP($D2288,metadata!$B$2:$S$451,14,0)</f>
        <v>27.5666666666667</v>
      </c>
      <c r="R2288" s="0" t="n">
        <f aca="false">VLOOKUP($D2288,metadata!$B$2:$S$451,15,0)</f>
        <v>-80.3666666666667</v>
      </c>
      <c r="S2288" s="0" t="str">
        <f aca="false">VLOOKUP($D2288,metadata!$B$2:$S$451,16,0)</f>
        <v/>
      </c>
      <c r="T2288" s="0" t="str">
        <f aca="false">VLOOKUP($D2288,metadata!$B$2:$S$451,17,0)</f>
        <v/>
      </c>
      <c r="U2288" s="0" t="str">
        <f aca="false">VLOOKUP($D2288,metadata!$B$2:$S$451,18,0)</f>
        <v/>
      </c>
      <c r="V2288" s="0" t="n">
        <f aca="false">VLOOKUP($D2288,metadata!$B$2:$Z$451,19,0)</f>
        <v>446.5</v>
      </c>
      <c r="W2288" s="0" t="str">
        <f aca="false">VLOOKUP($D2288,metadata!$B$2:$Z$451,20,0)</f>
        <v>acc</v>
      </c>
      <c r="X2288" s="0" t="str">
        <f aca="false">VLOOKUP($D2288,metadata!$B$2:$Z$451,21,0)</f>
        <v/>
      </c>
      <c r="Y2288" s="0" t="str">
        <f aca="false">VLOOKUP($D2288,metadata!$B$2:$Z$451,22,0)</f>
        <v>55-6</v>
      </c>
      <c r="Z2288" s="0" t="str">
        <f aca="false">VLOOKUP($D2288,metadata!$B$2:$Z$451,23,0)</f>
        <v/>
      </c>
      <c r="AA2288" s="0" t="str">
        <f aca="false">VLOOKUP($D2288,metadata!$B$2:$Z$451,24,0)</f>
        <v/>
      </c>
      <c r="AB2288" s="0" t="str">
        <f aca="false">VLOOKUP($D2288,metadata!$B$2:$Z$451,25,0)</f>
        <v/>
      </c>
      <c r="AC2288" s="0" t="n">
        <v>12.4893964110929</v>
      </c>
      <c r="AD2288" s="0" t="n">
        <v>5.57275541795665</v>
      </c>
      <c r="AF2288" s="0" t="n">
        <f aca="false">IF(AE2288="",V2288,AE2288)</f>
        <v>446.5</v>
      </c>
      <c r="AG2288" s="0" t="n">
        <v>12.5</v>
      </c>
      <c r="AH2288" s="0" t="n">
        <v>2012</v>
      </c>
      <c r="AI2288" s="0" t="s">
        <v>37</v>
      </c>
      <c r="AJ2288" s="0" t="s">
        <v>37</v>
      </c>
    </row>
    <row r="2289" customFormat="false" ht="13.8" hidden="true" customHeight="false" outlineLevel="0" collapsed="false">
      <c r="C2289" s="0" t="n">
        <v>2297</v>
      </c>
      <c r="D2289" s="3" t="str">
        <f aca="false">VLOOKUP(C2289,$A$1:$B$451,2)</f>
        <v>55-MEL</v>
      </c>
      <c r="E2289" s="0" t="str">
        <f aca="false">VLOOKUP($D2289,metadata!$B$2:$S$451,2,0)</f>
        <v>Urbanski, J; Mogi, M; O'Donnell, D; DeCotiis, M; Toma, T; Armbruster, P</v>
      </c>
      <c r="F2289" s="0" t="str">
        <f aca="false">VLOOKUP($D2289,metadata!$B$2:$S$451,3,0)</f>
        <v>Rapid Adaptive Evolution of Photoperiodic Response during Invasion and Range Expansion across a Climatic Gradient</v>
      </c>
      <c r="G2289" s="0" t="str">
        <f aca="false">VLOOKUP($D2289,metadata!$B$2:$S$451,4,0)</f>
        <v>10.1086/664709</v>
      </c>
      <c r="H2289" s="0" t="str">
        <f aca="false">VLOOKUP($D2289,metadata!$B$2:$S$451,5,0)</f>
        <v>y</v>
      </c>
      <c r="I2289" s="0" t="str">
        <f aca="false">VLOOKUP($D2289,metadata!$B$2:$S$451,6,0)</f>
        <v>a</v>
      </c>
      <c r="J2289" s="0" t="str">
        <f aca="false">VLOOKUP($D2289,metadata!$B$2:$S$451,7,0)</f>
        <v>i</v>
      </c>
      <c r="K2289" s="0" t="n">
        <f aca="false">VLOOKUP($D2289,metadata!$B$2:$S$451,8,0)</f>
        <v>21</v>
      </c>
      <c r="L2289" s="0" t="n">
        <f aca="false">VLOOKUP($D2289,metadata!$B$2:$S$451,9,0)</f>
        <v>12</v>
      </c>
      <c r="M2289" s="0" t="str">
        <f aca="false">VLOOKUP($D2289,metadata!$B$2:$S$451,10,0)</f>
        <v/>
      </c>
      <c r="N2289" s="0" t="str">
        <f aca="false">VLOOKUP($D2289,metadata!$B$2:$S$451,11,0)</f>
        <v>Aedes albopictus</v>
      </c>
      <c r="O2289" s="0" t="str">
        <f aca="false">VLOOKUP($D2289,metadata!$B$2:$S$451,12,0)</f>
        <v>diptera</v>
      </c>
      <c r="P2289" s="0" t="str">
        <f aca="false">VLOOKUP($D2289,metadata!$B$2:$S$451,13,0)</f>
        <v>MEL</v>
      </c>
      <c r="Q2289" s="0" t="n">
        <f aca="false">VLOOKUP($D2289,metadata!$B$2:$S$451,14,0)</f>
        <v>27.5666666666667</v>
      </c>
      <c r="R2289" s="0" t="n">
        <f aca="false">VLOOKUP($D2289,metadata!$B$2:$S$451,15,0)</f>
        <v>-80.3666666666667</v>
      </c>
      <c r="S2289" s="0" t="str">
        <f aca="false">VLOOKUP($D2289,metadata!$B$2:$S$451,16,0)</f>
        <v/>
      </c>
      <c r="T2289" s="0" t="str">
        <f aca="false">VLOOKUP($D2289,metadata!$B$2:$S$451,17,0)</f>
        <v/>
      </c>
      <c r="U2289" s="0" t="str">
        <f aca="false">VLOOKUP($D2289,metadata!$B$2:$S$451,18,0)</f>
        <v/>
      </c>
      <c r="V2289" s="0" t="n">
        <f aca="false">VLOOKUP($D2289,metadata!$B$2:$Z$451,19,0)</f>
        <v>446.5</v>
      </c>
      <c r="W2289" s="0" t="str">
        <f aca="false">VLOOKUP($D2289,metadata!$B$2:$Z$451,20,0)</f>
        <v>acc</v>
      </c>
      <c r="X2289" s="0" t="str">
        <f aca="false">VLOOKUP($D2289,metadata!$B$2:$Z$451,21,0)</f>
        <v/>
      </c>
      <c r="Y2289" s="0" t="str">
        <f aca="false">VLOOKUP($D2289,metadata!$B$2:$Z$451,22,0)</f>
        <v>55-6</v>
      </c>
      <c r="Z2289" s="0" t="str">
        <f aca="false">VLOOKUP($D2289,metadata!$B$2:$Z$451,23,0)</f>
        <v/>
      </c>
      <c r="AA2289" s="0" t="str">
        <f aca="false">VLOOKUP($D2289,metadata!$B$2:$Z$451,24,0)</f>
        <v/>
      </c>
      <c r="AB2289" s="0" t="str">
        <f aca="false">VLOOKUP($D2289,metadata!$B$2:$Z$451,25,0)</f>
        <v/>
      </c>
      <c r="AC2289" s="0" t="n">
        <v>12.7504078303425</v>
      </c>
      <c r="AD2289" s="0" t="n">
        <v>2.47678018575851</v>
      </c>
      <c r="AF2289" s="0" t="n">
        <f aca="false">IF(AE2289="",V2289,AE2289)</f>
        <v>446.5</v>
      </c>
      <c r="AG2289" s="0" t="n">
        <v>12.75</v>
      </c>
      <c r="AH2289" s="0" t="n">
        <v>2012</v>
      </c>
      <c r="AI2289" s="0" t="s">
        <v>37</v>
      </c>
      <c r="AJ2289" s="0" t="s">
        <v>37</v>
      </c>
    </row>
    <row r="2290" customFormat="false" ht="13.8" hidden="true" customHeight="false" outlineLevel="0" collapsed="false">
      <c r="C2290" s="0" t="n">
        <v>2298</v>
      </c>
      <c r="D2290" s="3" t="str">
        <f aca="false">VLOOKUP(C2290,$A$1:$B$451,2)</f>
        <v>55-MEL</v>
      </c>
      <c r="E2290" s="0" t="str">
        <f aca="false">VLOOKUP($D2290,metadata!$B$2:$S$451,2,0)</f>
        <v>Urbanski, J; Mogi, M; O'Donnell, D; DeCotiis, M; Toma, T; Armbruster, P</v>
      </c>
      <c r="F2290" s="0" t="str">
        <f aca="false">VLOOKUP($D2290,metadata!$B$2:$S$451,3,0)</f>
        <v>Rapid Adaptive Evolution of Photoperiodic Response during Invasion and Range Expansion across a Climatic Gradient</v>
      </c>
      <c r="G2290" s="0" t="str">
        <f aca="false">VLOOKUP($D2290,metadata!$B$2:$S$451,4,0)</f>
        <v>10.1086/664709</v>
      </c>
      <c r="H2290" s="0" t="str">
        <f aca="false">VLOOKUP($D2290,metadata!$B$2:$S$451,5,0)</f>
        <v>y</v>
      </c>
      <c r="I2290" s="0" t="str">
        <f aca="false">VLOOKUP($D2290,metadata!$B$2:$S$451,6,0)</f>
        <v>a</v>
      </c>
      <c r="J2290" s="0" t="str">
        <f aca="false">VLOOKUP($D2290,metadata!$B$2:$S$451,7,0)</f>
        <v>i</v>
      </c>
      <c r="K2290" s="0" t="n">
        <f aca="false">VLOOKUP($D2290,metadata!$B$2:$S$451,8,0)</f>
        <v>21</v>
      </c>
      <c r="L2290" s="0" t="n">
        <f aca="false">VLOOKUP($D2290,metadata!$B$2:$S$451,9,0)</f>
        <v>12</v>
      </c>
      <c r="M2290" s="0" t="str">
        <f aca="false">VLOOKUP($D2290,metadata!$B$2:$S$451,10,0)</f>
        <v/>
      </c>
      <c r="N2290" s="0" t="str">
        <f aca="false">VLOOKUP($D2290,metadata!$B$2:$S$451,11,0)</f>
        <v>Aedes albopictus</v>
      </c>
      <c r="O2290" s="0" t="str">
        <f aca="false">VLOOKUP($D2290,metadata!$B$2:$S$451,12,0)</f>
        <v>diptera</v>
      </c>
      <c r="P2290" s="0" t="str">
        <f aca="false">VLOOKUP($D2290,metadata!$B$2:$S$451,13,0)</f>
        <v>MEL</v>
      </c>
      <c r="Q2290" s="0" t="n">
        <f aca="false">VLOOKUP($D2290,metadata!$B$2:$S$451,14,0)</f>
        <v>27.5666666666667</v>
      </c>
      <c r="R2290" s="0" t="n">
        <f aca="false">VLOOKUP($D2290,metadata!$B$2:$S$451,15,0)</f>
        <v>-80.3666666666667</v>
      </c>
      <c r="S2290" s="0" t="str">
        <f aca="false">VLOOKUP($D2290,metadata!$B$2:$S$451,16,0)</f>
        <v/>
      </c>
      <c r="T2290" s="0" t="str">
        <f aca="false">VLOOKUP($D2290,metadata!$B$2:$S$451,17,0)</f>
        <v/>
      </c>
      <c r="U2290" s="0" t="str">
        <f aca="false">VLOOKUP($D2290,metadata!$B$2:$S$451,18,0)</f>
        <v/>
      </c>
      <c r="V2290" s="0" t="n">
        <f aca="false">VLOOKUP($D2290,metadata!$B$2:$Z$451,19,0)</f>
        <v>446.5</v>
      </c>
      <c r="W2290" s="0" t="str">
        <f aca="false">VLOOKUP($D2290,metadata!$B$2:$Z$451,20,0)</f>
        <v>acc</v>
      </c>
      <c r="X2290" s="0" t="str">
        <f aca="false">VLOOKUP($D2290,metadata!$B$2:$Z$451,21,0)</f>
        <v/>
      </c>
      <c r="Y2290" s="0" t="str">
        <f aca="false">VLOOKUP($D2290,metadata!$B$2:$Z$451,22,0)</f>
        <v>55-6</v>
      </c>
      <c r="Z2290" s="0" t="str">
        <f aca="false">VLOOKUP($D2290,metadata!$B$2:$Z$451,23,0)</f>
        <v/>
      </c>
      <c r="AA2290" s="0" t="str">
        <f aca="false">VLOOKUP($D2290,metadata!$B$2:$Z$451,24,0)</f>
        <v/>
      </c>
      <c r="AB2290" s="0" t="str">
        <f aca="false">VLOOKUP($D2290,metadata!$B$2:$Z$451,25,0)</f>
        <v/>
      </c>
      <c r="AC2290" s="0" t="n">
        <v>12.9592169657422</v>
      </c>
      <c r="AD2290" s="0" t="n">
        <v>5.10835913312693</v>
      </c>
      <c r="AF2290" s="0" t="n">
        <f aca="false">IF(AE2290="",V2290,AE2290)</f>
        <v>446.5</v>
      </c>
      <c r="AG2290" s="0" t="n">
        <v>13</v>
      </c>
      <c r="AH2290" s="0" t="n">
        <v>2012</v>
      </c>
      <c r="AI2290" s="0" t="s">
        <v>37</v>
      </c>
      <c r="AJ2290" s="0" t="s">
        <v>37</v>
      </c>
    </row>
    <row r="2291" customFormat="false" ht="13.8" hidden="true" customHeight="false" outlineLevel="0" collapsed="false">
      <c r="C2291" s="0" t="n">
        <v>2299</v>
      </c>
      <c r="D2291" s="3" t="str">
        <f aca="false">VLOOKUP(C2291,$A$1:$B$451,2)</f>
        <v>55-MEL</v>
      </c>
      <c r="E2291" s="0" t="str">
        <f aca="false">VLOOKUP($D2291,metadata!$B$2:$S$451,2,0)</f>
        <v>Urbanski, J; Mogi, M; O'Donnell, D; DeCotiis, M; Toma, T; Armbruster, P</v>
      </c>
      <c r="F2291" s="0" t="str">
        <f aca="false">VLOOKUP($D2291,metadata!$B$2:$S$451,3,0)</f>
        <v>Rapid Adaptive Evolution of Photoperiodic Response during Invasion and Range Expansion across a Climatic Gradient</v>
      </c>
      <c r="G2291" s="0" t="str">
        <f aca="false">VLOOKUP($D2291,metadata!$B$2:$S$451,4,0)</f>
        <v>10.1086/664709</v>
      </c>
      <c r="H2291" s="0" t="str">
        <f aca="false">VLOOKUP($D2291,metadata!$B$2:$S$451,5,0)</f>
        <v>y</v>
      </c>
      <c r="I2291" s="0" t="str">
        <f aca="false">VLOOKUP($D2291,metadata!$B$2:$S$451,6,0)</f>
        <v>a</v>
      </c>
      <c r="J2291" s="0" t="str">
        <f aca="false">VLOOKUP($D2291,metadata!$B$2:$S$451,7,0)</f>
        <v>i</v>
      </c>
      <c r="K2291" s="0" t="n">
        <f aca="false">VLOOKUP($D2291,metadata!$B$2:$S$451,8,0)</f>
        <v>21</v>
      </c>
      <c r="L2291" s="0" t="n">
        <f aca="false">VLOOKUP($D2291,metadata!$B$2:$S$451,9,0)</f>
        <v>12</v>
      </c>
      <c r="M2291" s="0" t="str">
        <f aca="false">VLOOKUP($D2291,metadata!$B$2:$S$451,10,0)</f>
        <v/>
      </c>
      <c r="N2291" s="0" t="str">
        <f aca="false">VLOOKUP($D2291,metadata!$B$2:$S$451,11,0)</f>
        <v>Aedes albopictus</v>
      </c>
      <c r="O2291" s="0" t="str">
        <f aca="false">VLOOKUP($D2291,metadata!$B$2:$S$451,12,0)</f>
        <v>diptera</v>
      </c>
      <c r="P2291" s="0" t="str">
        <f aca="false">VLOOKUP($D2291,metadata!$B$2:$S$451,13,0)</f>
        <v>MEL</v>
      </c>
      <c r="Q2291" s="0" t="n">
        <f aca="false">VLOOKUP($D2291,metadata!$B$2:$S$451,14,0)</f>
        <v>27.5666666666667</v>
      </c>
      <c r="R2291" s="0" t="n">
        <f aca="false">VLOOKUP($D2291,metadata!$B$2:$S$451,15,0)</f>
        <v>-80.3666666666667</v>
      </c>
      <c r="S2291" s="0" t="str">
        <f aca="false">VLOOKUP($D2291,metadata!$B$2:$S$451,16,0)</f>
        <v/>
      </c>
      <c r="T2291" s="0" t="str">
        <f aca="false">VLOOKUP($D2291,metadata!$B$2:$S$451,17,0)</f>
        <v/>
      </c>
      <c r="U2291" s="0" t="str">
        <f aca="false">VLOOKUP($D2291,metadata!$B$2:$S$451,18,0)</f>
        <v/>
      </c>
      <c r="V2291" s="0" t="n">
        <f aca="false">VLOOKUP($D2291,metadata!$B$2:$Z$451,19,0)</f>
        <v>446.5</v>
      </c>
      <c r="W2291" s="0" t="str">
        <f aca="false">VLOOKUP($D2291,metadata!$B$2:$Z$451,20,0)</f>
        <v>acc</v>
      </c>
      <c r="X2291" s="0" t="str">
        <f aca="false">VLOOKUP($D2291,metadata!$B$2:$Z$451,21,0)</f>
        <v/>
      </c>
      <c r="Y2291" s="0" t="str">
        <f aca="false">VLOOKUP($D2291,metadata!$B$2:$Z$451,22,0)</f>
        <v>55-6</v>
      </c>
      <c r="Z2291" s="0" t="str">
        <f aca="false">VLOOKUP($D2291,metadata!$B$2:$Z$451,23,0)</f>
        <v/>
      </c>
      <c r="AA2291" s="0" t="str">
        <f aca="false">VLOOKUP($D2291,metadata!$B$2:$Z$451,24,0)</f>
        <v/>
      </c>
      <c r="AB2291" s="0" t="str">
        <f aca="false">VLOOKUP($D2291,metadata!$B$2:$Z$451,25,0)</f>
        <v/>
      </c>
      <c r="AC2291" s="0" t="n">
        <v>13.2202283849918</v>
      </c>
      <c r="AD2291" s="0" t="n">
        <v>3.71517027863775</v>
      </c>
      <c r="AF2291" s="0" t="n">
        <f aca="false">IF(AE2291="",V2291,AE2291)</f>
        <v>446.5</v>
      </c>
      <c r="AG2291" s="0" t="n">
        <v>13.25</v>
      </c>
      <c r="AH2291" s="0" t="n">
        <v>2012</v>
      </c>
      <c r="AI2291" s="0" t="s">
        <v>37</v>
      </c>
      <c r="AJ2291" s="0" t="s">
        <v>37</v>
      </c>
    </row>
    <row r="2292" customFormat="false" ht="13.8" hidden="true" customHeight="false" outlineLevel="0" collapsed="false">
      <c r="C2292" s="0" t="n">
        <v>2300</v>
      </c>
      <c r="D2292" s="3" t="str">
        <f aca="false">VLOOKUP(C2292,$A$1:$B$451,2)</f>
        <v>55-MEL</v>
      </c>
      <c r="E2292" s="0" t="str">
        <f aca="false">VLOOKUP($D2292,metadata!$B$2:$S$451,2,0)</f>
        <v>Urbanski, J; Mogi, M; O'Donnell, D; DeCotiis, M; Toma, T; Armbruster, P</v>
      </c>
      <c r="F2292" s="0" t="str">
        <f aca="false">VLOOKUP($D2292,metadata!$B$2:$S$451,3,0)</f>
        <v>Rapid Adaptive Evolution of Photoperiodic Response during Invasion and Range Expansion across a Climatic Gradient</v>
      </c>
      <c r="G2292" s="0" t="str">
        <f aca="false">VLOOKUP($D2292,metadata!$B$2:$S$451,4,0)</f>
        <v>10.1086/664709</v>
      </c>
      <c r="H2292" s="0" t="str">
        <f aca="false">VLOOKUP($D2292,metadata!$B$2:$S$451,5,0)</f>
        <v>y</v>
      </c>
      <c r="I2292" s="0" t="str">
        <f aca="false">VLOOKUP($D2292,metadata!$B$2:$S$451,6,0)</f>
        <v>a</v>
      </c>
      <c r="J2292" s="0" t="str">
        <f aca="false">VLOOKUP($D2292,metadata!$B$2:$S$451,7,0)</f>
        <v>i</v>
      </c>
      <c r="K2292" s="0" t="n">
        <f aca="false">VLOOKUP($D2292,metadata!$B$2:$S$451,8,0)</f>
        <v>21</v>
      </c>
      <c r="L2292" s="0" t="n">
        <f aca="false">VLOOKUP($D2292,metadata!$B$2:$S$451,9,0)</f>
        <v>12</v>
      </c>
      <c r="M2292" s="0" t="str">
        <f aca="false">VLOOKUP($D2292,metadata!$B$2:$S$451,10,0)</f>
        <v/>
      </c>
      <c r="N2292" s="0" t="str">
        <f aca="false">VLOOKUP($D2292,metadata!$B$2:$S$451,11,0)</f>
        <v>Aedes albopictus</v>
      </c>
      <c r="O2292" s="0" t="str">
        <f aca="false">VLOOKUP($D2292,metadata!$B$2:$S$451,12,0)</f>
        <v>diptera</v>
      </c>
      <c r="P2292" s="0" t="str">
        <f aca="false">VLOOKUP($D2292,metadata!$B$2:$S$451,13,0)</f>
        <v>MEL</v>
      </c>
      <c r="Q2292" s="0" t="n">
        <f aca="false">VLOOKUP($D2292,metadata!$B$2:$S$451,14,0)</f>
        <v>27.5666666666667</v>
      </c>
      <c r="R2292" s="0" t="n">
        <f aca="false">VLOOKUP($D2292,metadata!$B$2:$S$451,15,0)</f>
        <v>-80.3666666666667</v>
      </c>
      <c r="S2292" s="0" t="str">
        <f aca="false">VLOOKUP($D2292,metadata!$B$2:$S$451,16,0)</f>
        <v/>
      </c>
      <c r="T2292" s="0" t="str">
        <f aca="false">VLOOKUP($D2292,metadata!$B$2:$S$451,17,0)</f>
        <v/>
      </c>
      <c r="U2292" s="0" t="str">
        <f aca="false">VLOOKUP($D2292,metadata!$B$2:$S$451,18,0)</f>
        <v/>
      </c>
      <c r="V2292" s="0" t="n">
        <f aca="false">VLOOKUP($D2292,metadata!$B$2:$Z$451,19,0)</f>
        <v>446.5</v>
      </c>
      <c r="W2292" s="0" t="str">
        <f aca="false">VLOOKUP($D2292,metadata!$B$2:$Z$451,20,0)</f>
        <v>acc</v>
      </c>
      <c r="X2292" s="0" t="str">
        <f aca="false">VLOOKUP($D2292,metadata!$B$2:$Z$451,21,0)</f>
        <v/>
      </c>
      <c r="Y2292" s="0" t="str">
        <f aca="false">VLOOKUP($D2292,metadata!$B$2:$Z$451,22,0)</f>
        <v>55-6</v>
      </c>
      <c r="Z2292" s="0" t="str">
        <f aca="false">VLOOKUP($D2292,metadata!$B$2:$Z$451,23,0)</f>
        <v/>
      </c>
      <c r="AA2292" s="0" t="str">
        <f aca="false">VLOOKUP($D2292,metadata!$B$2:$Z$451,24,0)</f>
        <v/>
      </c>
      <c r="AB2292" s="0" t="str">
        <f aca="false">VLOOKUP($D2292,metadata!$B$2:$Z$451,25,0)</f>
        <v/>
      </c>
      <c r="AC2292" s="0" t="n">
        <v>13.4942903752039</v>
      </c>
      <c r="AD2292" s="0" t="n">
        <v>0.309597523219807</v>
      </c>
      <c r="AF2292" s="0" t="n">
        <f aca="false">IF(AE2292="",V2292,AE2292)</f>
        <v>446.5</v>
      </c>
      <c r="AG2292" s="0" t="n">
        <v>13.5</v>
      </c>
      <c r="AH2292" s="0" t="n">
        <v>2012</v>
      </c>
      <c r="AI2292" s="0" t="s">
        <v>37</v>
      </c>
      <c r="AJ2292" s="0" t="s">
        <v>37</v>
      </c>
    </row>
    <row r="2293" customFormat="false" ht="13.8" hidden="true" customHeight="false" outlineLevel="0" collapsed="false">
      <c r="C2293" s="0" t="n">
        <v>2301</v>
      </c>
      <c r="D2293" s="3" t="str">
        <f aca="false">VLOOKUP(C2293,$A$1:$B$451,2)</f>
        <v>55-MEL</v>
      </c>
      <c r="E2293" s="0" t="str">
        <f aca="false">VLOOKUP($D2293,metadata!$B$2:$S$451,2,0)</f>
        <v>Urbanski, J; Mogi, M; O'Donnell, D; DeCotiis, M; Toma, T; Armbruster, P</v>
      </c>
      <c r="F2293" s="0" t="str">
        <f aca="false">VLOOKUP($D2293,metadata!$B$2:$S$451,3,0)</f>
        <v>Rapid Adaptive Evolution of Photoperiodic Response during Invasion and Range Expansion across a Climatic Gradient</v>
      </c>
      <c r="G2293" s="0" t="str">
        <f aca="false">VLOOKUP($D2293,metadata!$B$2:$S$451,4,0)</f>
        <v>10.1086/664709</v>
      </c>
      <c r="H2293" s="0" t="str">
        <f aca="false">VLOOKUP($D2293,metadata!$B$2:$S$451,5,0)</f>
        <v>y</v>
      </c>
      <c r="I2293" s="0" t="str">
        <f aca="false">VLOOKUP($D2293,metadata!$B$2:$S$451,6,0)</f>
        <v>a</v>
      </c>
      <c r="J2293" s="0" t="str">
        <f aca="false">VLOOKUP($D2293,metadata!$B$2:$S$451,7,0)</f>
        <v>i</v>
      </c>
      <c r="K2293" s="0" t="n">
        <f aca="false">VLOOKUP($D2293,metadata!$B$2:$S$451,8,0)</f>
        <v>21</v>
      </c>
      <c r="L2293" s="0" t="n">
        <f aca="false">VLOOKUP($D2293,metadata!$B$2:$S$451,9,0)</f>
        <v>12</v>
      </c>
      <c r="M2293" s="0" t="str">
        <f aca="false">VLOOKUP($D2293,metadata!$B$2:$S$451,10,0)</f>
        <v/>
      </c>
      <c r="N2293" s="0" t="str">
        <f aca="false">VLOOKUP($D2293,metadata!$B$2:$S$451,11,0)</f>
        <v>Aedes albopictus</v>
      </c>
      <c r="O2293" s="0" t="str">
        <f aca="false">VLOOKUP($D2293,metadata!$B$2:$S$451,12,0)</f>
        <v>diptera</v>
      </c>
      <c r="P2293" s="0" t="str">
        <f aca="false">VLOOKUP($D2293,metadata!$B$2:$S$451,13,0)</f>
        <v>MEL</v>
      </c>
      <c r="Q2293" s="0" t="n">
        <f aca="false">VLOOKUP($D2293,metadata!$B$2:$S$451,14,0)</f>
        <v>27.5666666666667</v>
      </c>
      <c r="R2293" s="0" t="n">
        <f aca="false">VLOOKUP($D2293,metadata!$B$2:$S$451,15,0)</f>
        <v>-80.3666666666667</v>
      </c>
      <c r="S2293" s="0" t="str">
        <f aca="false">VLOOKUP($D2293,metadata!$B$2:$S$451,16,0)</f>
        <v/>
      </c>
      <c r="T2293" s="0" t="str">
        <f aca="false">VLOOKUP($D2293,metadata!$B$2:$S$451,17,0)</f>
        <v/>
      </c>
      <c r="U2293" s="0" t="str">
        <f aca="false">VLOOKUP($D2293,metadata!$B$2:$S$451,18,0)</f>
        <v/>
      </c>
      <c r="V2293" s="0" t="n">
        <f aca="false">VLOOKUP($D2293,metadata!$B$2:$Z$451,19,0)</f>
        <v>446.5</v>
      </c>
      <c r="W2293" s="0" t="str">
        <f aca="false">VLOOKUP($D2293,metadata!$B$2:$Z$451,20,0)</f>
        <v>acc</v>
      </c>
      <c r="X2293" s="0" t="str">
        <f aca="false">VLOOKUP($D2293,metadata!$B$2:$Z$451,21,0)</f>
        <v/>
      </c>
      <c r="Y2293" s="0" t="str">
        <f aca="false">VLOOKUP($D2293,metadata!$B$2:$Z$451,22,0)</f>
        <v>55-6</v>
      </c>
      <c r="Z2293" s="0" t="str">
        <f aca="false">VLOOKUP($D2293,metadata!$B$2:$Z$451,23,0)</f>
        <v/>
      </c>
      <c r="AA2293" s="0" t="str">
        <f aca="false">VLOOKUP($D2293,metadata!$B$2:$Z$451,24,0)</f>
        <v/>
      </c>
      <c r="AB2293" s="0" t="str">
        <f aca="false">VLOOKUP($D2293,metadata!$B$2:$Z$451,25,0)</f>
        <v/>
      </c>
      <c r="AC2293" s="0" t="n">
        <v>13.7292006525285</v>
      </c>
      <c r="AD2293" s="0" t="n">
        <v>0.15479876160991</v>
      </c>
      <c r="AF2293" s="0" t="n">
        <f aca="false">IF(AE2293="",V2293,AE2293)</f>
        <v>446.5</v>
      </c>
      <c r="AG2293" s="0" t="n">
        <v>13.75</v>
      </c>
      <c r="AH2293" s="0" t="n">
        <v>2012</v>
      </c>
      <c r="AI2293" s="0" t="s">
        <v>37</v>
      </c>
      <c r="AJ2293" s="0" t="s">
        <v>37</v>
      </c>
    </row>
    <row r="2294" customFormat="false" ht="13.8" hidden="true" customHeight="false" outlineLevel="0" collapsed="false">
      <c r="C2294" s="0" t="n">
        <v>2302</v>
      </c>
      <c r="D2294" s="3" t="str">
        <f aca="false">VLOOKUP(C2294,$A$1:$B$451,2)</f>
        <v>55-MEL</v>
      </c>
      <c r="E2294" s="0" t="str">
        <f aca="false">VLOOKUP($D2294,metadata!$B$2:$S$451,2,0)</f>
        <v>Urbanski, J; Mogi, M; O'Donnell, D; DeCotiis, M; Toma, T; Armbruster, P</v>
      </c>
      <c r="F2294" s="0" t="str">
        <f aca="false">VLOOKUP($D2294,metadata!$B$2:$S$451,3,0)</f>
        <v>Rapid Adaptive Evolution of Photoperiodic Response during Invasion and Range Expansion across a Climatic Gradient</v>
      </c>
      <c r="G2294" s="0" t="str">
        <f aca="false">VLOOKUP($D2294,metadata!$B$2:$S$451,4,0)</f>
        <v>10.1086/664709</v>
      </c>
      <c r="H2294" s="0" t="str">
        <f aca="false">VLOOKUP($D2294,metadata!$B$2:$S$451,5,0)</f>
        <v>y</v>
      </c>
      <c r="I2294" s="0" t="str">
        <f aca="false">VLOOKUP($D2294,metadata!$B$2:$S$451,6,0)</f>
        <v>a</v>
      </c>
      <c r="J2294" s="0" t="str">
        <f aca="false">VLOOKUP($D2294,metadata!$B$2:$S$451,7,0)</f>
        <v>i</v>
      </c>
      <c r="K2294" s="0" t="n">
        <f aca="false">VLOOKUP($D2294,metadata!$B$2:$S$451,8,0)</f>
        <v>21</v>
      </c>
      <c r="L2294" s="0" t="n">
        <f aca="false">VLOOKUP($D2294,metadata!$B$2:$S$451,9,0)</f>
        <v>12</v>
      </c>
      <c r="M2294" s="0" t="str">
        <f aca="false">VLOOKUP($D2294,metadata!$B$2:$S$451,10,0)</f>
        <v/>
      </c>
      <c r="N2294" s="0" t="str">
        <f aca="false">VLOOKUP($D2294,metadata!$B$2:$S$451,11,0)</f>
        <v>Aedes albopictus</v>
      </c>
      <c r="O2294" s="0" t="str">
        <f aca="false">VLOOKUP($D2294,metadata!$B$2:$S$451,12,0)</f>
        <v>diptera</v>
      </c>
      <c r="P2294" s="0" t="str">
        <f aca="false">VLOOKUP($D2294,metadata!$B$2:$S$451,13,0)</f>
        <v>MEL</v>
      </c>
      <c r="Q2294" s="0" t="n">
        <f aca="false">VLOOKUP($D2294,metadata!$B$2:$S$451,14,0)</f>
        <v>27.5666666666667</v>
      </c>
      <c r="R2294" s="0" t="n">
        <f aca="false">VLOOKUP($D2294,metadata!$B$2:$S$451,15,0)</f>
        <v>-80.3666666666667</v>
      </c>
      <c r="S2294" s="0" t="str">
        <f aca="false">VLOOKUP($D2294,metadata!$B$2:$S$451,16,0)</f>
        <v/>
      </c>
      <c r="T2294" s="0" t="str">
        <f aca="false">VLOOKUP($D2294,metadata!$B$2:$S$451,17,0)</f>
        <v/>
      </c>
      <c r="U2294" s="0" t="str">
        <f aca="false">VLOOKUP($D2294,metadata!$B$2:$S$451,18,0)</f>
        <v/>
      </c>
      <c r="V2294" s="0" t="n">
        <f aca="false">VLOOKUP($D2294,metadata!$B$2:$Z$451,19,0)</f>
        <v>446.5</v>
      </c>
      <c r="W2294" s="0" t="str">
        <f aca="false">VLOOKUP($D2294,metadata!$B$2:$Z$451,20,0)</f>
        <v>acc</v>
      </c>
      <c r="X2294" s="0" t="str">
        <f aca="false">VLOOKUP($D2294,metadata!$B$2:$Z$451,21,0)</f>
        <v/>
      </c>
      <c r="Y2294" s="0" t="str">
        <f aca="false">VLOOKUP($D2294,metadata!$B$2:$Z$451,22,0)</f>
        <v>55-6</v>
      </c>
      <c r="Z2294" s="0" t="str">
        <f aca="false">VLOOKUP($D2294,metadata!$B$2:$Z$451,23,0)</f>
        <v/>
      </c>
      <c r="AA2294" s="0" t="str">
        <f aca="false">VLOOKUP($D2294,metadata!$B$2:$Z$451,24,0)</f>
        <v/>
      </c>
      <c r="AB2294" s="0" t="str">
        <f aca="false">VLOOKUP($D2294,metadata!$B$2:$Z$451,25,0)</f>
        <v/>
      </c>
      <c r="AC2294" s="0" t="n">
        <v>13.9902120717781</v>
      </c>
      <c r="AD2294" s="0" t="n">
        <v>1.70278637770896</v>
      </c>
      <c r="AF2294" s="0" t="n">
        <f aca="false">IF(AE2294="",V2294,AE2294)</f>
        <v>446.5</v>
      </c>
      <c r="AG2294" s="0" t="n">
        <v>14</v>
      </c>
      <c r="AH2294" s="0" t="n">
        <v>2012</v>
      </c>
      <c r="AI2294" s="0" t="s">
        <v>37</v>
      </c>
      <c r="AJ2294" s="0" t="s">
        <v>37</v>
      </c>
    </row>
    <row r="2295" customFormat="false" ht="13.8" hidden="true" customHeight="false" outlineLevel="0" collapsed="false">
      <c r="C2295" s="0" t="n">
        <v>2303</v>
      </c>
      <c r="D2295" s="3" t="str">
        <f aca="false">VLOOKUP(C2295,$A$1:$B$451,2)</f>
        <v>55-MEL</v>
      </c>
      <c r="E2295" s="0" t="str">
        <f aca="false">VLOOKUP($D2295,metadata!$B$2:$S$451,2,0)</f>
        <v>Urbanski, J; Mogi, M; O'Donnell, D; DeCotiis, M; Toma, T; Armbruster, P</v>
      </c>
      <c r="F2295" s="0" t="str">
        <f aca="false">VLOOKUP($D2295,metadata!$B$2:$S$451,3,0)</f>
        <v>Rapid Adaptive Evolution of Photoperiodic Response during Invasion and Range Expansion across a Climatic Gradient</v>
      </c>
      <c r="G2295" s="0" t="str">
        <f aca="false">VLOOKUP($D2295,metadata!$B$2:$S$451,4,0)</f>
        <v>10.1086/664709</v>
      </c>
      <c r="H2295" s="0" t="str">
        <f aca="false">VLOOKUP($D2295,metadata!$B$2:$S$451,5,0)</f>
        <v>y</v>
      </c>
      <c r="I2295" s="0" t="str">
        <f aca="false">VLOOKUP($D2295,metadata!$B$2:$S$451,6,0)</f>
        <v>a</v>
      </c>
      <c r="J2295" s="0" t="str">
        <f aca="false">VLOOKUP($D2295,metadata!$B$2:$S$451,7,0)</f>
        <v>i</v>
      </c>
      <c r="K2295" s="0" t="n">
        <f aca="false">VLOOKUP($D2295,metadata!$B$2:$S$451,8,0)</f>
        <v>21</v>
      </c>
      <c r="L2295" s="0" t="n">
        <f aca="false">VLOOKUP($D2295,metadata!$B$2:$S$451,9,0)</f>
        <v>12</v>
      </c>
      <c r="M2295" s="0" t="str">
        <f aca="false">VLOOKUP($D2295,metadata!$B$2:$S$451,10,0)</f>
        <v/>
      </c>
      <c r="N2295" s="0" t="str">
        <f aca="false">VLOOKUP($D2295,metadata!$B$2:$S$451,11,0)</f>
        <v>Aedes albopictus</v>
      </c>
      <c r="O2295" s="0" t="str">
        <f aca="false">VLOOKUP($D2295,metadata!$B$2:$S$451,12,0)</f>
        <v>diptera</v>
      </c>
      <c r="P2295" s="0" t="str">
        <f aca="false">VLOOKUP($D2295,metadata!$B$2:$S$451,13,0)</f>
        <v>MEL</v>
      </c>
      <c r="Q2295" s="0" t="n">
        <f aca="false">VLOOKUP($D2295,metadata!$B$2:$S$451,14,0)</f>
        <v>27.5666666666667</v>
      </c>
      <c r="R2295" s="0" t="n">
        <f aca="false">VLOOKUP($D2295,metadata!$B$2:$S$451,15,0)</f>
        <v>-80.3666666666667</v>
      </c>
      <c r="S2295" s="0" t="str">
        <f aca="false">VLOOKUP($D2295,metadata!$B$2:$S$451,16,0)</f>
        <v/>
      </c>
      <c r="T2295" s="0" t="str">
        <f aca="false">VLOOKUP($D2295,metadata!$B$2:$S$451,17,0)</f>
        <v/>
      </c>
      <c r="U2295" s="0" t="str">
        <f aca="false">VLOOKUP($D2295,metadata!$B$2:$S$451,18,0)</f>
        <v/>
      </c>
      <c r="V2295" s="0" t="n">
        <f aca="false">VLOOKUP($D2295,metadata!$B$2:$Z$451,19,0)</f>
        <v>446.5</v>
      </c>
      <c r="W2295" s="0" t="str">
        <f aca="false">VLOOKUP($D2295,metadata!$B$2:$Z$451,20,0)</f>
        <v>acc</v>
      </c>
      <c r="X2295" s="0" t="str">
        <f aca="false">VLOOKUP($D2295,metadata!$B$2:$Z$451,21,0)</f>
        <v/>
      </c>
      <c r="Y2295" s="0" t="str">
        <f aca="false">VLOOKUP($D2295,metadata!$B$2:$Z$451,22,0)</f>
        <v>55-6</v>
      </c>
      <c r="Z2295" s="0" t="str">
        <f aca="false">VLOOKUP($D2295,metadata!$B$2:$Z$451,23,0)</f>
        <v/>
      </c>
      <c r="AA2295" s="0" t="str">
        <f aca="false">VLOOKUP($D2295,metadata!$B$2:$Z$451,24,0)</f>
        <v/>
      </c>
      <c r="AB2295" s="0" t="str">
        <f aca="false">VLOOKUP($D2295,metadata!$B$2:$Z$451,25,0)</f>
        <v/>
      </c>
      <c r="AC2295" s="0" t="n">
        <v>14.2120717781402</v>
      </c>
      <c r="AD2295" s="0" t="n">
        <v>1.70278637770896</v>
      </c>
      <c r="AF2295" s="0" t="n">
        <f aca="false">IF(AE2295="",V2295,AE2295)</f>
        <v>446.5</v>
      </c>
      <c r="AG2295" s="0" t="n">
        <v>14.25</v>
      </c>
      <c r="AH2295" s="0" t="n">
        <v>2012</v>
      </c>
      <c r="AI2295" s="0" t="s">
        <v>37</v>
      </c>
      <c r="AJ2295" s="0" t="s">
        <v>37</v>
      </c>
    </row>
    <row r="2296" customFormat="false" ht="13.8" hidden="true" customHeight="false" outlineLevel="0" collapsed="false">
      <c r="C2296" s="0" t="n">
        <v>2304</v>
      </c>
      <c r="D2296" s="3" t="str">
        <f aca="false">VLOOKUP(C2296,$A$1:$B$451,2)</f>
        <v>55-MEL</v>
      </c>
      <c r="E2296" s="0" t="str">
        <f aca="false">VLOOKUP($D2296,metadata!$B$2:$S$451,2,0)</f>
        <v>Urbanski, J; Mogi, M; O'Donnell, D; DeCotiis, M; Toma, T; Armbruster, P</v>
      </c>
      <c r="F2296" s="0" t="str">
        <f aca="false">VLOOKUP($D2296,metadata!$B$2:$S$451,3,0)</f>
        <v>Rapid Adaptive Evolution of Photoperiodic Response during Invasion and Range Expansion across a Climatic Gradient</v>
      </c>
      <c r="G2296" s="0" t="str">
        <f aca="false">VLOOKUP($D2296,metadata!$B$2:$S$451,4,0)</f>
        <v>10.1086/664709</v>
      </c>
      <c r="H2296" s="0" t="str">
        <f aca="false">VLOOKUP($D2296,metadata!$B$2:$S$451,5,0)</f>
        <v>y</v>
      </c>
      <c r="I2296" s="0" t="str">
        <f aca="false">VLOOKUP($D2296,metadata!$B$2:$S$451,6,0)</f>
        <v>a</v>
      </c>
      <c r="J2296" s="0" t="str">
        <f aca="false">VLOOKUP($D2296,metadata!$B$2:$S$451,7,0)</f>
        <v>i</v>
      </c>
      <c r="K2296" s="0" t="n">
        <f aca="false">VLOOKUP($D2296,metadata!$B$2:$S$451,8,0)</f>
        <v>21</v>
      </c>
      <c r="L2296" s="0" t="n">
        <f aca="false">VLOOKUP($D2296,metadata!$B$2:$S$451,9,0)</f>
        <v>12</v>
      </c>
      <c r="M2296" s="0" t="str">
        <f aca="false">VLOOKUP($D2296,metadata!$B$2:$S$451,10,0)</f>
        <v/>
      </c>
      <c r="N2296" s="0" t="str">
        <f aca="false">VLOOKUP($D2296,metadata!$B$2:$S$451,11,0)</f>
        <v>Aedes albopictus</v>
      </c>
      <c r="O2296" s="0" t="str">
        <f aca="false">VLOOKUP($D2296,metadata!$B$2:$S$451,12,0)</f>
        <v>diptera</v>
      </c>
      <c r="P2296" s="0" t="str">
        <f aca="false">VLOOKUP($D2296,metadata!$B$2:$S$451,13,0)</f>
        <v>MEL</v>
      </c>
      <c r="Q2296" s="0" t="n">
        <f aca="false">VLOOKUP($D2296,metadata!$B$2:$S$451,14,0)</f>
        <v>27.5666666666667</v>
      </c>
      <c r="R2296" s="0" t="n">
        <f aca="false">VLOOKUP($D2296,metadata!$B$2:$S$451,15,0)</f>
        <v>-80.3666666666667</v>
      </c>
      <c r="S2296" s="0" t="str">
        <f aca="false">VLOOKUP($D2296,metadata!$B$2:$S$451,16,0)</f>
        <v/>
      </c>
      <c r="T2296" s="0" t="str">
        <f aca="false">VLOOKUP($D2296,metadata!$B$2:$S$451,17,0)</f>
        <v/>
      </c>
      <c r="U2296" s="0" t="str">
        <f aca="false">VLOOKUP($D2296,metadata!$B$2:$S$451,18,0)</f>
        <v/>
      </c>
      <c r="V2296" s="0" t="n">
        <f aca="false">VLOOKUP($D2296,metadata!$B$2:$Z$451,19,0)</f>
        <v>446.5</v>
      </c>
      <c r="W2296" s="0" t="str">
        <f aca="false">VLOOKUP($D2296,metadata!$B$2:$Z$451,20,0)</f>
        <v>acc</v>
      </c>
      <c r="X2296" s="0" t="str">
        <f aca="false">VLOOKUP($D2296,metadata!$B$2:$Z$451,21,0)</f>
        <v/>
      </c>
      <c r="Y2296" s="0" t="str">
        <f aca="false">VLOOKUP($D2296,metadata!$B$2:$Z$451,22,0)</f>
        <v>55-6</v>
      </c>
      <c r="Z2296" s="0" t="str">
        <f aca="false">VLOOKUP($D2296,metadata!$B$2:$Z$451,23,0)</f>
        <v/>
      </c>
      <c r="AA2296" s="0" t="str">
        <f aca="false">VLOOKUP($D2296,metadata!$B$2:$Z$451,24,0)</f>
        <v/>
      </c>
      <c r="AB2296" s="0" t="str">
        <f aca="false">VLOOKUP($D2296,metadata!$B$2:$Z$451,25,0)</f>
        <v/>
      </c>
      <c r="AC2296" s="0" t="n">
        <v>14.4991843393148</v>
      </c>
      <c r="AD2296" s="0" t="n">
        <v>0.773993808049525</v>
      </c>
      <c r="AF2296" s="0" t="n">
        <f aca="false">IF(AE2296="",V2296,AE2296)</f>
        <v>446.5</v>
      </c>
      <c r="AG2296" s="0" t="n">
        <v>14.5</v>
      </c>
      <c r="AH2296" s="0" t="n">
        <v>2012</v>
      </c>
      <c r="AI2296" s="0" t="s">
        <v>37</v>
      </c>
      <c r="AJ2296" s="0" t="s">
        <v>37</v>
      </c>
    </row>
    <row r="2297" customFormat="false" ht="13.8" hidden="true" customHeight="false" outlineLevel="0" collapsed="false">
      <c r="C2297" s="0" t="n">
        <v>2305</v>
      </c>
      <c r="D2297" s="3" t="str">
        <f aca="false">VLOOKUP(C2297,$A$1:$B$451,2)</f>
        <v>55-MEL</v>
      </c>
      <c r="E2297" s="0" t="str">
        <f aca="false">VLOOKUP($D2297,metadata!$B$2:$S$451,2,0)</f>
        <v>Urbanski, J; Mogi, M; O'Donnell, D; DeCotiis, M; Toma, T; Armbruster, P</v>
      </c>
      <c r="F2297" s="0" t="str">
        <f aca="false">VLOOKUP($D2297,metadata!$B$2:$S$451,3,0)</f>
        <v>Rapid Adaptive Evolution of Photoperiodic Response during Invasion and Range Expansion across a Climatic Gradient</v>
      </c>
      <c r="G2297" s="0" t="str">
        <f aca="false">VLOOKUP($D2297,metadata!$B$2:$S$451,4,0)</f>
        <v>10.1086/664709</v>
      </c>
      <c r="H2297" s="0" t="str">
        <f aca="false">VLOOKUP($D2297,metadata!$B$2:$S$451,5,0)</f>
        <v>y</v>
      </c>
      <c r="I2297" s="0" t="str">
        <f aca="false">VLOOKUP($D2297,metadata!$B$2:$S$451,6,0)</f>
        <v>a</v>
      </c>
      <c r="J2297" s="0" t="str">
        <f aca="false">VLOOKUP($D2297,metadata!$B$2:$S$451,7,0)</f>
        <v>i</v>
      </c>
      <c r="K2297" s="0" t="n">
        <f aca="false">VLOOKUP($D2297,metadata!$B$2:$S$451,8,0)</f>
        <v>21</v>
      </c>
      <c r="L2297" s="0" t="n">
        <f aca="false">VLOOKUP($D2297,metadata!$B$2:$S$451,9,0)</f>
        <v>12</v>
      </c>
      <c r="M2297" s="0" t="str">
        <f aca="false">VLOOKUP($D2297,metadata!$B$2:$S$451,10,0)</f>
        <v/>
      </c>
      <c r="N2297" s="0" t="str">
        <f aca="false">VLOOKUP($D2297,metadata!$B$2:$S$451,11,0)</f>
        <v>Aedes albopictus</v>
      </c>
      <c r="O2297" s="0" t="str">
        <f aca="false">VLOOKUP($D2297,metadata!$B$2:$S$451,12,0)</f>
        <v>diptera</v>
      </c>
      <c r="P2297" s="0" t="str">
        <f aca="false">VLOOKUP($D2297,metadata!$B$2:$S$451,13,0)</f>
        <v>MEL</v>
      </c>
      <c r="Q2297" s="0" t="n">
        <f aca="false">VLOOKUP($D2297,metadata!$B$2:$S$451,14,0)</f>
        <v>27.5666666666667</v>
      </c>
      <c r="R2297" s="0" t="n">
        <f aca="false">VLOOKUP($D2297,metadata!$B$2:$S$451,15,0)</f>
        <v>-80.3666666666667</v>
      </c>
      <c r="S2297" s="0" t="str">
        <f aca="false">VLOOKUP($D2297,metadata!$B$2:$S$451,16,0)</f>
        <v/>
      </c>
      <c r="T2297" s="0" t="str">
        <f aca="false">VLOOKUP($D2297,metadata!$B$2:$S$451,17,0)</f>
        <v/>
      </c>
      <c r="U2297" s="0" t="str">
        <f aca="false">VLOOKUP($D2297,metadata!$B$2:$S$451,18,0)</f>
        <v/>
      </c>
      <c r="V2297" s="0" t="n">
        <f aca="false">VLOOKUP($D2297,metadata!$B$2:$Z$451,19,0)</f>
        <v>446.5</v>
      </c>
      <c r="W2297" s="0" t="str">
        <f aca="false">VLOOKUP($D2297,metadata!$B$2:$Z$451,20,0)</f>
        <v>acc</v>
      </c>
      <c r="X2297" s="0" t="str">
        <f aca="false">VLOOKUP($D2297,metadata!$B$2:$Z$451,21,0)</f>
        <v/>
      </c>
      <c r="Y2297" s="0" t="str">
        <f aca="false">VLOOKUP($D2297,metadata!$B$2:$Z$451,22,0)</f>
        <v>55-6</v>
      </c>
      <c r="Z2297" s="0" t="str">
        <f aca="false">VLOOKUP($D2297,metadata!$B$2:$Z$451,23,0)</f>
        <v/>
      </c>
      <c r="AA2297" s="0" t="str">
        <f aca="false">VLOOKUP($D2297,metadata!$B$2:$Z$451,24,0)</f>
        <v/>
      </c>
      <c r="AB2297" s="0" t="str">
        <f aca="false">VLOOKUP($D2297,metadata!$B$2:$Z$451,25,0)</f>
        <v/>
      </c>
      <c r="AC2297" s="0" t="n">
        <v>15.9869494290375</v>
      </c>
      <c r="AD2297" s="0" t="n">
        <v>1.08359133126934</v>
      </c>
      <c r="AF2297" s="0" t="n">
        <f aca="false">IF(AE2297="",V2297,AE2297)</f>
        <v>446.5</v>
      </c>
      <c r="AG2297" s="0" t="n">
        <v>16</v>
      </c>
      <c r="AH2297" s="0" t="n">
        <v>2012</v>
      </c>
      <c r="AI2297" s="0" t="s">
        <v>37</v>
      </c>
      <c r="AJ2297" s="0" t="s">
        <v>37</v>
      </c>
    </row>
    <row r="2298" customFormat="false" ht="13.8" hidden="true" customHeight="false" outlineLevel="0" collapsed="false">
      <c r="C2298" s="0" t="n">
        <v>2306</v>
      </c>
      <c r="D2298" s="3" t="str">
        <f aca="false">VLOOKUP(C2298,$A$1:$B$451,2)</f>
        <v>55-NEW</v>
      </c>
      <c r="E2298" s="0" t="str">
        <f aca="false">VLOOKUP($D2298,metadata!$B$2:$S$451,2,0)</f>
        <v>Urbanski, J; Mogi, M; O'Donnell, D; DeCotiis, M; Toma, T; Armbruster, P</v>
      </c>
      <c r="F2298" s="0" t="str">
        <f aca="false">VLOOKUP($D2298,metadata!$B$2:$S$451,3,0)</f>
        <v>Rapid Adaptive Evolution of Photoperiodic Response during Invasion and Range Expansion across a Climatic Gradient</v>
      </c>
      <c r="G2298" s="0" t="str">
        <f aca="false">VLOOKUP($D2298,metadata!$B$2:$S$451,4,0)</f>
        <v>10.1086/664709</v>
      </c>
      <c r="H2298" s="0" t="str">
        <f aca="false">VLOOKUP($D2298,metadata!$B$2:$S$451,5,0)</f>
        <v>y</v>
      </c>
      <c r="I2298" s="0" t="str">
        <f aca="false">VLOOKUP($D2298,metadata!$B$2:$S$451,6,0)</f>
        <v>a</v>
      </c>
      <c r="J2298" s="0" t="str">
        <f aca="false">VLOOKUP($D2298,metadata!$B$2:$S$451,7,0)</f>
        <v>i</v>
      </c>
      <c r="K2298" s="0" t="n">
        <f aca="false">VLOOKUP($D2298,metadata!$B$2:$S$451,8,0)</f>
        <v>21</v>
      </c>
      <c r="L2298" s="0" t="n">
        <f aca="false">VLOOKUP($D2298,metadata!$B$2:$S$451,9,0)</f>
        <v>12</v>
      </c>
      <c r="M2298" s="0" t="str">
        <f aca="false">VLOOKUP($D2298,metadata!$B$2:$S$451,10,0)</f>
        <v/>
      </c>
      <c r="N2298" s="0" t="str">
        <f aca="false">VLOOKUP($D2298,metadata!$B$2:$S$451,11,0)</f>
        <v>Aedes albopictus</v>
      </c>
      <c r="O2298" s="0" t="str">
        <f aca="false">VLOOKUP($D2298,metadata!$B$2:$S$451,12,0)</f>
        <v>diptera</v>
      </c>
      <c r="P2298" s="0" t="str">
        <f aca="false">VLOOKUP($D2298,metadata!$B$2:$S$451,13,0)</f>
        <v>NEW</v>
      </c>
      <c r="Q2298" s="0" t="n">
        <f aca="false">VLOOKUP($D2298,metadata!$B$2:$S$451,14,0)</f>
        <v>40.7166666666667</v>
      </c>
      <c r="R2298" s="0" t="n">
        <f aca="false">VLOOKUP($D2298,metadata!$B$2:$S$451,15,0)</f>
        <v>-74.0666666666667</v>
      </c>
      <c r="S2298" s="0" t="str">
        <f aca="false">VLOOKUP($D2298,metadata!$B$2:$S$451,16,0)</f>
        <v/>
      </c>
      <c r="T2298" s="0" t="str">
        <f aca="false">VLOOKUP($D2298,metadata!$B$2:$S$451,17,0)</f>
        <v/>
      </c>
      <c r="U2298" s="0" t="str">
        <f aca="false">VLOOKUP($D2298,metadata!$B$2:$S$451,18,0)</f>
        <v/>
      </c>
      <c r="V2298" s="0" t="n">
        <f aca="false">VLOOKUP($D2298,metadata!$B$2:$Z$451,19,0)</f>
        <v>458.5</v>
      </c>
      <c r="W2298" s="0" t="str">
        <f aca="false">VLOOKUP($D2298,metadata!$B$2:$Z$451,20,0)</f>
        <v>acc</v>
      </c>
      <c r="X2298" s="0" t="str">
        <f aca="false">VLOOKUP($D2298,metadata!$B$2:$Z$451,21,0)</f>
        <v/>
      </c>
      <c r="Y2298" s="0" t="str">
        <f aca="false">VLOOKUP($D2298,metadata!$B$2:$Z$451,22,0)</f>
        <v>55-7</v>
      </c>
      <c r="Z2298" s="0" t="str">
        <f aca="false">VLOOKUP($D2298,metadata!$B$2:$Z$451,23,0)</f>
        <v/>
      </c>
      <c r="AA2298" s="0" t="str">
        <f aca="false">VLOOKUP($D2298,metadata!$B$2:$Z$451,24,0)</f>
        <v/>
      </c>
      <c r="AB2298" s="0" t="str">
        <f aca="false">VLOOKUP($D2298,metadata!$B$2:$Z$451,25,0)</f>
        <v/>
      </c>
      <c r="AC2298" s="0" t="n">
        <v>7.98491228770431</v>
      </c>
      <c r="AD2298" s="0" t="n">
        <v>99.2895204262877</v>
      </c>
      <c r="AF2298" s="0" t="n">
        <f aca="false">IF(AE2298="",V2298,AE2298)</f>
        <v>458.5</v>
      </c>
      <c r="AG2298" s="0" t="n">
        <v>8</v>
      </c>
      <c r="AH2298" s="0" t="n">
        <v>2012</v>
      </c>
      <c r="AI2298" s="0" t="s">
        <v>37</v>
      </c>
      <c r="AJ2298" s="0" t="s">
        <v>37</v>
      </c>
    </row>
    <row r="2299" customFormat="false" ht="13.8" hidden="true" customHeight="false" outlineLevel="0" collapsed="false">
      <c r="C2299" s="0" t="n">
        <v>2307</v>
      </c>
      <c r="D2299" s="3" t="str">
        <f aca="false">VLOOKUP(C2299,$A$1:$B$451,2)</f>
        <v>55-NEW</v>
      </c>
      <c r="E2299" s="0" t="str">
        <f aca="false">VLOOKUP($D2299,metadata!$B$2:$S$451,2,0)</f>
        <v>Urbanski, J; Mogi, M; O'Donnell, D; DeCotiis, M; Toma, T; Armbruster, P</v>
      </c>
      <c r="F2299" s="0" t="str">
        <f aca="false">VLOOKUP($D2299,metadata!$B$2:$S$451,3,0)</f>
        <v>Rapid Adaptive Evolution of Photoperiodic Response during Invasion and Range Expansion across a Climatic Gradient</v>
      </c>
      <c r="G2299" s="0" t="str">
        <f aca="false">VLOOKUP($D2299,metadata!$B$2:$S$451,4,0)</f>
        <v>10.1086/664709</v>
      </c>
      <c r="H2299" s="0" t="str">
        <f aca="false">VLOOKUP($D2299,metadata!$B$2:$S$451,5,0)</f>
        <v>y</v>
      </c>
      <c r="I2299" s="0" t="str">
        <f aca="false">VLOOKUP($D2299,metadata!$B$2:$S$451,6,0)</f>
        <v>a</v>
      </c>
      <c r="J2299" s="0" t="str">
        <f aca="false">VLOOKUP($D2299,metadata!$B$2:$S$451,7,0)</f>
        <v>i</v>
      </c>
      <c r="K2299" s="0" t="n">
        <f aca="false">VLOOKUP($D2299,metadata!$B$2:$S$451,8,0)</f>
        <v>21</v>
      </c>
      <c r="L2299" s="0" t="n">
        <f aca="false">VLOOKUP($D2299,metadata!$B$2:$S$451,9,0)</f>
        <v>12</v>
      </c>
      <c r="M2299" s="0" t="str">
        <f aca="false">VLOOKUP($D2299,metadata!$B$2:$S$451,10,0)</f>
        <v/>
      </c>
      <c r="N2299" s="0" t="str">
        <f aca="false">VLOOKUP($D2299,metadata!$B$2:$S$451,11,0)</f>
        <v>Aedes albopictus</v>
      </c>
      <c r="O2299" s="0" t="str">
        <f aca="false">VLOOKUP($D2299,metadata!$B$2:$S$451,12,0)</f>
        <v>diptera</v>
      </c>
      <c r="P2299" s="0" t="str">
        <f aca="false">VLOOKUP($D2299,metadata!$B$2:$S$451,13,0)</f>
        <v>NEW</v>
      </c>
      <c r="Q2299" s="0" t="n">
        <f aca="false">VLOOKUP($D2299,metadata!$B$2:$S$451,14,0)</f>
        <v>40.7166666666667</v>
      </c>
      <c r="R2299" s="0" t="n">
        <f aca="false">VLOOKUP($D2299,metadata!$B$2:$S$451,15,0)</f>
        <v>-74.0666666666667</v>
      </c>
      <c r="S2299" s="0" t="str">
        <f aca="false">VLOOKUP($D2299,metadata!$B$2:$S$451,16,0)</f>
        <v/>
      </c>
      <c r="T2299" s="0" t="str">
        <f aca="false">VLOOKUP($D2299,metadata!$B$2:$S$451,17,0)</f>
        <v/>
      </c>
      <c r="U2299" s="0" t="str">
        <f aca="false">VLOOKUP($D2299,metadata!$B$2:$S$451,18,0)</f>
        <v/>
      </c>
      <c r="V2299" s="0" t="n">
        <f aca="false">VLOOKUP($D2299,metadata!$B$2:$Z$451,19,0)</f>
        <v>458.5</v>
      </c>
      <c r="W2299" s="0" t="str">
        <f aca="false">VLOOKUP($D2299,metadata!$B$2:$Z$451,20,0)</f>
        <v>acc</v>
      </c>
      <c r="X2299" s="0" t="str">
        <f aca="false">VLOOKUP($D2299,metadata!$B$2:$Z$451,21,0)</f>
        <v/>
      </c>
      <c r="Y2299" s="0" t="str">
        <f aca="false">VLOOKUP($D2299,metadata!$B$2:$Z$451,22,0)</f>
        <v>55-7</v>
      </c>
      <c r="Z2299" s="0" t="str">
        <f aca="false">VLOOKUP($D2299,metadata!$B$2:$Z$451,23,0)</f>
        <v/>
      </c>
      <c r="AA2299" s="0" t="str">
        <f aca="false">VLOOKUP($D2299,metadata!$B$2:$Z$451,24,0)</f>
        <v/>
      </c>
      <c r="AB2299" s="0" t="str">
        <f aca="false">VLOOKUP($D2299,metadata!$B$2:$Z$451,25,0)</f>
        <v/>
      </c>
      <c r="AC2299" s="0" t="n">
        <v>12.029669839876</v>
      </c>
      <c r="AD2299" s="0" t="n">
        <v>98.0461811722913</v>
      </c>
      <c r="AF2299" s="0" t="n">
        <f aca="false">IF(AE2299="",V2299,AE2299)</f>
        <v>458.5</v>
      </c>
      <c r="AG2299" s="0" t="n">
        <v>12</v>
      </c>
      <c r="AH2299" s="0" t="n">
        <v>2012</v>
      </c>
      <c r="AI2299" s="0" t="s">
        <v>37</v>
      </c>
      <c r="AJ2299" s="0" t="s">
        <v>37</v>
      </c>
    </row>
    <row r="2300" customFormat="false" ht="13.8" hidden="true" customHeight="false" outlineLevel="0" collapsed="false">
      <c r="C2300" s="0" t="n">
        <v>2308</v>
      </c>
      <c r="D2300" s="3" t="str">
        <f aca="false">VLOOKUP(C2300,$A$1:$B$451,2)</f>
        <v>55-NEW</v>
      </c>
      <c r="E2300" s="0" t="str">
        <f aca="false">VLOOKUP($D2300,metadata!$B$2:$S$451,2,0)</f>
        <v>Urbanski, J; Mogi, M; O'Donnell, D; DeCotiis, M; Toma, T; Armbruster, P</v>
      </c>
      <c r="F2300" s="0" t="str">
        <f aca="false">VLOOKUP($D2300,metadata!$B$2:$S$451,3,0)</f>
        <v>Rapid Adaptive Evolution of Photoperiodic Response during Invasion and Range Expansion across a Climatic Gradient</v>
      </c>
      <c r="G2300" s="0" t="str">
        <f aca="false">VLOOKUP($D2300,metadata!$B$2:$S$451,4,0)</f>
        <v>10.1086/664709</v>
      </c>
      <c r="H2300" s="0" t="str">
        <f aca="false">VLOOKUP($D2300,metadata!$B$2:$S$451,5,0)</f>
        <v>y</v>
      </c>
      <c r="I2300" s="0" t="str">
        <f aca="false">VLOOKUP($D2300,metadata!$B$2:$S$451,6,0)</f>
        <v>a</v>
      </c>
      <c r="J2300" s="0" t="str">
        <f aca="false">VLOOKUP($D2300,metadata!$B$2:$S$451,7,0)</f>
        <v>i</v>
      </c>
      <c r="K2300" s="0" t="n">
        <f aca="false">VLOOKUP($D2300,metadata!$B$2:$S$451,8,0)</f>
        <v>21</v>
      </c>
      <c r="L2300" s="0" t="n">
        <f aca="false">VLOOKUP($D2300,metadata!$B$2:$S$451,9,0)</f>
        <v>12</v>
      </c>
      <c r="M2300" s="0" t="str">
        <f aca="false">VLOOKUP($D2300,metadata!$B$2:$S$451,10,0)</f>
        <v/>
      </c>
      <c r="N2300" s="0" t="str">
        <f aca="false">VLOOKUP($D2300,metadata!$B$2:$S$451,11,0)</f>
        <v>Aedes albopictus</v>
      </c>
      <c r="O2300" s="0" t="str">
        <f aca="false">VLOOKUP($D2300,metadata!$B$2:$S$451,12,0)</f>
        <v>diptera</v>
      </c>
      <c r="P2300" s="0" t="str">
        <f aca="false">VLOOKUP($D2300,metadata!$B$2:$S$451,13,0)</f>
        <v>NEW</v>
      </c>
      <c r="Q2300" s="0" t="n">
        <f aca="false">VLOOKUP($D2300,metadata!$B$2:$S$451,14,0)</f>
        <v>40.7166666666667</v>
      </c>
      <c r="R2300" s="0" t="n">
        <f aca="false">VLOOKUP($D2300,metadata!$B$2:$S$451,15,0)</f>
        <v>-74.0666666666667</v>
      </c>
      <c r="S2300" s="0" t="str">
        <f aca="false">VLOOKUP($D2300,metadata!$B$2:$S$451,16,0)</f>
        <v/>
      </c>
      <c r="T2300" s="0" t="str">
        <f aca="false">VLOOKUP($D2300,metadata!$B$2:$S$451,17,0)</f>
        <v/>
      </c>
      <c r="U2300" s="0" t="str">
        <f aca="false">VLOOKUP($D2300,metadata!$B$2:$S$451,18,0)</f>
        <v/>
      </c>
      <c r="V2300" s="0" t="n">
        <f aca="false">VLOOKUP($D2300,metadata!$B$2:$Z$451,19,0)</f>
        <v>458.5</v>
      </c>
      <c r="W2300" s="0" t="str">
        <f aca="false">VLOOKUP($D2300,metadata!$B$2:$Z$451,20,0)</f>
        <v>acc</v>
      </c>
      <c r="X2300" s="0" t="str">
        <f aca="false">VLOOKUP($D2300,metadata!$B$2:$Z$451,21,0)</f>
        <v/>
      </c>
      <c r="Y2300" s="0" t="str">
        <f aca="false">VLOOKUP($D2300,metadata!$B$2:$Z$451,22,0)</f>
        <v>55-7</v>
      </c>
      <c r="Z2300" s="0" t="str">
        <f aca="false">VLOOKUP($D2300,metadata!$B$2:$Z$451,23,0)</f>
        <v/>
      </c>
      <c r="AA2300" s="0" t="str">
        <f aca="false">VLOOKUP($D2300,metadata!$B$2:$Z$451,24,0)</f>
        <v/>
      </c>
      <c r="AB2300" s="0" t="str">
        <f aca="false">VLOOKUP($D2300,metadata!$B$2:$Z$451,25,0)</f>
        <v/>
      </c>
      <c r="AC2300" s="0" t="n">
        <v>12.5092036375489</v>
      </c>
      <c r="AD2300" s="0" t="n">
        <v>98.9342806394316</v>
      </c>
      <c r="AF2300" s="0" t="n">
        <f aca="false">IF(AE2300="",V2300,AE2300)</f>
        <v>458.5</v>
      </c>
      <c r="AG2300" s="0" t="n">
        <v>12.5</v>
      </c>
      <c r="AH2300" s="0" t="n">
        <v>2012</v>
      </c>
      <c r="AI2300" s="0" t="s">
        <v>37</v>
      </c>
      <c r="AJ2300" s="0" t="s">
        <v>37</v>
      </c>
    </row>
    <row r="2301" customFormat="false" ht="13.8" hidden="true" customHeight="false" outlineLevel="0" collapsed="false">
      <c r="C2301" s="0" t="n">
        <v>2309</v>
      </c>
      <c r="D2301" s="3" t="str">
        <f aca="false">VLOOKUP(C2301,$A$1:$B$451,2)</f>
        <v>55-NEW</v>
      </c>
      <c r="E2301" s="0" t="str">
        <f aca="false">VLOOKUP($D2301,metadata!$B$2:$S$451,2,0)</f>
        <v>Urbanski, J; Mogi, M; O'Donnell, D; DeCotiis, M; Toma, T; Armbruster, P</v>
      </c>
      <c r="F2301" s="0" t="str">
        <f aca="false">VLOOKUP($D2301,metadata!$B$2:$S$451,3,0)</f>
        <v>Rapid Adaptive Evolution of Photoperiodic Response during Invasion and Range Expansion across a Climatic Gradient</v>
      </c>
      <c r="G2301" s="0" t="str">
        <f aca="false">VLOOKUP($D2301,metadata!$B$2:$S$451,4,0)</f>
        <v>10.1086/664709</v>
      </c>
      <c r="H2301" s="0" t="str">
        <f aca="false">VLOOKUP($D2301,metadata!$B$2:$S$451,5,0)</f>
        <v>y</v>
      </c>
      <c r="I2301" s="0" t="str">
        <f aca="false">VLOOKUP($D2301,metadata!$B$2:$S$451,6,0)</f>
        <v>a</v>
      </c>
      <c r="J2301" s="0" t="str">
        <f aca="false">VLOOKUP($D2301,metadata!$B$2:$S$451,7,0)</f>
        <v>i</v>
      </c>
      <c r="K2301" s="0" t="n">
        <f aca="false">VLOOKUP($D2301,metadata!$B$2:$S$451,8,0)</f>
        <v>21</v>
      </c>
      <c r="L2301" s="0" t="n">
        <f aca="false">VLOOKUP($D2301,metadata!$B$2:$S$451,9,0)</f>
        <v>12</v>
      </c>
      <c r="M2301" s="0" t="str">
        <f aca="false">VLOOKUP($D2301,metadata!$B$2:$S$451,10,0)</f>
        <v/>
      </c>
      <c r="N2301" s="0" t="str">
        <f aca="false">VLOOKUP($D2301,metadata!$B$2:$S$451,11,0)</f>
        <v>Aedes albopictus</v>
      </c>
      <c r="O2301" s="0" t="str">
        <f aca="false">VLOOKUP($D2301,metadata!$B$2:$S$451,12,0)</f>
        <v>diptera</v>
      </c>
      <c r="P2301" s="0" t="str">
        <f aca="false">VLOOKUP($D2301,metadata!$B$2:$S$451,13,0)</f>
        <v>NEW</v>
      </c>
      <c r="Q2301" s="0" t="n">
        <f aca="false">VLOOKUP($D2301,metadata!$B$2:$S$451,14,0)</f>
        <v>40.7166666666667</v>
      </c>
      <c r="R2301" s="0" t="n">
        <f aca="false">VLOOKUP($D2301,metadata!$B$2:$S$451,15,0)</f>
        <v>-74.0666666666667</v>
      </c>
      <c r="S2301" s="0" t="str">
        <f aca="false">VLOOKUP($D2301,metadata!$B$2:$S$451,16,0)</f>
        <v/>
      </c>
      <c r="T2301" s="0" t="str">
        <f aca="false">VLOOKUP($D2301,metadata!$B$2:$S$451,17,0)</f>
        <v/>
      </c>
      <c r="U2301" s="0" t="str">
        <f aca="false">VLOOKUP($D2301,metadata!$B$2:$S$451,18,0)</f>
        <v/>
      </c>
      <c r="V2301" s="0" t="n">
        <f aca="false">VLOOKUP($D2301,metadata!$B$2:$Z$451,19,0)</f>
        <v>458.5</v>
      </c>
      <c r="W2301" s="0" t="str">
        <f aca="false">VLOOKUP($D2301,metadata!$B$2:$Z$451,20,0)</f>
        <v>acc</v>
      </c>
      <c r="X2301" s="0" t="str">
        <f aca="false">VLOOKUP($D2301,metadata!$B$2:$Z$451,21,0)</f>
        <v/>
      </c>
      <c r="Y2301" s="0" t="str">
        <f aca="false">VLOOKUP($D2301,metadata!$B$2:$Z$451,22,0)</f>
        <v>55-7</v>
      </c>
      <c r="Z2301" s="0" t="str">
        <f aca="false">VLOOKUP($D2301,metadata!$B$2:$Z$451,23,0)</f>
        <v/>
      </c>
      <c r="AA2301" s="0" t="str">
        <f aca="false">VLOOKUP($D2301,metadata!$B$2:$Z$451,24,0)</f>
        <v/>
      </c>
      <c r="AB2301" s="0" t="str">
        <f aca="false">VLOOKUP($D2301,metadata!$B$2:$Z$451,25,0)</f>
        <v/>
      </c>
      <c r="AC2301" s="0" t="n">
        <v>12.8688340285123</v>
      </c>
      <c r="AD2301" s="0" t="n">
        <v>99.4671403197158</v>
      </c>
      <c r="AF2301" s="0" t="n">
        <f aca="false">IF(AE2301="",V2301,AE2301)</f>
        <v>458.5</v>
      </c>
      <c r="AG2301" s="0" t="n">
        <v>12.75</v>
      </c>
      <c r="AH2301" s="0" t="n">
        <v>2012</v>
      </c>
      <c r="AI2301" s="0" t="s">
        <v>37</v>
      </c>
      <c r="AJ2301" s="0" t="s">
        <v>37</v>
      </c>
    </row>
    <row r="2302" customFormat="false" ht="13.8" hidden="true" customHeight="false" outlineLevel="0" collapsed="false">
      <c r="C2302" s="0" t="n">
        <v>2310</v>
      </c>
      <c r="D2302" s="3" t="str">
        <f aca="false">VLOOKUP(C2302,$A$1:$B$451,2)</f>
        <v>55-NEW</v>
      </c>
      <c r="E2302" s="0" t="str">
        <f aca="false">VLOOKUP($D2302,metadata!$B$2:$S$451,2,0)</f>
        <v>Urbanski, J; Mogi, M; O'Donnell, D; DeCotiis, M; Toma, T; Armbruster, P</v>
      </c>
      <c r="F2302" s="0" t="str">
        <f aca="false">VLOOKUP($D2302,metadata!$B$2:$S$451,3,0)</f>
        <v>Rapid Adaptive Evolution of Photoperiodic Response during Invasion and Range Expansion across a Climatic Gradient</v>
      </c>
      <c r="G2302" s="0" t="str">
        <f aca="false">VLOOKUP($D2302,metadata!$B$2:$S$451,4,0)</f>
        <v>10.1086/664709</v>
      </c>
      <c r="H2302" s="0" t="str">
        <f aca="false">VLOOKUP($D2302,metadata!$B$2:$S$451,5,0)</f>
        <v>y</v>
      </c>
      <c r="I2302" s="0" t="str">
        <f aca="false">VLOOKUP($D2302,metadata!$B$2:$S$451,6,0)</f>
        <v>a</v>
      </c>
      <c r="J2302" s="0" t="str">
        <f aca="false">VLOOKUP($D2302,metadata!$B$2:$S$451,7,0)</f>
        <v>i</v>
      </c>
      <c r="K2302" s="0" t="n">
        <f aca="false">VLOOKUP($D2302,metadata!$B$2:$S$451,8,0)</f>
        <v>21</v>
      </c>
      <c r="L2302" s="0" t="n">
        <f aca="false">VLOOKUP($D2302,metadata!$B$2:$S$451,9,0)</f>
        <v>12</v>
      </c>
      <c r="M2302" s="0" t="str">
        <f aca="false">VLOOKUP($D2302,metadata!$B$2:$S$451,10,0)</f>
        <v/>
      </c>
      <c r="N2302" s="0" t="str">
        <f aca="false">VLOOKUP($D2302,metadata!$B$2:$S$451,11,0)</f>
        <v>Aedes albopictus</v>
      </c>
      <c r="O2302" s="0" t="str">
        <f aca="false">VLOOKUP($D2302,metadata!$B$2:$S$451,12,0)</f>
        <v>diptera</v>
      </c>
      <c r="P2302" s="0" t="str">
        <f aca="false">VLOOKUP($D2302,metadata!$B$2:$S$451,13,0)</f>
        <v>NEW</v>
      </c>
      <c r="Q2302" s="0" t="n">
        <f aca="false">VLOOKUP($D2302,metadata!$B$2:$S$451,14,0)</f>
        <v>40.7166666666667</v>
      </c>
      <c r="R2302" s="0" t="n">
        <f aca="false">VLOOKUP($D2302,metadata!$B$2:$S$451,15,0)</f>
        <v>-74.0666666666667</v>
      </c>
      <c r="S2302" s="0" t="str">
        <f aca="false">VLOOKUP($D2302,metadata!$B$2:$S$451,16,0)</f>
        <v/>
      </c>
      <c r="T2302" s="0" t="str">
        <f aca="false">VLOOKUP($D2302,metadata!$B$2:$S$451,17,0)</f>
        <v/>
      </c>
      <c r="U2302" s="0" t="str">
        <f aca="false">VLOOKUP($D2302,metadata!$B$2:$S$451,18,0)</f>
        <v/>
      </c>
      <c r="V2302" s="0" t="n">
        <f aca="false">VLOOKUP($D2302,metadata!$B$2:$Z$451,19,0)</f>
        <v>458.5</v>
      </c>
      <c r="W2302" s="0" t="str">
        <f aca="false">VLOOKUP($D2302,metadata!$B$2:$Z$451,20,0)</f>
        <v>acc</v>
      </c>
      <c r="X2302" s="0" t="str">
        <f aca="false">VLOOKUP($D2302,metadata!$B$2:$Z$451,21,0)</f>
        <v/>
      </c>
      <c r="Y2302" s="0" t="str">
        <f aca="false">VLOOKUP($D2302,metadata!$B$2:$Z$451,22,0)</f>
        <v>55-7</v>
      </c>
      <c r="Z2302" s="0" t="str">
        <f aca="false">VLOOKUP($D2302,metadata!$B$2:$Z$451,23,0)</f>
        <v/>
      </c>
      <c r="AA2302" s="0" t="str">
        <f aca="false">VLOOKUP($D2302,metadata!$B$2:$Z$451,24,0)</f>
        <v/>
      </c>
      <c r="AB2302" s="0" t="str">
        <f aca="false">VLOOKUP($D2302,metadata!$B$2:$Z$451,25,0)</f>
        <v/>
      </c>
      <c r="AC2302" s="0" t="n">
        <v>13.0182742264886</v>
      </c>
      <c r="AD2302" s="0" t="n">
        <v>96.9804618117229</v>
      </c>
      <c r="AF2302" s="0" t="n">
        <f aca="false">IF(AE2302="",V2302,AE2302)</f>
        <v>458.5</v>
      </c>
      <c r="AG2302" s="0" t="n">
        <v>13</v>
      </c>
      <c r="AH2302" s="0" t="n">
        <v>2012</v>
      </c>
      <c r="AI2302" s="0" t="s">
        <v>37</v>
      </c>
      <c r="AJ2302" s="0" t="s">
        <v>37</v>
      </c>
    </row>
    <row r="2303" customFormat="false" ht="13.8" hidden="true" customHeight="false" outlineLevel="0" collapsed="false">
      <c r="C2303" s="0" t="n">
        <v>2311</v>
      </c>
      <c r="D2303" s="3" t="str">
        <f aca="false">VLOOKUP(C2303,$A$1:$B$451,2)</f>
        <v>55-NEW</v>
      </c>
      <c r="E2303" s="0" t="str">
        <f aca="false">VLOOKUP($D2303,metadata!$B$2:$S$451,2,0)</f>
        <v>Urbanski, J; Mogi, M; O'Donnell, D; DeCotiis, M; Toma, T; Armbruster, P</v>
      </c>
      <c r="F2303" s="0" t="str">
        <f aca="false">VLOOKUP($D2303,metadata!$B$2:$S$451,3,0)</f>
        <v>Rapid Adaptive Evolution of Photoperiodic Response during Invasion and Range Expansion across a Climatic Gradient</v>
      </c>
      <c r="G2303" s="0" t="str">
        <f aca="false">VLOOKUP($D2303,metadata!$B$2:$S$451,4,0)</f>
        <v>10.1086/664709</v>
      </c>
      <c r="H2303" s="0" t="str">
        <f aca="false">VLOOKUP($D2303,metadata!$B$2:$S$451,5,0)</f>
        <v>y</v>
      </c>
      <c r="I2303" s="0" t="str">
        <f aca="false">VLOOKUP($D2303,metadata!$B$2:$S$451,6,0)</f>
        <v>a</v>
      </c>
      <c r="J2303" s="0" t="str">
        <f aca="false">VLOOKUP($D2303,metadata!$B$2:$S$451,7,0)</f>
        <v>i</v>
      </c>
      <c r="K2303" s="0" t="n">
        <f aca="false">VLOOKUP($D2303,metadata!$B$2:$S$451,8,0)</f>
        <v>21</v>
      </c>
      <c r="L2303" s="0" t="n">
        <f aca="false">VLOOKUP($D2303,metadata!$B$2:$S$451,9,0)</f>
        <v>12</v>
      </c>
      <c r="M2303" s="0" t="str">
        <f aca="false">VLOOKUP($D2303,metadata!$B$2:$S$451,10,0)</f>
        <v/>
      </c>
      <c r="N2303" s="0" t="str">
        <f aca="false">VLOOKUP($D2303,metadata!$B$2:$S$451,11,0)</f>
        <v>Aedes albopictus</v>
      </c>
      <c r="O2303" s="0" t="str">
        <f aca="false">VLOOKUP($D2303,metadata!$B$2:$S$451,12,0)</f>
        <v>diptera</v>
      </c>
      <c r="P2303" s="0" t="str">
        <f aca="false">VLOOKUP($D2303,metadata!$B$2:$S$451,13,0)</f>
        <v>NEW</v>
      </c>
      <c r="Q2303" s="0" t="n">
        <f aca="false">VLOOKUP($D2303,metadata!$B$2:$S$451,14,0)</f>
        <v>40.7166666666667</v>
      </c>
      <c r="R2303" s="0" t="n">
        <f aca="false">VLOOKUP($D2303,metadata!$B$2:$S$451,15,0)</f>
        <v>-74.0666666666667</v>
      </c>
      <c r="S2303" s="0" t="str">
        <f aca="false">VLOOKUP($D2303,metadata!$B$2:$S$451,16,0)</f>
        <v/>
      </c>
      <c r="T2303" s="0" t="str">
        <f aca="false">VLOOKUP($D2303,metadata!$B$2:$S$451,17,0)</f>
        <v/>
      </c>
      <c r="U2303" s="0" t="str">
        <f aca="false">VLOOKUP($D2303,metadata!$B$2:$S$451,18,0)</f>
        <v/>
      </c>
      <c r="V2303" s="0" t="n">
        <f aca="false">VLOOKUP($D2303,metadata!$B$2:$Z$451,19,0)</f>
        <v>458.5</v>
      </c>
      <c r="W2303" s="0" t="str">
        <f aca="false">VLOOKUP($D2303,metadata!$B$2:$Z$451,20,0)</f>
        <v>acc</v>
      </c>
      <c r="X2303" s="0" t="str">
        <f aca="false">VLOOKUP($D2303,metadata!$B$2:$Z$451,21,0)</f>
        <v/>
      </c>
      <c r="Y2303" s="0" t="str">
        <f aca="false">VLOOKUP($D2303,metadata!$B$2:$Z$451,22,0)</f>
        <v>55-7</v>
      </c>
      <c r="Z2303" s="0" t="str">
        <f aca="false">VLOOKUP($D2303,metadata!$B$2:$Z$451,23,0)</f>
        <v/>
      </c>
      <c r="AA2303" s="0" t="str">
        <f aca="false">VLOOKUP($D2303,metadata!$B$2:$Z$451,24,0)</f>
        <v/>
      </c>
      <c r="AB2303" s="0" t="str">
        <f aca="false">VLOOKUP($D2303,metadata!$B$2:$Z$451,25,0)</f>
        <v/>
      </c>
      <c r="AC2303" s="0" t="n">
        <v>13.273088923038</v>
      </c>
      <c r="AD2303" s="0" t="n">
        <v>97.8685612788632</v>
      </c>
      <c r="AF2303" s="0" t="n">
        <f aca="false">IF(AE2303="",V2303,AE2303)</f>
        <v>458.5</v>
      </c>
      <c r="AG2303" s="0" t="n">
        <v>13.25</v>
      </c>
      <c r="AH2303" s="0" t="n">
        <v>2012</v>
      </c>
      <c r="AI2303" s="0" t="s">
        <v>37</v>
      </c>
      <c r="AJ2303" s="0" t="s">
        <v>37</v>
      </c>
    </row>
    <row r="2304" customFormat="false" ht="13.8" hidden="true" customHeight="false" outlineLevel="0" collapsed="false">
      <c r="C2304" s="0" t="n">
        <v>2312</v>
      </c>
      <c r="D2304" s="3" t="str">
        <f aca="false">VLOOKUP(C2304,$A$1:$B$451,2)</f>
        <v>55-NEW</v>
      </c>
      <c r="E2304" s="0" t="str">
        <f aca="false">VLOOKUP($D2304,metadata!$B$2:$S$451,2,0)</f>
        <v>Urbanski, J; Mogi, M; O'Donnell, D; DeCotiis, M; Toma, T; Armbruster, P</v>
      </c>
      <c r="F2304" s="0" t="str">
        <f aca="false">VLOOKUP($D2304,metadata!$B$2:$S$451,3,0)</f>
        <v>Rapid Adaptive Evolution of Photoperiodic Response during Invasion and Range Expansion across a Climatic Gradient</v>
      </c>
      <c r="G2304" s="0" t="str">
        <f aca="false">VLOOKUP($D2304,metadata!$B$2:$S$451,4,0)</f>
        <v>10.1086/664709</v>
      </c>
      <c r="H2304" s="0" t="str">
        <f aca="false">VLOOKUP($D2304,metadata!$B$2:$S$451,5,0)</f>
        <v>y</v>
      </c>
      <c r="I2304" s="0" t="str">
        <f aca="false">VLOOKUP($D2304,metadata!$B$2:$S$451,6,0)</f>
        <v>a</v>
      </c>
      <c r="J2304" s="0" t="str">
        <f aca="false">VLOOKUP($D2304,metadata!$B$2:$S$451,7,0)</f>
        <v>i</v>
      </c>
      <c r="K2304" s="0" t="n">
        <f aca="false">VLOOKUP($D2304,metadata!$B$2:$S$451,8,0)</f>
        <v>21</v>
      </c>
      <c r="L2304" s="0" t="n">
        <f aca="false">VLOOKUP($D2304,metadata!$B$2:$S$451,9,0)</f>
        <v>12</v>
      </c>
      <c r="M2304" s="0" t="str">
        <f aca="false">VLOOKUP($D2304,metadata!$B$2:$S$451,10,0)</f>
        <v/>
      </c>
      <c r="N2304" s="0" t="str">
        <f aca="false">VLOOKUP($D2304,metadata!$B$2:$S$451,11,0)</f>
        <v>Aedes albopictus</v>
      </c>
      <c r="O2304" s="0" t="str">
        <f aca="false">VLOOKUP($D2304,metadata!$B$2:$S$451,12,0)</f>
        <v>diptera</v>
      </c>
      <c r="P2304" s="0" t="str">
        <f aca="false">VLOOKUP($D2304,metadata!$B$2:$S$451,13,0)</f>
        <v>NEW</v>
      </c>
      <c r="Q2304" s="0" t="n">
        <f aca="false">VLOOKUP($D2304,metadata!$B$2:$S$451,14,0)</f>
        <v>40.7166666666667</v>
      </c>
      <c r="R2304" s="0" t="n">
        <f aca="false">VLOOKUP($D2304,metadata!$B$2:$S$451,15,0)</f>
        <v>-74.0666666666667</v>
      </c>
      <c r="S2304" s="0" t="str">
        <f aca="false">VLOOKUP($D2304,metadata!$B$2:$S$451,16,0)</f>
        <v/>
      </c>
      <c r="T2304" s="0" t="str">
        <f aca="false">VLOOKUP($D2304,metadata!$B$2:$S$451,17,0)</f>
        <v/>
      </c>
      <c r="U2304" s="0" t="str">
        <f aca="false">VLOOKUP($D2304,metadata!$B$2:$S$451,18,0)</f>
        <v/>
      </c>
      <c r="V2304" s="0" t="n">
        <f aca="false">VLOOKUP($D2304,metadata!$B$2:$Z$451,19,0)</f>
        <v>458.5</v>
      </c>
      <c r="W2304" s="0" t="str">
        <f aca="false">VLOOKUP($D2304,metadata!$B$2:$Z$451,20,0)</f>
        <v>acc</v>
      </c>
      <c r="X2304" s="0" t="str">
        <f aca="false">VLOOKUP($D2304,metadata!$B$2:$Z$451,21,0)</f>
        <v/>
      </c>
      <c r="Y2304" s="0" t="str">
        <f aca="false">VLOOKUP($D2304,metadata!$B$2:$Z$451,22,0)</f>
        <v>55-7</v>
      </c>
      <c r="Z2304" s="0" t="str">
        <f aca="false">VLOOKUP($D2304,metadata!$B$2:$Z$451,23,0)</f>
        <v/>
      </c>
      <c r="AA2304" s="0" t="str">
        <f aca="false">VLOOKUP($D2304,metadata!$B$2:$Z$451,24,0)</f>
        <v/>
      </c>
      <c r="AB2304" s="0" t="str">
        <f aca="false">VLOOKUP($D2304,metadata!$B$2:$Z$451,25,0)</f>
        <v/>
      </c>
      <c r="AC2304" s="0" t="n">
        <v>13.4950938325317</v>
      </c>
      <c r="AD2304" s="0" t="n">
        <v>79.7513321492007</v>
      </c>
      <c r="AF2304" s="0" t="n">
        <f aca="false">IF(AE2304="",V2304,AE2304)</f>
        <v>458.5</v>
      </c>
      <c r="AG2304" s="0" t="n">
        <v>13.5</v>
      </c>
      <c r="AH2304" s="0" t="n">
        <v>2012</v>
      </c>
      <c r="AI2304" s="0" t="s">
        <v>37</v>
      </c>
      <c r="AJ2304" s="0" t="s">
        <v>37</v>
      </c>
    </row>
    <row r="2305" customFormat="false" ht="13.8" hidden="true" customHeight="false" outlineLevel="0" collapsed="false">
      <c r="C2305" s="0" t="n">
        <v>2313</v>
      </c>
      <c r="D2305" s="3" t="str">
        <f aca="false">VLOOKUP(C2305,$A$1:$B$451,2)</f>
        <v>55-NEW</v>
      </c>
      <c r="E2305" s="0" t="str">
        <f aca="false">VLOOKUP($D2305,metadata!$B$2:$S$451,2,0)</f>
        <v>Urbanski, J; Mogi, M; O'Donnell, D; DeCotiis, M; Toma, T; Armbruster, P</v>
      </c>
      <c r="F2305" s="0" t="str">
        <f aca="false">VLOOKUP($D2305,metadata!$B$2:$S$451,3,0)</f>
        <v>Rapid Adaptive Evolution of Photoperiodic Response during Invasion and Range Expansion across a Climatic Gradient</v>
      </c>
      <c r="G2305" s="0" t="str">
        <f aca="false">VLOOKUP($D2305,metadata!$B$2:$S$451,4,0)</f>
        <v>10.1086/664709</v>
      </c>
      <c r="H2305" s="0" t="str">
        <f aca="false">VLOOKUP($D2305,metadata!$B$2:$S$451,5,0)</f>
        <v>y</v>
      </c>
      <c r="I2305" s="0" t="str">
        <f aca="false">VLOOKUP($D2305,metadata!$B$2:$S$451,6,0)</f>
        <v>a</v>
      </c>
      <c r="J2305" s="0" t="str">
        <f aca="false">VLOOKUP($D2305,metadata!$B$2:$S$451,7,0)</f>
        <v>i</v>
      </c>
      <c r="K2305" s="0" t="n">
        <f aca="false">VLOOKUP($D2305,metadata!$B$2:$S$451,8,0)</f>
        <v>21</v>
      </c>
      <c r="L2305" s="0" t="n">
        <f aca="false">VLOOKUP($D2305,metadata!$B$2:$S$451,9,0)</f>
        <v>12</v>
      </c>
      <c r="M2305" s="0" t="str">
        <f aca="false">VLOOKUP($D2305,metadata!$B$2:$S$451,10,0)</f>
        <v/>
      </c>
      <c r="N2305" s="0" t="str">
        <f aca="false">VLOOKUP($D2305,metadata!$B$2:$S$451,11,0)</f>
        <v>Aedes albopictus</v>
      </c>
      <c r="O2305" s="0" t="str">
        <f aca="false">VLOOKUP($D2305,metadata!$B$2:$S$451,12,0)</f>
        <v>diptera</v>
      </c>
      <c r="P2305" s="0" t="str">
        <f aca="false">VLOOKUP($D2305,metadata!$B$2:$S$451,13,0)</f>
        <v>NEW</v>
      </c>
      <c r="Q2305" s="0" t="n">
        <f aca="false">VLOOKUP($D2305,metadata!$B$2:$S$451,14,0)</f>
        <v>40.7166666666667</v>
      </c>
      <c r="R2305" s="0" t="n">
        <f aca="false">VLOOKUP($D2305,metadata!$B$2:$S$451,15,0)</f>
        <v>-74.0666666666667</v>
      </c>
      <c r="S2305" s="0" t="str">
        <f aca="false">VLOOKUP($D2305,metadata!$B$2:$S$451,16,0)</f>
        <v/>
      </c>
      <c r="T2305" s="0" t="str">
        <f aca="false">VLOOKUP($D2305,metadata!$B$2:$S$451,17,0)</f>
        <v/>
      </c>
      <c r="U2305" s="0" t="str">
        <f aca="false">VLOOKUP($D2305,metadata!$B$2:$S$451,18,0)</f>
        <v/>
      </c>
      <c r="V2305" s="0" t="n">
        <f aca="false">VLOOKUP($D2305,metadata!$B$2:$Z$451,19,0)</f>
        <v>458.5</v>
      </c>
      <c r="W2305" s="0" t="str">
        <f aca="false">VLOOKUP($D2305,metadata!$B$2:$Z$451,20,0)</f>
        <v>acc</v>
      </c>
      <c r="X2305" s="0" t="str">
        <f aca="false">VLOOKUP($D2305,metadata!$B$2:$Z$451,21,0)</f>
        <v/>
      </c>
      <c r="Y2305" s="0" t="str">
        <f aca="false">VLOOKUP($D2305,metadata!$B$2:$Z$451,22,0)</f>
        <v>55-7</v>
      </c>
      <c r="Z2305" s="0" t="str">
        <f aca="false">VLOOKUP($D2305,metadata!$B$2:$Z$451,23,0)</f>
        <v/>
      </c>
      <c r="AA2305" s="0" t="str">
        <f aca="false">VLOOKUP($D2305,metadata!$B$2:$Z$451,24,0)</f>
        <v/>
      </c>
      <c r="AB2305" s="0" t="str">
        <f aca="false">VLOOKUP($D2305,metadata!$B$2:$Z$451,25,0)</f>
        <v/>
      </c>
      <c r="AC2305" s="0" t="n">
        <v>14.2845244510081</v>
      </c>
      <c r="AD2305" s="0" t="n">
        <v>49.2007104795737</v>
      </c>
      <c r="AF2305" s="0" t="n">
        <f aca="false">IF(AE2305="",V2305,AE2305)</f>
        <v>458.5</v>
      </c>
      <c r="AG2305" s="0" t="n">
        <v>13.75</v>
      </c>
      <c r="AH2305" s="0" t="n">
        <v>2012</v>
      </c>
      <c r="AI2305" s="0" t="s">
        <v>37</v>
      </c>
      <c r="AJ2305" s="0" t="s">
        <v>37</v>
      </c>
    </row>
    <row r="2306" customFormat="false" ht="13.8" hidden="true" customHeight="false" outlineLevel="0" collapsed="false">
      <c r="C2306" s="0" t="n">
        <v>2314</v>
      </c>
      <c r="D2306" s="3" t="str">
        <f aca="false">VLOOKUP(C2306,$A$1:$B$451,2)</f>
        <v>55-NEW</v>
      </c>
      <c r="E2306" s="0" t="str">
        <f aca="false">VLOOKUP($D2306,metadata!$B$2:$S$451,2,0)</f>
        <v>Urbanski, J; Mogi, M; O'Donnell, D; DeCotiis, M; Toma, T; Armbruster, P</v>
      </c>
      <c r="F2306" s="0" t="str">
        <f aca="false">VLOOKUP($D2306,metadata!$B$2:$S$451,3,0)</f>
        <v>Rapid Adaptive Evolution of Photoperiodic Response during Invasion and Range Expansion across a Climatic Gradient</v>
      </c>
      <c r="G2306" s="0" t="str">
        <f aca="false">VLOOKUP($D2306,metadata!$B$2:$S$451,4,0)</f>
        <v>10.1086/664709</v>
      </c>
      <c r="H2306" s="0" t="str">
        <f aca="false">VLOOKUP($D2306,metadata!$B$2:$S$451,5,0)</f>
        <v>y</v>
      </c>
      <c r="I2306" s="0" t="str">
        <f aca="false">VLOOKUP($D2306,metadata!$B$2:$S$451,6,0)</f>
        <v>a</v>
      </c>
      <c r="J2306" s="0" t="str">
        <f aca="false">VLOOKUP($D2306,metadata!$B$2:$S$451,7,0)</f>
        <v>i</v>
      </c>
      <c r="K2306" s="0" t="n">
        <f aca="false">VLOOKUP($D2306,metadata!$B$2:$S$451,8,0)</f>
        <v>21</v>
      </c>
      <c r="L2306" s="0" t="n">
        <f aca="false">VLOOKUP($D2306,metadata!$B$2:$S$451,9,0)</f>
        <v>12</v>
      </c>
      <c r="M2306" s="0" t="str">
        <f aca="false">VLOOKUP($D2306,metadata!$B$2:$S$451,10,0)</f>
        <v/>
      </c>
      <c r="N2306" s="0" t="str">
        <f aca="false">VLOOKUP($D2306,metadata!$B$2:$S$451,11,0)</f>
        <v>Aedes albopictus</v>
      </c>
      <c r="O2306" s="0" t="str">
        <f aca="false">VLOOKUP($D2306,metadata!$B$2:$S$451,12,0)</f>
        <v>diptera</v>
      </c>
      <c r="P2306" s="0" t="str">
        <f aca="false">VLOOKUP($D2306,metadata!$B$2:$S$451,13,0)</f>
        <v>NEW</v>
      </c>
      <c r="Q2306" s="0" t="n">
        <f aca="false">VLOOKUP($D2306,metadata!$B$2:$S$451,14,0)</f>
        <v>40.7166666666667</v>
      </c>
      <c r="R2306" s="0" t="n">
        <f aca="false">VLOOKUP($D2306,metadata!$B$2:$S$451,15,0)</f>
        <v>-74.0666666666667</v>
      </c>
      <c r="S2306" s="0" t="str">
        <f aca="false">VLOOKUP($D2306,metadata!$B$2:$S$451,16,0)</f>
        <v/>
      </c>
      <c r="T2306" s="0" t="str">
        <f aca="false">VLOOKUP($D2306,metadata!$B$2:$S$451,17,0)</f>
        <v/>
      </c>
      <c r="U2306" s="0" t="str">
        <f aca="false">VLOOKUP($D2306,metadata!$B$2:$S$451,18,0)</f>
        <v/>
      </c>
      <c r="V2306" s="0" t="n">
        <f aca="false">VLOOKUP($D2306,metadata!$B$2:$Z$451,19,0)</f>
        <v>458.5</v>
      </c>
      <c r="W2306" s="0" t="str">
        <f aca="false">VLOOKUP($D2306,metadata!$B$2:$Z$451,20,0)</f>
        <v>acc</v>
      </c>
      <c r="X2306" s="0" t="str">
        <f aca="false">VLOOKUP($D2306,metadata!$B$2:$Z$451,21,0)</f>
        <v/>
      </c>
      <c r="Y2306" s="0" t="str">
        <f aca="false">VLOOKUP($D2306,metadata!$B$2:$Z$451,22,0)</f>
        <v>55-7</v>
      </c>
      <c r="Z2306" s="0" t="str">
        <f aca="false">VLOOKUP($D2306,metadata!$B$2:$Z$451,23,0)</f>
        <v/>
      </c>
      <c r="AA2306" s="0" t="str">
        <f aca="false">VLOOKUP($D2306,metadata!$B$2:$Z$451,24,0)</f>
        <v/>
      </c>
      <c r="AB2306" s="0" t="str">
        <f aca="false">VLOOKUP($D2306,metadata!$B$2:$Z$451,25,0)</f>
        <v/>
      </c>
      <c r="AC2306" s="0" t="n">
        <v>14.0141962866133</v>
      </c>
      <c r="AD2306" s="0" t="n">
        <v>44.7602131438721</v>
      </c>
      <c r="AF2306" s="0" t="n">
        <f aca="false">IF(AE2306="",V2306,AE2306)</f>
        <v>458.5</v>
      </c>
      <c r="AG2306" s="0" t="n">
        <v>14</v>
      </c>
      <c r="AH2306" s="0" t="n">
        <v>2012</v>
      </c>
      <c r="AI2306" s="0" t="s">
        <v>37</v>
      </c>
      <c r="AJ2306" s="0" t="s">
        <v>37</v>
      </c>
    </row>
    <row r="2307" customFormat="false" ht="13.8" hidden="true" customHeight="false" outlineLevel="0" collapsed="false">
      <c r="C2307" s="0" t="n">
        <v>2315</v>
      </c>
      <c r="D2307" s="3" t="str">
        <f aca="false">VLOOKUP(C2307,$A$1:$B$451,2)</f>
        <v>55-NEW</v>
      </c>
      <c r="E2307" s="0" t="str">
        <f aca="false">VLOOKUP($D2307,metadata!$B$2:$S$451,2,0)</f>
        <v>Urbanski, J; Mogi, M; O'Donnell, D; DeCotiis, M; Toma, T; Armbruster, P</v>
      </c>
      <c r="F2307" s="0" t="str">
        <f aca="false">VLOOKUP($D2307,metadata!$B$2:$S$451,3,0)</f>
        <v>Rapid Adaptive Evolution of Photoperiodic Response during Invasion and Range Expansion across a Climatic Gradient</v>
      </c>
      <c r="G2307" s="0" t="str">
        <f aca="false">VLOOKUP($D2307,metadata!$B$2:$S$451,4,0)</f>
        <v>10.1086/664709</v>
      </c>
      <c r="H2307" s="0" t="str">
        <f aca="false">VLOOKUP($D2307,metadata!$B$2:$S$451,5,0)</f>
        <v>y</v>
      </c>
      <c r="I2307" s="0" t="str">
        <f aca="false">VLOOKUP($D2307,metadata!$B$2:$S$451,6,0)</f>
        <v>a</v>
      </c>
      <c r="J2307" s="0" t="str">
        <f aca="false">VLOOKUP($D2307,metadata!$B$2:$S$451,7,0)</f>
        <v>i</v>
      </c>
      <c r="K2307" s="0" t="n">
        <f aca="false">VLOOKUP($D2307,metadata!$B$2:$S$451,8,0)</f>
        <v>21</v>
      </c>
      <c r="L2307" s="0" t="n">
        <f aca="false">VLOOKUP($D2307,metadata!$B$2:$S$451,9,0)</f>
        <v>12</v>
      </c>
      <c r="M2307" s="0" t="str">
        <f aca="false">VLOOKUP($D2307,metadata!$B$2:$S$451,10,0)</f>
        <v/>
      </c>
      <c r="N2307" s="0" t="str">
        <f aca="false">VLOOKUP($D2307,metadata!$B$2:$S$451,11,0)</f>
        <v>Aedes albopictus</v>
      </c>
      <c r="O2307" s="0" t="str">
        <f aca="false">VLOOKUP($D2307,metadata!$B$2:$S$451,12,0)</f>
        <v>diptera</v>
      </c>
      <c r="P2307" s="0" t="str">
        <f aca="false">VLOOKUP($D2307,metadata!$B$2:$S$451,13,0)</f>
        <v>NEW</v>
      </c>
      <c r="Q2307" s="0" t="n">
        <f aca="false">VLOOKUP($D2307,metadata!$B$2:$S$451,14,0)</f>
        <v>40.7166666666667</v>
      </c>
      <c r="R2307" s="0" t="n">
        <f aca="false">VLOOKUP($D2307,metadata!$B$2:$S$451,15,0)</f>
        <v>-74.0666666666667</v>
      </c>
      <c r="S2307" s="0" t="str">
        <f aca="false">VLOOKUP($D2307,metadata!$B$2:$S$451,16,0)</f>
        <v/>
      </c>
      <c r="T2307" s="0" t="str">
        <f aca="false">VLOOKUP($D2307,metadata!$B$2:$S$451,17,0)</f>
        <v/>
      </c>
      <c r="U2307" s="0" t="str">
        <f aca="false">VLOOKUP($D2307,metadata!$B$2:$S$451,18,0)</f>
        <v/>
      </c>
      <c r="V2307" s="0" t="n">
        <f aca="false">VLOOKUP($D2307,metadata!$B$2:$Z$451,19,0)</f>
        <v>458.5</v>
      </c>
      <c r="W2307" s="0" t="str">
        <f aca="false">VLOOKUP($D2307,metadata!$B$2:$Z$451,20,0)</f>
        <v>acc</v>
      </c>
      <c r="X2307" s="0" t="str">
        <f aca="false">VLOOKUP($D2307,metadata!$B$2:$Z$451,21,0)</f>
        <v/>
      </c>
      <c r="Y2307" s="0" t="str">
        <f aca="false">VLOOKUP($D2307,metadata!$B$2:$Z$451,22,0)</f>
        <v>55-7</v>
      </c>
      <c r="Z2307" s="0" t="str">
        <f aca="false">VLOOKUP($D2307,metadata!$B$2:$Z$451,23,0)</f>
        <v/>
      </c>
      <c r="AA2307" s="0" t="str">
        <f aca="false">VLOOKUP($D2307,metadata!$B$2:$Z$451,24,0)</f>
        <v/>
      </c>
      <c r="AB2307" s="0" t="str">
        <f aca="false">VLOOKUP($D2307,metadata!$B$2:$Z$451,25,0)</f>
        <v/>
      </c>
      <c r="AC2307" s="0" t="n">
        <v>13.7573060317587</v>
      </c>
      <c r="AD2307" s="0" t="n">
        <v>30.0177619893428</v>
      </c>
      <c r="AF2307" s="0" t="n">
        <f aca="false">IF(AE2307="",V2307,AE2307)</f>
        <v>458.5</v>
      </c>
      <c r="AG2307" s="0" t="n">
        <v>14.25</v>
      </c>
      <c r="AH2307" s="0" t="n">
        <v>2012</v>
      </c>
      <c r="AI2307" s="0" t="s">
        <v>37</v>
      </c>
      <c r="AJ2307" s="0" t="s">
        <v>37</v>
      </c>
    </row>
    <row r="2308" customFormat="false" ht="13.8" hidden="true" customHeight="false" outlineLevel="0" collapsed="false">
      <c r="C2308" s="0" t="n">
        <v>2316</v>
      </c>
      <c r="D2308" s="3" t="str">
        <f aca="false">VLOOKUP(C2308,$A$1:$B$451,2)</f>
        <v>55-NEW</v>
      </c>
      <c r="E2308" s="0" t="str">
        <f aca="false">VLOOKUP($D2308,metadata!$B$2:$S$451,2,0)</f>
        <v>Urbanski, J; Mogi, M; O'Donnell, D; DeCotiis, M; Toma, T; Armbruster, P</v>
      </c>
      <c r="F2308" s="0" t="str">
        <f aca="false">VLOOKUP($D2308,metadata!$B$2:$S$451,3,0)</f>
        <v>Rapid Adaptive Evolution of Photoperiodic Response during Invasion and Range Expansion across a Climatic Gradient</v>
      </c>
      <c r="G2308" s="0" t="str">
        <f aca="false">VLOOKUP($D2308,metadata!$B$2:$S$451,4,0)</f>
        <v>10.1086/664709</v>
      </c>
      <c r="H2308" s="0" t="str">
        <f aca="false">VLOOKUP($D2308,metadata!$B$2:$S$451,5,0)</f>
        <v>y</v>
      </c>
      <c r="I2308" s="0" t="str">
        <f aca="false">VLOOKUP($D2308,metadata!$B$2:$S$451,6,0)</f>
        <v>a</v>
      </c>
      <c r="J2308" s="0" t="str">
        <f aca="false">VLOOKUP($D2308,metadata!$B$2:$S$451,7,0)</f>
        <v>i</v>
      </c>
      <c r="K2308" s="0" t="n">
        <f aca="false">VLOOKUP($D2308,metadata!$B$2:$S$451,8,0)</f>
        <v>21</v>
      </c>
      <c r="L2308" s="0" t="n">
        <f aca="false">VLOOKUP($D2308,metadata!$B$2:$S$451,9,0)</f>
        <v>12</v>
      </c>
      <c r="M2308" s="0" t="str">
        <f aca="false">VLOOKUP($D2308,metadata!$B$2:$S$451,10,0)</f>
        <v/>
      </c>
      <c r="N2308" s="0" t="str">
        <f aca="false">VLOOKUP($D2308,metadata!$B$2:$S$451,11,0)</f>
        <v>Aedes albopictus</v>
      </c>
      <c r="O2308" s="0" t="str">
        <f aca="false">VLOOKUP($D2308,metadata!$B$2:$S$451,12,0)</f>
        <v>diptera</v>
      </c>
      <c r="P2308" s="0" t="str">
        <f aca="false">VLOOKUP($D2308,metadata!$B$2:$S$451,13,0)</f>
        <v>NEW</v>
      </c>
      <c r="Q2308" s="0" t="n">
        <f aca="false">VLOOKUP($D2308,metadata!$B$2:$S$451,14,0)</f>
        <v>40.7166666666667</v>
      </c>
      <c r="R2308" s="0" t="n">
        <f aca="false">VLOOKUP($D2308,metadata!$B$2:$S$451,15,0)</f>
        <v>-74.0666666666667</v>
      </c>
      <c r="S2308" s="0" t="str">
        <f aca="false">VLOOKUP($D2308,metadata!$B$2:$S$451,16,0)</f>
        <v/>
      </c>
      <c r="T2308" s="0" t="str">
        <f aca="false">VLOOKUP($D2308,metadata!$B$2:$S$451,17,0)</f>
        <v/>
      </c>
      <c r="U2308" s="0" t="str">
        <f aca="false">VLOOKUP($D2308,metadata!$B$2:$S$451,18,0)</f>
        <v/>
      </c>
      <c r="V2308" s="0" t="n">
        <f aca="false">VLOOKUP($D2308,metadata!$B$2:$Z$451,19,0)</f>
        <v>458.5</v>
      </c>
      <c r="W2308" s="0" t="str">
        <f aca="false">VLOOKUP($D2308,metadata!$B$2:$Z$451,20,0)</f>
        <v>acc</v>
      </c>
      <c r="X2308" s="0" t="str">
        <f aca="false">VLOOKUP($D2308,metadata!$B$2:$Z$451,21,0)</f>
        <v/>
      </c>
      <c r="Y2308" s="0" t="str">
        <f aca="false">VLOOKUP($D2308,metadata!$B$2:$Z$451,22,0)</f>
        <v>55-7</v>
      </c>
      <c r="Z2308" s="0" t="str">
        <f aca="false">VLOOKUP($D2308,metadata!$B$2:$Z$451,23,0)</f>
        <v/>
      </c>
      <c r="AA2308" s="0" t="str">
        <f aca="false">VLOOKUP($D2308,metadata!$B$2:$Z$451,24,0)</f>
        <v/>
      </c>
      <c r="AB2308" s="0" t="str">
        <f aca="false">VLOOKUP($D2308,metadata!$B$2:$Z$451,25,0)</f>
        <v/>
      </c>
      <c r="AC2308" s="0" t="n">
        <v>14.5031499258254</v>
      </c>
      <c r="AD2308" s="0" t="n">
        <v>8.52575488454707</v>
      </c>
      <c r="AF2308" s="0" t="n">
        <f aca="false">IF(AE2308="",V2308,AE2308)</f>
        <v>458.5</v>
      </c>
      <c r="AG2308" s="0" t="n">
        <v>14.5</v>
      </c>
      <c r="AH2308" s="0" t="n">
        <v>2012</v>
      </c>
      <c r="AI2308" s="0" t="s">
        <v>37</v>
      </c>
      <c r="AJ2308" s="0" t="s">
        <v>37</v>
      </c>
    </row>
    <row r="2309" customFormat="false" ht="13.8" hidden="true" customHeight="false" outlineLevel="0" collapsed="false">
      <c r="C2309" s="0" t="n">
        <v>2317</v>
      </c>
      <c r="D2309" s="3" t="str">
        <f aca="false">VLOOKUP(C2309,$A$1:$B$451,2)</f>
        <v>55-NEW</v>
      </c>
      <c r="E2309" s="0" t="str">
        <f aca="false">VLOOKUP($D2309,metadata!$B$2:$S$451,2,0)</f>
        <v>Urbanski, J; Mogi, M; O'Donnell, D; DeCotiis, M; Toma, T; Armbruster, P</v>
      </c>
      <c r="F2309" s="0" t="str">
        <f aca="false">VLOOKUP($D2309,metadata!$B$2:$S$451,3,0)</f>
        <v>Rapid Adaptive Evolution of Photoperiodic Response during Invasion and Range Expansion across a Climatic Gradient</v>
      </c>
      <c r="G2309" s="0" t="str">
        <f aca="false">VLOOKUP($D2309,metadata!$B$2:$S$451,4,0)</f>
        <v>10.1086/664709</v>
      </c>
      <c r="H2309" s="0" t="str">
        <f aca="false">VLOOKUP($D2309,metadata!$B$2:$S$451,5,0)</f>
        <v>y</v>
      </c>
      <c r="I2309" s="0" t="str">
        <f aca="false">VLOOKUP($D2309,metadata!$B$2:$S$451,6,0)</f>
        <v>a</v>
      </c>
      <c r="J2309" s="0" t="str">
        <f aca="false">VLOOKUP($D2309,metadata!$B$2:$S$451,7,0)</f>
        <v>i</v>
      </c>
      <c r="K2309" s="0" t="n">
        <f aca="false">VLOOKUP($D2309,metadata!$B$2:$S$451,8,0)</f>
        <v>21</v>
      </c>
      <c r="L2309" s="0" t="n">
        <f aca="false">VLOOKUP($D2309,metadata!$B$2:$S$451,9,0)</f>
        <v>12</v>
      </c>
      <c r="M2309" s="0" t="str">
        <f aca="false">VLOOKUP($D2309,metadata!$B$2:$S$451,10,0)</f>
        <v/>
      </c>
      <c r="N2309" s="0" t="str">
        <f aca="false">VLOOKUP($D2309,metadata!$B$2:$S$451,11,0)</f>
        <v>Aedes albopictus</v>
      </c>
      <c r="O2309" s="0" t="str">
        <f aca="false">VLOOKUP($D2309,metadata!$B$2:$S$451,12,0)</f>
        <v>diptera</v>
      </c>
      <c r="P2309" s="0" t="str">
        <f aca="false">VLOOKUP($D2309,metadata!$B$2:$S$451,13,0)</f>
        <v>NEW</v>
      </c>
      <c r="Q2309" s="0" t="n">
        <f aca="false">VLOOKUP($D2309,metadata!$B$2:$S$451,14,0)</f>
        <v>40.7166666666667</v>
      </c>
      <c r="R2309" s="0" t="n">
        <f aca="false">VLOOKUP($D2309,metadata!$B$2:$S$451,15,0)</f>
        <v>-74.0666666666667</v>
      </c>
      <c r="S2309" s="0" t="str">
        <f aca="false">VLOOKUP($D2309,metadata!$B$2:$S$451,16,0)</f>
        <v/>
      </c>
      <c r="T2309" s="0" t="str">
        <f aca="false">VLOOKUP($D2309,metadata!$B$2:$S$451,17,0)</f>
        <v/>
      </c>
      <c r="U2309" s="0" t="str">
        <f aca="false">VLOOKUP($D2309,metadata!$B$2:$S$451,18,0)</f>
        <v/>
      </c>
      <c r="V2309" s="0" t="n">
        <f aca="false">VLOOKUP($D2309,metadata!$B$2:$Z$451,19,0)</f>
        <v>458.5</v>
      </c>
      <c r="W2309" s="0" t="str">
        <f aca="false">VLOOKUP($D2309,metadata!$B$2:$Z$451,20,0)</f>
        <v>acc</v>
      </c>
      <c r="X2309" s="0" t="str">
        <f aca="false">VLOOKUP($D2309,metadata!$B$2:$Z$451,21,0)</f>
        <v/>
      </c>
      <c r="Y2309" s="0" t="str">
        <f aca="false">VLOOKUP($D2309,metadata!$B$2:$Z$451,22,0)</f>
        <v>55-7</v>
      </c>
      <c r="Z2309" s="0" t="str">
        <f aca="false">VLOOKUP($D2309,metadata!$B$2:$Z$451,23,0)</f>
        <v/>
      </c>
      <c r="AA2309" s="0" t="str">
        <f aca="false">VLOOKUP($D2309,metadata!$B$2:$Z$451,24,0)</f>
        <v/>
      </c>
      <c r="AB2309" s="0" t="str">
        <f aca="false">VLOOKUP($D2309,metadata!$B$2:$Z$451,25,0)</f>
        <v/>
      </c>
      <c r="AC2309" s="0" t="n">
        <v>16.0149812734082</v>
      </c>
      <c r="AD2309" s="0" t="n">
        <v>0</v>
      </c>
      <c r="AF2309" s="0" t="n">
        <f aca="false">IF(AE2309="",V2309,AE2309)</f>
        <v>458.5</v>
      </c>
      <c r="AG2309" s="0" t="n">
        <v>16</v>
      </c>
      <c r="AH2309" s="0" t="n">
        <v>2012</v>
      </c>
      <c r="AI2309" s="0" t="s">
        <v>37</v>
      </c>
      <c r="AJ2309" s="0" t="s">
        <v>37</v>
      </c>
    </row>
    <row r="2310" customFormat="false" ht="13.8" hidden="true" customHeight="false" outlineLevel="0" collapsed="false">
      <c r="C2310" s="0" t="n">
        <v>2318</v>
      </c>
      <c r="D2310" s="3" t="str">
        <f aca="false">VLOOKUP(C2310,$A$1:$B$451,2)</f>
        <v>55-NVA</v>
      </c>
      <c r="E2310" s="0" t="str">
        <f aca="false">VLOOKUP($D2310,metadata!$B$2:$S$451,2,0)</f>
        <v>Urbanski, J; Mogi, M; O'Donnell, D; DeCotiis, M; Toma, T; Armbruster, P</v>
      </c>
      <c r="F2310" s="0" t="str">
        <f aca="false">VLOOKUP($D2310,metadata!$B$2:$S$451,3,0)</f>
        <v>Rapid Adaptive Evolution of Photoperiodic Response during Invasion and Range Expansion across a Climatic Gradient</v>
      </c>
      <c r="G2310" s="0" t="str">
        <f aca="false">VLOOKUP($D2310,metadata!$B$2:$S$451,4,0)</f>
        <v>10.1086/664709</v>
      </c>
      <c r="H2310" s="0" t="str">
        <f aca="false">VLOOKUP($D2310,metadata!$B$2:$S$451,5,0)</f>
        <v>y</v>
      </c>
      <c r="I2310" s="0" t="str">
        <f aca="false">VLOOKUP($D2310,metadata!$B$2:$S$451,6,0)</f>
        <v>a</v>
      </c>
      <c r="J2310" s="0" t="str">
        <f aca="false">VLOOKUP($D2310,metadata!$B$2:$S$451,7,0)</f>
        <v>i</v>
      </c>
      <c r="K2310" s="0" t="n">
        <f aca="false">VLOOKUP($D2310,metadata!$B$2:$S$451,8,0)</f>
        <v>21</v>
      </c>
      <c r="L2310" s="0" t="n">
        <f aca="false">VLOOKUP($D2310,metadata!$B$2:$S$451,9,0)</f>
        <v>12</v>
      </c>
      <c r="M2310" s="0" t="str">
        <f aca="false">VLOOKUP($D2310,metadata!$B$2:$S$451,10,0)</f>
        <v/>
      </c>
      <c r="N2310" s="0" t="str">
        <f aca="false">VLOOKUP($D2310,metadata!$B$2:$S$451,11,0)</f>
        <v>Aedes albopictus</v>
      </c>
      <c r="O2310" s="0" t="str">
        <f aca="false">VLOOKUP($D2310,metadata!$B$2:$S$451,12,0)</f>
        <v>diptera</v>
      </c>
      <c r="P2310" s="0" t="str">
        <f aca="false">VLOOKUP($D2310,metadata!$B$2:$S$451,13,0)</f>
        <v>NVA</v>
      </c>
      <c r="Q2310" s="0" t="n">
        <f aca="false">VLOOKUP($D2310,metadata!$B$2:$S$451,14,0)</f>
        <v>36.35</v>
      </c>
      <c r="R2310" s="0" t="n">
        <f aca="false">VLOOKUP($D2310,metadata!$B$2:$S$451,15,0)</f>
        <v>-78.3666666666667</v>
      </c>
      <c r="S2310" s="0" t="str">
        <f aca="false">VLOOKUP($D2310,metadata!$B$2:$S$451,16,0)</f>
        <v/>
      </c>
      <c r="T2310" s="0" t="str">
        <f aca="false">VLOOKUP($D2310,metadata!$B$2:$S$451,17,0)</f>
        <v/>
      </c>
      <c r="U2310" s="0" t="str">
        <f aca="false">VLOOKUP($D2310,metadata!$B$2:$S$451,18,0)</f>
        <v/>
      </c>
      <c r="V2310" s="0" t="n">
        <f aca="false">VLOOKUP($D2310,metadata!$B$2:$Z$451,19,0)</f>
        <v>470.5</v>
      </c>
      <c r="W2310" s="0" t="str">
        <f aca="false">VLOOKUP($D2310,metadata!$B$2:$Z$451,20,0)</f>
        <v>acc</v>
      </c>
      <c r="X2310" s="0" t="str">
        <f aca="false">VLOOKUP($D2310,metadata!$B$2:$Z$451,21,0)</f>
        <v/>
      </c>
      <c r="Y2310" s="0" t="str">
        <f aca="false">VLOOKUP($D2310,metadata!$B$2:$Z$451,22,0)</f>
        <v>55-8</v>
      </c>
      <c r="Z2310" s="0" t="str">
        <f aca="false">VLOOKUP($D2310,metadata!$B$2:$Z$451,23,0)</f>
        <v/>
      </c>
      <c r="AA2310" s="0" t="str">
        <f aca="false">VLOOKUP($D2310,metadata!$B$2:$Z$451,24,0)</f>
        <v/>
      </c>
      <c r="AB2310" s="0" t="str">
        <f aca="false">VLOOKUP($D2310,metadata!$B$2:$Z$451,25,0)</f>
        <v/>
      </c>
      <c r="AC2310" s="0" t="n">
        <v>7.9457800147325</v>
      </c>
      <c r="AD2310" s="0" t="n">
        <v>99.1943676936516</v>
      </c>
      <c r="AF2310" s="0" t="n">
        <f aca="false">IF(AE2310="",V2310,AE2310)</f>
        <v>470.5</v>
      </c>
      <c r="AG2310" s="0" t="n">
        <v>8</v>
      </c>
      <c r="AH2310" s="0" t="n">
        <v>2012</v>
      </c>
      <c r="AI2310" s="0" t="s">
        <v>37</v>
      </c>
      <c r="AJ2310" s="0" t="s">
        <v>37</v>
      </c>
    </row>
    <row r="2311" customFormat="false" ht="13.8" hidden="true" customHeight="false" outlineLevel="0" collapsed="false">
      <c r="C2311" s="0" t="n">
        <v>2319</v>
      </c>
      <c r="D2311" s="3" t="str">
        <f aca="false">VLOOKUP(C2311,$A$1:$B$451,2)</f>
        <v>55-NVA</v>
      </c>
      <c r="E2311" s="0" t="str">
        <f aca="false">VLOOKUP($D2311,metadata!$B$2:$S$451,2,0)</f>
        <v>Urbanski, J; Mogi, M; O'Donnell, D; DeCotiis, M; Toma, T; Armbruster, P</v>
      </c>
      <c r="F2311" s="0" t="str">
        <f aca="false">VLOOKUP($D2311,metadata!$B$2:$S$451,3,0)</f>
        <v>Rapid Adaptive Evolution of Photoperiodic Response during Invasion and Range Expansion across a Climatic Gradient</v>
      </c>
      <c r="G2311" s="0" t="str">
        <f aca="false">VLOOKUP($D2311,metadata!$B$2:$S$451,4,0)</f>
        <v>10.1086/664709</v>
      </c>
      <c r="H2311" s="0" t="str">
        <f aca="false">VLOOKUP($D2311,metadata!$B$2:$S$451,5,0)</f>
        <v>y</v>
      </c>
      <c r="I2311" s="0" t="str">
        <f aca="false">VLOOKUP($D2311,metadata!$B$2:$S$451,6,0)</f>
        <v>a</v>
      </c>
      <c r="J2311" s="0" t="str">
        <f aca="false">VLOOKUP($D2311,metadata!$B$2:$S$451,7,0)</f>
        <v>i</v>
      </c>
      <c r="K2311" s="0" t="n">
        <f aca="false">VLOOKUP($D2311,metadata!$B$2:$S$451,8,0)</f>
        <v>21</v>
      </c>
      <c r="L2311" s="0" t="n">
        <f aca="false">VLOOKUP($D2311,metadata!$B$2:$S$451,9,0)</f>
        <v>12</v>
      </c>
      <c r="M2311" s="0" t="str">
        <f aca="false">VLOOKUP($D2311,metadata!$B$2:$S$451,10,0)</f>
        <v/>
      </c>
      <c r="N2311" s="0" t="str">
        <f aca="false">VLOOKUP($D2311,metadata!$B$2:$S$451,11,0)</f>
        <v>Aedes albopictus</v>
      </c>
      <c r="O2311" s="0" t="str">
        <f aca="false">VLOOKUP($D2311,metadata!$B$2:$S$451,12,0)</f>
        <v>diptera</v>
      </c>
      <c r="P2311" s="0" t="str">
        <f aca="false">VLOOKUP($D2311,metadata!$B$2:$S$451,13,0)</f>
        <v>NVA</v>
      </c>
      <c r="Q2311" s="0" t="n">
        <f aca="false">VLOOKUP($D2311,metadata!$B$2:$S$451,14,0)</f>
        <v>36.35</v>
      </c>
      <c r="R2311" s="0" t="n">
        <f aca="false">VLOOKUP($D2311,metadata!$B$2:$S$451,15,0)</f>
        <v>-78.3666666666667</v>
      </c>
      <c r="S2311" s="0" t="str">
        <f aca="false">VLOOKUP($D2311,metadata!$B$2:$S$451,16,0)</f>
        <v/>
      </c>
      <c r="T2311" s="0" t="str">
        <f aca="false">VLOOKUP($D2311,metadata!$B$2:$S$451,17,0)</f>
        <v/>
      </c>
      <c r="U2311" s="0" t="str">
        <f aca="false">VLOOKUP($D2311,metadata!$B$2:$S$451,18,0)</f>
        <v/>
      </c>
      <c r="V2311" s="0" t="n">
        <f aca="false">VLOOKUP($D2311,metadata!$B$2:$Z$451,19,0)</f>
        <v>470.5</v>
      </c>
      <c r="W2311" s="0" t="str">
        <f aca="false">VLOOKUP($D2311,metadata!$B$2:$Z$451,20,0)</f>
        <v>acc</v>
      </c>
      <c r="X2311" s="0" t="str">
        <f aca="false">VLOOKUP($D2311,metadata!$B$2:$Z$451,21,0)</f>
        <v/>
      </c>
      <c r="Y2311" s="0" t="str">
        <f aca="false">VLOOKUP($D2311,metadata!$B$2:$Z$451,22,0)</f>
        <v>55-8</v>
      </c>
      <c r="Z2311" s="0" t="str">
        <f aca="false">VLOOKUP($D2311,metadata!$B$2:$Z$451,23,0)</f>
        <v/>
      </c>
      <c r="AA2311" s="0" t="str">
        <f aca="false">VLOOKUP($D2311,metadata!$B$2:$Z$451,24,0)</f>
        <v/>
      </c>
      <c r="AB2311" s="0" t="str">
        <f aca="false">VLOOKUP($D2311,metadata!$B$2:$Z$451,25,0)</f>
        <v/>
      </c>
      <c r="AC2311" s="0" t="n">
        <v>11.9665807727169</v>
      </c>
      <c r="AD2311" s="0" t="n">
        <v>96.0487870332083</v>
      </c>
      <c r="AF2311" s="0" t="n">
        <f aca="false">IF(AE2311="",V2311,AE2311)</f>
        <v>470.5</v>
      </c>
      <c r="AG2311" s="0" t="n">
        <v>12</v>
      </c>
      <c r="AH2311" s="0" t="n">
        <v>2012</v>
      </c>
      <c r="AI2311" s="0" t="s">
        <v>37</v>
      </c>
      <c r="AJ2311" s="0" t="s">
        <v>37</v>
      </c>
    </row>
    <row r="2312" customFormat="false" ht="13.8" hidden="true" customHeight="false" outlineLevel="0" collapsed="false">
      <c r="C2312" s="0" t="n">
        <v>2320</v>
      </c>
      <c r="D2312" s="3" t="str">
        <f aca="false">VLOOKUP(C2312,$A$1:$B$451,2)</f>
        <v>55-NVA</v>
      </c>
      <c r="E2312" s="0" t="str">
        <f aca="false">VLOOKUP($D2312,metadata!$B$2:$S$451,2,0)</f>
        <v>Urbanski, J; Mogi, M; O'Donnell, D; DeCotiis, M; Toma, T; Armbruster, P</v>
      </c>
      <c r="F2312" s="0" t="str">
        <f aca="false">VLOOKUP($D2312,metadata!$B$2:$S$451,3,0)</f>
        <v>Rapid Adaptive Evolution of Photoperiodic Response during Invasion and Range Expansion across a Climatic Gradient</v>
      </c>
      <c r="G2312" s="0" t="str">
        <f aca="false">VLOOKUP($D2312,metadata!$B$2:$S$451,4,0)</f>
        <v>10.1086/664709</v>
      </c>
      <c r="H2312" s="0" t="str">
        <f aca="false">VLOOKUP($D2312,metadata!$B$2:$S$451,5,0)</f>
        <v>y</v>
      </c>
      <c r="I2312" s="0" t="str">
        <f aca="false">VLOOKUP($D2312,metadata!$B$2:$S$451,6,0)</f>
        <v>a</v>
      </c>
      <c r="J2312" s="0" t="str">
        <f aca="false">VLOOKUP($D2312,metadata!$B$2:$S$451,7,0)</f>
        <v>i</v>
      </c>
      <c r="K2312" s="0" t="n">
        <f aca="false">VLOOKUP($D2312,metadata!$B$2:$S$451,8,0)</f>
        <v>21</v>
      </c>
      <c r="L2312" s="0" t="n">
        <f aca="false">VLOOKUP($D2312,metadata!$B$2:$S$451,9,0)</f>
        <v>12</v>
      </c>
      <c r="M2312" s="0" t="str">
        <f aca="false">VLOOKUP($D2312,metadata!$B$2:$S$451,10,0)</f>
        <v/>
      </c>
      <c r="N2312" s="0" t="str">
        <f aca="false">VLOOKUP($D2312,metadata!$B$2:$S$451,11,0)</f>
        <v>Aedes albopictus</v>
      </c>
      <c r="O2312" s="0" t="str">
        <f aca="false">VLOOKUP($D2312,metadata!$B$2:$S$451,12,0)</f>
        <v>diptera</v>
      </c>
      <c r="P2312" s="0" t="str">
        <f aca="false">VLOOKUP($D2312,metadata!$B$2:$S$451,13,0)</f>
        <v>NVA</v>
      </c>
      <c r="Q2312" s="0" t="n">
        <f aca="false">VLOOKUP($D2312,metadata!$B$2:$S$451,14,0)</f>
        <v>36.35</v>
      </c>
      <c r="R2312" s="0" t="n">
        <f aca="false">VLOOKUP($D2312,metadata!$B$2:$S$451,15,0)</f>
        <v>-78.3666666666667</v>
      </c>
      <c r="S2312" s="0" t="str">
        <f aca="false">VLOOKUP($D2312,metadata!$B$2:$S$451,16,0)</f>
        <v/>
      </c>
      <c r="T2312" s="0" t="str">
        <f aca="false">VLOOKUP($D2312,metadata!$B$2:$S$451,17,0)</f>
        <v/>
      </c>
      <c r="U2312" s="0" t="str">
        <f aca="false">VLOOKUP($D2312,metadata!$B$2:$S$451,18,0)</f>
        <v/>
      </c>
      <c r="V2312" s="0" t="n">
        <f aca="false">VLOOKUP($D2312,metadata!$B$2:$Z$451,19,0)</f>
        <v>470.5</v>
      </c>
      <c r="W2312" s="0" t="str">
        <f aca="false">VLOOKUP($D2312,metadata!$B$2:$Z$451,20,0)</f>
        <v>acc</v>
      </c>
      <c r="X2312" s="0" t="str">
        <f aca="false">VLOOKUP($D2312,metadata!$B$2:$Z$451,21,0)</f>
        <v/>
      </c>
      <c r="Y2312" s="0" t="str">
        <f aca="false">VLOOKUP($D2312,metadata!$B$2:$Z$451,22,0)</f>
        <v>55-8</v>
      </c>
      <c r="Z2312" s="0" t="str">
        <f aca="false">VLOOKUP($D2312,metadata!$B$2:$Z$451,23,0)</f>
        <v/>
      </c>
      <c r="AA2312" s="0" t="str">
        <f aca="false">VLOOKUP($D2312,metadata!$B$2:$Z$451,24,0)</f>
        <v/>
      </c>
      <c r="AB2312" s="0" t="str">
        <f aca="false">VLOOKUP($D2312,metadata!$B$2:$Z$451,25,0)</f>
        <v/>
      </c>
      <c r="AC2312" s="0" t="n">
        <v>12.4965564832588</v>
      </c>
      <c r="AD2312" s="0" t="n">
        <v>94.1026181680764</v>
      </c>
      <c r="AF2312" s="0" t="n">
        <f aca="false">IF(AE2312="",V2312,AE2312)</f>
        <v>470.5</v>
      </c>
      <c r="AG2312" s="0" t="n">
        <v>12.5</v>
      </c>
      <c r="AH2312" s="0" t="n">
        <v>2012</v>
      </c>
      <c r="AI2312" s="0" t="s">
        <v>37</v>
      </c>
      <c r="AJ2312" s="0" t="s">
        <v>37</v>
      </c>
    </row>
    <row r="2313" customFormat="false" ht="13.8" hidden="true" customHeight="false" outlineLevel="0" collapsed="false">
      <c r="C2313" s="0" t="n">
        <v>2321</v>
      </c>
      <c r="D2313" s="3" t="str">
        <f aca="false">VLOOKUP(C2313,$A$1:$B$451,2)</f>
        <v>55-NVA</v>
      </c>
      <c r="E2313" s="0" t="str">
        <f aca="false">VLOOKUP($D2313,metadata!$B$2:$S$451,2,0)</f>
        <v>Urbanski, J; Mogi, M; O'Donnell, D; DeCotiis, M; Toma, T; Armbruster, P</v>
      </c>
      <c r="F2313" s="0" t="str">
        <f aca="false">VLOOKUP($D2313,metadata!$B$2:$S$451,3,0)</f>
        <v>Rapid Adaptive Evolution of Photoperiodic Response during Invasion and Range Expansion across a Climatic Gradient</v>
      </c>
      <c r="G2313" s="0" t="str">
        <f aca="false">VLOOKUP($D2313,metadata!$B$2:$S$451,4,0)</f>
        <v>10.1086/664709</v>
      </c>
      <c r="H2313" s="0" t="str">
        <f aca="false">VLOOKUP($D2313,metadata!$B$2:$S$451,5,0)</f>
        <v>y</v>
      </c>
      <c r="I2313" s="0" t="str">
        <f aca="false">VLOOKUP($D2313,metadata!$B$2:$S$451,6,0)</f>
        <v>a</v>
      </c>
      <c r="J2313" s="0" t="str">
        <f aca="false">VLOOKUP($D2313,metadata!$B$2:$S$451,7,0)</f>
        <v>i</v>
      </c>
      <c r="K2313" s="0" t="n">
        <f aca="false">VLOOKUP($D2313,metadata!$B$2:$S$451,8,0)</f>
        <v>21</v>
      </c>
      <c r="L2313" s="0" t="n">
        <f aca="false">VLOOKUP($D2313,metadata!$B$2:$S$451,9,0)</f>
        <v>12</v>
      </c>
      <c r="M2313" s="0" t="str">
        <f aca="false">VLOOKUP($D2313,metadata!$B$2:$S$451,10,0)</f>
        <v/>
      </c>
      <c r="N2313" s="0" t="str">
        <f aca="false">VLOOKUP($D2313,metadata!$B$2:$S$451,11,0)</f>
        <v>Aedes albopictus</v>
      </c>
      <c r="O2313" s="0" t="str">
        <f aca="false">VLOOKUP($D2313,metadata!$B$2:$S$451,12,0)</f>
        <v>diptera</v>
      </c>
      <c r="P2313" s="0" t="str">
        <f aca="false">VLOOKUP($D2313,metadata!$B$2:$S$451,13,0)</f>
        <v>NVA</v>
      </c>
      <c r="Q2313" s="0" t="n">
        <f aca="false">VLOOKUP($D2313,metadata!$B$2:$S$451,14,0)</f>
        <v>36.35</v>
      </c>
      <c r="R2313" s="0" t="n">
        <f aca="false">VLOOKUP($D2313,metadata!$B$2:$S$451,15,0)</f>
        <v>-78.3666666666667</v>
      </c>
      <c r="S2313" s="0" t="str">
        <f aca="false">VLOOKUP($D2313,metadata!$B$2:$S$451,16,0)</f>
        <v/>
      </c>
      <c r="T2313" s="0" t="str">
        <f aca="false">VLOOKUP($D2313,metadata!$B$2:$S$451,17,0)</f>
        <v/>
      </c>
      <c r="U2313" s="0" t="str">
        <f aca="false">VLOOKUP($D2313,metadata!$B$2:$S$451,18,0)</f>
        <v/>
      </c>
      <c r="V2313" s="0" t="n">
        <f aca="false">VLOOKUP($D2313,metadata!$B$2:$Z$451,19,0)</f>
        <v>470.5</v>
      </c>
      <c r="W2313" s="0" t="str">
        <f aca="false">VLOOKUP($D2313,metadata!$B$2:$Z$451,20,0)</f>
        <v>acc</v>
      </c>
      <c r="X2313" s="0" t="str">
        <f aca="false">VLOOKUP($D2313,metadata!$B$2:$Z$451,21,0)</f>
        <v/>
      </c>
      <c r="Y2313" s="0" t="str">
        <f aca="false">VLOOKUP($D2313,metadata!$B$2:$Z$451,22,0)</f>
        <v>55-8</v>
      </c>
      <c r="Z2313" s="0" t="str">
        <f aca="false">VLOOKUP($D2313,metadata!$B$2:$Z$451,23,0)</f>
        <v/>
      </c>
      <c r="AA2313" s="0" t="str">
        <f aca="false">VLOOKUP($D2313,metadata!$B$2:$Z$451,24,0)</f>
        <v/>
      </c>
      <c r="AB2313" s="0" t="str">
        <f aca="false">VLOOKUP($D2313,metadata!$B$2:$Z$451,25,0)</f>
        <v/>
      </c>
      <c r="AC2313" s="0" t="n">
        <v>12.7567247842838</v>
      </c>
      <c r="AD2313" s="0" t="n">
        <v>78.6135018716848</v>
      </c>
      <c r="AF2313" s="0" t="n">
        <f aca="false">IF(AE2313="",V2313,AE2313)</f>
        <v>470.5</v>
      </c>
      <c r="AG2313" s="0" t="n">
        <v>12.75</v>
      </c>
      <c r="AH2313" s="0" t="n">
        <v>2012</v>
      </c>
      <c r="AI2313" s="0" t="s">
        <v>37</v>
      </c>
      <c r="AJ2313" s="0" t="s">
        <v>37</v>
      </c>
    </row>
    <row r="2314" customFormat="false" ht="13.8" hidden="true" customHeight="false" outlineLevel="0" collapsed="false">
      <c r="C2314" s="0" t="n">
        <v>2322</v>
      </c>
      <c r="D2314" s="3" t="str">
        <f aca="false">VLOOKUP(C2314,$A$1:$B$451,2)</f>
        <v>55-NVA</v>
      </c>
      <c r="E2314" s="0" t="str">
        <f aca="false">VLOOKUP($D2314,metadata!$B$2:$S$451,2,0)</f>
        <v>Urbanski, J; Mogi, M; O'Donnell, D; DeCotiis, M; Toma, T; Armbruster, P</v>
      </c>
      <c r="F2314" s="0" t="str">
        <f aca="false">VLOOKUP($D2314,metadata!$B$2:$S$451,3,0)</f>
        <v>Rapid Adaptive Evolution of Photoperiodic Response during Invasion and Range Expansion across a Climatic Gradient</v>
      </c>
      <c r="G2314" s="0" t="str">
        <f aca="false">VLOOKUP($D2314,metadata!$B$2:$S$451,4,0)</f>
        <v>10.1086/664709</v>
      </c>
      <c r="H2314" s="0" t="str">
        <f aca="false">VLOOKUP($D2314,metadata!$B$2:$S$451,5,0)</f>
        <v>y</v>
      </c>
      <c r="I2314" s="0" t="str">
        <f aca="false">VLOOKUP($D2314,metadata!$B$2:$S$451,6,0)</f>
        <v>a</v>
      </c>
      <c r="J2314" s="0" t="str">
        <f aca="false">VLOOKUP($D2314,metadata!$B$2:$S$451,7,0)</f>
        <v>i</v>
      </c>
      <c r="K2314" s="0" t="n">
        <f aca="false">VLOOKUP($D2314,metadata!$B$2:$S$451,8,0)</f>
        <v>21</v>
      </c>
      <c r="L2314" s="0" t="n">
        <f aca="false">VLOOKUP($D2314,metadata!$B$2:$S$451,9,0)</f>
        <v>12</v>
      </c>
      <c r="M2314" s="0" t="str">
        <f aca="false">VLOOKUP($D2314,metadata!$B$2:$S$451,10,0)</f>
        <v/>
      </c>
      <c r="N2314" s="0" t="str">
        <f aca="false">VLOOKUP($D2314,metadata!$B$2:$S$451,11,0)</f>
        <v>Aedes albopictus</v>
      </c>
      <c r="O2314" s="0" t="str">
        <f aca="false">VLOOKUP($D2314,metadata!$B$2:$S$451,12,0)</f>
        <v>diptera</v>
      </c>
      <c r="P2314" s="0" t="str">
        <f aca="false">VLOOKUP($D2314,metadata!$B$2:$S$451,13,0)</f>
        <v>NVA</v>
      </c>
      <c r="Q2314" s="0" t="n">
        <f aca="false">VLOOKUP($D2314,metadata!$B$2:$S$451,14,0)</f>
        <v>36.35</v>
      </c>
      <c r="R2314" s="0" t="n">
        <f aca="false">VLOOKUP($D2314,metadata!$B$2:$S$451,15,0)</f>
        <v>-78.3666666666667</v>
      </c>
      <c r="S2314" s="0" t="str">
        <f aca="false">VLOOKUP($D2314,metadata!$B$2:$S$451,16,0)</f>
        <v/>
      </c>
      <c r="T2314" s="0" t="str">
        <f aca="false">VLOOKUP($D2314,metadata!$B$2:$S$451,17,0)</f>
        <v/>
      </c>
      <c r="U2314" s="0" t="str">
        <f aca="false">VLOOKUP($D2314,metadata!$B$2:$S$451,18,0)</f>
        <v/>
      </c>
      <c r="V2314" s="0" t="n">
        <f aca="false">VLOOKUP($D2314,metadata!$B$2:$Z$451,19,0)</f>
        <v>470.5</v>
      </c>
      <c r="W2314" s="0" t="str">
        <f aca="false">VLOOKUP($D2314,metadata!$B$2:$Z$451,20,0)</f>
        <v>acc</v>
      </c>
      <c r="X2314" s="0" t="str">
        <f aca="false">VLOOKUP($D2314,metadata!$B$2:$Z$451,21,0)</f>
        <v/>
      </c>
      <c r="Y2314" s="0" t="str">
        <f aca="false">VLOOKUP($D2314,metadata!$B$2:$Z$451,22,0)</f>
        <v>55-8</v>
      </c>
      <c r="Z2314" s="0" t="str">
        <f aca="false">VLOOKUP($D2314,metadata!$B$2:$Z$451,23,0)</f>
        <v/>
      </c>
      <c r="AA2314" s="0" t="str">
        <f aca="false">VLOOKUP($D2314,metadata!$B$2:$Z$451,24,0)</f>
        <v/>
      </c>
      <c r="AB2314" s="0" t="str">
        <f aca="false">VLOOKUP($D2314,metadata!$B$2:$Z$451,25,0)</f>
        <v/>
      </c>
      <c r="AC2314" s="0" t="n">
        <v>12.9892025554591</v>
      </c>
      <c r="AD2314" s="0" t="n">
        <v>66.9959115940401</v>
      </c>
      <c r="AF2314" s="0" t="n">
        <f aca="false">IF(AE2314="",V2314,AE2314)</f>
        <v>470.5</v>
      </c>
      <c r="AG2314" s="0" t="n">
        <v>13</v>
      </c>
      <c r="AH2314" s="0" t="n">
        <v>2012</v>
      </c>
      <c r="AI2314" s="0" t="s">
        <v>37</v>
      </c>
      <c r="AJ2314" s="0" t="s">
        <v>37</v>
      </c>
    </row>
    <row r="2315" customFormat="false" ht="13.8" hidden="true" customHeight="false" outlineLevel="0" collapsed="false">
      <c r="C2315" s="0" t="n">
        <v>2323</v>
      </c>
      <c r="D2315" s="3" t="str">
        <f aca="false">VLOOKUP(C2315,$A$1:$B$451,2)</f>
        <v>55-NVA</v>
      </c>
      <c r="E2315" s="0" t="str">
        <f aca="false">VLOOKUP($D2315,metadata!$B$2:$S$451,2,0)</f>
        <v>Urbanski, J; Mogi, M; O'Donnell, D; DeCotiis, M; Toma, T; Armbruster, P</v>
      </c>
      <c r="F2315" s="0" t="str">
        <f aca="false">VLOOKUP($D2315,metadata!$B$2:$S$451,3,0)</f>
        <v>Rapid Adaptive Evolution of Photoperiodic Response during Invasion and Range Expansion across a Climatic Gradient</v>
      </c>
      <c r="G2315" s="0" t="str">
        <f aca="false">VLOOKUP($D2315,metadata!$B$2:$S$451,4,0)</f>
        <v>10.1086/664709</v>
      </c>
      <c r="H2315" s="0" t="str">
        <f aca="false">VLOOKUP($D2315,metadata!$B$2:$S$451,5,0)</f>
        <v>y</v>
      </c>
      <c r="I2315" s="0" t="str">
        <f aca="false">VLOOKUP($D2315,metadata!$B$2:$S$451,6,0)</f>
        <v>a</v>
      </c>
      <c r="J2315" s="0" t="str">
        <f aca="false">VLOOKUP($D2315,metadata!$B$2:$S$451,7,0)</f>
        <v>i</v>
      </c>
      <c r="K2315" s="0" t="n">
        <f aca="false">VLOOKUP($D2315,metadata!$B$2:$S$451,8,0)</f>
        <v>21</v>
      </c>
      <c r="L2315" s="0" t="n">
        <f aca="false">VLOOKUP($D2315,metadata!$B$2:$S$451,9,0)</f>
        <v>12</v>
      </c>
      <c r="M2315" s="0" t="str">
        <f aca="false">VLOOKUP($D2315,metadata!$B$2:$S$451,10,0)</f>
        <v/>
      </c>
      <c r="N2315" s="0" t="str">
        <f aca="false">VLOOKUP($D2315,metadata!$B$2:$S$451,11,0)</f>
        <v>Aedes albopictus</v>
      </c>
      <c r="O2315" s="0" t="str">
        <f aca="false">VLOOKUP($D2315,metadata!$B$2:$S$451,12,0)</f>
        <v>diptera</v>
      </c>
      <c r="P2315" s="0" t="str">
        <f aca="false">VLOOKUP($D2315,metadata!$B$2:$S$451,13,0)</f>
        <v>NVA</v>
      </c>
      <c r="Q2315" s="0" t="n">
        <f aca="false">VLOOKUP($D2315,metadata!$B$2:$S$451,14,0)</f>
        <v>36.35</v>
      </c>
      <c r="R2315" s="0" t="n">
        <f aca="false">VLOOKUP($D2315,metadata!$B$2:$S$451,15,0)</f>
        <v>-78.3666666666667</v>
      </c>
      <c r="S2315" s="0" t="str">
        <f aca="false">VLOOKUP($D2315,metadata!$B$2:$S$451,16,0)</f>
        <v/>
      </c>
      <c r="T2315" s="0" t="str">
        <f aca="false">VLOOKUP($D2315,metadata!$B$2:$S$451,17,0)</f>
        <v/>
      </c>
      <c r="U2315" s="0" t="str">
        <f aca="false">VLOOKUP($D2315,metadata!$B$2:$S$451,18,0)</f>
        <v/>
      </c>
      <c r="V2315" s="0" t="n">
        <f aca="false">VLOOKUP($D2315,metadata!$B$2:$Z$451,19,0)</f>
        <v>470.5</v>
      </c>
      <c r="W2315" s="0" t="str">
        <f aca="false">VLOOKUP($D2315,metadata!$B$2:$Z$451,20,0)</f>
        <v>acc</v>
      </c>
      <c r="X2315" s="0" t="str">
        <f aca="false">VLOOKUP($D2315,metadata!$B$2:$Z$451,21,0)</f>
        <v/>
      </c>
      <c r="Y2315" s="0" t="str">
        <f aca="false">VLOOKUP($D2315,metadata!$B$2:$Z$451,22,0)</f>
        <v>55-8</v>
      </c>
      <c r="Z2315" s="0" t="str">
        <f aca="false">VLOOKUP($D2315,metadata!$B$2:$Z$451,23,0)</f>
        <v/>
      </c>
      <c r="AA2315" s="0" t="str">
        <f aca="false">VLOOKUP($D2315,metadata!$B$2:$Z$451,24,0)</f>
        <v/>
      </c>
      <c r="AB2315" s="0" t="str">
        <f aca="false">VLOOKUP($D2315,metadata!$B$2:$Z$451,25,0)</f>
        <v/>
      </c>
      <c r="AC2315" s="0" t="n">
        <v>13.224112010822</v>
      </c>
      <c r="AD2315" s="0" t="n">
        <v>37.475046484053</v>
      </c>
      <c r="AF2315" s="0" t="n">
        <f aca="false">IF(AE2315="",V2315,AE2315)</f>
        <v>470.5</v>
      </c>
      <c r="AG2315" s="0" t="n">
        <v>13.25</v>
      </c>
      <c r="AH2315" s="0" t="n">
        <v>2012</v>
      </c>
      <c r="AI2315" s="0" t="s">
        <v>37</v>
      </c>
      <c r="AJ2315" s="0" t="s">
        <v>37</v>
      </c>
    </row>
    <row r="2316" customFormat="false" ht="13.8" hidden="true" customHeight="false" outlineLevel="0" collapsed="false">
      <c r="C2316" s="0" t="n">
        <v>2324</v>
      </c>
      <c r="D2316" s="3" t="str">
        <f aca="false">VLOOKUP(C2316,$A$1:$B$451,2)</f>
        <v>55-NVA</v>
      </c>
      <c r="E2316" s="0" t="str">
        <f aca="false">VLOOKUP($D2316,metadata!$B$2:$S$451,2,0)</f>
        <v>Urbanski, J; Mogi, M; O'Donnell, D; DeCotiis, M; Toma, T; Armbruster, P</v>
      </c>
      <c r="F2316" s="0" t="str">
        <f aca="false">VLOOKUP($D2316,metadata!$B$2:$S$451,3,0)</f>
        <v>Rapid Adaptive Evolution of Photoperiodic Response during Invasion and Range Expansion across a Climatic Gradient</v>
      </c>
      <c r="G2316" s="0" t="str">
        <f aca="false">VLOOKUP($D2316,metadata!$B$2:$S$451,4,0)</f>
        <v>10.1086/664709</v>
      </c>
      <c r="H2316" s="0" t="str">
        <f aca="false">VLOOKUP($D2316,metadata!$B$2:$S$451,5,0)</f>
        <v>y</v>
      </c>
      <c r="I2316" s="0" t="str">
        <f aca="false">VLOOKUP($D2316,metadata!$B$2:$S$451,6,0)</f>
        <v>a</v>
      </c>
      <c r="J2316" s="0" t="str">
        <f aca="false">VLOOKUP($D2316,metadata!$B$2:$S$451,7,0)</f>
        <v>i</v>
      </c>
      <c r="K2316" s="0" t="n">
        <f aca="false">VLOOKUP($D2316,metadata!$B$2:$S$451,8,0)</f>
        <v>21</v>
      </c>
      <c r="L2316" s="0" t="n">
        <f aca="false">VLOOKUP($D2316,metadata!$B$2:$S$451,9,0)</f>
        <v>12</v>
      </c>
      <c r="M2316" s="0" t="str">
        <f aca="false">VLOOKUP($D2316,metadata!$B$2:$S$451,10,0)</f>
        <v/>
      </c>
      <c r="N2316" s="0" t="str">
        <f aca="false">VLOOKUP($D2316,metadata!$B$2:$S$451,11,0)</f>
        <v>Aedes albopictus</v>
      </c>
      <c r="O2316" s="0" t="str">
        <f aca="false">VLOOKUP($D2316,metadata!$B$2:$S$451,12,0)</f>
        <v>diptera</v>
      </c>
      <c r="P2316" s="0" t="str">
        <f aca="false">VLOOKUP($D2316,metadata!$B$2:$S$451,13,0)</f>
        <v>NVA</v>
      </c>
      <c r="Q2316" s="0" t="n">
        <f aca="false">VLOOKUP($D2316,metadata!$B$2:$S$451,14,0)</f>
        <v>36.35</v>
      </c>
      <c r="R2316" s="0" t="n">
        <f aca="false">VLOOKUP($D2316,metadata!$B$2:$S$451,15,0)</f>
        <v>-78.3666666666667</v>
      </c>
      <c r="S2316" s="0" t="str">
        <f aca="false">VLOOKUP($D2316,metadata!$B$2:$S$451,16,0)</f>
        <v/>
      </c>
      <c r="T2316" s="0" t="str">
        <f aca="false">VLOOKUP($D2316,metadata!$B$2:$S$451,17,0)</f>
        <v/>
      </c>
      <c r="U2316" s="0" t="str">
        <f aca="false">VLOOKUP($D2316,metadata!$B$2:$S$451,18,0)</f>
        <v/>
      </c>
      <c r="V2316" s="0" t="n">
        <f aca="false">VLOOKUP($D2316,metadata!$B$2:$Z$451,19,0)</f>
        <v>470.5</v>
      </c>
      <c r="W2316" s="0" t="str">
        <f aca="false">VLOOKUP($D2316,metadata!$B$2:$Z$451,20,0)</f>
        <v>acc</v>
      </c>
      <c r="X2316" s="0" t="str">
        <f aca="false">VLOOKUP($D2316,metadata!$B$2:$Z$451,21,0)</f>
        <v/>
      </c>
      <c r="Y2316" s="0" t="str">
        <f aca="false">VLOOKUP($D2316,metadata!$B$2:$Z$451,22,0)</f>
        <v>55-8</v>
      </c>
      <c r="Z2316" s="0" t="str">
        <f aca="false">VLOOKUP($D2316,metadata!$B$2:$Z$451,23,0)</f>
        <v/>
      </c>
      <c r="AA2316" s="0" t="str">
        <f aca="false">VLOOKUP($D2316,metadata!$B$2:$Z$451,24,0)</f>
        <v/>
      </c>
      <c r="AB2316" s="0" t="str">
        <f aca="false">VLOOKUP($D2316,metadata!$B$2:$Z$451,25,0)</f>
        <v/>
      </c>
      <c r="AC2316" s="0" t="n">
        <v>13.4834259363216</v>
      </c>
      <c r="AD2316" s="0" t="n">
        <v>28.2762699936195</v>
      </c>
      <c r="AF2316" s="0" t="n">
        <f aca="false">IF(AE2316="",V2316,AE2316)</f>
        <v>470.5</v>
      </c>
      <c r="AG2316" s="0" t="n">
        <v>13.5</v>
      </c>
      <c r="AH2316" s="0" t="n">
        <v>2012</v>
      </c>
      <c r="AI2316" s="0" t="s">
        <v>37</v>
      </c>
      <c r="AJ2316" s="0" t="s">
        <v>37</v>
      </c>
    </row>
    <row r="2317" customFormat="false" ht="13.8" hidden="true" customHeight="false" outlineLevel="0" collapsed="false">
      <c r="C2317" s="0" t="n">
        <v>2325</v>
      </c>
      <c r="D2317" s="3" t="str">
        <f aca="false">VLOOKUP(C2317,$A$1:$B$451,2)</f>
        <v>55-NVA</v>
      </c>
      <c r="E2317" s="0" t="str">
        <f aca="false">VLOOKUP($D2317,metadata!$B$2:$S$451,2,0)</f>
        <v>Urbanski, J; Mogi, M; O'Donnell, D; DeCotiis, M; Toma, T; Armbruster, P</v>
      </c>
      <c r="F2317" s="0" t="str">
        <f aca="false">VLOOKUP($D2317,metadata!$B$2:$S$451,3,0)</f>
        <v>Rapid Adaptive Evolution of Photoperiodic Response during Invasion and Range Expansion across a Climatic Gradient</v>
      </c>
      <c r="G2317" s="0" t="str">
        <f aca="false">VLOOKUP($D2317,metadata!$B$2:$S$451,4,0)</f>
        <v>10.1086/664709</v>
      </c>
      <c r="H2317" s="0" t="str">
        <f aca="false">VLOOKUP($D2317,metadata!$B$2:$S$451,5,0)</f>
        <v>y</v>
      </c>
      <c r="I2317" s="0" t="str">
        <f aca="false">VLOOKUP($D2317,metadata!$B$2:$S$451,6,0)</f>
        <v>a</v>
      </c>
      <c r="J2317" s="0" t="str">
        <f aca="false">VLOOKUP($D2317,metadata!$B$2:$S$451,7,0)</f>
        <v>i</v>
      </c>
      <c r="K2317" s="0" t="n">
        <f aca="false">VLOOKUP($D2317,metadata!$B$2:$S$451,8,0)</f>
        <v>21</v>
      </c>
      <c r="L2317" s="0" t="n">
        <f aca="false">VLOOKUP($D2317,metadata!$B$2:$S$451,9,0)</f>
        <v>12</v>
      </c>
      <c r="M2317" s="0" t="str">
        <f aca="false">VLOOKUP($D2317,metadata!$B$2:$S$451,10,0)</f>
        <v/>
      </c>
      <c r="N2317" s="0" t="str">
        <f aca="false">VLOOKUP($D2317,metadata!$B$2:$S$451,11,0)</f>
        <v>Aedes albopictus</v>
      </c>
      <c r="O2317" s="0" t="str">
        <f aca="false">VLOOKUP($D2317,metadata!$B$2:$S$451,12,0)</f>
        <v>diptera</v>
      </c>
      <c r="P2317" s="0" t="str">
        <f aca="false">VLOOKUP($D2317,metadata!$B$2:$S$451,13,0)</f>
        <v>NVA</v>
      </c>
      <c r="Q2317" s="0" t="n">
        <f aca="false">VLOOKUP($D2317,metadata!$B$2:$S$451,14,0)</f>
        <v>36.35</v>
      </c>
      <c r="R2317" s="0" t="n">
        <f aca="false">VLOOKUP($D2317,metadata!$B$2:$S$451,15,0)</f>
        <v>-78.3666666666667</v>
      </c>
      <c r="S2317" s="0" t="str">
        <f aca="false">VLOOKUP($D2317,metadata!$B$2:$S$451,16,0)</f>
        <v/>
      </c>
      <c r="T2317" s="0" t="str">
        <f aca="false">VLOOKUP($D2317,metadata!$B$2:$S$451,17,0)</f>
        <v/>
      </c>
      <c r="U2317" s="0" t="str">
        <f aca="false">VLOOKUP($D2317,metadata!$B$2:$S$451,18,0)</f>
        <v/>
      </c>
      <c r="V2317" s="0" t="n">
        <f aca="false">VLOOKUP($D2317,metadata!$B$2:$Z$451,19,0)</f>
        <v>470.5</v>
      </c>
      <c r="W2317" s="0" t="str">
        <f aca="false">VLOOKUP($D2317,metadata!$B$2:$Z$451,20,0)</f>
        <v>acc</v>
      </c>
      <c r="X2317" s="0" t="str">
        <f aca="false">VLOOKUP($D2317,metadata!$B$2:$Z$451,21,0)</f>
        <v/>
      </c>
      <c r="Y2317" s="0" t="str">
        <f aca="false">VLOOKUP($D2317,metadata!$B$2:$Z$451,22,0)</f>
        <v>55-8</v>
      </c>
      <c r="Z2317" s="0" t="str">
        <f aca="false">VLOOKUP($D2317,metadata!$B$2:$Z$451,23,0)</f>
        <v/>
      </c>
      <c r="AA2317" s="0" t="str">
        <f aca="false">VLOOKUP($D2317,metadata!$B$2:$Z$451,24,0)</f>
        <v/>
      </c>
      <c r="AB2317" s="0" t="str">
        <f aca="false">VLOOKUP($D2317,metadata!$B$2:$Z$451,25,0)</f>
        <v/>
      </c>
      <c r="AC2317" s="0" t="n">
        <v>13.7292670169971</v>
      </c>
      <c r="AD2317" s="0" t="n">
        <v>18.2713135202188</v>
      </c>
      <c r="AF2317" s="0" t="n">
        <f aca="false">IF(AE2317="",V2317,AE2317)</f>
        <v>470.5</v>
      </c>
      <c r="AG2317" s="0" t="n">
        <v>13.75</v>
      </c>
      <c r="AH2317" s="0" t="n">
        <v>2012</v>
      </c>
      <c r="AI2317" s="0" t="s">
        <v>37</v>
      </c>
      <c r="AJ2317" s="0" t="s">
        <v>37</v>
      </c>
    </row>
    <row r="2318" customFormat="false" ht="13.8" hidden="true" customHeight="false" outlineLevel="0" collapsed="false">
      <c r="C2318" s="0" t="n">
        <v>2326</v>
      </c>
      <c r="D2318" s="3" t="str">
        <f aca="false">VLOOKUP(C2318,$A$1:$B$451,2)</f>
        <v>55-NVA</v>
      </c>
      <c r="E2318" s="0" t="str">
        <f aca="false">VLOOKUP($D2318,metadata!$B$2:$S$451,2,0)</f>
        <v>Urbanski, J; Mogi, M; O'Donnell, D; DeCotiis, M; Toma, T; Armbruster, P</v>
      </c>
      <c r="F2318" s="0" t="str">
        <f aca="false">VLOOKUP($D2318,metadata!$B$2:$S$451,3,0)</f>
        <v>Rapid Adaptive Evolution of Photoperiodic Response during Invasion and Range Expansion across a Climatic Gradient</v>
      </c>
      <c r="G2318" s="0" t="str">
        <f aca="false">VLOOKUP($D2318,metadata!$B$2:$S$451,4,0)</f>
        <v>10.1086/664709</v>
      </c>
      <c r="H2318" s="0" t="str">
        <f aca="false">VLOOKUP($D2318,metadata!$B$2:$S$451,5,0)</f>
        <v>y</v>
      </c>
      <c r="I2318" s="0" t="str">
        <f aca="false">VLOOKUP($D2318,metadata!$B$2:$S$451,6,0)</f>
        <v>a</v>
      </c>
      <c r="J2318" s="0" t="str">
        <f aca="false">VLOOKUP($D2318,metadata!$B$2:$S$451,7,0)</f>
        <v>i</v>
      </c>
      <c r="K2318" s="0" t="n">
        <f aca="false">VLOOKUP($D2318,metadata!$B$2:$S$451,8,0)</f>
        <v>21</v>
      </c>
      <c r="L2318" s="0" t="n">
        <f aca="false">VLOOKUP($D2318,metadata!$B$2:$S$451,9,0)</f>
        <v>12</v>
      </c>
      <c r="M2318" s="0" t="str">
        <f aca="false">VLOOKUP($D2318,metadata!$B$2:$S$451,10,0)</f>
        <v/>
      </c>
      <c r="N2318" s="0" t="str">
        <f aca="false">VLOOKUP($D2318,metadata!$B$2:$S$451,11,0)</f>
        <v>Aedes albopictus</v>
      </c>
      <c r="O2318" s="0" t="str">
        <f aca="false">VLOOKUP($D2318,metadata!$B$2:$S$451,12,0)</f>
        <v>diptera</v>
      </c>
      <c r="P2318" s="0" t="str">
        <f aca="false">VLOOKUP($D2318,metadata!$B$2:$S$451,13,0)</f>
        <v>NVA</v>
      </c>
      <c r="Q2318" s="0" t="n">
        <f aca="false">VLOOKUP($D2318,metadata!$B$2:$S$451,14,0)</f>
        <v>36.35</v>
      </c>
      <c r="R2318" s="0" t="n">
        <f aca="false">VLOOKUP($D2318,metadata!$B$2:$S$451,15,0)</f>
        <v>-78.3666666666667</v>
      </c>
      <c r="S2318" s="0" t="str">
        <f aca="false">VLOOKUP($D2318,metadata!$B$2:$S$451,16,0)</f>
        <v/>
      </c>
      <c r="T2318" s="0" t="str">
        <f aca="false">VLOOKUP($D2318,metadata!$B$2:$S$451,17,0)</f>
        <v/>
      </c>
      <c r="U2318" s="0" t="str">
        <f aca="false">VLOOKUP($D2318,metadata!$B$2:$S$451,18,0)</f>
        <v/>
      </c>
      <c r="V2318" s="0" t="n">
        <f aca="false">VLOOKUP($D2318,metadata!$B$2:$Z$451,19,0)</f>
        <v>470.5</v>
      </c>
      <c r="W2318" s="0" t="str">
        <f aca="false">VLOOKUP($D2318,metadata!$B$2:$Z$451,20,0)</f>
        <v>acc</v>
      </c>
      <c r="X2318" s="0" t="str">
        <f aca="false">VLOOKUP($D2318,metadata!$B$2:$Z$451,21,0)</f>
        <v/>
      </c>
      <c r="Y2318" s="0" t="str">
        <f aca="false">VLOOKUP($D2318,metadata!$B$2:$Z$451,22,0)</f>
        <v>55-8</v>
      </c>
      <c r="Z2318" s="0" t="str">
        <f aca="false">VLOOKUP($D2318,metadata!$B$2:$Z$451,23,0)</f>
        <v/>
      </c>
      <c r="AA2318" s="0" t="str">
        <f aca="false">VLOOKUP($D2318,metadata!$B$2:$Z$451,24,0)</f>
        <v/>
      </c>
      <c r="AB2318" s="0" t="str">
        <f aca="false">VLOOKUP($D2318,metadata!$B$2:$Z$451,25,0)</f>
        <v/>
      </c>
      <c r="AC2318" s="0" t="n">
        <v>13.9876827528417</v>
      </c>
      <c r="AD2318" s="0" t="n">
        <v>15.6854583642542</v>
      </c>
      <c r="AF2318" s="0" t="n">
        <f aca="false">IF(AE2318="",V2318,AE2318)</f>
        <v>470.5</v>
      </c>
      <c r="AG2318" s="0" t="n">
        <v>14</v>
      </c>
      <c r="AH2318" s="0" t="n">
        <v>2012</v>
      </c>
      <c r="AI2318" s="0" t="s">
        <v>37</v>
      </c>
      <c r="AJ2318" s="0" t="s">
        <v>37</v>
      </c>
    </row>
    <row r="2319" customFormat="false" ht="13.8" hidden="true" customHeight="false" outlineLevel="0" collapsed="false">
      <c r="C2319" s="0" t="n">
        <v>2327</v>
      </c>
      <c r="D2319" s="3" t="str">
        <f aca="false">VLOOKUP(C2319,$A$1:$B$451,2)</f>
        <v>55-NVA</v>
      </c>
      <c r="E2319" s="0" t="str">
        <f aca="false">VLOOKUP($D2319,metadata!$B$2:$S$451,2,0)</f>
        <v>Urbanski, J; Mogi, M; O'Donnell, D; DeCotiis, M; Toma, T; Armbruster, P</v>
      </c>
      <c r="F2319" s="0" t="str">
        <f aca="false">VLOOKUP($D2319,metadata!$B$2:$S$451,3,0)</f>
        <v>Rapid Adaptive Evolution of Photoperiodic Response during Invasion and Range Expansion across a Climatic Gradient</v>
      </c>
      <c r="G2319" s="0" t="str">
        <f aca="false">VLOOKUP($D2319,metadata!$B$2:$S$451,4,0)</f>
        <v>10.1086/664709</v>
      </c>
      <c r="H2319" s="0" t="str">
        <f aca="false">VLOOKUP($D2319,metadata!$B$2:$S$451,5,0)</f>
        <v>y</v>
      </c>
      <c r="I2319" s="0" t="str">
        <f aca="false">VLOOKUP($D2319,metadata!$B$2:$S$451,6,0)</f>
        <v>a</v>
      </c>
      <c r="J2319" s="0" t="str">
        <f aca="false">VLOOKUP($D2319,metadata!$B$2:$S$451,7,0)</f>
        <v>i</v>
      </c>
      <c r="K2319" s="0" t="n">
        <f aca="false">VLOOKUP($D2319,metadata!$B$2:$S$451,8,0)</f>
        <v>21</v>
      </c>
      <c r="L2319" s="0" t="n">
        <f aca="false">VLOOKUP($D2319,metadata!$B$2:$S$451,9,0)</f>
        <v>12</v>
      </c>
      <c r="M2319" s="0" t="str">
        <f aca="false">VLOOKUP($D2319,metadata!$B$2:$S$451,10,0)</f>
        <v/>
      </c>
      <c r="N2319" s="0" t="str">
        <f aca="false">VLOOKUP($D2319,metadata!$B$2:$S$451,11,0)</f>
        <v>Aedes albopictus</v>
      </c>
      <c r="O2319" s="0" t="str">
        <f aca="false">VLOOKUP($D2319,metadata!$B$2:$S$451,12,0)</f>
        <v>diptera</v>
      </c>
      <c r="P2319" s="0" t="str">
        <f aca="false">VLOOKUP($D2319,metadata!$B$2:$S$451,13,0)</f>
        <v>NVA</v>
      </c>
      <c r="Q2319" s="0" t="n">
        <f aca="false">VLOOKUP($D2319,metadata!$B$2:$S$451,14,0)</f>
        <v>36.35</v>
      </c>
      <c r="R2319" s="0" t="n">
        <f aca="false">VLOOKUP($D2319,metadata!$B$2:$S$451,15,0)</f>
        <v>-78.3666666666667</v>
      </c>
      <c r="S2319" s="0" t="str">
        <f aca="false">VLOOKUP($D2319,metadata!$B$2:$S$451,16,0)</f>
        <v/>
      </c>
      <c r="T2319" s="0" t="str">
        <f aca="false">VLOOKUP($D2319,metadata!$B$2:$S$451,17,0)</f>
        <v/>
      </c>
      <c r="U2319" s="0" t="str">
        <f aca="false">VLOOKUP($D2319,metadata!$B$2:$S$451,18,0)</f>
        <v/>
      </c>
      <c r="V2319" s="0" t="n">
        <f aca="false">VLOOKUP($D2319,metadata!$B$2:$Z$451,19,0)</f>
        <v>470.5</v>
      </c>
      <c r="W2319" s="0" t="str">
        <f aca="false">VLOOKUP($D2319,metadata!$B$2:$Z$451,20,0)</f>
        <v>acc</v>
      </c>
      <c r="X2319" s="0" t="str">
        <f aca="false">VLOOKUP($D2319,metadata!$B$2:$Z$451,21,0)</f>
        <v/>
      </c>
      <c r="Y2319" s="0" t="str">
        <f aca="false">VLOOKUP($D2319,metadata!$B$2:$Z$451,22,0)</f>
        <v>55-8</v>
      </c>
      <c r="Z2319" s="0" t="str">
        <f aca="false">VLOOKUP($D2319,metadata!$B$2:$Z$451,23,0)</f>
        <v/>
      </c>
      <c r="AA2319" s="0" t="str">
        <f aca="false">VLOOKUP($D2319,metadata!$B$2:$Z$451,24,0)</f>
        <v/>
      </c>
      <c r="AB2319" s="0" t="str">
        <f aca="false">VLOOKUP($D2319,metadata!$B$2:$Z$451,25,0)</f>
        <v/>
      </c>
      <c r="AC2319" s="0" t="n">
        <v>14.4765169957746</v>
      </c>
      <c r="AD2319" s="0" t="n">
        <v>16.6433447706467</v>
      </c>
      <c r="AF2319" s="0" t="n">
        <f aca="false">IF(AE2319="",V2319,AE2319)</f>
        <v>470.5</v>
      </c>
      <c r="AG2319" s="0" t="n">
        <v>14.25</v>
      </c>
      <c r="AH2319" s="0" t="n">
        <v>2012</v>
      </c>
      <c r="AI2319" s="0" t="s">
        <v>37</v>
      </c>
      <c r="AJ2319" s="0" t="s">
        <v>37</v>
      </c>
    </row>
    <row r="2320" customFormat="false" ht="13.8" hidden="true" customHeight="false" outlineLevel="0" collapsed="false">
      <c r="C2320" s="0" t="n">
        <v>2328</v>
      </c>
      <c r="D2320" s="3" t="str">
        <f aca="false">VLOOKUP(C2320,$A$1:$B$451,2)</f>
        <v>55-NVA</v>
      </c>
      <c r="E2320" s="0" t="str">
        <f aca="false">VLOOKUP($D2320,metadata!$B$2:$S$451,2,0)</f>
        <v>Urbanski, J; Mogi, M; O'Donnell, D; DeCotiis, M; Toma, T; Armbruster, P</v>
      </c>
      <c r="F2320" s="0" t="str">
        <f aca="false">VLOOKUP($D2320,metadata!$B$2:$S$451,3,0)</f>
        <v>Rapid Adaptive Evolution of Photoperiodic Response during Invasion and Range Expansion across a Climatic Gradient</v>
      </c>
      <c r="G2320" s="0" t="str">
        <f aca="false">VLOOKUP($D2320,metadata!$B$2:$S$451,4,0)</f>
        <v>10.1086/664709</v>
      </c>
      <c r="H2320" s="0" t="str">
        <f aca="false">VLOOKUP($D2320,metadata!$B$2:$S$451,5,0)</f>
        <v>y</v>
      </c>
      <c r="I2320" s="0" t="str">
        <f aca="false">VLOOKUP($D2320,metadata!$B$2:$S$451,6,0)</f>
        <v>a</v>
      </c>
      <c r="J2320" s="0" t="str">
        <f aca="false">VLOOKUP($D2320,metadata!$B$2:$S$451,7,0)</f>
        <v>i</v>
      </c>
      <c r="K2320" s="0" t="n">
        <f aca="false">VLOOKUP($D2320,metadata!$B$2:$S$451,8,0)</f>
        <v>21</v>
      </c>
      <c r="L2320" s="0" t="n">
        <f aca="false">VLOOKUP($D2320,metadata!$B$2:$S$451,9,0)</f>
        <v>12</v>
      </c>
      <c r="M2320" s="0" t="str">
        <f aca="false">VLOOKUP($D2320,metadata!$B$2:$S$451,10,0)</f>
        <v/>
      </c>
      <c r="N2320" s="0" t="str">
        <f aca="false">VLOOKUP($D2320,metadata!$B$2:$S$451,11,0)</f>
        <v>Aedes albopictus</v>
      </c>
      <c r="O2320" s="0" t="str">
        <f aca="false">VLOOKUP($D2320,metadata!$B$2:$S$451,12,0)</f>
        <v>diptera</v>
      </c>
      <c r="P2320" s="0" t="str">
        <f aca="false">VLOOKUP($D2320,metadata!$B$2:$S$451,13,0)</f>
        <v>NVA</v>
      </c>
      <c r="Q2320" s="0" t="n">
        <f aca="false">VLOOKUP($D2320,metadata!$B$2:$S$451,14,0)</f>
        <v>36.35</v>
      </c>
      <c r="R2320" s="0" t="n">
        <f aca="false">VLOOKUP($D2320,metadata!$B$2:$S$451,15,0)</f>
        <v>-78.3666666666667</v>
      </c>
      <c r="S2320" s="0" t="str">
        <f aca="false">VLOOKUP($D2320,metadata!$B$2:$S$451,16,0)</f>
        <v/>
      </c>
      <c r="T2320" s="0" t="str">
        <f aca="false">VLOOKUP($D2320,metadata!$B$2:$S$451,17,0)</f>
        <v/>
      </c>
      <c r="U2320" s="0" t="str">
        <f aca="false">VLOOKUP($D2320,metadata!$B$2:$S$451,18,0)</f>
        <v/>
      </c>
      <c r="V2320" s="0" t="n">
        <f aca="false">VLOOKUP($D2320,metadata!$B$2:$Z$451,19,0)</f>
        <v>470.5</v>
      </c>
      <c r="W2320" s="0" t="str">
        <f aca="false">VLOOKUP($D2320,metadata!$B$2:$Z$451,20,0)</f>
        <v>acc</v>
      </c>
      <c r="X2320" s="0" t="str">
        <f aca="false">VLOOKUP($D2320,metadata!$B$2:$Z$451,21,0)</f>
        <v/>
      </c>
      <c r="Y2320" s="0" t="str">
        <f aca="false">VLOOKUP($D2320,metadata!$B$2:$Z$451,22,0)</f>
        <v>55-8</v>
      </c>
      <c r="Z2320" s="0" t="str">
        <f aca="false">VLOOKUP($D2320,metadata!$B$2:$Z$451,23,0)</f>
        <v/>
      </c>
      <c r="AA2320" s="0" t="str">
        <f aca="false">VLOOKUP($D2320,metadata!$B$2:$Z$451,24,0)</f>
        <v/>
      </c>
      <c r="AB2320" s="0" t="str">
        <f aca="false">VLOOKUP($D2320,metadata!$B$2:$Z$451,25,0)</f>
        <v/>
      </c>
      <c r="AC2320" s="0" t="n">
        <v>14.2474348196363</v>
      </c>
      <c r="AD2320" s="0" t="n">
        <v>3.26086658871402</v>
      </c>
      <c r="AF2320" s="0" t="n">
        <f aca="false">IF(AE2320="",V2320,AE2320)</f>
        <v>470.5</v>
      </c>
      <c r="AG2320" s="0" t="n">
        <v>14.5</v>
      </c>
      <c r="AH2320" s="0" t="n">
        <v>2012</v>
      </c>
      <c r="AI2320" s="0" t="s">
        <v>37</v>
      </c>
      <c r="AJ2320" s="0" t="s">
        <v>37</v>
      </c>
    </row>
    <row r="2321" customFormat="false" ht="13.8" hidden="true" customHeight="false" outlineLevel="0" collapsed="false">
      <c r="C2321" s="0" t="n">
        <v>2329</v>
      </c>
      <c r="D2321" s="3" t="str">
        <f aca="false">VLOOKUP(C2321,$A$1:$B$451,2)</f>
        <v>55-NVA</v>
      </c>
      <c r="E2321" s="0" t="str">
        <f aca="false">VLOOKUP($D2321,metadata!$B$2:$S$451,2,0)</f>
        <v>Urbanski, J; Mogi, M; O'Donnell, D; DeCotiis, M; Toma, T; Armbruster, P</v>
      </c>
      <c r="F2321" s="0" t="str">
        <f aca="false">VLOOKUP($D2321,metadata!$B$2:$S$451,3,0)</f>
        <v>Rapid Adaptive Evolution of Photoperiodic Response during Invasion and Range Expansion across a Climatic Gradient</v>
      </c>
      <c r="G2321" s="0" t="str">
        <f aca="false">VLOOKUP($D2321,metadata!$B$2:$S$451,4,0)</f>
        <v>10.1086/664709</v>
      </c>
      <c r="H2321" s="0" t="str">
        <f aca="false">VLOOKUP($D2321,metadata!$B$2:$S$451,5,0)</f>
        <v>y</v>
      </c>
      <c r="I2321" s="0" t="str">
        <f aca="false">VLOOKUP($D2321,metadata!$B$2:$S$451,6,0)</f>
        <v>a</v>
      </c>
      <c r="J2321" s="0" t="str">
        <f aca="false">VLOOKUP($D2321,metadata!$B$2:$S$451,7,0)</f>
        <v>i</v>
      </c>
      <c r="K2321" s="0" t="n">
        <f aca="false">VLOOKUP($D2321,metadata!$B$2:$S$451,8,0)</f>
        <v>21</v>
      </c>
      <c r="L2321" s="0" t="n">
        <f aca="false">VLOOKUP($D2321,metadata!$B$2:$S$451,9,0)</f>
        <v>12</v>
      </c>
      <c r="M2321" s="0" t="str">
        <f aca="false">VLOOKUP($D2321,metadata!$B$2:$S$451,10,0)</f>
        <v/>
      </c>
      <c r="N2321" s="0" t="str">
        <f aca="false">VLOOKUP($D2321,metadata!$B$2:$S$451,11,0)</f>
        <v>Aedes albopictus</v>
      </c>
      <c r="O2321" s="0" t="str">
        <f aca="false">VLOOKUP($D2321,metadata!$B$2:$S$451,12,0)</f>
        <v>diptera</v>
      </c>
      <c r="P2321" s="0" t="str">
        <f aca="false">VLOOKUP($D2321,metadata!$B$2:$S$451,13,0)</f>
        <v>NVA</v>
      </c>
      <c r="Q2321" s="0" t="n">
        <f aca="false">VLOOKUP($D2321,metadata!$B$2:$S$451,14,0)</f>
        <v>36.35</v>
      </c>
      <c r="R2321" s="0" t="n">
        <f aca="false">VLOOKUP($D2321,metadata!$B$2:$S$451,15,0)</f>
        <v>-78.3666666666667</v>
      </c>
      <c r="S2321" s="0" t="str">
        <f aca="false">VLOOKUP($D2321,metadata!$B$2:$S$451,16,0)</f>
        <v/>
      </c>
      <c r="T2321" s="0" t="str">
        <f aca="false">VLOOKUP($D2321,metadata!$B$2:$S$451,17,0)</f>
        <v/>
      </c>
      <c r="U2321" s="0" t="str">
        <f aca="false">VLOOKUP($D2321,metadata!$B$2:$S$451,18,0)</f>
        <v/>
      </c>
      <c r="V2321" s="0" t="n">
        <f aca="false">VLOOKUP($D2321,metadata!$B$2:$Z$451,19,0)</f>
        <v>470.5</v>
      </c>
      <c r="W2321" s="0" t="str">
        <f aca="false">VLOOKUP($D2321,metadata!$B$2:$Z$451,20,0)</f>
        <v>acc</v>
      </c>
      <c r="X2321" s="0" t="str">
        <f aca="false">VLOOKUP($D2321,metadata!$B$2:$Z$451,21,0)</f>
        <v/>
      </c>
      <c r="Y2321" s="0" t="str">
        <f aca="false">VLOOKUP($D2321,metadata!$B$2:$Z$451,22,0)</f>
        <v>55-8</v>
      </c>
      <c r="Z2321" s="0" t="str">
        <f aca="false">VLOOKUP($D2321,metadata!$B$2:$Z$451,23,0)</f>
        <v/>
      </c>
      <c r="AA2321" s="0" t="str">
        <f aca="false">VLOOKUP($D2321,metadata!$B$2:$Z$451,24,0)</f>
        <v/>
      </c>
      <c r="AB2321" s="0" t="str">
        <f aca="false">VLOOKUP($D2321,metadata!$B$2:$Z$451,25,0)</f>
        <v/>
      </c>
      <c r="AC2321" s="0" t="n">
        <v>15.9987512973089</v>
      </c>
      <c r="AD2321" s="0" t="n">
        <v>9.19329972424482</v>
      </c>
      <c r="AF2321" s="0" t="n">
        <f aca="false">IF(AE2321="",V2321,AE2321)</f>
        <v>470.5</v>
      </c>
      <c r="AG2321" s="0" t="n">
        <v>16</v>
      </c>
      <c r="AH2321" s="0" t="n">
        <v>2012</v>
      </c>
      <c r="AI2321" s="0" t="s">
        <v>37</v>
      </c>
      <c r="AJ2321" s="0" t="s">
        <v>37</v>
      </c>
    </row>
    <row r="2322" customFormat="false" ht="13.8" hidden="true" customHeight="false" outlineLevel="0" collapsed="false">
      <c r="C2322" s="0" t="n">
        <v>2330</v>
      </c>
      <c r="D2322" s="3" t="str">
        <f aca="false">VLOOKUP(C2322,$A$1:$B$451,2)</f>
        <v>55-OKI</v>
      </c>
      <c r="E2322" s="0" t="str">
        <f aca="false">VLOOKUP($D2322,metadata!$B$2:$S$451,2,0)</f>
        <v>Urbanski, J; Mogi, M; O'Donnell, D; DeCotiis, M; Toma, T; Armbruster, P</v>
      </c>
      <c r="F2322" s="0" t="str">
        <f aca="false">VLOOKUP($D2322,metadata!$B$2:$S$451,3,0)</f>
        <v>Rapid Adaptive Evolution of Photoperiodic Response during Invasion and Range Expansion across a Climatic Gradient</v>
      </c>
      <c r="G2322" s="0" t="str">
        <f aca="false">VLOOKUP($D2322,metadata!$B$2:$S$451,4,0)</f>
        <v>10.1086/664709</v>
      </c>
      <c r="H2322" s="0" t="str">
        <f aca="false">VLOOKUP($D2322,metadata!$B$2:$S$451,5,0)</f>
        <v>y</v>
      </c>
      <c r="I2322" s="0" t="str">
        <f aca="false">VLOOKUP($D2322,metadata!$B$2:$S$451,6,0)</f>
        <v>a</v>
      </c>
      <c r="J2322" s="0" t="str">
        <f aca="false">VLOOKUP($D2322,metadata!$B$2:$S$451,7,0)</f>
        <v>i</v>
      </c>
      <c r="K2322" s="0" t="n">
        <f aca="false">VLOOKUP($D2322,metadata!$B$2:$S$451,8,0)</f>
        <v>21</v>
      </c>
      <c r="L2322" s="0" t="n">
        <f aca="false">VLOOKUP($D2322,metadata!$B$2:$S$451,9,0)</f>
        <v>12</v>
      </c>
      <c r="M2322" s="0" t="str">
        <f aca="false">VLOOKUP($D2322,metadata!$B$2:$S$451,10,0)</f>
        <v/>
      </c>
      <c r="N2322" s="0" t="str">
        <f aca="false">VLOOKUP($D2322,metadata!$B$2:$S$451,11,0)</f>
        <v>Aedes albopictus</v>
      </c>
      <c r="O2322" s="0" t="str">
        <f aca="false">VLOOKUP($D2322,metadata!$B$2:$S$451,12,0)</f>
        <v>diptera</v>
      </c>
      <c r="P2322" s="0" t="str">
        <f aca="false">VLOOKUP($D2322,metadata!$B$2:$S$451,13,0)</f>
        <v>OKI</v>
      </c>
      <c r="Q2322" s="0" t="n">
        <f aca="false">VLOOKUP($D2322,metadata!$B$2:$S$451,14,0)</f>
        <v>26.2166666666667</v>
      </c>
      <c r="R2322" s="0" t="n">
        <f aca="false">VLOOKUP($D2322,metadata!$B$2:$S$451,15,0)</f>
        <v>127.916666666667</v>
      </c>
      <c r="S2322" s="0" t="str">
        <f aca="false">VLOOKUP($D2322,metadata!$B$2:$S$451,16,0)</f>
        <v/>
      </c>
      <c r="T2322" s="0" t="str">
        <f aca="false">VLOOKUP($D2322,metadata!$B$2:$S$451,17,0)</f>
        <v/>
      </c>
      <c r="U2322" s="0" t="str">
        <f aca="false">VLOOKUP($D2322,metadata!$B$2:$S$451,18,0)</f>
        <v/>
      </c>
      <c r="V2322" s="0" t="n">
        <f aca="false">VLOOKUP($D2322,metadata!$B$2:$Z$451,19,0)</f>
        <v>482.5</v>
      </c>
      <c r="W2322" s="0" t="str">
        <f aca="false">VLOOKUP($D2322,metadata!$B$2:$Z$451,20,0)</f>
        <v>acc</v>
      </c>
      <c r="X2322" s="0" t="str">
        <f aca="false">VLOOKUP($D2322,metadata!$B$2:$Z$451,21,0)</f>
        <v/>
      </c>
      <c r="Y2322" s="0" t="str">
        <f aca="false">VLOOKUP($D2322,metadata!$B$2:$Z$451,22,0)</f>
        <v>55-9</v>
      </c>
      <c r="Z2322" s="0" t="str">
        <f aca="false">VLOOKUP($D2322,metadata!$B$2:$Z$451,23,0)</f>
        <v/>
      </c>
      <c r="AA2322" s="0" t="str">
        <f aca="false">VLOOKUP($D2322,metadata!$B$2:$Z$451,24,0)</f>
        <v/>
      </c>
      <c r="AB2322" s="0" t="str">
        <f aca="false">VLOOKUP($D2322,metadata!$B$2:$Z$451,25,0)</f>
        <v/>
      </c>
      <c r="AC2322" s="0" t="n">
        <v>7.98545454545454</v>
      </c>
      <c r="AD2322" s="0" t="n">
        <v>25.6499133448873</v>
      </c>
      <c r="AF2322" s="0" t="n">
        <f aca="false">IF(AE2322="",V2322,AE2322)</f>
        <v>482.5</v>
      </c>
      <c r="AG2322" s="0" t="n">
        <v>8</v>
      </c>
      <c r="AH2322" s="0" t="n">
        <v>2012</v>
      </c>
      <c r="AI2322" s="0" t="s">
        <v>37</v>
      </c>
      <c r="AJ2322" s="0" t="s">
        <v>37</v>
      </c>
    </row>
    <row r="2323" customFormat="false" ht="13.8" hidden="true" customHeight="false" outlineLevel="0" collapsed="false">
      <c r="C2323" s="0" t="n">
        <v>2331</v>
      </c>
      <c r="D2323" s="3" t="str">
        <f aca="false">VLOOKUP(C2323,$A$1:$B$451,2)</f>
        <v>55-OKI</v>
      </c>
      <c r="E2323" s="0" t="str">
        <f aca="false">VLOOKUP($D2323,metadata!$B$2:$S$451,2,0)</f>
        <v>Urbanski, J; Mogi, M; O'Donnell, D; DeCotiis, M; Toma, T; Armbruster, P</v>
      </c>
      <c r="F2323" s="0" t="str">
        <f aca="false">VLOOKUP($D2323,metadata!$B$2:$S$451,3,0)</f>
        <v>Rapid Adaptive Evolution of Photoperiodic Response during Invasion and Range Expansion across a Climatic Gradient</v>
      </c>
      <c r="G2323" s="0" t="str">
        <f aca="false">VLOOKUP($D2323,metadata!$B$2:$S$451,4,0)</f>
        <v>10.1086/664709</v>
      </c>
      <c r="H2323" s="0" t="str">
        <f aca="false">VLOOKUP($D2323,metadata!$B$2:$S$451,5,0)</f>
        <v>y</v>
      </c>
      <c r="I2323" s="0" t="str">
        <f aca="false">VLOOKUP($D2323,metadata!$B$2:$S$451,6,0)</f>
        <v>a</v>
      </c>
      <c r="J2323" s="0" t="str">
        <f aca="false">VLOOKUP($D2323,metadata!$B$2:$S$451,7,0)</f>
        <v>i</v>
      </c>
      <c r="K2323" s="0" t="n">
        <f aca="false">VLOOKUP($D2323,metadata!$B$2:$S$451,8,0)</f>
        <v>21</v>
      </c>
      <c r="L2323" s="0" t="n">
        <f aca="false">VLOOKUP($D2323,metadata!$B$2:$S$451,9,0)</f>
        <v>12</v>
      </c>
      <c r="M2323" s="0" t="str">
        <f aca="false">VLOOKUP($D2323,metadata!$B$2:$S$451,10,0)</f>
        <v/>
      </c>
      <c r="N2323" s="0" t="str">
        <f aca="false">VLOOKUP($D2323,metadata!$B$2:$S$451,11,0)</f>
        <v>Aedes albopictus</v>
      </c>
      <c r="O2323" s="0" t="str">
        <f aca="false">VLOOKUP($D2323,metadata!$B$2:$S$451,12,0)</f>
        <v>diptera</v>
      </c>
      <c r="P2323" s="0" t="str">
        <f aca="false">VLOOKUP($D2323,metadata!$B$2:$S$451,13,0)</f>
        <v>OKI</v>
      </c>
      <c r="Q2323" s="0" t="n">
        <f aca="false">VLOOKUP($D2323,metadata!$B$2:$S$451,14,0)</f>
        <v>26.2166666666667</v>
      </c>
      <c r="R2323" s="0" t="n">
        <f aca="false">VLOOKUP($D2323,metadata!$B$2:$S$451,15,0)</f>
        <v>127.916666666667</v>
      </c>
      <c r="S2323" s="0" t="str">
        <f aca="false">VLOOKUP($D2323,metadata!$B$2:$S$451,16,0)</f>
        <v/>
      </c>
      <c r="T2323" s="0" t="str">
        <f aca="false">VLOOKUP($D2323,metadata!$B$2:$S$451,17,0)</f>
        <v/>
      </c>
      <c r="U2323" s="0" t="str">
        <f aca="false">VLOOKUP($D2323,metadata!$B$2:$S$451,18,0)</f>
        <v/>
      </c>
      <c r="V2323" s="0" t="n">
        <f aca="false">VLOOKUP($D2323,metadata!$B$2:$Z$451,19,0)</f>
        <v>482.5</v>
      </c>
      <c r="W2323" s="0" t="str">
        <f aca="false">VLOOKUP($D2323,metadata!$B$2:$Z$451,20,0)</f>
        <v>acc</v>
      </c>
      <c r="X2323" s="0" t="str">
        <f aca="false">VLOOKUP($D2323,metadata!$B$2:$Z$451,21,0)</f>
        <v/>
      </c>
      <c r="Y2323" s="0" t="str">
        <f aca="false">VLOOKUP($D2323,metadata!$B$2:$Z$451,22,0)</f>
        <v>55-9</v>
      </c>
      <c r="Z2323" s="0" t="str">
        <f aca="false">VLOOKUP($D2323,metadata!$B$2:$Z$451,23,0)</f>
        <v/>
      </c>
      <c r="AA2323" s="0" t="str">
        <f aca="false">VLOOKUP($D2323,metadata!$B$2:$Z$451,24,0)</f>
        <v/>
      </c>
      <c r="AB2323" s="0" t="str">
        <f aca="false">VLOOKUP($D2323,metadata!$B$2:$Z$451,25,0)</f>
        <v/>
      </c>
      <c r="AC2323" s="0" t="n">
        <v>11.9854545454545</v>
      </c>
      <c r="AD2323" s="0" t="n">
        <v>24.7833622183708</v>
      </c>
      <c r="AF2323" s="0" t="n">
        <f aca="false">IF(AE2323="",V2323,AE2323)</f>
        <v>482.5</v>
      </c>
      <c r="AG2323" s="0" t="n">
        <v>12</v>
      </c>
      <c r="AH2323" s="0" t="n">
        <v>2012</v>
      </c>
      <c r="AI2323" s="0" t="s">
        <v>37</v>
      </c>
      <c r="AJ2323" s="0" t="s">
        <v>37</v>
      </c>
    </row>
    <row r="2324" customFormat="false" ht="13.8" hidden="true" customHeight="false" outlineLevel="0" collapsed="false">
      <c r="C2324" s="0" t="n">
        <v>2332</v>
      </c>
      <c r="D2324" s="3" t="str">
        <f aca="false">VLOOKUP(C2324,$A$1:$B$451,2)</f>
        <v>55-OKI</v>
      </c>
      <c r="E2324" s="0" t="str">
        <f aca="false">VLOOKUP($D2324,metadata!$B$2:$S$451,2,0)</f>
        <v>Urbanski, J; Mogi, M; O'Donnell, D; DeCotiis, M; Toma, T; Armbruster, P</v>
      </c>
      <c r="F2324" s="0" t="str">
        <f aca="false">VLOOKUP($D2324,metadata!$B$2:$S$451,3,0)</f>
        <v>Rapid Adaptive Evolution of Photoperiodic Response during Invasion and Range Expansion across a Climatic Gradient</v>
      </c>
      <c r="G2324" s="0" t="str">
        <f aca="false">VLOOKUP($D2324,metadata!$B$2:$S$451,4,0)</f>
        <v>10.1086/664709</v>
      </c>
      <c r="H2324" s="0" t="str">
        <f aca="false">VLOOKUP($D2324,metadata!$B$2:$S$451,5,0)</f>
        <v>y</v>
      </c>
      <c r="I2324" s="0" t="str">
        <f aca="false">VLOOKUP($D2324,metadata!$B$2:$S$451,6,0)</f>
        <v>a</v>
      </c>
      <c r="J2324" s="0" t="str">
        <f aca="false">VLOOKUP($D2324,metadata!$B$2:$S$451,7,0)</f>
        <v>i</v>
      </c>
      <c r="K2324" s="0" t="n">
        <f aca="false">VLOOKUP($D2324,metadata!$B$2:$S$451,8,0)</f>
        <v>21</v>
      </c>
      <c r="L2324" s="0" t="n">
        <f aca="false">VLOOKUP($D2324,metadata!$B$2:$S$451,9,0)</f>
        <v>12</v>
      </c>
      <c r="M2324" s="0" t="str">
        <f aca="false">VLOOKUP($D2324,metadata!$B$2:$S$451,10,0)</f>
        <v/>
      </c>
      <c r="N2324" s="0" t="str">
        <f aca="false">VLOOKUP($D2324,metadata!$B$2:$S$451,11,0)</f>
        <v>Aedes albopictus</v>
      </c>
      <c r="O2324" s="0" t="str">
        <f aca="false">VLOOKUP($D2324,metadata!$B$2:$S$451,12,0)</f>
        <v>diptera</v>
      </c>
      <c r="P2324" s="0" t="str">
        <f aca="false">VLOOKUP($D2324,metadata!$B$2:$S$451,13,0)</f>
        <v>OKI</v>
      </c>
      <c r="Q2324" s="0" t="n">
        <f aca="false">VLOOKUP($D2324,metadata!$B$2:$S$451,14,0)</f>
        <v>26.2166666666667</v>
      </c>
      <c r="R2324" s="0" t="n">
        <f aca="false">VLOOKUP($D2324,metadata!$B$2:$S$451,15,0)</f>
        <v>127.916666666667</v>
      </c>
      <c r="S2324" s="0" t="str">
        <f aca="false">VLOOKUP($D2324,metadata!$B$2:$S$451,16,0)</f>
        <v/>
      </c>
      <c r="T2324" s="0" t="str">
        <f aca="false">VLOOKUP($D2324,metadata!$B$2:$S$451,17,0)</f>
        <v/>
      </c>
      <c r="U2324" s="0" t="str">
        <f aca="false">VLOOKUP($D2324,metadata!$B$2:$S$451,18,0)</f>
        <v/>
      </c>
      <c r="V2324" s="0" t="n">
        <f aca="false">VLOOKUP($D2324,metadata!$B$2:$Z$451,19,0)</f>
        <v>482.5</v>
      </c>
      <c r="W2324" s="0" t="str">
        <f aca="false">VLOOKUP($D2324,metadata!$B$2:$Z$451,20,0)</f>
        <v>acc</v>
      </c>
      <c r="X2324" s="0" t="str">
        <f aca="false">VLOOKUP($D2324,metadata!$B$2:$Z$451,21,0)</f>
        <v/>
      </c>
      <c r="Y2324" s="0" t="str">
        <f aca="false">VLOOKUP($D2324,metadata!$B$2:$Z$451,22,0)</f>
        <v>55-9</v>
      </c>
      <c r="Z2324" s="0" t="str">
        <f aca="false">VLOOKUP($D2324,metadata!$B$2:$Z$451,23,0)</f>
        <v/>
      </c>
      <c r="AA2324" s="0" t="str">
        <f aca="false">VLOOKUP($D2324,metadata!$B$2:$Z$451,24,0)</f>
        <v/>
      </c>
      <c r="AB2324" s="0" t="str">
        <f aca="false">VLOOKUP($D2324,metadata!$B$2:$Z$451,25,0)</f>
        <v/>
      </c>
      <c r="AC2324" s="0" t="n">
        <v>12.4945454545454</v>
      </c>
      <c r="AD2324" s="0" t="n">
        <v>20.2772963604852</v>
      </c>
      <c r="AF2324" s="0" t="n">
        <f aca="false">IF(AE2324="",V2324,AE2324)</f>
        <v>482.5</v>
      </c>
      <c r="AG2324" s="0" t="n">
        <v>12.5</v>
      </c>
      <c r="AH2324" s="0" t="n">
        <v>2012</v>
      </c>
      <c r="AI2324" s="0" t="s">
        <v>37</v>
      </c>
      <c r="AJ2324" s="0" t="s">
        <v>37</v>
      </c>
    </row>
    <row r="2325" customFormat="false" ht="13.8" hidden="true" customHeight="false" outlineLevel="0" collapsed="false">
      <c r="C2325" s="0" t="n">
        <v>2333</v>
      </c>
      <c r="D2325" s="3" t="str">
        <f aca="false">VLOOKUP(C2325,$A$1:$B$451,2)</f>
        <v>55-OKI</v>
      </c>
      <c r="E2325" s="0" t="str">
        <f aca="false">VLOOKUP($D2325,metadata!$B$2:$S$451,2,0)</f>
        <v>Urbanski, J; Mogi, M; O'Donnell, D; DeCotiis, M; Toma, T; Armbruster, P</v>
      </c>
      <c r="F2325" s="0" t="str">
        <f aca="false">VLOOKUP($D2325,metadata!$B$2:$S$451,3,0)</f>
        <v>Rapid Adaptive Evolution of Photoperiodic Response during Invasion and Range Expansion across a Climatic Gradient</v>
      </c>
      <c r="G2325" s="0" t="str">
        <f aca="false">VLOOKUP($D2325,metadata!$B$2:$S$451,4,0)</f>
        <v>10.1086/664709</v>
      </c>
      <c r="H2325" s="0" t="str">
        <f aca="false">VLOOKUP($D2325,metadata!$B$2:$S$451,5,0)</f>
        <v>y</v>
      </c>
      <c r="I2325" s="0" t="str">
        <f aca="false">VLOOKUP($D2325,metadata!$B$2:$S$451,6,0)</f>
        <v>a</v>
      </c>
      <c r="J2325" s="0" t="str">
        <f aca="false">VLOOKUP($D2325,metadata!$B$2:$S$451,7,0)</f>
        <v>i</v>
      </c>
      <c r="K2325" s="0" t="n">
        <f aca="false">VLOOKUP($D2325,metadata!$B$2:$S$451,8,0)</f>
        <v>21</v>
      </c>
      <c r="L2325" s="0" t="n">
        <f aca="false">VLOOKUP($D2325,metadata!$B$2:$S$451,9,0)</f>
        <v>12</v>
      </c>
      <c r="M2325" s="0" t="str">
        <f aca="false">VLOOKUP($D2325,metadata!$B$2:$S$451,10,0)</f>
        <v/>
      </c>
      <c r="N2325" s="0" t="str">
        <f aca="false">VLOOKUP($D2325,metadata!$B$2:$S$451,11,0)</f>
        <v>Aedes albopictus</v>
      </c>
      <c r="O2325" s="0" t="str">
        <f aca="false">VLOOKUP($D2325,metadata!$B$2:$S$451,12,0)</f>
        <v>diptera</v>
      </c>
      <c r="P2325" s="0" t="str">
        <f aca="false">VLOOKUP($D2325,metadata!$B$2:$S$451,13,0)</f>
        <v>OKI</v>
      </c>
      <c r="Q2325" s="0" t="n">
        <f aca="false">VLOOKUP($D2325,metadata!$B$2:$S$451,14,0)</f>
        <v>26.2166666666667</v>
      </c>
      <c r="R2325" s="0" t="n">
        <f aca="false">VLOOKUP($D2325,metadata!$B$2:$S$451,15,0)</f>
        <v>127.916666666667</v>
      </c>
      <c r="S2325" s="0" t="str">
        <f aca="false">VLOOKUP($D2325,metadata!$B$2:$S$451,16,0)</f>
        <v/>
      </c>
      <c r="T2325" s="0" t="str">
        <f aca="false">VLOOKUP($D2325,metadata!$B$2:$S$451,17,0)</f>
        <v/>
      </c>
      <c r="U2325" s="0" t="str">
        <f aca="false">VLOOKUP($D2325,metadata!$B$2:$S$451,18,0)</f>
        <v/>
      </c>
      <c r="V2325" s="0" t="n">
        <f aca="false">VLOOKUP($D2325,metadata!$B$2:$Z$451,19,0)</f>
        <v>482.5</v>
      </c>
      <c r="W2325" s="0" t="str">
        <f aca="false">VLOOKUP($D2325,metadata!$B$2:$Z$451,20,0)</f>
        <v>acc</v>
      </c>
      <c r="X2325" s="0" t="str">
        <f aca="false">VLOOKUP($D2325,metadata!$B$2:$Z$451,21,0)</f>
        <v/>
      </c>
      <c r="Y2325" s="0" t="str">
        <f aca="false">VLOOKUP($D2325,metadata!$B$2:$Z$451,22,0)</f>
        <v>55-9</v>
      </c>
      <c r="Z2325" s="0" t="str">
        <f aca="false">VLOOKUP($D2325,metadata!$B$2:$Z$451,23,0)</f>
        <v/>
      </c>
      <c r="AA2325" s="0" t="str">
        <f aca="false">VLOOKUP($D2325,metadata!$B$2:$Z$451,24,0)</f>
        <v/>
      </c>
      <c r="AB2325" s="0" t="str">
        <f aca="false">VLOOKUP($D2325,metadata!$B$2:$Z$451,25,0)</f>
        <v/>
      </c>
      <c r="AC2325" s="0" t="n">
        <v>12.7563636363636</v>
      </c>
      <c r="AD2325" s="0" t="n">
        <v>26.3431542461005</v>
      </c>
      <c r="AF2325" s="0" t="n">
        <f aca="false">IF(AE2325="",V2325,AE2325)</f>
        <v>482.5</v>
      </c>
      <c r="AG2325" s="0" t="n">
        <v>12.75</v>
      </c>
      <c r="AH2325" s="0" t="n">
        <v>2012</v>
      </c>
      <c r="AI2325" s="0" t="s">
        <v>37</v>
      </c>
      <c r="AJ2325" s="0" t="s">
        <v>37</v>
      </c>
    </row>
    <row r="2326" customFormat="false" ht="13.8" hidden="true" customHeight="false" outlineLevel="0" collapsed="false">
      <c r="C2326" s="0" t="n">
        <v>2334</v>
      </c>
      <c r="D2326" s="3" t="str">
        <f aca="false">VLOOKUP(C2326,$A$1:$B$451,2)</f>
        <v>55-OKI</v>
      </c>
      <c r="E2326" s="0" t="str">
        <f aca="false">VLOOKUP($D2326,metadata!$B$2:$S$451,2,0)</f>
        <v>Urbanski, J; Mogi, M; O'Donnell, D; DeCotiis, M; Toma, T; Armbruster, P</v>
      </c>
      <c r="F2326" s="0" t="str">
        <f aca="false">VLOOKUP($D2326,metadata!$B$2:$S$451,3,0)</f>
        <v>Rapid Adaptive Evolution of Photoperiodic Response during Invasion and Range Expansion across a Climatic Gradient</v>
      </c>
      <c r="G2326" s="0" t="str">
        <f aca="false">VLOOKUP($D2326,metadata!$B$2:$S$451,4,0)</f>
        <v>10.1086/664709</v>
      </c>
      <c r="H2326" s="0" t="str">
        <f aca="false">VLOOKUP($D2326,metadata!$B$2:$S$451,5,0)</f>
        <v>y</v>
      </c>
      <c r="I2326" s="0" t="str">
        <f aca="false">VLOOKUP($D2326,metadata!$B$2:$S$451,6,0)</f>
        <v>a</v>
      </c>
      <c r="J2326" s="0" t="str">
        <f aca="false">VLOOKUP($D2326,metadata!$B$2:$S$451,7,0)</f>
        <v>i</v>
      </c>
      <c r="K2326" s="0" t="n">
        <f aca="false">VLOOKUP($D2326,metadata!$B$2:$S$451,8,0)</f>
        <v>21</v>
      </c>
      <c r="L2326" s="0" t="n">
        <f aca="false">VLOOKUP($D2326,metadata!$B$2:$S$451,9,0)</f>
        <v>12</v>
      </c>
      <c r="M2326" s="0" t="str">
        <f aca="false">VLOOKUP($D2326,metadata!$B$2:$S$451,10,0)</f>
        <v/>
      </c>
      <c r="N2326" s="0" t="str">
        <f aca="false">VLOOKUP($D2326,metadata!$B$2:$S$451,11,0)</f>
        <v>Aedes albopictus</v>
      </c>
      <c r="O2326" s="0" t="str">
        <f aca="false">VLOOKUP($D2326,metadata!$B$2:$S$451,12,0)</f>
        <v>diptera</v>
      </c>
      <c r="P2326" s="0" t="str">
        <f aca="false">VLOOKUP($D2326,metadata!$B$2:$S$451,13,0)</f>
        <v>OKI</v>
      </c>
      <c r="Q2326" s="0" t="n">
        <f aca="false">VLOOKUP($D2326,metadata!$B$2:$S$451,14,0)</f>
        <v>26.2166666666667</v>
      </c>
      <c r="R2326" s="0" t="n">
        <f aca="false">VLOOKUP($D2326,metadata!$B$2:$S$451,15,0)</f>
        <v>127.916666666667</v>
      </c>
      <c r="S2326" s="0" t="str">
        <f aca="false">VLOOKUP($D2326,metadata!$B$2:$S$451,16,0)</f>
        <v/>
      </c>
      <c r="T2326" s="0" t="str">
        <f aca="false">VLOOKUP($D2326,metadata!$B$2:$S$451,17,0)</f>
        <v/>
      </c>
      <c r="U2326" s="0" t="str">
        <f aca="false">VLOOKUP($D2326,metadata!$B$2:$S$451,18,0)</f>
        <v/>
      </c>
      <c r="V2326" s="0" t="n">
        <f aca="false">VLOOKUP($D2326,metadata!$B$2:$Z$451,19,0)</f>
        <v>482.5</v>
      </c>
      <c r="W2326" s="0" t="str">
        <f aca="false">VLOOKUP($D2326,metadata!$B$2:$Z$451,20,0)</f>
        <v>acc</v>
      </c>
      <c r="X2326" s="0" t="str">
        <f aca="false">VLOOKUP($D2326,metadata!$B$2:$Z$451,21,0)</f>
        <v/>
      </c>
      <c r="Y2326" s="0" t="str">
        <f aca="false">VLOOKUP($D2326,metadata!$B$2:$Z$451,22,0)</f>
        <v>55-9</v>
      </c>
      <c r="Z2326" s="0" t="str">
        <f aca="false">VLOOKUP($D2326,metadata!$B$2:$Z$451,23,0)</f>
        <v/>
      </c>
      <c r="AA2326" s="0" t="str">
        <f aca="false">VLOOKUP($D2326,metadata!$B$2:$Z$451,24,0)</f>
        <v/>
      </c>
      <c r="AB2326" s="0" t="str">
        <f aca="false">VLOOKUP($D2326,metadata!$B$2:$Z$451,25,0)</f>
        <v/>
      </c>
      <c r="AC2326" s="0" t="n">
        <v>12.9599999999999</v>
      </c>
      <c r="AD2326" s="0" t="n">
        <v>6.41247833622183</v>
      </c>
      <c r="AF2326" s="0" t="n">
        <f aca="false">IF(AE2326="",V2326,AE2326)</f>
        <v>482.5</v>
      </c>
      <c r="AG2326" s="0" t="n">
        <v>13</v>
      </c>
      <c r="AH2326" s="0" t="n">
        <v>2012</v>
      </c>
      <c r="AI2326" s="0" t="s">
        <v>37</v>
      </c>
      <c r="AJ2326" s="0" t="s">
        <v>37</v>
      </c>
    </row>
    <row r="2327" customFormat="false" ht="13.8" hidden="true" customHeight="false" outlineLevel="0" collapsed="false">
      <c r="C2327" s="0" t="n">
        <v>2335</v>
      </c>
      <c r="D2327" s="3" t="str">
        <f aca="false">VLOOKUP(C2327,$A$1:$B$451,2)</f>
        <v>55-OKI</v>
      </c>
      <c r="E2327" s="0" t="str">
        <f aca="false">VLOOKUP($D2327,metadata!$B$2:$S$451,2,0)</f>
        <v>Urbanski, J; Mogi, M; O'Donnell, D; DeCotiis, M; Toma, T; Armbruster, P</v>
      </c>
      <c r="F2327" s="0" t="str">
        <f aca="false">VLOOKUP($D2327,metadata!$B$2:$S$451,3,0)</f>
        <v>Rapid Adaptive Evolution of Photoperiodic Response during Invasion and Range Expansion across a Climatic Gradient</v>
      </c>
      <c r="G2327" s="0" t="str">
        <f aca="false">VLOOKUP($D2327,metadata!$B$2:$S$451,4,0)</f>
        <v>10.1086/664709</v>
      </c>
      <c r="H2327" s="0" t="str">
        <f aca="false">VLOOKUP($D2327,metadata!$B$2:$S$451,5,0)</f>
        <v>y</v>
      </c>
      <c r="I2327" s="0" t="str">
        <f aca="false">VLOOKUP($D2327,metadata!$B$2:$S$451,6,0)</f>
        <v>a</v>
      </c>
      <c r="J2327" s="0" t="str">
        <f aca="false">VLOOKUP($D2327,metadata!$B$2:$S$451,7,0)</f>
        <v>i</v>
      </c>
      <c r="K2327" s="0" t="n">
        <f aca="false">VLOOKUP($D2327,metadata!$B$2:$S$451,8,0)</f>
        <v>21</v>
      </c>
      <c r="L2327" s="0" t="n">
        <f aca="false">VLOOKUP($D2327,metadata!$B$2:$S$451,9,0)</f>
        <v>12</v>
      </c>
      <c r="M2327" s="0" t="str">
        <f aca="false">VLOOKUP($D2327,metadata!$B$2:$S$451,10,0)</f>
        <v/>
      </c>
      <c r="N2327" s="0" t="str">
        <f aca="false">VLOOKUP($D2327,metadata!$B$2:$S$451,11,0)</f>
        <v>Aedes albopictus</v>
      </c>
      <c r="O2327" s="0" t="str">
        <f aca="false">VLOOKUP($D2327,metadata!$B$2:$S$451,12,0)</f>
        <v>diptera</v>
      </c>
      <c r="P2327" s="0" t="str">
        <f aca="false">VLOOKUP($D2327,metadata!$B$2:$S$451,13,0)</f>
        <v>OKI</v>
      </c>
      <c r="Q2327" s="0" t="n">
        <f aca="false">VLOOKUP($D2327,metadata!$B$2:$S$451,14,0)</f>
        <v>26.2166666666667</v>
      </c>
      <c r="R2327" s="0" t="n">
        <f aca="false">VLOOKUP($D2327,metadata!$B$2:$S$451,15,0)</f>
        <v>127.916666666667</v>
      </c>
      <c r="S2327" s="0" t="str">
        <f aca="false">VLOOKUP($D2327,metadata!$B$2:$S$451,16,0)</f>
        <v/>
      </c>
      <c r="T2327" s="0" t="str">
        <f aca="false">VLOOKUP($D2327,metadata!$B$2:$S$451,17,0)</f>
        <v/>
      </c>
      <c r="U2327" s="0" t="str">
        <f aca="false">VLOOKUP($D2327,metadata!$B$2:$S$451,18,0)</f>
        <v/>
      </c>
      <c r="V2327" s="0" t="n">
        <f aca="false">VLOOKUP($D2327,metadata!$B$2:$Z$451,19,0)</f>
        <v>482.5</v>
      </c>
      <c r="W2327" s="0" t="str">
        <f aca="false">VLOOKUP($D2327,metadata!$B$2:$Z$451,20,0)</f>
        <v>acc</v>
      </c>
      <c r="X2327" s="0" t="str">
        <f aca="false">VLOOKUP($D2327,metadata!$B$2:$Z$451,21,0)</f>
        <v/>
      </c>
      <c r="Y2327" s="0" t="str">
        <f aca="false">VLOOKUP($D2327,metadata!$B$2:$Z$451,22,0)</f>
        <v>55-9</v>
      </c>
      <c r="Z2327" s="0" t="str">
        <f aca="false">VLOOKUP($D2327,metadata!$B$2:$Z$451,23,0)</f>
        <v/>
      </c>
      <c r="AA2327" s="0" t="str">
        <f aca="false">VLOOKUP($D2327,metadata!$B$2:$Z$451,24,0)</f>
        <v/>
      </c>
      <c r="AB2327" s="0" t="str">
        <f aca="false">VLOOKUP($D2327,metadata!$B$2:$Z$451,25,0)</f>
        <v/>
      </c>
      <c r="AC2327" s="0" t="n">
        <v>13.1927272727272</v>
      </c>
      <c r="AD2327" s="0" t="n">
        <v>3.98613518197574</v>
      </c>
      <c r="AF2327" s="0" t="n">
        <f aca="false">IF(AE2327="",V2327,AE2327)</f>
        <v>482.5</v>
      </c>
      <c r="AG2327" s="0" t="n">
        <v>13.25</v>
      </c>
      <c r="AH2327" s="0" t="n">
        <v>2012</v>
      </c>
      <c r="AI2327" s="0" t="s">
        <v>37</v>
      </c>
      <c r="AJ2327" s="0" t="s">
        <v>37</v>
      </c>
    </row>
    <row r="2328" customFormat="false" ht="13.8" hidden="true" customHeight="false" outlineLevel="0" collapsed="false">
      <c r="C2328" s="0" t="n">
        <v>2336</v>
      </c>
      <c r="D2328" s="3" t="str">
        <f aca="false">VLOOKUP(C2328,$A$1:$B$451,2)</f>
        <v>55-OKI</v>
      </c>
      <c r="E2328" s="0" t="str">
        <f aca="false">VLOOKUP($D2328,metadata!$B$2:$S$451,2,0)</f>
        <v>Urbanski, J; Mogi, M; O'Donnell, D; DeCotiis, M; Toma, T; Armbruster, P</v>
      </c>
      <c r="F2328" s="0" t="str">
        <f aca="false">VLOOKUP($D2328,metadata!$B$2:$S$451,3,0)</f>
        <v>Rapid Adaptive Evolution of Photoperiodic Response during Invasion and Range Expansion across a Climatic Gradient</v>
      </c>
      <c r="G2328" s="0" t="str">
        <f aca="false">VLOOKUP($D2328,metadata!$B$2:$S$451,4,0)</f>
        <v>10.1086/664709</v>
      </c>
      <c r="H2328" s="0" t="str">
        <f aca="false">VLOOKUP($D2328,metadata!$B$2:$S$451,5,0)</f>
        <v>y</v>
      </c>
      <c r="I2328" s="0" t="str">
        <f aca="false">VLOOKUP($D2328,metadata!$B$2:$S$451,6,0)</f>
        <v>a</v>
      </c>
      <c r="J2328" s="0" t="str">
        <f aca="false">VLOOKUP($D2328,metadata!$B$2:$S$451,7,0)</f>
        <v>i</v>
      </c>
      <c r="K2328" s="0" t="n">
        <f aca="false">VLOOKUP($D2328,metadata!$B$2:$S$451,8,0)</f>
        <v>21</v>
      </c>
      <c r="L2328" s="0" t="n">
        <f aca="false">VLOOKUP($D2328,metadata!$B$2:$S$451,9,0)</f>
        <v>12</v>
      </c>
      <c r="M2328" s="0" t="str">
        <f aca="false">VLOOKUP($D2328,metadata!$B$2:$S$451,10,0)</f>
        <v/>
      </c>
      <c r="N2328" s="0" t="str">
        <f aca="false">VLOOKUP($D2328,metadata!$B$2:$S$451,11,0)</f>
        <v>Aedes albopictus</v>
      </c>
      <c r="O2328" s="0" t="str">
        <f aca="false">VLOOKUP($D2328,metadata!$B$2:$S$451,12,0)</f>
        <v>diptera</v>
      </c>
      <c r="P2328" s="0" t="str">
        <f aca="false">VLOOKUP($D2328,metadata!$B$2:$S$451,13,0)</f>
        <v>OKI</v>
      </c>
      <c r="Q2328" s="0" t="n">
        <f aca="false">VLOOKUP($D2328,metadata!$B$2:$S$451,14,0)</f>
        <v>26.2166666666667</v>
      </c>
      <c r="R2328" s="0" t="n">
        <f aca="false">VLOOKUP($D2328,metadata!$B$2:$S$451,15,0)</f>
        <v>127.916666666667</v>
      </c>
      <c r="S2328" s="0" t="str">
        <f aca="false">VLOOKUP($D2328,metadata!$B$2:$S$451,16,0)</f>
        <v/>
      </c>
      <c r="T2328" s="0" t="str">
        <f aca="false">VLOOKUP($D2328,metadata!$B$2:$S$451,17,0)</f>
        <v/>
      </c>
      <c r="U2328" s="0" t="str">
        <f aca="false">VLOOKUP($D2328,metadata!$B$2:$S$451,18,0)</f>
        <v/>
      </c>
      <c r="V2328" s="0" t="n">
        <f aca="false">VLOOKUP($D2328,metadata!$B$2:$Z$451,19,0)</f>
        <v>482.5</v>
      </c>
      <c r="W2328" s="0" t="str">
        <f aca="false">VLOOKUP($D2328,metadata!$B$2:$Z$451,20,0)</f>
        <v>acc</v>
      </c>
      <c r="X2328" s="0" t="str">
        <f aca="false">VLOOKUP($D2328,metadata!$B$2:$Z$451,21,0)</f>
        <v/>
      </c>
      <c r="Y2328" s="0" t="str">
        <f aca="false">VLOOKUP($D2328,metadata!$B$2:$Z$451,22,0)</f>
        <v>55-9</v>
      </c>
      <c r="Z2328" s="0" t="str">
        <f aca="false">VLOOKUP($D2328,metadata!$B$2:$Z$451,23,0)</f>
        <v/>
      </c>
      <c r="AA2328" s="0" t="str">
        <f aca="false">VLOOKUP($D2328,metadata!$B$2:$Z$451,24,0)</f>
        <v/>
      </c>
      <c r="AB2328" s="0" t="str">
        <f aca="false">VLOOKUP($D2328,metadata!$B$2:$Z$451,25,0)</f>
        <v/>
      </c>
      <c r="AC2328" s="0" t="n">
        <v>13.44</v>
      </c>
      <c r="AD2328" s="0" t="n">
        <v>1.73310225303293</v>
      </c>
      <c r="AF2328" s="0" t="n">
        <f aca="false">IF(AE2328="",V2328,AE2328)</f>
        <v>482.5</v>
      </c>
      <c r="AG2328" s="0" t="n">
        <v>13.5</v>
      </c>
      <c r="AH2328" s="0" t="n">
        <v>2012</v>
      </c>
      <c r="AI2328" s="0" t="s">
        <v>37</v>
      </c>
      <c r="AJ2328" s="0" t="s">
        <v>37</v>
      </c>
    </row>
    <row r="2329" customFormat="false" ht="13.8" hidden="true" customHeight="false" outlineLevel="0" collapsed="false">
      <c r="C2329" s="0" t="n">
        <v>2337</v>
      </c>
      <c r="D2329" s="3" t="str">
        <f aca="false">VLOOKUP(C2329,$A$1:$B$451,2)</f>
        <v>55-OKI</v>
      </c>
      <c r="E2329" s="0" t="str">
        <f aca="false">VLOOKUP($D2329,metadata!$B$2:$S$451,2,0)</f>
        <v>Urbanski, J; Mogi, M; O'Donnell, D; DeCotiis, M; Toma, T; Armbruster, P</v>
      </c>
      <c r="F2329" s="0" t="str">
        <f aca="false">VLOOKUP($D2329,metadata!$B$2:$S$451,3,0)</f>
        <v>Rapid Adaptive Evolution of Photoperiodic Response during Invasion and Range Expansion across a Climatic Gradient</v>
      </c>
      <c r="G2329" s="0" t="str">
        <f aca="false">VLOOKUP($D2329,metadata!$B$2:$S$451,4,0)</f>
        <v>10.1086/664709</v>
      </c>
      <c r="H2329" s="0" t="str">
        <f aca="false">VLOOKUP($D2329,metadata!$B$2:$S$451,5,0)</f>
        <v>y</v>
      </c>
      <c r="I2329" s="0" t="str">
        <f aca="false">VLOOKUP($D2329,metadata!$B$2:$S$451,6,0)</f>
        <v>a</v>
      </c>
      <c r="J2329" s="0" t="str">
        <f aca="false">VLOOKUP($D2329,metadata!$B$2:$S$451,7,0)</f>
        <v>i</v>
      </c>
      <c r="K2329" s="0" t="n">
        <f aca="false">VLOOKUP($D2329,metadata!$B$2:$S$451,8,0)</f>
        <v>21</v>
      </c>
      <c r="L2329" s="0" t="n">
        <f aca="false">VLOOKUP($D2329,metadata!$B$2:$S$451,9,0)</f>
        <v>12</v>
      </c>
      <c r="M2329" s="0" t="str">
        <f aca="false">VLOOKUP($D2329,metadata!$B$2:$S$451,10,0)</f>
        <v/>
      </c>
      <c r="N2329" s="0" t="str">
        <f aca="false">VLOOKUP($D2329,metadata!$B$2:$S$451,11,0)</f>
        <v>Aedes albopictus</v>
      </c>
      <c r="O2329" s="0" t="str">
        <f aca="false">VLOOKUP($D2329,metadata!$B$2:$S$451,12,0)</f>
        <v>diptera</v>
      </c>
      <c r="P2329" s="0" t="str">
        <f aca="false">VLOOKUP($D2329,metadata!$B$2:$S$451,13,0)</f>
        <v>OKI</v>
      </c>
      <c r="Q2329" s="0" t="n">
        <f aca="false">VLOOKUP($D2329,metadata!$B$2:$S$451,14,0)</f>
        <v>26.2166666666667</v>
      </c>
      <c r="R2329" s="0" t="n">
        <f aca="false">VLOOKUP($D2329,metadata!$B$2:$S$451,15,0)</f>
        <v>127.916666666667</v>
      </c>
      <c r="S2329" s="0" t="str">
        <f aca="false">VLOOKUP($D2329,metadata!$B$2:$S$451,16,0)</f>
        <v/>
      </c>
      <c r="T2329" s="0" t="str">
        <f aca="false">VLOOKUP($D2329,metadata!$B$2:$S$451,17,0)</f>
        <v/>
      </c>
      <c r="U2329" s="0" t="str">
        <f aca="false">VLOOKUP($D2329,metadata!$B$2:$S$451,18,0)</f>
        <v/>
      </c>
      <c r="V2329" s="0" t="n">
        <f aca="false">VLOOKUP($D2329,metadata!$B$2:$Z$451,19,0)</f>
        <v>482.5</v>
      </c>
      <c r="W2329" s="0" t="str">
        <f aca="false">VLOOKUP($D2329,metadata!$B$2:$Z$451,20,0)</f>
        <v>acc</v>
      </c>
      <c r="X2329" s="0" t="str">
        <f aca="false">VLOOKUP($D2329,metadata!$B$2:$Z$451,21,0)</f>
        <v/>
      </c>
      <c r="Y2329" s="0" t="str">
        <f aca="false">VLOOKUP($D2329,metadata!$B$2:$Z$451,22,0)</f>
        <v>55-9</v>
      </c>
      <c r="Z2329" s="0" t="str">
        <f aca="false">VLOOKUP($D2329,metadata!$B$2:$Z$451,23,0)</f>
        <v/>
      </c>
      <c r="AA2329" s="0" t="str">
        <f aca="false">VLOOKUP($D2329,metadata!$B$2:$Z$451,24,0)</f>
        <v/>
      </c>
      <c r="AB2329" s="0" t="str">
        <f aca="false">VLOOKUP($D2329,metadata!$B$2:$Z$451,25,0)</f>
        <v/>
      </c>
      <c r="AC2329" s="0" t="n">
        <v>13.730909090909</v>
      </c>
      <c r="AD2329" s="0" t="n">
        <v>11.0918544194107</v>
      </c>
      <c r="AF2329" s="0" t="n">
        <f aca="false">IF(AE2329="",V2329,AE2329)</f>
        <v>482.5</v>
      </c>
      <c r="AG2329" s="0" t="n">
        <v>13.75</v>
      </c>
      <c r="AH2329" s="0" t="n">
        <v>2012</v>
      </c>
      <c r="AI2329" s="0" t="s">
        <v>37</v>
      </c>
      <c r="AJ2329" s="0" t="s">
        <v>37</v>
      </c>
    </row>
    <row r="2330" customFormat="false" ht="13.8" hidden="true" customHeight="false" outlineLevel="0" collapsed="false">
      <c r="C2330" s="0" t="n">
        <v>2338</v>
      </c>
      <c r="D2330" s="3" t="str">
        <f aca="false">VLOOKUP(C2330,$A$1:$B$451,2)</f>
        <v>55-OKI</v>
      </c>
      <c r="E2330" s="0" t="str">
        <f aca="false">VLOOKUP($D2330,metadata!$B$2:$S$451,2,0)</f>
        <v>Urbanski, J; Mogi, M; O'Donnell, D; DeCotiis, M; Toma, T; Armbruster, P</v>
      </c>
      <c r="F2330" s="0" t="str">
        <f aca="false">VLOOKUP($D2330,metadata!$B$2:$S$451,3,0)</f>
        <v>Rapid Adaptive Evolution of Photoperiodic Response during Invasion and Range Expansion across a Climatic Gradient</v>
      </c>
      <c r="G2330" s="0" t="str">
        <f aca="false">VLOOKUP($D2330,metadata!$B$2:$S$451,4,0)</f>
        <v>10.1086/664709</v>
      </c>
      <c r="H2330" s="0" t="str">
        <f aca="false">VLOOKUP($D2330,metadata!$B$2:$S$451,5,0)</f>
        <v>y</v>
      </c>
      <c r="I2330" s="0" t="str">
        <f aca="false">VLOOKUP($D2330,metadata!$B$2:$S$451,6,0)</f>
        <v>a</v>
      </c>
      <c r="J2330" s="0" t="str">
        <f aca="false">VLOOKUP($D2330,metadata!$B$2:$S$451,7,0)</f>
        <v>i</v>
      </c>
      <c r="K2330" s="0" t="n">
        <f aca="false">VLOOKUP($D2330,metadata!$B$2:$S$451,8,0)</f>
        <v>21</v>
      </c>
      <c r="L2330" s="0" t="n">
        <f aca="false">VLOOKUP($D2330,metadata!$B$2:$S$451,9,0)</f>
        <v>12</v>
      </c>
      <c r="M2330" s="0" t="str">
        <f aca="false">VLOOKUP($D2330,metadata!$B$2:$S$451,10,0)</f>
        <v/>
      </c>
      <c r="N2330" s="0" t="str">
        <f aca="false">VLOOKUP($D2330,metadata!$B$2:$S$451,11,0)</f>
        <v>Aedes albopictus</v>
      </c>
      <c r="O2330" s="0" t="str">
        <f aca="false">VLOOKUP($D2330,metadata!$B$2:$S$451,12,0)</f>
        <v>diptera</v>
      </c>
      <c r="P2330" s="0" t="str">
        <f aca="false">VLOOKUP($D2330,metadata!$B$2:$S$451,13,0)</f>
        <v>OKI</v>
      </c>
      <c r="Q2330" s="0" t="n">
        <f aca="false">VLOOKUP($D2330,metadata!$B$2:$S$451,14,0)</f>
        <v>26.2166666666667</v>
      </c>
      <c r="R2330" s="0" t="n">
        <f aca="false">VLOOKUP($D2330,metadata!$B$2:$S$451,15,0)</f>
        <v>127.916666666667</v>
      </c>
      <c r="S2330" s="0" t="str">
        <f aca="false">VLOOKUP($D2330,metadata!$B$2:$S$451,16,0)</f>
        <v/>
      </c>
      <c r="T2330" s="0" t="str">
        <f aca="false">VLOOKUP($D2330,metadata!$B$2:$S$451,17,0)</f>
        <v/>
      </c>
      <c r="U2330" s="0" t="str">
        <f aca="false">VLOOKUP($D2330,metadata!$B$2:$S$451,18,0)</f>
        <v/>
      </c>
      <c r="V2330" s="0" t="n">
        <f aca="false">VLOOKUP($D2330,metadata!$B$2:$Z$451,19,0)</f>
        <v>482.5</v>
      </c>
      <c r="W2330" s="0" t="str">
        <f aca="false">VLOOKUP($D2330,metadata!$B$2:$Z$451,20,0)</f>
        <v>acc</v>
      </c>
      <c r="X2330" s="0" t="str">
        <f aca="false">VLOOKUP($D2330,metadata!$B$2:$Z$451,21,0)</f>
        <v/>
      </c>
      <c r="Y2330" s="0" t="str">
        <f aca="false">VLOOKUP($D2330,metadata!$B$2:$Z$451,22,0)</f>
        <v>55-9</v>
      </c>
      <c r="Z2330" s="0" t="str">
        <f aca="false">VLOOKUP($D2330,metadata!$B$2:$Z$451,23,0)</f>
        <v/>
      </c>
      <c r="AA2330" s="0" t="str">
        <f aca="false">VLOOKUP($D2330,metadata!$B$2:$Z$451,24,0)</f>
        <v/>
      </c>
      <c r="AB2330" s="0" t="str">
        <f aca="false">VLOOKUP($D2330,metadata!$B$2:$Z$451,25,0)</f>
        <v/>
      </c>
      <c r="AC2330" s="0" t="n">
        <v>13.9781818181818</v>
      </c>
      <c r="AD2330" s="0" t="n">
        <v>0</v>
      </c>
      <c r="AF2330" s="0" t="n">
        <f aca="false">IF(AE2330="",V2330,AE2330)</f>
        <v>482.5</v>
      </c>
      <c r="AG2330" s="0" t="n">
        <v>14</v>
      </c>
      <c r="AH2330" s="0" t="n">
        <v>2012</v>
      </c>
      <c r="AI2330" s="0" t="s">
        <v>37</v>
      </c>
      <c r="AJ2330" s="0" t="s">
        <v>37</v>
      </c>
    </row>
    <row r="2331" customFormat="false" ht="13.8" hidden="true" customHeight="false" outlineLevel="0" collapsed="false">
      <c r="C2331" s="0" t="n">
        <v>2339</v>
      </c>
      <c r="D2331" s="3" t="str">
        <f aca="false">VLOOKUP(C2331,$A$1:$B$451,2)</f>
        <v>55-OKI</v>
      </c>
      <c r="E2331" s="0" t="str">
        <f aca="false">VLOOKUP($D2331,metadata!$B$2:$S$451,2,0)</f>
        <v>Urbanski, J; Mogi, M; O'Donnell, D; DeCotiis, M; Toma, T; Armbruster, P</v>
      </c>
      <c r="F2331" s="0" t="str">
        <f aca="false">VLOOKUP($D2331,metadata!$B$2:$S$451,3,0)</f>
        <v>Rapid Adaptive Evolution of Photoperiodic Response during Invasion and Range Expansion across a Climatic Gradient</v>
      </c>
      <c r="G2331" s="0" t="str">
        <f aca="false">VLOOKUP($D2331,metadata!$B$2:$S$451,4,0)</f>
        <v>10.1086/664709</v>
      </c>
      <c r="H2331" s="0" t="str">
        <f aca="false">VLOOKUP($D2331,metadata!$B$2:$S$451,5,0)</f>
        <v>y</v>
      </c>
      <c r="I2331" s="0" t="str">
        <f aca="false">VLOOKUP($D2331,metadata!$B$2:$S$451,6,0)</f>
        <v>a</v>
      </c>
      <c r="J2331" s="0" t="str">
        <f aca="false">VLOOKUP($D2331,metadata!$B$2:$S$451,7,0)</f>
        <v>i</v>
      </c>
      <c r="K2331" s="0" t="n">
        <f aca="false">VLOOKUP($D2331,metadata!$B$2:$S$451,8,0)</f>
        <v>21</v>
      </c>
      <c r="L2331" s="0" t="n">
        <f aca="false">VLOOKUP($D2331,metadata!$B$2:$S$451,9,0)</f>
        <v>12</v>
      </c>
      <c r="M2331" s="0" t="str">
        <f aca="false">VLOOKUP($D2331,metadata!$B$2:$S$451,10,0)</f>
        <v/>
      </c>
      <c r="N2331" s="0" t="str">
        <f aca="false">VLOOKUP($D2331,metadata!$B$2:$S$451,11,0)</f>
        <v>Aedes albopictus</v>
      </c>
      <c r="O2331" s="0" t="str">
        <f aca="false">VLOOKUP($D2331,metadata!$B$2:$S$451,12,0)</f>
        <v>diptera</v>
      </c>
      <c r="P2331" s="0" t="str">
        <f aca="false">VLOOKUP($D2331,metadata!$B$2:$S$451,13,0)</f>
        <v>OKI</v>
      </c>
      <c r="Q2331" s="0" t="n">
        <f aca="false">VLOOKUP($D2331,metadata!$B$2:$S$451,14,0)</f>
        <v>26.2166666666667</v>
      </c>
      <c r="R2331" s="0" t="n">
        <f aca="false">VLOOKUP($D2331,metadata!$B$2:$S$451,15,0)</f>
        <v>127.916666666667</v>
      </c>
      <c r="S2331" s="0" t="str">
        <f aca="false">VLOOKUP($D2331,metadata!$B$2:$S$451,16,0)</f>
        <v/>
      </c>
      <c r="T2331" s="0" t="str">
        <f aca="false">VLOOKUP($D2331,metadata!$B$2:$S$451,17,0)</f>
        <v/>
      </c>
      <c r="U2331" s="0" t="str">
        <f aca="false">VLOOKUP($D2331,metadata!$B$2:$S$451,18,0)</f>
        <v/>
      </c>
      <c r="V2331" s="0" t="n">
        <f aca="false">VLOOKUP($D2331,metadata!$B$2:$Z$451,19,0)</f>
        <v>482.5</v>
      </c>
      <c r="W2331" s="0" t="str">
        <f aca="false">VLOOKUP($D2331,metadata!$B$2:$Z$451,20,0)</f>
        <v>acc</v>
      </c>
      <c r="X2331" s="0" t="str">
        <f aca="false">VLOOKUP($D2331,metadata!$B$2:$Z$451,21,0)</f>
        <v/>
      </c>
      <c r="Y2331" s="0" t="str">
        <f aca="false">VLOOKUP($D2331,metadata!$B$2:$Z$451,22,0)</f>
        <v>55-9</v>
      </c>
      <c r="Z2331" s="0" t="str">
        <f aca="false">VLOOKUP($D2331,metadata!$B$2:$Z$451,23,0)</f>
        <v/>
      </c>
      <c r="AA2331" s="0" t="str">
        <f aca="false">VLOOKUP($D2331,metadata!$B$2:$Z$451,24,0)</f>
        <v/>
      </c>
      <c r="AB2331" s="0" t="str">
        <f aca="false">VLOOKUP($D2331,metadata!$B$2:$Z$451,25,0)</f>
        <v/>
      </c>
      <c r="AC2331" s="0" t="n">
        <v>14.1672727272727</v>
      </c>
      <c r="AD2331" s="0" t="n">
        <v>0</v>
      </c>
      <c r="AF2331" s="0" t="n">
        <f aca="false">IF(AE2331="",V2331,AE2331)</f>
        <v>482.5</v>
      </c>
      <c r="AG2331" s="0" t="n">
        <v>14.25</v>
      </c>
      <c r="AH2331" s="0" t="n">
        <v>2012</v>
      </c>
      <c r="AI2331" s="0" t="s">
        <v>37</v>
      </c>
      <c r="AJ2331" s="0" t="s">
        <v>37</v>
      </c>
    </row>
    <row r="2332" customFormat="false" ht="13.8" hidden="true" customHeight="false" outlineLevel="0" collapsed="false">
      <c r="C2332" s="0" t="n">
        <v>2340</v>
      </c>
      <c r="D2332" s="3" t="str">
        <f aca="false">VLOOKUP(C2332,$A$1:$B$451,2)</f>
        <v>55-OKI</v>
      </c>
      <c r="E2332" s="0" t="str">
        <f aca="false">VLOOKUP($D2332,metadata!$B$2:$S$451,2,0)</f>
        <v>Urbanski, J; Mogi, M; O'Donnell, D; DeCotiis, M; Toma, T; Armbruster, P</v>
      </c>
      <c r="F2332" s="0" t="str">
        <f aca="false">VLOOKUP($D2332,metadata!$B$2:$S$451,3,0)</f>
        <v>Rapid Adaptive Evolution of Photoperiodic Response during Invasion and Range Expansion across a Climatic Gradient</v>
      </c>
      <c r="G2332" s="0" t="str">
        <f aca="false">VLOOKUP($D2332,metadata!$B$2:$S$451,4,0)</f>
        <v>10.1086/664709</v>
      </c>
      <c r="H2332" s="0" t="str">
        <f aca="false">VLOOKUP($D2332,metadata!$B$2:$S$451,5,0)</f>
        <v>y</v>
      </c>
      <c r="I2332" s="0" t="str">
        <f aca="false">VLOOKUP($D2332,metadata!$B$2:$S$451,6,0)</f>
        <v>a</v>
      </c>
      <c r="J2332" s="0" t="str">
        <f aca="false">VLOOKUP($D2332,metadata!$B$2:$S$451,7,0)</f>
        <v>i</v>
      </c>
      <c r="K2332" s="0" t="n">
        <f aca="false">VLOOKUP($D2332,metadata!$B$2:$S$451,8,0)</f>
        <v>21</v>
      </c>
      <c r="L2332" s="0" t="n">
        <f aca="false">VLOOKUP($D2332,metadata!$B$2:$S$451,9,0)</f>
        <v>12</v>
      </c>
      <c r="M2332" s="0" t="str">
        <f aca="false">VLOOKUP($D2332,metadata!$B$2:$S$451,10,0)</f>
        <v/>
      </c>
      <c r="N2332" s="0" t="str">
        <f aca="false">VLOOKUP($D2332,metadata!$B$2:$S$451,11,0)</f>
        <v>Aedes albopictus</v>
      </c>
      <c r="O2332" s="0" t="str">
        <f aca="false">VLOOKUP($D2332,metadata!$B$2:$S$451,12,0)</f>
        <v>diptera</v>
      </c>
      <c r="P2332" s="0" t="str">
        <f aca="false">VLOOKUP($D2332,metadata!$B$2:$S$451,13,0)</f>
        <v>OKI</v>
      </c>
      <c r="Q2332" s="0" t="n">
        <f aca="false">VLOOKUP($D2332,metadata!$B$2:$S$451,14,0)</f>
        <v>26.2166666666667</v>
      </c>
      <c r="R2332" s="0" t="n">
        <f aca="false">VLOOKUP($D2332,metadata!$B$2:$S$451,15,0)</f>
        <v>127.916666666667</v>
      </c>
      <c r="S2332" s="0" t="str">
        <f aca="false">VLOOKUP($D2332,metadata!$B$2:$S$451,16,0)</f>
        <v/>
      </c>
      <c r="T2332" s="0" t="str">
        <f aca="false">VLOOKUP($D2332,metadata!$B$2:$S$451,17,0)</f>
        <v/>
      </c>
      <c r="U2332" s="0" t="str">
        <f aca="false">VLOOKUP($D2332,metadata!$B$2:$S$451,18,0)</f>
        <v/>
      </c>
      <c r="V2332" s="0" t="n">
        <f aca="false">VLOOKUP($D2332,metadata!$B$2:$Z$451,19,0)</f>
        <v>482.5</v>
      </c>
      <c r="W2332" s="0" t="str">
        <f aca="false">VLOOKUP($D2332,metadata!$B$2:$Z$451,20,0)</f>
        <v>acc</v>
      </c>
      <c r="X2332" s="0" t="str">
        <f aca="false">VLOOKUP($D2332,metadata!$B$2:$Z$451,21,0)</f>
        <v/>
      </c>
      <c r="Y2332" s="0" t="str">
        <f aca="false">VLOOKUP($D2332,metadata!$B$2:$Z$451,22,0)</f>
        <v>55-9</v>
      </c>
      <c r="Z2332" s="0" t="str">
        <f aca="false">VLOOKUP($D2332,metadata!$B$2:$Z$451,23,0)</f>
        <v/>
      </c>
      <c r="AA2332" s="0" t="str">
        <f aca="false">VLOOKUP($D2332,metadata!$B$2:$Z$451,24,0)</f>
        <v/>
      </c>
      <c r="AB2332" s="0" t="str">
        <f aca="false">VLOOKUP($D2332,metadata!$B$2:$Z$451,25,0)</f>
        <v/>
      </c>
      <c r="AC2332" s="0" t="n">
        <v>14.4727272727272</v>
      </c>
      <c r="AD2332" s="0" t="n">
        <v>6.23916811091854</v>
      </c>
      <c r="AF2332" s="0" t="n">
        <f aca="false">IF(AE2332="",V2332,AE2332)</f>
        <v>482.5</v>
      </c>
      <c r="AG2332" s="0" t="n">
        <v>14.5</v>
      </c>
      <c r="AH2332" s="0" t="n">
        <v>2012</v>
      </c>
      <c r="AI2332" s="0" t="s">
        <v>37</v>
      </c>
      <c r="AJ2332" s="0" t="s">
        <v>37</v>
      </c>
    </row>
    <row r="2333" customFormat="false" ht="13.8" hidden="true" customHeight="false" outlineLevel="0" collapsed="false">
      <c r="C2333" s="0" t="n">
        <v>2341</v>
      </c>
      <c r="D2333" s="3" t="str">
        <f aca="false">VLOOKUP(C2333,$A$1:$B$451,2)</f>
        <v>55-OKI</v>
      </c>
      <c r="E2333" s="0" t="str">
        <f aca="false">VLOOKUP($D2333,metadata!$B$2:$S$451,2,0)</f>
        <v>Urbanski, J; Mogi, M; O'Donnell, D; DeCotiis, M; Toma, T; Armbruster, P</v>
      </c>
      <c r="F2333" s="0" t="str">
        <f aca="false">VLOOKUP($D2333,metadata!$B$2:$S$451,3,0)</f>
        <v>Rapid Adaptive Evolution of Photoperiodic Response during Invasion and Range Expansion across a Climatic Gradient</v>
      </c>
      <c r="G2333" s="0" t="str">
        <f aca="false">VLOOKUP($D2333,metadata!$B$2:$S$451,4,0)</f>
        <v>10.1086/664709</v>
      </c>
      <c r="H2333" s="0" t="str">
        <f aca="false">VLOOKUP($D2333,metadata!$B$2:$S$451,5,0)</f>
        <v>y</v>
      </c>
      <c r="I2333" s="0" t="str">
        <f aca="false">VLOOKUP($D2333,metadata!$B$2:$S$451,6,0)</f>
        <v>a</v>
      </c>
      <c r="J2333" s="0" t="str">
        <f aca="false">VLOOKUP($D2333,metadata!$B$2:$S$451,7,0)</f>
        <v>i</v>
      </c>
      <c r="K2333" s="0" t="n">
        <f aca="false">VLOOKUP($D2333,metadata!$B$2:$S$451,8,0)</f>
        <v>21</v>
      </c>
      <c r="L2333" s="0" t="n">
        <f aca="false">VLOOKUP($D2333,metadata!$B$2:$S$451,9,0)</f>
        <v>12</v>
      </c>
      <c r="M2333" s="0" t="str">
        <f aca="false">VLOOKUP($D2333,metadata!$B$2:$S$451,10,0)</f>
        <v/>
      </c>
      <c r="N2333" s="0" t="str">
        <f aca="false">VLOOKUP($D2333,metadata!$B$2:$S$451,11,0)</f>
        <v>Aedes albopictus</v>
      </c>
      <c r="O2333" s="0" t="str">
        <f aca="false">VLOOKUP($D2333,metadata!$B$2:$S$451,12,0)</f>
        <v>diptera</v>
      </c>
      <c r="P2333" s="0" t="str">
        <f aca="false">VLOOKUP($D2333,metadata!$B$2:$S$451,13,0)</f>
        <v>OKI</v>
      </c>
      <c r="Q2333" s="0" t="n">
        <f aca="false">VLOOKUP($D2333,metadata!$B$2:$S$451,14,0)</f>
        <v>26.2166666666667</v>
      </c>
      <c r="R2333" s="0" t="n">
        <f aca="false">VLOOKUP($D2333,metadata!$B$2:$S$451,15,0)</f>
        <v>127.916666666667</v>
      </c>
      <c r="S2333" s="0" t="str">
        <f aca="false">VLOOKUP($D2333,metadata!$B$2:$S$451,16,0)</f>
        <v/>
      </c>
      <c r="T2333" s="0" t="str">
        <f aca="false">VLOOKUP($D2333,metadata!$B$2:$S$451,17,0)</f>
        <v/>
      </c>
      <c r="U2333" s="0" t="str">
        <f aca="false">VLOOKUP($D2333,metadata!$B$2:$S$451,18,0)</f>
        <v/>
      </c>
      <c r="V2333" s="0" t="n">
        <f aca="false">VLOOKUP($D2333,metadata!$B$2:$Z$451,19,0)</f>
        <v>482.5</v>
      </c>
      <c r="W2333" s="0" t="str">
        <f aca="false">VLOOKUP($D2333,metadata!$B$2:$Z$451,20,0)</f>
        <v>acc</v>
      </c>
      <c r="X2333" s="0" t="str">
        <f aca="false">VLOOKUP($D2333,metadata!$B$2:$Z$451,21,0)</f>
        <v/>
      </c>
      <c r="Y2333" s="0" t="str">
        <f aca="false">VLOOKUP($D2333,metadata!$B$2:$Z$451,22,0)</f>
        <v>55-9</v>
      </c>
      <c r="Z2333" s="0" t="str">
        <f aca="false">VLOOKUP($D2333,metadata!$B$2:$Z$451,23,0)</f>
        <v/>
      </c>
      <c r="AA2333" s="0" t="str">
        <f aca="false">VLOOKUP($D2333,metadata!$B$2:$Z$451,24,0)</f>
        <v/>
      </c>
      <c r="AB2333" s="0" t="str">
        <f aca="false">VLOOKUP($D2333,metadata!$B$2:$Z$451,25,0)</f>
        <v/>
      </c>
      <c r="AC2333" s="0" t="n">
        <v>15.970909090909</v>
      </c>
      <c r="AD2333" s="0" t="n">
        <v>0.693240901213172</v>
      </c>
      <c r="AF2333" s="0" t="n">
        <f aca="false">IF(AE2333="",V2333,AE2333)</f>
        <v>482.5</v>
      </c>
      <c r="AG2333" s="0" t="n">
        <v>16</v>
      </c>
      <c r="AH2333" s="0" t="n">
        <v>2012</v>
      </c>
      <c r="AI2333" s="0" t="s">
        <v>37</v>
      </c>
      <c r="AJ2333" s="0" t="s">
        <v>37</v>
      </c>
    </row>
    <row r="2334" customFormat="false" ht="13.8" hidden="true" customHeight="false" outlineLevel="0" collapsed="false">
      <c r="C2334" s="0" t="n">
        <v>2342</v>
      </c>
      <c r="D2334" s="3" t="str">
        <f aca="false">VLOOKUP(C2334,$A$1:$B$451,2)</f>
        <v>55-SHI</v>
      </c>
      <c r="E2334" s="0" t="str">
        <f aca="false">VLOOKUP($D2334,metadata!$B$2:$S$451,2,0)</f>
        <v>Urbanski, J; Mogi, M; O'Donnell, D; DeCotiis, M; Toma, T; Armbruster, P</v>
      </c>
      <c r="F2334" s="0" t="str">
        <f aca="false">VLOOKUP($D2334,metadata!$B$2:$S$451,3,0)</f>
        <v>Rapid Adaptive Evolution of Photoperiodic Response during Invasion and Range Expansion across a Climatic Gradient</v>
      </c>
      <c r="G2334" s="0" t="str">
        <f aca="false">VLOOKUP($D2334,metadata!$B$2:$S$451,4,0)</f>
        <v>10.1086/664709</v>
      </c>
      <c r="H2334" s="0" t="str">
        <f aca="false">VLOOKUP($D2334,metadata!$B$2:$S$451,5,0)</f>
        <v>y</v>
      </c>
      <c r="I2334" s="0" t="str">
        <f aca="false">VLOOKUP($D2334,metadata!$B$2:$S$451,6,0)</f>
        <v>a</v>
      </c>
      <c r="J2334" s="0" t="str">
        <f aca="false">VLOOKUP($D2334,metadata!$B$2:$S$451,7,0)</f>
        <v>i</v>
      </c>
      <c r="K2334" s="0" t="n">
        <f aca="false">VLOOKUP($D2334,metadata!$B$2:$S$451,8,0)</f>
        <v>21</v>
      </c>
      <c r="L2334" s="0" t="n">
        <f aca="false">VLOOKUP($D2334,metadata!$B$2:$S$451,9,0)</f>
        <v>12</v>
      </c>
      <c r="M2334" s="0" t="str">
        <f aca="false">VLOOKUP($D2334,metadata!$B$2:$S$451,10,0)</f>
        <v/>
      </c>
      <c r="N2334" s="0" t="str">
        <f aca="false">VLOOKUP($D2334,metadata!$B$2:$S$451,11,0)</f>
        <v>Aedes albopictus</v>
      </c>
      <c r="O2334" s="0" t="str">
        <f aca="false">VLOOKUP($D2334,metadata!$B$2:$S$451,12,0)</f>
        <v>diptera</v>
      </c>
      <c r="P2334" s="0" t="str">
        <f aca="false">VLOOKUP($D2334,metadata!$B$2:$S$451,13,0)</f>
        <v>SHI</v>
      </c>
      <c r="Q2334" s="0" t="n">
        <f aca="false">VLOOKUP($D2334,metadata!$B$2:$S$451,14,0)</f>
        <v>34.0166666666667</v>
      </c>
      <c r="R2334" s="0" t="n">
        <f aca="false">VLOOKUP($D2334,metadata!$B$2:$S$451,15,0)</f>
        <v>130.933333333333</v>
      </c>
      <c r="S2334" s="0" t="str">
        <f aca="false">VLOOKUP($D2334,metadata!$B$2:$S$451,16,0)</f>
        <v/>
      </c>
      <c r="T2334" s="0" t="str">
        <f aca="false">VLOOKUP($D2334,metadata!$B$2:$S$451,17,0)</f>
        <v/>
      </c>
      <c r="U2334" s="0" t="str">
        <f aca="false">VLOOKUP($D2334,metadata!$B$2:$S$451,18,0)</f>
        <v/>
      </c>
      <c r="V2334" s="0" t="n">
        <f aca="false">VLOOKUP($D2334,metadata!$B$2:$Z$451,19,0)</f>
        <v>494.5</v>
      </c>
      <c r="W2334" s="0" t="str">
        <f aca="false">VLOOKUP($D2334,metadata!$B$2:$Z$451,20,0)</f>
        <v>acc</v>
      </c>
      <c r="X2334" s="0" t="str">
        <f aca="false">VLOOKUP($D2334,metadata!$B$2:$Z$451,21,0)</f>
        <v/>
      </c>
      <c r="Y2334" s="0" t="str">
        <f aca="false">VLOOKUP($D2334,metadata!$B$2:$Z$451,22,0)</f>
        <v>55-10</v>
      </c>
      <c r="Z2334" s="0" t="str">
        <f aca="false">VLOOKUP($D2334,metadata!$B$2:$Z$451,23,0)</f>
        <v/>
      </c>
      <c r="AA2334" s="0" t="str">
        <f aca="false">VLOOKUP($D2334,metadata!$B$2:$Z$451,24,0)</f>
        <v/>
      </c>
      <c r="AB2334" s="0" t="str">
        <f aca="false">VLOOKUP($D2334,metadata!$B$2:$Z$451,25,0)</f>
        <v/>
      </c>
      <c r="AC2334" s="0" t="n">
        <v>8.01117142946892</v>
      </c>
      <c r="AD2334" s="0" t="n">
        <v>90.3115263907887</v>
      </c>
      <c r="AF2334" s="0" t="n">
        <f aca="false">IF(AE2334="",V2334,AE2334)</f>
        <v>494.5</v>
      </c>
      <c r="AG2334" s="0" t="n">
        <v>8</v>
      </c>
      <c r="AH2334" s="0" t="n">
        <v>2012</v>
      </c>
      <c r="AI2334" s="0" t="s">
        <v>37</v>
      </c>
      <c r="AJ2334" s="0" t="s">
        <v>37</v>
      </c>
    </row>
    <row r="2335" customFormat="false" ht="13.8" hidden="true" customHeight="false" outlineLevel="0" collapsed="false">
      <c r="C2335" s="0" t="n">
        <v>2343</v>
      </c>
      <c r="D2335" s="3" t="str">
        <f aca="false">VLOOKUP(C2335,$A$1:$B$451,2)</f>
        <v>55-SHI</v>
      </c>
      <c r="E2335" s="0" t="str">
        <f aca="false">VLOOKUP($D2335,metadata!$B$2:$S$451,2,0)</f>
        <v>Urbanski, J; Mogi, M; O'Donnell, D; DeCotiis, M; Toma, T; Armbruster, P</v>
      </c>
      <c r="F2335" s="0" t="str">
        <f aca="false">VLOOKUP($D2335,metadata!$B$2:$S$451,3,0)</f>
        <v>Rapid Adaptive Evolution of Photoperiodic Response during Invasion and Range Expansion across a Climatic Gradient</v>
      </c>
      <c r="G2335" s="0" t="str">
        <f aca="false">VLOOKUP($D2335,metadata!$B$2:$S$451,4,0)</f>
        <v>10.1086/664709</v>
      </c>
      <c r="H2335" s="0" t="str">
        <f aca="false">VLOOKUP($D2335,metadata!$B$2:$S$451,5,0)</f>
        <v>y</v>
      </c>
      <c r="I2335" s="0" t="str">
        <f aca="false">VLOOKUP($D2335,metadata!$B$2:$S$451,6,0)</f>
        <v>a</v>
      </c>
      <c r="J2335" s="0" t="str">
        <f aca="false">VLOOKUP($D2335,metadata!$B$2:$S$451,7,0)</f>
        <v>i</v>
      </c>
      <c r="K2335" s="0" t="n">
        <f aca="false">VLOOKUP($D2335,metadata!$B$2:$S$451,8,0)</f>
        <v>21</v>
      </c>
      <c r="L2335" s="0" t="n">
        <f aca="false">VLOOKUP($D2335,metadata!$B$2:$S$451,9,0)</f>
        <v>12</v>
      </c>
      <c r="M2335" s="0" t="str">
        <f aca="false">VLOOKUP($D2335,metadata!$B$2:$S$451,10,0)</f>
        <v/>
      </c>
      <c r="N2335" s="0" t="str">
        <f aca="false">VLOOKUP($D2335,metadata!$B$2:$S$451,11,0)</f>
        <v>Aedes albopictus</v>
      </c>
      <c r="O2335" s="0" t="str">
        <f aca="false">VLOOKUP($D2335,metadata!$B$2:$S$451,12,0)</f>
        <v>diptera</v>
      </c>
      <c r="P2335" s="0" t="str">
        <f aca="false">VLOOKUP($D2335,metadata!$B$2:$S$451,13,0)</f>
        <v>SHI</v>
      </c>
      <c r="Q2335" s="0" t="n">
        <f aca="false">VLOOKUP($D2335,metadata!$B$2:$S$451,14,0)</f>
        <v>34.0166666666667</v>
      </c>
      <c r="R2335" s="0" t="n">
        <f aca="false">VLOOKUP($D2335,metadata!$B$2:$S$451,15,0)</f>
        <v>130.933333333333</v>
      </c>
      <c r="S2335" s="0" t="str">
        <f aca="false">VLOOKUP($D2335,metadata!$B$2:$S$451,16,0)</f>
        <v/>
      </c>
      <c r="T2335" s="0" t="str">
        <f aca="false">VLOOKUP($D2335,metadata!$B$2:$S$451,17,0)</f>
        <v/>
      </c>
      <c r="U2335" s="0" t="str">
        <f aca="false">VLOOKUP($D2335,metadata!$B$2:$S$451,18,0)</f>
        <v/>
      </c>
      <c r="V2335" s="0" t="n">
        <f aca="false">VLOOKUP($D2335,metadata!$B$2:$Z$451,19,0)</f>
        <v>494.5</v>
      </c>
      <c r="W2335" s="0" t="str">
        <f aca="false">VLOOKUP($D2335,metadata!$B$2:$Z$451,20,0)</f>
        <v>acc</v>
      </c>
      <c r="X2335" s="0" t="str">
        <f aca="false">VLOOKUP($D2335,metadata!$B$2:$Z$451,21,0)</f>
        <v/>
      </c>
      <c r="Y2335" s="0" t="str">
        <f aca="false">VLOOKUP($D2335,metadata!$B$2:$Z$451,22,0)</f>
        <v>55-10</v>
      </c>
      <c r="Z2335" s="0" t="str">
        <f aca="false">VLOOKUP($D2335,metadata!$B$2:$Z$451,23,0)</f>
        <v/>
      </c>
      <c r="AA2335" s="0" t="str">
        <f aca="false">VLOOKUP($D2335,metadata!$B$2:$Z$451,24,0)</f>
        <v/>
      </c>
      <c r="AB2335" s="0" t="str">
        <f aca="false">VLOOKUP($D2335,metadata!$B$2:$Z$451,25,0)</f>
        <v/>
      </c>
      <c r="AC2335" s="0" t="n">
        <v>11.9887943023425</v>
      </c>
      <c r="AD2335" s="0" t="n">
        <v>84.8937257802438</v>
      </c>
      <c r="AF2335" s="0" t="n">
        <f aca="false">IF(AE2335="",V2335,AE2335)</f>
        <v>494.5</v>
      </c>
      <c r="AG2335" s="0" t="n">
        <v>12</v>
      </c>
      <c r="AH2335" s="0" t="n">
        <v>2012</v>
      </c>
      <c r="AI2335" s="0" t="s">
        <v>37</v>
      </c>
      <c r="AJ2335" s="0" t="s">
        <v>37</v>
      </c>
    </row>
    <row r="2336" customFormat="false" ht="13.8" hidden="true" customHeight="false" outlineLevel="0" collapsed="false">
      <c r="C2336" s="0" t="n">
        <v>2344</v>
      </c>
      <c r="D2336" s="3" t="str">
        <f aca="false">VLOOKUP(C2336,$A$1:$B$451,2)</f>
        <v>55-SHI</v>
      </c>
      <c r="E2336" s="0" t="str">
        <f aca="false">VLOOKUP($D2336,metadata!$B$2:$S$451,2,0)</f>
        <v>Urbanski, J; Mogi, M; O'Donnell, D; DeCotiis, M; Toma, T; Armbruster, P</v>
      </c>
      <c r="F2336" s="0" t="str">
        <f aca="false">VLOOKUP($D2336,metadata!$B$2:$S$451,3,0)</f>
        <v>Rapid Adaptive Evolution of Photoperiodic Response during Invasion and Range Expansion across a Climatic Gradient</v>
      </c>
      <c r="G2336" s="0" t="str">
        <f aca="false">VLOOKUP($D2336,metadata!$B$2:$S$451,4,0)</f>
        <v>10.1086/664709</v>
      </c>
      <c r="H2336" s="0" t="str">
        <f aca="false">VLOOKUP($D2336,metadata!$B$2:$S$451,5,0)</f>
        <v>y</v>
      </c>
      <c r="I2336" s="0" t="str">
        <f aca="false">VLOOKUP($D2336,metadata!$B$2:$S$451,6,0)</f>
        <v>a</v>
      </c>
      <c r="J2336" s="0" t="str">
        <f aca="false">VLOOKUP($D2336,metadata!$B$2:$S$451,7,0)</f>
        <v>i</v>
      </c>
      <c r="K2336" s="0" t="n">
        <f aca="false">VLOOKUP($D2336,metadata!$B$2:$S$451,8,0)</f>
        <v>21</v>
      </c>
      <c r="L2336" s="0" t="n">
        <f aca="false">VLOOKUP($D2336,metadata!$B$2:$S$451,9,0)</f>
        <v>12</v>
      </c>
      <c r="M2336" s="0" t="str">
        <f aca="false">VLOOKUP($D2336,metadata!$B$2:$S$451,10,0)</f>
        <v/>
      </c>
      <c r="N2336" s="0" t="str">
        <f aca="false">VLOOKUP($D2336,metadata!$B$2:$S$451,11,0)</f>
        <v>Aedes albopictus</v>
      </c>
      <c r="O2336" s="0" t="str">
        <f aca="false">VLOOKUP($D2336,metadata!$B$2:$S$451,12,0)</f>
        <v>diptera</v>
      </c>
      <c r="P2336" s="0" t="str">
        <f aca="false">VLOOKUP($D2336,metadata!$B$2:$S$451,13,0)</f>
        <v>SHI</v>
      </c>
      <c r="Q2336" s="0" t="n">
        <f aca="false">VLOOKUP($D2336,metadata!$B$2:$S$451,14,0)</f>
        <v>34.0166666666667</v>
      </c>
      <c r="R2336" s="0" t="n">
        <f aca="false">VLOOKUP($D2336,metadata!$B$2:$S$451,15,0)</f>
        <v>130.933333333333</v>
      </c>
      <c r="S2336" s="0" t="str">
        <f aca="false">VLOOKUP($D2336,metadata!$B$2:$S$451,16,0)</f>
        <v/>
      </c>
      <c r="T2336" s="0" t="str">
        <f aca="false">VLOOKUP($D2336,metadata!$B$2:$S$451,17,0)</f>
        <v/>
      </c>
      <c r="U2336" s="0" t="str">
        <f aca="false">VLOOKUP($D2336,metadata!$B$2:$S$451,18,0)</f>
        <v/>
      </c>
      <c r="V2336" s="0" t="n">
        <f aca="false">VLOOKUP($D2336,metadata!$B$2:$Z$451,19,0)</f>
        <v>494.5</v>
      </c>
      <c r="W2336" s="0" t="str">
        <f aca="false">VLOOKUP($D2336,metadata!$B$2:$Z$451,20,0)</f>
        <v>acc</v>
      </c>
      <c r="X2336" s="0" t="str">
        <f aca="false">VLOOKUP($D2336,metadata!$B$2:$Z$451,21,0)</f>
        <v/>
      </c>
      <c r="Y2336" s="0" t="str">
        <f aca="false">VLOOKUP($D2336,metadata!$B$2:$Z$451,22,0)</f>
        <v>55-10</v>
      </c>
      <c r="Z2336" s="0" t="str">
        <f aca="false">VLOOKUP($D2336,metadata!$B$2:$Z$451,23,0)</f>
        <v/>
      </c>
      <c r="AA2336" s="0" t="str">
        <f aca="false">VLOOKUP($D2336,metadata!$B$2:$Z$451,24,0)</f>
        <v/>
      </c>
      <c r="AB2336" s="0" t="str">
        <f aca="false">VLOOKUP($D2336,metadata!$B$2:$Z$451,25,0)</f>
        <v/>
      </c>
      <c r="AC2336" s="0" t="n">
        <v>12.529980381462</v>
      </c>
      <c r="AD2336" s="0" t="n">
        <v>79.7811976160763</v>
      </c>
      <c r="AF2336" s="0" t="n">
        <f aca="false">IF(AE2336="",V2336,AE2336)</f>
        <v>494.5</v>
      </c>
      <c r="AG2336" s="0" t="n">
        <v>12.5</v>
      </c>
      <c r="AH2336" s="0" t="n">
        <v>2012</v>
      </c>
      <c r="AI2336" s="0" t="s">
        <v>37</v>
      </c>
      <c r="AJ2336" s="0" t="s">
        <v>37</v>
      </c>
    </row>
    <row r="2337" customFormat="false" ht="13.8" hidden="true" customHeight="false" outlineLevel="0" collapsed="false">
      <c r="C2337" s="0" t="n">
        <v>2345</v>
      </c>
      <c r="D2337" s="3" t="str">
        <f aca="false">VLOOKUP(C2337,$A$1:$B$451,2)</f>
        <v>55-SHI</v>
      </c>
      <c r="E2337" s="0" t="str">
        <f aca="false">VLOOKUP($D2337,metadata!$B$2:$S$451,2,0)</f>
        <v>Urbanski, J; Mogi, M; O'Donnell, D; DeCotiis, M; Toma, T; Armbruster, P</v>
      </c>
      <c r="F2337" s="0" t="str">
        <f aca="false">VLOOKUP($D2337,metadata!$B$2:$S$451,3,0)</f>
        <v>Rapid Adaptive Evolution of Photoperiodic Response during Invasion and Range Expansion across a Climatic Gradient</v>
      </c>
      <c r="G2337" s="0" t="str">
        <f aca="false">VLOOKUP($D2337,metadata!$B$2:$S$451,4,0)</f>
        <v>10.1086/664709</v>
      </c>
      <c r="H2337" s="0" t="str">
        <f aca="false">VLOOKUP($D2337,metadata!$B$2:$S$451,5,0)</f>
        <v>y</v>
      </c>
      <c r="I2337" s="0" t="str">
        <f aca="false">VLOOKUP($D2337,metadata!$B$2:$S$451,6,0)</f>
        <v>a</v>
      </c>
      <c r="J2337" s="0" t="str">
        <f aca="false">VLOOKUP($D2337,metadata!$B$2:$S$451,7,0)</f>
        <v>i</v>
      </c>
      <c r="K2337" s="0" t="n">
        <f aca="false">VLOOKUP($D2337,metadata!$B$2:$S$451,8,0)</f>
        <v>21</v>
      </c>
      <c r="L2337" s="0" t="n">
        <f aca="false">VLOOKUP($D2337,metadata!$B$2:$S$451,9,0)</f>
        <v>12</v>
      </c>
      <c r="M2337" s="0" t="str">
        <f aca="false">VLOOKUP($D2337,metadata!$B$2:$S$451,10,0)</f>
        <v/>
      </c>
      <c r="N2337" s="0" t="str">
        <f aca="false">VLOOKUP($D2337,metadata!$B$2:$S$451,11,0)</f>
        <v>Aedes albopictus</v>
      </c>
      <c r="O2337" s="0" t="str">
        <f aca="false">VLOOKUP($D2337,metadata!$B$2:$S$451,12,0)</f>
        <v>diptera</v>
      </c>
      <c r="P2337" s="0" t="str">
        <f aca="false">VLOOKUP($D2337,metadata!$B$2:$S$451,13,0)</f>
        <v>SHI</v>
      </c>
      <c r="Q2337" s="0" t="n">
        <f aca="false">VLOOKUP($D2337,metadata!$B$2:$S$451,14,0)</f>
        <v>34.0166666666667</v>
      </c>
      <c r="R2337" s="0" t="n">
        <f aca="false">VLOOKUP($D2337,metadata!$B$2:$S$451,15,0)</f>
        <v>130.933333333333</v>
      </c>
      <c r="S2337" s="0" t="str">
        <f aca="false">VLOOKUP($D2337,metadata!$B$2:$S$451,16,0)</f>
        <v/>
      </c>
      <c r="T2337" s="0" t="str">
        <f aca="false">VLOOKUP($D2337,metadata!$B$2:$S$451,17,0)</f>
        <v/>
      </c>
      <c r="U2337" s="0" t="str">
        <f aca="false">VLOOKUP($D2337,metadata!$B$2:$S$451,18,0)</f>
        <v/>
      </c>
      <c r="V2337" s="0" t="n">
        <f aca="false">VLOOKUP($D2337,metadata!$B$2:$Z$451,19,0)</f>
        <v>494.5</v>
      </c>
      <c r="W2337" s="0" t="str">
        <f aca="false">VLOOKUP($D2337,metadata!$B$2:$Z$451,20,0)</f>
        <v>acc</v>
      </c>
      <c r="X2337" s="0" t="str">
        <f aca="false">VLOOKUP($D2337,metadata!$B$2:$Z$451,21,0)</f>
        <v/>
      </c>
      <c r="Y2337" s="0" t="str">
        <f aca="false">VLOOKUP($D2337,metadata!$B$2:$Z$451,22,0)</f>
        <v>55-10</v>
      </c>
      <c r="Z2337" s="0" t="str">
        <f aca="false">VLOOKUP($D2337,metadata!$B$2:$Z$451,23,0)</f>
        <v/>
      </c>
      <c r="AA2337" s="0" t="str">
        <f aca="false">VLOOKUP($D2337,metadata!$B$2:$Z$451,24,0)</f>
        <v/>
      </c>
      <c r="AB2337" s="0" t="str">
        <f aca="false">VLOOKUP($D2337,metadata!$B$2:$Z$451,25,0)</f>
        <v/>
      </c>
      <c r="AC2337" s="0" t="n">
        <v>12.761153581454</v>
      </c>
      <c r="AD2337" s="0" t="n">
        <v>60.559885087341</v>
      </c>
      <c r="AF2337" s="0" t="n">
        <f aca="false">IF(AE2337="",V2337,AE2337)</f>
        <v>494.5</v>
      </c>
      <c r="AG2337" s="0" t="n">
        <v>12.75</v>
      </c>
      <c r="AH2337" s="0" t="n">
        <v>2012</v>
      </c>
      <c r="AI2337" s="0" t="s">
        <v>37</v>
      </c>
      <c r="AJ2337" s="0" t="s">
        <v>37</v>
      </c>
    </row>
    <row r="2338" customFormat="false" ht="13.8" hidden="true" customHeight="false" outlineLevel="0" collapsed="false">
      <c r="C2338" s="0" t="n">
        <v>2346</v>
      </c>
      <c r="D2338" s="3" t="str">
        <f aca="false">VLOOKUP(C2338,$A$1:$B$451,2)</f>
        <v>55-SHI</v>
      </c>
      <c r="E2338" s="0" t="str">
        <f aca="false">VLOOKUP($D2338,metadata!$B$2:$S$451,2,0)</f>
        <v>Urbanski, J; Mogi, M; O'Donnell, D; DeCotiis, M; Toma, T; Armbruster, P</v>
      </c>
      <c r="F2338" s="0" t="str">
        <f aca="false">VLOOKUP($D2338,metadata!$B$2:$S$451,3,0)</f>
        <v>Rapid Adaptive Evolution of Photoperiodic Response during Invasion and Range Expansion across a Climatic Gradient</v>
      </c>
      <c r="G2338" s="0" t="str">
        <f aca="false">VLOOKUP($D2338,metadata!$B$2:$S$451,4,0)</f>
        <v>10.1086/664709</v>
      </c>
      <c r="H2338" s="0" t="str">
        <f aca="false">VLOOKUP($D2338,metadata!$B$2:$S$451,5,0)</f>
        <v>y</v>
      </c>
      <c r="I2338" s="0" t="str">
        <f aca="false">VLOOKUP($D2338,metadata!$B$2:$S$451,6,0)</f>
        <v>a</v>
      </c>
      <c r="J2338" s="0" t="str">
        <f aca="false">VLOOKUP($D2338,metadata!$B$2:$S$451,7,0)</f>
        <v>i</v>
      </c>
      <c r="K2338" s="0" t="n">
        <f aca="false">VLOOKUP($D2338,metadata!$B$2:$S$451,8,0)</f>
        <v>21</v>
      </c>
      <c r="L2338" s="0" t="n">
        <f aca="false">VLOOKUP($D2338,metadata!$B$2:$S$451,9,0)</f>
        <v>12</v>
      </c>
      <c r="M2338" s="0" t="str">
        <f aca="false">VLOOKUP($D2338,metadata!$B$2:$S$451,10,0)</f>
        <v/>
      </c>
      <c r="N2338" s="0" t="str">
        <f aca="false">VLOOKUP($D2338,metadata!$B$2:$S$451,11,0)</f>
        <v>Aedes albopictus</v>
      </c>
      <c r="O2338" s="0" t="str">
        <f aca="false">VLOOKUP($D2338,metadata!$B$2:$S$451,12,0)</f>
        <v>diptera</v>
      </c>
      <c r="P2338" s="0" t="str">
        <f aca="false">VLOOKUP($D2338,metadata!$B$2:$S$451,13,0)</f>
        <v>SHI</v>
      </c>
      <c r="Q2338" s="0" t="n">
        <f aca="false">VLOOKUP($D2338,metadata!$B$2:$S$451,14,0)</f>
        <v>34.0166666666667</v>
      </c>
      <c r="R2338" s="0" t="n">
        <f aca="false">VLOOKUP($D2338,metadata!$B$2:$S$451,15,0)</f>
        <v>130.933333333333</v>
      </c>
      <c r="S2338" s="0" t="str">
        <f aca="false">VLOOKUP($D2338,metadata!$B$2:$S$451,16,0)</f>
        <v/>
      </c>
      <c r="T2338" s="0" t="str">
        <f aca="false">VLOOKUP($D2338,metadata!$B$2:$S$451,17,0)</f>
        <v/>
      </c>
      <c r="U2338" s="0" t="str">
        <f aca="false">VLOOKUP($D2338,metadata!$B$2:$S$451,18,0)</f>
        <v/>
      </c>
      <c r="V2338" s="0" t="n">
        <f aca="false">VLOOKUP($D2338,metadata!$B$2:$Z$451,19,0)</f>
        <v>494.5</v>
      </c>
      <c r="W2338" s="0" t="str">
        <f aca="false">VLOOKUP($D2338,metadata!$B$2:$Z$451,20,0)</f>
        <v>acc</v>
      </c>
      <c r="X2338" s="0" t="str">
        <f aca="false">VLOOKUP($D2338,metadata!$B$2:$Z$451,21,0)</f>
        <v/>
      </c>
      <c r="Y2338" s="0" t="str">
        <f aca="false">VLOOKUP($D2338,metadata!$B$2:$Z$451,22,0)</f>
        <v>55-10</v>
      </c>
      <c r="Z2338" s="0" t="str">
        <f aca="false">VLOOKUP($D2338,metadata!$B$2:$Z$451,23,0)</f>
        <v/>
      </c>
      <c r="AA2338" s="0" t="str">
        <f aca="false">VLOOKUP($D2338,metadata!$B$2:$Z$451,24,0)</f>
        <v/>
      </c>
      <c r="AB2338" s="0" t="str">
        <f aca="false">VLOOKUP($D2338,metadata!$B$2:$Z$451,25,0)</f>
        <v/>
      </c>
      <c r="AC2338" s="0" t="n">
        <v>12.9963475822365</v>
      </c>
      <c r="AD2338" s="0" t="n">
        <v>55.7883253992957</v>
      </c>
      <c r="AF2338" s="0" t="n">
        <f aca="false">IF(AE2338="",V2338,AE2338)</f>
        <v>494.5</v>
      </c>
      <c r="AG2338" s="0" t="n">
        <v>13</v>
      </c>
      <c r="AH2338" s="0" t="n">
        <v>2012</v>
      </c>
      <c r="AI2338" s="0" t="s">
        <v>37</v>
      </c>
      <c r="AJ2338" s="0" t="s">
        <v>37</v>
      </c>
    </row>
    <row r="2339" customFormat="false" ht="13.8" hidden="true" customHeight="false" outlineLevel="0" collapsed="false">
      <c r="C2339" s="0" t="n">
        <v>2347</v>
      </c>
      <c r="D2339" s="3" t="str">
        <f aca="false">VLOOKUP(C2339,$A$1:$B$451,2)</f>
        <v>55-SHI</v>
      </c>
      <c r="E2339" s="0" t="str">
        <f aca="false">VLOOKUP($D2339,metadata!$B$2:$S$451,2,0)</f>
        <v>Urbanski, J; Mogi, M; O'Donnell, D; DeCotiis, M; Toma, T; Armbruster, P</v>
      </c>
      <c r="F2339" s="0" t="str">
        <f aca="false">VLOOKUP($D2339,metadata!$B$2:$S$451,3,0)</f>
        <v>Rapid Adaptive Evolution of Photoperiodic Response during Invasion and Range Expansion across a Climatic Gradient</v>
      </c>
      <c r="G2339" s="0" t="str">
        <f aca="false">VLOOKUP($D2339,metadata!$B$2:$S$451,4,0)</f>
        <v>10.1086/664709</v>
      </c>
      <c r="H2339" s="0" t="str">
        <f aca="false">VLOOKUP($D2339,metadata!$B$2:$S$451,5,0)</f>
        <v>y</v>
      </c>
      <c r="I2339" s="0" t="str">
        <f aca="false">VLOOKUP($D2339,metadata!$B$2:$S$451,6,0)</f>
        <v>a</v>
      </c>
      <c r="J2339" s="0" t="str">
        <f aca="false">VLOOKUP($D2339,metadata!$B$2:$S$451,7,0)</f>
        <v>i</v>
      </c>
      <c r="K2339" s="0" t="n">
        <f aca="false">VLOOKUP($D2339,metadata!$B$2:$S$451,8,0)</f>
        <v>21</v>
      </c>
      <c r="L2339" s="0" t="n">
        <f aca="false">VLOOKUP($D2339,metadata!$B$2:$S$451,9,0)</f>
        <v>12</v>
      </c>
      <c r="M2339" s="0" t="str">
        <f aca="false">VLOOKUP($D2339,metadata!$B$2:$S$451,10,0)</f>
        <v/>
      </c>
      <c r="N2339" s="0" t="str">
        <f aca="false">VLOOKUP($D2339,metadata!$B$2:$S$451,11,0)</f>
        <v>Aedes albopictus</v>
      </c>
      <c r="O2339" s="0" t="str">
        <f aca="false">VLOOKUP($D2339,metadata!$B$2:$S$451,12,0)</f>
        <v>diptera</v>
      </c>
      <c r="P2339" s="0" t="str">
        <f aca="false">VLOOKUP($D2339,metadata!$B$2:$S$451,13,0)</f>
        <v>SHI</v>
      </c>
      <c r="Q2339" s="0" t="n">
        <f aca="false">VLOOKUP($D2339,metadata!$B$2:$S$451,14,0)</f>
        <v>34.0166666666667</v>
      </c>
      <c r="R2339" s="0" t="n">
        <f aca="false">VLOOKUP($D2339,metadata!$B$2:$S$451,15,0)</f>
        <v>130.933333333333</v>
      </c>
      <c r="S2339" s="0" t="str">
        <f aca="false">VLOOKUP($D2339,metadata!$B$2:$S$451,16,0)</f>
        <v/>
      </c>
      <c r="T2339" s="0" t="str">
        <f aca="false">VLOOKUP($D2339,metadata!$B$2:$S$451,17,0)</f>
        <v/>
      </c>
      <c r="U2339" s="0" t="str">
        <f aca="false">VLOOKUP($D2339,metadata!$B$2:$S$451,18,0)</f>
        <v/>
      </c>
      <c r="V2339" s="0" t="n">
        <f aca="false">VLOOKUP($D2339,metadata!$B$2:$Z$451,19,0)</f>
        <v>494.5</v>
      </c>
      <c r="W2339" s="0" t="str">
        <f aca="false">VLOOKUP($D2339,metadata!$B$2:$Z$451,20,0)</f>
        <v>acc</v>
      </c>
      <c r="X2339" s="0" t="str">
        <f aca="false">VLOOKUP($D2339,metadata!$B$2:$Z$451,21,0)</f>
        <v/>
      </c>
      <c r="Y2339" s="0" t="str">
        <f aca="false">VLOOKUP($D2339,metadata!$B$2:$Z$451,22,0)</f>
        <v>55-10</v>
      </c>
      <c r="Z2339" s="0" t="str">
        <f aca="false">VLOOKUP($D2339,metadata!$B$2:$Z$451,23,0)</f>
        <v/>
      </c>
      <c r="AA2339" s="0" t="str">
        <f aca="false">VLOOKUP($D2339,metadata!$B$2:$Z$451,24,0)</f>
        <v/>
      </c>
      <c r="AB2339" s="0" t="str">
        <f aca="false">VLOOKUP($D2339,metadata!$B$2:$Z$451,25,0)</f>
        <v/>
      </c>
      <c r="AC2339" s="0" t="n">
        <v>13.4770388858269</v>
      </c>
      <c r="AD2339" s="0" t="n">
        <v>33.2726976774735</v>
      </c>
      <c r="AF2339" s="0" t="n">
        <f aca="false">IF(AE2339="",V2339,AE2339)</f>
        <v>494.5</v>
      </c>
      <c r="AG2339" s="0" t="n">
        <v>13.25</v>
      </c>
      <c r="AH2339" s="0" t="n">
        <v>2012</v>
      </c>
      <c r="AI2339" s="0" t="s">
        <v>37</v>
      </c>
      <c r="AJ2339" s="0" t="s">
        <v>37</v>
      </c>
    </row>
    <row r="2340" customFormat="false" ht="13.8" hidden="true" customHeight="false" outlineLevel="0" collapsed="false">
      <c r="C2340" s="0" t="n">
        <v>2348</v>
      </c>
      <c r="D2340" s="3" t="str">
        <f aca="false">VLOOKUP(C2340,$A$1:$B$451,2)</f>
        <v>55-SHI</v>
      </c>
      <c r="E2340" s="0" t="str">
        <f aca="false">VLOOKUP($D2340,metadata!$B$2:$S$451,2,0)</f>
        <v>Urbanski, J; Mogi, M; O'Donnell, D; DeCotiis, M; Toma, T; Armbruster, P</v>
      </c>
      <c r="F2340" s="0" t="str">
        <f aca="false">VLOOKUP($D2340,metadata!$B$2:$S$451,3,0)</f>
        <v>Rapid Adaptive Evolution of Photoperiodic Response during Invasion and Range Expansion across a Climatic Gradient</v>
      </c>
      <c r="G2340" s="0" t="str">
        <f aca="false">VLOOKUP($D2340,metadata!$B$2:$S$451,4,0)</f>
        <v>10.1086/664709</v>
      </c>
      <c r="H2340" s="0" t="str">
        <f aca="false">VLOOKUP($D2340,metadata!$B$2:$S$451,5,0)</f>
        <v>y</v>
      </c>
      <c r="I2340" s="0" t="str">
        <f aca="false">VLOOKUP($D2340,metadata!$B$2:$S$451,6,0)</f>
        <v>a</v>
      </c>
      <c r="J2340" s="0" t="str">
        <f aca="false">VLOOKUP($D2340,metadata!$B$2:$S$451,7,0)</f>
        <v>i</v>
      </c>
      <c r="K2340" s="0" t="n">
        <f aca="false">VLOOKUP($D2340,metadata!$B$2:$S$451,8,0)</f>
        <v>21</v>
      </c>
      <c r="L2340" s="0" t="n">
        <f aca="false">VLOOKUP($D2340,metadata!$B$2:$S$451,9,0)</f>
        <v>12</v>
      </c>
      <c r="M2340" s="0" t="str">
        <f aca="false">VLOOKUP($D2340,metadata!$B$2:$S$451,10,0)</f>
        <v/>
      </c>
      <c r="N2340" s="0" t="str">
        <f aca="false">VLOOKUP($D2340,metadata!$B$2:$S$451,11,0)</f>
        <v>Aedes albopictus</v>
      </c>
      <c r="O2340" s="0" t="str">
        <f aca="false">VLOOKUP($D2340,metadata!$B$2:$S$451,12,0)</f>
        <v>diptera</v>
      </c>
      <c r="P2340" s="0" t="str">
        <f aca="false">VLOOKUP($D2340,metadata!$B$2:$S$451,13,0)</f>
        <v>SHI</v>
      </c>
      <c r="Q2340" s="0" t="n">
        <f aca="false">VLOOKUP($D2340,metadata!$B$2:$S$451,14,0)</f>
        <v>34.0166666666667</v>
      </c>
      <c r="R2340" s="0" t="n">
        <f aca="false">VLOOKUP($D2340,metadata!$B$2:$S$451,15,0)</f>
        <v>130.933333333333</v>
      </c>
      <c r="S2340" s="0" t="str">
        <f aca="false">VLOOKUP($D2340,metadata!$B$2:$S$451,16,0)</f>
        <v/>
      </c>
      <c r="T2340" s="0" t="str">
        <f aca="false">VLOOKUP($D2340,metadata!$B$2:$S$451,17,0)</f>
        <v/>
      </c>
      <c r="U2340" s="0" t="str">
        <f aca="false">VLOOKUP($D2340,metadata!$B$2:$S$451,18,0)</f>
        <v/>
      </c>
      <c r="V2340" s="0" t="n">
        <f aca="false">VLOOKUP($D2340,metadata!$B$2:$Z$451,19,0)</f>
        <v>494.5</v>
      </c>
      <c r="W2340" s="0" t="str">
        <f aca="false">VLOOKUP($D2340,metadata!$B$2:$Z$451,20,0)</f>
        <v>acc</v>
      </c>
      <c r="X2340" s="0" t="str">
        <f aca="false">VLOOKUP($D2340,metadata!$B$2:$Z$451,21,0)</f>
        <v/>
      </c>
      <c r="Y2340" s="0" t="str">
        <f aca="false">VLOOKUP($D2340,metadata!$B$2:$Z$451,22,0)</f>
        <v>55-10</v>
      </c>
      <c r="Z2340" s="0" t="str">
        <f aca="false">VLOOKUP($D2340,metadata!$B$2:$Z$451,23,0)</f>
        <v/>
      </c>
      <c r="AA2340" s="0" t="str">
        <f aca="false">VLOOKUP($D2340,metadata!$B$2:$Z$451,24,0)</f>
        <v/>
      </c>
      <c r="AB2340" s="0" t="str">
        <f aca="false">VLOOKUP($D2340,metadata!$B$2:$Z$451,25,0)</f>
        <v/>
      </c>
      <c r="AC2340" s="0" t="n">
        <v>13.2388292844516</v>
      </c>
      <c r="AD2340" s="0" t="n">
        <v>27.2069427350012</v>
      </c>
      <c r="AF2340" s="0" t="n">
        <f aca="false">IF(AE2340="",V2340,AE2340)</f>
        <v>494.5</v>
      </c>
      <c r="AG2340" s="0" t="n">
        <v>13.5</v>
      </c>
      <c r="AH2340" s="0" t="n">
        <v>2012</v>
      </c>
      <c r="AI2340" s="0" t="s">
        <v>37</v>
      </c>
      <c r="AJ2340" s="0" t="s">
        <v>37</v>
      </c>
    </row>
    <row r="2341" customFormat="false" ht="13.8" hidden="true" customHeight="false" outlineLevel="0" collapsed="false">
      <c r="C2341" s="0" t="n">
        <v>2349</v>
      </c>
      <c r="D2341" s="3" t="str">
        <f aca="false">VLOOKUP(C2341,$A$1:$B$451,2)</f>
        <v>55-SHI</v>
      </c>
      <c r="E2341" s="0" t="str">
        <f aca="false">VLOOKUP($D2341,metadata!$B$2:$S$451,2,0)</f>
        <v>Urbanski, J; Mogi, M; O'Donnell, D; DeCotiis, M; Toma, T; Armbruster, P</v>
      </c>
      <c r="F2341" s="0" t="str">
        <f aca="false">VLOOKUP($D2341,metadata!$B$2:$S$451,3,0)</f>
        <v>Rapid Adaptive Evolution of Photoperiodic Response during Invasion and Range Expansion across a Climatic Gradient</v>
      </c>
      <c r="G2341" s="0" t="str">
        <f aca="false">VLOOKUP($D2341,metadata!$B$2:$S$451,4,0)</f>
        <v>10.1086/664709</v>
      </c>
      <c r="H2341" s="0" t="str">
        <f aca="false">VLOOKUP($D2341,metadata!$B$2:$S$451,5,0)</f>
        <v>y</v>
      </c>
      <c r="I2341" s="0" t="str">
        <f aca="false">VLOOKUP($D2341,metadata!$B$2:$S$451,6,0)</f>
        <v>a</v>
      </c>
      <c r="J2341" s="0" t="str">
        <f aca="false">VLOOKUP($D2341,metadata!$B$2:$S$451,7,0)</f>
        <v>i</v>
      </c>
      <c r="K2341" s="0" t="n">
        <f aca="false">VLOOKUP($D2341,metadata!$B$2:$S$451,8,0)</f>
        <v>21</v>
      </c>
      <c r="L2341" s="0" t="n">
        <f aca="false">VLOOKUP($D2341,metadata!$B$2:$S$451,9,0)</f>
        <v>12</v>
      </c>
      <c r="M2341" s="0" t="str">
        <f aca="false">VLOOKUP($D2341,metadata!$B$2:$S$451,10,0)</f>
        <v/>
      </c>
      <c r="N2341" s="0" t="str">
        <f aca="false">VLOOKUP($D2341,metadata!$B$2:$S$451,11,0)</f>
        <v>Aedes albopictus</v>
      </c>
      <c r="O2341" s="0" t="str">
        <f aca="false">VLOOKUP($D2341,metadata!$B$2:$S$451,12,0)</f>
        <v>diptera</v>
      </c>
      <c r="P2341" s="0" t="str">
        <f aca="false">VLOOKUP($D2341,metadata!$B$2:$S$451,13,0)</f>
        <v>SHI</v>
      </c>
      <c r="Q2341" s="0" t="n">
        <f aca="false">VLOOKUP($D2341,metadata!$B$2:$S$451,14,0)</f>
        <v>34.0166666666667</v>
      </c>
      <c r="R2341" s="0" t="n">
        <f aca="false">VLOOKUP($D2341,metadata!$B$2:$S$451,15,0)</f>
        <v>130.933333333333</v>
      </c>
      <c r="S2341" s="0" t="str">
        <f aca="false">VLOOKUP($D2341,metadata!$B$2:$S$451,16,0)</f>
        <v/>
      </c>
      <c r="T2341" s="0" t="str">
        <f aca="false">VLOOKUP($D2341,metadata!$B$2:$S$451,17,0)</f>
        <v/>
      </c>
      <c r="U2341" s="0" t="str">
        <f aca="false">VLOOKUP($D2341,metadata!$B$2:$S$451,18,0)</f>
        <v/>
      </c>
      <c r="V2341" s="0" t="n">
        <f aca="false">VLOOKUP($D2341,metadata!$B$2:$Z$451,19,0)</f>
        <v>494.5</v>
      </c>
      <c r="W2341" s="0" t="str">
        <f aca="false">VLOOKUP($D2341,metadata!$B$2:$Z$451,20,0)</f>
        <v>acc</v>
      </c>
      <c r="X2341" s="0" t="str">
        <f aca="false">VLOOKUP($D2341,metadata!$B$2:$Z$451,21,0)</f>
        <v/>
      </c>
      <c r="Y2341" s="0" t="str">
        <f aca="false">VLOOKUP($D2341,metadata!$B$2:$Z$451,22,0)</f>
        <v>55-10</v>
      </c>
      <c r="Z2341" s="0" t="str">
        <f aca="false">VLOOKUP($D2341,metadata!$B$2:$Z$451,23,0)</f>
        <v/>
      </c>
      <c r="AA2341" s="0" t="str">
        <f aca="false">VLOOKUP($D2341,metadata!$B$2:$Z$451,24,0)</f>
        <v/>
      </c>
      <c r="AB2341" s="0" t="str">
        <f aca="false">VLOOKUP($D2341,metadata!$B$2:$Z$451,25,0)</f>
        <v/>
      </c>
      <c r="AC2341" s="0" t="n">
        <v>13.7813404001953</v>
      </c>
      <c r="AD2341" s="0" t="n">
        <v>26.8562649387884</v>
      </c>
      <c r="AF2341" s="0" t="n">
        <f aca="false">IF(AE2341="",V2341,AE2341)</f>
        <v>494.5</v>
      </c>
      <c r="AG2341" s="0" t="n">
        <v>13.75</v>
      </c>
      <c r="AH2341" s="0" t="n">
        <v>2012</v>
      </c>
      <c r="AI2341" s="0" t="s">
        <v>37</v>
      </c>
      <c r="AJ2341" s="0" t="s">
        <v>37</v>
      </c>
    </row>
    <row r="2342" customFormat="false" ht="13.8" hidden="true" customHeight="false" outlineLevel="0" collapsed="false">
      <c r="C2342" s="0" t="n">
        <v>2350</v>
      </c>
      <c r="D2342" s="3" t="str">
        <f aca="false">VLOOKUP(C2342,$A$1:$B$451,2)</f>
        <v>55-SHI</v>
      </c>
      <c r="E2342" s="0" t="str">
        <f aca="false">VLOOKUP($D2342,metadata!$B$2:$S$451,2,0)</f>
        <v>Urbanski, J; Mogi, M; O'Donnell, D; DeCotiis, M; Toma, T; Armbruster, P</v>
      </c>
      <c r="F2342" s="0" t="str">
        <f aca="false">VLOOKUP($D2342,metadata!$B$2:$S$451,3,0)</f>
        <v>Rapid Adaptive Evolution of Photoperiodic Response during Invasion and Range Expansion across a Climatic Gradient</v>
      </c>
      <c r="G2342" s="0" t="str">
        <f aca="false">VLOOKUP($D2342,metadata!$B$2:$S$451,4,0)</f>
        <v>10.1086/664709</v>
      </c>
      <c r="H2342" s="0" t="str">
        <f aca="false">VLOOKUP($D2342,metadata!$B$2:$S$451,5,0)</f>
        <v>y</v>
      </c>
      <c r="I2342" s="0" t="str">
        <f aca="false">VLOOKUP($D2342,metadata!$B$2:$S$451,6,0)</f>
        <v>a</v>
      </c>
      <c r="J2342" s="0" t="str">
        <f aca="false">VLOOKUP($D2342,metadata!$B$2:$S$451,7,0)</f>
        <v>i</v>
      </c>
      <c r="K2342" s="0" t="n">
        <f aca="false">VLOOKUP($D2342,metadata!$B$2:$S$451,8,0)</f>
        <v>21</v>
      </c>
      <c r="L2342" s="0" t="n">
        <f aca="false">VLOOKUP($D2342,metadata!$B$2:$S$451,9,0)</f>
        <v>12</v>
      </c>
      <c r="M2342" s="0" t="str">
        <f aca="false">VLOOKUP($D2342,metadata!$B$2:$S$451,10,0)</f>
        <v/>
      </c>
      <c r="N2342" s="0" t="str">
        <f aca="false">VLOOKUP($D2342,metadata!$B$2:$S$451,11,0)</f>
        <v>Aedes albopictus</v>
      </c>
      <c r="O2342" s="0" t="str">
        <f aca="false">VLOOKUP($D2342,metadata!$B$2:$S$451,12,0)</f>
        <v>diptera</v>
      </c>
      <c r="P2342" s="0" t="str">
        <f aca="false">VLOOKUP($D2342,metadata!$B$2:$S$451,13,0)</f>
        <v>SHI</v>
      </c>
      <c r="Q2342" s="0" t="n">
        <f aca="false">VLOOKUP($D2342,metadata!$B$2:$S$451,14,0)</f>
        <v>34.0166666666667</v>
      </c>
      <c r="R2342" s="0" t="n">
        <f aca="false">VLOOKUP($D2342,metadata!$B$2:$S$451,15,0)</f>
        <v>130.933333333333</v>
      </c>
      <c r="S2342" s="0" t="str">
        <f aca="false">VLOOKUP($D2342,metadata!$B$2:$S$451,16,0)</f>
        <v/>
      </c>
      <c r="T2342" s="0" t="str">
        <f aca="false">VLOOKUP($D2342,metadata!$B$2:$S$451,17,0)</f>
        <v/>
      </c>
      <c r="U2342" s="0" t="str">
        <f aca="false">VLOOKUP($D2342,metadata!$B$2:$S$451,18,0)</f>
        <v/>
      </c>
      <c r="V2342" s="0" t="n">
        <f aca="false">VLOOKUP($D2342,metadata!$B$2:$Z$451,19,0)</f>
        <v>494.5</v>
      </c>
      <c r="W2342" s="0" t="str">
        <f aca="false">VLOOKUP($D2342,metadata!$B$2:$Z$451,20,0)</f>
        <v>acc</v>
      </c>
      <c r="X2342" s="0" t="str">
        <f aca="false">VLOOKUP($D2342,metadata!$B$2:$Z$451,21,0)</f>
        <v/>
      </c>
      <c r="Y2342" s="0" t="str">
        <f aca="false">VLOOKUP($D2342,metadata!$B$2:$Z$451,22,0)</f>
        <v>55-10</v>
      </c>
      <c r="Z2342" s="0" t="str">
        <f aca="false">VLOOKUP($D2342,metadata!$B$2:$Z$451,23,0)</f>
        <v/>
      </c>
      <c r="AA2342" s="0" t="str">
        <f aca="false">VLOOKUP($D2342,metadata!$B$2:$Z$451,24,0)</f>
        <v/>
      </c>
      <c r="AB2342" s="0" t="s">
        <v>54</v>
      </c>
      <c r="AC2342" s="0" t="n">
        <v>13.9847335219987</v>
      </c>
      <c r="AD2342" s="0" t="n">
        <v>7.800296419831</v>
      </c>
      <c r="AF2342" s="0" t="n">
        <f aca="false">IF(AE2342="",V2342,AE2342)</f>
        <v>494.5</v>
      </c>
      <c r="AG2342" s="0" t="n">
        <v>14</v>
      </c>
      <c r="AH2342" s="0" t="n">
        <v>2012</v>
      </c>
      <c r="AI2342" s="0" t="s">
        <v>37</v>
      </c>
      <c r="AJ2342" s="0" t="s">
        <v>37</v>
      </c>
    </row>
    <row r="2343" customFormat="false" ht="13.8" hidden="true" customHeight="false" outlineLevel="0" collapsed="false">
      <c r="C2343" s="0" t="n">
        <v>2353</v>
      </c>
      <c r="D2343" s="3" t="str">
        <f aca="false">VLOOKUP(C2343,$A$1:$B$451,2)</f>
        <v>55-SHI</v>
      </c>
      <c r="E2343" s="0" t="str">
        <f aca="false">VLOOKUP($D2343,metadata!$B$2:$S$451,2,0)</f>
        <v>Urbanski, J; Mogi, M; O'Donnell, D; DeCotiis, M; Toma, T; Armbruster, P</v>
      </c>
      <c r="F2343" s="0" t="str">
        <f aca="false">VLOOKUP($D2343,metadata!$B$2:$S$451,3,0)</f>
        <v>Rapid Adaptive Evolution of Photoperiodic Response during Invasion and Range Expansion across a Climatic Gradient</v>
      </c>
      <c r="G2343" s="0" t="str">
        <f aca="false">VLOOKUP($D2343,metadata!$B$2:$S$451,4,0)</f>
        <v>10.1086/664709</v>
      </c>
      <c r="H2343" s="0" t="str">
        <f aca="false">VLOOKUP($D2343,metadata!$B$2:$S$451,5,0)</f>
        <v>y</v>
      </c>
      <c r="I2343" s="0" t="str">
        <f aca="false">VLOOKUP($D2343,metadata!$B$2:$S$451,6,0)</f>
        <v>a</v>
      </c>
      <c r="J2343" s="0" t="str">
        <f aca="false">VLOOKUP($D2343,metadata!$B$2:$S$451,7,0)</f>
        <v>i</v>
      </c>
      <c r="K2343" s="0" t="n">
        <f aca="false">VLOOKUP($D2343,metadata!$B$2:$S$451,8,0)</f>
        <v>21</v>
      </c>
      <c r="L2343" s="0" t="n">
        <f aca="false">VLOOKUP($D2343,metadata!$B$2:$S$451,9,0)</f>
        <v>12</v>
      </c>
      <c r="M2343" s="0" t="str">
        <f aca="false">VLOOKUP($D2343,metadata!$B$2:$S$451,10,0)</f>
        <v/>
      </c>
      <c r="N2343" s="0" t="str">
        <f aca="false">VLOOKUP($D2343,metadata!$B$2:$S$451,11,0)</f>
        <v>Aedes albopictus</v>
      </c>
      <c r="O2343" s="0" t="str">
        <f aca="false">VLOOKUP($D2343,metadata!$B$2:$S$451,12,0)</f>
        <v>diptera</v>
      </c>
      <c r="P2343" s="0" t="str">
        <f aca="false">VLOOKUP($D2343,metadata!$B$2:$S$451,13,0)</f>
        <v>SHI</v>
      </c>
      <c r="Q2343" s="0" t="n">
        <f aca="false">VLOOKUP($D2343,metadata!$B$2:$S$451,14,0)</f>
        <v>34.0166666666667</v>
      </c>
      <c r="R2343" s="0" t="n">
        <f aca="false">VLOOKUP($D2343,metadata!$B$2:$S$451,15,0)</f>
        <v>130.933333333333</v>
      </c>
      <c r="S2343" s="0" t="str">
        <f aca="false">VLOOKUP($D2343,metadata!$B$2:$S$451,16,0)</f>
        <v/>
      </c>
      <c r="T2343" s="0" t="str">
        <f aca="false">VLOOKUP($D2343,metadata!$B$2:$S$451,17,0)</f>
        <v/>
      </c>
      <c r="U2343" s="0" t="str">
        <f aca="false">VLOOKUP($D2343,metadata!$B$2:$S$451,18,0)</f>
        <v/>
      </c>
      <c r="V2343" s="0" t="n">
        <f aca="false">VLOOKUP($D2343,metadata!$B$2:$Z$451,19,0)</f>
        <v>494.5</v>
      </c>
      <c r="W2343" s="0" t="str">
        <f aca="false">VLOOKUP($D2343,metadata!$B$2:$Z$451,20,0)</f>
        <v>acc</v>
      </c>
      <c r="X2343" s="0" t="str">
        <f aca="false">VLOOKUP($D2343,metadata!$B$2:$Z$451,21,0)</f>
        <v/>
      </c>
      <c r="Y2343" s="0" t="str">
        <f aca="false">VLOOKUP($D2343,metadata!$B$2:$Z$451,22,0)</f>
        <v>55-10</v>
      </c>
      <c r="Z2343" s="0" t="str">
        <f aca="false">VLOOKUP($D2343,metadata!$B$2:$Z$451,23,0)</f>
        <v/>
      </c>
      <c r="AA2343" s="0" t="str">
        <f aca="false">VLOOKUP($D2343,metadata!$B$2:$Z$451,24,0)</f>
        <v/>
      </c>
      <c r="AB2343" s="0" t="s">
        <v>54</v>
      </c>
      <c r="AC2343" s="0" t="n">
        <v>14.2337947164164</v>
      </c>
      <c r="AD2343" s="0" t="n">
        <v>2.86396385848381</v>
      </c>
      <c r="AF2343" s="0" t="n">
        <f aca="false">IF(AE2343="",V2343,AE2343)</f>
        <v>494.5</v>
      </c>
      <c r="AG2343" s="0" t="n">
        <v>14.25</v>
      </c>
      <c r="AH2343" s="0" t="n">
        <v>2012</v>
      </c>
      <c r="AI2343" s="0" t="s">
        <v>37</v>
      </c>
      <c r="AJ2343" s="0" t="s">
        <v>37</v>
      </c>
    </row>
    <row r="2344" customFormat="false" ht="13.8" hidden="true" customHeight="false" outlineLevel="0" collapsed="false">
      <c r="C2344" s="0" t="n">
        <v>2354</v>
      </c>
      <c r="D2344" s="3" t="str">
        <f aca="false">VLOOKUP(C2344,$A$1:$B$451,2)</f>
        <v>55-UTS</v>
      </c>
      <c r="E2344" s="0" t="str">
        <f aca="false">VLOOKUP($D2344,metadata!$B$2:$S$451,2,0)</f>
        <v>Urbanski, J; Mogi, M; O'Donnell, D; DeCotiis, M; Toma, T; Armbruster, P</v>
      </c>
      <c r="F2344" s="0" t="str">
        <f aca="false">VLOOKUP($D2344,metadata!$B$2:$S$451,3,0)</f>
        <v>Rapid Adaptive Evolution of Photoperiodic Response during Invasion and Range Expansion across a Climatic Gradient</v>
      </c>
      <c r="G2344" s="0" t="str">
        <f aca="false">VLOOKUP($D2344,metadata!$B$2:$S$451,4,0)</f>
        <v>10.1086/664709</v>
      </c>
      <c r="H2344" s="0" t="str">
        <f aca="false">VLOOKUP($D2344,metadata!$B$2:$S$451,5,0)</f>
        <v>y</v>
      </c>
      <c r="I2344" s="0" t="str">
        <f aca="false">VLOOKUP($D2344,metadata!$B$2:$S$451,6,0)</f>
        <v>a</v>
      </c>
      <c r="J2344" s="0" t="str">
        <f aca="false">VLOOKUP($D2344,metadata!$B$2:$S$451,7,0)</f>
        <v>i</v>
      </c>
      <c r="K2344" s="0" t="n">
        <f aca="false">VLOOKUP($D2344,metadata!$B$2:$S$451,8,0)</f>
        <v>21</v>
      </c>
      <c r="L2344" s="0" t="n">
        <f aca="false">VLOOKUP($D2344,metadata!$B$2:$S$451,9,0)</f>
        <v>12</v>
      </c>
      <c r="M2344" s="0" t="str">
        <f aca="false">VLOOKUP($D2344,metadata!$B$2:$S$451,10,0)</f>
        <v/>
      </c>
      <c r="N2344" s="0" t="str">
        <f aca="false">VLOOKUP($D2344,metadata!$B$2:$S$451,11,0)</f>
        <v>Aedes albopictus</v>
      </c>
      <c r="O2344" s="0" t="str">
        <f aca="false">VLOOKUP($D2344,metadata!$B$2:$S$451,12,0)</f>
        <v>diptera</v>
      </c>
      <c r="P2344" s="0" t="str">
        <f aca="false">VLOOKUP($D2344,metadata!$B$2:$S$451,13,0)</f>
        <v>UTS</v>
      </c>
      <c r="Q2344" s="0" t="n">
        <f aca="false">VLOOKUP($D2344,metadata!$B$2:$S$451,14,0)</f>
        <v>36.5333333333333</v>
      </c>
      <c r="R2344" s="0" t="n">
        <f aca="false">VLOOKUP($D2344,metadata!$B$2:$S$451,15,0)</f>
        <v>139.866666666667</v>
      </c>
      <c r="S2344" s="0" t="str">
        <f aca="false">VLOOKUP($D2344,metadata!$B$2:$S$451,16,0)</f>
        <v/>
      </c>
      <c r="T2344" s="0" t="str">
        <f aca="false">VLOOKUP($D2344,metadata!$B$2:$S$451,17,0)</f>
        <v/>
      </c>
      <c r="U2344" s="0" t="str">
        <f aca="false">VLOOKUP($D2344,metadata!$B$2:$S$451,18,0)</f>
        <v/>
      </c>
      <c r="V2344" s="0" t="n">
        <f aca="false">VLOOKUP($D2344,metadata!$B$2:$Z$451,19,0)</f>
        <v>506.5</v>
      </c>
      <c r="W2344" s="0" t="str">
        <f aca="false">VLOOKUP($D2344,metadata!$B$2:$Z$451,20,0)</f>
        <v>acc</v>
      </c>
      <c r="X2344" s="0" t="str">
        <f aca="false">VLOOKUP($D2344,metadata!$B$2:$Z$451,21,0)</f>
        <v/>
      </c>
      <c r="Y2344" s="0" t="str">
        <f aca="false">VLOOKUP($D2344,metadata!$B$2:$Z$451,22,0)</f>
        <v>55-11</v>
      </c>
      <c r="Z2344" s="0" t="str">
        <f aca="false">VLOOKUP($D2344,metadata!$B$2:$Z$451,23,0)</f>
        <v/>
      </c>
      <c r="AA2344" s="0" t="str">
        <f aca="false">VLOOKUP($D2344,metadata!$B$2:$Z$451,24,0)</f>
        <v/>
      </c>
      <c r="AB2344" s="0" t="str">
        <f aca="false">VLOOKUP($D2344,metadata!$B$2:$Z$451,25,0)</f>
        <v/>
      </c>
      <c r="AC2344" s="0" t="n">
        <v>14.4700396083146</v>
      </c>
      <c r="AD2344" s="0" t="n">
        <v>1.86904411743708</v>
      </c>
      <c r="AF2344" s="0" t="n">
        <f aca="false">IF(AE2344="",V2344,AE2344)</f>
        <v>506.5</v>
      </c>
      <c r="AG2344" s="0" t="n">
        <v>14.5</v>
      </c>
      <c r="AH2344" s="0" t="n">
        <v>2012</v>
      </c>
      <c r="AI2344" s="0" t="s">
        <v>37</v>
      </c>
      <c r="AJ2344" s="0" t="s">
        <v>37</v>
      </c>
    </row>
    <row r="2345" customFormat="false" ht="13.8" hidden="true" customHeight="false" outlineLevel="0" collapsed="false">
      <c r="C2345" s="0" t="n">
        <v>2355</v>
      </c>
      <c r="D2345" s="3" t="str">
        <f aca="false">VLOOKUP(C2345,$A$1:$B$451,2)</f>
        <v>55-UTS</v>
      </c>
      <c r="E2345" s="0" t="str">
        <f aca="false">VLOOKUP($D2345,metadata!$B$2:$S$451,2,0)</f>
        <v>Urbanski, J; Mogi, M; O'Donnell, D; DeCotiis, M; Toma, T; Armbruster, P</v>
      </c>
      <c r="F2345" s="0" t="str">
        <f aca="false">VLOOKUP($D2345,metadata!$B$2:$S$451,3,0)</f>
        <v>Rapid Adaptive Evolution of Photoperiodic Response during Invasion and Range Expansion across a Climatic Gradient</v>
      </c>
      <c r="G2345" s="0" t="str">
        <f aca="false">VLOOKUP($D2345,metadata!$B$2:$S$451,4,0)</f>
        <v>10.1086/664709</v>
      </c>
      <c r="H2345" s="0" t="str">
        <f aca="false">VLOOKUP($D2345,metadata!$B$2:$S$451,5,0)</f>
        <v>y</v>
      </c>
      <c r="I2345" s="0" t="str">
        <f aca="false">VLOOKUP($D2345,metadata!$B$2:$S$451,6,0)</f>
        <v>a</v>
      </c>
      <c r="J2345" s="0" t="str">
        <f aca="false">VLOOKUP($D2345,metadata!$B$2:$S$451,7,0)</f>
        <v>i</v>
      </c>
      <c r="K2345" s="0" t="n">
        <f aca="false">VLOOKUP($D2345,metadata!$B$2:$S$451,8,0)</f>
        <v>21</v>
      </c>
      <c r="L2345" s="0" t="n">
        <f aca="false">VLOOKUP($D2345,metadata!$B$2:$S$451,9,0)</f>
        <v>12</v>
      </c>
      <c r="M2345" s="0" t="str">
        <f aca="false">VLOOKUP($D2345,metadata!$B$2:$S$451,10,0)</f>
        <v/>
      </c>
      <c r="N2345" s="0" t="str">
        <f aca="false">VLOOKUP($D2345,metadata!$B$2:$S$451,11,0)</f>
        <v>Aedes albopictus</v>
      </c>
      <c r="O2345" s="0" t="str">
        <f aca="false">VLOOKUP($D2345,metadata!$B$2:$S$451,12,0)</f>
        <v>diptera</v>
      </c>
      <c r="P2345" s="0" t="str">
        <f aca="false">VLOOKUP($D2345,metadata!$B$2:$S$451,13,0)</f>
        <v>UTS</v>
      </c>
      <c r="Q2345" s="0" t="n">
        <f aca="false">VLOOKUP($D2345,metadata!$B$2:$S$451,14,0)</f>
        <v>36.5333333333333</v>
      </c>
      <c r="R2345" s="0" t="n">
        <f aca="false">VLOOKUP($D2345,metadata!$B$2:$S$451,15,0)</f>
        <v>139.866666666667</v>
      </c>
      <c r="S2345" s="0" t="str">
        <f aca="false">VLOOKUP($D2345,metadata!$B$2:$S$451,16,0)</f>
        <v/>
      </c>
      <c r="T2345" s="0" t="str">
        <f aca="false">VLOOKUP($D2345,metadata!$B$2:$S$451,17,0)</f>
        <v/>
      </c>
      <c r="U2345" s="0" t="str">
        <f aca="false">VLOOKUP($D2345,metadata!$B$2:$S$451,18,0)</f>
        <v/>
      </c>
      <c r="V2345" s="0" t="n">
        <f aca="false">VLOOKUP($D2345,metadata!$B$2:$Z$451,19,0)</f>
        <v>506.5</v>
      </c>
      <c r="W2345" s="0" t="str">
        <f aca="false">VLOOKUP($D2345,metadata!$B$2:$Z$451,20,0)</f>
        <v>acc</v>
      </c>
      <c r="X2345" s="0" t="str">
        <f aca="false">VLOOKUP($D2345,metadata!$B$2:$Z$451,21,0)</f>
        <v/>
      </c>
      <c r="Y2345" s="0" t="str">
        <f aca="false">VLOOKUP($D2345,metadata!$B$2:$Z$451,22,0)</f>
        <v>55-11</v>
      </c>
      <c r="Z2345" s="0" t="str">
        <f aca="false">VLOOKUP($D2345,metadata!$B$2:$Z$451,23,0)</f>
        <v/>
      </c>
      <c r="AA2345" s="0" t="str">
        <f aca="false">VLOOKUP($D2345,metadata!$B$2:$Z$451,24,0)</f>
        <v/>
      </c>
      <c r="AB2345" s="0" t="str">
        <f aca="false">VLOOKUP($D2345,metadata!$B$2:$Z$451,25,0)</f>
        <v/>
      </c>
      <c r="AC2345" s="0" t="n">
        <v>15.973225122009</v>
      </c>
      <c r="AD2345" s="0" t="n">
        <v>3.94198395677639</v>
      </c>
      <c r="AF2345" s="0" t="n">
        <f aca="false">IF(AE2345="",V2345,AE2345)</f>
        <v>506.5</v>
      </c>
      <c r="AG2345" s="0" t="n">
        <v>16</v>
      </c>
      <c r="AH2345" s="0" t="n">
        <v>2012</v>
      </c>
      <c r="AI2345" s="0" t="s">
        <v>37</v>
      </c>
      <c r="AJ2345" s="0" t="s">
        <v>37</v>
      </c>
    </row>
    <row r="2346" customFormat="false" ht="13.8" hidden="true" customHeight="false" outlineLevel="0" collapsed="false">
      <c r="C2346" s="0" t="n">
        <v>2356</v>
      </c>
      <c r="D2346" s="3" t="str">
        <f aca="false">VLOOKUP(C2346,$A$1:$B$451,2)</f>
        <v>55-UTS</v>
      </c>
      <c r="E2346" s="0" t="str">
        <f aca="false">VLOOKUP($D2346,metadata!$B$2:$S$451,2,0)</f>
        <v>Urbanski, J; Mogi, M; O'Donnell, D; DeCotiis, M; Toma, T; Armbruster, P</v>
      </c>
      <c r="F2346" s="0" t="str">
        <f aca="false">VLOOKUP($D2346,metadata!$B$2:$S$451,3,0)</f>
        <v>Rapid Adaptive Evolution of Photoperiodic Response during Invasion and Range Expansion across a Climatic Gradient</v>
      </c>
      <c r="G2346" s="0" t="str">
        <f aca="false">VLOOKUP($D2346,metadata!$B$2:$S$451,4,0)</f>
        <v>10.1086/664709</v>
      </c>
      <c r="H2346" s="0" t="str">
        <f aca="false">VLOOKUP($D2346,metadata!$B$2:$S$451,5,0)</f>
        <v>y</v>
      </c>
      <c r="I2346" s="0" t="str">
        <f aca="false">VLOOKUP($D2346,metadata!$B$2:$S$451,6,0)</f>
        <v>a</v>
      </c>
      <c r="J2346" s="0" t="str">
        <f aca="false">VLOOKUP($D2346,metadata!$B$2:$S$451,7,0)</f>
        <v>i</v>
      </c>
      <c r="K2346" s="0" t="n">
        <f aca="false">VLOOKUP($D2346,metadata!$B$2:$S$451,8,0)</f>
        <v>21</v>
      </c>
      <c r="L2346" s="0" t="n">
        <f aca="false">VLOOKUP($D2346,metadata!$B$2:$S$451,9,0)</f>
        <v>12</v>
      </c>
      <c r="M2346" s="0" t="str">
        <f aca="false">VLOOKUP($D2346,metadata!$B$2:$S$451,10,0)</f>
        <v/>
      </c>
      <c r="N2346" s="0" t="str">
        <f aca="false">VLOOKUP($D2346,metadata!$B$2:$S$451,11,0)</f>
        <v>Aedes albopictus</v>
      </c>
      <c r="O2346" s="0" t="str">
        <f aca="false">VLOOKUP($D2346,metadata!$B$2:$S$451,12,0)</f>
        <v>diptera</v>
      </c>
      <c r="P2346" s="0" t="str">
        <f aca="false">VLOOKUP($D2346,metadata!$B$2:$S$451,13,0)</f>
        <v>UTS</v>
      </c>
      <c r="Q2346" s="0" t="n">
        <f aca="false">VLOOKUP($D2346,metadata!$B$2:$S$451,14,0)</f>
        <v>36.5333333333333</v>
      </c>
      <c r="R2346" s="0" t="n">
        <f aca="false">VLOOKUP($D2346,metadata!$B$2:$S$451,15,0)</f>
        <v>139.866666666667</v>
      </c>
      <c r="S2346" s="0" t="str">
        <f aca="false">VLOOKUP($D2346,metadata!$B$2:$S$451,16,0)</f>
        <v/>
      </c>
      <c r="T2346" s="0" t="str">
        <f aca="false">VLOOKUP($D2346,metadata!$B$2:$S$451,17,0)</f>
        <v/>
      </c>
      <c r="U2346" s="0" t="str">
        <f aca="false">VLOOKUP($D2346,metadata!$B$2:$S$451,18,0)</f>
        <v/>
      </c>
      <c r="V2346" s="0" t="n">
        <f aca="false">VLOOKUP($D2346,metadata!$B$2:$Z$451,19,0)</f>
        <v>506.5</v>
      </c>
      <c r="W2346" s="0" t="str">
        <f aca="false">VLOOKUP($D2346,metadata!$B$2:$Z$451,20,0)</f>
        <v>acc</v>
      </c>
      <c r="X2346" s="0" t="str">
        <f aca="false">VLOOKUP($D2346,metadata!$B$2:$Z$451,21,0)</f>
        <v/>
      </c>
      <c r="Y2346" s="0" t="str">
        <f aca="false">VLOOKUP($D2346,metadata!$B$2:$Z$451,22,0)</f>
        <v>55-11</v>
      </c>
      <c r="Z2346" s="0" t="str">
        <f aca="false">VLOOKUP($D2346,metadata!$B$2:$Z$451,23,0)</f>
        <v/>
      </c>
      <c r="AA2346" s="0" t="str">
        <f aca="false">VLOOKUP($D2346,metadata!$B$2:$Z$451,24,0)</f>
        <v/>
      </c>
      <c r="AB2346" s="0" t="str">
        <f aca="false">VLOOKUP($D2346,metadata!$B$2:$Z$451,25,0)</f>
        <v/>
      </c>
      <c r="AC2346" s="0" t="n">
        <v>8.01465201465201</v>
      </c>
      <c r="AD2346" s="0" t="n">
        <v>93.3682373472949</v>
      </c>
      <c r="AF2346" s="0" t="n">
        <f aca="false">IF(AE2346="",V2346,AE2346)</f>
        <v>506.5</v>
      </c>
      <c r="AG2346" s="0" t="n">
        <v>8</v>
      </c>
      <c r="AH2346" s="0" t="n">
        <v>2012</v>
      </c>
      <c r="AI2346" s="0" t="s">
        <v>37</v>
      </c>
      <c r="AJ2346" s="0" t="s">
        <v>37</v>
      </c>
    </row>
    <row r="2347" customFormat="false" ht="13.8" hidden="true" customHeight="false" outlineLevel="0" collapsed="false">
      <c r="C2347" s="0" t="n">
        <v>2357</v>
      </c>
      <c r="D2347" s="3" t="str">
        <f aca="false">VLOOKUP(C2347,$A$1:$B$451,2)</f>
        <v>55-UTS</v>
      </c>
      <c r="E2347" s="0" t="str">
        <f aca="false">VLOOKUP($D2347,metadata!$B$2:$S$451,2,0)</f>
        <v>Urbanski, J; Mogi, M; O'Donnell, D; DeCotiis, M; Toma, T; Armbruster, P</v>
      </c>
      <c r="F2347" s="0" t="str">
        <f aca="false">VLOOKUP($D2347,metadata!$B$2:$S$451,3,0)</f>
        <v>Rapid Adaptive Evolution of Photoperiodic Response during Invasion and Range Expansion across a Climatic Gradient</v>
      </c>
      <c r="G2347" s="0" t="str">
        <f aca="false">VLOOKUP($D2347,metadata!$B$2:$S$451,4,0)</f>
        <v>10.1086/664709</v>
      </c>
      <c r="H2347" s="0" t="str">
        <f aca="false">VLOOKUP($D2347,metadata!$B$2:$S$451,5,0)</f>
        <v>y</v>
      </c>
      <c r="I2347" s="0" t="str">
        <f aca="false">VLOOKUP($D2347,metadata!$B$2:$S$451,6,0)</f>
        <v>a</v>
      </c>
      <c r="J2347" s="0" t="str">
        <f aca="false">VLOOKUP($D2347,metadata!$B$2:$S$451,7,0)</f>
        <v>i</v>
      </c>
      <c r="K2347" s="0" t="n">
        <f aca="false">VLOOKUP($D2347,metadata!$B$2:$S$451,8,0)</f>
        <v>21</v>
      </c>
      <c r="L2347" s="0" t="n">
        <f aca="false">VLOOKUP($D2347,metadata!$B$2:$S$451,9,0)</f>
        <v>12</v>
      </c>
      <c r="M2347" s="0" t="str">
        <f aca="false">VLOOKUP($D2347,metadata!$B$2:$S$451,10,0)</f>
        <v/>
      </c>
      <c r="N2347" s="0" t="str">
        <f aca="false">VLOOKUP($D2347,metadata!$B$2:$S$451,11,0)</f>
        <v>Aedes albopictus</v>
      </c>
      <c r="O2347" s="0" t="str">
        <f aca="false">VLOOKUP($D2347,metadata!$B$2:$S$451,12,0)</f>
        <v>diptera</v>
      </c>
      <c r="P2347" s="0" t="str">
        <f aca="false">VLOOKUP($D2347,metadata!$B$2:$S$451,13,0)</f>
        <v>UTS</v>
      </c>
      <c r="Q2347" s="0" t="n">
        <f aca="false">VLOOKUP($D2347,metadata!$B$2:$S$451,14,0)</f>
        <v>36.5333333333333</v>
      </c>
      <c r="R2347" s="0" t="n">
        <f aca="false">VLOOKUP($D2347,metadata!$B$2:$S$451,15,0)</f>
        <v>139.866666666667</v>
      </c>
      <c r="S2347" s="0" t="str">
        <f aca="false">VLOOKUP($D2347,metadata!$B$2:$S$451,16,0)</f>
        <v/>
      </c>
      <c r="T2347" s="0" t="str">
        <f aca="false">VLOOKUP($D2347,metadata!$B$2:$S$451,17,0)</f>
        <v/>
      </c>
      <c r="U2347" s="0" t="str">
        <f aca="false">VLOOKUP($D2347,metadata!$B$2:$S$451,18,0)</f>
        <v/>
      </c>
      <c r="V2347" s="0" t="n">
        <f aca="false">VLOOKUP($D2347,metadata!$B$2:$Z$451,19,0)</f>
        <v>506.5</v>
      </c>
      <c r="W2347" s="0" t="str">
        <f aca="false">VLOOKUP($D2347,metadata!$B$2:$Z$451,20,0)</f>
        <v>acc</v>
      </c>
      <c r="X2347" s="0" t="str">
        <f aca="false">VLOOKUP($D2347,metadata!$B$2:$Z$451,21,0)</f>
        <v/>
      </c>
      <c r="Y2347" s="0" t="str">
        <f aca="false">VLOOKUP($D2347,metadata!$B$2:$Z$451,22,0)</f>
        <v>55-11</v>
      </c>
      <c r="Z2347" s="0" t="str">
        <f aca="false">VLOOKUP($D2347,metadata!$B$2:$Z$451,23,0)</f>
        <v/>
      </c>
      <c r="AA2347" s="0" t="str">
        <f aca="false">VLOOKUP($D2347,metadata!$B$2:$Z$451,24,0)</f>
        <v/>
      </c>
      <c r="AB2347" s="0" t="str">
        <f aca="false">VLOOKUP($D2347,metadata!$B$2:$Z$451,25,0)</f>
        <v/>
      </c>
      <c r="AC2347" s="0" t="n">
        <v>11.9853479853479</v>
      </c>
      <c r="AD2347" s="0" t="n">
        <v>99.8254799301919</v>
      </c>
      <c r="AF2347" s="0" t="n">
        <f aca="false">IF(AE2347="",V2347,AE2347)</f>
        <v>506.5</v>
      </c>
      <c r="AG2347" s="0" t="n">
        <v>12</v>
      </c>
      <c r="AH2347" s="0" t="n">
        <v>2012</v>
      </c>
      <c r="AI2347" s="0" t="s">
        <v>37</v>
      </c>
      <c r="AJ2347" s="0" t="s">
        <v>37</v>
      </c>
    </row>
    <row r="2348" customFormat="false" ht="13.8" hidden="true" customHeight="false" outlineLevel="0" collapsed="false">
      <c r="C2348" s="0" t="n">
        <v>2358</v>
      </c>
      <c r="D2348" s="3" t="str">
        <f aca="false">VLOOKUP(C2348,$A$1:$B$451,2)</f>
        <v>55-UTS</v>
      </c>
      <c r="E2348" s="0" t="str">
        <f aca="false">VLOOKUP($D2348,metadata!$B$2:$S$451,2,0)</f>
        <v>Urbanski, J; Mogi, M; O'Donnell, D; DeCotiis, M; Toma, T; Armbruster, P</v>
      </c>
      <c r="F2348" s="0" t="str">
        <f aca="false">VLOOKUP($D2348,metadata!$B$2:$S$451,3,0)</f>
        <v>Rapid Adaptive Evolution of Photoperiodic Response during Invasion and Range Expansion across a Climatic Gradient</v>
      </c>
      <c r="G2348" s="0" t="str">
        <f aca="false">VLOOKUP($D2348,metadata!$B$2:$S$451,4,0)</f>
        <v>10.1086/664709</v>
      </c>
      <c r="H2348" s="0" t="str">
        <f aca="false">VLOOKUP($D2348,metadata!$B$2:$S$451,5,0)</f>
        <v>y</v>
      </c>
      <c r="I2348" s="0" t="str">
        <f aca="false">VLOOKUP($D2348,metadata!$B$2:$S$451,6,0)</f>
        <v>a</v>
      </c>
      <c r="J2348" s="0" t="str">
        <f aca="false">VLOOKUP($D2348,metadata!$B$2:$S$451,7,0)</f>
        <v>i</v>
      </c>
      <c r="K2348" s="0" t="n">
        <f aca="false">VLOOKUP($D2348,metadata!$B$2:$S$451,8,0)</f>
        <v>21</v>
      </c>
      <c r="L2348" s="0" t="n">
        <f aca="false">VLOOKUP($D2348,metadata!$B$2:$S$451,9,0)</f>
        <v>12</v>
      </c>
      <c r="M2348" s="0" t="str">
        <f aca="false">VLOOKUP($D2348,metadata!$B$2:$S$451,10,0)</f>
        <v/>
      </c>
      <c r="N2348" s="0" t="str">
        <f aca="false">VLOOKUP($D2348,metadata!$B$2:$S$451,11,0)</f>
        <v>Aedes albopictus</v>
      </c>
      <c r="O2348" s="0" t="str">
        <f aca="false">VLOOKUP($D2348,metadata!$B$2:$S$451,12,0)</f>
        <v>diptera</v>
      </c>
      <c r="P2348" s="0" t="str">
        <f aca="false">VLOOKUP($D2348,metadata!$B$2:$S$451,13,0)</f>
        <v>UTS</v>
      </c>
      <c r="Q2348" s="0" t="n">
        <f aca="false">VLOOKUP($D2348,metadata!$B$2:$S$451,14,0)</f>
        <v>36.5333333333333</v>
      </c>
      <c r="R2348" s="0" t="n">
        <f aca="false">VLOOKUP($D2348,metadata!$B$2:$S$451,15,0)</f>
        <v>139.866666666667</v>
      </c>
      <c r="S2348" s="0" t="str">
        <f aca="false">VLOOKUP($D2348,metadata!$B$2:$S$451,16,0)</f>
        <v/>
      </c>
      <c r="T2348" s="0" t="str">
        <f aca="false">VLOOKUP($D2348,metadata!$B$2:$S$451,17,0)</f>
        <v/>
      </c>
      <c r="U2348" s="0" t="str">
        <f aca="false">VLOOKUP($D2348,metadata!$B$2:$S$451,18,0)</f>
        <v/>
      </c>
      <c r="V2348" s="0" t="n">
        <f aca="false">VLOOKUP($D2348,metadata!$B$2:$Z$451,19,0)</f>
        <v>506.5</v>
      </c>
      <c r="W2348" s="0" t="str">
        <f aca="false">VLOOKUP($D2348,metadata!$B$2:$Z$451,20,0)</f>
        <v>acc</v>
      </c>
      <c r="X2348" s="0" t="str">
        <f aca="false">VLOOKUP($D2348,metadata!$B$2:$Z$451,21,0)</f>
        <v/>
      </c>
      <c r="Y2348" s="0" t="str">
        <f aca="false">VLOOKUP($D2348,metadata!$B$2:$Z$451,22,0)</f>
        <v>55-11</v>
      </c>
      <c r="Z2348" s="0" t="str">
        <f aca="false">VLOOKUP($D2348,metadata!$B$2:$Z$451,23,0)</f>
        <v/>
      </c>
      <c r="AA2348" s="0" t="str">
        <f aca="false">VLOOKUP($D2348,metadata!$B$2:$Z$451,24,0)</f>
        <v/>
      </c>
      <c r="AB2348" s="0" t="str">
        <f aca="false">VLOOKUP($D2348,metadata!$B$2:$Z$451,25,0)</f>
        <v/>
      </c>
      <c r="AC2348" s="0" t="n">
        <v>12.4981684981685</v>
      </c>
      <c r="AD2348" s="0" t="n">
        <v>94.9389179755672</v>
      </c>
      <c r="AF2348" s="0" t="n">
        <f aca="false">IF(AE2348="",V2348,AE2348)</f>
        <v>506.5</v>
      </c>
      <c r="AG2348" s="0" t="n">
        <v>12.5</v>
      </c>
      <c r="AH2348" s="0" t="n">
        <v>2012</v>
      </c>
      <c r="AI2348" s="0" t="s">
        <v>37</v>
      </c>
      <c r="AJ2348" s="0" t="s">
        <v>37</v>
      </c>
    </row>
    <row r="2349" customFormat="false" ht="13.8" hidden="true" customHeight="false" outlineLevel="0" collapsed="false">
      <c r="C2349" s="0" t="n">
        <v>2359</v>
      </c>
      <c r="D2349" s="3" t="str">
        <f aca="false">VLOOKUP(C2349,$A$1:$B$451,2)</f>
        <v>55-UTS</v>
      </c>
      <c r="E2349" s="0" t="str">
        <f aca="false">VLOOKUP($D2349,metadata!$B$2:$S$451,2,0)</f>
        <v>Urbanski, J; Mogi, M; O'Donnell, D; DeCotiis, M; Toma, T; Armbruster, P</v>
      </c>
      <c r="F2349" s="0" t="str">
        <f aca="false">VLOOKUP($D2349,metadata!$B$2:$S$451,3,0)</f>
        <v>Rapid Adaptive Evolution of Photoperiodic Response during Invasion and Range Expansion across a Climatic Gradient</v>
      </c>
      <c r="G2349" s="0" t="str">
        <f aca="false">VLOOKUP($D2349,metadata!$B$2:$S$451,4,0)</f>
        <v>10.1086/664709</v>
      </c>
      <c r="H2349" s="0" t="str">
        <f aca="false">VLOOKUP($D2349,metadata!$B$2:$S$451,5,0)</f>
        <v>y</v>
      </c>
      <c r="I2349" s="0" t="str">
        <f aca="false">VLOOKUP($D2349,metadata!$B$2:$S$451,6,0)</f>
        <v>a</v>
      </c>
      <c r="J2349" s="0" t="str">
        <f aca="false">VLOOKUP($D2349,metadata!$B$2:$S$451,7,0)</f>
        <v>i</v>
      </c>
      <c r="K2349" s="0" t="n">
        <f aca="false">VLOOKUP($D2349,metadata!$B$2:$S$451,8,0)</f>
        <v>21</v>
      </c>
      <c r="L2349" s="0" t="n">
        <f aca="false">VLOOKUP($D2349,metadata!$B$2:$S$451,9,0)</f>
        <v>12</v>
      </c>
      <c r="M2349" s="0" t="str">
        <f aca="false">VLOOKUP($D2349,metadata!$B$2:$S$451,10,0)</f>
        <v/>
      </c>
      <c r="N2349" s="0" t="str">
        <f aca="false">VLOOKUP($D2349,metadata!$B$2:$S$451,11,0)</f>
        <v>Aedes albopictus</v>
      </c>
      <c r="O2349" s="0" t="str">
        <f aca="false">VLOOKUP($D2349,metadata!$B$2:$S$451,12,0)</f>
        <v>diptera</v>
      </c>
      <c r="P2349" s="0" t="str">
        <f aca="false">VLOOKUP($D2349,metadata!$B$2:$S$451,13,0)</f>
        <v>UTS</v>
      </c>
      <c r="Q2349" s="0" t="n">
        <f aca="false">VLOOKUP($D2349,metadata!$B$2:$S$451,14,0)</f>
        <v>36.5333333333333</v>
      </c>
      <c r="R2349" s="0" t="n">
        <f aca="false">VLOOKUP($D2349,metadata!$B$2:$S$451,15,0)</f>
        <v>139.866666666667</v>
      </c>
      <c r="S2349" s="0" t="str">
        <f aca="false">VLOOKUP($D2349,metadata!$B$2:$S$451,16,0)</f>
        <v/>
      </c>
      <c r="T2349" s="0" t="str">
        <f aca="false">VLOOKUP($D2349,metadata!$B$2:$S$451,17,0)</f>
        <v/>
      </c>
      <c r="U2349" s="0" t="str">
        <f aca="false">VLOOKUP($D2349,metadata!$B$2:$S$451,18,0)</f>
        <v/>
      </c>
      <c r="V2349" s="0" t="n">
        <f aca="false">VLOOKUP($D2349,metadata!$B$2:$Z$451,19,0)</f>
        <v>506.5</v>
      </c>
      <c r="W2349" s="0" t="str">
        <f aca="false">VLOOKUP($D2349,metadata!$B$2:$Z$451,20,0)</f>
        <v>acc</v>
      </c>
      <c r="X2349" s="0" t="str">
        <f aca="false">VLOOKUP($D2349,metadata!$B$2:$Z$451,21,0)</f>
        <v/>
      </c>
      <c r="Y2349" s="0" t="str">
        <f aca="false">VLOOKUP($D2349,metadata!$B$2:$Z$451,22,0)</f>
        <v>55-11</v>
      </c>
      <c r="Z2349" s="0" t="str">
        <f aca="false">VLOOKUP($D2349,metadata!$B$2:$Z$451,23,0)</f>
        <v/>
      </c>
      <c r="AA2349" s="0" t="str">
        <f aca="false">VLOOKUP($D2349,metadata!$B$2:$Z$451,24,0)</f>
        <v/>
      </c>
      <c r="AB2349" s="0" t="str">
        <f aca="false">VLOOKUP($D2349,metadata!$B$2:$Z$451,25,0)</f>
        <v/>
      </c>
      <c r="AC2349" s="0" t="n">
        <v>12.7179487179487</v>
      </c>
      <c r="AD2349" s="0" t="n">
        <v>98.4293193717277</v>
      </c>
      <c r="AF2349" s="0" t="n">
        <f aca="false">IF(AE2349="",V2349,AE2349)</f>
        <v>506.5</v>
      </c>
      <c r="AG2349" s="0" t="n">
        <v>12.75</v>
      </c>
      <c r="AH2349" s="0" t="n">
        <v>2012</v>
      </c>
      <c r="AI2349" s="0" t="s">
        <v>37</v>
      </c>
      <c r="AJ2349" s="0" t="s">
        <v>37</v>
      </c>
    </row>
    <row r="2350" customFormat="false" ht="13.8" hidden="true" customHeight="false" outlineLevel="0" collapsed="false">
      <c r="C2350" s="0" t="n">
        <v>2360</v>
      </c>
      <c r="D2350" s="3" t="str">
        <f aca="false">VLOOKUP(C2350,$A$1:$B$451,2)</f>
        <v>55-UTS</v>
      </c>
      <c r="E2350" s="0" t="str">
        <f aca="false">VLOOKUP($D2350,metadata!$B$2:$S$451,2,0)</f>
        <v>Urbanski, J; Mogi, M; O'Donnell, D; DeCotiis, M; Toma, T; Armbruster, P</v>
      </c>
      <c r="F2350" s="0" t="str">
        <f aca="false">VLOOKUP($D2350,metadata!$B$2:$S$451,3,0)</f>
        <v>Rapid Adaptive Evolution of Photoperiodic Response during Invasion and Range Expansion across a Climatic Gradient</v>
      </c>
      <c r="G2350" s="0" t="str">
        <f aca="false">VLOOKUP($D2350,metadata!$B$2:$S$451,4,0)</f>
        <v>10.1086/664709</v>
      </c>
      <c r="H2350" s="0" t="str">
        <f aca="false">VLOOKUP($D2350,metadata!$B$2:$S$451,5,0)</f>
        <v>y</v>
      </c>
      <c r="I2350" s="0" t="str">
        <f aca="false">VLOOKUP($D2350,metadata!$B$2:$S$451,6,0)</f>
        <v>a</v>
      </c>
      <c r="J2350" s="0" t="str">
        <f aca="false">VLOOKUP($D2350,metadata!$B$2:$S$451,7,0)</f>
        <v>i</v>
      </c>
      <c r="K2350" s="0" t="n">
        <f aca="false">VLOOKUP($D2350,metadata!$B$2:$S$451,8,0)</f>
        <v>21</v>
      </c>
      <c r="L2350" s="0" t="n">
        <f aca="false">VLOOKUP($D2350,metadata!$B$2:$S$451,9,0)</f>
        <v>12</v>
      </c>
      <c r="M2350" s="0" t="str">
        <f aca="false">VLOOKUP($D2350,metadata!$B$2:$S$451,10,0)</f>
        <v/>
      </c>
      <c r="N2350" s="0" t="str">
        <f aca="false">VLOOKUP($D2350,metadata!$B$2:$S$451,11,0)</f>
        <v>Aedes albopictus</v>
      </c>
      <c r="O2350" s="0" t="str">
        <f aca="false">VLOOKUP($D2350,metadata!$B$2:$S$451,12,0)</f>
        <v>diptera</v>
      </c>
      <c r="P2350" s="0" t="str">
        <f aca="false">VLOOKUP($D2350,metadata!$B$2:$S$451,13,0)</f>
        <v>UTS</v>
      </c>
      <c r="Q2350" s="0" t="n">
        <f aca="false">VLOOKUP($D2350,metadata!$B$2:$S$451,14,0)</f>
        <v>36.5333333333333</v>
      </c>
      <c r="R2350" s="0" t="n">
        <f aca="false">VLOOKUP($D2350,metadata!$B$2:$S$451,15,0)</f>
        <v>139.866666666667</v>
      </c>
      <c r="S2350" s="0" t="str">
        <f aca="false">VLOOKUP($D2350,metadata!$B$2:$S$451,16,0)</f>
        <v/>
      </c>
      <c r="T2350" s="0" t="str">
        <f aca="false">VLOOKUP($D2350,metadata!$B$2:$S$451,17,0)</f>
        <v/>
      </c>
      <c r="U2350" s="0" t="str">
        <f aca="false">VLOOKUP($D2350,metadata!$B$2:$S$451,18,0)</f>
        <v/>
      </c>
      <c r="V2350" s="0" t="n">
        <f aca="false">VLOOKUP($D2350,metadata!$B$2:$Z$451,19,0)</f>
        <v>506.5</v>
      </c>
      <c r="W2350" s="0" t="str">
        <f aca="false">VLOOKUP($D2350,metadata!$B$2:$Z$451,20,0)</f>
        <v>acc</v>
      </c>
      <c r="X2350" s="0" t="str">
        <f aca="false">VLOOKUP($D2350,metadata!$B$2:$Z$451,21,0)</f>
        <v/>
      </c>
      <c r="Y2350" s="0" t="str">
        <f aca="false">VLOOKUP($D2350,metadata!$B$2:$Z$451,22,0)</f>
        <v>55-11</v>
      </c>
      <c r="Z2350" s="0" t="str">
        <f aca="false">VLOOKUP($D2350,metadata!$B$2:$Z$451,23,0)</f>
        <v/>
      </c>
      <c r="AA2350" s="0" t="str">
        <f aca="false">VLOOKUP($D2350,metadata!$B$2:$Z$451,24,0)</f>
        <v/>
      </c>
      <c r="AB2350" s="0" t="str">
        <f aca="false">VLOOKUP($D2350,metadata!$B$2:$Z$451,25,0)</f>
        <v/>
      </c>
      <c r="AC2350" s="0" t="n">
        <v>12.9816849816849</v>
      </c>
      <c r="AD2350" s="0" t="n">
        <v>93.0191972076788</v>
      </c>
      <c r="AF2350" s="0" t="n">
        <f aca="false">IF(AE2350="",V2350,AE2350)</f>
        <v>506.5</v>
      </c>
      <c r="AG2350" s="0" t="n">
        <v>13</v>
      </c>
      <c r="AH2350" s="0" t="n">
        <v>2012</v>
      </c>
      <c r="AI2350" s="0" t="s">
        <v>37</v>
      </c>
      <c r="AJ2350" s="0" t="s">
        <v>37</v>
      </c>
    </row>
    <row r="2351" customFormat="false" ht="13.8" hidden="true" customHeight="false" outlineLevel="0" collapsed="false">
      <c r="C2351" s="0" t="n">
        <v>2361</v>
      </c>
      <c r="D2351" s="3" t="str">
        <f aca="false">VLOOKUP(C2351,$A$1:$B$451,2)</f>
        <v>55-UTS</v>
      </c>
      <c r="E2351" s="0" t="str">
        <f aca="false">VLOOKUP($D2351,metadata!$B$2:$S$451,2,0)</f>
        <v>Urbanski, J; Mogi, M; O'Donnell, D; DeCotiis, M; Toma, T; Armbruster, P</v>
      </c>
      <c r="F2351" s="0" t="str">
        <f aca="false">VLOOKUP($D2351,metadata!$B$2:$S$451,3,0)</f>
        <v>Rapid Adaptive Evolution of Photoperiodic Response during Invasion and Range Expansion across a Climatic Gradient</v>
      </c>
      <c r="G2351" s="0" t="str">
        <f aca="false">VLOOKUP($D2351,metadata!$B$2:$S$451,4,0)</f>
        <v>10.1086/664709</v>
      </c>
      <c r="H2351" s="0" t="str">
        <f aca="false">VLOOKUP($D2351,metadata!$B$2:$S$451,5,0)</f>
        <v>y</v>
      </c>
      <c r="I2351" s="0" t="str">
        <f aca="false">VLOOKUP($D2351,metadata!$B$2:$S$451,6,0)</f>
        <v>a</v>
      </c>
      <c r="J2351" s="0" t="str">
        <f aca="false">VLOOKUP($D2351,metadata!$B$2:$S$451,7,0)</f>
        <v>i</v>
      </c>
      <c r="K2351" s="0" t="n">
        <f aca="false">VLOOKUP($D2351,metadata!$B$2:$S$451,8,0)</f>
        <v>21</v>
      </c>
      <c r="L2351" s="0" t="n">
        <f aca="false">VLOOKUP($D2351,metadata!$B$2:$S$451,9,0)</f>
        <v>12</v>
      </c>
      <c r="M2351" s="0" t="str">
        <f aca="false">VLOOKUP($D2351,metadata!$B$2:$S$451,10,0)</f>
        <v/>
      </c>
      <c r="N2351" s="0" t="str">
        <f aca="false">VLOOKUP($D2351,metadata!$B$2:$S$451,11,0)</f>
        <v>Aedes albopictus</v>
      </c>
      <c r="O2351" s="0" t="str">
        <f aca="false">VLOOKUP($D2351,metadata!$B$2:$S$451,12,0)</f>
        <v>diptera</v>
      </c>
      <c r="P2351" s="0" t="str">
        <f aca="false">VLOOKUP($D2351,metadata!$B$2:$S$451,13,0)</f>
        <v>UTS</v>
      </c>
      <c r="Q2351" s="0" t="n">
        <f aca="false">VLOOKUP($D2351,metadata!$B$2:$S$451,14,0)</f>
        <v>36.5333333333333</v>
      </c>
      <c r="R2351" s="0" t="n">
        <f aca="false">VLOOKUP($D2351,metadata!$B$2:$S$451,15,0)</f>
        <v>139.866666666667</v>
      </c>
      <c r="S2351" s="0" t="str">
        <f aca="false">VLOOKUP($D2351,metadata!$B$2:$S$451,16,0)</f>
        <v/>
      </c>
      <c r="T2351" s="0" t="str">
        <f aca="false">VLOOKUP($D2351,metadata!$B$2:$S$451,17,0)</f>
        <v/>
      </c>
      <c r="U2351" s="0" t="str">
        <f aca="false">VLOOKUP($D2351,metadata!$B$2:$S$451,18,0)</f>
        <v/>
      </c>
      <c r="V2351" s="0" t="n">
        <f aca="false">VLOOKUP($D2351,metadata!$B$2:$Z$451,19,0)</f>
        <v>506.5</v>
      </c>
      <c r="W2351" s="0" t="str">
        <f aca="false">VLOOKUP($D2351,metadata!$B$2:$Z$451,20,0)</f>
        <v>acc</v>
      </c>
      <c r="X2351" s="0" t="str">
        <f aca="false">VLOOKUP($D2351,metadata!$B$2:$Z$451,21,0)</f>
        <v/>
      </c>
      <c r="Y2351" s="0" t="str">
        <f aca="false">VLOOKUP($D2351,metadata!$B$2:$Z$451,22,0)</f>
        <v>55-11</v>
      </c>
      <c r="Z2351" s="0" t="str">
        <f aca="false">VLOOKUP($D2351,metadata!$B$2:$Z$451,23,0)</f>
        <v/>
      </c>
      <c r="AA2351" s="0" t="str">
        <f aca="false">VLOOKUP($D2351,metadata!$B$2:$Z$451,24,0)</f>
        <v/>
      </c>
      <c r="AB2351" s="0" t="str">
        <f aca="false">VLOOKUP($D2351,metadata!$B$2:$Z$451,25,0)</f>
        <v/>
      </c>
      <c r="AC2351" s="0" t="n">
        <v>13.2454212454212</v>
      </c>
      <c r="AD2351" s="0" t="n">
        <v>80.2792321116928</v>
      </c>
      <c r="AF2351" s="0" t="n">
        <f aca="false">IF(AE2351="",V2351,AE2351)</f>
        <v>506.5</v>
      </c>
      <c r="AG2351" s="0" t="n">
        <v>13.25</v>
      </c>
      <c r="AH2351" s="0" t="n">
        <v>2012</v>
      </c>
      <c r="AI2351" s="0" t="s">
        <v>37</v>
      </c>
      <c r="AJ2351" s="0" t="s">
        <v>37</v>
      </c>
    </row>
    <row r="2352" customFormat="false" ht="13.8" hidden="true" customHeight="false" outlineLevel="0" collapsed="false">
      <c r="C2352" s="0" t="n">
        <v>2362</v>
      </c>
      <c r="D2352" s="3" t="str">
        <f aca="false">VLOOKUP(C2352,$A$1:$B$451,2)</f>
        <v>55-UTS</v>
      </c>
      <c r="E2352" s="0" t="str">
        <f aca="false">VLOOKUP($D2352,metadata!$B$2:$S$451,2,0)</f>
        <v>Urbanski, J; Mogi, M; O'Donnell, D; DeCotiis, M; Toma, T; Armbruster, P</v>
      </c>
      <c r="F2352" s="0" t="str">
        <f aca="false">VLOOKUP($D2352,metadata!$B$2:$S$451,3,0)</f>
        <v>Rapid Adaptive Evolution of Photoperiodic Response during Invasion and Range Expansion across a Climatic Gradient</v>
      </c>
      <c r="G2352" s="0" t="str">
        <f aca="false">VLOOKUP($D2352,metadata!$B$2:$S$451,4,0)</f>
        <v>10.1086/664709</v>
      </c>
      <c r="H2352" s="0" t="str">
        <f aca="false">VLOOKUP($D2352,metadata!$B$2:$S$451,5,0)</f>
        <v>y</v>
      </c>
      <c r="I2352" s="0" t="str">
        <f aca="false">VLOOKUP($D2352,metadata!$B$2:$S$451,6,0)</f>
        <v>a</v>
      </c>
      <c r="J2352" s="0" t="str">
        <f aca="false">VLOOKUP($D2352,metadata!$B$2:$S$451,7,0)</f>
        <v>i</v>
      </c>
      <c r="K2352" s="0" t="n">
        <f aca="false">VLOOKUP($D2352,metadata!$B$2:$S$451,8,0)</f>
        <v>21</v>
      </c>
      <c r="L2352" s="0" t="n">
        <f aca="false">VLOOKUP($D2352,metadata!$B$2:$S$451,9,0)</f>
        <v>12</v>
      </c>
      <c r="M2352" s="0" t="str">
        <f aca="false">VLOOKUP($D2352,metadata!$B$2:$S$451,10,0)</f>
        <v/>
      </c>
      <c r="N2352" s="0" t="str">
        <f aca="false">VLOOKUP($D2352,metadata!$B$2:$S$451,11,0)</f>
        <v>Aedes albopictus</v>
      </c>
      <c r="O2352" s="0" t="str">
        <f aca="false">VLOOKUP($D2352,metadata!$B$2:$S$451,12,0)</f>
        <v>diptera</v>
      </c>
      <c r="P2352" s="0" t="str">
        <f aca="false">VLOOKUP($D2352,metadata!$B$2:$S$451,13,0)</f>
        <v>UTS</v>
      </c>
      <c r="Q2352" s="0" t="n">
        <f aca="false">VLOOKUP($D2352,metadata!$B$2:$S$451,14,0)</f>
        <v>36.5333333333333</v>
      </c>
      <c r="R2352" s="0" t="n">
        <f aca="false">VLOOKUP($D2352,metadata!$B$2:$S$451,15,0)</f>
        <v>139.866666666667</v>
      </c>
      <c r="S2352" s="0" t="str">
        <f aca="false">VLOOKUP($D2352,metadata!$B$2:$S$451,16,0)</f>
        <v/>
      </c>
      <c r="T2352" s="0" t="str">
        <f aca="false">VLOOKUP($D2352,metadata!$B$2:$S$451,17,0)</f>
        <v/>
      </c>
      <c r="U2352" s="0" t="str">
        <f aca="false">VLOOKUP($D2352,metadata!$B$2:$S$451,18,0)</f>
        <v/>
      </c>
      <c r="V2352" s="0" t="n">
        <f aca="false">VLOOKUP($D2352,metadata!$B$2:$Z$451,19,0)</f>
        <v>506.5</v>
      </c>
      <c r="W2352" s="0" t="str">
        <f aca="false">VLOOKUP($D2352,metadata!$B$2:$Z$451,20,0)</f>
        <v>acc</v>
      </c>
      <c r="X2352" s="0" t="str">
        <f aca="false">VLOOKUP($D2352,metadata!$B$2:$Z$451,21,0)</f>
        <v/>
      </c>
      <c r="Y2352" s="0" t="str">
        <f aca="false">VLOOKUP($D2352,metadata!$B$2:$Z$451,22,0)</f>
        <v>55-11</v>
      </c>
      <c r="Z2352" s="0" t="str">
        <f aca="false">VLOOKUP($D2352,metadata!$B$2:$Z$451,23,0)</f>
        <v/>
      </c>
      <c r="AA2352" s="0" t="str">
        <f aca="false">VLOOKUP($D2352,metadata!$B$2:$Z$451,24,0)</f>
        <v/>
      </c>
      <c r="AB2352" s="0" t="str">
        <f aca="false">VLOOKUP($D2352,metadata!$B$2:$Z$451,25,0)</f>
        <v/>
      </c>
      <c r="AC2352" s="0" t="n">
        <v>13.4798534798534</v>
      </c>
      <c r="AD2352" s="0" t="n">
        <v>67.8883071553228</v>
      </c>
      <c r="AF2352" s="0" t="n">
        <f aca="false">IF(AE2352="",V2352,AE2352)</f>
        <v>506.5</v>
      </c>
      <c r="AG2352" s="0" t="n">
        <v>13.5</v>
      </c>
      <c r="AH2352" s="0" t="n">
        <v>2012</v>
      </c>
      <c r="AI2352" s="0" t="s">
        <v>37</v>
      </c>
      <c r="AJ2352" s="0" t="s">
        <v>37</v>
      </c>
    </row>
    <row r="2353" customFormat="false" ht="13.8" hidden="true" customHeight="false" outlineLevel="0" collapsed="false">
      <c r="C2353" s="0" t="n">
        <v>2363</v>
      </c>
      <c r="D2353" s="3" t="str">
        <f aca="false">VLOOKUP(C2353,$A$1:$B$451,2)</f>
        <v>55-UTS</v>
      </c>
      <c r="E2353" s="0" t="str">
        <f aca="false">VLOOKUP($D2353,metadata!$B$2:$S$451,2,0)</f>
        <v>Urbanski, J; Mogi, M; O'Donnell, D; DeCotiis, M; Toma, T; Armbruster, P</v>
      </c>
      <c r="F2353" s="0" t="str">
        <f aca="false">VLOOKUP($D2353,metadata!$B$2:$S$451,3,0)</f>
        <v>Rapid Adaptive Evolution of Photoperiodic Response during Invasion and Range Expansion across a Climatic Gradient</v>
      </c>
      <c r="G2353" s="0" t="str">
        <f aca="false">VLOOKUP($D2353,metadata!$B$2:$S$451,4,0)</f>
        <v>10.1086/664709</v>
      </c>
      <c r="H2353" s="0" t="str">
        <f aca="false">VLOOKUP($D2353,metadata!$B$2:$S$451,5,0)</f>
        <v>y</v>
      </c>
      <c r="I2353" s="0" t="str">
        <f aca="false">VLOOKUP($D2353,metadata!$B$2:$S$451,6,0)</f>
        <v>a</v>
      </c>
      <c r="J2353" s="0" t="str">
        <f aca="false">VLOOKUP($D2353,metadata!$B$2:$S$451,7,0)</f>
        <v>i</v>
      </c>
      <c r="K2353" s="0" t="n">
        <f aca="false">VLOOKUP($D2353,metadata!$B$2:$S$451,8,0)</f>
        <v>21</v>
      </c>
      <c r="L2353" s="0" t="n">
        <f aca="false">VLOOKUP($D2353,metadata!$B$2:$S$451,9,0)</f>
        <v>12</v>
      </c>
      <c r="M2353" s="0" t="str">
        <f aca="false">VLOOKUP($D2353,metadata!$B$2:$S$451,10,0)</f>
        <v/>
      </c>
      <c r="N2353" s="0" t="str">
        <f aca="false">VLOOKUP($D2353,metadata!$B$2:$S$451,11,0)</f>
        <v>Aedes albopictus</v>
      </c>
      <c r="O2353" s="0" t="str">
        <f aca="false">VLOOKUP($D2353,metadata!$B$2:$S$451,12,0)</f>
        <v>diptera</v>
      </c>
      <c r="P2353" s="0" t="str">
        <f aca="false">VLOOKUP($D2353,metadata!$B$2:$S$451,13,0)</f>
        <v>UTS</v>
      </c>
      <c r="Q2353" s="0" t="n">
        <f aca="false">VLOOKUP($D2353,metadata!$B$2:$S$451,14,0)</f>
        <v>36.5333333333333</v>
      </c>
      <c r="R2353" s="0" t="n">
        <f aca="false">VLOOKUP($D2353,metadata!$B$2:$S$451,15,0)</f>
        <v>139.866666666667</v>
      </c>
      <c r="S2353" s="0" t="str">
        <f aca="false">VLOOKUP($D2353,metadata!$B$2:$S$451,16,0)</f>
        <v/>
      </c>
      <c r="T2353" s="0" t="str">
        <f aca="false">VLOOKUP($D2353,metadata!$B$2:$S$451,17,0)</f>
        <v/>
      </c>
      <c r="U2353" s="0" t="str">
        <f aca="false">VLOOKUP($D2353,metadata!$B$2:$S$451,18,0)</f>
        <v/>
      </c>
      <c r="V2353" s="0" t="n">
        <f aca="false">VLOOKUP($D2353,metadata!$B$2:$Z$451,19,0)</f>
        <v>506.5</v>
      </c>
      <c r="W2353" s="0" t="str">
        <f aca="false">VLOOKUP($D2353,metadata!$B$2:$Z$451,20,0)</f>
        <v>acc</v>
      </c>
      <c r="X2353" s="0" t="str">
        <f aca="false">VLOOKUP($D2353,metadata!$B$2:$Z$451,21,0)</f>
        <v/>
      </c>
      <c r="Y2353" s="0" t="str">
        <f aca="false">VLOOKUP($D2353,metadata!$B$2:$Z$451,22,0)</f>
        <v>55-11</v>
      </c>
      <c r="Z2353" s="0" t="str">
        <f aca="false">VLOOKUP($D2353,metadata!$B$2:$Z$451,23,0)</f>
        <v/>
      </c>
      <c r="AA2353" s="0" t="str">
        <f aca="false">VLOOKUP($D2353,metadata!$B$2:$Z$451,24,0)</f>
        <v/>
      </c>
      <c r="AB2353" s="0" t="str">
        <f aca="false">VLOOKUP($D2353,metadata!$B$2:$Z$451,25,0)</f>
        <v/>
      </c>
      <c r="AC2353" s="0" t="n">
        <v>13.7435897435897</v>
      </c>
      <c r="AD2353" s="0" t="n">
        <v>21.9895287958115</v>
      </c>
      <c r="AF2353" s="0" t="n">
        <f aca="false">IF(AE2353="",V2353,AE2353)</f>
        <v>506.5</v>
      </c>
      <c r="AG2353" s="0" t="n">
        <v>13.75</v>
      </c>
      <c r="AH2353" s="0" t="n">
        <v>2012</v>
      </c>
      <c r="AI2353" s="0" t="s">
        <v>37</v>
      </c>
      <c r="AJ2353" s="0" t="s">
        <v>37</v>
      </c>
    </row>
    <row r="2354" customFormat="false" ht="13.8" hidden="true" customHeight="false" outlineLevel="0" collapsed="false">
      <c r="C2354" s="0" t="n">
        <v>2364</v>
      </c>
      <c r="D2354" s="3" t="str">
        <f aca="false">VLOOKUP(C2354,$A$1:$B$451,2)</f>
        <v>55-UTS</v>
      </c>
      <c r="E2354" s="0" t="str">
        <f aca="false">VLOOKUP($D2354,metadata!$B$2:$S$451,2,0)</f>
        <v>Urbanski, J; Mogi, M; O'Donnell, D; DeCotiis, M; Toma, T; Armbruster, P</v>
      </c>
      <c r="F2354" s="0" t="str">
        <f aca="false">VLOOKUP($D2354,metadata!$B$2:$S$451,3,0)</f>
        <v>Rapid Adaptive Evolution of Photoperiodic Response during Invasion and Range Expansion across a Climatic Gradient</v>
      </c>
      <c r="G2354" s="0" t="str">
        <f aca="false">VLOOKUP($D2354,metadata!$B$2:$S$451,4,0)</f>
        <v>10.1086/664709</v>
      </c>
      <c r="H2354" s="0" t="str">
        <f aca="false">VLOOKUP($D2354,metadata!$B$2:$S$451,5,0)</f>
        <v>y</v>
      </c>
      <c r="I2354" s="0" t="str">
        <f aca="false">VLOOKUP($D2354,metadata!$B$2:$S$451,6,0)</f>
        <v>a</v>
      </c>
      <c r="J2354" s="0" t="str">
        <f aca="false">VLOOKUP($D2354,metadata!$B$2:$S$451,7,0)</f>
        <v>i</v>
      </c>
      <c r="K2354" s="0" t="n">
        <f aca="false">VLOOKUP($D2354,metadata!$B$2:$S$451,8,0)</f>
        <v>21</v>
      </c>
      <c r="L2354" s="0" t="n">
        <f aca="false">VLOOKUP($D2354,metadata!$B$2:$S$451,9,0)</f>
        <v>12</v>
      </c>
      <c r="M2354" s="0" t="str">
        <f aca="false">VLOOKUP($D2354,metadata!$B$2:$S$451,10,0)</f>
        <v/>
      </c>
      <c r="N2354" s="0" t="str">
        <f aca="false">VLOOKUP($D2354,metadata!$B$2:$S$451,11,0)</f>
        <v>Aedes albopictus</v>
      </c>
      <c r="O2354" s="0" t="str">
        <f aca="false">VLOOKUP($D2354,metadata!$B$2:$S$451,12,0)</f>
        <v>diptera</v>
      </c>
      <c r="P2354" s="0" t="str">
        <f aca="false">VLOOKUP($D2354,metadata!$B$2:$S$451,13,0)</f>
        <v>UTS</v>
      </c>
      <c r="Q2354" s="0" t="n">
        <f aca="false">VLOOKUP($D2354,metadata!$B$2:$S$451,14,0)</f>
        <v>36.5333333333333</v>
      </c>
      <c r="R2354" s="0" t="n">
        <f aca="false">VLOOKUP($D2354,metadata!$B$2:$S$451,15,0)</f>
        <v>139.866666666667</v>
      </c>
      <c r="S2354" s="0" t="str">
        <f aca="false">VLOOKUP($D2354,metadata!$B$2:$S$451,16,0)</f>
        <v/>
      </c>
      <c r="T2354" s="0" t="str">
        <f aca="false">VLOOKUP($D2354,metadata!$B$2:$S$451,17,0)</f>
        <v/>
      </c>
      <c r="U2354" s="0" t="str">
        <f aca="false">VLOOKUP($D2354,metadata!$B$2:$S$451,18,0)</f>
        <v/>
      </c>
      <c r="V2354" s="0" t="n">
        <f aca="false">VLOOKUP($D2354,metadata!$B$2:$Z$451,19,0)</f>
        <v>506.5</v>
      </c>
      <c r="W2354" s="0" t="str">
        <f aca="false">VLOOKUP($D2354,metadata!$B$2:$Z$451,20,0)</f>
        <v>acc</v>
      </c>
      <c r="X2354" s="0" t="str">
        <f aca="false">VLOOKUP($D2354,metadata!$B$2:$Z$451,21,0)</f>
        <v/>
      </c>
      <c r="Y2354" s="0" t="str">
        <f aca="false">VLOOKUP($D2354,metadata!$B$2:$Z$451,22,0)</f>
        <v>55-11</v>
      </c>
      <c r="Z2354" s="0" t="str">
        <f aca="false">VLOOKUP($D2354,metadata!$B$2:$Z$451,23,0)</f>
        <v/>
      </c>
      <c r="AA2354" s="0" t="str">
        <f aca="false">VLOOKUP($D2354,metadata!$B$2:$Z$451,24,0)</f>
        <v/>
      </c>
      <c r="AB2354" s="0" t="str">
        <f aca="false">VLOOKUP($D2354,metadata!$B$2:$Z$451,25,0)</f>
        <v/>
      </c>
      <c r="AC2354" s="0" t="n">
        <v>13.9487179487179</v>
      </c>
      <c r="AD2354" s="0" t="n">
        <v>1.39616055846421</v>
      </c>
      <c r="AF2354" s="0" t="n">
        <f aca="false">IF(AE2354="",V2354,AE2354)</f>
        <v>506.5</v>
      </c>
      <c r="AG2354" s="0" t="n">
        <v>14</v>
      </c>
      <c r="AH2354" s="0" t="n">
        <v>2012</v>
      </c>
      <c r="AI2354" s="0" t="s">
        <v>37</v>
      </c>
      <c r="AJ2354" s="0" t="s">
        <v>37</v>
      </c>
    </row>
    <row r="2355" customFormat="false" ht="13.8" hidden="true" customHeight="false" outlineLevel="0" collapsed="false">
      <c r="C2355" s="0" t="n">
        <v>2365</v>
      </c>
      <c r="D2355" s="3" t="str">
        <f aca="false">VLOOKUP(C2355,$A$1:$B$451,2)</f>
        <v>55-UTS</v>
      </c>
      <c r="E2355" s="0" t="str">
        <f aca="false">VLOOKUP($D2355,metadata!$B$2:$S$451,2,0)</f>
        <v>Urbanski, J; Mogi, M; O'Donnell, D; DeCotiis, M; Toma, T; Armbruster, P</v>
      </c>
      <c r="F2355" s="0" t="str">
        <f aca="false">VLOOKUP($D2355,metadata!$B$2:$S$451,3,0)</f>
        <v>Rapid Adaptive Evolution of Photoperiodic Response during Invasion and Range Expansion across a Climatic Gradient</v>
      </c>
      <c r="G2355" s="0" t="str">
        <f aca="false">VLOOKUP($D2355,metadata!$B$2:$S$451,4,0)</f>
        <v>10.1086/664709</v>
      </c>
      <c r="H2355" s="0" t="str">
        <f aca="false">VLOOKUP($D2355,metadata!$B$2:$S$451,5,0)</f>
        <v>y</v>
      </c>
      <c r="I2355" s="0" t="str">
        <f aca="false">VLOOKUP($D2355,metadata!$B$2:$S$451,6,0)</f>
        <v>a</v>
      </c>
      <c r="J2355" s="0" t="str">
        <f aca="false">VLOOKUP($D2355,metadata!$B$2:$S$451,7,0)</f>
        <v>i</v>
      </c>
      <c r="K2355" s="0" t="n">
        <f aca="false">VLOOKUP($D2355,metadata!$B$2:$S$451,8,0)</f>
        <v>21</v>
      </c>
      <c r="L2355" s="0" t="n">
        <f aca="false">VLOOKUP($D2355,metadata!$B$2:$S$451,9,0)</f>
        <v>12</v>
      </c>
      <c r="M2355" s="0" t="str">
        <f aca="false">VLOOKUP($D2355,metadata!$B$2:$S$451,10,0)</f>
        <v/>
      </c>
      <c r="N2355" s="0" t="str">
        <f aca="false">VLOOKUP($D2355,metadata!$B$2:$S$451,11,0)</f>
        <v>Aedes albopictus</v>
      </c>
      <c r="O2355" s="0" t="str">
        <f aca="false">VLOOKUP($D2355,metadata!$B$2:$S$451,12,0)</f>
        <v>diptera</v>
      </c>
      <c r="P2355" s="0" t="str">
        <f aca="false">VLOOKUP($D2355,metadata!$B$2:$S$451,13,0)</f>
        <v>UTS</v>
      </c>
      <c r="Q2355" s="0" t="n">
        <f aca="false">VLOOKUP($D2355,metadata!$B$2:$S$451,14,0)</f>
        <v>36.5333333333333</v>
      </c>
      <c r="R2355" s="0" t="n">
        <f aca="false">VLOOKUP($D2355,metadata!$B$2:$S$451,15,0)</f>
        <v>139.866666666667</v>
      </c>
      <c r="S2355" s="0" t="str">
        <f aca="false">VLOOKUP($D2355,metadata!$B$2:$S$451,16,0)</f>
        <v/>
      </c>
      <c r="T2355" s="0" t="str">
        <f aca="false">VLOOKUP($D2355,metadata!$B$2:$S$451,17,0)</f>
        <v/>
      </c>
      <c r="U2355" s="0" t="str">
        <f aca="false">VLOOKUP($D2355,metadata!$B$2:$S$451,18,0)</f>
        <v/>
      </c>
      <c r="V2355" s="0" t="n">
        <f aca="false">VLOOKUP($D2355,metadata!$B$2:$Z$451,19,0)</f>
        <v>506.5</v>
      </c>
      <c r="W2355" s="0" t="str">
        <f aca="false">VLOOKUP($D2355,metadata!$B$2:$Z$451,20,0)</f>
        <v>acc</v>
      </c>
      <c r="X2355" s="0" t="str">
        <f aca="false">VLOOKUP($D2355,metadata!$B$2:$Z$451,21,0)</f>
        <v/>
      </c>
      <c r="Y2355" s="0" t="str">
        <f aca="false">VLOOKUP($D2355,metadata!$B$2:$Z$451,22,0)</f>
        <v>55-11</v>
      </c>
      <c r="Z2355" s="0" t="str">
        <f aca="false">VLOOKUP($D2355,metadata!$B$2:$Z$451,23,0)</f>
        <v/>
      </c>
      <c r="AA2355" s="0" t="str">
        <f aca="false">VLOOKUP($D2355,metadata!$B$2:$Z$451,24,0)</f>
        <v/>
      </c>
      <c r="AB2355" s="0" t="str">
        <f aca="false">VLOOKUP($D2355,metadata!$B$2:$Z$451,25,0)</f>
        <v/>
      </c>
      <c r="AC2355" s="0" t="n">
        <v>14.1978021978021</v>
      </c>
      <c r="AD2355" s="0" t="n">
        <v>2.09424083769633</v>
      </c>
      <c r="AF2355" s="0" t="n">
        <f aca="false">IF(AE2355="",V2355,AE2355)</f>
        <v>506.5</v>
      </c>
      <c r="AG2355" s="0" t="n">
        <v>14.25</v>
      </c>
      <c r="AH2355" s="0" t="n">
        <v>2012</v>
      </c>
      <c r="AI2355" s="0" t="s">
        <v>37</v>
      </c>
      <c r="AJ2355" s="0" t="s">
        <v>37</v>
      </c>
    </row>
    <row r="2356" customFormat="false" ht="13.8" hidden="true" customHeight="false" outlineLevel="0" collapsed="false">
      <c r="C2356" s="0" t="n">
        <v>2366</v>
      </c>
      <c r="D2356" s="3" t="str">
        <f aca="false">VLOOKUP(C2356,$A$1:$B$451,2)</f>
        <v>55-AIZ</v>
      </c>
      <c r="E2356" s="0" t="str">
        <f aca="false">VLOOKUP($D2356,metadata!$B$2:$S$451,2,0)</f>
        <v>Urbanski, J; Mogi, M; O'Donnell, D; DeCotiis, M; Toma, T; Armbruster, P</v>
      </c>
      <c r="F2356" s="0" t="str">
        <f aca="false">VLOOKUP($D2356,metadata!$B$2:$S$451,3,0)</f>
        <v>Rapid Adaptive Evolution of Photoperiodic Response during Invasion and Range Expansion across a Climatic Gradient</v>
      </c>
      <c r="G2356" s="0" t="str">
        <f aca="false">VLOOKUP($D2356,metadata!$B$2:$S$451,4,0)</f>
        <v>10.1086/664709</v>
      </c>
      <c r="H2356" s="0" t="str">
        <f aca="false">VLOOKUP($D2356,metadata!$B$2:$S$451,5,0)</f>
        <v>y</v>
      </c>
      <c r="I2356" s="0" t="str">
        <f aca="false">VLOOKUP($D2356,metadata!$B$2:$S$451,6,0)</f>
        <v>a</v>
      </c>
      <c r="J2356" s="0" t="str">
        <f aca="false">VLOOKUP($D2356,metadata!$B$2:$S$451,7,0)</f>
        <v>i</v>
      </c>
      <c r="K2356" s="0" t="n">
        <f aca="false">VLOOKUP($D2356,metadata!$B$2:$S$451,8,0)</f>
        <v>21</v>
      </c>
      <c r="L2356" s="0" t="n">
        <f aca="false">VLOOKUP($D2356,metadata!$B$2:$S$451,9,0)</f>
        <v>12</v>
      </c>
      <c r="M2356" s="0" t="str">
        <f aca="false">VLOOKUP($D2356,metadata!$B$2:$S$451,10,0)</f>
        <v/>
      </c>
      <c r="N2356" s="0" t="str">
        <f aca="false">VLOOKUP($D2356,metadata!$B$2:$S$451,11,0)</f>
        <v>Aedes albopictus</v>
      </c>
      <c r="O2356" s="0" t="str">
        <f aca="false">VLOOKUP($D2356,metadata!$B$2:$S$451,12,0)</f>
        <v>diptera</v>
      </c>
      <c r="P2356" s="0" t="str">
        <f aca="false">VLOOKUP($D2356,metadata!$B$2:$S$451,13,0)</f>
        <v>AIZ</v>
      </c>
      <c r="Q2356" s="0" t="n">
        <f aca="false">VLOOKUP($D2356,metadata!$B$2:$S$451,14,0)</f>
        <v>37.4666666666667</v>
      </c>
      <c r="R2356" s="0" t="n">
        <f aca="false">VLOOKUP($D2356,metadata!$B$2:$S$451,15,0)</f>
        <v>139.933333333333</v>
      </c>
      <c r="S2356" s="0" t="str">
        <f aca="false">VLOOKUP($D2356,metadata!$B$2:$S$451,16,0)</f>
        <v/>
      </c>
      <c r="T2356" s="0" t="str">
        <f aca="false">VLOOKUP($D2356,metadata!$B$2:$S$451,17,0)</f>
        <v/>
      </c>
      <c r="U2356" s="0" t="str">
        <f aca="false">VLOOKUP($D2356,metadata!$B$2:$S$451,18,0)</f>
        <v/>
      </c>
      <c r="V2356" s="0" t="n">
        <f aca="false">VLOOKUP($D2356,metadata!$B$2:$Z$451,19,0)</f>
        <v>518.5</v>
      </c>
      <c r="W2356" s="0" t="str">
        <f aca="false">VLOOKUP($D2356,metadata!$B$2:$Z$451,20,0)</f>
        <v>acc</v>
      </c>
      <c r="X2356" s="0" t="str">
        <f aca="false">VLOOKUP($D2356,metadata!$B$2:$Z$451,21,0)</f>
        <v/>
      </c>
      <c r="Y2356" s="0" t="str">
        <f aca="false">VLOOKUP($D2356,metadata!$B$2:$Z$451,22,0)</f>
        <v>55-12</v>
      </c>
      <c r="Z2356" s="0" t="str">
        <f aca="false">VLOOKUP($D2356,metadata!$B$2:$Z$451,23,0)</f>
        <v/>
      </c>
      <c r="AA2356" s="0" t="str">
        <f aca="false">VLOOKUP($D2356,metadata!$B$2:$Z$451,24,0)</f>
        <v/>
      </c>
      <c r="AB2356" s="0" t="str">
        <f aca="false">VLOOKUP($D2356,metadata!$B$2:$Z$451,25,0)</f>
        <v/>
      </c>
      <c r="AC2356" s="0" t="n">
        <v>14.4761904761904</v>
      </c>
      <c r="AD2356" s="0" t="n">
        <v>6.10820244328097</v>
      </c>
      <c r="AF2356" s="0" t="n">
        <f aca="false">IF(AE2356="",V2356,AE2356)</f>
        <v>518.5</v>
      </c>
      <c r="AG2356" s="0" t="n">
        <v>14.5</v>
      </c>
      <c r="AH2356" s="0" t="n">
        <v>2012</v>
      </c>
      <c r="AI2356" s="0" t="s">
        <v>37</v>
      </c>
      <c r="AJ2356" s="0" t="s">
        <v>37</v>
      </c>
    </row>
    <row r="2357" customFormat="false" ht="13.8" hidden="true" customHeight="false" outlineLevel="0" collapsed="false">
      <c r="C2357" s="0" t="n">
        <v>2367</v>
      </c>
      <c r="D2357" s="3" t="str">
        <f aca="false">VLOOKUP(C2357,$A$1:$B$451,2)</f>
        <v>55-AIZ</v>
      </c>
      <c r="E2357" s="0" t="str">
        <f aca="false">VLOOKUP($D2357,metadata!$B$2:$S$451,2,0)</f>
        <v>Urbanski, J; Mogi, M; O'Donnell, D; DeCotiis, M; Toma, T; Armbruster, P</v>
      </c>
      <c r="F2357" s="0" t="str">
        <f aca="false">VLOOKUP($D2357,metadata!$B$2:$S$451,3,0)</f>
        <v>Rapid Adaptive Evolution of Photoperiodic Response during Invasion and Range Expansion across a Climatic Gradient</v>
      </c>
      <c r="G2357" s="0" t="str">
        <f aca="false">VLOOKUP($D2357,metadata!$B$2:$S$451,4,0)</f>
        <v>10.1086/664709</v>
      </c>
      <c r="H2357" s="0" t="str">
        <f aca="false">VLOOKUP($D2357,metadata!$B$2:$S$451,5,0)</f>
        <v>y</v>
      </c>
      <c r="I2357" s="0" t="str">
        <f aca="false">VLOOKUP($D2357,metadata!$B$2:$S$451,6,0)</f>
        <v>a</v>
      </c>
      <c r="J2357" s="0" t="str">
        <f aca="false">VLOOKUP($D2357,metadata!$B$2:$S$451,7,0)</f>
        <v>i</v>
      </c>
      <c r="K2357" s="0" t="n">
        <f aca="false">VLOOKUP($D2357,metadata!$B$2:$S$451,8,0)</f>
        <v>21</v>
      </c>
      <c r="L2357" s="0" t="n">
        <f aca="false">VLOOKUP($D2357,metadata!$B$2:$S$451,9,0)</f>
        <v>12</v>
      </c>
      <c r="M2357" s="0" t="str">
        <f aca="false">VLOOKUP($D2357,metadata!$B$2:$S$451,10,0)</f>
        <v/>
      </c>
      <c r="N2357" s="0" t="str">
        <f aca="false">VLOOKUP($D2357,metadata!$B$2:$S$451,11,0)</f>
        <v>Aedes albopictus</v>
      </c>
      <c r="O2357" s="0" t="str">
        <f aca="false">VLOOKUP($D2357,metadata!$B$2:$S$451,12,0)</f>
        <v>diptera</v>
      </c>
      <c r="P2357" s="0" t="str">
        <f aca="false">VLOOKUP($D2357,metadata!$B$2:$S$451,13,0)</f>
        <v>AIZ</v>
      </c>
      <c r="Q2357" s="0" t="n">
        <f aca="false">VLOOKUP($D2357,metadata!$B$2:$S$451,14,0)</f>
        <v>37.4666666666667</v>
      </c>
      <c r="R2357" s="0" t="n">
        <f aca="false">VLOOKUP($D2357,metadata!$B$2:$S$451,15,0)</f>
        <v>139.933333333333</v>
      </c>
      <c r="S2357" s="0" t="str">
        <f aca="false">VLOOKUP($D2357,metadata!$B$2:$S$451,16,0)</f>
        <v/>
      </c>
      <c r="T2357" s="0" t="str">
        <f aca="false">VLOOKUP($D2357,metadata!$B$2:$S$451,17,0)</f>
        <v/>
      </c>
      <c r="U2357" s="0" t="str">
        <f aca="false">VLOOKUP($D2357,metadata!$B$2:$S$451,18,0)</f>
        <v/>
      </c>
      <c r="V2357" s="0" t="n">
        <f aca="false">VLOOKUP($D2357,metadata!$B$2:$Z$451,19,0)</f>
        <v>518.5</v>
      </c>
      <c r="W2357" s="0" t="str">
        <f aca="false">VLOOKUP($D2357,metadata!$B$2:$Z$451,20,0)</f>
        <v>acc</v>
      </c>
      <c r="X2357" s="0" t="str">
        <f aca="false">VLOOKUP($D2357,metadata!$B$2:$Z$451,21,0)</f>
        <v/>
      </c>
      <c r="Y2357" s="0" t="str">
        <f aca="false">VLOOKUP($D2357,metadata!$B$2:$Z$451,22,0)</f>
        <v>55-12</v>
      </c>
      <c r="Z2357" s="0" t="str">
        <f aca="false">VLOOKUP($D2357,metadata!$B$2:$Z$451,23,0)</f>
        <v/>
      </c>
      <c r="AA2357" s="0" t="str">
        <f aca="false">VLOOKUP($D2357,metadata!$B$2:$Z$451,24,0)</f>
        <v/>
      </c>
      <c r="AB2357" s="0" t="str">
        <f aca="false">VLOOKUP($D2357,metadata!$B$2:$Z$451,25,0)</f>
        <v/>
      </c>
      <c r="AC2357" s="0" t="n">
        <v>15.9413919413919</v>
      </c>
      <c r="AD2357" s="0" t="n">
        <v>8.02792321116928</v>
      </c>
      <c r="AF2357" s="0" t="n">
        <f aca="false">IF(AE2357="",V2357,AE2357)</f>
        <v>518.5</v>
      </c>
      <c r="AG2357" s="0" t="n">
        <v>16</v>
      </c>
      <c r="AH2357" s="0" t="n">
        <v>2012</v>
      </c>
      <c r="AI2357" s="0" t="s">
        <v>37</v>
      </c>
      <c r="AJ2357" s="0" t="s">
        <v>37</v>
      </c>
    </row>
    <row r="2358" customFormat="false" ht="13.8" hidden="true" customHeight="false" outlineLevel="0" collapsed="false">
      <c r="C2358" s="0" t="n">
        <v>2368</v>
      </c>
      <c r="D2358" s="3" t="str">
        <f aca="false">VLOOKUP(C2358,$A$1:$B$451,2)</f>
        <v>55-AIZ</v>
      </c>
      <c r="E2358" s="0" t="str">
        <f aca="false">VLOOKUP($D2358,metadata!$B$2:$S$451,2,0)</f>
        <v>Urbanski, J; Mogi, M; O'Donnell, D; DeCotiis, M; Toma, T; Armbruster, P</v>
      </c>
      <c r="F2358" s="0" t="str">
        <f aca="false">VLOOKUP($D2358,metadata!$B$2:$S$451,3,0)</f>
        <v>Rapid Adaptive Evolution of Photoperiodic Response during Invasion and Range Expansion across a Climatic Gradient</v>
      </c>
      <c r="G2358" s="0" t="str">
        <f aca="false">VLOOKUP($D2358,metadata!$B$2:$S$451,4,0)</f>
        <v>10.1086/664709</v>
      </c>
      <c r="H2358" s="0" t="str">
        <f aca="false">VLOOKUP($D2358,metadata!$B$2:$S$451,5,0)</f>
        <v>y</v>
      </c>
      <c r="I2358" s="0" t="str">
        <f aca="false">VLOOKUP($D2358,metadata!$B$2:$S$451,6,0)</f>
        <v>a</v>
      </c>
      <c r="J2358" s="0" t="str">
        <f aca="false">VLOOKUP($D2358,metadata!$B$2:$S$451,7,0)</f>
        <v>i</v>
      </c>
      <c r="K2358" s="0" t="n">
        <f aca="false">VLOOKUP($D2358,metadata!$B$2:$S$451,8,0)</f>
        <v>21</v>
      </c>
      <c r="L2358" s="0" t="n">
        <f aca="false">VLOOKUP($D2358,metadata!$B$2:$S$451,9,0)</f>
        <v>12</v>
      </c>
      <c r="M2358" s="0" t="str">
        <f aca="false">VLOOKUP($D2358,metadata!$B$2:$S$451,10,0)</f>
        <v/>
      </c>
      <c r="N2358" s="0" t="str">
        <f aca="false">VLOOKUP($D2358,metadata!$B$2:$S$451,11,0)</f>
        <v>Aedes albopictus</v>
      </c>
      <c r="O2358" s="0" t="str">
        <f aca="false">VLOOKUP($D2358,metadata!$B$2:$S$451,12,0)</f>
        <v>diptera</v>
      </c>
      <c r="P2358" s="0" t="str">
        <f aca="false">VLOOKUP($D2358,metadata!$B$2:$S$451,13,0)</f>
        <v>AIZ</v>
      </c>
      <c r="Q2358" s="0" t="n">
        <f aca="false">VLOOKUP($D2358,metadata!$B$2:$S$451,14,0)</f>
        <v>37.4666666666667</v>
      </c>
      <c r="R2358" s="0" t="n">
        <f aca="false">VLOOKUP($D2358,metadata!$B$2:$S$451,15,0)</f>
        <v>139.933333333333</v>
      </c>
      <c r="S2358" s="0" t="str">
        <f aca="false">VLOOKUP($D2358,metadata!$B$2:$S$451,16,0)</f>
        <v/>
      </c>
      <c r="T2358" s="0" t="str">
        <f aca="false">VLOOKUP($D2358,metadata!$B$2:$S$451,17,0)</f>
        <v/>
      </c>
      <c r="U2358" s="0" t="str">
        <f aca="false">VLOOKUP($D2358,metadata!$B$2:$S$451,18,0)</f>
        <v/>
      </c>
      <c r="V2358" s="0" t="n">
        <f aca="false">VLOOKUP($D2358,metadata!$B$2:$Z$451,19,0)</f>
        <v>518.5</v>
      </c>
      <c r="W2358" s="0" t="str">
        <f aca="false">VLOOKUP($D2358,metadata!$B$2:$Z$451,20,0)</f>
        <v>acc</v>
      </c>
      <c r="X2358" s="0" t="str">
        <f aca="false">VLOOKUP($D2358,metadata!$B$2:$Z$451,21,0)</f>
        <v/>
      </c>
      <c r="Y2358" s="0" t="str">
        <f aca="false">VLOOKUP($D2358,metadata!$B$2:$Z$451,22,0)</f>
        <v>55-12</v>
      </c>
      <c r="Z2358" s="0" t="str">
        <f aca="false">VLOOKUP($D2358,metadata!$B$2:$Z$451,23,0)</f>
        <v/>
      </c>
      <c r="AA2358" s="0" t="str">
        <f aca="false">VLOOKUP($D2358,metadata!$B$2:$Z$451,24,0)</f>
        <v/>
      </c>
      <c r="AB2358" s="0" t="str">
        <f aca="false">VLOOKUP($D2358,metadata!$B$2:$Z$451,25,0)</f>
        <v/>
      </c>
      <c r="AC2358" s="0" t="n">
        <v>8</v>
      </c>
      <c r="AD2358" s="0" t="n">
        <v>95.8029197080291</v>
      </c>
      <c r="AF2358" s="0" t="n">
        <f aca="false">IF(AE2358="",V2358,AE2358)</f>
        <v>518.5</v>
      </c>
      <c r="AG2358" s="0" t="n">
        <v>8</v>
      </c>
      <c r="AH2358" s="0" t="n">
        <v>2012</v>
      </c>
      <c r="AI2358" s="0" t="s">
        <v>37</v>
      </c>
      <c r="AJ2358" s="0" t="s">
        <v>37</v>
      </c>
    </row>
    <row r="2359" customFormat="false" ht="13.8" hidden="true" customHeight="false" outlineLevel="0" collapsed="false">
      <c r="C2359" s="0" t="n">
        <v>2369</v>
      </c>
      <c r="D2359" s="3" t="str">
        <f aca="false">VLOOKUP(C2359,$A$1:$B$451,2)</f>
        <v>55-AIZ</v>
      </c>
      <c r="E2359" s="0" t="str">
        <f aca="false">VLOOKUP($D2359,metadata!$B$2:$S$451,2,0)</f>
        <v>Urbanski, J; Mogi, M; O'Donnell, D; DeCotiis, M; Toma, T; Armbruster, P</v>
      </c>
      <c r="F2359" s="0" t="str">
        <f aca="false">VLOOKUP($D2359,metadata!$B$2:$S$451,3,0)</f>
        <v>Rapid Adaptive Evolution of Photoperiodic Response during Invasion and Range Expansion across a Climatic Gradient</v>
      </c>
      <c r="G2359" s="0" t="str">
        <f aca="false">VLOOKUP($D2359,metadata!$B$2:$S$451,4,0)</f>
        <v>10.1086/664709</v>
      </c>
      <c r="H2359" s="0" t="str">
        <f aca="false">VLOOKUP($D2359,metadata!$B$2:$S$451,5,0)</f>
        <v>y</v>
      </c>
      <c r="I2359" s="0" t="str">
        <f aca="false">VLOOKUP($D2359,metadata!$B$2:$S$451,6,0)</f>
        <v>a</v>
      </c>
      <c r="J2359" s="0" t="str">
        <f aca="false">VLOOKUP($D2359,metadata!$B$2:$S$451,7,0)</f>
        <v>i</v>
      </c>
      <c r="K2359" s="0" t="n">
        <f aca="false">VLOOKUP($D2359,metadata!$B$2:$S$451,8,0)</f>
        <v>21</v>
      </c>
      <c r="L2359" s="0" t="n">
        <f aca="false">VLOOKUP($D2359,metadata!$B$2:$S$451,9,0)</f>
        <v>12</v>
      </c>
      <c r="M2359" s="0" t="str">
        <f aca="false">VLOOKUP($D2359,metadata!$B$2:$S$451,10,0)</f>
        <v/>
      </c>
      <c r="N2359" s="0" t="str">
        <f aca="false">VLOOKUP($D2359,metadata!$B$2:$S$451,11,0)</f>
        <v>Aedes albopictus</v>
      </c>
      <c r="O2359" s="0" t="str">
        <f aca="false">VLOOKUP($D2359,metadata!$B$2:$S$451,12,0)</f>
        <v>diptera</v>
      </c>
      <c r="P2359" s="0" t="str">
        <f aca="false">VLOOKUP($D2359,metadata!$B$2:$S$451,13,0)</f>
        <v>AIZ</v>
      </c>
      <c r="Q2359" s="0" t="n">
        <f aca="false">VLOOKUP($D2359,metadata!$B$2:$S$451,14,0)</f>
        <v>37.4666666666667</v>
      </c>
      <c r="R2359" s="0" t="n">
        <f aca="false">VLOOKUP($D2359,metadata!$B$2:$S$451,15,0)</f>
        <v>139.933333333333</v>
      </c>
      <c r="S2359" s="0" t="str">
        <f aca="false">VLOOKUP($D2359,metadata!$B$2:$S$451,16,0)</f>
        <v/>
      </c>
      <c r="T2359" s="0" t="str">
        <f aca="false">VLOOKUP($D2359,metadata!$B$2:$S$451,17,0)</f>
        <v/>
      </c>
      <c r="U2359" s="0" t="str">
        <f aca="false">VLOOKUP($D2359,metadata!$B$2:$S$451,18,0)</f>
        <v/>
      </c>
      <c r="V2359" s="0" t="n">
        <f aca="false">VLOOKUP($D2359,metadata!$B$2:$Z$451,19,0)</f>
        <v>518.5</v>
      </c>
      <c r="W2359" s="0" t="str">
        <f aca="false">VLOOKUP($D2359,metadata!$B$2:$Z$451,20,0)</f>
        <v>acc</v>
      </c>
      <c r="X2359" s="0" t="str">
        <f aca="false">VLOOKUP($D2359,metadata!$B$2:$Z$451,21,0)</f>
        <v/>
      </c>
      <c r="Y2359" s="0" t="str">
        <f aca="false">VLOOKUP($D2359,metadata!$B$2:$Z$451,22,0)</f>
        <v>55-12</v>
      </c>
      <c r="Z2359" s="0" t="str">
        <f aca="false">VLOOKUP($D2359,metadata!$B$2:$Z$451,23,0)</f>
        <v/>
      </c>
      <c r="AA2359" s="0" t="str">
        <f aca="false">VLOOKUP($D2359,metadata!$B$2:$Z$451,24,0)</f>
        <v/>
      </c>
      <c r="AB2359" s="0" t="str">
        <f aca="false">VLOOKUP($D2359,metadata!$B$2:$Z$451,25,0)</f>
        <v/>
      </c>
      <c r="AC2359" s="0" t="n">
        <v>11.9853479853479</v>
      </c>
      <c r="AD2359" s="0" t="n">
        <v>95.164567792305</v>
      </c>
      <c r="AF2359" s="0" t="n">
        <f aca="false">IF(AE2359="",V2359,AE2359)</f>
        <v>518.5</v>
      </c>
      <c r="AG2359" s="0" t="n">
        <v>12</v>
      </c>
      <c r="AH2359" s="0" t="n">
        <v>2012</v>
      </c>
      <c r="AI2359" s="0" t="s">
        <v>37</v>
      </c>
      <c r="AJ2359" s="0" t="s">
        <v>37</v>
      </c>
    </row>
    <row r="2360" customFormat="false" ht="13.8" hidden="true" customHeight="false" outlineLevel="0" collapsed="false">
      <c r="C2360" s="0" t="n">
        <v>2370</v>
      </c>
      <c r="D2360" s="3" t="str">
        <f aca="false">VLOOKUP(C2360,$A$1:$B$451,2)</f>
        <v>55-AIZ</v>
      </c>
      <c r="E2360" s="0" t="str">
        <f aca="false">VLOOKUP($D2360,metadata!$B$2:$S$451,2,0)</f>
        <v>Urbanski, J; Mogi, M; O'Donnell, D; DeCotiis, M; Toma, T; Armbruster, P</v>
      </c>
      <c r="F2360" s="0" t="str">
        <f aca="false">VLOOKUP($D2360,metadata!$B$2:$S$451,3,0)</f>
        <v>Rapid Adaptive Evolution of Photoperiodic Response during Invasion and Range Expansion across a Climatic Gradient</v>
      </c>
      <c r="G2360" s="0" t="str">
        <f aca="false">VLOOKUP($D2360,metadata!$B$2:$S$451,4,0)</f>
        <v>10.1086/664709</v>
      </c>
      <c r="H2360" s="0" t="str">
        <f aca="false">VLOOKUP($D2360,metadata!$B$2:$S$451,5,0)</f>
        <v>y</v>
      </c>
      <c r="I2360" s="0" t="str">
        <f aca="false">VLOOKUP($D2360,metadata!$B$2:$S$451,6,0)</f>
        <v>a</v>
      </c>
      <c r="J2360" s="0" t="str">
        <f aca="false">VLOOKUP($D2360,metadata!$B$2:$S$451,7,0)</f>
        <v>i</v>
      </c>
      <c r="K2360" s="0" t="n">
        <f aca="false">VLOOKUP($D2360,metadata!$B$2:$S$451,8,0)</f>
        <v>21</v>
      </c>
      <c r="L2360" s="0" t="n">
        <f aca="false">VLOOKUP($D2360,metadata!$B$2:$S$451,9,0)</f>
        <v>12</v>
      </c>
      <c r="M2360" s="0" t="str">
        <f aca="false">VLOOKUP($D2360,metadata!$B$2:$S$451,10,0)</f>
        <v/>
      </c>
      <c r="N2360" s="0" t="str">
        <f aca="false">VLOOKUP($D2360,metadata!$B$2:$S$451,11,0)</f>
        <v>Aedes albopictus</v>
      </c>
      <c r="O2360" s="0" t="str">
        <f aca="false">VLOOKUP($D2360,metadata!$B$2:$S$451,12,0)</f>
        <v>diptera</v>
      </c>
      <c r="P2360" s="0" t="str">
        <f aca="false">VLOOKUP($D2360,metadata!$B$2:$S$451,13,0)</f>
        <v>AIZ</v>
      </c>
      <c r="Q2360" s="0" t="n">
        <f aca="false">VLOOKUP($D2360,metadata!$B$2:$S$451,14,0)</f>
        <v>37.4666666666667</v>
      </c>
      <c r="R2360" s="0" t="n">
        <f aca="false">VLOOKUP($D2360,metadata!$B$2:$S$451,15,0)</f>
        <v>139.933333333333</v>
      </c>
      <c r="S2360" s="0" t="str">
        <f aca="false">VLOOKUP($D2360,metadata!$B$2:$S$451,16,0)</f>
        <v/>
      </c>
      <c r="T2360" s="0" t="str">
        <f aca="false">VLOOKUP($D2360,metadata!$B$2:$S$451,17,0)</f>
        <v/>
      </c>
      <c r="U2360" s="0" t="str">
        <f aca="false">VLOOKUP($D2360,metadata!$B$2:$S$451,18,0)</f>
        <v/>
      </c>
      <c r="V2360" s="0" t="n">
        <f aca="false">VLOOKUP($D2360,metadata!$B$2:$Z$451,19,0)</f>
        <v>518.5</v>
      </c>
      <c r="W2360" s="0" t="str">
        <f aca="false">VLOOKUP($D2360,metadata!$B$2:$Z$451,20,0)</f>
        <v>acc</v>
      </c>
      <c r="X2360" s="0" t="str">
        <f aca="false">VLOOKUP($D2360,metadata!$B$2:$Z$451,21,0)</f>
        <v/>
      </c>
      <c r="Y2360" s="0" t="str">
        <f aca="false">VLOOKUP($D2360,metadata!$B$2:$Z$451,22,0)</f>
        <v>55-12</v>
      </c>
      <c r="Z2360" s="0" t="str">
        <f aca="false">VLOOKUP($D2360,metadata!$B$2:$Z$451,23,0)</f>
        <v/>
      </c>
      <c r="AA2360" s="0" t="str">
        <f aca="false">VLOOKUP($D2360,metadata!$B$2:$Z$451,24,0)</f>
        <v/>
      </c>
      <c r="AB2360" s="0" t="str">
        <f aca="false">VLOOKUP($D2360,metadata!$B$2:$Z$451,25,0)</f>
        <v/>
      </c>
      <c r="AC2360" s="0" t="n">
        <v>12.4835164835164</v>
      </c>
      <c r="AD2360" s="0" t="n">
        <v>93.5108686933504</v>
      </c>
      <c r="AF2360" s="0" t="n">
        <f aca="false">IF(AE2360="",V2360,AE2360)</f>
        <v>518.5</v>
      </c>
      <c r="AG2360" s="0" t="n">
        <v>12.5</v>
      </c>
      <c r="AH2360" s="0" t="n">
        <v>2012</v>
      </c>
      <c r="AI2360" s="0" t="s">
        <v>37</v>
      </c>
      <c r="AJ2360" s="0" t="s">
        <v>37</v>
      </c>
    </row>
    <row r="2361" customFormat="false" ht="13.8" hidden="true" customHeight="false" outlineLevel="0" collapsed="false">
      <c r="C2361" s="0" t="n">
        <v>2371</v>
      </c>
      <c r="D2361" s="3" t="str">
        <f aca="false">VLOOKUP(C2361,$A$1:$B$451,2)</f>
        <v>55-AIZ</v>
      </c>
      <c r="E2361" s="0" t="str">
        <f aca="false">VLOOKUP($D2361,metadata!$B$2:$S$451,2,0)</f>
        <v>Urbanski, J; Mogi, M; O'Donnell, D; DeCotiis, M; Toma, T; Armbruster, P</v>
      </c>
      <c r="F2361" s="0" t="str">
        <f aca="false">VLOOKUP($D2361,metadata!$B$2:$S$451,3,0)</f>
        <v>Rapid Adaptive Evolution of Photoperiodic Response during Invasion and Range Expansion across a Climatic Gradient</v>
      </c>
      <c r="G2361" s="0" t="str">
        <f aca="false">VLOOKUP($D2361,metadata!$B$2:$S$451,4,0)</f>
        <v>10.1086/664709</v>
      </c>
      <c r="H2361" s="0" t="str">
        <f aca="false">VLOOKUP($D2361,metadata!$B$2:$S$451,5,0)</f>
        <v>y</v>
      </c>
      <c r="I2361" s="0" t="str">
        <f aca="false">VLOOKUP($D2361,metadata!$B$2:$S$451,6,0)</f>
        <v>a</v>
      </c>
      <c r="J2361" s="0" t="str">
        <f aca="false">VLOOKUP($D2361,metadata!$B$2:$S$451,7,0)</f>
        <v>i</v>
      </c>
      <c r="K2361" s="0" t="n">
        <f aca="false">VLOOKUP($D2361,metadata!$B$2:$S$451,8,0)</f>
        <v>21</v>
      </c>
      <c r="L2361" s="0" t="n">
        <f aca="false">VLOOKUP($D2361,metadata!$B$2:$S$451,9,0)</f>
        <v>12</v>
      </c>
      <c r="M2361" s="0" t="str">
        <f aca="false">VLOOKUP($D2361,metadata!$B$2:$S$451,10,0)</f>
        <v/>
      </c>
      <c r="N2361" s="0" t="str">
        <f aca="false">VLOOKUP($D2361,metadata!$B$2:$S$451,11,0)</f>
        <v>Aedes albopictus</v>
      </c>
      <c r="O2361" s="0" t="str">
        <f aca="false">VLOOKUP($D2361,metadata!$B$2:$S$451,12,0)</f>
        <v>diptera</v>
      </c>
      <c r="P2361" s="0" t="str">
        <f aca="false">VLOOKUP($D2361,metadata!$B$2:$S$451,13,0)</f>
        <v>AIZ</v>
      </c>
      <c r="Q2361" s="0" t="n">
        <f aca="false">VLOOKUP($D2361,metadata!$B$2:$S$451,14,0)</f>
        <v>37.4666666666667</v>
      </c>
      <c r="R2361" s="0" t="n">
        <f aca="false">VLOOKUP($D2361,metadata!$B$2:$S$451,15,0)</f>
        <v>139.933333333333</v>
      </c>
      <c r="S2361" s="0" t="str">
        <f aca="false">VLOOKUP($D2361,metadata!$B$2:$S$451,16,0)</f>
        <v/>
      </c>
      <c r="T2361" s="0" t="str">
        <f aca="false">VLOOKUP($D2361,metadata!$B$2:$S$451,17,0)</f>
        <v/>
      </c>
      <c r="U2361" s="0" t="str">
        <f aca="false">VLOOKUP($D2361,metadata!$B$2:$S$451,18,0)</f>
        <v/>
      </c>
      <c r="V2361" s="0" t="n">
        <f aca="false">VLOOKUP($D2361,metadata!$B$2:$Z$451,19,0)</f>
        <v>518.5</v>
      </c>
      <c r="W2361" s="0" t="str">
        <f aca="false">VLOOKUP($D2361,metadata!$B$2:$Z$451,20,0)</f>
        <v>acc</v>
      </c>
      <c r="X2361" s="0" t="str">
        <f aca="false">VLOOKUP($D2361,metadata!$B$2:$Z$451,21,0)</f>
        <v/>
      </c>
      <c r="Y2361" s="0" t="str">
        <f aca="false">VLOOKUP($D2361,metadata!$B$2:$Z$451,22,0)</f>
        <v>55-12</v>
      </c>
      <c r="Z2361" s="0" t="str">
        <f aca="false">VLOOKUP($D2361,metadata!$B$2:$Z$451,23,0)</f>
        <v/>
      </c>
      <c r="AA2361" s="0" t="str">
        <f aca="false">VLOOKUP($D2361,metadata!$B$2:$Z$451,24,0)</f>
        <v/>
      </c>
      <c r="AB2361" s="0" t="str">
        <f aca="false">VLOOKUP($D2361,metadata!$B$2:$Z$451,25,0)</f>
        <v/>
      </c>
      <c r="AC2361" s="0" t="n">
        <v>12.7326007326007</v>
      </c>
      <c r="AD2361" s="0" t="n">
        <v>95.6949680489826</v>
      </c>
      <c r="AF2361" s="0" t="n">
        <f aca="false">IF(AE2361="",V2361,AE2361)</f>
        <v>518.5</v>
      </c>
      <c r="AG2361" s="0" t="n">
        <v>12.75</v>
      </c>
      <c r="AH2361" s="0" t="n">
        <v>2012</v>
      </c>
      <c r="AI2361" s="0" t="s">
        <v>37</v>
      </c>
      <c r="AJ2361" s="0" t="s">
        <v>37</v>
      </c>
    </row>
    <row r="2362" customFormat="false" ht="13.8" hidden="true" customHeight="false" outlineLevel="0" collapsed="false">
      <c r="C2362" s="0" t="n">
        <v>2372</v>
      </c>
      <c r="D2362" s="3" t="str">
        <f aca="false">VLOOKUP(C2362,$A$1:$B$451,2)</f>
        <v>55-AIZ</v>
      </c>
      <c r="E2362" s="0" t="str">
        <f aca="false">VLOOKUP($D2362,metadata!$B$2:$S$451,2,0)</f>
        <v>Urbanski, J; Mogi, M; O'Donnell, D; DeCotiis, M; Toma, T; Armbruster, P</v>
      </c>
      <c r="F2362" s="0" t="str">
        <f aca="false">VLOOKUP($D2362,metadata!$B$2:$S$451,3,0)</f>
        <v>Rapid Adaptive Evolution of Photoperiodic Response during Invasion and Range Expansion across a Climatic Gradient</v>
      </c>
      <c r="G2362" s="0" t="str">
        <f aca="false">VLOOKUP($D2362,metadata!$B$2:$S$451,4,0)</f>
        <v>10.1086/664709</v>
      </c>
      <c r="H2362" s="0" t="str">
        <f aca="false">VLOOKUP($D2362,metadata!$B$2:$S$451,5,0)</f>
        <v>y</v>
      </c>
      <c r="I2362" s="0" t="str">
        <f aca="false">VLOOKUP($D2362,metadata!$B$2:$S$451,6,0)</f>
        <v>a</v>
      </c>
      <c r="J2362" s="0" t="str">
        <f aca="false">VLOOKUP($D2362,metadata!$B$2:$S$451,7,0)</f>
        <v>i</v>
      </c>
      <c r="K2362" s="0" t="n">
        <f aca="false">VLOOKUP($D2362,metadata!$B$2:$S$451,8,0)</f>
        <v>21</v>
      </c>
      <c r="L2362" s="0" t="n">
        <f aca="false">VLOOKUP($D2362,metadata!$B$2:$S$451,9,0)</f>
        <v>12</v>
      </c>
      <c r="M2362" s="0" t="str">
        <f aca="false">VLOOKUP($D2362,metadata!$B$2:$S$451,10,0)</f>
        <v/>
      </c>
      <c r="N2362" s="0" t="str">
        <f aca="false">VLOOKUP($D2362,metadata!$B$2:$S$451,11,0)</f>
        <v>Aedes albopictus</v>
      </c>
      <c r="O2362" s="0" t="str">
        <f aca="false">VLOOKUP($D2362,metadata!$B$2:$S$451,12,0)</f>
        <v>diptera</v>
      </c>
      <c r="P2362" s="0" t="str">
        <f aca="false">VLOOKUP($D2362,metadata!$B$2:$S$451,13,0)</f>
        <v>AIZ</v>
      </c>
      <c r="Q2362" s="0" t="n">
        <f aca="false">VLOOKUP($D2362,metadata!$B$2:$S$451,14,0)</f>
        <v>37.4666666666667</v>
      </c>
      <c r="R2362" s="0" t="n">
        <f aca="false">VLOOKUP($D2362,metadata!$B$2:$S$451,15,0)</f>
        <v>139.933333333333</v>
      </c>
      <c r="S2362" s="0" t="str">
        <f aca="false">VLOOKUP($D2362,metadata!$B$2:$S$451,16,0)</f>
        <v/>
      </c>
      <c r="T2362" s="0" t="str">
        <f aca="false">VLOOKUP($D2362,metadata!$B$2:$S$451,17,0)</f>
        <v/>
      </c>
      <c r="U2362" s="0" t="str">
        <f aca="false">VLOOKUP($D2362,metadata!$B$2:$S$451,18,0)</f>
        <v/>
      </c>
      <c r="V2362" s="0" t="n">
        <f aca="false">VLOOKUP($D2362,metadata!$B$2:$Z$451,19,0)</f>
        <v>518.5</v>
      </c>
      <c r="W2362" s="0" t="str">
        <f aca="false">VLOOKUP($D2362,metadata!$B$2:$Z$451,20,0)</f>
        <v>acc</v>
      </c>
      <c r="X2362" s="0" t="str">
        <f aca="false">VLOOKUP($D2362,metadata!$B$2:$Z$451,21,0)</f>
        <v/>
      </c>
      <c r="Y2362" s="0" t="str">
        <f aca="false">VLOOKUP($D2362,metadata!$B$2:$Z$451,22,0)</f>
        <v>55-12</v>
      </c>
      <c r="Z2362" s="0" t="str">
        <f aca="false">VLOOKUP($D2362,metadata!$B$2:$Z$451,23,0)</f>
        <v/>
      </c>
      <c r="AA2362" s="0" t="str">
        <f aca="false">VLOOKUP($D2362,metadata!$B$2:$Z$451,24,0)</f>
        <v/>
      </c>
      <c r="AB2362" s="0" t="str">
        <f aca="false">VLOOKUP($D2362,metadata!$B$2:$Z$451,25,0)</f>
        <v/>
      </c>
      <c r="AC2362" s="0" t="n">
        <v>12.9963369963369</v>
      </c>
      <c r="AD2362" s="0" t="n">
        <v>76.7108499772733</v>
      </c>
      <c r="AF2362" s="0" t="n">
        <f aca="false">IF(AE2362="",V2362,AE2362)</f>
        <v>518.5</v>
      </c>
      <c r="AG2362" s="0" t="n">
        <v>13</v>
      </c>
      <c r="AH2362" s="0" t="n">
        <v>2012</v>
      </c>
      <c r="AI2362" s="0" t="s">
        <v>37</v>
      </c>
      <c r="AJ2362" s="0" t="s">
        <v>37</v>
      </c>
    </row>
    <row r="2363" customFormat="false" ht="13.8" hidden="true" customHeight="false" outlineLevel="0" collapsed="false">
      <c r="C2363" s="0" t="n">
        <v>2373</v>
      </c>
      <c r="D2363" s="3" t="str">
        <f aca="false">VLOOKUP(C2363,$A$1:$B$451,2)</f>
        <v>55-AIZ</v>
      </c>
      <c r="E2363" s="0" t="str">
        <f aca="false">VLOOKUP($D2363,metadata!$B$2:$S$451,2,0)</f>
        <v>Urbanski, J; Mogi, M; O'Donnell, D; DeCotiis, M; Toma, T; Armbruster, P</v>
      </c>
      <c r="F2363" s="0" t="str">
        <f aca="false">VLOOKUP($D2363,metadata!$B$2:$S$451,3,0)</f>
        <v>Rapid Adaptive Evolution of Photoperiodic Response during Invasion and Range Expansion across a Climatic Gradient</v>
      </c>
      <c r="G2363" s="0" t="str">
        <f aca="false">VLOOKUP($D2363,metadata!$B$2:$S$451,4,0)</f>
        <v>10.1086/664709</v>
      </c>
      <c r="H2363" s="0" t="str">
        <f aca="false">VLOOKUP($D2363,metadata!$B$2:$S$451,5,0)</f>
        <v>y</v>
      </c>
      <c r="I2363" s="0" t="str">
        <f aca="false">VLOOKUP($D2363,metadata!$B$2:$S$451,6,0)</f>
        <v>a</v>
      </c>
      <c r="J2363" s="0" t="str">
        <f aca="false">VLOOKUP($D2363,metadata!$B$2:$S$451,7,0)</f>
        <v>i</v>
      </c>
      <c r="K2363" s="0" t="n">
        <f aca="false">VLOOKUP($D2363,metadata!$B$2:$S$451,8,0)</f>
        <v>21</v>
      </c>
      <c r="L2363" s="0" t="n">
        <f aca="false">VLOOKUP($D2363,metadata!$B$2:$S$451,9,0)</f>
        <v>12</v>
      </c>
      <c r="M2363" s="0" t="str">
        <f aca="false">VLOOKUP($D2363,metadata!$B$2:$S$451,10,0)</f>
        <v/>
      </c>
      <c r="N2363" s="0" t="str">
        <f aca="false">VLOOKUP($D2363,metadata!$B$2:$S$451,11,0)</f>
        <v>Aedes albopictus</v>
      </c>
      <c r="O2363" s="0" t="str">
        <f aca="false">VLOOKUP($D2363,metadata!$B$2:$S$451,12,0)</f>
        <v>diptera</v>
      </c>
      <c r="P2363" s="0" t="str">
        <f aca="false">VLOOKUP($D2363,metadata!$B$2:$S$451,13,0)</f>
        <v>AIZ</v>
      </c>
      <c r="Q2363" s="0" t="n">
        <f aca="false">VLOOKUP($D2363,metadata!$B$2:$S$451,14,0)</f>
        <v>37.4666666666667</v>
      </c>
      <c r="R2363" s="0" t="n">
        <f aca="false">VLOOKUP($D2363,metadata!$B$2:$S$451,15,0)</f>
        <v>139.933333333333</v>
      </c>
      <c r="S2363" s="0" t="str">
        <f aca="false">VLOOKUP($D2363,metadata!$B$2:$S$451,16,0)</f>
        <v/>
      </c>
      <c r="T2363" s="0" t="str">
        <f aca="false">VLOOKUP($D2363,metadata!$B$2:$S$451,17,0)</f>
        <v/>
      </c>
      <c r="U2363" s="0" t="str">
        <f aca="false">VLOOKUP($D2363,metadata!$B$2:$S$451,18,0)</f>
        <v/>
      </c>
      <c r="V2363" s="0" t="n">
        <f aca="false">VLOOKUP($D2363,metadata!$B$2:$Z$451,19,0)</f>
        <v>518.5</v>
      </c>
      <c r="W2363" s="0" t="str">
        <f aca="false">VLOOKUP($D2363,metadata!$B$2:$Z$451,20,0)</f>
        <v>acc</v>
      </c>
      <c r="X2363" s="0" t="str">
        <f aca="false">VLOOKUP($D2363,metadata!$B$2:$Z$451,21,0)</f>
        <v/>
      </c>
      <c r="Y2363" s="0" t="str">
        <f aca="false">VLOOKUP($D2363,metadata!$B$2:$Z$451,22,0)</f>
        <v>55-12</v>
      </c>
      <c r="Z2363" s="0" t="str">
        <f aca="false">VLOOKUP($D2363,metadata!$B$2:$Z$451,23,0)</f>
        <v/>
      </c>
      <c r="AA2363" s="0" t="str">
        <f aca="false">VLOOKUP($D2363,metadata!$B$2:$Z$451,24,0)</f>
        <v/>
      </c>
      <c r="AB2363" s="0" t="str">
        <f aca="false">VLOOKUP($D2363,metadata!$B$2:$Z$451,25,0)</f>
        <v/>
      </c>
      <c r="AC2363" s="0" t="n">
        <v>13.7728937728937</v>
      </c>
      <c r="AD2363" s="0" t="n">
        <v>73.4084650143044</v>
      </c>
      <c r="AF2363" s="0" t="n">
        <f aca="false">IF(AE2363="",V2363,AE2363)</f>
        <v>518.5</v>
      </c>
      <c r="AG2363" s="0" t="n">
        <v>13.25</v>
      </c>
      <c r="AH2363" s="0" t="n">
        <v>2012</v>
      </c>
      <c r="AI2363" s="0" t="s">
        <v>37</v>
      </c>
      <c r="AJ2363" s="0" t="s">
        <v>37</v>
      </c>
    </row>
    <row r="2364" customFormat="false" ht="13.8" hidden="true" customHeight="false" outlineLevel="0" collapsed="false">
      <c r="C2364" s="0" t="n">
        <v>2374</v>
      </c>
      <c r="D2364" s="3" t="str">
        <f aca="false">VLOOKUP(C2364,$A$1:$B$451,2)</f>
        <v>55-AIZ</v>
      </c>
      <c r="E2364" s="0" t="str">
        <f aca="false">VLOOKUP($D2364,metadata!$B$2:$S$451,2,0)</f>
        <v>Urbanski, J; Mogi, M; O'Donnell, D; DeCotiis, M; Toma, T; Armbruster, P</v>
      </c>
      <c r="F2364" s="0" t="str">
        <f aca="false">VLOOKUP($D2364,metadata!$B$2:$S$451,3,0)</f>
        <v>Rapid Adaptive Evolution of Photoperiodic Response during Invasion and Range Expansion across a Climatic Gradient</v>
      </c>
      <c r="G2364" s="0" t="str">
        <f aca="false">VLOOKUP($D2364,metadata!$B$2:$S$451,4,0)</f>
        <v>10.1086/664709</v>
      </c>
      <c r="H2364" s="0" t="str">
        <f aca="false">VLOOKUP($D2364,metadata!$B$2:$S$451,5,0)</f>
        <v>y</v>
      </c>
      <c r="I2364" s="0" t="str">
        <f aca="false">VLOOKUP($D2364,metadata!$B$2:$S$451,6,0)</f>
        <v>a</v>
      </c>
      <c r="J2364" s="0" t="str">
        <f aca="false">VLOOKUP($D2364,metadata!$B$2:$S$451,7,0)</f>
        <v>i</v>
      </c>
      <c r="K2364" s="0" t="n">
        <f aca="false">VLOOKUP($D2364,metadata!$B$2:$S$451,8,0)</f>
        <v>21</v>
      </c>
      <c r="L2364" s="0" t="n">
        <f aca="false">VLOOKUP($D2364,metadata!$B$2:$S$451,9,0)</f>
        <v>12</v>
      </c>
      <c r="M2364" s="0" t="str">
        <f aca="false">VLOOKUP($D2364,metadata!$B$2:$S$451,10,0)</f>
        <v/>
      </c>
      <c r="N2364" s="0" t="str">
        <f aca="false">VLOOKUP($D2364,metadata!$B$2:$S$451,11,0)</f>
        <v>Aedes albopictus</v>
      </c>
      <c r="O2364" s="0" t="str">
        <f aca="false">VLOOKUP($D2364,metadata!$B$2:$S$451,12,0)</f>
        <v>diptera</v>
      </c>
      <c r="P2364" s="0" t="str">
        <f aca="false">VLOOKUP($D2364,metadata!$B$2:$S$451,13,0)</f>
        <v>AIZ</v>
      </c>
      <c r="Q2364" s="0" t="n">
        <f aca="false">VLOOKUP($D2364,metadata!$B$2:$S$451,14,0)</f>
        <v>37.4666666666667</v>
      </c>
      <c r="R2364" s="0" t="n">
        <f aca="false">VLOOKUP($D2364,metadata!$B$2:$S$451,15,0)</f>
        <v>139.933333333333</v>
      </c>
      <c r="S2364" s="0" t="str">
        <f aca="false">VLOOKUP($D2364,metadata!$B$2:$S$451,16,0)</f>
        <v/>
      </c>
      <c r="T2364" s="0" t="str">
        <f aca="false">VLOOKUP($D2364,metadata!$B$2:$S$451,17,0)</f>
        <v/>
      </c>
      <c r="U2364" s="0" t="str">
        <f aca="false">VLOOKUP($D2364,metadata!$B$2:$S$451,18,0)</f>
        <v/>
      </c>
      <c r="V2364" s="0" t="n">
        <f aca="false">VLOOKUP($D2364,metadata!$B$2:$Z$451,19,0)</f>
        <v>518.5</v>
      </c>
      <c r="W2364" s="0" t="str">
        <f aca="false">VLOOKUP($D2364,metadata!$B$2:$Z$451,20,0)</f>
        <v>acc</v>
      </c>
      <c r="X2364" s="0" t="str">
        <f aca="false">VLOOKUP($D2364,metadata!$B$2:$Z$451,21,0)</f>
        <v/>
      </c>
      <c r="Y2364" s="0" t="str">
        <f aca="false">VLOOKUP($D2364,metadata!$B$2:$Z$451,22,0)</f>
        <v>55-12</v>
      </c>
      <c r="Z2364" s="0" t="str">
        <f aca="false">VLOOKUP($D2364,metadata!$B$2:$Z$451,23,0)</f>
        <v/>
      </c>
      <c r="AA2364" s="0" t="str">
        <f aca="false">VLOOKUP($D2364,metadata!$B$2:$Z$451,24,0)</f>
        <v/>
      </c>
      <c r="AB2364" s="0" t="str">
        <f aca="false">VLOOKUP($D2364,metadata!$B$2:$Z$451,25,0)</f>
        <v/>
      </c>
      <c r="AC2364" s="0" t="n">
        <v>13.2307692307692</v>
      </c>
      <c r="AD2364" s="0" t="n">
        <v>66.121560920831</v>
      </c>
      <c r="AF2364" s="0" t="n">
        <f aca="false">IF(AE2364="",V2364,AE2364)</f>
        <v>518.5</v>
      </c>
      <c r="AG2364" s="0" t="n">
        <v>13.5</v>
      </c>
      <c r="AH2364" s="0" t="n">
        <v>2012</v>
      </c>
      <c r="AI2364" s="0" t="s">
        <v>37</v>
      </c>
      <c r="AJ2364" s="0" t="s">
        <v>37</v>
      </c>
    </row>
    <row r="2365" customFormat="false" ht="13.8" hidden="true" customHeight="false" outlineLevel="0" collapsed="false">
      <c r="C2365" s="0" t="n">
        <v>2375</v>
      </c>
      <c r="D2365" s="3" t="str">
        <f aca="false">VLOOKUP(C2365,$A$1:$B$451,2)</f>
        <v>55-AIZ</v>
      </c>
      <c r="E2365" s="0" t="str">
        <f aca="false">VLOOKUP($D2365,metadata!$B$2:$S$451,2,0)</f>
        <v>Urbanski, J; Mogi, M; O'Donnell, D; DeCotiis, M; Toma, T; Armbruster, P</v>
      </c>
      <c r="F2365" s="0" t="str">
        <f aca="false">VLOOKUP($D2365,metadata!$B$2:$S$451,3,0)</f>
        <v>Rapid Adaptive Evolution of Photoperiodic Response during Invasion and Range Expansion across a Climatic Gradient</v>
      </c>
      <c r="G2365" s="0" t="str">
        <f aca="false">VLOOKUP($D2365,metadata!$B$2:$S$451,4,0)</f>
        <v>10.1086/664709</v>
      </c>
      <c r="H2365" s="0" t="str">
        <f aca="false">VLOOKUP($D2365,metadata!$B$2:$S$451,5,0)</f>
        <v>y</v>
      </c>
      <c r="I2365" s="0" t="str">
        <f aca="false">VLOOKUP($D2365,metadata!$B$2:$S$451,6,0)</f>
        <v>a</v>
      </c>
      <c r="J2365" s="0" t="str">
        <f aca="false">VLOOKUP($D2365,metadata!$B$2:$S$451,7,0)</f>
        <v>i</v>
      </c>
      <c r="K2365" s="0" t="n">
        <f aca="false">VLOOKUP($D2365,metadata!$B$2:$S$451,8,0)</f>
        <v>21</v>
      </c>
      <c r="L2365" s="0" t="n">
        <f aca="false">VLOOKUP($D2365,metadata!$B$2:$S$451,9,0)</f>
        <v>12</v>
      </c>
      <c r="M2365" s="0" t="str">
        <f aca="false">VLOOKUP($D2365,metadata!$B$2:$S$451,10,0)</f>
        <v/>
      </c>
      <c r="N2365" s="0" t="str">
        <f aca="false">VLOOKUP($D2365,metadata!$B$2:$S$451,11,0)</f>
        <v>Aedes albopictus</v>
      </c>
      <c r="O2365" s="0" t="str">
        <f aca="false">VLOOKUP($D2365,metadata!$B$2:$S$451,12,0)</f>
        <v>diptera</v>
      </c>
      <c r="P2365" s="0" t="str">
        <f aca="false">VLOOKUP($D2365,metadata!$B$2:$S$451,13,0)</f>
        <v>AIZ</v>
      </c>
      <c r="Q2365" s="0" t="n">
        <f aca="false">VLOOKUP($D2365,metadata!$B$2:$S$451,14,0)</f>
        <v>37.4666666666667</v>
      </c>
      <c r="R2365" s="0" t="n">
        <f aca="false">VLOOKUP($D2365,metadata!$B$2:$S$451,15,0)</f>
        <v>139.933333333333</v>
      </c>
      <c r="S2365" s="0" t="str">
        <f aca="false">VLOOKUP($D2365,metadata!$B$2:$S$451,16,0)</f>
        <v/>
      </c>
      <c r="T2365" s="0" t="str">
        <f aca="false">VLOOKUP($D2365,metadata!$B$2:$S$451,17,0)</f>
        <v/>
      </c>
      <c r="U2365" s="0" t="str">
        <f aca="false">VLOOKUP($D2365,metadata!$B$2:$S$451,18,0)</f>
        <v/>
      </c>
      <c r="V2365" s="0" t="n">
        <f aca="false">VLOOKUP($D2365,metadata!$B$2:$Z$451,19,0)</f>
        <v>518.5</v>
      </c>
      <c r="W2365" s="0" t="str">
        <f aca="false">VLOOKUP($D2365,metadata!$B$2:$Z$451,20,0)</f>
        <v>acc</v>
      </c>
      <c r="X2365" s="0" t="str">
        <f aca="false">VLOOKUP($D2365,metadata!$B$2:$Z$451,21,0)</f>
        <v/>
      </c>
      <c r="Y2365" s="0" t="str">
        <f aca="false">VLOOKUP($D2365,metadata!$B$2:$Z$451,22,0)</f>
        <v>55-12</v>
      </c>
      <c r="Z2365" s="0" t="str">
        <f aca="false">VLOOKUP($D2365,metadata!$B$2:$Z$451,23,0)</f>
        <v/>
      </c>
      <c r="AA2365" s="0" t="str">
        <f aca="false">VLOOKUP($D2365,metadata!$B$2:$Z$451,24,0)</f>
        <v/>
      </c>
      <c r="AB2365" s="0" t="str">
        <f aca="false">VLOOKUP($D2365,metadata!$B$2:$Z$451,25,0)</f>
        <v/>
      </c>
      <c r="AC2365" s="0" t="n">
        <v>13.4505494505494</v>
      </c>
      <c r="AD2365" s="0" t="n">
        <v>60.2771316274965</v>
      </c>
      <c r="AF2365" s="0" t="n">
        <f aca="false">IF(AE2365="",V2365,AE2365)</f>
        <v>518.5</v>
      </c>
      <c r="AG2365" s="0" t="n">
        <v>13.75</v>
      </c>
      <c r="AH2365" s="0" t="n">
        <v>2012</v>
      </c>
      <c r="AI2365" s="0" t="s">
        <v>37</v>
      </c>
      <c r="AJ2365" s="0" t="s">
        <v>37</v>
      </c>
    </row>
    <row r="2366" customFormat="false" ht="13.8" hidden="true" customHeight="false" outlineLevel="0" collapsed="false">
      <c r="C2366" s="0" t="n">
        <v>2376</v>
      </c>
      <c r="D2366" s="3" t="str">
        <f aca="false">VLOOKUP(C2366,$A$1:$B$451,2)</f>
        <v>55-AIZ</v>
      </c>
      <c r="E2366" s="0" t="str">
        <f aca="false">VLOOKUP($D2366,metadata!$B$2:$S$451,2,0)</f>
        <v>Urbanski, J; Mogi, M; O'Donnell, D; DeCotiis, M; Toma, T; Armbruster, P</v>
      </c>
      <c r="F2366" s="0" t="str">
        <f aca="false">VLOOKUP($D2366,metadata!$B$2:$S$451,3,0)</f>
        <v>Rapid Adaptive Evolution of Photoperiodic Response during Invasion and Range Expansion across a Climatic Gradient</v>
      </c>
      <c r="G2366" s="0" t="str">
        <f aca="false">VLOOKUP($D2366,metadata!$B$2:$S$451,4,0)</f>
        <v>10.1086/664709</v>
      </c>
      <c r="H2366" s="0" t="str">
        <f aca="false">VLOOKUP($D2366,metadata!$B$2:$S$451,5,0)</f>
        <v>y</v>
      </c>
      <c r="I2366" s="0" t="str">
        <f aca="false">VLOOKUP($D2366,metadata!$B$2:$S$451,6,0)</f>
        <v>a</v>
      </c>
      <c r="J2366" s="0" t="str">
        <f aca="false">VLOOKUP($D2366,metadata!$B$2:$S$451,7,0)</f>
        <v>i</v>
      </c>
      <c r="K2366" s="0" t="n">
        <f aca="false">VLOOKUP($D2366,metadata!$B$2:$S$451,8,0)</f>
        <v>21</v>
      </c>
      <c r="L2366" s="0" t="n">
        <f aca="false">VLOOKUP($D2366,metadata!$B$2:$S$451,9,0)</f>
        <v>12</v>
      </c>
      <c r="M2366" s="0" t="str">
        <f aca="false">VLOOKUP($D2366,metadata!$B$2:$S$451,10,0)</f>
        <v/>
      </c>
      <c r="N2366" s="0" t="str">
        <f aca="false">VLOOKUP($D2366,metadata!$B$2:$S$451,11,0)</f>
        <v>Aedes albopictus</v>
      </c>
      <c r="O2366" s="0" t="str">
        <f aca="false">VLOOKUP($D2366,metadata!$B$2:$S$451,12,0)</f>
        <v>diptera</v>
      </c>
      <c r="P2366" s="0" t="str">
        <f aca="false">VLOOKUP($D2366,metadata!$B$2:$S$451,13,0)</f>
        <v>AIZ</v>
      </c>
      <c r="Q2366" s="0" t="n">
        <f aca="false">VLOOKUP($D2366,metadata!$B$2:$S$451,14,0)</f>
        <v>37.4666666666667</v>
      </c>
      <c r="R2366" s="0" t="n">
        <f aca="false">VLOOKUP($D2366,metadata!$B$2:$S$451,15,0)</f>
        <v>139.933333333333</v>
      </c>
      <c r="S2366" s="0" t="str">
        <f aca="false">VLOOKUP($D2366,metadata!$B$2:$S$451,16,0)</f>
        <v/>
      </c>
      <c r="T2366" s="0" t="str">
        <f aca="false">VLOOKUP($D2366,metadata!$B$2:$S$451,17,0)</f>
        <v/>
      </c>
      <c r="U2366" s="0" t="str">
        <f aca="false">VLOOKUP($D2366,metadata!$B$2:$S$451,18,0)</f>
        <v/>
      </c>
      <c r="V2366" s="0" t="n">
        <f aca="false">VLOOKUP($D2366,metadata!$B$2:$Z$451,19,0)</f>
        <v>518.5</v>
      </c>
      <c r="W2366" s="0" t="str">
        <f aca="false">VLOOKUP($D2366,metadata!$B$2:$Z$451,20,0)</f>
        <v>acc</v>
      </c>
      <c r="X2366" s="0" t="str">
        <f aca="false">VLOOKUP($D2366,metadata!$B$2:$Z$451,21,0)</f>
        <v/>
      </c>
      <c r="Y2366" s="0" t="str">
        <f aca="false">VLOOKUP($D2366,metadata!$B$2:$Z$451,22,0)</f>
        <v>55-12</v>
      </c>
      <c r="Z2366" s="0" t="str">
        <f aca="false">VLOOKUP($D2366,metadata!$B$2:$Z$451,23,0)</f>
        <v/>
      </c>
      <c r="AA2366" s="0" t="str">
        <f aca="false">VLOOKUP($D2366,metadata!$B$2:$Z$451,24,0)</f>
        <v/>
      </c>
      <c r="AB2366" s="0" t="str">
        <f aca="false">VLOOKUP($D2366,metadata!$B$2:$Z$451,25,0)</f>
        <v/>
      </c>
      <c r="AC2366" s="0" t="n">
        <v>13.9780219780219</v>
      </c>
      <c r="AD2366" s="0" t="n">
        <v>26.3234940242239</v>
      </c>
      <c r="AF2366" s="0" t="n">
        <f aca="false">IF(AE2366="",V2366,AE2366)</f>
        <v>518.5</v>
      </c>
      <c r="AG2366" s="0" t="n">
        <v>14</v>
      </c>
      <c r="AH2366" s="0" t="n">
        <v>2012</v>
      </c>
      <c r="AI2366" s="0" t="s">
        <v>37</v>
      </c>
      <c r="AJ2366" s="0" t="s">
        <v>37</v>
      </c>
    </row>
    <row r="2367" customFormat="false" ht="13.8" hidden="true" customHeight="false" outlineLevel="0" collapsed="false">
      <c r="C2367" s="0" t="n">
        <v>2377</v>
      </c>
      <c r="D2367" s="3" t="str">
        <f aca="false">VLOOKUP(C2367,$A$1:$B$451,2)</f>
        <v>55-AIZ</v>
      </c>
      <c r="E2367" s="0" t="str">
        <f aca="false">VLOOKUP($D2367,metadata!$B$2:$S$451,2,0)</f>
        <v>Urbanski, J; Mogi, M; O'Donnell, D; DeCotiis, M; Toma, T; Armbruster, P</v>
      </c>
      <c r="F2367" s="0" t="str">
        <f aca="false">VLOOKUP($D2367,metadata!$B$2:$S$451,3,0)</f>
        <v>Rapid Adaptive Evolution of Photoperiodic Response during Invasion and Range Expansion across a Climatic Gradient</v>
      </c>
      <c r="G2367" s="0" t="str">
        <f aca="false">VLOOKUP($D2367,metadata!$B$2:$S$451,4,0)</f>
        <v>10.1086/664709</v>
      </c>
      <c r="H2367" s="0" t="str">
        <f aca="false">VLOOKUP($D2367,metadata!$B$2:$S$451,5,0)</f>
        <v>y</v>
      </c>
      <c r="I2367" s="0" t="str">
        <f aca="false">VLOOKUP($D2367,metadata!$B$2:$S$451,6,0)</f>
        <v>a</v>
      </c>
      <c r="J2367" s="0" t="str">
        <f aca="false">VLOOKUP($D2367,metadata!$B$2:$S$451,7,0)</f>
        <v>i</v>
      </c>
      <c r="K2367" s="0" t="n">
        <f aca="false">VLOOKUP($D2367,metadata!$B$2:$S$451,8,0)</f>
        <v>21</v>
      </c>
      <c r="L2367" s="0" t="n">
        <f aca="false">VLOOKUP($D2367,metadata!$B$2:$S$451,9,0)</f>
        <v>12</v>
      </c>
      <c r="M2367" s="0" t="str">
        <f aca="false">VLOOKUP($D2367,metadata!$B$2:$S$451,10,0)</f>
        <v/>
      </c>
      <c r="N2367" s="0" t="str">
        <f aca="false">VLOOKUP($D2367,metadata!$B$2:$S$451,11,0)</f>
        <v>Aedes albopictus</v>
      </c>
      <c r="O2367" s="0" t="str">
        <f aca="false">VLOOKUP($D2367,metadata!$B$2:$S$451,12,0)</f>
        <v>diptera</v>
      </c>
      <c r="P2367" s="0" t="str">
        <f aca="false">VLOOKUP($D2367,metadata!$B$2:$S$451,13,0)</f>
        <v>AIZ</v>
      </c>
      <c r="Q2367" s="0" t="n">
        <f aca="false">VLOOKUP($D2367,metadata!$B$2:$S$451,14,0)</f>
        <v>37.4666666666667</v>
      </c>
      <c r="R2367" s="0" t="n">
        <f aca="false">VLOOKUP($D2367,metadata!$B$2:$S$451,15,0)</f>
        <v>139.933333333333</v>
      </c>
      <c r="S2367" s="0" t="str">
        <f aca="false">VLOOKUP($D2367,metadata!$B$2:$S$451,16,0)</f>
        <v/>
      </c>
      <c r="T2367" s="0" t="str">
        <f aca="false">VLOOKUP($D2367,metadata!$B$2:$S$451,17,0)</f>
        <v/>
      </c>
      <c r="U2367" s="0" t="str">
        <f aca="false">VLOOKUP($D2367,metadata!$B$2:$S$451,18,0)</f>
        <v/>
      </c>
      <c r="V2367" s="0" t="n">
        <f aca="false">VLOOKUP($D2367,metadata!$B$2:$Z$451,19,0)</f>
        <v>518.5</v>
      </c>
      <c r="W2367" s="0" t="str">
        <f aca="false">VLOOKUP($D2367,metadata!$B$2:$Z$451,20,0)</f>
        <v>acc</v>
      </c>
      <c r="X2367" s="0" t="str">
        <f aca="false">VLOOKUP($D2367,metadata!$B$2:$Z$451,21,0)</f>
        <v/>
      </c>
      <c r="Y2367" s="0" t="str">
        <f aca="false">VLOOKUP($D2367,metadata!$B$2:$Z$451,22,0)</f>
        <v>55-12</v>
      </c>
      <c r="Z2367" s="0" t="str">
        <f aca="false">VLOOKUP($D2367,metadata!$B$2:$Z$451,23,0)</f>
        <v/>
      </c>
      <c r="AA2367" s="0" t="str">
        <f aca="false">VLOOKUP($D2367,metadata!$B$2:$Z$451,24,0)</f>
        <v/>
      </c>
      <c r="AB2367" s="0" t="str">
        <f aca="false">VLOOKUP($D2367,metadata!$B$2:$Z$451,25,0)</f>
        <v/>
      </c>
      <c r="AC2367" s="0" t="n">
        <v>14.2417582417582</v>
      </c>
      <c r="AD2367" s="0" t="n">
        <v>14.6386460255073</v>
      </c>
      <c r="AF2367" s="0" t="n">
        <f aca="false">IF(AE2367="",V2367,AE2367)</f>
        <v>518.5</v>
      </c>
      <c r="AG2367" s="0" t="n">
        <v>14.25</v>
      </c>
      <c r="AH2367" s="0" t="n">
        <v>2012</v>
      </c>
      <c r="AI2367" s="0" t="s">
        <v>37</v>
      </c>
      <c r="AJ2367" s="0" t="s">
        <v>37</v>
      </c>
    </row>
    <row r="2368" customFormat="false" ht="13.8" hidden="true" customHeight="false" outlineLevel="0" collapsed="false">
      <c r="C2368" s="0" t="n">
        <v>2378</v>
      </c>
      <c r="D2368" s="3" t="str">
        <f aca="false">VLOOKUP(C2368,$A$1:$B$451,2)</f>
        <v>55-BER</v>
      </c>
      <c r="E2368" s="0" t="str">
        <f aca="false">VLOOKUP($D2368,metadata!$B$2:$S$451,2,0)</f>
        <v>Urbanski, J; Mogi, M; O'Donnell, D; DeCotiis, M; Toma, T; Armbruster, P</v>
      </c>
      <c r="F2368" s="0" t="str">
        <f aca="false">VLOOKUP($D2368,metadata!$B$2:$S$451,3,0)</f>
        <v>Rapid Adaptive Evolution of Photoperiodic Response during Invasion and Range Expansion across a Climatic Gradient</v>
      </c>
      <c r="G2368" s="0" t="str">
        <f aca="false">VLOOKUP($D2368,metadata!$B$2:$S$451,4,0)</f>
        <v>10.1086/664709</v>
      </c>
      <c r="H2368" s="0" t="str">
        <f aca="false">VLOOKUP($D2368,metadata!$B$2:$S$451,5,0)</f>
        <v>y</v>
      </c>
      <c r="I2368" s="0" t="str">
        <f aca="false">VLOOKUP($D2368,metadata!$B$2:$S$451,6,0)</f>
        <v>a</v>
      </c>
      <c r="J2368" s="0" t="str">
        <f aca="false">VLOOKUP($D2368,metadata!$B$2:$S$451,7,0)</f>
        <v>i</v>
      </c>
      <c r="K2368" s="0" t="n">
        <f aca="false">VLOOKUP($D2368,metadata!$B$2:$S$451,8,0)</f>
        <v>21</v>
      </c>
      <c r="L2368" s="0" t="n">
        <f aca="false">VLOOKUP($D2368,metadata!$B$2:$S$451,9,0)</f>
        <v>14</v>
      </c>
      <c r="M2368" s="0" t="str">
        <f aca="false">VLOOKUP($D2368,metadata!$B$2:$S$451,10,0)</f>
        <v/>
      </c>
      <c r="N2368" s="0" t="str">
        <f aca="false">VLOOKUP($D2368,metadata!$B$2:$S$451,11,0)</f>
        <v>Aedes albopictus</v>
      </c>
      <c r="O2368" s="0" t="str">
        <f aca="false">VLOOKUP($D2368,metadata!$B$2:$S$451,12,0)</f>
        <v>diptera</v>
      </c>
      <c r="P2368" s="0" t="str">
        <f aca="false">VLOOKUP($D2368,metadata!$B$2:$S$451,13,0)</f>
        <v>BER</v>
      </c>
      <c r="Q2368" s="0" t="n">
        <f aca="false">VLOOKUP($D2368,metadata!$B$2:$S$451,14,0)</f>
        <v>39.7666666666667</v>
      </c>
      <c r="R2368" s="0" t="n">
        <f aca="false">VLOOKUP($D2368,metadata!$B$2:$S$451,15,0)</f>
        <v>-74.9833333333333</v>
      </c>
      <c r="S2368" s="0" t="str">
        <f aca="false">VLOOKUP($D2368,metadata!$B$2:$S$451,16,0)</f>
        <v/>
      </c>
      <c r="T2368" s="0" t="str">
        <f aca="false">VLOOKUP($D2368,metadata!$B$2:$S$451,17,0)</f>
        <v/>
      </c>
      <c r="U2368" s="0" t="str">
        <f aca="false">VLOOKUP($D2368,metadata!$B$2:$S$451,18,0)</f>
        <v/>
      </c>
      <c r="V2368" s="0" t="n">
        <f aca="false">VLOOKUP($D2368,metadata!$B$2:$Z$451,19,0)</f>
        <v>530.5</v>
      </c>
      <c r="W2368" s="0" t="str">
        <f aca="false">VLOOKUP($D2368,metadata!$B$2:$Z$451,20,0)</f>
        <v>acc</v>
      </c>
      <c r="X2368" s="0" t="str">
        <f aca="false">VLOOKUP($D2368,metadata!$B$2:$Z$451,21,0)</f>
        <v/>
      </c>
      <c r="Y2368" s="0" t="str">
        <f aca="false">VLOOKUP($D2368,metadata!$B$2:$Z$451,22,0)</f>
        <v>55-13</v>
      </c>
      <c r="Z2368" s="0" t="str">
        <f aca="false">VLOOKUP($D2368,metadata!$B$2:$Z$451,23,0)</f>
        <v/>
      </c>
      <c r="AA2368" s="0" t="str">
        <f aca="false">VLOOKUP($D2368,metadata!$B$2:$Z$451,24,0)</f>
        <v/>
      </c>
      <c r="AB2368" s="0" t="str">
        <f aca="false">VLOOKUP($D2368,metadata!$B$2:$Z$451,25,0)</f>
        <v/>
      </c>
      <c r="AC2368" s="0" t="n">
        <v>14.4761904761904</v>
      </c>
      <c r="AD2368" s="0" t="n">
        <v>3.31942996176573</v>
      </c>
      <c r="AF2368" s="0" t="n">
        <f aca="false">IF(AE2368="",V2368,AE2368)</f>
        <v>530.5</v>
      </c>
      <c r="AG2368" s="0" t="n">
        <v>14.5</v>
      </c>
      <c r="AH2368" s="0" t="n">
        <v>2012</v>
      </c>
      <c r="AI2368" s="0" t="s">
        <v>37</v>
      </c>
      <c r="AJ2368" s="0" t="s">
        <v>37</v>
      </c>
    </row>
    <row r="2369" customFormat="false" ht="13.8" hidden="true" customHeight="false" outlineLevel="0" collapsed="false">
      <c r="C2369" s="0" t="n">
        <v>2379</v>
      </c>
      <c r="D2369" s="3" t="str">
        <f aca="false">VLOOKUP(C2369,$A$1:$B$451,2)</f>
        <v>55-BER</v>
      </c>
      <c r="E2369" s="0" t="str">
        <f aca="false">VLOOKUP($D2369,metadata!$B$2:$S$451,2,0)</f>
        <v>Urbanski, J; Mogi, M; O'Donnell, D; DeCotiis, M; Toma, T; Armbruster, P</v>
      </c>
      <c r="F2369" s="0" t="str">
        <f aca="false">VLOOKUP($D2369,metadata!$B$2:$S$451,3,0)</f>
        <v>Rapid Adaptive Evolution of Photoperiodic Response during Invasion and Range Expansion across a Climatic Gradient</v>
      </c>
      <c r="G2369" s="0" t="str">
        <f aca="false">VLOOKUP($D2369,metadata!$B$2:$S$451,4,0)</f>
        <v>10.1086/664709</v>
      </c>
      <c r="H2369" s="0" t="str">
        <f aca="false">VLOOKUP($D2369,metadata!$B$2:$S$451,5,0)</f>
        <v>y</v>
      </c>
      <c r="I2369" s="0" t="str">
        <f aca="false">VLOOKUP($D2369,metadata!$B$2:$S$451,6,0)</f>
        <v>a</v>
      </c>
      <c r="J2369" s="0" t="str">
        <f aca="false">VLOOKUP($D2369,metadata!$B$2:$S$451,7,0)</f>
        <v>i</v>
      </c>
      <c r="K2369" s="0" t="n">
        <f aca="false">VLOOKUP($D2369,metadata!$B$2:$S$451,8,0)</f>
        <v>21</v>
      </c>
      <c r="L2369" s="0" t="n">
        <f aca="false">VLOOKUP($D2369,metadata!$B$2:$S$451,9,0)</f>
        <v>14</v>
      </c>
      <c r="M2369" s="0" t="str">
        <f aca="false">VLOOKUP($D2369,metadata!$B$2:$S$451,10,0)</f>
        <v/>
      </c>
      <c r="N2369" s="0" t="str">
        <f aca="false">VLOOKUP($D2369,metadata!$B$2:$S$451,11,0)</f>
        <v>Aedes albopictus</v>
      </c>
      <c r="O2369" s="0" t="str">
        <f aca="false">VLOOKUP($D2369,metadata!$B$2:$S$451,12,0)</f>
        <v>diptera</v>
      </c>
      <c r="P2369" s="0" t="str">
        <f aca="false">VLOOKUP($D2369,metadata!$B$2:$S$451,13,0)</f>
        <v>BER</v>
      </c>
      <c r="Q2369" s="0" t="n">
        <f aca="false">VLOOKUP($D2369,metadata!$B$2:$S$451,14,0)</f>
        <v>39.7666666666667</v>
      </c>
      <c r="R2369" s="0" t="n">
        <f aca="false">VLOOKUP($D2369,metadata!$B$2:$S$451,15,0)</f>
        <v>-74.9833333333333</v>
      </c>
      <c r="S2369" s="0" t="str">
        <f aca="false">VLOOKUP($D2369,metadata!$B$2:$S$451,16,0)</f>
        <v/>
      </c>
      <c r="T2369" s="0" t="str">
        <f aca="false">VLOOKUP($D2369,metadata!$B$2:$S$451,17,0)</f>
        <v/>
      </c>
      <c r="U2369" s="0" t="str">
        <f aca="false">VLOOKUP($D2369,metadata!$B$2:$S$451,18,0)</f>
        <v/>
      </c>
      <c r="V2369" s="0" t="n">
        <f aca="false">VLOOKUP($D2369,metadata!$B$2:$Z$451,19,0)</f>
        <v>530.5</v>
      </c>
      <c r="W2369" s="0" t="str">
        <f aca="false">VLOOKUP($D2369,metadata!$B$2:$Z$451,20,0)</f>
        <v>acc</v>
      </c>
      <c r="X2369" s="0" t="str">
        <f aca="false">VLOOKUP($D2369,metadata!$B$2:$Z$451,21,0)</f>
        <v/>
      </c>
      <c r="Y2369" s="0" t="str">
        <f aca="false">VLOOKUP($D2369,metadata!$B$2:$Z$451,22,0)</f>
        <v>55-13</v>
      </c>
      <c r="Z2369" s="0" t="str">
        <f aca="false">VLOOKUP($D2369,metadata!$B$2:$Z$451,23,0)</f>
        <v/>
      </c>
      <c r="AA2369" s="0" t="str">
        <f aca="false">VLOOKUP($D2369,metadata!$B$2:$Z$451,24,0)</f>
        <v/>
      </c>
      <c r="AB2369" s="0" t="str">
        <f aca="false">VLOOKUP($D2369,metadata!$B$2:$Z$451,25,0)</f>
        <v/>
      </c>
      <c r="AC2369" s="0" t="n">
        <v>15.9706959706959</v>
      </c>
      <c r="AD2369" s="0" t="n">
        <v>2.19044945322316</v>
      </c>
      <c r="AF2369" s="0" t="n">
        <f aca="false">IF(AE2369="",V2369,AE2369)</f>
        <v>530.5</v>
      </c>
      <c r="AG2369" s="0" t="n">
        <v>16</v>
      </c>
      <c r="AH2369" s="0" t="n">
        <v>2012</v>
      </c>
      <c r="AI2369" s="0" t="s">
        <v>37</v>
      </c>
      <c r="AJ2369" s="0" t="s">
        <v>37</v>
      </c>
    </row>
    <row r="2370" customFormat="false" ht="13.8" hidden="true" customHeight="false" outlineLevel="0" collapsed="false">
      <c r="C2370" s="0" t="n">
        <v>2380</v>
      </c>
      <c r="D2370" s="3" t="str">
        <f aca="false">VLOOKUP(C2370,$A$1:$B$451,2)</f>
        <v>55-BER</v>
      </c>
      <c r="E2370" s="0" t="str">
        <f aca="false">VLOOKUP($D2370,metadata!$B$2:$S$451,2,0)</f>
        <v>Urbanski, J; Mogi, M; O'Donnell, D; DeCotiis, M; Toma, T; Armbruster, P</v>
      </c>
      <c r="F2370" s="0" t="str">
        <f aca="false">VLOOKUP($D2370,metadata!$B$2:$S$451,3,0)</f>
        <v>Rapid Adaptive Evolution of Photoperiodic Response during Invasion and Range Expansion across a Climatic Gradient</v>
      </c>
      <c r="G2370" s="0" t="str">
        <f aca="false">VLOOKUP($D2370,metadata!$B$2:$S$451,4,0)</f>
        <v>10.1086/664709</v>
      </c>
      <c r="H2370" s="0" t="str">
        <f aca="false">VLOOKUP($D2370,metadata!$B$2:$S$451,5,0)</f>
        <v>y</v>
      </c>
      <c r="I2370" s="0" t="str">
        <f aca="false">VLOOKUP($D2370,metadata!$B$2:$S$451,6,0)</f>
        <v>a</v>
      </c>
      <c r="J2370" s="0" t="str">
        <f aca="false">VLOOKUP($D2370,metadata!$B$2:$S$451,7,0)</f>
        <v>i</v>
      </c>
      <c r="K2370" s="0" t="n">
        <f aca="false">VLOOKUP($D2370,metadata!$B$2:$S$451,8,0)</f>
        <v>21</v>
      </c>
      <c r="L2370" s="0" t="n">
        <f aca="false">VLOOKUP($D2370,metadata!$B$2:$S$451,9,0)</f>
        <v>14</v>
      </c>
      <c r="M2370" s="0" t="str">
        <f aca="false">VLOOKUP($D2370,metadata!$B$2:$S$451,10,0)</f>
        <v/>
      </c>
      <c r="N2370" s="0" t="str">
        <f aca="false">VLOOKUP($D2370,metadata!$B$2:$S$451,11,0)</f>
        <v>Aedes albopictus</v>
      </c>
      <c r="O2370" s="0" t="str">
        <f aca="false">VLOOKUP($D2370,metadata!$B$2:$S$451,12,0)</f>
        <v>diptera</v>
      </c>
      <c r="P2370" s="0" t="str">
        <f aca="false">VLOOKUP($D2370,metadata!$B$2:$S$451,13,0)</f>
        <v>BER</v>
      </c>
      <c r="Q2370" s="0" t="n">
        <f aca="false">VLOOKUP($D2370,metadata!$B$2:$S$451,14,0)</f>
        <v>39.7666666666667</v>
      </c>
      <c r="R2370" s="0" t="n">
        <f aca="false">VLOOKUP($D2370,metadata!$B$2:$S$451,15,0)</f>
        <v>-74.9833333333333</v>
      </c>
      <c r="S2370" s="0" t="str">
        <f aca="false">VLOOKUP($D2370,metadata!$B$2:$S$451,16,0)</f>
        <v/>
      </c>
      <c r="T2370" s="0" t="str">
        <f aca="false">VLOOKUP($D2370,metadata!$B$2:$S$451,17,0)</f>
        <v/>
      </c>
      <c r="U2370" s="0" t="str">
        <f aca="false">VLOOKUP($D2370,metadata!$B$2:$S$451,18,0)</f>
        <v/>
      </c>
      <c r="V2370" s="0" t="n">
        <f aca="false">VLOOKUP($D2370,metadata!$B$2:$Z$451,19,0)</f>
        <v>530.5</v>
      </c>
      <c r="W2370" s="0" t="str">
        <f aca="false">VLOOKUP($D2370,metadata!$B$2:$Z$451,20,0)</f>
        <v>acc</v>
      </c>
      <c r="X2370" s="0" t="str">
        <f aca="false">VLOOKUP($D2370,metadata!$B$2:$Z$451,21,0)</f>
        <v/>
      </c>
      <c r="Y2370" s="0" t="str">
        <f aca="false">VLOOKUP($D2370,metadata!$B$2:$Z$451,22,0)</f>
        <v>55-13</v>
      </c>
      <c r="Z2370" s="0" t="str">
        <f aca="false">VLOOKUP($D2370,metadata!$B$2:$Z$451,23,0)</f>
        <v/>
      </c>
      <c r="AA2370" s="0" t="str">
        <f aca="false">VLOOKUP($D2370,metadata!$B$2:$Z$451,24,0)</f>
        <v/>
      </c>
      <c r="AB2370" s="0" t="str">
        <f aca="false">VLOOKUP($D2370,metadata!$B$2:$Z$451,25,0)</f>
        <v/>
      </c>
      <c r="AC2370" s="0" t="n">
        <v>7.98504672897196</v>
      </c>
      <c r="AD2370" s="0" t="n">
        <v>97.5221238938053</v>
      </c>
      <c r="AF2370" s="0" t="n">
        <f aca="false">IF(AE2370="",V2370,AE2370)</f>
        <v>530.5</v>
      </c>
      <c r="AG2370" s="0" t="n">
        <f aca="false">ROUND(AC2370,1)</f>
        <v>8</v>
      </c>
      <c r="AH2370" s="0" t="n">
        <v>2012</v>
      </c>
      <c r="AI2370" s="0" t="s">
        <v>37</v>
      </c>
      <c r="AJ2370" s="0" t="s">
        <v>37</v>
      </c>
    </row>
    <row r="2371" customFormat="false" ht="13.8" hidden="true" customHeight="false" outlineLevel="0" collapsed="false">
      <c r="C2371" s="0" t="n">
        <v>2381</v>
      </c>
      <c r="D2371" s="3" t="str">
        <f aca="false">VLOOKUP(C2371,$A$1:$B$451,2)</f>
        <v>55-BER</v>
      </c>
      <c r="E2371" s="0" t="str">
        <f aca="false">VLOOKUP($D2371,metadata!$B$2:$S$451,2,0)</f>
        <v>Urbanski, J; Mogi, M; O'Donnell, D; DeCotiis, M; Toma, T; Armbruster, P</v>
      </c>
      <c r="F2371" s="0" t="str">
        <f aca="false">VLOOKUP($D2371,metadata!$B$2:$S$451,3,0)</f>
        <v>Rapid Adaptive Evolution of Photoperiodic Response during Invasion and Range Expansion across a Climatic Gradient</v>
      </c>
      <c r="G2371" s="0" t="str">
        <f aca="false">VLOOKUP($D2371,metadata!$B$2:$S$451,4,0)</f>
        <v>10.1086/664709</v>
      </c>
      <c r="H2371" s="0" t="str">
        <f aca="false">VLOOKUP($D2371,metadata!$B$2:$S$451,5,0)</f>
        <v>y</v>
      </c>
      <c r="I2371" s="0" t="str">
        <f aca="false">VLOOKUP($D2371,metadata!$B$2:$S$451,6,0)</f>
        <v>a</v>
      </c>
      <c r="J2371" s="0" t="str">
        <f aca="false">VLOOKUP($D2371,metadata!$B$2:$S$451,7,0)</f>
        <v>i</v>
      </c>
      <c r="K2371" s="0" t="n">
        <f aca="false">VLOOKUP($D2371,metadata!$B$2:$S$451,8,0)</f>
        <v>21</v>
      </c>
      <c r="L2371" s="0" t="n">
        <f aca="false">VLOOKUP($D2371,metadata!$B$2:$S$451,9,0)</f>
        <v>14</v>
      </c>
      <c r="M2371" s="0" t="str">
        <f aca="false">VLOOKUP($D2371,metadata!$B$2:$S$451,10,0)</f>
        <v/>
      </c>
      <c r="N2371" s="0" t="str">
        <f aca="false">VLOOKUP($D2371,metadata!$B$2:$S$451,11,0)</f>
        <v>Aedes albopictus</v>
      </c>
      <c r="O2371" s="0" t="str">
        <f aca="false">VLOOKUP($D2371,metadata!$B$2:$S$451,12,0)</f>
        <v>diptera</v>
      </c>
      <c r="P2371" s="0" t="str">
        <f aca="false">VLOOKUP($D2371,metadata!$B$2:$S$451,13,0)</f>
        <v>BER</v>
      </c>
      <c r="Q2371" s="0" t="n">
        <f aca="false">VLOOKUP($D2371,metadata!$B$2:$S$451,14,0)</f>
        <v>39.7666666666667</v>
      </c>
      <c r="R2371" s="0" t="n">
        <f aca="false">VLOOKUP($D2371,metadata!$B$2:$S$451,15,0)</f>
        <v>-74.9833333333333</v>
      </c>
      <c r="S2371" s="0" t="str">
        <f aca="false">VLOOKUP($D2371,metadata!$B$2:$S$451,16,0)</f>
        <v/>
      </c>
      <c r="T2371" s="0" t="str">
        <f aca="false">VLOOKUP($D2371,metadata!$B$2:$S$451,17,0)</f>
        <v/>
      </c>
      <c r="U2371" s="0" t="str">
        <f aca="false">VLOOKUP($D2371,metadata!$B$2:$S$451,18,0)</f>
        <v/>
      </c>
      <c r="V2371" s="0" t="n">
        <f aca="false">VLOOKUP($D2371,metadata!$B$2:$Z$451,19,0)</f>
        <v>530.5</v>
      </c>
      <c r="W2371" s="0" t="str">
        <f aca="false">VLOOKUP($D2371,metadata!$B$2:$Z$451,20,0)</f>
        <v>acc</v>
      </c>
      <c r="X2371" s="0" t="str">
        <f aca="false">VLOOKUP($D2371,metadata!$B$2:$Z$451,21,0)</f>
        <v/>
      </c>
      <c r="Y2371" s="0" t="str">
        <f aca="false">VLOOKUP($D2371,metadata!$B$2:$Z$451,22,0)</f>
        <v>55-13</v>
      </c>
      <c r="Z2371" s="0" t="str">
        <f aca="false">VLOOKUP($D2371,metadata!$B$2:$Z$451,23,0)</f>
        <v/>
      </c>
      <c r="AA2371" s="0" t="str">
        <f aca="false">VLOOKUP($D2371,metadata!$B$2:$Z$451,24,0)</f>
        <v/>
      </c>
      <c r="AB2371" s="0" t="str">
        <f aca="false">VLOOKUP($D2371,metadata!$B$2:$Z$451,25,0)</f>
        <v/>
      </c>
      <c r="AC2371" s="0" t="n">
        <v>11.9775700934579</v>
      </c>
      <c r="AD2371" s="0" t="n">
        <v>92.6550326689273</v>
      </c>
      <c r="AF2371" s="0" t="n">
        <f aca="false">IF(AE2371="",V2371,AE2371)</f>
        <v>530.5</v>
      </c>
      <c r="AG2371" s="0" t="n">
        <f aca="false">ROUND(AC2371,1)</f>
        <v>12</v>
      </c>
      <c r="AH2371" s="0" t="n">
        <v>2012</v>
      </c>
      <c r="AI2371" s="0" t="s">
        <v>37</v>
      </c>
      <c r="AJ2371" s="0" t="s">
        <v>37</v>
      </c>
    </row>
    <row r="2372" customFormat="false" ht="13.8" hidden="true" customHeight="false" outlineLevel="0" collapsed="false">
      <c r="C2372" s="0" t="n">
        <v>2382</v>
      </c>
      <c r="D2372" s="3" t="str">
        <f aca="false">VLOOKUP(C2372,$A$1:$B$451,2)</f>
        <v>55-BER</v>
      </c>
      <c r="E2372" s="0" t="str">
        <f aca="false">VLOOKUP($D2372,metadata!$B$2:$S$451,2,0)</f>
        <v>Urbanski, J; Mogi, M; O'Donnell, D; DeCotiis, M; Toma, T; Armbruster, P</v>
      </c>
      <c r="F2372" s="0" t="str">
        <f aca="false">VLOOKUP($D2372,metadata!$B$2:$S$451,3,0)</f>
        <v>Rapid Adaptive Evolution of Photoperiodic Response during Invasion and Range Expansion across a Climatic Gradient</v>
      </c>
      <c r="G2372" s="0" t="str">
        <f aca="false">VLOOKUP($D2372,metadata!$B$2:$S$451,4,0)</f>
        <v>10.1086/664709</v>
      </c>
      <c r="H2372" s="0" t="str">
        <f aca="false">VLOOKUP($D2372,metadata!$B$2:$S$451,5,0)</f>
        <v>y</v>
      </c>
      <c r="I2372" s="0" t="str">
        <f aca="false">VLOOKUP($D2372,metadata!$B$2:$S$451,6,0)</f>
        <v>a</v>
      </c>
      <c r="J2372" s="0" t="str">
        <f aca="false">VLOOKUP($D2372,metadata!$B$2:$S$451,7,0)</f>
        <v>i</v>
      </c>
      <c r="K2372" s="0" t="n">
        <f aca="false">VLOOKUP($D2372,metadata!$B$2:$S$451,8,0)</f>
        <v>21</v>
      </c>
      <c r="L2372" s="0" t="n">
        <f aca="false">VLOOKUP($D2372,metadata!$B$2:$S$451,9,0)</f>
        <v>14</v>
      </c>
      <c r="M2372" s="0" t="str">
        <f aca="false">VLOOKUP($D2372,metadata!$B$2:$S$451,10,0)</f>
        <v/>
      </c>
      <c r="N2372" s="0" t="str">
        <f aca="false">VLOOKUP($D2372,metadata!$B$2:$S$451,11,0)</f>
        <v>Aedes albopictus</v>
      </c>
      <c r="O2372" s="0" t="str">
        <f aca="false">VLOOKUP($D2372,metadata!$B$2:$S$451,12,0)</f>
        <v>diptera</v>
      </c>
      <c r="P2372" s="0" t="str">
        <f aca="false">VLOOKUP($D2372,metadata!$B$2:$S$451,13,0)</f>
        <v>BER</v>
      </c>
      <c r="Q2372" s="0" t="n">
        <f aca="false">VLOOKUP($D2372,metadata!$B$2:$S$451,14,0)</f>
        <v>39.7666666666667</v>
      </c>
      <c r="R2372" s="0" t="n">
        <f aca="false">VLOOKUP($D2372,metadata!$B$2:$S$451,15,0)</f>
        <v>-74.9833333333333</v>
      </c>
      <c r="S2372" s="0" t="str">
        <f aca="false">VLOOKUP($D2372,metadata!$B$2:$S$451,16,0)</f>
        <v/>
      </c>
      <c r="T2372" s="0" t="str">
        <f aca="false">VLOOKUP($D2372,metadata!$B$2:$S$451,17,0)</f>
        <v/>
      </c>
      <c r="U2372" s="0" t="str">
        <f aca="false">VLOOKUP($D2372,metadata!$B$2:$S$451,18,0)</f>
        <v/>
      </c>
      <c r="V2372" s="0" t="n">
        <f aca="false">VLOOKUP($D2372,metadata!$B$2:$Z$451,19,0)</f>
        <v>530.5</v>
      </c>
      <c r="W2372" s="0" t="str">
        <f aca="false">VLOOKUP($D2372,metadata!$B$2:$Z$451,20,0)</f>
        <v>acc</v>
      </c>
      <c r="X2372" s="0" t="str">
        <f aca="false">VLOOKUP($D2372,metadata!$B$2:$Z$451,21,0)</f>
        <v/>
      </c>
      <c r="Y2372" s="0" t="str">
        <f aca="false">VLOOKUP($D2372,metadata!$B$2:$Z$451,22,0)</f>
        <v>55-13</v>
      </c>
      <c r="Z2372" s="0" t="str">
        <f aca="false">VLOOKUP($D2372,metadata!$B$2:$Z$451,23,0)</f>
        <v/>
      </c>
      <c r="AA2372" s="0" t="str">
        <f aca="false">VLOOKUP($D2372,metadata!$B$2:$Z$451,24,0)</f>
        <v/>
      </c>
      <c r="AB2372" s="0" t="str">
        <f aca="false">VLOOKUP($D2372,metadata!$B$2:$Z$451,25,0)</f>
        <v/>
      </c>
      <c r="AC2372" s="0" t="n">
        <v>12.4710280373831</v>
      </c>
      <c r="AD2372" s="0" t="n">
        <v>91.9361508560086</v>
      </c>
      <c r="AF2372" s="0" t="n">
        <f aca="false">IF(AE2372="",V2372,AE2372)</f>
        <v>530.5</v>
      </c>
      <c r="AG2372" s="0" t="n">
        <f aca="false">ROUND(AC2372,1)</f>
        <v>12.5</v>
      </c>
      <c r="AH2372" s="0" t="n">
        <v>2012</v>
      </c>
      <c r="AI2372" s="0" t="s">
        <v>37</v>
      </c>
      <c r="AJ2372" s="0" t="s">
        <v>37</v>
      </c>
    </row>
    <row r="2373" customFormat="false" ht="13.8" hidden="true" customHeight="false" outlineLevel="0" collapsed="false">
      <c r="C2373" s="0" t="n">
        <v>2383</v>
      </c>
      <c r="D2373" s="3" t="str">
        <f aca="false">VLOOKUP(C2373,$A$1:$B$451,2)</f>
        <v>55-BER</v>
      </c>
      <c r="E2373" s="0" t="str">
        <f aca="false">VLOOKUP($D2373,metadata!$B$2:$S$451,2,0)</f>
        <v>Urbanski, J; Mogi, M; O'Donnell, D; DeCotiis, M; Toma, T; Armbruster, P</v>
      </c>
      <c r="F2373" s="0" t="str">
        <f aca="false">VLOOKUP($D2373,metadata!$B$2:$S$451,3,0)</f>
        <v>Rapid Adaptive Evolution of Photoperiodic Response during Invasion and Range Expansion across a Climatic Gradient</v>
      </c>
      <c r="G2373" s="0" t="str">
        <f aca="false">VLOOKUP($D2373,metadata!$B$2:$S$451,4,0)</f>
        <v>10.1086/664709</v>
      </c>
      <c r="H2373" s="0" t="str">
        <f aca="false">VLOOKUP($D2373,metadata!$B$2:$S$451,5,0)</f>
        <v>y</v>
      </c>
      <c r="I2373" s="0" t="str">
        <f aca="false">VLOOKUP($D2373,metadata!$B$2:$S$451,6,0)</f>
        <v>a</v>
      </c>
      <c r="J2373" s="0" t="str">
        <f aca="false">VLOOKUP($D2373,metadata!$B$2:$S$451,7,0)</f>
        <v>i</v>
      </c>
      <c r="K2373" s="0" t="n">
        <f aca="false">VLOOKUP($D2373,metadata!$B$2:$S$451,8,0)</f>
        <v>21</v>
      </c>
      <c r="L2373" s="0" t="n">
        <f aca="false">VLOOKUP($D2373,metadata!$B$2:$S$451,9,0)</f>
        <v>14</v>
      </c>
      <c r="M2373" s="0" t="str">
        <f aca="false">VLOOKUP($D2373,metadata!$B$2:$S$451,10,0)</f>
        <v/>
      </c>
      <c r="N2373" s="0" t="str">
        <f aca="false">VLOOKUP($D2373,metadata!$B$2:$S$451,11,0)</f>
        <v>Aedes albopictus</v>
      </c>
      <c r="O2373" s="0" t="str">
        <f aca="false">VLOOKUP($D2373,metadata!$B$2:$S$451,12,0)</f>
        <v>diptera</v>
      </c>
      <c r="P2373" s="0" t="str">
        <f aca="false">VLOOKUP($D2373,metadata!$B$2:$S$451,13,0)</f>
        <v>BER</v>
      </c>
      <c r="Q2373" s="0" t="n">
        <f aca="false">VLOOKUP($D2373,metadata!$B$2:$S$451,14,0)</f>
        <v>39.7666666666667</v>
      </c>
      <c r="R2373" s="0" t="n">
        <f aca="false">VLOOKUP($D2373,metadata!$B$2:$S$451,15,0)</f>
        <v>-74.9833333333333</v>
      </c>
      <c r="S2373" s="0" t="str">
        <f aca="false">VLOOKUP($D2373,metadata!$B$2:$S$451,16,0)</f>
        <v/>
      </c>
      <c r="T2373" s="0" t="str">
        <f aca="false">VLOOKUP($D2373,metadata!$B$2:$S$451,17,0)</f>
        <v/>
      </c>
      <c r="U2373" s="0" t="str">
        <f aca="false">VLOOKUP($D2373,metadata!$B$2:$S$451,18,0)</f>
        <v/>
      </c>
      <c r="V2373" s="0" t="n">
        <f aca="false">VLOOKUP($D2373,metadata!$B$2:$Z$451,19,0)</f>
        <v>530.5</v>
      </c>
      <c r="W2373" s="0" t="str">
        <f aca="false">VLOOKUP($D2373,metadata!$B$2:$Z$451,20,0)</f>
        <v>acc</v>
      </c>
      <c r="X2373" s="0" t="str">
        <f aca="false">VLOOKUP($D2373,metadata!$B$2:$Z$451,21,0)</f>
        <v/>
      </c>
      <c r="Y2373" s="0" t="str">
        <f aca="false">VLOOKUP($D2373,metadata!$B$2:$Z$451,22,0)</f>
        <v>55-13</v>
      </c>
      <c r="Z2373" s="0" t="str">
        <f aca="false">VLOOKUP($D2373,metadata!$B$2:$Z$451,23,0)</f>
        <v/>
      </c>
      <c r="AA2373" s="0" t="str">
        <f aca="false">VLOOKUP($D2373,metadata!$B$2:$Z$451,24,0)</f>
        <v/>
      </c>
      <c r="AB2373" s="0" t="str">
        <f aca="false">VLOOKUP($D2373,metadata!$B$2:$Z$451,25,0)</f>
        <v/>
      </c>
      <c r="AC2373" s="0" t="n">
        <v>12.7700934579439</v>
      </c>
      <c r="AD2373" s="0" t="n">
        <v>92.9914812670581</v>
      </c>
      <c r="AF2373" s="0" t="n">
        <f aca="false">IF(AE2373="",V2373,AE2373)</f>
        <v>530.5</v>
      </c>
      <c r="AG2373" s="0" t="n">
        <v>12.75</v>
      </c>
      <c r="AH2373" s="0" t="n">
        <v>2012</v>
      </c>
      <c r="AI2373" s="0" t="s">
        <v>37</v>
      </c>
      <c r="AJ2373" s="0" t="s">
        <v>37</v>
      </c>
    </row>
    <row r="2374" customFormat="false" ht="13.8" hidden="true" customHeight="false" outlineLevel="0" collapsed="false">
      <c r="C2374" s="0" t="n">
        <v>2384</v>
      </c>
      <c r="D2374" s="3" t="str">
        <f aca="false">VLOOKUP(C2374,$A$1:$B$451,2)</f>
        <v>55-BER</v>
      </c>
      <c r="E2374" s="0" t="str">
        <f aca="false">VLOOKUP($D2374,metadata!$B$2:$S$451,2,0)</f>
        <v>Urbanski, J; Mogi, M; O'Donnell, D; DeCotiis, M; Toma, T; Armbruster, P</v>
      </c>
      <c r="F2374" s="0" t="str">
        <f aca="false">VLOOKUP($D2374,metadata!$B$2:$S$451,3,0)</f>
        <v>Rapid Adaptive Evolution of Photoperiodic Response during Invasion and Range Expansion across a Climatic Gradient</v>
      </c>
      <c r="G2374" s="0" t="str">
        <f aca="false">VLOOKUP($D2374,metadata!$B$2:$S$451,4,0)</f>
        <v>10.1086/664709</v>
      </c>
      <c r="H2374" s="0" t="str">
        <f aca="false">VLOOKUP($D2374,metadata!$B$2:$S$451,5,0)</f>
        <v>y</v>
      </c>
      <c r="I2374" s="0" t="str">
        <f aca="false">VLOOKUP($D2374,metadata!$B$2:$S$451,6,0)</f>
        <v>a</v>
      </c>
      <c r="J2374" s="0" t="str">
        <f aca="false">VLOOKUP($D2374,metadata!$B$2:$S$451,7,0)</f>
        <v>i</v>
      </c>
      <c r="K2374" s="0" t="n">
        <f aca="false">VLOOKUP($D2374,metadata!$B$2:$S$451,8,0)</f>
        <v>21</v>
      </c>
      <c r="L2374" s="0" t="n">
        <f aca="false">VLOOKUP($D2374,metadata!$B$2:$S$451,9,0)</f>
        <v>14</v>
      </c>
      <c r="M2374" s="0" t="str">
        <f aca="false">VLOOKUP($D2374,metadata!$B$2:$S$451,10,0)</f>
        <v/>
      </c>
      <c r="N2374" s="0" t="str">
        <f aca="false">VLOOKUP($D2374,metadata!$B$2:$S$451,11,0)</f>
        <v>Aedes albopictus</v>
      </c>
      <c r="O2374" s="0" t="str">
        <f aca="false">VLOOKUP($D2374,metadata!$B$2:$S$451,12,0)</f>
        <v>diptera</v>
      </c>
      <c r="P2374" s="0" t="str">
        <f aca="false">VLOOKUP($D2374,metadata!$B$2:$S$451,13,0)</f>
        <v>BER</v>
      </c>
      <c r="Q2374" s="0" t="n">
        <f aca="false">VLOOKUP($D2374,metadata!$B$2:$S$451,14,0)</f>
        <v>39.7666666666667</v>
      </c>
      <c r="R2374" s="0" t="n">
        <f aca="false">VLOOKUP($D2374,metadata!$B$2:$S$451,15,0)</f>
        <v>-74.9833333333333</v>
      </c>
      <c r="S2374" s="0" t="str">
        <f aca="false">VLOOKUP($D2374,metadata!$B$2:$S$451,16,0)</f>
        <v/>
      </c>
      <c r="T2374" s="0" t="str">
        <f aca="false">VLOOKUP($D2374,metadata!$B$2:$S$451,17,0)</f>
        <v/>
      </c>
      <c r="U2374" s="0" t="str">
        <f aca="false">VLOOKUP($D2374,metadata!$B$2:$S$451,18,0)</f>
        <v/>
      </c>
      <c r="V2374" s="0" t="n">
        <f aca="false">VLOOKUP($D2374,metadata!$B$2:$Z$451,19,0)</f>
        <v>530.5</v>
      </c>
      <c r="W2374" s="0" t="str">
        <f aca="false">VLOOKUP($D2374,metadata!$B$2:$Z$451,20,0)</f>
        <v>acc</v>
      </c>
      <c r="X2374" s="0" t="str">
        <f aca="false">VLOOKUP($D2374,metadata!$B$2:$Z$451,21,0)</f>
        <v/>
      </c>
      <c r="Y2374" s="0" t="str">
        <f aca="false">VLOOKUP($D2374,metadata!$B$2:$Z$451,22,0)</f>
        <v>55-13</v>
      </c>
      <c r="Z2374" s="0" t="str">
        <f aca="false">VLOOKUP($D2374,metadata!$B$2:$Z$451,23,0)</f>
        <v/>
      </c>
      <c r="AA2374" s="0" t="str">
        <f aca="false">VLOOKUP($D2374,metadata!$B$2:$Z$451,24,0)</f>
        <v/>
      </c>
      <c r="AB2374" s="0" t="str">
        <f aca="false">VLOOKUP($D2374,metadata!$B$2:$Z$451,25,0)</f>
        <v/>
      </c>
      <c r="AC2374" s="0" t="n">
        <v>12.9943925233644</v>
      </c>
      <c r="AD2374" s="0" t="n">
        <v>61.1281118187081</v>
      </c>
      <c r="AF2374" s="0" t="n">
        <f aca="false">IF(AE2374="",V2374,AE2374)</f>
        <v>530.5</v>
      </c>
      <c r="AG2374" s="0" t="n">
        <v>13</v>
      </c>
      <c r="AH2374" s="0" t="n">
        <v>2012</v>
      </c>
      <c r="AI2374" s="0" t="s">
        <v>37</v>
      </c>
      <c r="AJ2374" s="0" t="s">
        <v>37</v>
      </c>
    </row>
    <row r="2375" customFormat="false" ht="13.8" hidden="true" customHeight="false" outlineLevel="0" collapsed="false">
      <c r="C2375" s="0" t="n">
        <v>2385</v>
      </c>
      <c r="D2375" s="3" t="str">
        <f aca="false">VLOOKUP(C2375,$A$1:$B$451,2)</f>
        <v>55-BER</v>
      </c>
      <c r="E2375" s="0" t="str">
        <f aca="false">VLOOKUP($D2375,metadata!$B$2:$S$451,2,0)</f>
        <v>Urbanski, J; Mogi, M; O'Donnell, D; DeCotiis, M; Toma, T; Armbruster, P</v>
      </c>
      <c r="F2375" s="0" t="str">
        <f aca="false">VLOOKUP($D2375,metadata!$B$2:$S$451,3,0)</f>
        <v>Rapid Adaptive Evolution of Photoperiodic Response during Invasion and Range Expansion across a Climatic Gradient</v>
      </c>
      <c r="G2375" s="0" t="str">
        <f aca="false">VLOOKUP($D2375,metadata!$B$2:$S$451,4,0)</f>
        <v>10.1086/664709</v>
      </c>
      <c r="H2375" s="0" t="str">
        <f aca="false">VLOOKUP($D2375,metadata!$B$2:$S$451,5,0)</f>
        <v>y</v>
      </c>
      <c r="I2375" s="0" t="str">
        <f aca="false">VLOOKUP($D2375,metadata!$B$2:$S$451,6,0)</f>
        <v>a</v>
      </c>
      <c r="J2375" s="0" t="str">
        <f aca="false">VLOOKUP($D2375,metadata!$B$2:$S$451,7,0)</f>
        <v>i</v>
      </c>
      <c r="K2375" s="0" t="n">
        <f aca="false">VLOOKUP($D2375,metadata!$B$2:$S$451,8,0)</f>
        <v>21</v>
      </c>
      <c r="L2375" s="0" t="n">
        <f aca="false">VLOOKUP($D2375,metadata!$B$2:$S$451,9,0)</f>
        <v>14</v>
      </c>
      <c r="M2375" s="0" t="str">
        <f aca="false">VLOOKUP($D2375,metadata!$B$2:$S$451,10,0)</f>
        <v/>
      </c>
      <c r="N2375" s="0" t="str">
        <f aca="false">VLOOKUP($D2375,metadata!$B$2:$S$451,11,0)</f>
        <v>Aedes albopictus</v>
      </c>
      <c r="O2375" s="0" t="str">
        <f aca="false">VLOOKUP($D2375,metadata!$B$2:$S$451,12,0)</f>
        <v>diptera</v>
      </c>
      <c r="P2375" s="0" t="str">
        <f aca="false">VLOOKUP($D2375,metadata!$B$2:$S$451,13,0)</f>
        <v>BER</v>
      </c>
      <c r="Q2375" s="0" t="n">
        <f aca="false">VLOOKUP($D2375,metadata!$B$2:$S$451,14,0)</f>
        <v>39.7666666666667</v>
      </c>
      <c r="R2375" s="0" t="n">
        <f aca="false">VLOOKUP($D2375,metadata!$B$2:$S$451,15,0)</f>
        <v>-74.9833333333333</v>
      </c>
      <c r="S2375" s="0" t="str">
        <f aca="false">VLOOKUP($D2375,metadata!$B$2:$S$451,16,0)</f>
        <v/>
      </c>
      <c r="T2375" s="0" t="str">
        <f aca="false">VLOOKUP($D2375,metadata!$B$2:$S$451,17,0)</f>
        <v/>
      </c>
      <c r="U2375" s="0" t="str">
        <f aca="false">VLOOKUP($D2375,metadata!$B$2:$S$451,18,0)</f>
        <v/>
      </c>
      <c r="V2375" s="0" t="n">
        <f aca="false">VLOOKUP($D2375,metadata!$B$2:$Z$451,19,0)</f>
        <v>530.5</v>
      </c>
      <c r="W2375" s="0" t="str">
        <f aca="false">VLOOKUP($D2375,metadata!$B$2:$Z$451,20,0)</f>
        <v>acc</v>
      </c>
      <c r="X2375" s="0" t="str">
        <f aca="false">VLOOKUP($D2375,metadata!$B$2:$Z$451,21,0)</f>
        <v/>
      </c>
      <c r="Y2375" s="0" t="str">
        <f aca="false">VLOOKUP($D2375,metadata!$B$2:$Z$451,22,0)</f>
        <v>55-13</v>
      </c>
      <c r="Z2375" s="0" t="str">
        <f aca="false">VLOOKUP($D2375,metadata!$B$2:$Z$451,23,0)</f>
        <v/>
      </c>
      <c r="AA2375" s="0" t="str">
        <f aca="false">VLOOKUP($D2375,metadata!$B$2:$Z$451,24,0)</f>
        <v/>
      </c>
      <c r="AB2375" s="0" t="str">
        <f aca="false">VLOOKUP($D2375,metadata!$B$2:$Z$451,25,0)</f>
        <v/>
      </c>
      <c r="AC2375" s="0" t="n">
        <v>13.4878504672897</v>
      </c>
      <c r="AD2375" s="0" t="n">
        <v>51.2056901827805</v>
      </c>
      <c r="AF2375" s="0" t="n">
        <f aca="false">IF(AE2375="",V2375,AE2375)</f>
        <v>530.5</v>
      </c>
      <c r="AG2375" s="0" t="n">
        <v>13.25</v>
      </c>
      <c r="AH2375" s="0" t="n">
        <v>2012</v>
      </c>
      <c r="AI2375" s="0" t="s">
        <v>37</v>
      </c>
      <c r="AJ2375" s="0" t="s">
        <v>37</v>
      </c>
    </row>
    <row r="2376" customFormat="false" ht="13.8" hidden="true" customHeight="false" outlineLevel="0" collapsed="false">
      <c r="C2376" s="0" t="n">
        <v>2386</v>
      </c>
      <c r="D2376" s="3" t="str">
        <f aca="false">VLOOKUP(C2376,$A$1:$B$451,2)</f>
        <v>55-BER</v>
      </c>
      <c r="E2376" s="0" t="str">
        <f aca="false">VLOOKUP($D2376,metadata!$B$2:$S$451,2,0)</f>
        <v>Urbanski, J; Mogi, M; O'Donnell, D; DeCotiis, M; Toma, T; Armbruster, P</v>
      </c>
      <c r="F2376" s="0" t="str">
        <f aca="false">VLOOKUP($D2376,metadata!$B$2:$S$451,3,0)</f>
        <v>Rapid Adaptive Evolution of Photoperiodic Response during Invasion and Range Expansion across a Climatic Gradient</v>
      </c>
      <c r="G2376" s="0" t="str">
        <f aca="false">VLOOKUP($D2376,metadata!$B$2:$S$451,4,0)</f>
        <v>10.1086/664709</v>
      </c>
      <c r="H2376" s="0" t="str">
        <f aca="false">VLOOKUP($D2376,metadata!$B$2:$S$451,5,0)</f>
        <v>y</v>
      </c>
      <c r="I2376" s="0" t="str">
        <f aca="false">VLOOKUP($D2376,metadata!$B$2:$S$451,6,0)</f>
        <v>a</v>
      </c>
      <c r="J2376" s="0" t="str">
        <f aca="false">VLOOKUP($D2376,metadata!$B$2:$S$451,7,0)</f>
        <v>i</v>
      </c>
      <c r="K2376" s="0" t="n">
        <f aca="false">VLOOKUP($D2376,metadata!$B$2:$S$451,8,0)</f>
        <v>21</v>
      </c>
      <c r="L2376" s="0" t="n">
        <f aca="false">VLOOKUP($D2376,metadata!$B$2:$S$451,9,0)</f>
        <v>14</v>
      </c>
      <c r="M2376" s="0" t="str">
        <f aca="false">VLOOKUP($D2376,metadata!$B$2:$S$451,10,0)</f>
        <v/>
      </c>
      <c r="N2376" s="0" t="str">
        <f aca="false">VLOOKUP($D2376,metadata!$B$2:$S$451,11,0)</f>
        <v>Aedes albopictus</v>
      </c>
      <c r="O2376" s="0" t="str">
        <f aca="false">VLOOKUP($D2376,metadata!$B$2:$S$451,12,0)</f>
        <v>diptera</v>
      </c>
      <c r="P2376" s="0" t="str">
        <f aca="false">VLOOKUP($D2376,metadata!$B$2:$S$451,13,0)</f>
        <v>BER</v>
      </c>
      <c r="Q2376" s="0" t="n">
        <f aca="false">VLOOKUP($D2376,metadata!$B$2:$S$451,14,0)</f>
        <v>39.7666666666667</v>
      </c>
      <c r="R2376" s="0" t="n">
        <f aca="false">VLOOKUP($D2376,metadata!$B$2:$S$451,15,0)</f>
        <v>-74.9833333333333</v>
      </c>
      <c r="S2376" s="0" t="str">
        <f aca="false">VLOOKUP($D2376,metadata!$B$2:$S$451,16,0)</f>
        <v/>
      </c>
      <c r="T2376" s="0" t="str">
        <f aca="false">VLOOKUP($D2376,metadata!$B$2:$S$451,17,0)</f>
        <v/>
      </c>
      <c r="U2376" s="0" t="str">
        <f aca="false">VLOOKUP($D2376,metadata!$B$2:$S$451,18,0)</f>
        <v/>
      </c>
      <c r="V2376" s="0" t="n">
        <f aca="false">VLOOKUP($D2376,metadata!$B$2:$Z$451,19,0)</f>
        <v>530.5</v>
      </c>
      <c r="W2376" s="0" t="str">
        <f aca="false">VLOOKUP($D2376,metadata!$B$2:$Z$451,20,0)</f>
        <v>acc</v>
      </c>
      <c r="X2376" s="0" t="str">
        <f aca="false">VLOOKUP($D2376,metadata!$B$2:$Z$451,21,0)</f>
        <v/>
      </c>
      <c r="Y2376" s="0" t="str">
        <f aca="false">VLOOKUP($D2376,metadata!$B$2:$Z$451,22,0)</f>
        <v>55-13</v>
      </c>
      <c r="Z2376" s="0" t="str">
        <f aca="false">VLOOKUP($D2376,metadata!$B$2:$Z$451,23,0)</f>
        <v/>
      </c>
      <c r="AA2376" s="0" t="str">
        <f aca="false">VLOOKUP($D2376,metadata!$B$2:$Z$451,24,0)</f>
        <v/>
      </c>
      <c r="AB2376" s="0" t="str">
        <f aca="false">VLOOKUP($D2376,metadata!$B$2:$Z$451,25,0)</f>
        <v/>
      </c>
      <c r="AC2376" s="0" t="n">
        <v>13.218691588785</v>
      </c>
      <c r="AD2376" s="0" t="n">
        <v>47.4948308659333</v>
      </c>
      <c r="AF2376" s="0" t="n">
        <f aca="false">IF(AE2376="",V2376,AE2376)</f>
        <v>530.5</v>
      </c>
      <c r="AG2376" s="0" t="n">
        <v>13.5</v>
      </c>
      <c r="AH2376" s="0" t="n">
        <v>2012</v>
      </c>
      <c r="AI2376" s="0" t="s">
        <v>37</v>
      </c>
      <c r="AJ2376" s="0" t="s">
        <v>37</v>
      </c>
    </row>
    <row r="2377" customFormat="false" ht="13.8" hidden="true" customHeight="false" outlineLevel="0" collapsed="false">
      <c r="C2377" s="0" t="n">
        <v>2387</v>
      </c>
      <c r="D2377" s="3" t="str">
        <f aca="false">VLOOKUP(C2377,$A$1:$B$451,2)</f>
        <v>55-BER</v>
      </c>
      <c r="E2377" s="0" t="str">
        <f aca="false">VLOOKUP($D2377,metadata!$B$2:$S$451,2,0)</f>
        <v>Urbanski, J; Mogi, M; O'Donnell, D; DeCotiis, M; Toma, T; Armbruster, P</v>
      </c>
      <c r="F2377" s="0" t="str">
        <f aca="false">VLOOKUP($D2377,metadata!$B$2:$S$451,3,0)</f>
        <v>Rapid Adaptive Evolution of Photoperiodic Response during Invasion and Range Expansion across a Climatic Gradient</v>
      </c>
      <c r="G2377" s="0" t="str">
        <f aca="false">VLOOKUP($D2377,metadata!$B$2:$S$451,4,0)</f>
        <v>10.1086/664709</v>
      </c>
      <c r="H2377" s="0" t="str">
        <f aca="false">VLOOKUP($D2377,metadata!$B$2:$S$451,5,0)</f>
        <v>y</v>
      </c>
      <c r="I2377" s="0" t="str">
        <f aca="false">VLOOKUP($D2377,metadata!$B$2:$S$451,6,0)</f>
        <v>a</v>
      </c>
      <c r="J2377" s="0" t="str">
        <f aca="false">VLOOKUP($D2377,metadata!$B$2:$S$451,7,0)</f>
        <v>i</v>
      </c>
      <c r="K2377" s="0" t="n">
        <f aca="false">VLOOKUP($D2377,metadata!$B$2:$S$451,8,0)</f>
        <v>21</v>
      </c>
      <c r="L2377" s="0" t="n">
        <f aca="false">VLOOKUP($D2377,metadata!$B$2:$S$451,9,0)</f>
        <v>14</v>
      </c>
      <c r="M2377" s="0" t="str">
        <f aca="false">VLOOKUP($D2377,metadata!$B$2:$S$451,10,0)</f>
        <v/>
      </c>
      <c r="N2377" s="0" t="str">
        <f aca="false">VLOOKUP($D2377,metadata!$B$2:$S$451,11,0)</f>
        <v>Aedes albopictus</v>
      </c>
      <c r="O2377" s="0" t="str">
        <f aca="false">VLOOKUP($D2377,metadata!$B$2:$S$451,12,0)</f>
        <v>diptera</v>
      </c>
      <c r="P2377" s="0" t="str">
        <f aca="false">VLOOKUP($D2377,metadata!$B$2:$S$451,13,0)</f>
        <v>BER</v>
      </c>
      <c r="Q2377" s="0" t="n">
        <f aca="false">VLOOKUP($D2377,metadata!$B$2:$S$451,14,0)</f>
        <v>39.7666666666667</v>
      </c>
      <c r="R2377" s="0" t="n">
        <f aca="false">VLOOKUP($D2377,metadata!$B$2:$S$451,15,0)</f>
        <v>-74.9833333333333</v>
      </c>
      <c r="S2377" s="0" t="str">
        <f aca="false">VLOOKUP($D2377,metadata!$B$2:$S$451,16,0)</f>
        <v/>
      </c>
      <c r="T2377" s="0" t="str">
        <f aca="false">VLOOKUP($D2377,metadata!$B$2:$S$451,17,0)</f>
        <v/>
      </c>
      <c r="U2377" s="0" t="str">
        <f aca="false">VLOOKUP($D2377,metadata!$B$2:$S$451,18,0)</f>
        <v/>
      </c>
      <c r="V2377" s="0" t="n">
        <f aca="false">VLOOKUP($D2377,metadata!$B$2:$Z$451,19,0)</f>
        <v>530.5</v>
      </c>
      <c r="W2377" s="0" t="str">
        <f aca="false">VLOOKUP($D2377,metadata!$B$2:$Z$451,20,0)</f>
        <v>acc</v>
      </c>
      <c r="X2377" s="0" t="str">
        <f aca="false">VLOOKUP($D2377,metadata!$B$2:$Z$451,21,0)</f>
        <v/>
      </c>
      <c r="Y2377" s="0" t="str">
        <f aca="false">VLOOKUP($D2377,metadata!$B$2:$Z$451,22,0)</f>
        <v>55-13</v>
      </c>
      <c r="Z2377" s="0" t="str">
        <f aca="false">VLOOKUP($D2377,metadata!$B$2:$Z$451,23,0)</f>
        <v/>
      </c>
      <c r="AA2377" s="0" t="str">
        <f aca="false">VLOOKUP($D2377,metadata!$B$2:$Z$451,24,0)</f>
        <v/>
      </c>
      <c r="AB2377" s="0" t="str">
        <f aca="false">VLOOKUP($D2377,metadata!$B$2:$Z$451,25,0)</f>
        <v/>
      </c>
      <c r="AC2377" s="0" t="n">
        <v>13.7570093457943</v>
      </c>
      <c r="AD2377" s="0" t="n">
        <v>35.2705318005128</v>
      </c>
      <c r="AF2377" s="0" t="n">
        <f aca="false">IF(AE2377="",V2377,AE2377)</f>
        <v>530.5</v>
      </c>
      <c r="AG2377" s="0" t="n">
        <v>13.75</v>
      </c>
      <c r="AH2377" s="0" t="n">
        <v>2012</v>
      </c>
      <c r="AI2377" s="0" t="s">
        <v>37</v>
      </c>
      <c r="AJ2377" s="0" t="s">
        <v>37</v>
      </c>
    </row>
    <row r="2378" customFormat="false" ht="13.8" hidden="true" customHeight="false" outlineLevel="0" collapsed="false">
      <c r="C2378" s="0" t="n">
        <v>2388</v>
      </c>
      <c r="D2378" s="3" t="str">
        <f aca="false">VLOOKUP(C2378,$A$1:$B$451,2)</f>
        <v>55-BER</v>
      </c>
      <c r="E2378" s="0" t="str">
        <f aca="false">VLOOKUP($D2378,metadata!$B$2:$S$451,2,0)</f>
        <v>Urbanski, J; Mogi, M; O'Donnell, D; DeCotiis, M; Toma, T; Armbruster, P</v>
      </c>
      <c r="F2378" s="0" t="str">
        <f aca="false">VLOOKUP($D2378,metadata!$B$2:$S$451,3,0)</f>
        <v>Rapid Adaptive Evolution of Photoperiodic Response during Invasion and Range Expansion across a Climatic Gradient</v>
      </c>
      <c r="G2378" s="0" t="str">
        <f aca="false">VLOOKUP($D2378,metadata!$B$2:$S$451,4,0)</f>
        <v>10.1086/664709</v>
      </c>
      <c r="H2378" s="0" t="str">
        <f aca="false">VLOOKUP($D2378,metadata!$B$2:$S$451,5,0)</f>
        <v>y</v>
      </c>
      <c r="I2378" s="0" t="str">
        <f aca="false">VLOOKUP($D2378,metadata!$B$2:$S$451,6,0)</f>
        <v>a</v>
      </c>
      <c r="J2378" s="0" t="str">
        <f aca="false">VLOOKUP($D2378,metadata!$B$2:$S$451,7,0)</f>
        <v>i</v>
      </c>
      <c r="K2378" s="0" t="n">
        <f aca="false">VLOOKUP($D2378,metadata!$B$2:$S$451,8,0)</f>
        <v>21</v>
      </c>
      <c r="L2378" s="0" t="n">
        <f aca="false">VLOOKUP($D2378,metadata!$B$2:$S$451,9,0)</f>
        <v>14</v>
      </c>
      <c r="M2378" s="0" t="str">
        <f aca="false">VLOOKUP($D2378,metadata!$B$2:$S$451,10,0)</f>
        <v/>
      </c>
      <c r="N2378" s="0" t="str">
        <f aca="false">VLOOKUP($D2378,metadata!$B$2:$S$451,11,0)</f>
        <v>Aedes albopictus</v>
      </c>
      <c r="O2378" s="0" t="str">
        <f aca="false">VLOOKUP($D2378,metadata!$B$2:$S$451,12,0)</f>
        <v>diptera</v>
      </c>
      <c r="P2378" s="0" t="str">
        <f aca="false">VLOOKUP($D2378,metadata!$B$2:$S$451,13,0)</f>
        <v>BER</v>
      </c>
      <c r="Q2378" s="0" t="n">
        <f aca="false">VLOOKUP($D2378,metadata!$B$2:$S$451,14,0)</f>
        <v>39.7666666666667</v>
      </c>
      <c r="R2378" s="0" t="n">
        <f aca="false">VLOOKUP($D2378,metadata!$B$2:$S$451,15,0)</f>
        <v>-74.9833333333333</v>
      </c>
      <c r="S2378" s="0" t="str">
        <f aca="false">VLOOKUP($D2378,metadata!$B$2:$S$451,16,0)</f>
        <v/>
      </c>
      <c r="T2378" s="0" t="str">
        <f aca="false">VLOOKUP($D2378,metadata!$B$2:$S$451,17,0)</f>
        <v/>
      </c>
      <c r="U2378" s="0" t="str">
        <f aca="false">VLOOKUP($D2378,metadata!$B$2:$S$451,18,0)</f>
        <v/>
      </c>
      <c r="V2378" s="0" t="n">
        <f aca="false">VLOOKUP($D2378,metadata!$B$2:$Z$451,19,0)</f>
        <v>530.5</v>
      </c>
      <c r="W2378" s="0" t="str">
        <f aca="false">VLOOKUP($D2378,metadata!$B$2:$Z$451,20,0)</f>
        <v>acc</v>
      </c>
      <c r="X2378" s="0" t="str">
        <f aca="false">VLOOKUP($D2378,metadata!$B$2:$Z$451,21,0)</f>
        <v/>
      </c>
      <c r="Y2378" s="0" t="str">
        <f aca="false">VLOOKUP($D2378,metadata!$B$2:$Z$451,22,0)</f>
        <v>55-13</v>
      </c>
      <c r="Z2378" s="0" t="str">
        <f aca="false">VLOOKUP($D2378,metadata!$B$2:$Z$451,23,0)</f>
        <v/>
      </c>
      <c r="AA2378" s="0" t="str">
        <f aca="false">VLOOKUP($D2378,metadata!$B$2:$Z$451,24,0)</f>
        <v/>
      </c>
      <c r="AB2378" s="0" t="str">
        <f aca="false">VLOOKUP($D2378,metadata!$B$2:$Z$451,25,0)</f>
        <v/>
      </c>
      <c r="AC2378" s="0" t="n">
        <v>13.9962616822429</v>
      </c>
      <c r="AD2378" s="0" t="n">
        <v>10.1324952443966</v>
      </c>
      <c r="AF2378" s="0" t="n">
        <f aca="false">IF(AE2378="",V2378,AE2378)</f>
        <v>530.5</v>
      </c>
      <c r="AG2378" s="0" t="n">
        <v>14</v>
      </c>
      <c r="AH2378" s="0" t="n">
        <v>2012</v>
      </c>
      <c r="AI2378" s="0" t="s">
        <v>37</v>
      </c>
      <c r="AJ2378" s="0" t="s">
        <v>37</v>
      </c>
    </row>
    <row r="2379" customFormat="false" ht="13.8" hidden="true" customHeight="false" outlineLevel="0" collapsed="false">
      <c r="C2379" s="0" t="n">
        <v>2389</v>
      </c>
      <c r="D2379" s="3" t="str">
        <f aca="false">VLOOKUP(C2379,$A$1:$B$451,2)</f>
        <v>55-BER</v>
      </c>
      <c r="E2379" s="0" t="str">
        <f aca="false">VLOOKUP($D2379,metadata!$B$2:$S$451,2,0)</f>
        <v>Urbanski, J; Mogi, M; O'Donnell, D; DeCotiis, M; Toma, T; Armbruster, P</v>
      </c>
      <c r="F2379" s="0" t="str">
        <f aca="false">VLOOKUP($D2379,metadata!$B$2:$S$451,3,0)</f>
        <v>Rapid Adaptive Evolution of Photoperiodic Response during Invasion and Range Expansion across a Climatic Gradient</v>
      </c>
      <c r="G2379" s="0" t="str">
        <f aca="false">VLOOKUP($D2379,metadata!$B$2:$S$451,4,0)</f>
        <v>10.1086/664709</v>
      </c>
      <c r="H2379" s="0" t="str">
        <f aca="false">VLOOKUP($D2379,metadata!$B$2:$S$451,5,0)</f>
        <v>y</v>
      </c>
      <c r="I2379" s="0" t="str">
        <f aca="false">VLOOKUP($D2379,metadata!$B$2:$S$451,6,0)</f>
        <v>a</v>
      </c>
      <c r="J2379" s="0" t="str">
        <f aca="false">VLOOKUP($D2379,metadata!$B$2:$S$451,7,0)</f>
        <v>i</v>
      </c>
      <c r="K2379" s="0" t="n">
        <f aca="false">VLOOKUP($D2379,metadata!$B$2:$S$451,8,0)</f>
        <v>21</v>
      </c>
      <c r="L2379" s="0" t="n">
        <f aca="false">VLOOKUP($D2379,metadata!$B$2:$S$451,9,0)</f>
        <v>14</v>
      </c>
      <c r="M2379" s="0" t="str">
        <f aca="false">VLOOKUP($D2379,metadata!$B$2:$S$451,10,0)</f>
        <v/>
      </c>
      <c r="N2379" s="0" t="str">
        <f aca="false">VLOOKUP($D2379,metadata!$B$2:$S$451,11,0)</f>
        <v>Aedes albopictus</v>
      </c>
      <c r="O2379" s="0" t="str">
        <f aca="false">VLOOKUP($D2379,metadata!$B$2:$S$451,12,0)</f>
        <v>diptera</v>
      </c>
      <c r="P2379" s="0" t="str">
        <f aca="false">VLOOKUP($D2379,metadata!$B$2:$S$451,13,0)</f>
        <v>BER</v>
      </c>
      <c r="Q2379" s="0" t="n">
        <f aca="false">VLOOKUP($D2379,metadata!$B$2:$S$451,14,0)</f>
        <v>39.7666666666667</v>
      </c>
      <c r="R2379" s="0" t="n">
        <f aca="false">VLOOKUP($D2379,metadata!$B$2:$S$451,15,0)</f>
        <v>-74.9833333333333</v>
      </c>
      <c r="S2379" s="0" t="str">
        <f aca="false">VLOOKUP($D2379,metadata!$B$2:$S$451,16,0)</f>
        <v/>
      </c>
      <c r="T2379" s="0" t="str">
        <f aca="false">VLOOKUP($D2379,metadata!$B$2:$S$451,17,0)</f>
        <v/>
      </c>
      <c r="U2379" s="0" t="str">
        <f aca="false">VLOOKUP($D2379,metadata!$B$2:$S$451,18,0)</f>
        <v/>
      </c>
      <c r="V2379" s="0" t="n">
        <f aca="false">VLOOKUP($D2379,metadata!$B$2:$Z$451,19,0)</f>
        <v>530.5</v>
      </c>
      <c r="W2379" s="0" t="str">
        <f aca="false">VLOOKUP($D2379,metadata!$B$2:$Z$451,20,0)</f>
        <v>acc</v>
      </c>
      <c r="X2379" s="0" t="str">
        <f aca="false">VLOOKUP($D2379,metadata!$B$2:$Z$451,21,0)</f>
        <v/>
      </c>
      <c r="Y2379" s="0" t="str">
        <f aca="false">VLOOKUP($D2379,metadata!$B$2:$Z$451,22,0)</f>
        <v>55-13</v>
      </c>
      <c r="Z2379" s="0" t="str">
        <f aca="false">VLOOKUP($D2379,metadata!$B$2:$Z$451,23,0)</f>
        <v/>
      </c>
      <c r="AA2379" s="0" t="str">
        <f aca="false">VLOOKUP($D2379,metadata!$B$2:$Z$451,24,0)</f>
        <v/>
      </c>
      <c r="AB2379" s="0" t="str">
        <f aca="false">VLOOKUP($D2379,metadata!$B$2:$Z$451,25,0)</f>
        <v/>
      </c>
      <c r="AC2379" s="0" t="n">
        <v>14.2056074766355</v>
      </c>
      <c r="AD2379" s="0" t="n">
        <v>13.3137044082375</v>
      </c>
      <c r="AF2379" s="0" t="n">
        <f aca="false">IF(AE2379="",V2379,AE2379)</f>
        <v>530.5</v>
      </c>
      <c r="AG2379" s="0" t="n">
        <v>14.25</v>
      </c>
      <c r="AH2379" s="0" t="n">
        <v>2012</v>
      </c>
      <c r="AI2379" s="0" t="s">
        <v>37</v>
      </c>
      <c r="AJ2379" s="0" t="s">
        <v>37</v>
      </c>
    </row>
    <row r="2380" customFormat="false" ht="13.8" hidden="true" customHeight="false" outlineLevel="0" collapsed="false">
      <c r="C2380" s="0" t="n">
        <v>2390</v>
      </c>
      <c r="D2380" s="3" t="str">
        <f aca="false">VLOOKUP(C2380,$A$1:$B$451,2)</f>
        <v>55-BER</v>
      </c>
      <c r="E2380" s="0" t="str">
        <f aca="false">VLOOKUP($D2380,metadata!$B$2:$S$451,2,0)</f>
        <v>Urbanski, J; Mogi, M; O'Donnell, D; DeCotiis, M; Toma, T; Armbruster, P</v>
      </c>
      <c r="F2380" s="0" t="str">
        <f aca="false">VLOOKUP($D2380,metadata!$B$2:$S$451,3,0)</f>
        <v>Rapid Adaptive Evolution of Photoperiodic Response during Invasion and Range Expansion across a Climatic Gradient</v>
      </c>
      <c r="G2380" s="0" t="str">
        <f aca="false">VLOOKUP($D2380,metadata!$B$2:$S$451,4,0)</f>
        <v>10.1086/664709</v>
      </c>
      <c r="H2380" s="0" t="str">
        <f aca="false">VLOOKUP($D2380,metadata!$B$2:$S$451,5,0)</f>
        <v>y</v>
      </c>
      <c r="I2380" s="0" t="str">
        <f aca="false">VLOOKUP($D2380,metadata!$B$2:$S$451,6,0)</f>
        <v>a</v>
      </c>
      <c r="J2380" s="0" t="str">
        <f aca="false">VLOOKUP($D2380,metadata!$B$2:$S$451,7,0)</f>
        <v>i</v>
      </c>
      <c r="K2380" s="0" t="n">
        <f aca="false">VLOOKUP($D2380,metadata!$B$2:$S$451,8,0)</f>
        <v>21</v>
      </c>
      <c r="L2380" s="0" t="n">
        <f aca="false">VLOOKUP($D2380,metadata!$B$2:$S$451,9,0)</f>
        <v>14</v>
      </c>
      <c r="M2380" s="0" t="str">
        <f aca="false">VLOOKUP($D2380,metadata!$B$2:$S$451,10,0)</f>
        <v/>
      </c>
      <c r="N2380" s="0" t="str">
        <f aca="false">VLOOKUP($D2380,metadata!$B$2:$S$451,11,0)</f>
        <v>Aedes albopictus</v>
      </c>
      <c r="O2380" s="0" t="str">
        <f aca="false">VLOOKUP($D2380,metadata!$B$2:$S$451,12,0)</f>
        <v>diptera</v>
      </c>
      <c r="P2380" s="0" t="str">
        <f aca="false">VLOOKUP($D2380,metadata!$B$2:$S$451,13,0)</f>
        <v>BER</v>
      </c>
      <c r="Q2380" s="0" t="n">
        <f aca="false">VLOOKUP($D2380,metadata!$B$2:$S$451,14,0)</f>
        <v>39.7666666666667</v>
      </c>
      <c r="R2380" s="0" t="n">
        <f aca="false">VLOOKUP($D2380,metadata!$B$2:$S$451,15,0)</f>
        <v>-74.9833333333333</v>
      </c>
      <c r="S2380" s="0" t="str">
        <f aca="false">VLOOKUP($D2380,metadata!$B$2:$S$451,16,0)</f>
        <v/>
      </c>
      <c r="T2380" s="0" t="str">
        <f aca="false">VLOOKUP($D2380,metadata!$B$2:$S$451,17,0)</f>
        <v/>
      </c>
      <c r="U2380" s="0" t="str">
        <f aca="false">VLOOKUP($D2380,metadata!$B$2:$S$451,18,0)</f>
        <v/>
      </c>
      <c r="V2380" s="0" t="n">
        <f aca="false">VLOOKUP($D2380,metadata!$B$2:$Z$451,19,0)</f>
        <v>530.5</v>
      </c>
      <c r="W2380" s="0" t="str">
        <f aca="false">VLOOKUP($D2380,metadata!$B$2:$Z$451,20,0)</f>
        <v>acc</v>
      </c>
      <c r="X2380" s="0" t="str">
        <f aca="false">VLOOKUP($D2380,metadata!$B$2:$Z$451,21,0)</f>
        <v/>
      </c>
      <c r="Y2380" s="0" t="str">
        <f aca="false">VLOOKUP($D2380,metadata!$B$2:$Z$451,22,0)</f>
        <v>55-13</v>
      </c>
      <c r="Z2380" s="0" t="str">
        <f aca="false">VLOOKUP($D2380,metadata!$B$2:$Z$451,23,0)</f>
        <v/>
      </c>
      <c r="AA2380" s="0" t="str">
        <f aca="false">VLOOKUP($D2380,metadata!$B$2:$Z$451,24,0)</f>
        <v/>
      </c>
      <c r="AB2380" s="0" t="str">
        <f aca="false">VLOOKUP($D2380,metadata!$B$2:$Z$451,25,0)</f>
        <v/>
      </c>
      <c r="AC2380" s="0" t="n">
        <v>14.5046728971962</v>
      </c>
      <c r="AD2380" s="0" t="n">
        <v>2.1566454387561</v>
      </c>
      <c r="AF2380" s="0" t="n">
        <f aca="false">IF(AE2380="",V2380,AE2380)</f>
        <v>530.5</v>
      </c>
      <c r="AG2380" s="0" t="n">
        <v>14.5</v>
      </c>
      <c r="AH2380" s="0" t="n">
        <v>2012</v>
      </c>
      <c r="AI2380" s="0" t="s">
        <v>37</v>
      </c>
      <c r="AJ2380" s="0" t="s">
        <v>37</v>
      </c>
    </row>
    <row r="2381" customFormat="false" ht="13.8" hidden="true" customHeight="false" outlineLevel="0" collapsed="false">
      <c r="C2381" s="0" t="n">
        <v>2391</v>
      </c>
      <c r="D2381" s="3" t="str">
        <f aca="false">VLOOKUP(C2381,$A$1:$B$451,2)</f>
        <v>55-BER</v>
      </c>
      <c r="E2381" s="0" t="str">
        <f aca="false">VLOOKUP($D2381,metadata!$B$2:$S$451,2,0)</f>
        <v>Urbanski, J; Mogi, M; O'Donnell, D; DeCotiis, M; Toma, T; Armbruster, P</v>
      </c>
      <c r="F2381" s="0" t="str">
        <f aca="false">VLOOKUP($D2381,metadata!$B$2:$S$451,3,0)</f>
        <v>Rapid Adaptive Evolution of Photoperiodic Response during Invasion and Range Expansion across a Climatic Gradient</v>
      </c>
      <c r="G2381" s="0" t="str">
        <f aca="false">VLOOKUP($D2381,metadata!$B$2:$S$451,4,0)</f>
        <v>10.1086/664709</v>
      </c>
      <c r="H2381" s="0" t="str">
        <f aca="false">VLOOKUP($D2381,metadata!$B$2:$S$451,5,0)</f>
        <v>y</v>
      </c>
      <c r="I2381" s="0" t="str">
        <f aca="false">VLOOKUP($D2381,metadata!$B$2:$S$451,6,0)</f>
        <v>a</v>
      </c>
      <c r="J2381" s="0" t="str">
        <f aca="false">VLOOKUP($D2381,metadata!$B$2:$S$451,7,0)</f>
        <v>i</v>
      </c>
      <c r="K2381" s="0" t="n">
        <f aca="false">VLOOKUP($D2381,metadata!$B$2:$S$451,8,0)</f>
        <v>21</v>
      </c>
      <c r="L2381" s="0" t="n">
        <f aca="false">VLOOKUP($D2381,metadata!$B$2:$S$451,9,0)</f>
        <v>14</v>
      </c>
      <c r="M2381" s="0" t="str">
        <f aca="false">VLOOKUP($D2381,metadata!$B$2:$S$451,10,0)</f>
        <v/>
      </c>
      <c r="N2381" s="0" t="str">
        <f aca="false">VLOOKUP($D2381,metadata!$B$2:$S$451,11,0)</f>
        <v>Aedes albopictus</v>
      </c>
      <c r="O2381" s="0" t="str">
        <f aca="false">VLOOKUP($D2381,metadata!$B$2:$S$451,12,0)</f>
        <v>diptera</v>
      </c>
      <c r="P2381" s="0" t="str">
        <f aca="false">VLOOKUP($D2381,metadata!$B$2:$S$451,13,0)</f>
        <v>BER</v>
      </c>
      <c r="Q2381" s="0" t="n">
        <f aca="false">VLOOKUP($D2381,metadata!$B$2:$S$451,14,0)</f>
        <v>39.7666666666667</v>
      </c>
      <c r="R2381" s="0" t="n">
        <f aca="false">VLOOKUP($D2381,metadata!$B$2:$S$451,15,0)</f>
        <v>-74.9833333333333</v>
      </c>
      <c r="S2381" s="0" t="str">
        <f aca="false">VLOOKUP($D2381,metadata!$B$2:$S$451,16,0)</f>
        <v/>
      </c>
      <c r="T2381" s="0" t="str">
        <f aca="false">VLOOKUP($D2381,metadata!$B$2:$S$451,17,0)</f>
        <v/>
      </c>
      <c r="U2381" s="0" t="str">
        <f aca="false">VLOOKUP($D2381,metadata!$B$2:$S$451,18,0)</f>
        <v/>
      </c>
      <c r="V2381" s="0" t="n">
        <f aca="false">VLOOKUP($D2381,metadata!$B$2:$Z$451,19,0)</f>
        <v>530.5</v>
      </c>
      <c r="W2381" s="0" t="str">
        <f aca="false">VLOOKUP($D2381,metadata!$B$2:$Z$451,20,0)</f>
        <v>acc</v>
      </c>
      <c r="X2381" s="0" t="str">
        <f aca="false">VLOOKUP($D2381,metadata!$B$2:$Z$451,21,0)</f>
        <v/>
      </c>
      <c r="Y2381" s="0" t="str">
        <f aca="false">VLOOKUP($D2381,metadata!$B$2:$Z$451,22,0)</f>
        <v>55-13</v>
      </c>
      <c r="Z2381" s="0" t="str">
        <f aca="false">VLOOKUP($D2381,metadata!$B$2:$Z$451,23,0)</f>
        <v/>
      </c>
      <c r="AA2381" s="0" t="str">
        <f aca="false">VLOOKUP($D2381,metadata!$B$2:$Z$451,24,0)</f>
        <v/>
      </c>
      <c r="AB2381" s="0" t="str">
        <f aca="false">VLOOKUP($D2381,metadata!$B$2:$Z$451,25,0)</f>
        <v/>
      </c>
      <c r="AC2381" s="0" t="n">
        <v>15.9551401869158</v>
      </c>
      <c r="AD2381" s="0" t="n">
        <v>2.6555289057977</v>
      </c>
      <c r="AF2381" s="0" t="n">
        <f aca="false">IF(AE2381="",V2381,AE2381)</f>
        <v>530.5</v>
      </c>
      <c r="AG2381" s="0" t="n">
        <v>16</v>
      </c>
      <c r="AH2381" s="0" t="n">
        <v>2012</v>
      </c>
      <c r="AI2381" s="0" t="s">
        <v>37</v>
      </c>
      <c r="AJ2381" s="0" t="s">
        <v>37</v>
      </c>
    </row>
    <row r="2382" customFormat="false" ht="13.8" hidden="true" customHeight="false" outlineLevel="0" collapsed="false">
      <c r="C2382" s="0" t="n">
        <v>2392</v>
      </c>
      <c r="D2382" s="3" t="str">
        <f aca="false">VLOOKUP(C2382,$A$1:$B$451,2)</f>
        <v>55-FAY</v>
      </c>
      <c r="E2382" s="0" t="str">
        <f aca="false">VLOOKUP($D2382,metadata!$B$2:$S$451,2,0)</f>
        <v>Urbanski, J; Mogi, M; O'Donnell, D; DeCotiis, M; Toma, T; Armbruster, P</v>
      </c>
      <c r="F2382" s="0" t="str">
        <f aca="false">VLOOKUP($D2382,metadata!$B$2:$S$451,3,0)</f>
        <v>Rapid Adaptive Evolution of Photoperiodic Response during Invasion and Range Expansion across a Climatic Gradient</v>
      </c>
      <c r="G2382" s="0" t="str">
        <f aca="false">VLOOKUP($D2382,metadata!$B$2:$S$451,4,0)</f>
        <v>10.1086/664709</v>
      </c>
      <c r="H2382" s="0" t="str">
        <f aca="false">VLOOKUP($D2382,metadata!$B$2:$S$451,5,0)</f>
        <v>y</v>
      </c>
      <c r="I2382" s="0" t="str">
        <f aca="false">VLOOKUP($D2382,metadata!$B$2:$S$451,6,0)</f>
        <v>a</v>
      </c>
      <c r="J2382" s="0" t="str">
        <f aca="false">VLOOKUP($D2382,metadata!$B$2:$S$451,7,0)</f>
        <v>i</v>
      </c>
      <c r="K2382" s="0" t="n">
        <f aca="false">VLOOKUP($D2382,metadata!$B$2:$S$451,8,0)</f>
        <v>21</v>
      </c>
      <c r="L2382" s="0" t="n">
        <f aca="false">VLOOKUP($D2382,metadata!$B$2:$S$451,9,0)</f>
        <v>12</v>
      </c>
      <c r="M2382" s="0" t="str">
        <f aca="false">VLOOKUP($D2382,metadata!$B$2:$S$451,10,0)</f>
        <v/>
      </c>
      <c r="N2382" s="0" t="str">
        <f aca="false">VLOOKUP($D2382,metadata!$B$2:$S$451,11,0)</f>
        <v>Aedes albopictus</v>
      </c>
      <c r="O2382" s="0" t="str">
        <f aca="false">VLOOKUP($D2382,metadata!$B$2:$S$451,12,0)</f>
        <v>diptera</v>
      </c>
      <c r="P2382" s="0" t="str">
        <f aca="false">VLOOKUP($D2382,metadata!$B$2:$S$451,13,0)</f>
        <v>FAY</v>
      </c>
      <c r="Q2382" s="0" t="n">
        <f aca="false">VLOOKUP($D2382,metadata!$B$2:$S$451,14,0)</f>
        <v>35.0166666666667</v>
      </c>
      <c r="R2382" s="0" t="n">
        <f aca="false">VLOOKUP($D2382,metadata!$B$2:$S$451,15,0)</f>
        <v>-78.0833333333333</v>
      </c>
      <c r="S2382" s="0" t="str">
        <f aca="false">VLOOKUP($D2382,metadata!$B$2:$S$451,16,0)</f>
        <v/>
      </c>
      <c r="T2382" s="0" t="str">
        <f aca="false">VLOOKUP($D2382,metadata!$B$2:$S$451,17,0)</f>
        <v/>
      </c>
      <c r="U2382" s="0" t="str">
        <f aca="false">VLOOKUP($D2382,metadata!$B$2:$S$451,18,0)</f>
        <v/>
      </c>
      <c r="V2382" s="0" t="n">
        <f aca="false">VLOOKUP($D2382,metadata!$B$2:$Z$451,19,0)</f>
        <v>542.5</v>
      </c>
      <c r="W2382" s="0" t="str">
        <f aca="false">VLOOKUP($D2382,metadata!$B$2:$Z$451,20,0)</f>
        <v>acc</v>
      </c>
      <c r="X2382" s="0" t="str">
        <f aca="false">VLOOKUP($D2382,metadata!$B$2:$Z$451,21,0)</f>
        <v/>
      </c>
      <c r="Y2382" s="0" t="str">
        <f aca="false">VLOOKUP($D2382,metadata!$B$2:$Z$451,22,0)</f>
        <v>55-14</v>
      </c>
      <c r="Z2382" s="0" t="str">
        <f aca="false">VLOOKUP($D2382,metadata!$B$2:$Z$451,23,0)</f>
        <v/>
      </c>
      <c r="AA2382" s="0" t="str">
        <f aca="false">VLOOKUP($D2382,metadata!$B$2:$Z$451,24,0)</f>
        <v/>
      </c>
      <c r="AB2382" s="0" t="str">
        <f aca="false">VLOOKUP($D2382,metadata!$B$2:$Z$451,25,0)</f>
        <v/>
      </c>
      <c r="AC2382" s="0" t="n">
        <v>8</v>
      </c>
      <c r="AD2382" s="0" t="n">
        <v>94.9655951655494</v>
      </c>
      <c r="AF2382" s="0" t="n">
        <f aca="false">IF(AE2382="",V2382,AE2382)</f>
        <v>542.5</v>
      </c>
      <c r="AG2382" s="0" t="n">
        <v>8</v>
      </c>
      <c r="AH2382" s="0" t="n">
        <v>2012</v>
      </c>
      <c r="AI2382" s="0" t="s">
        <v>37</v>
      </c>
      <c r="AJ2382" s="0" t="s">
        <v>37</v>
      </c>
    </row>
    <row r="2383" customFormat="false" ht="13.8" hidden="true" customHeight="false" outlineLevel="0" collapsed="false">
      <c r="C2383" s="0" t="n">
        <v>2393</v>
      </c>
      <c r="D2383" s="3" t="str">
        <f aca="false">VLOOKUP(C2383,$A$1:$B$451,2)</f>
        <v>55-FAY</v>
      </c>
      <c r="E2383" s="0" t="str">
        <f aca="false">VLOOKUP($D2383,metadata!$B$2:$S$451,2,0)</f>
        <v>Urbanski, J; Mogi, M; O'Donnell, D; DeCotiis, M; Toma, T; Armbruster, P</v>
      </c>
      <c r="F2383" s="0" t="str">
        <f aca="false">VLOOKUP($D2383,metadata!$B$2:$S$451,3,0)</f>
        <v>Rapid Adaptive Evolution of Photoperiodic Response during Invasion and Range Expansion across a Climatic Gradient</v>
      </c>
      <c r="G2383" s="0" t="str">
        <f aca="false">VLOOKUP($D2383,metadata!$B$2:$S$451,4,0)</f>
        <v>10.1086/664709</v>
      </c>
      <c r="H2383" s="0" t="str">
        <f aca="false">VLOOKUP($D2383,metadata!$B$2:$S$451,5,0)</f>
        <v>y</v>
      </c>
      <c r="I2383" s="0" t="str">
        <f aca="false">VLOOKUP($D2383,metadata!$B$2:$S$451,6,0)</f>
        <v>a</v>
      </c>
      <c r="J2383" s="0" t="str">
        <f aca="false">VLOOKUP($D2383,metadata!$B$2:$S$451,7,0)</f>
        <v>i</v>
      </c>
      <c r="K2383" s="0" t="n">
        <f aca="false">VLOOKUP($D2383,metadata!$B$2:$S$451,8,0)</f>
        <v>21</v>
      </c>
      <c r="L2383" s="0" t="n">
        <f aca="false">VLOOKUP($D2383,metadata!$B$2:$S$451,9,0)</f>
        <v>12</v>
      </c>
      <c r="M2383" s="0" t="str">
        <f aca="false">VLOOKUP($D2383,metadata!$B$2:$S$451,10,0)</f>
        <v/>
      </c>
      <c r="N2383" s="0" t="str">
        <f aca="false">VLOOKUP($D2383,metadata!$B$2:$S$451,11,0)</f>
        <v>Aedes albopictus</v>
      </c>
      <c r="O2383" s="0" t="str">
        <f aca="false">VLOOKUP($D2383,metadata!$B$2:$S$451,12,0)</f>
        <v>diptera</v>
      </c>
      <c r="P2383" s="0" t="str">
        <f aca="false">VLOOKUP($D2383,metadata!$B$2:$S$451,13,0)</f>
        <v>FAY</v>
      </c>
      <c r="Q2383" s="0" t="n">
        <f aca="false">VLOOKUP($D2383,metadata!$B$2:$S$451,14,0)</f>
        <v>35.0166666666667</v>
      </c>
      <c r="R2383" s="0" t="n">
        <f aca="false">VLOOKUP($D2383,metadata!$B$2:$S$451,15,0)</f>
        <v>-78.0833333333333</v>
      </c>
      <c r="S2383" s="0" t="str">
        <f aca="false">VLOOKUP($D2383,metadata!$B$2:$S$451,16,0)</f>
        <v/>
      </c>
      <c r="T2383" s="0" t="str">
        <f aca="false">VLOOKUP($D2383,metadata!$B$2:$S$451,17,0)</f>
        <v/>
      </c>
      <c r="U2383" s="0" t="str">
        <f aca="false">VLOOKUP($D2383,metadata!$B$2:$S$451,18,0)</f>
        <v/>
      </c>
      <c r="V2383" s="0" t="n">
        <f aca="false">VLOOKUP($D2383,metadata!$B$2:$Z$451,19,0)</f>
        <v>542.5</v>
      </c>
      <c r="W2383" s="0" t="str">
        <f aca="false">VLOOKUP($D2383,metadata!$B$2:$Z$451,20,0)</f>
        <v>acc</v>
      </c>
      <c r="X2383" s="0" t="str">
        <f aca="false">VLOOKUP($D2383,metadata!$B$2:$Z$451,21,0)</f>
        <v/>
      </c>
      <c r="Y2383" s="0" t="str">
        <f aca="false">VLOOKUP($D2383,metadata!$B$2:$Z$451,22,0)</f>
        <v>55-14</v>
      </c>
      <c r="Z2383" s="0" t="str">
        <f aca="false">VLOOKUP($D2383,metadata!$B$2:$Z$451,23,0)</f>
        <v/>
      </c>
      <c r="AA2383" s="0" t="str">
        <f aca="false">VLOOKUP($D2383,metadata!$B$2:$Z$451,24,0)</f>
        <v/>
      </c>
      <c r="AB2383" s="0" t="str">
        <f aca="false">VLOOKUP($D2383,metadata!$B$2:$Z$451,25,0)</f>
        <v/>
      </c>
      <c r="AC2383" s="0" t="n">
        <v>11.9926873857404</v>
      </c>
      <c r="AD2383" s="0" t="n">
        <v>83.9414483038797</v>
      </c>
      <c r="AF2383" s="0" t="n">
        <f aca="false">IF(AE2383="",V2383,AE2383)</f>
        <v>542.5</v>
      </c>
      <c r="AG2383" s="0" t="n">
        <v>12</v>
      </c>
      <c r="AH2383" s="0" t="n">
        <v>2012</v>
      </c>
      <c r="AI2383" s="0" t="s">
        <v>37</v>
      </c>
      <c r="AJ2383" s="0" t="s">
        <v>37</v>
      </c>
    </row>
    <row r="2384" customFormat="false" ht="13.8" hidden="true" customHeight="false" outlineLevel="0" collapsed="false">
      <c r="C2384" s="0" t="n">
        <v>2394</v>
      </c>
      <c r="D2384" s="3" t="str">
        <f aca="false">VLOOKUP(C2384,$A$1:$B$451,2)</f>
        <v>55-FAY</v>
      </c>
      <c r="E2384" s="0" t="str">
        <f aca="false">VLOOKUP($D2384,metadata!$B$2:$S$451,2,0)</f>
        <v>Urbanski, J; Mogi, M; O'Donnell, D; DeCotiis, M; Toma, T; Armbruster, P</v>
      </c>
      <c r="F2384" s="0" t="str">
        <f aca="false">VLOOKUP($D2384,metadata!$B$2:$S$451,3,0)</f>
        <v>Rapid Adaptive Evolution of Photoperiodic Response during Invasion and Range Expansion across a Climatic Gradient</v>
      </c>
      <c r="G2384" s="0" t="str">
        <f aca="false">VLOOKUP($D2384,metadata!$B$2:$S$451,4,0)</f>
        <v>10.1086/664709</v>
      </c>
      <c r="H2384" s="0" t="str">
        <f aca="false">VLOOKUP($D2384,metadata!$B$2:$S$451,5,0)</f>
        <v>y</v>
      </c>
      <c r="I2384" s="0" t="str">
        <f aca="false">VLOOKUP($D2384,metadata!$B$2:$S$451,6,0)</f>
        <v>a</v>
      </c>
      <c r="J2384" s="0" t="str">
        <f aca="false">VLOOKUP($D2384,metadata!$B$2:$S$451,7,0)</f>
        <v>i</v>
      </c>
      <c r="K2384" s="0" t="n">
        <f aca="false">VLOOKUP($D2384,metadata!$B$2:$S$451,8,0)</f>
        <v>21</v>
      </c>
      <c r="L2384" s="0" t="n">
        <f aca="false">VLOOKUP($D2384,metadata!$B$2:$S$451,9,0)</f>
        <v>12</v>
      </c>
      <c r="M2384" s="0" t="str">
        <f aca="false">VLOOKUP($D2384,metadata!$B$2:$S$451,10,0)</f>
        <v/>
      </c>
      <c r="N2384" s="0" t="str">
        <f aca="false">VLOOKUP($D2384,metadata!$B$2:$S$451,11,0)</f>
        <v>Aedes albopictus</v>
      </c>
      <c r="O2384" s="0" t="str">
        <f aca="false">VLOOKUP($D2384,metadata!$B$2:$S$451,12,0)</f>
        <v>diptera</v>
      </c>
      <c r="P2384" s="0" t="str">
        <f aca="false">VLOOKUP($D2384,metadata!$B$2:$S$451,13,0)</f>
        <v>FAY</v>
      </c>
      <c r="Q2384" s="0" t="n">
        <f aca="false">VLOOKUP($D2384,metadata!$B$2:$S$451,14,0)</f>
        <v>35.0166666666667</v>
      </c>
      <c r="R2384" s="0" t="n">
        <f aca="false">VLOOKUP($D2384,metadata!$B$2:$S$451,15,0)</f>
        <v>-78.0833333333333</v>
      </c>
      <c r="S2384" s="0" t="str">
        <f aca="false">VLOOKUP($D2384,metadata!$B$2:$S$451,16,0)</f>
        <v/>
      </c>
      <c r="T2384" s="0" t="str">
        <f aca="false">VLOOKUP($D2384,metadata!$B$2:$S$451,17,0)</f>
        <v/>
      </c>
      <c r="U2384" s="0" t="str">
        <f aca="false">VLOOKUP($D2384,metadata!$B$2:$S$451,18,0)</f>
        <v/>
      </c>
      <c r="V2384" s="0" t="n">
        <f aca="false">VLOOKUP($D2384,metadata!$B$2:$Z$451,19,0)</f>
        <v>542.5</v>
      </c>
      <c r="W2384" s="0" t="str">
        <f aca="false">VLOOKUP($D2384,metadata!$B$2:$Z$451,20,0)</f>
        <v>acc</v>
      </c>
      <c r="X2384" s="0" t="str">
        <f aca="false">VLOOKUP($D2384,metadata!$B$2:$Z$451,21,0)</f>
        <v/>
      </c>
      <c r="Y2384" s="0" t="str">
        <f aca="false">VLOOKUP($D2384,metadata!$B$2:$Z$451,22,0)</f>
        <v>55-14</v>
      </c>
      <c r="Z2384" s="0" t="str">
        <f aca="false">VLOOKUP($D2384,metadata!$B$2:$Z$451,23,0)</f>
        <v/>
      </c>
      <c r="AA2384" s="0" t="str">
        <f aca="false">VLOOKUP($D2384,metadata!$B$2:$Z$451,24,0)</f>
        <v/>
      </c>
      <c r="AB2384" s="0" t="str">
        <f aca="false">VLOOKUP($D2384,metadata!$B$2:$Z$451,25,0)</f>
        <v/>
      </c>
      <c r="AC2384" s="0" t="n">
        <v>12.7385740402193</v>
      </c>
      <c r="AD2384" s="0" t="n">
        <v>89.1335948608571</v>
      </c>
      <c r="AF2384" s="0" t="n">
        <f aca="false">IF(AE2384="",V2384,AE2384)</f>
        <v>542.5</v>
      </c>
      <c r="AG2384" s="0" t="n">
        <v>12.5</v>
      </c>
      <c r="AH2384" s="0" t="n">
        <v>2012</v>
      </c>
      <c r="AI2384" s="0" t="s">
        <v>37</v>
      </c>
      <c r="AJ2384" s="0" t="s">
        <v>37</v>
      </c>
    </row>
    <row r="2385" customFormat="false" ht="13.8" hidden="true" customHeight="false" outlineLevel="0" collapsed="false">
      <c r="C2385" s="0" t="n">
        <v>2395</v>
      </c>
      <c r="D2385" s="3" t="str">
        <f aca="false">VLOOKUP(C2385,$A$1:$B$451,2)</f>
        <v>55-FAY</v>
      </c>
      <c r="E2385" s="0" t="str">
        <f aca="false">VLOOKUP($D2385,metadata!$B$2:$S$451,2,0)</f>
        <v>Urbanski, J; Mogi, M; O'Donnell, D; DeCotiis, M; Toma, T; Armbruster, P</v>
      </c>
      <c r="F2385" s="0" t="str">
        <f aca="false">VLOOKUP($D2385,metadata!$B$2:$S$451,3,0)</f>
        <v>Rapid Adaptive Evolution of Photoperiodic Response during Invasion and Range Expansion across a Climatic Gradient</v>
      </c>
      <c r="G2385" s="0" t="str">
        <f aca="false">VLOOKUP($D2385,metadata!$B$2:$S$451,4,0)</f>
        <v>10.1086/664709</v>
      </c>
      <c r="H2385" s="0" t="str">
        <f aca="false">VLOOKUP($D2385,metadata!$B$2:$S$451,5,0)</f>
        <v>y</v>
      </c>
      <c r="I2385" s="0" t="str">
        <f aca="false">VLOOKUP($D2385,metadata!$B$2:$S$451,6,0)</f>
        <v>a</v>
      </c>
      <c r="J2385" s="0" t="str">
        <f aca="false">VLOOKUP($D2385,metadata!$B$2:$S$451,7,0)</f>
        <v>i</v>
      </c>
      <c r="K2385" s="0" t="n">
        <f aca="false">VLOOKUP($D2385,metadata!$B$2:$S$451,8,0)</f>
        <v>21</v>
      </c>
      <c r="L2385" s="0" t="n">
        <f aca="false">VLOOKUP($D2385,metadata!$B$2:$S$451,9,0)</f>
        <v>12</v>
      </c>
      <c r="M2385" s="0" t="str">
        <f aca="false">VLOOKUP($D2385,metadata!$B$2:$S$451,10,0)</f>
        <v/>
      </c>
      <c r="N2385" s="0" t="str">
        <f aca="false">VLOOKUP($D2385,metadata!$B$2:$S$451,11,0)</f>
        <v>Aedes albopictus</v>
      </c>
      <c r="O2385" s="0" t="str">
        <f aca="false">VLOOKUP($D2385,metadata!$B$2:$S$451,12,0)</f>
        <v>diptera</v>
      </c>
      <c r="P2385" s="0" t="str">
        <f aca="false">VLOOKUP($D2385,metadata!$B$2:$S$451,13,0)</f>
        <v>FAY</v>
      </c>
      <c r="Q2385" s="0" t="n">
        <f aca="false">VLOOKUP($D2385,metadata!$B$2:$S$451,14,0)</f>
        <v>35.0166666666667</v>
      </c>
      <c r="R2385" s="0" t="n">
        <f aca="false">VLOOKUP($D2385,metadata!$B$2:$S$451,15,0)</f>
        <v>-78.0833333333333</v>
      </c>
      <c r="S2385" s="0" t="str">
        <f aca="false">VLOOKUP($D2385,metadata!$B$2:$S$451,16,0)</f>
        <v/>
      </c>
      <c r="T2385" s="0" t="str">
        <f aca="false">VLOOKUP($D2385,metadata!$B$2:$S$451,17,0)</f>
        <v/>
      </c>
      <c r="U2385" s="0" t="str">
        <f aca="false">VLOOKUP($D2385,metadata!$B$2:$S$451,18,0)</f>
        <v/>
      </c>
      <c r="V2385" s="0" t="n">
        <f aca="false">VLOOKUP($D2385,metadata!$B$2:$Z$451,19,0)</f>
        <v>542.5</v>
      </c>
      <c r="W2385" s="0" t="str">
        <f aca="false">VLOOKUP($D2385,metadata!$B$2:$Z$451,20,0)</f>
        <v>acc</v>
      </c>
      <c r="X2385" s="0" t="str">
        <f aca="false">VLOOKUP($D2385,metadata!$B$2:$Z$451,21,0)</f>
        <v/>
      </c>
      <c r="Y2385" s="0" t="str">
        <f aca="false">VLOOKUP($D2385,metadata!$B$2:$Z$451,22,0)</f>
        <v>55-14</v>
      </c>
      <c r="Z2385" s="0" t="str">
        <f aca="false">VLOOKUP($D2385,metadata!$B$2:$Z$451,23,0)</f>
        <v/>
      </c>
      <c r="AA2385" s="0" t="str">
        <f aca="false">VLOOKUP($D2385,metadata!$B$2:$Z$451,24,0)</f>
        <v/>
      </c>
      <c r="AB2385" s="0" t="str">
        <f aca="false">VLOOKUP($D2385,metadata!$B$2:$Z$451,25,0)</f>
        <v/>
      </c>
      <c r="AC2385" s="0" t="n">
        <v>12.489945155393</v>
      </c>
      <c r="AD2385" s="0" t="n">
        <v>79.7639904529758</v>
      </c>
      <c r="AF2385" s="0" t="n">
        <f aca="false">IF(AE2385="",V2385,AE2385)</f>
        <v>542.5</v>
      </c>
      <c r="AG2385" s="0" t="n">
        <v>12.75</v>
      </c>
      <c r="AH2385" s="0" t="n">
        <v>2012</v>
      </c>
      <c r="AI2385" s="0" t="s">
        <v>37</v>
      </c>
      <c r="AJ2385" s="0" t="s">
        <v>37</v>
      </c>
    </row>
    <row r="2386" customFormat="false" ht="13.8" hidden="true" customHeight="false" outlineLevel="0" collapsed="false">
      <c r="C2386" s="0" t="n">
        <v>2396</v>
      </c>
      <c r="D2386" s="3" t="str">
        <f aca="false">VLOOKUP(C2386,$A$1:$B$451,2)</f>
        <v>55-FAY</v>
      </c>
      <c r="E2386" s="0" t="str">
        <f aca="false">VLOOKUP($D2386,metadata!$B$2:$S$451,2,0)</f>
        <v>Urbanski, J; Mogi, M; O'Donnell, D; DeCotiis, M; Toma, T; Armbruster, P</v>
      </c>
      <c r="F2386" s="0" t="str">
        <f aca="false">VLOOKUP($D2386,metadata!$B$2:$S$451,3,0)</f>
        <v>Rapid Adaptive Evolution of Photoperiodic Response during Invasion and Range Expansion across a Climatic Gradient</v>
      </c>
      <c r="G2386" s="0" t="str">
        <f aca="false">VLOOKUP($D2386,metadata!$B$2:$S$451,4,0)</f>
        <v>10.1086/664709</v>
      </c>
      <c r="H2386" s="0" t="str">
        <f aca="false">VLOOKUP($D2386,metadata!$B$2:$S$451,5,0)</f>
        <v>y</v>
      </c>
      <c r="I2386" s="0" t="str">
        <f aca="false">VLOOKUP($D2386,metadata!$B$2:$S$451,6,0)</f>
        <v>a</v>
      </c>
      <c r="J2386" s="0" t="str">
        <f aca="false">VLOOKUP($D2386,metadata!$B$2:$S$451,7,0)</f>
        <v>i</v>
      </c>
      <c r="K2386" s="0" t="n">
        <f aca="false">VLOOKUP($D2386,metadata!$B$2:$S$451,8,0)</f>
        <v>21</v>
      </c>
      <c r="L2386" s="0" t="n">
        <f aca="false">VLOOKUP($D2386,metadata!$B$2:$S$451,9,0)</f>
        <v>12</v>
      </c>
      <c r="M2386" s="0" t="str">
        <f aca="false">VLOOKUP($D2386,metadata!$B$2:$S$451,10,0)</f>
        <v/>
      </c>
      <c r="N2386" s="0" t="str">
        <f aca="false">VLOOKUP($D2386,metadata!$B$2:$S$451,11,0)</f>
        <v>Aedes albopictus</v>
      </c>
      <c r="O2386" s="0" t="str">
        <f aca="false">VLOOKUP($D2386,metadata!$B$2:$S$451,12,0)</f>
        <v>diptera</v>
      </c>
      <c r="P2386" s="0" t="str">
        <f aca="false">VLOOKUP($D2386,metadata!$B$2:$S$451,13,0)</f>
        <v>FAY</v>
      </c>
      <c r="Q2386" s="0" t="n">
        <f aca="false">VLOOKUP($D2386,metadata!$B$2:$S$451,14,0)</f>
        <v>35.0166666666667</v>
      </c>
      <c r="R2386" s="0" t="n">
        <f aca="false">VLOOKUP($D2386,metadata!$B$2:$S$451,15,0)</f>
        <v>-78.0833333333333</v>
      </c>
      <c r="S2386" s="0" t="str">
        <f aca="false">VLOOKUP($D2386,metadata!$B$2:$S$451,16,0)</f>
        <v/>
      </c>
      <c r="T2386" s="0" t="str">
        <f aca="false">VLOOKUP($D2386,metadata!$B$2:$S$451,17,0)</f>
        <v/>
      </c>
      <c r="U2386" s="0" t="str">
        <f aca="false">VLOOKUP($D2386,metadata!$B$2:$S$451,18,0)</f>
        <v/>
      </c>
      <c r="V2386" s="0" t="n">
        <f aca="false">VLOOKUP($D2386,metadata!$B$2:$Z$451,19,0)</f>
        <v>542.5</v>
      </c>
      <c r="W2386" s="0" t="str">
        <f aca="false">VLOOKUP($D2386,metadata!$B$2:$Z$451,20,0)</f>
        <v>acc</v>
      </c>
      <c r="X2386" s="0" t="str">
        <f aca="false">VLOOKUP($D2386,metadata!$B$2:$Z$451,21,0)</f>
        <v/>
      </c>
      <c r="Y2386" s="0" t="str">
        <f aca="false">VLOOKUP($D2386,metadata!$B$2:$Z$451,22,0)</f>
        <v>55-14</v>
      </c>
      <c r="Z2386" s="0" t="str">
        <f aca="false">VLOOKUP($D2386,metadata!$B$2:$Z$451,23,0)</f>
        <v/>
      </c>
      <c r="AA2386" s="0" t="str">
        <f aca="false">VLOOKUP($D2386,metadata!$B$2:$Z$451,24,0)</f>
        <v/>
      </c>
      <c r="AB2386" s="0" t="str">
        <f aca="false">VLOOKUP($D2386,metadata!$B$2:$Z$451,25,0)</f>
        <v/>
      </c>
      <c r="AC2386" s="0" t="n">
        <v>13.016453382084</v>
      </c>
      <c r="AD2386" s="0" t="n">
        <v>56.4886756043063</v>
      </c>
      <c r="AF2386" s="0" t="n">
        <f aca="false">IF(AE2386="",V2386,AE2386)</f>
        <v>542.5</v>
      </c>
      <c r="AG2386" s="0" t="n">
        <v>13</v>
      </c>
      <c r="AH2386" s="0" t="n">
        <v>2012</v>
      </c>
      <c r="AI2386" s="0" t="s">
        <v>37</v>
      </c>
      <c r="AJ2386" s="0" t="s">
        <v>37</v>
      </c>
    </row>
    <row r="2387" customFormat="false" ht="13.8" hidden="true" customHeight="false" outlineLevel="0" collapsed="false">
      <c r="C2387" s="0" t="n">
        <v>2397</v>
      </c>
      <c r="D2387" s="3" t="str">
        <f aca="false">VLOOKUP(C2387,$A$1:$B$451,2)</f>
        <v>55-FAY</v>
      </c>
      <c r="E2387" s="0" t="str">
        <f aca="false">VLOOKUP($D2387,metadata!$B$2:$S$451,2,0)</f>
        <v>Urbanski, J; Mogi, M; O'Donnell, D; DeCotiis, M; Toma, T; Armbruster, P</v>
      </c>
      <c r="F2387" s="0" t="str">
        <f aca="false">VLOOKUP($D2387,metadata!$B$2:$S$451,3,0)</f>
        <v>Rapid Adaptive Evolution of Photoperiodic Response during Invasion and Range Expansion across a Climatic Gradient</v>
      </c>
      <c r="G2387" s="0" t="str">
        <f aca="false">VLOOKUP($D2387,metadata!$B$2:$S$451,4,0)</f>
        <v>10.1086/664709</v>
      </c>
      <c r="H2387" s="0" t="str">
        <f aca="false">VLOOKUP($D2387,metadata!$B$2:$S$451,5,0)</f>
        <v>y</v>
      </c>
      <c r="I2387" s="0" t="str">
        <f aca="false">VLOOKUP($D2387,metadata!$B$2:$S$451,6,0)</f>
        <v>a</v>
      </c>
      <c r="J2387" s="0" t="str">
        <f aca="false">VLOOKUP($D2387,metadata!$B$2:$S$451,7,0)</f>
        <v>i</v>
      </c>
      <c r="K2387" s="0" t="n">
        <f aca="false">VLOOKUP($D2387,metadata!$B$2:$S$451,8,0)</f>
        <v>21</v>
      </c>
      <c r="L2387" s="0" t="n">
        <f aca="false">VLOOKUP($D2387,metadata!$B$2:$S$451,9,0)</f>
        <v>12</v>
      </c>
      <c r="M2387" s="0" t="str">
        <f aca="false">VLOOKUP($D2387,metadata!$B$2:$S$451,10,0)</f>
        <v/>
      </c>
      <c r="N2387" s="0" t="str">
        <f aca="false">VLOOKUP($D2387,metadata!$B$2:$S$451,11,0)</f>
        <v>Aedes albopictus</v>
      </c>
      <c r="O2387" s="0" t="str">
        <f aca="false">VLOOKUP($D2387,metadata!$B$2:$S$451,12,0)</f>
        <v>diptera</v>
      </c>
      <c r="P2387" s="0" t="str">
        <f aca="false">VLOOKUP($D2387,metadata!$B$2:$S$451,13,0)</f>
        <v>FAY</v>
      </c>
      <c r="Q2387" s="0" t="n">
        <f aca="false">VLOOKUP($D2387,metadata!$B$2:$S$451,14,0)</f>
        <v>35.0166666666667</v>
      </c>
      <c r="R2387" s="0" t="n">
        <f aca="false">VLOOKUP($D2387,metadata!$B$2:$S$451,15,0)</f>
        <v>-78.0833333333333</v>
      </c>
      <c r="S2387" s="0" t="str">
        <f aca="false">VLOOKUP($D2387,metadata!$B$2:$S$451,16,0)</f>
        <v/>
      </c>
      <c r="T2387" s="0" t="str">
        <f aca="false">VLOOKUP($D2387,metadata!$B$2:$S$451,17,0)</f>
        <v/>
      </c>
      <c r="U2387" s="0" t="str">
        <f aca="false">VLOOKUP($D2387,metadata!$B$2:$S$451,18,0)</f>
        <v/>
      </c>
      <c r="V2387" s="0" t="n">
        <f aca="false">VLOOKUP($D2387,metadata!$B$2:$Z$451,19,0)</f>
        <v>542.5</v>
      </c>
      <c r="W2387" s="0" t="str">
        <f aca="false">VLOOKUP($D2387,metadata!$B$2:$Z$451,20,0)</f>
        <v>acc</v>
      </c>
      <c r="X2387" s="0" t="str">
        <f aca="false">VLOOKUP($D2387,metadata!$B$2:$Z$451,21,0)</f>
        <v/>
      </c>
      <c r="Y2387" s="0" t="str">
        <f aca="false">VLOOKUP($D2387,metadata!$B$2:$Z$451,22,0)</f>
        <v>55-14</v>
      </c>
      <c r="Z2387" s="0" t="str">
        <f aca="false">VLOOKUP($D2387,metadata!$B$2:$Z$451,23,0)</f>
        <v/>
      </c>
      <c r="AA2387" s="0" t="str">
        <f aca="false">VLOOKUP($D2387,metadata!$B$2:$Z$451,24,0)</f>
        <v/>
      </c>
      <c r="AB2387" s="0" t="str">
        <f aca="false">VLOOKUP($D2387,metadata!$B$2:$Z$451,25,0)</f>
        <v/>
      </c>
      <c r="AC2387" s="0" t="n">
        <v>13.235831809872</v>
      </c>
      <c r="AD2387" s="0" t="n">
        <v>28.8797481210643</v>
      </c>
      <c r="AF2387" s="0" t="n">
        <f aca="false">IF(AE2387="",V2387,AE2387)</f>
        <v>542.5</v>
      </c>
      <c r="AG2387" s="0" t="n">
        <v>13.25</v>
      </c>
      <c r="AH2387" s="0" t="n">
        <v>2012</v>
      </c>
      <c r="AI2387" s="0" t="s">
        <v>37</v>
      </c>
      <c r="AJ2387" s="0" t="s">
        <v>37</v>
      </c>
    </row>
    <row r="2388" customFormat="false" ht="13.8" hidden="true" customHeight="false" outlineLevel="0" collapsed="false">
      <c r="C2388" s="0" t="n">
        <v>2398</v>
      </c>
      <c r="D2388" s="3" t="str">
        <f aca="false">VLOOKUP(C2388,$A$1:$B$451,2)</f>
        <v>55-FAY</v>
      </c>
      <c r="E2388" s="0" t="str">
        <f aca="false">VLOOKUP($D2388,metadata!$B$2:$S$451,2,0)</f>
        <v>Urbanski, J; Mogi, M; O'Donnell, D; DeCotiis, M; Toma, T; Armbruster, P</v>
      </c>
      <c r="F2388" s="0" t="str">
        <f aca="false">VLOOKUP($D2388,metadata!$B$2:$S$451,3,0)</f>
        <v>Rapid Adaptive Evolution of Photoperiodic Response during Invasion and Range Expansion across a Climatic Gradient</v>
      </c>
      <c r="G2388" s="0" t="str">
        <f aca="false">VLOOKUP($D2388,metadata!$B$2:$S$451,4,0)</f>
        <v>10.1086/664709</v>
      </c>
      <c r="H2388" s="0" t="str">
        <f aca="false">VLOOKUP($D2388,metadata!$B$2:$S$451,5,0)</f>
        <v>y</v>
      </c>
      <c r="I2388" s="0" t="str">
        <f aca="false">VLOOKUP($D2388,metadata!$B$2:$S$451,6,0)</f>
        <v>a</v>
      </c>
      <c r="J2388" s="0" t="str">
        <f aca="false">VLOOKUP($D2388,metadata!$B$2:$S$451,7,0)</f>
        <v>i</v>
      </c>
      <c r="K2388" s="0" t="n">
        <f aca="false">VLOOKUP($D2388,metadata!$B$2:$S$451,8,0)</f>
        <v>21</v>
      </c>
      <c r="L2388" s="0" t="n">
        <f aca="false">VLOOKUP($D2388,metadata!$B$2:$S$451,9,0)</f>
        <v>12</v>
      </c>
      <c r="M2388" s="0" t="str">
        <f aca="false">VLOOKUP($D2388,metadata!$B$2:$S$451,10,0)</f>
        <v/>
      </c>
      <c r="N2388" s="0" t="str">
        <f aca="false">VLOOKUP($D2388,metadata!$B$2:$S$451,11,0)</f>
        <v>Aedes albopictus</v>
      </c>
      <c r="O2388" s="0" t="str">
        <f aca="false">VLOOKUP($D2388,metadata!$B$2:$S$451,12,0)</f>
        <v>diptera</v>
      </c>
      <c r="P2388" s="0" t="str">
        <f aca="false">VLOOKUP($D2388,metadata!$B$2:$S$451,13,0)</f>
        <v>FAY</v>
      </c>
      <c r="Q2388" s="0" t="n">
        <f aca="false">VLOOKUP($D2388,metadata!$B$2:$S$451,14,0)</f>
        <v>35.0166666666667</v>
      </c>
      <c r="R2388" s="0" t="n">
        <f aca="false">VLOOKUP($D2388,metadata!$B$2:$S$451,15,0)</f>
        <v>-78.0833333333333</v>
      </c>
      <c r="S2388" s="0" t="str">
        <f aca="false">VLOOKUP($D2388,metadata!$B$2:$S$451,16,0)</f>
        <v/>
      </c>
      <c r="T2388" s="0" t="str">
        <f aca="false">VLOOKUP($D2388,metadata!$B$2:$S$451,17,0)</f>
        <v/>
      </c>
      <c r="U2388" s="0" t="str">
        <f aca="false">VLOOKUP($D2388,metadata!$B$2:$S$451,18,0)</f>
        <v/>
      </c>
      <c r="V2388" s="0" t="n">
        <f aca="false">VLOOKUP($D2388,metadata!$B$2:$Z$451,19,0)</f>
        <v>542.5</v>
      </c>
      <c r="W2388" s="0" t="str">
        <f aca="false">VLOOKUP($D2388,metadata!$B$2:$Z$451,20,0)</f>
        <v>acc</v>
      </c>
      <c r="X2388" s="0" t="str">
        <f aca="false">VLOOKUP($D2388,metadata!$B$2:$Z$451,21,0)</f>
        <v/>
      </c>
      <c r="Y2388" s="0" t="str">
        <f aca="false">VLOOKUP($D2388,metadata!$B$2:$Z$451,22,0)</f>
        <v>55-14</v>
      </c>
      <c r="Z2388" s="0" t="str">
        <f aca="false">VLOOKUP($D2388,metadata!$B$2:$Z$451,23,0)</f>
        <v/>
      </c>
      <c r="AA2388" s="0" t="str">
        <f aca="false">VLOOKUP($D2388,metadata!$B$2:$Z$451,24,0)</f>
        <v/>
      </c>
      <c r="AB2388" s="0" t="str">
        <f aca="false">VLOOKUP($D2388,metadata!$B$2:$Z$451,25,0)</f>
        <v/>
      </c>
      <c r="AC2388" s="0" t="n">
        <v>13.4698354661791</v>
      </c>
      <c r="AD2388" s="0" t="n">
        <v>10.1246699167174</v>
      </c>
      <c r="AF2388" s="0" t="n">
        <f aca="false">IF(AE2388="",V2388,AE2388)</f>
        <v>542.5</v>
      </c>
      <c r="AG2388" s="0" t="n">
        <v>13.5</v>
      </c>
      <c r="AH2388" s="0" t="n">
        <v>2012</v>
      </c>
      <c r="AI2388" s="0" t="s">
        <v>37</v>
      </c>
      <c r="AJ2388" s="0" t="s">
        <v>37</v>
      </c>
    </row>
    <row r="2389" customFormat="false" ht="13.8" hidden="true" customHeight="false" outlineLevel="0" collapsed="false">
      <c r="C2389" s="0" t="n">
        <v>2399</v>
      </c>
      <c r="D2389" s="3" t="str">
        <f aca="false">VLOOKUP(C2389,$A$1:$B$451,2)</f>
        <v>55-FAY</v>
      </c>
      <c r="E2389" s="0" t="str">
        <f aca="false">VLOOKUP($D2389,metadata!$B$2:$S$451,2,0)</f>
        <v>Urbanski, J; Mogi, M; O'Donnell, D; DeCotiis, M; Toma, T; Armbruster, P</v>
      </c>
      <c r="F2389" s="0" t="str">
        <f aca="false">VLOOKUP($D2389,metadata!$B$2:$S$451,3,0)</f>
        <v>Rapid Adaptive Evolution of Photoperiodic Response during Invasion and Range Expansion across a Climatic Gradient</v>
      </c>
      <c r="G2389" s="0" t="str">
        <f aca="false">VLOOKUP($D2389,metadata!$B$2:$S$451,4,0)</f>
        <v>10.1086/664709</v>
      </c>
      <c r="H2389" s="0" t="str">
        <f aca="false">VLOOKUP($D2389,metadata!$B$2:$S$451,5,0)</f>
        <v>y</v>
      </c>
      <c r="I2389" s="0" t="str">
        <f aca="false">VLOOKUP($D2389,metadata!$B$2:$S$451,6,0)</f>
        <v>a</v>
      </c>
      <c r="J2389" s="0" t="str">
        <f aca="false">VLOOKUP($D2389,metadata!$B$2:$S$451,7,0)</f>
        <v>i</v>
      </c>
      <c r="K2389" s="0" t="n">
        <f aca="false">VLOOKUP($D2389,metadata!$B$2:$S$451,8,0)</f>
        <v>21</v>
      </c>
      <c r="L2389" s="0" t="n">
        <f aca="false">VLOOKUP($D2389,metadata!$B$2:$S$451,9,0)</f>
        <v>12</v>
      </c>
      <c r="M2389" s="0" t="str">
        <f aca="false">VLOOKUP($D2389,metadata!$B$2:$S$451,10,0)</f>
        <v/>
      </c>
      <c r="N2389" s="0" t="str">
        <f aca="false">VLOOKUP($D2389,metadata!$B$2:$S$451,11,0)</f>
        <v>Aedes albopictus</v>
      </c>
      <c r="O2389" s="0" t="str">
        <f aca="false">VLOOKUP($D2389,metadata!$B$2:$S$451,12,0)</f>
        <v>diptera</v>
      </c>
      <c r="P2389" s="0" t="str">
        <f aca="false">VLOOKUP($D2389,metadata!$B$2:$S$451,13,0)</f>
        <v>FAY</v>
      </c>
      <c r="Q2389" s="0" t="n">
        <f aca="false">VLOOKUP($D2389,metadata!$B$2:$S$451,14,0)</f>
        <v>35.0166666666667</v>
      </c>
      <c r="R2389" s="0" t="n">
        <f aca="false">VLOOKUP($D2389,metadata!$B$2:$S$451,15,0)</f>
        <v>-78.0833333333333</v>
      </c>
      <c r="S2389" s="0" t="str">
        <f aca="false">VLOOKUP($D2389,metadata!$B$2:$S$451,16,0)</f>
        <v/>
      </c>
      <c r="T2389" s="0" t="str">
        <f aca="false">VLOOKUP($D2389,metadata!$B$2:$S$451,17,0)</f>
        <v/>
      </c>
      <c r="U2389" s="0" t="str">
        <f aca="false">VLOOKUP($D2389,metadata!$B$2:$S$451,18,0)</f>
        <v/>
      </c>
      <c r="V2389" s="0" t="n">
        <f aca="false">VLOOKUP($D2389,metadata!$B$2:$Z$451,19,0)</f>
        <v>542.5</v>
      </c>
      <c r="W2389" s="0" t="str">
        <f aca="false">VLOOKUP($D2389,metadata!$B$2:$Z$451,20,0)</f>
        <v>acc</v>
      </c>
      <c r="X2389" s="0" t="str">
        <f aca="false">VLOOKUP($D2389,metadata!$B$2:$Z$451,21,0)</f>
        <v/>
      </c>
      <c r="Y2389" s="0" t="str">
        <f aca="false">VLOOKUP($D2389,metadata!$B$2:$Z$451,22,0)</f>
        <v>55-14</v>
      </c>
      <c r="Z2389" s="0" t="str">
        <f aca="false">VLOOKUP($D2389,metadata!$B$2:$Z$451,23,0)</f>
        <v/>
      </c>
      <c r="AA2389" s="0" t="str">
        <f aca="false">VLOOKUP($D2389,metadata!$B$2:$Z$451,24,0)</f>
        <v/>
      </c>
      <c r="AB2389" s="0" t="str">
        <f aca="false">VLOOKUP($D2389,metadata!$B$2:$Z$451,25,0)</f>
        <v/>
      </c>
      <c r="AC2389" s="0" t="n">
        <v>13.7330895795246</v>
      </c>
      <c r="AD2389" s="0" t="n">
        <v>12.3759013812716</v>
      </c>
      <c r="AF2389" s="0" t="n">
        <f aca="false">IF(AE2389="",V2389,AE2389)</f>
        <v>542.5</v>
      </c>
      <c r="AG2389" s="0" t="n">
        <v>13.75</v>
      </c>
      <c r="AH2389" s="0" t="n">
        <v>2012</v>
      </c>
      <c r="AI2389" s="0" t="s">
        <v>37</v>
      </c>
      <c r="AJ2389" s="0" t="s">
        <v>37</v>
      </c>
    </row>
    <row r="2390" customFormat="false" ht="13.8" hidden="true" customHeight="false" outlineLevel="0" collapsed="false">
      <c r="C2390" s="0" t="n">
        <v>2400</v>
      </c>
      <c r="D2390" s="3" t="str">
        <f aca="false">VLOOKUP(C2390,$A$1:$B$451,2)</f>
        <v>55-FAY</v>
      </c>
      <c r="E2390" s="0" t="str">
        <f aca="false">VLOOKUP($D2390,metadata!$B$2:$S$451,2,0)</f>
        <v>Urbanski, J; Mogi, M; O'Donnell, D; DeCotiis, M; Toma, T; Armbruster, P</v>
      </c>
      <c r="F2390" s="0" t="str">
        <f aca="false">VLOOKUP($D2390,metadata!$B$2:$S$451,3,0)</f>
        <v>Rapid Adaptive Evolution of Photoperiodic Response during Invasion and Range Expansion across a Climatic Gradient</v>
      </c>
      <c r="G2390" s="0" t="str">
        <f aca="false">VLOOKUP($D2390,metadata!$B$2:$S$451,4,0)</f>
        <v>10.1086/664709</v>
      </c>
      <c r="H2390" s="0" t="str">
        <f aca="false">VLOOKUP($D2390,metadata!$B$2:$S$451,5,0)</f>
        <v>y</v>
      </c>
      <c r="I2390" s="0" t="str">
        <f aca="false">VLOOKUP($D2390,metadata!$B$2:$S$451,6,0)</f>
        <v>a</v>
      </c>
      <c r="J2390" s="0" t="str">
        <f aca="false">VLOOKUP($D2390,metadata!$B$2:$S$451,7,0)</f>
        <v>i</v>
      </c>
      <c r="K2390" s="0" t="n">
        <f aca="false">VLOOKUP($D2390,metadata!$B$2:$S$451,8,0)</f>
        <v>21</v>
      </c>
      <c r="L2390" s="0" t="n">
        <f aca="false">VLOOKUP($D2390,metadata!$B$2:$S$451,9,0)</f>
        <v>12</v>
      </c>
      <c r="M2390" s="0" t="str">
        <f aca="false">VLOOKUP($D2390,metadata!$B$2:$S$451,10,0)</f>
        <v/>
      </c>
      <c r="N2390" s="0" t="str">
        <f aca="false">VLOOKUP($D2390,metadata!$B$2:$S$451,11,0)</f>
        <v>Aedes albopictus</v>
      </c>
      <c r="O2390" s="0" t="str">
        <f aca="false">VLOOKUP($D2390,metadata!$B$2:$S$451,12,0)</f>
        <v>diptera</v>
      </c>
      <c r="P2390" s="0" t="str">
        <f aca="false">VLOOKUP($D2390,metadata!$B$2:$S$451,13,0)</f>
        <v>FAY</v>
      </c>
      <c r="Q2390" s="0" t="n">
        <f aca="false">VLOOKUP($D2390,metadata!$B$2:$S$451,14,0)</f>
        <v>35.0166666666667</v>
      </c>
      <c r="R2390" s="0" t="n">
        <f aca="false">VLOOKUP($D2390,metadata!$B$2:$S$451,15,0)</f>
        <v>-78.0833333333333</v>
      </c>
      <c r="S2390" s="0" t="str">
        <f aca="false">VLOOKUP($D2390,metadata!$B$2:$S$451,16,0)</f>
        <v/>
      </c>
      <c r="T2390" s="0" t="str">
        <f aca="false">VLOOKUP($D2390,metadata!$B$2:$S$451,17,0)</f>
        <v/>
      </c>
      <c r="U2390" s="0" t="str">
        <f aca="false">VLOOKUP($D2390,metadata!$B$2:$S$451,18,0)</f>
        <v/>
      </c>
      <c r="V2390" s="0" t="n">
        <f aca="false">VLOOKUP($D2390,metadata!$B$2:$Z$451,19,0)</f>
        <v>542.5</v>
      </c>
      <c r="W2390" s="0" t="str">
        <f aca="false">VLOOKUP($D2390,metadata!$B$2:$Z$451,20,0)</f>
        <v>acc</v>
      </c>
      <c r="X2390" s="0" t="str">
        <f aca="false">VLOOKUP($D2390,metadata!$B$2:$Z$451,21,0)</f>
        <v/>
      </c>
      <c r="Y2390" s="0" t="str">
        <f aca="false">VLOOKUP($D2390,metadata!$B$2:$Z$451,22,0)</f>
        <v>55-14</v>
      </c>
      <c r="Z2390" s="0" t="str">
        <f aca="false">VLOOKUP($D2390,metadata!$B$2:$Z$451,23,0)</f>
        <v/>
      </c>
      <c r="AA2390" s="0" t="str">
        <f aca="false">VLOOKUP($D2390,metadata!$B$2:$Z$451,24,0)</f>
        <v/>
      </c>
      <c r="AB2390" s="0" t="str">
        <f aca="false">VLOOKUP($D2390,metadata!$B$2:$Z$451,25,0)</f>
        <v/>
      </c>
      <c r="AC2390" s="0" t="n">
        <v>14.0109689213893</v>
      </c>
      <c r="AD2390" s="0" t="n">
        <v>2.47403768027626</v>
      </c>
      <c r="AF2390" s="0" t="n">
        <f aca="false">IF(AE2390="",V2390,AE2390)</f>
        <v>542.5</v>
      </c>
      <c r="AG2390" s="0" t="n">
        <v>14</v>
      </c>
      <c r="AH2390" s="0" t="n">
        <v>2012</v>
      </c>
      <c r="AI2390" s="0" t="s">
        <v>37</v>
      </c>
      <c r="AJ2390" s="0" t="s">
        <v>37</v>
      </c>
    </row>
    <row r="2391" customFormat="false" ht="13.8" hidden="true" customHeight="false" outlineLevel="0" collapsed="false">
      <c r="C2391" s="0" t="n">
        <v>2401</v>
      </c>
      <c r="D2391" s="3" t="str">
        <f aca="false">VLOOKUP(C2391,$A$1:$B$451,2)</f>
        <v>55-FAY</v>
      </c>
      <c r="E2391" s="0" t="str">
        <f aca="false">VLOOKUP($D2391,metadata!$B$2:$S$451,2,0)</f>
        <v>Urbanski, J; Mogi, M; O'Donnell, D; DeCotiis, M; Toma, T; Armbruster, P</v>
      </c>
      <c r="F2391" s="0" t="str">
        <f aca="false">VLOOKUP($D2391,metadata!$B$2:$S$451,3,0)</f>
        <v>Rapid Adaptive Evolution of Photoperiodic Response during Invasion and Range Expansion across a Climatic Gradient</v>
      </c>
      <c r="G2391" s="0" t="str">
        <f aca="false">VLOOKUP($D2391,metadata!$B$2:$S$451,4,0)</f>
        <v>10.1086/664709</v>
      </c>
      <c r="H2391" s="0" t="str">
        <f aca="false">VLOOKUP($D2391,metadata!$B$2:$S$451,5,0)</f>
        <v>y</v>
      </c>
      <c r="I2391" s="0" t="str">
        <f aca="false">VLOOKUP($D2391,metadata!$B$2:$S$451,6,0)</f>
        <v>a</v>
      </c>
      <c r="J2391" s="0" t="str">
        <f aca="false">VLOOKUP($D2391,metadata!$B$2:$S$451,7,0)</f>
        <v>i</v>
      </c>
      <c r="K2391" s="0" t="n">
        <f aca="false">VLOOKUP($D2391,metadata!$B$2:$S$451,8,0)</f>
        <v>21</v>
      </c>
      <c r="L2391" s="0" t="n">
        <f aca="false">VLOOKUP($D2391,metadata!$B$2:$S$451,9,0)</f>
        <v>12</v>
      </c>
      <c r="M2391" s="0" t="str">
        <f aca="false">VLOOKUP($D2391,metadata!$B$2:$S$451,10,0)</f>
        <v/>
      </c>
      <c r="N2391" s="0" t="str">
        <f aca="false">VLOOKUP($D2391,metadata!$B$2:$S$451,11,0)</f>
        <v>Aedes albopictus</v>
      </c>
      <c r="O2391" s="0" t="str">
        <f aca="false">VLOOKUP($D2391,metadata!$B$2:$S$451,12,0)</f>
        <v>diptera</v>
      </c>
      <c r="P2391" s="0" t="str">
        <f aca="false">VLOOKUP($D2391,metadata!$B$2:$S$451,13,0)</f>
        <v>FAY</v>
      </c>
      <c r="Q2391" s="0" t="n">
        <f aca="false">VLOOKUP($D2391,metadata!$B$2:$S$451,14,0)</f>
        <v>35.0166666666667</v>
      </c>
      <c r="R2391" s="0" t="n">
        <f aca="false">VLOOKUP($D2391,metadata!$B$2:$S$451,15,0)</f>
        <v>-78.0833333333333</v>
      </c>
      <c r="S2391" s="0" t="str">
        <f aca="false">VLOOKUP($D2391,metadata!$B$2:$S$451,16,0)</f>
        <v/>
      </c>
      <c r="T2391" s="0" t="str">
        <f aca="false">VLOOKUP($D2391,metadata!$B$2:$S$451,17,0)</f>
        <v/>
      </c>
      <c r="U2391" s="0" t="str">
        <f aca="false">VLOOKUP($D2391,metadata!$B$2:$S$451,18,0)</f>
        <v/>
      </c>
      <c r="V2391" s="0" t="n">
        <f aca="false">VLOOKUP($D2391,metadata!$B$2:$Z$451,19,0)</f>
        <v>542.5</v>
      </c>
      <c r="W2391" s="0" t="str">
        <f aca="false">VLOOKUP($D2391,metadata!$B$2:$Z$451,20,0)</f>
        <v>acc</v>
      </c>
      <c r="X2391" s="0" t="str">
        <f aca="false">VLOOKUP($D2391,metadata!$B$2:$Z$451,21,0)</f>
        <v/>
      </c>
      <c r="Y2391" s="0" t="str">
        <f aca="false">VLOOKUP($D2391,metadata!$B$2:$Z$451,22,0)</f>
        <v>55-14</v>
      </c>
      <c r="Z2391" s="0" t="str">
        <f aca="false">VLOOKUP($D2391,metadata!$B$2:$Z$451,23,0)</f>
        <v/>
      </c>
      <c r="AA2391" s="0" t="str">
        <f aca="false">VLOOKUP($D2391,metadata!$B$2:$Z$451,24,0)</f>
        <v/>
      </c>
      <c r="AB2391" s="0" t="str">
        <f aca="false">VLOOKUP($D2391,metadata!$B$2:$Z$451,25,0)</f>
        <v/>
      </c>
      <c r="AC2391" s="0" t="n">
        <v>14.2449725776965</v>
      </c>
      <c r="AD2391" s="0" t="n">
        <v>-0.135207190737347</v>
      </c>
      <c r="AF2391" s="0" t="n">
        <f aca="false">IF(AE2391="",V2391,AE2391)</f>
        <v>542.5</v>
      </c>
      <c r="AG2391" s="0" t="n">
        <v>14.25</v>
      </c>
      <c r="AH2391" s="0" t="n">
        <v>2012</v>
      </c>
      <c r="AI2391" s="0" t="s">
        <v>37</v>
      </c>
      <c r="AJ2391" s="0" t="s">
        <v>37</v>
      </c>
    </row>
    <row r="2392" customFormat="false" ht="13.8" hidden="true" customHeight="false" outlineLevel="0" collapsed="false">
      <c r="C2392" s="0" t="n">
        <v>2402</v>
      </c>
      <c r="D2392" s="3" t="str">
        <f aca="false">VLOOKUP(C2392,$A$1:$B$451,2)</f>
        <v>55-FAY</v>
      </c>
      <c r="E2392" s="0" t="str">
        <f aca="false">VLOOKUP($D2392,metadata!$B$2:$S$451,2,0)</f>
        <v>Urbanski, J; Mogi, M; O'Donnell, D; DeCotiis, M; Toma, T; Armbruster, P</v>
      </c>
      <c r="F2392" s="0" t="str">
        <f aca="false">VLOOKUP($D2392,metadata!$B$2:$S$451,3,0)</f>
        <v>Rapid Adaptive Evolution of Photoperiodic Response during Invasion and Range Expansion across a Climatic Gradient</v>
      </c>
      <c r="G2392" s="0" t="str">
        <f aca="false">VLOOKUP($D2392,metadata!$B$2:$S$451,4,0)</f>
        <v>10.1086/664709</v>
      </c>
      <c r="H2392" s="0" t="str">
        <f aca="false">VLOOKUP($D2392,metadata!$B$2:$S$451,5,0)</f>
        <v>y</v>
      </c>
      <c r="I2392" s="0" t="str">
        <f aca="false">VLOOKUP($D2392,metadata!$B$2:$S$451,6,0)</f>
        <v>a</v>
      </c>
      <c r="J2392" s="0" t="str">
        <f aca="false">VLOOKUP($D2392,metadata!$B$2:$S$451,7,0)</f>
        <v>i</v>
      </c>
      <c r="K2392" s="0" t="n">
        <f aca="false">VLOOKUP($D2392,metadata!$B$2:$S$451,8,0)</f>
        <v>21</v>
      </c>
      <c r="L2392" s="0" t="n">
        <f aca="false">VLOOKUP($D2392,metadata!$B$2:$S$451,9,0)</f>
        <v>12</v>
      </c>
      <c r="M2392" s="0" t="str">
        <f aca="false">VLOOKUP($D2392,metadata!$B$2:$S$451,10,0)</f>
        <v/>
      </c>
      <c r="N2392" s="0" t="str">
        <f aca="false">VLOOKUP($D2392,metadata!$B$2:$S$451,11,0)</f>
        <v>Aedes albopictus</v>
      </c>
      <c r="O2392" s="0" t="str">
        <f aca="false">VLOOKUP($D2392,metadata!$B$2:$S$451,12,0)</f>
        <v>diptera</v>
      </c>
      <c r="P2392" s="0" t="str">
        <f aca="false">VLOOKUP($D2392,metadata!$B$2:$S$451,13,0)</f>
        <v>FAY</v>
      </c>
      <c r="Q2392" s="0" t="n">
        <f aca="false">VLOOKUP($D2392,metadata!$B$2:$S$451,14,0)</f>
        <v>35.0166666666667</v>
      </c>
      <c r="R2392" s="0" t="n">
        <f aca="false">VLOOKUP($D2392,metadata!$B$2:$S$451,15,0)</f>
        <v>-78.0833333333333</v>
      </c>
      <c r="S2392" s="0" t="str">
        <f aca="false">VLOOKUP($D2392,metadata!$B$2:$S$451,16,0)</f>
        <v/>
      </c>
      <c r="T2392" s="0" t="str">
        <f aca="false">VLOOKUP($D2392,metadata!$B$2:$S$451,17,0)</f>
        <v/>
      </c>
      <c r="U2392" s="0" t="str">
        <f aca="false">VLOOKUP($D2392,metadata!$B$2:$S$451,18,0)</f>
        <v/>
      </c>
      <c r="V2392" s="0" t="n">
        <f aca="false">VLOOKUP($D2392,metadata!$B$2:$Z$451,19,0)</f>
        <v>542.5</v>
      </c>
      <c r="W2392" s="0" t="str">
        <f aca="false">VLOOKUP($D2392,metadata!$B$2:$Z$451,20,0)</f>
        <v>acc</v>
      </c>
      <c r="X2392" s="0" t="str">
        <f aca="false">VLOOKUP($D2392,metadata!$B$2:$Z$451,21,0)</f>
        <v/>
      </c>
      <c r="Y2392" s="0" t="str">
        <f aca="false">VLOOKUP($D2392,metadata!$B$2:$Z$451,22,0)</f>
        <v>55-14</v>
      </c>
      <c r="Z2392" s="0" t="str">
        <f aca="false">VLOOKUP($D2392,metadata!$B$2:$Z$451,23,0)</f>
        <v/>
      </c>
      <c r="AA2392" s="0" t="str">
        <f aca="false">VLOOKUP($D2392,metadata!$B$2:$Z$451,24,0)</f>
        <v/>
      </c>
      <c r="AB2392" s="0" t="str">
        <f aca="false">VLOOKUP($D2392,metadata!$B$2:$Z$451,25,0)</f>
        <v/>
      </c>
      <c r="AC2392" s="0" t="n">
        <v>14.4789762340036</v>
      </c>
      <c r="AD2392" s="0" t="n">
        <v>2.9847146049157</v>
      </c>
      <c r="AF2392" s="0" t="n">
        <f aca="false">IF(AE2392="",V2392,AE2392)</f>
        <v>542.5</v>
      </c>
      <c r="AG2392" s="0" t="n">
        <v>14.5</v>
      </c>
      <c r="AH2392" s="0" t="n">
        <v>2012</v>
      </c>
      <c r="AI2392" s="0" t="s">
        <v>37</v>
      </c>
      <c r="AJ2392" s="0" t="s">
        <v>37</v>
      </c>
    </row>
    <row r="2393" customFormat="false" ht="13.8" hidden="true" customHeight="false" outlineLevel="0" collapsed="false">
      <c r="C2393" s="0" t="n">
        <v>2403</v>
      </c>
      <c r="D2393" s="3" t="str">
        <f aca="false">VLOOKUP(C2393,$A$1:$B$451,2)</f>
        <v>55-FAY</v>
      </c>
      <c r="E2393" s="0" t="str">
        <f aca="false">VLOOKUP($D2393,metadata!$B$2:$S$451,2,0)</f>
        <v>Urbanski, J; Mogi, M; O'Donnell, D; DeCotiis, M; Toma, T; Armbruster, P</v>
      </c>
      <c r="F2393" s="0" t="str">
        <f aca="false">VLOOKUP($D2393,metadata!$B$2:$S$451,3,0)</f>
        <v>Rapid Adaptive Evolution of Photoperiodic Response during Invasion and Range Expansion across a Climatic Gradient</v>
      </c>
      <c r="G2393" s="0" t="str">
        <f aca="false">VLOOKUP($D2393,metadata!$B$2:$S$451,4,0)</f>
        <v>10.1086/664709</v>
      </c>
      <c r="H2393" s="0" t="str">
        <f aca="false">VLOOKUP($D2393,metadata!$B$2:$S$451,5,0)</f>
        <v>y</v>
      </c>
      <c r="I2393" s="0" t="str">
        <f aca="false">VLOOKUP($D2393,metadata!$B$2:$S$451,6,0)</f>
        <v>a</v>
      </c>
      <c r="J2393" s="0" t="str">
        <f aca="false">VLOOKUP($D2393,metadata!$B$2:$S$451,7,0)</f>
        <v>i</v>
      </c>
      <c r="K2393" s="0" t="n">
        <f aca="false">VLOOKUP($D2393,metadata!$B$2:$S$451,8,0)</f>
        <v>21</v>
      </c>
      <c r="L2393" s="0" t="n">
        <f aca="false">VLOOKUP($D2393,metadata!$B$2:$S$451,9,0)</f>
        <v>12</v>
      </c>
      <c r="M2393" s="0" t="str">
        <f aca="false">VLOOKUP($D2393,metadata!$B$2:$S$451,10,0)</f>
        <v/>
      </c>
      <c r="N2393" s="0" t="str">
        <f aca="false">VLOOKUP($D2393,metadata!$B$2:$S$451,11,0)</f>
        <v>Aedes albopictus</v>
      </c>
      <c r="O2393" s="0" t="str">
        <f aca="false">VLOOKUP($D2393,metadata!$B$2:$S$451,12,0)</f>
        <v>diptera</v>
      </c>
      <c r="P2393" s="0" t="str">
        <f aca="false">VLOOKUP($D2393,metadata!$B$2:$S$451,13,0)</f>
        <v>FAY</v>
      </c>
      <c r="Q2393" s="0" t="n">
        <f aca="false">VLOOKUP($D2393,metadata!$B$2:$S$451,14,0)</f>
        <v>35.0166666666667</v>
      </c>
      <c r="R2393" s="0" t="n">
        <f aca="false">VLOOKUP($D2393,metadata!$B$2:$S$451,15,0)</f>
        <v>-78.0833333333333</v>
      </c>
      <c r="S2393" s="0" t="str">
        <f aca="false">VLOOKUP($D2393,metadata!$B$2:$S$451,16,0)</f>
        <v/>
      </c>
      <c r="T2393" s="0" t="str">
        <f aca="false">VLOOKUP($D2393,metadata!$B$2:$S$451,17,0)</f>
        <v/>
      </c>
      <c r="U2393" s="0" t="str">
        <f aca="false">VLOOKUP($D2393,metadata!$B$2:$S$451,18,0)</f>
        <v/>
      </c>
      <c r="V2393" s="0" t="n">
        <f aca="false">VLOOKUP($D2393,metadata!$B$2:$Z$451,19,0)</f>
        <v>542.5</v>
      </c>
      <c r="W2393" s="0" t="str">
        <f aca="false">VLOOKUP($D2393,metadata!$B$2:$Z$451,20,0)</f>
        <v>acc</v>
      </c>
      <c r="X2393" s="0" t="str">
        <f aca="false">VLOOKUP($D2393,metadata!$B$2:$Z$451,21,0)</f>
        <v/>
      </c>
      <c r="Y2393" s="0" t="str">
        <f aca="false">VLOOKUP($D2393,metadata!$B$2:$Z$451,22,0)</f>
        <v>55-14</v>
      </c>
      <c r="Z2393" s="0" t="str">
        <f aca="false">VLOOKUP($D2393,metadata!$B$2:$Z$451,23,0)</f>
        <v/>
      </c>
      <c r="AA2393" s="0" t="str">
        <f aca="false">VLOOKUP($D2393,metadata!$B$2:$Z$451,24,0)</f>
        <v/>
      </c>
      <c r="AB2393" s="0" t="str">
        <f aca="false">VLOOKUP($D2393,metadata!$B$2:$Z$451,25,0)</f>
        <v/>
      </c>
      <c r="AC2393" s="0" t="n">
        <v>15.9853747714808</v>
      </c>
      <c r="AD2393" s="0" t="n">
        <v>0.521468108876703</v>
      </c>
      <c r="AF2393" s="0" t="n">
        <f aca="false">IF(AE2393="",V2393,AE2393)</f>
        <v>542.5</v>
      </c>
      <c r="AG2393" s="0" t="n">
        <v>16</v>
      </c>
      <c r="AH2393" s="0" t="n">
        <v>2012</v>
      </c>
      <c r="AI2393" s="0" t="s">
        <v>37</v>
      </c>
      <c r="AJ2393" s="0" t="s">
        <v>37</v>
      </c>
    </row>
    <row r="2394" customFormat="false" ht="13.8" hidden="true" customHeight="false" outlineLevel="0" collapsed="false">
      <c r="C2394" s="0" t="n">
        <v>2404</v>
      </c>
      <c r="D2394" s="3" t="str">
        <f aca="false">VLOOKUP(C2394,$A$1:$B$451,2)</f>
        <v>55-KAG</v>
      </c>
      <c r="E2394" s="0" t="str">
        <f aca="false">VLOOKUP($D2394,metadata!$B$2:$S$451,2,0)</f>
        <v>Urbanski, J; Mogi, M; O'Donnell, D; DeCotiis, M; Toma, T; Armbruster, P</v>
      </c>
      <c r="F2394" s="0" t="str">
        <f aca="false">VLOOKUP($D2394,metadata!$B$2:$S$451,3,0)</f>
        <v>Rapid Adaptive Evolution of Photoperiodic Response during Invasion and Range Expansion across a Climatic Gradient</v>
      </c>
      <c r="G2394" s="0" t="str">
        <f aca="false">VLOOKUP($D2394,metadata!$B$2:$S$451,4,0)</f>
        <v>10.1086/664709</v>
      </c>
      <c r="H2394" s="0" t="str">
        <f aca="false">VLOOKUP($D2394,metadata!$B$2:$S$451,5,0)</f>
        <v>y</v>
      </c>
      <c r="I2394" s="0" t="str">
        <f aca="false">VLOOKUP($D2394,metadata!$B$2:$S$451,6,0)</f>
        <v>a</v>
      </c>
      <c r="J2394" s="0" t="str">
        <f aca="false">VLOOKUP($D2394,metadata!$B$2:$S$451,7,0)</f>
        <v>i</v>
      </c>
      <c r="K2394" s="0" t="n">
        <f aca="false">VLOOKUP($D2394,metadata!$B$2:$S$451,8,0)</f>
        <v>21</v>
      </c>
      <c r="L2394" s="0" t="n">
        <f aca="false">VLOOKUP($D2394,metadata!$B$2:$S$451,9,0)</f>
        <v>12</v>
      </c>
      <c r="M2394" s="0" t="str">
        <f aca="false">VLOOKUP($D2394,metadata!$B$2:$S$451,10,0)</f>
        <v/>
      </c>
      <c r="N2394" s="0" t="str">
        <f aca="false">VLOOKUP($D2394,metadata!$B$2:$S$451,11,0)</f>
        <v>Aedes albopictus</v>
      </c>
      <c r="O2394" s="0" t="str">
        <f aca="false">VLOOKUP($D2394,metadata!$B$2:$S$451,12,0)</f>
        <v>diptera</v>
      </c>
      <c r="P2394" s="0" t="str">
        <f aca="false">VLOOKUP($D2394,metadata!$B$2:$S$451,13,0)</f>
        <v>KAG</v>
      </c>
      <c r="Q2394" s="0" t="n">
        <f aca="false">VLOOKUP($D2394,metadata!$B$2:$S$451,14,0)</f>
        <v>31.55</v>
      </c>
      <c r="R2394" s="0" t="n">
        <f aca="false">VLOOKUP($D2394,metadata!$B$2:$S$451,15,0)</f>
        <v>130.55</v>
      </c>
      <c r="S2394" s="0" t="str">
        <f aca="false">VLOOKUP($D2394,metadata!$B$2:$S$451,16,0)</f>
        <v/>
      </c>
      <c r="T2394" s="0" t="str">
        <f aca="false">VLOOKUP($D2394,metadata!$B$2:$S$451,17,0)</f>
        <v/>
      </c>
      <c r="U2394" s="0" t="str">
        <f aca="false">VLOOKUP($D2394,metadata!$B$2:$S$451,18,0)</f>
        <v/>
      </c>
      <c r="V2394" s="0" t="n">
        <f aca="false">VLOOKUP($D2394,metadata!$B$2:$Z$451,19,0)</f>
        <v>554.5</v>
      </c>
      <c r="W2394" s="0" t="str">
        <f aca="false">VLOOKUP($D2394,metadata!$B$2:$Z$451,20,0)</f>
        <v>acc</v>
      </c>
      <c r="X2394" s="0" t="str">
        <f aca="false">VLOOKUP($D2394,metadata!$B$2:$Z$451,21,0)</f>
        <v/>
      </c>
      <c r="Y2394" s="0" t="str">
        <f aca="false">VLOOKUP($D2394,metadata!$B$2:$Z$451,22,0)</f>
        <v>55-15</v>
      </c>
      <c r="Z2394" s="0" t="str">
        <f aca="false">VLOOKUP($D2394,metadata!$B$2:$Z$451,23,0)</f>
        <v/>
      </c>
      <c r="AA2394" s="0" t="str">
        <f aca="false">VLOOKUP($D2394,metadata!$B$2:$Z$451,24,0)</f>
        <v/>
      </c>
      <c r="AB2394" s="0" t="str">
        <f aca="false">VLOOKUP($D2394,metadata!$B$2:$Z$451,25,0)</f>
        <v/>
      </c>
      <c r="AC2394" s="0" t="n">
        <v>7.97171608533229</v>
      </c>
      <c r="AD2394" s="0" t="n">
        <v>96.7093633258771</v>
      </c>
      <c r="AF2394" s="0" t="n">
        <f aca="false">IF(AE2394="",V2394,AE2394)</f>
        <v>554.5</v>
      </c>
      <c r="AG2394" s="0" t="n">
        <v>8</v>
      </c>
      <c r="AH2394" s="0" t="n">
        <v>2012</v>
      </c>
      <c r="AI2394" s="0" t="s">
        <v>37</v>
      </c>
      <c r="AJ2394" s="0" t="s">
        <v>37</v>
      </c>
    </row>
    <row r="2395" customFormat="false" ht="13.8" hidden="true" customHeight="false" outlineLevel="0" collapsed="false">
      <c r="C2395" s="0" t="n">
        <v>2405</v>
      </c>
      <c r="D2395" s="3" t="str">
        <f aca="false">VLOOKUP(C2395,$A$1:$B$451,2)</f>
        <v>55-KAG</v>
      </c>
      <c r="E2395" s="0" t="str">
        <f aca="false">VLOOKUP($D2395,metadata!$B$2:$S$451,2,0)</f>
        <v>Urbanski, J; Mogi, M; O'Donnell, D; DeCotiis, M; Toma, T; Armbruster, P</v>
      </c>
      <c r="F2395" s="0" t="str">
        <f aca="false">VLOOKUP($D2395,metadata!$B$2:$S$451,3,0)</f>
        <v>Rapid Adaptive Evolution of Photoperiodic Response during Invasion and Range Expansion across a Climatic Gradient</v>
      </c>
      <c r="G2395" s="0" t="str">
        <f aca="false">VLOOKUP($D2395,metadata!$B$2:$S$451,4,0)</f>
        <v>10.1086/664709</v>
      </c>
      <c r="H2395" s="0" t="str">
        <f aca="false">VLOOKUP($D2395,metadata!$B$2:$S$451,5,0)</f>
        <v>y</v>
      </c>
      <c r="I2395" s="0" t="str">
        <f aca="false">VLOOKUP($D2395,metadata!$B$2:$S$451,6,0)</f>
        <v>a</v>
      </c>
      <c r="J2395" s="0" t="str">
        <f aca="false">VLOOKUP($D2395,metadata!$B$2:$S$451,7,0)</f>
        <v>i</v>
      </c>
      <c r="K2395" s="0" t="n">
        <f aca="false">VLOOKUP($D2395,metadata!$B$2:$S$451,8,0)</f>
        <v>21</v>
      </c>
      <c r="L2395" s="0" t="n">
        <f aca="false">VLOOKUP($D2395,metadata!$B$2:$S$451,9,0)</f>
        <v>12</v>
      </c>
      <c r="M2395" s="0" t="str">
        <f aca="false">VLOOKUP($D2395,metadata!$B$2:$S$451,10,0)</f>
        <v/>
      </c>
      <c r="N2395" s="0" t="str">
        <f aca="false">VLOOKUP($D2395,metadata!$B$2:$S$451,11,0)</f>
        <v>Aedes albopictus</v>
      </c>
      <c r="O2395" s="0" t="str">
        <f aca="false">VLOOKUP($D2395,metadata!$B$2:$S$451,12,0)</f>
        <v>diptera</v>
      </c>
      <c r="P2395" s="0" t="str">
        <f aca="false">VLOOKUP($D2395,metadata!$B$2:$S$451,13,0)</f>
        <v>KAG</v>
      </c>
      <c r="Q2395" s="0" t="n">
        <f aca="false">VLOOKUP($D2395,metadata!$B$2:$S$451,14,0)</f>
        <v>31.55</v>
      </c>
      <c r="R2395" s="0" t="n">
        <f aca="false">VLOOKUP($D2395,metadata!$B$2:$S$451,15,0)</f>
        <v>130.55</v>
      </c>
      <c r="S2395" s="0" t="str">
        <f aca="false">VLOOKUP($D2395,metadata!$B$2:$S$451,16,0)</f>
        <v/>
      </c>
      <c r="T2395" s="0" t="str">
        <f aca="false">VLOOKUP($D2395,metadata!$B$2:$S$451,17,0)</f>
        <v/>
      </c>
      <c r="U2395" s="0" t="str">
        <f aca="false">VLOOKUP($D2395,metadata!$B$2:$S$451,18,0)</f>
        <v/>
      </c>
      <c r="V2395" s="0" t="n">
        <f aca="false">VLOOKUP($D2395,metadata!$B$2:$Z$451,19,0)</f>
        <v>554.5</v>
      </c>
      <c r="W2395" s="0" t="str">
        <f aca="false">VLOOKUP($D2395,metadata!$B$2:$Z$451,20,0)</f>
        <v>acc</v>
      </c>
      <c r="X2395" s="0" t="str">
        <f aca="false">VLOOKUP($D2395,metadata!$B$2:$Z$451,21,0)</f>
        <v/>
      </c>
      <c r="Y2395" s="0" t="str">
        <f aca="false">VLOOKUP($D2395,metadata!$B$2:$Z$451,22,0)</f>
        <v>55-15</v>
      </c>
      <c r="Z2395" s="0" t="str">
        <f aca="false">VLOOKUP($D2395,metadata!$B$2:$Z$451,23,0)</f>
        <v/>
      </c>
      <c r="AA2395" s="0" t="str">
        <f aca="false">VLOOKUP($D2395,metadata!$B$2:$Z$451,24,0)</f>
        <v/>
      </c>
      <c r="AB2395" s="0" t="str">
        <f aca="false">VLOOKUP($D2395,metadata!$B$2:$Z$451,25,0)</f>
        <v/>
      </c>
      <c r="AC2395" s="0" t="n">
        <v>12.5213988638378</v>
      </c>
      <c r="AD2395" s="0" t="n">
        <v>97.5543338348617</v>
      </c>
      <c r="AF2395" s="0" t="n">
        <f aca="false">IF(AE2395="",V2395,AE2395)</f>
        <v>554.5</v>
      </c>
      <c r="AG2395" s="0" t="n">
        <v>12</v>
      </c>
      <c r="AH2395" s="0" t="n">
        <v>2012</v>
      </c>
      <c r="AI2395" s="0" t="s">
        <v>37</v>
      </c>
      <c r="AJ2395" s="0" t="s">
        <v>37</v>
      </c>
    </row>
    <row r="2396" customFormat="false" ht="13.8" hidden="true" customHeight="false" outlineLevel="0" collapsed="false">
      <c r="C2396" s="0" t="n">
        <v>2406</v>
      </c>
      <c r="D2396" s="3" t="str">
        <f aca="false">VLOOKUP(C2396,$A$1:$B$451,2)</f>
        <v>55-KAG</v>
      </c>
      <c r="E2396" s="0" t="str">
        <f aca="false">VLOOKUP($D2396,metadata!$B$2:$S$451,2,0)</f>
        <v>Urbanski, J; Mogi, M; O'Donnell, D; DeCotiis, M; Toma, T; Armbruster, P</v>
      </c>
      <c r="F2396" s="0" t="str">
        <f aca="false">VLOOKUP($D2396,metadata!$B$2:$S$451,3,0)</f>
        <v>Rapid Adaptive Evolution of Photoperiodic Response during Invasion and Range Expansion across a Climatic Gradient</v>
      </c>
      <c r="G2396" s="0" t="str">
        <f aca="false">VLOOKUP($D2396,metadata!$B$2:$S$451,4,0)</f>
        <v>10.1086/664709</v>
      </c>
      <c r="H2396" s="0" t="str">
        <f aca="false">VLOOKUP($D2396,metadata!$B$2:$S$451,5,0)</f>
        <v>y</v>
      </c>
      <c r="I2396" s="0" t="str">
        <f aca="false">VLOOKUP($D2396,metadata!$B$2:$S$451,6,0)</f>
        <v>a</v>
      </c>
      <c r="J2396" s="0" t="str">
        <f aca="false">VLOOKUP($D2396,metadata!$B$2:$S$451,7,0)</f>
        <v>i</v>
      </c>
      <c r="K2396" s="0" t="n">
        <f aca="false">VLOOKUP($D2396,metadata!$B$2:$S$451,8,0)</f>
        <v>21</v>
      </c>
      <c r="L2396" s="0" t="n">
        <f aca="false">VLOOKUP($D2396,metadata!$B$2:$S$451,9,0)</f>
        <v>12</v>
      </c>
      <c r="M2396" s="0" t="str">
        <f aca="false">VLOOKUP($D2396,metadata!$B$2:$S$451,10,0)</f>
        <v/>
      </c>
      <c r="N2396" s="0" t="str">
        <f aca="false">VLOOKUP($D2396,metadata!$B$2:$S$451,11,0)</f>
        <v>Aedes albopictus</v>
      </c>
      <c r="O2396" s="0" t="str">
        <f aca="false">VLOOKUP($D2396,metadata!$B$2:$S$451,12,0)</f>
        <v>diptera</v>
      </c>
      <c r="P2396" s="0" t="str">
        <f aca="false">VLOOKUP($D2396,metadata!$B$2:$S$451,13,0)</f>
        <v>KAG</v>
      </c>
      <c r="Q2396" s="0" t="n">
        <f aca="false">VLOOKUP($D2396,metadata!$B$2:$S$451,14,0)</f>
        <v>31.55</v>
      </c>
      <c r="R2396" s="0" t="n">
        <f aca="false">VLOOKUP($D2396,metadata!$B$2:$S$451,15,0)</f>
        <v>130.55</v>
      </c>
      <c r="S2396" s="0" t="str">
        <f aca="false">VLOOKUP($D2396,metadata!$B$2:$S$451,16,0)</f>
        <v/>
      </c>
      <c r="T2396" s="0" t="str">
        <f aca="false">VLOOKUP($D2396,metadata!$B$2:$S$451,17,0)</f>
        <v/>
      </c>
      <c r="U2396" s="0" t="str">
        <f aca="false">VLOOKUP($D2396,metadata!$B$2:$S$451,18,0)</f>
        <v/>
      </c>
      <c r="V2396" s="0" t="n">
        <f aca="false">VLOOKUP($D2396,metadata!$B$2:$Z$451,19,0)</f>
        <v>554.5</v>
      </c>
      <c r="W2396" s="0" t="str">
        <f aca="false">VLOOKUP($D2396,metadata!$B$2:$Z$451,20,0)</f>
        <v>acc</v>
      </c>
      <c r="X2396" s="0" t="str">
        <f aca="false">VLOOKUP($D2396,metadata!$B$2:$Z$451,21,0)</f>
        <v/>
      </c>
      <c r="Y2396" s="0" t="str">
        <f aca="false">VLOOKUP($D2396,metadata!$B$2:$Z$451,22,0)</f>
        <v>55-15</v>
      </c>
      <c r="Z2396" s="0" t="str">
        <f aca="false">VLOOKUP($D2396,metadata!$B$2:$Z$451,23,0)</f>
        <v/>
      </c>
      <c r="AA2396" s="0" t="str">
        <f aca="false">VLOOKUP($D2396,metadata!$B$2:$Z$451,24,0)</f>
        <v/>
      </c>
      <c r="AB2396" s="0" t="str">
        <f aca="false">VLOOKUP($D2396,metadata!$B$2:$Z$451,25,0)</f>
        <v/>
      </c>
      <c r="AC2396" s="0" t="n">
        <v>11.9774827087111</v>
      </c>
      <c r="AD2396" s="0" t="n">
        <v>88.1569688613779</v>
      </c>
      <c r="AF2396" s="0" t="n">
        <f aca="false">IF(AE2396="",V2396,AE2396)</f>
        <v>554.5</v>
      </c>
      <c r="AG2396" s="0" t="n">
        <v>12.5</v>
      </c>
      <c r="AH2396" s="0" t="n">
        <v>2012</v>
      </c>
      <c r="AI2396" s="0" t="s">
        <v>37</v>
      </c>
      <c r="AJ2396" s="0" t="s">
        <v>37</v>
      </c>
    </row>
    <row r="2397" customFormat="false" ht="13.8" hidden="true" customHeight="false" outlineLevel="0" collapsed="false">
      <c r="C2397" s="0" t="n">
        <v>2407</v>
      </c>
      <c r="D2397" s="3" t="str">
        <f aca="false">VLOOKUP(C2397,$A$1:$B$451,2)</f>
        <v>55-KAG</v>
      </c>
      <c r="E2397" s="0" t="str">
        <f aca="false">VLOOKUP($D2397,metadata!$B$2:$S$451,2,0)</f>
        <v>Urbanski, J; Mogi, M; O'Donnell, D; DeCotiis, M; Toma, T; Armbruster, P</v>
      </c>
      <c r="F2397" s="0" t="str">
        <f aca="false">VLOOKUP($D2397,metadata!$B$2:$S$451,3,0)</f>
        <v>Rapid Adaptive Evolution of Photoperiodic Response during Invasion and Range Expansion across a Climatic Gradient</v>
      </c>
      <c r="G2397" s="0" t="str">
        <f aca="false">VLOOKUP($D2397,metadata!$B$2:$S$451,4,0)</f>
        <v>10.1086/664709</v>
      </c>
      <c r="H2397" s="0" t="str">
        <f aca="false">VLOOKUP($D2397,metadata!$B$2:$S$451,5,0)</f>
        <v>y</v>
      </c>
      <c r="I2397" s="0" t="str">
        <f aca="false">VLOOKUP($D2397,metadata!$B$2:$S$451,6,0)</f>
        <v>a</v>
      </c>
      <c r="J2397" s="0" t="str">
        <f aca="false">VLOOKUP($D2397,metadata!$B$2:$S$451,7,0)</f>
        <v>i</v>
      </c>
      <c r="K2397" s="0" t="n">
        <f aca="false">VLOOKUP($D2397,metadata!$B$2:$S$451,8,0)</f>
        <v>21</v>
      </c>
      <c r="L2397" s="0" t="n">
        <f aca="false">VLOOKUP($D2397,metadata!$B$2:$S$451,9,0)</f>
        <v>12</v>
      </c>
      <c r="M2397" s="0" t="str">
        <f aca="false">VLOOKUP($D2397,metadata!$B$2:$S$451,10,0)</f>
        <v/>
      </c>
      <c r="N2397" s="0" t="str">
        <f aca="false">VLOOKUP($D2397,metadata!$B$2:$S$451,11,0)</f>
        <v>Aedes albopictus</v>
      </c>
      <c r="O2397" s="0" t="str">
        <f aca="false">VLOOKUP($D2397,metadata!$B$2:$S$451,12,0)</f>
        <v>diptera</v>
      </c>
      <c r="P2397" s="0" t="str">
        <f aca="false">VLOOKUP($D2397,metadata!$B$2:$S$451,13,0)</f>
        <v>KAG</v>
      </c>
      <c r="Q2397" s="0" t="n">
        <f aca="false">VLOOKUP($D2397,metadata!$B$2:$S$451,14,0)</f>
        <v>31.55</v>
      </c>
      <c r="R2397" s="0" t="n">
        <f aca="false">VLOOKUP($D2397,metadata!$B$2:$S$451,15,0)</f>
        <v>130.55</v>
      </c>
      <c r="S2397" s="0" t="str">
        <f aca="false">VLOOKUP($D2397,metadata!$B$2:$S$451,16,0)</f>
        <v/>
      </c>
      <c r="T2397" s="0" t="str">
        <f aca="false">VLOOKUP($D2397,metadata!$B$2:$S$451,17,0)</f>
        <v/>
      </c>
      <c r="U2397" s="0" t="str">
        <f aca="false">VLOOKUP($D2397,metadata!$B$2:$S$451,18,0)</f>
        <v/>
      </c>
      <c r="V2397" s="0" t="n">
        <f aca="false">VLOOKUP($D2397,metadata!$B$2:$Z$451,19,0)</f>
        <v>554.5</v>
      </c>
      <c r="W2397" s="0" t="str">
        <f aca="false">VLOOKUP($D2397,metadata!$B$2:$Z$451,20,0)</f>
        <v>acc</v>
      </c>
      <c r="X2397" s="0" t="str">
        <f aca="false">VLOOKUP($D2397,metadata!$B$2:$Z$451,21,0)</f>
        <v/>
      </c>
      <c r="Y2397" s="0" t="str">
        <f aca="false">VLOOKUP($D2397,metadata!$B$2:$Z$451,22,0)</f>
        <v>55-15</v>
      </c>
      <c r="Z2397" s="0" t="str">
        <f aca="false">VLOOKUP($D2397,metadata!$B$2:$Z$451,23,0)</f>
        <v/>
      </c>
      <c r="AA2397" s="0" t="str">
        <f aca="false">VLOOKUP($D2397,metadata!$B$2:$Z$451,24,0)</f>
        <v/>
      </c>
      <c r="AB2397" s="0" t="str">
        <f aca="false">VLOOKUP($D2397,metadata!$B$2:$Z$451,25,0)</f>
        <v/>
      </c>
      <c r="AC2397" s="0" t="n">
        <v>12.9907379332833</v>
      </c>
      <c r="AD2397" s="0" t="n">
        <v>70.9288954742304</v>
      </c>
      <c r="AF2397" s="0" t="n">
        <f aca="false">IF(AE2397="",V2397,AE2397)</f>
        <v>554.5</v>
      </c>
      <c r="AG2397" s="0" t="n">
        <v>12.75</v>
      </c>
      <c r="AH2397" s="0" t="n">
        <v>2012</v>
      </c>
      <c r="AI2397" s="0" t="s">
        <v>37</v>
      </c>
      <c r="AJ2397" s="0" t="s">
        <v>37</v>
      </c>
    </row>
    <row r="2398" customFormat="false" ht="13.8" hidden="true" customHeight="false" outlineLevel="0" collapsed="false">
      <c r="C2398" s="0" t="n">
        <v>2408</v>
      </c>
      <c r="D2398" s="3" t="str">
        <f aca="false">VLOOKUP(C2398,$A$1:$B$451,2)</f>
        <v>55-KAG</v>
      </c>
      <c r="E2398" s="0" t="str">
        <f aca="false">VLOOKUP($D2398,metadata!$B$2:$S$451,2,0)</f>
        <v>Urbanski, J; Mogi, M; O'Donnell, D; DeCotiis, M; Toma, T; Armbruster, P</v>
      </c>
      <c r="F2398" s="0" t="str">
        <f aca="false">VLOOKUP($D2398,metadata!$B$2:$S$451,3,0)</f>
        <v>Rapid Adaptive Evolution of Photoperiodic Response during Invasion and Range Expansion across a Climatic Gradient</v>
      </c>
      <c r="G2398" s="0" t="str">
        <f aca="false">VLOOKUP($D2398,metadata!$B$2:$S$451,4,0)</f>
        <v>10.1086/664709</v>
      </c>
      <c r="H2398" s="0" t="str">
        <f aca="false">VLOOKUP($D2398,metadata!$B$2:$S$451,5,0)</f>
        <v>y</v>
      </c>
      <c r="I2398" s="0" t="str">
        <f aca="false">VLOOKUP($D2398,metadata!$B$2:$S$451,6,0)</f>
        <v>a</v>
      </c>
      <c r="J2398" s="0" t="str">
        <f aca="false">VLOOKUP($D2398,metadata!$B$2:$S$451,7,0)</f>
        <v>i</v>
      </c>
      <c r="K2398" s="0" t="n">
        <f aca="false">VLOOKUP($D2398,metadata!$B$2:$S$451,8,0)</f>
        <v>21</v>
      </c>
      <c r="L2398" s="0" t="n">
        <f aca="false">VLOOKUP($D2398,metadata!$B$2:$S$451,9,0)</f>
        <v>12</v>
      </c>
      <c r="M2398" s="0" t="str">
        <f aca="false">VLOOKUP($D2398,metadata!$B$2:$S$451,10,0)</f>
        <v/>
      </c>
      <c r="N2398" s="0" t="str">
        <f aca="false">VLOOKUP($D2398,metadata!$B$2:$S$451,11,0)</f>
        <v>Aedes albopictus</v>
      </c>
      <c r="O2398" s="0" t="str">
        <f aca="false">VLOOKUP($D2398,metadata!$B$2:$S$451,12,0)</f>
        <v>diptera</v>
      </c>
      <c r="P2398" s="0" t="str">
        <f aca="false">VLOOKUP($D2398,metadata!$B$2:$S$451,13,0)</f>
        <v>KAG</v>
      </c>
      <c r="Q2398" s="0" t="n">
        <f aca="false">VLOOKUP($D2398,metadata!$B$2:$S$451,14,0)</f>
        <v>31.55</v>
      </c>
      <c r="R2398" s="0" t="n">
        <f aca="false">VLOOKUP($D2398,metadata!$B$2:$S$451,15,0)</f>
        <v>130.55</v>
      </c>
      <c r="S2398" s="0" t="str">
        <f aca="false">VLOOKUP($D2398,metadata!$B$2:$S$451,16,0)</f>
        <v/>
      </c>
      <c r="T2398" s="0" t="str">
        <f aca="false">VLOOKUP($D2398,metadata!$B$2:$S$451,17,0)</f>
        <v/>
      </c>
      <c r="U2398" s="0" t="str">
        <f aca="false">VLOOKUP($D2398,metadata!$B$2:$S$451,18,0)</f>
        <v/>
      </c>
      <c r="V2398" s="0" t="n">
        <f aca="false">VLOOKUP($D2398,metadata!$B$2:$Z$451,19,0)</f>
        <v>554.5</v>
      </c>
      <c r="W2398" s="0" t="str">
        <f aca="false">VLOOKUP($D2398,metadata!$B$2:$Z$451,20,0)</f>
        <v>acc</v>
      </c>
      <c r="X2398" s="0" t="str">
        <f aca="false">VLOOKUP($D2398,metadata!$B$2:$Z$451,21,0)</f>
        <v/>
      </c>
      <c r="Y2398" s="0" t="str">
        <f aca="false">VLOOKUP($D2398,metadata!$B$2:$Z$451,22,0)</f>
        <v>55-15</v>
      </c>
      <c r="Z2398" s="0" t="str">
        <f aca="false">VLOOKUP($D2398,metadata!$B$2:$Z$451,23,0)</f>
        <v/>
      </c>
      <c r="AA2398" s="0" t="str">
        <f aca="false">VLOOKUP($D2398,metadata!$B$2:$Z$451,24,0)</f>
        <v/>
      </c>
      <c r="AB2398" s="0" t="str">
        <f aca="false">VLOOKUP($D2398,metadata!$B$2:$Z$451,25,0)</f>
        <v/>
      </c>
      <c r="AC2398" s="0" t="n">
        <v>12.7533910377061</v>
      </c>
      <c r="AD2398" s="0" t="n">
        <v>64.9980835130635</v>
      </c>
      <c r="AF2398" s="0" t="n">
        <f aca="false">IF(AE2398="",V2398,AE2398)</f>
        <v>554.5</v>
      </c>
      <c r="AG2398" s="0" t="n">
        <v>13</v>
      </c>
      <c r="AH2398" s="0" t="n">
        <v>2012</v>
      </c>
      <c r="AI2398" s="0" t="s">
        <v>37</v>
      </c>
      <c r="AJ2398" s="0" t="s">
        <v>37</v>
      </c>
    </row>
    <row r="2399" customFormat="false" ht="13.8" hidden="true" customHeight="false" outlineLevel="0" collapsed="false">
      <c r="C2399" s="0" t="n">
        <v>2409</v>
      </c>
      <c r="D2399" s="3" t="str">
        <f aca="false">VLOOKUP(C2399,$A$1:$B$451,2)</f>
        <v>55-KAG</v>
      </c>
      <c r="E2399" s="0" t="str">
        <f aca="false">VLOOKUP($D2399,metadata!$B$2:$S$451,2,0)</f>
        <v>Urbanski, J; Mogi, M; O'Donnell, D; DeCotiis, M; Toma, T; Armbruster, P</v>
      </c>
      <c r="F2399" s="0" t="str">
        <f aca="false">VLOOKUP($D2399,metadata!$B$2:$S$451,3,0)</f>
        <v>Rapid Adaptive Evolution of Photoperiodic Response during Invasion and Range Expansion across a Climatic Gradient</v>
      </c>
      <c r="G2399" s="0" t="str">
        <f aca="false">VLOOKUP($D2399,metadata!$B$2:$S$451,4,0)</f>
        <v>10.1086/664709</v>
      </c>
      <c r="H2399" s="0" t="str">
        <f aca="false">VLOOKUP($D2399,metadata!$B$2:$S$451,5,0)</f>
        <v>y</v>
      </c>
      <c r="I2399" s="0" t="str">
        <f aca="false">VLOOKUP($D2399,metadata!$B$2:$S$451,6,0)</f>
        <v>a</v>
      </c>
      <c r="J2399" s="0" t="str">
        <f aca="false">VLOOKUP($D2399,metadata!$B$2:$S$451,7,0)</f>
        <v>i</v>
      </c>
      <c r="K2399" s="0" t="n">
        <f aca="false">VLOOKUP($D2399,metadata!$B$2:$S$451,8,0)</f>
        <v>21</v>
      </c>
      <c r="L2399" s="0" t="n">
        <f aca="false">VLOOKUP($D2399,metadata!$B$2:$S$451,9,0)</f>
        <v>12</v>
      </c>
      <c r="M2399" s="0" t="str">
        <f aca="false">VLOOKUP($D2399,metadata!$B$2:$S$451,10,0)</f>
        <v/>
      </c>
      <c r="N2399" s="0" t="str">
        <f aca="false">VLOOKUP($D2399,metadata!$B$2:$S$451,11,0)</f>
        <v>Aedes albopictus</v>
      </c>
      <c r="O2399" s="0" t="str">
        <f aca="false">VLOOKUP($D2399,metadata!$B$2:$S$451,12,0)</f>
        <v>diptera</v>
      </c>
      <c r="P2399" s="0" t="str">
        <f aca="false">VLOOKUP($D2399,metadata!$B$2:$S$451,13,0)</f>
        <v>KAG</v>
      </c>
      <c r="Q2399" s="0" t="n">
        <f aca="false">VLOOKUP($D2399,metadata!$B$2:$S$451,14,0)</f>
        <v>31.55</v>
      </c>
      <c r="R2399" s="0" t="n">
        <f aca="false">VLOOKUP($D2399,metadata!$B$2:$S$451,15,0)</f>
        <v>130.55</v>
      </c>
      <c r="S2399" s="0" t="str">
        <f aca="false">VLOOKUP($D2399,metadata!$B$2:$S$451,16,0)</f>
        <v/>
      </c>
      <c r="T2399" s="0" t="str">
        <f aca="false">VLOOKUP($D2399,metadata!$B$2:$S$451,17,0)</f>
        <v/>
      </c>
      <c r="U2399" s="0" t="str">
        <f aca="false">VLOOKUP($D2399,metadata!$B$2:$S$451,18,0)</f>
        <v/>
      </c>
      <c r="V2399" s="0" t="n">
        <f aca="false">VLOOKUP($D2399,metadata!$B$2:$Z$451,19,0)</f>
        <v>554.5</v>
      </c>
      <c r="W2399" s="0" t="str">
        <f aca="false">VLOOKUP($D2399,metadata!$B$2:$Z$451,20,0)</f>
        <v>acc</v>
      </c>
      <c r="X2399" s="0" t="str">
        <f aca="false">VLOOKUP($D2399,metadata!$B$2:$Z$451,21,0)</f>
        <v/>
      </c>
      <c r="Y2399" s="0" t="str">
        <f aca="false">VLOOKUP($D2399,metadata!$B$2:$Z$451,22,0)</f>
        <v>55-15</v>
      </c>
      <c r="Z2399" s="0" t="str">
        <f aca="false">VLOOKUP($D2399,metadata!$B$2:$Z$451,23,0)</f>
        <v/>
      </c>
      <c r="AA2399" s="0" t="str">
        <f aca="false">VLOOKUP($D2399,metadata!$B$2:$Z$451,24,0)</f>
        <v/>
      </c>
      <c r="AB2399" s="0" t="str">
        <f aca="false">VLOOKUP($D2399,metadata!$B$2:$Z$451,25,0)</f>
        <v/>
      </c>
      <c r="AC2399" s="0" t="n">
        <v>13.2402359281231</v>
      </c>
      <c r="AD2399" s="0" t="n">
        <v>64.1957333852024</v>
      </c>
      <c r="AF2399" s="0" t="n">
        <f aca="false">IF(AE2399="",V2399,AE2399)</f>
        <v>554.5</v>
      </c>
      <c r="AG2399" s="0" t="n">
        <v>13.25</v>
      </c>
      <c r="AH2399" s="0" t="n">
        <v>2012</v>
      </c>
      <c r="AI2399" s="0" t="s">
        <v>37</v>
      </c>
      <c r="AJ2399" s="0" t="s">
        <v>37</v>
      </c>
    </row>
    <row r="2400" customFormat="false" ht="13.8" hidden="true" customHeight="false" outlineLevel="0" collapsed="false">
      <c r="C2400" s="0" t="n">
        <v>2410</v>
      </c>
      <c r="D2400" s="3" t="str">
        <f aca="false">VLOOKUP(C2400,$A$1:$B$451,2)</f>
        <v>55-KAG</v>
      </c>
      <c r="E2400" s="0" t="str">
        <f aca="false">VLOOKUP($D2400,metadata!$B$2:$S$451,2,0)</f>
        <v>Urbanski, J; Mogi, M; O'Donnell, D; DeCotiis, M; Toma, T; Armbruster, P</v>
      </c>
      <c r="F2400" s="0" t="str">
        <f aca="false">VLOOKUP($D2400,metadata!$B$2:$S$451,3,0)</f>
        <v>Rapid Adaptive Evolution of Photoperiodic Response during Invasion and Range Expansion across a Climatic Gradient</v>
      </c>
      <c r="G2400" s="0" t="str">
        <f aca="false">VLOOKUP($D2400,metadata!$B$2:$S$451,4,0)</f>
        <v>10.1086/664709</v>
      </c>
      <c r="H2400" s="0" t="str">
        <f aca="false">VLOOKUP($D2400,metadata!$B$2:$S$451,5,0)</f>
        <v>y</v>
      </c>
      <c r="I2400" s="0" t="str">
        <f aca="false">VLOOKUP($D2400,metadata!$B$2:$S$451,6,0)</f>
        <v>a</v>
      </c>
      <c r="J2400" s="0" t="str">
        <f aca="false">VLOOKUP($D2400,metadata!$B$2:$S$451,7,0)</f>
        <v>i</v>
      </c>
      <c r="K2400" s="0" t="n">
        <f aca="false">VLOOKUP($D2400,metadata!$B$2:$S$451,8,0)</f>
        <v>21</v>
      </c>
      <c r="L2400" s="0" t="n">
        <f aca="false">VLOOKUP($D2400,metadata!$B$2:$S$451,9,0)</f>
        <v>12</v>
      </c>
      <c r="M2400" s="0" t="str">
        <f aca="false">VLOOKUP($D2400,metadata!$B$2:$S$451,10,0)</f>
        <v/>
      </c>
      <c r="N2400" s="0" t="str">
        <f aca="false">VLOOKUP($D2400,metadata!$B$2:$S$451,11,0)</f>
        <v>Aedes albopictus</v>
      </c>
      <c r="O2400" s="0" t="str">
        <f aca="false">VLOOKUP($D2400,metadata!$B$2:$S$451,12,0)</f>
        <v>diptera</v>
      </c>
      <c r="P2400" s="0" t="str">
        <f aca="false">VLOOKUP($D2400,metadata!$B$2:$S$451,13,0)</f>
        <v>KAG</v>
      </c>
      <c r="Q2400" s="0" t="n">
        <f aca="false">VLOOKUP($D2400,metadata!$B$2:$S$451,14,0)</f>
        <v>31.55</v>
      </c>
      <c r="R2400" s="0" t="n">
        <f aca="false">VLOOKUP($D2400,metadata!$B$2:$S$451,15,0)</f>
        <v>130.55</v>
      </c>
      <c r="S2400" s="0" t="str">
        <f aca="false">VLOOKUP($D2400,metadata!$B$2:$S$451,16,0)</f>
        <v/>
      </c>
      <c r="T2400" s="0" t="str">
        <f aca="false">VLOOKUP($D2400,metadata!$B$2:$S$451,17,0)</f>
        <v/>
      </c>
      <c r="U2400" s="0" t="str">
        <f aca="false">VLOOKUP($D2400,metadata!$B$2:$S$451,18,0)</f>
        <v/>
      </c>
      <c r="V2400" s="0" t="n">
        <f aca="false">VLOOKUP($D2400,metadata!$B$2:$Z$451,19,0)</f>
        <v>554.5</v>
      </c>
      <c r="W2400" s="0" t="str">
        <f aca="false">VLOOKUP($D2400,metadata!$B$2:$Z$451,20,0)</f>
        <v>acc</v>
      </c>
      <c r="X2400" s="0" t="str">
        <f aca="false">VLOOKUP($D2400,metadata!$B$2:$Z$451,21,0)</f>
        <v/>
      </c>
      <c r="Y2400" s="0" t="str">
        <f aca="false">VLOOKUP($D2400,metadata!$B$2:$Z$451,22,0)</f>
        <v>55-15</v>
      </c>
      <c r="Z2400" s="0" t="str">
        <f aca="false">VLOOKUP($D2400,metadata!$B$2:$Z$451,23,0)</f>
        <v/>
      </c>
      <c r="AA2400" s="0" t="str">
        <f aca="false">VLOOKUP($D2400,metadata!$B$2:$Z$451,24,0)</f>
        <v/>
      </c>
      <c r="AB2400" s="0" t="str">
        <f aca="false">VLOOKUP($D2400,metadata!$B$2:$Z$451,25,0)</f>
        <v/>
      </c>
      <c r="AC2400" s="0" t="n">
        <v>13.4696880416936</v>
      </c>
      <c r="AD2400" s="0" t="n">
        <v>13.382799672767</v>
      </c>
      <c r="AF2400" s="0" t="n">
        <f aca="false">IF(AE2400="",V2400,AE2400)</f>
        <v>554.5</v>
      </c>
      <c r="AG2400" s="0" t="n">
        <v>13.5</v>
      </c>
      <c r="AH2400" s="0" t="n">
        <v>2012</v>
      </c>
      <c r="AI2400" s="0" t="s">
        <v>37</v>
      </c>
      <c r="AJ2400" s="0" t="s">
        <v>37</v>
      </c>
    </row>
    <row r="2401" customFormat="false" ht="13.8" hidden="true" customHeight="false" outlineLevel="0" collapsed="false">
      <c r="C2401" s="0" t="n">
        <v>2411</v>
      </c>
      <c r="D2401" s="3" t="str">
        <f aca="false">VLOOKUP(C2401,$A$1:$B$451,2)</f>
        <v>55-KAG</v>
      </c>
      <c r="E2401" s="0" t="str">
        <f aca="false">VLOOKUP($D2401,metadata!$B$2:$S$451,2,0)</f>
        <v>Urbanski, J; Mogi, M; O'Donnell, D; DeCotiis, M; Toma, T; Armbruster, P</v>
      </c>
      <c r="F2401" s="0" t="str">
        <f aca="false">VLOOKUP($D2401,metadata!$B$2:$S$451,3,0)</f>
        <v>Rapid Adaptive Evolution of Photoperiodic Response during Invasion and Range Expansion across a Climatic Gradient</v>
      </c>
      <c r="G2401" s="0" t="str">
        <f aca="false">VLOOKUP($D2401,metadata!$B$2:$S$451,4,0)</f>
        <v>10.1086/664709</v>
      </c>
      <c r="H2401" s="0" t="str">
        <f aca="false">VLOOKUP($D2401,metadata!$B$2:$S$451,5,0)</f>
        <v>y</v>
      </c>
      <c r="I2401" s="0" t="str">
        <f aca="false">VLOOKUP($D2401,metadata!$B$2:$S$451,6,0)</f>
        <v>a</v>
      </c>
      <c r="J2401" s="0" t="str">
        <f aca="false">VLOOKUP($D2401,metadata!$B$2:$S$451,7,0)</f>
        <v>i</v>
      </c>
      <c r="K2401" s="0" t="n">
        <f aca="false">VLOOKUP($D2401,metadata!$B$2:$S$451,8,0)</f>
        <v>21</v>
      </c>
      <c r="L2401" s="0" t="n">
        <f aca="false">VLOOKUP($D2401,metadata!$B$2:$S$451,9,0)</f>
        <v>12</v>
      </c>
      <c r="M2401" s="0" t="str">
        <f aca="false">VLOOKUP($D2401,metadata!$B$2:$S$451,10,0)</f>
        <v/>
      </c>
      <c r="N2401" s="0" t="str">
        <f aca="false">VLOOKUP($D2401,metadata!$B$2:$S$451,11,0)</f>
        <v>Aedes albopictus</v>
      </c>
      <c r="O2401" s="0" t="str">
        <f aca="false">VLOOKUP($D2401,metadata!$B$2:$S$451,12,0)</f>
        <v>diptera</v>
      </c>
      <c r="P2401" s="0" t="str">
        <f aca="false">VLOOKUP($D2401,metadata!$B$2:$S$451,13,0)</f>
        <v>KAG</v>
      </c>
      <c r="Q2401" s="0" t="n">
        <f aca="false">VLOOKUP($D2401,metadata!$B$2:$S$451,14,0)</f>
        <v>31.55</v>
      </c>
      <c r="R2401" s="0" t="n">
        <f aca="false">VLOOKUP($D2401,metadata!$B$2:$S$451,15,0)</f>
        <v>130.55</v>
      </c>
      <c r="S2401" s="0" t="str">
        <f aca="false">VLOOKUP($D2401,metadata!$B$2:$S$451,16,0)</f>
        <v/>
      </c>
      <c r="T2401" s="0" t="str">
        <f aca="false">VLOOKUP($D2401,metadata!$B$2:$S$451,17,0)</f>
        <v/>
      </c>
      <c r="U2401" s="0" t="str">
        <f aca="false">VLOOKUP($D2401,metadata!$B$2:$S$451,18,0)</f>
        <v/>
      </c>
      <c r="V2401" s="0" t="n">
        <f aca="false">VLOOKUP($D2401,metadata!$B$2:$Z$451,19,0)</f>
        <v>554.5</v>
      </c>
      <c r="W2401" s="0" t="str">
        <f aca="false">VLOOKUP($D2401,metadata!$B$2:$Z$451,20,0)</f>
        <v>acc</v>
      </c>
      <c r="X2401" s="0" t="str">
        <f aca="false">VLOOKUP($D2401,metadata!$B$2:$Z$451,21,0)</f>
        <v/>
      </c>
      <c r="Y2401" s="0" t="str">
        <f aca="false">VLOOKUP($D2401,metadata!$B$2:$Z$451,22,0)</f>
        <v>55-15</v>
      </c>
      <c r="Z2401" s="0" t="str">
        <f aca="false">VLOOKUP($D2401,metadata!$B$2:$Z$451,23,0)</f>
        <v/>
      </c>
      <c r="AA2401" s="0" t="str">
        <f aca="false">VLOOKUP($D2401,metadata!$B$2:$Z$451,24,0)</f>
        <v/>
      </c>
      <c r="AB2401" s="0" t="str">
        <f aca="false">VLOOKUP($D2401,metadata!$B$2:$Z$451,25,0)</f>
        <v/>
      </c>
      <c r="AC2401" s="0" t="n">
        <v>13.7610398228822</v>
      </c>
      <c r="AD2401" s="0" t="n">
        <v>7.47372696640141</v>
      </c>
      <c r="AF2401" s="0" t="n">
        <f aca="false">IF(AE2401="",V2401,AE2401)</f>
        <v>554.5</v>
      </c>
      <c r="AG2401" s="0" t="n">
        <v>13.75</v>
      </c>
      <c r="AH2401" s="0" t="n">
        <v>2012</v>
      </c>
      <c r="AI2401" s="0" t="s">
        <v>37</v>
      </c>
      <c r="AJ2401" s="0" t="s">
        <v>37</v>
      </c>
    </row>
    <row r="2402" customFormat="false" ht="13.8" hidden="true" customHeight="false" outlineLevel="0" collapsed="false">
      <c r="C2402" s="0" t="n">
        <v>2412</v>
      </c>
      <c r="D2402" s="3" t="str">
        <f aca="false">VLOOKUP(C2402,$A$1:$B$451,2)</f>
        <v>55-KAG</v>
      </c>
      <c r="E2402" s="0" t="str">
        <f aca="false">VLOOKUP($D2402,metadata!$B$2:$S$451,2,0)</f>
        <v>Urbanski, J; Mogi, M; O'Donnell, D; DeCotiis, M; Toma, T; Armbruster, P</v>
      </c>
      <c r="F2402" s="0" t="str">
        <f aca="false">VLOOKUP($D2402,metadata!$B$2:$S$451,3,0)</f>
        <v>Rapid Adaptive Evolution of Photoperiodic Response during Invasion and Range Expansion across a Climatic Gradient</v>
      </c>
      <c r="G2402" s="0" t="str">
        <f aca="false">VLOOKUP($D2402,metadata!$B$2:$S$451,4,0)</f>
        <v>10.1086/664709</v>
      </c>
      <c r="H2402" s="0" t="str">
        <f aca="false">VLOOKUP($D2402,metadata!$B$2:$S$451,5,0)</f>
        <v>y</v>
      </c>
      <c r="I2402" s="0" t="str">
        <f aca="false">VLOOKUP($D2402,metadata!$B$2:$S$451,6,0)</f>
        <v>a</v>
      </c>
      <c r="J2402" s="0" t="str">
        <f aca="false">VLOOKUP($D2402,metadata!$B$2:$S$451,7,0)</f>
        <v>i</v>
      </c>
      <c r="K2402" s="0" t="n">
        <f aca="false">VLOOKUP($D2402,metadata!$B$2:$S$451,8,0)</f>
        <v>21</v>
      </c>
      <c r="L2402" s="0" t="n">
        <f aca="false">VLOOKUP($D2402,metadata!$B$2:$S$451,9,0)</f>
        <v>12</v>
      </c>
      <c r="M2402" s="0" t="str">
        <f aca="false">VLOOKUP($D2402,metadata!$B$2:$S$451,10,0)</f>
        <v/>
      </c>
      <c r="N2402" s="0" t="str">
        <f aca="false">VLOOKUP($D2402,metadata!$B$2:$S$451,11,0)</f>
        <v>Aedes albopictus</v>
      </c>
      <c r="O2402" s="0" t="str">
        <f aca="false">VLOOKUP($D2402,metadata!$B$2:$S$451,12,0)</f>
        <v>diptera</v>
      </c>
      <c r="P2402" s="0" t="str">
        <f aca="false">VLOOKUP($D2402,metadata!$B$2:$S$451,13,0)</f>
        <v>KAG</v>
      </c>
      <c r="Q2402" s="0" t="n">
        <f aca="false">VLOOKUP($D2402,metadata!$B$2:$S$451,14,0)</f>
        <v>31.55</v>
      </c>
      <c r="R2402" s="0" t="n">
        <f aca="false">VLOOKUP($D2402,metadata!$B$2:$S$451,15,0)</f>
        <v>130.55</v>
      </c>
      <c r="S2402" s="0" t="str">
        <f aca="false">VLOOKUP($D2402,metadata!$B$2:$S$451,16,0)</f>
        <v/>
      </c>
      <c r="T2402" s="0" t="str">
        <f aca="false">VLOOKUP($D2402,metadata!$B$2:$S$451,17,0)</f>
        <v/>
      </c>
      <c r="U2402" s="0" t="str">
        <f aca="false">VLOOKUP($D2402,metadata!$B$2:$S$451,18,0)</f>
        <v/>
      </c>
      <c r="V2402" s="0" t="n">
        <f aca="false">VLOOKUP($D2402,metadata!$B$2:$Z$451,19,0)</f>
        <v>554.5</v>
      </c>
      <c r="W2402" s="0" t="str">
        <f aca="false">VLOOKUP($D2402,metadata!$B$2:$Z$451,20,0)</f>
        <v>acc</v>
      </c>
      <c r="X2402" s="0" t="str">
        <f aca="false">VLOOKUP($D2402,metadata!$B$2:$Z$451,21,0)</f>
        <v/>
      </c>
      <c r="Y2402" s="0" t="str">
        <f aca="false">VLOOKUP($D2402,metadata!$B$2:$Z$451,22,0)</f>
        <v>55-15</v>
      </c>
      <c r="Z2402" s="0" t="str">
        <f aca="false">VLOOKUP($D2402,metadata!$B$2:$Z$451,23,0)</f>
        <v/>
      </c>
      <c r="AA2402" s="0" t="str">
        <f aca="false">VLOOKUP($D2402,metadata!$B$2:$Z$451,24,0)</f>
        <v/>
      </c>
      <c r="AB2402" s="0" t="str">
        <f aca="false">VLOOKUP($D2402,metadata!$B$2:$Z$451,25,0)</f>
        <v/>
      </c>
      <c r="AC2402" s="0" t="n">
        <v>13.9968306454842</v>
      </c>
      <c r="AD2402" s="0" t="n">
        <v>2.22026441798867</v>
      </c>
      <c r="AF2402" s="0" t="n">
        <f aca="false">IF(AE2402="",V2402,AE2402)</f>
        <v>554.5</v>
      </c>
      <c r="AG2402" s="0" t="n">
        <v>14</v>
      </c>
      <c r="AH2402" s="0" t="n">
        <v>2012</v>
      </c>
      <c r="AI2402" s="0" t="s">
        <v>37</v>
      </c>
      <c r="AJ2402" s="0" t="s">
        <v>37</v>
      </c>
    </row>
    <row r="2403" customFormat="false" ht="13.8" hidden="true" customHeight="false" outlineLevel="0" collapsed="false">
      <c r="C2403" s="0" t="n">
        <v>2413</v>
      </c>
      <c r="D2403" s="3" t="str">
        <f aca="false">VLOOKUP(C2403,$A$1:$B$451,2)</f>
        <v>55-KAG</v>
      </c>
      <c r="E2403" s="0" t="str">
        <f aca="false">VLOOKUP($D2403,metadata!$B$2:$S$451,2,0)</f>
        <v>Urbanski, J; Mogi, M; O'Donnell, D; DeCotiis, M; Toma, T; Armbruster, P</v>
      </c>
      <c r="F2403" s="0" t="str">
        <f aca="false">VLOOKUP($D2403,metadata!$B$2:$S$451,3,0)</f>
        <v>Rapid Adaptive Evolution of Photoperiodic Response during Invasion and Range Expansion across a Climatic Gradient</v>
      </c>
      <c r="G2403" s="0" t="str">
        <f aca="false">VLOOKUP($D2403,metadata!$B$2:$S$451,4,0)</f>
        <v>10.1086/664709</v>
      </c>
      <c r="H2403" s="0" t="str">
        <f aca="false">VLOOKUP($D2403,metadata!$B$2:$S$451,5,0)</f>
        <v>y</v>
      </c>
      <c r="I2403" s="0" t="str">
        <f aca="false">VLOOKUP($D2403,metadata!$B$2:$S$451,6,0)</f>
        <v>a</v>
      </c>
      <c r="J2403" s="0" t="str">
        <f aca="false">VLOOKUP($D2403,metadata!$B$2:$S$451,7,0)</f>
        <v>i</v>
      </c>
      <c r="K2403" s="0" t="n">
        <f aca="false">VLOOKUP($D2403,metadata!$B$2:$S$451,8,0)</f>
        <v>21</v>
      </c>
      <c r="L2403" s="0" t="n">
        <f aca="false">VLOOKUP($D2403,metadata!$B$2:$S$451,9,0)</f>
        <v>12</v>
      </c>
      <c r="M2403" s="0" t="str">
        <f aca="false">VLOOKUP($D2403,metadata!$B$2:$S$451,10,0)</f>
        <v/>
      </c>
      <c r="N2403" s="0" t="str">
        <f aca="false">VLOOKUP($D2403,metadata!$B$2:$S$451,11,0)</f>
        <v>Aedes albopictus</v>
      </c>
      <c r="O2403" s="0" t="str">
        <f aca="false">VLOOKUP($D2403,metadata!$B$2:$S$451,12,0)</f>
        <v>diptera</v>
      </c>
      <c r="P2403" s="0" t="str">
        <f aca="false">VLOOKUP($D2403,metadata!$B$2:$S$451,13,0)</f>
        <v>KAG</v>
      </c>
      <c r="Q2403" s="0" t="n">
        <f aca="false">VLOOKUP($D2403,metadata!$B$2:$S$451,14,0)</f>
        <v>31.55</v>
      </c>
      <c r="R2403" s="0" t="n">
        <f aca="false">VLOOKUP($D2403,metadata!$B$2:$S$451,15,0)</f>
        <v>130.55</v>
      </c>
      <c r="S2403" s="0" t="str">
        <f aca="false">VLOOKUP($D2403,metadata!$B$2:$S$451,16,0)</f>
        <v/>
      </c>
      <c r="T2403" s="0" t="str">
        <f aca="false">VLOOKUP($D2403,metadata!$B$2:$S$451,17,0)</f>
        <v/>
      </c>
      <c r="U2403" s="0" t="str">
        <f aca="false">VLOOKUP($D2403,metadata!$B$2:$S$451,18,0)</f>
        <v/>
      </c>
      <c r="V2403" s="0" t="n">
        <f aca="false">VLOOKUP($D2403,metadata!$B$2:$Z$451,19,0)</f>
        <v>554.5</v>
      </c>
      <c r="W2403" s="0" t="str">
        <f aca="false">VLOOKUP($D2403,metadata!$B$2:$Z$451,20,0)</f>
        <v>acc</v>
      </c>
      <c r="X2403" s="0" t="str">
        <f aca="false">VLOOKUP($D2403,metadata!$B$2:$Z$451,21,0)</f>
        <v/>
      </c>
      <c r="Y2403" s="0" t="str">
        <f aca="false">VLOOKUP($D2403,metadata!$B$2:$Z$451,22,0)</f>
        <v>55-15</v>
      </c>
      <c r="Z2403" s="0" t="str">
        <f aca="false">VLOOKUP($D2403,metadata!$B$2:$Z$451,23,0)</f>
        <v/>
      </c>
      <c r="AA2403" s="0" t="str">
        <f aca="false">VLOOKUP($D2403,metadata!$B$2:$Z$451,24,0)</f>
        <v/>
      </c>
      <c r="AB2403" s="0" t="str">
        <f aca="false">VLOOKUP($D2403,metadata!$B$2:$Z$451,25,0)</f>
        <v/>
      </c>
      <c r="AC2403" s="0" t="n">
        <v>14.2196923323359</v>
      </c>
      <c r="AD2403" s="0" t="n">
        <v>4.03863866498092</v>
      </c>
      <c r="AF2403" s="0" t="n">
        <f aca="false">IF(AE2403="",V2403,AE2403)</f>
        <v>554.5</v>
      </c>
      <c r="AG2403" s="0" t="n">
        <v>14.25</v>
      </c>
      <c r="AH2403" s="0" t="n">
        <v>2012</v>
      </c>
      <c r="AI2403" s="0" t="s">
        <v>37</v>
      </c>
      <c r="AJ2403" s="0" t="s">
        <v>37</v>
      </c>
    </row>
    <row r="2404" customFormat="false" ht="13.8" hidden="true" customHeight="false" outlineLevel="0" collapsed="false">
      <c r="C2404" s="0" t="n">
        <v>2414</v>
      </c>
      <c r="D2404" s="3" t="str">
        <f aca="false">VLOOKUP(C2404,$A$1:$B$451,2)</f>
        <v>55-KAG</v>
      </c>
      <c r="E2404" s="0" t="str">
        <f aca="false">VLOOKUP($D2404,metadata!$B$2:$S$451,2,0)</f>
        <v>Urbanski, J; Mogi, M; O'Donnell, D; DeCotiis, M; Toma, T; Armbruster, P</v>
      </c>
      <c r="F2404" s="0" t="str">
        <f aca="false">VLOOKUP($D2404,metadata!$B$2:$S$451,3,0)</f>
        <v>Rapid Adaptive Evolution of Photoperiodic Response during Invasion and Range Expansion across a Climatic Gradient</v>
      </c>
      <c r="G2404" s="0" t="str">
        <f aca="false">VLOOKUP($D2404,metadata!$B$2:$S$451,4,0)</f>
        <v>10.1086/664709</v>
      </c>
      <c r="H2404" s="0" t="str">
        <f aca="false">VLOOKUP($D2404,metadata!$B$2:$S$451,5,0)</f>
        <v>y</v>
      </c>
      <c r="I2404" s="0" t="str">
        <f aca="false">VLOOKUP($D2404,metadata!$B$2:$S$451,6,0)</f>
        <v>a</v>
      </c>
      <c r="J2404" s="0" t="str">
        <f aca="false">VLOOKUP($D2404,metadata!$B$2:$S$451,7,0)</f>
        <v>i</v>
      </c>
      <c r="K2404" s="0" t="n">
        <f aca="false">VLOOKUP($D2404,metadata!$B$2:$S$451,8,0)</f>
        <v>21</v>
      </c>
      <c r="L2404" s="0" t="n">
        <f aca="false">VLOOKUP($D2404,metadata!$B$2:$S$451,9,0)</f>
        <v>12</v>
      </c>
      <c r="M2404" s="0" t="str">
        <f aca="false">VLOOKUP($D2404,metadata!$B$2:$S$451,10,0)</f>
        <v/>
      </c>
      <c r="N2404" s="0" t="str">
        <f aca="false">VLOOKUP($D2404,metadata!$B$2:$S$451,11,0)</f>
        <v>Aedes albopictus</v>
      </c>
      <c r="O2404" s="0" t="str">
        <f aca="false">VLOOKUP($D2404,metadata!$B$2:$S$451,12,0)</f>
        <v>diptera</v>
      </c>
      <c r="P2404" s="0" t="str">
        <f aca="false">VLOOKUP($D2404,metadata!$B$2:$S$451,13,0)</f>
        <v>KAG</v>
      </c>
      <c r="Q2404" s="0" t="n">
        <f aca="false">VLOOKUP($D2404,metadata!$B$2:$S$451,14,0)</f>
        <v>31.55</v>
      </c>
      <c r="R2404" s="0" t="n">
        <f aca="false">VLOOKUP($D2404,metadata!$B$2:$S$451,15,0)</f>
        <v>130.55</v>
      </c>
      <c r="S2404" s="0" t="str">
        <f aca="false">VLOOKUP($D2404,metadata!$B$2:$S$451,16,0)</f>
        <v/>
      </c>
      <c r="T2404" s="0" t="str">
        <f aca="false">VLOOKUP($D2404,metadata!$B$2:$S$451,17,0)</f>
        <v/>
      </c>
      <c r="U2404" s="0" t="str">
        <f aca="false">VLOOKUP($D2404,metadata!$B$2:$S$451,18,0)</f>
        <v/>
      </c>
      <c r="V2404" s="0" t="n">
        <f aca="false">VLOOKUP($D2404,metadata!$B$2:$Z$451,19,0)</f>
        <v>554.5</v>
      </c>
      <c r="W2404" s="0" t="str">
        <f aca="false">VLOOKUP($D2404,metadata!$B$2:$Z$451,20,0)</f>
        <v>acc</v>
      </c>
      <c r="X2404" s="0" t="str">
        <f aca="false">VLOOKUP($D2404,metadata!$B$2:$Z$451,21,0)</f>
        <v/>
      </c>
      <c r="Y2404" s="0" t="str">
        <f aca="false">VLOOKUP($D2404,metadata!$B$2:$Z$451,22,0)</f>
        <v>55-15</v>
      </c>
      <c r="Z2404" s="0" t="str">
        <f aca="false">VLOOKUP($D2404,metadata!$B$2:$Z$451,23,0)</f>
        <v/>
      </c>
      <c r="AA2404" s="0" t="str">
        <f aca="false">VLOOKUP($D2404,metadata!$B$2:$Z$451,24,0)</f>
        <v/>
      </c>
      <c r="AB2404" s="0" t="str">
        <f aca="false">VLOOKUP($D2404,metadata!$B$2:$Z$451,25,0)</f>
        <v/>
      </c>
      <c r="AC2404" s="0" t="n">
        <v>14.4990531982448</v>
      </c>
      <c r="AD2404" s="0" t="n">
        <v>11.9448623847962</v>
      </c>
      <c r="AF2404" s="0" t="n">
        <f aca="false">IF(AE2404="",V2404,AE2404)</f>
        <v>554.5</v>
      </c>
      <c r="AG2404" s="0" t="n">
        <v>14.5</v>
      </c>
      <c r="AH2404" s="0" t="n">
        <v>2012</v>
      </c>
      <c r="AI2404" s="0" t="s">
        <v>37</v>
      </c>
      <c r="AJ2404" s="0" t="s">
        <v>37</v>
      </c>
    </row>
    <row r="2405" customFormat="false" ht="13.8" hidden="true" customHeight="false" outlineLevel="0" collapsed="false">
      <c r="C2405" s="0" t="n">
        <v>2415</v>
      </c>
      <c r="D2405" s="3" t="str">
        <f aca="false">VLOOKUP(C2405,$A$1:$B$451,2)</f>
        <v>55-KAG</v>
      </c>
      <c r="E2405" s="0" t="str">
        <f aca="false">VLOOKUP($D2405,metadata!$B$2:$S$451,2,0)</f>
        <v>Urbanski, J; Mogi, M; O'Donnell, D; DeCotiis, M; Toma, T; Armbruster, P</v>
      </c>
      <c r="F2405" s="0" t="str">
        <f aca="false">VLOOKUP($D2405,metadata!$B$2:$S$451,3,0)</f>
        <v>Rapid Adaptive Evolution of Photoperiodic Response during Invasion and Range Expansion across a Climatic Gradient</v>
      </c>
      <c r="G2405" s="0" t="str">
        <f aca="false">VLOOKUP($D2405,metadata!$B$2:$S$451,4,0)</f>
        <v>10.1086/664709</v>
      </c>
      <c r="H2405" s="0" t="str">
        <f aca="false">VLOOKUP($D2405,metadata!$B$2:$S$451,5,0)</f>
        <v>y</v>
      </c>
      <c r="I2405" s="0" t="str">
        <f aca="false">VLOOKUP($D2405,metadata!$B$2:$S$451,6,0)</f>
        <v>a</v>
      </c>
      <c r="J2405" s="0" t="str">
        <f aca="false">VLOOKUP($D2405,metadata!$B$2:$S$451,7,0)</f>
        <v>i</v>
      </c>
      <c r="K2405" s="0" t="n">
        <f aca="false">VLOOKUP($D2405,metadata!$B$2:$S$451,8,0)</f>
        <v>21</v>
      </c>
      <c r="L2405" s="0" t="n">
        <f aca="false">VLOOKUP($D2405,metadata!$B$2:$S$451,9,0)</f>
        <v>12</v>
      </c>
      <c r="M2405" s="0" t="str">
        <f aca="false">VLOOKUP($D2405,metadata!$B$2:$S$451,10,0)</f>
        <v/>
      </c>
      <c r="N2405" s="0" t="str">
        <f aca="false">VLOOKUP($D2405,metadata!$B$2:$S$451,11,0)</f>
        <v>Aedes albopictus</v>
      </c>
      <c r="O2405" s="0" t="str">
        <f aca="false">VLOOKUP($D2405,metadata!$B$2:$S$451,12,0)</f>
        <v>diptera</v>
      </c>
      <c r="P2405" s="0" t="str">
        <f aca="false">VLOOKUP($D2405,metadata!$B$2:$S$451,13,0)</f>
        <v>KAG</v>
      </c>
      <c r="Q2405" s="0" t="n">
        <f aca="false">VLOOKUP($D2405,metadata!$B$2:$S$451,14,0)</f>
        <v>31.55</v>
      </c>
      <c r="R2405" s="0" t="n">
        <f aca="false">VLOOKUP($D2405,metadata!$B$2:$S$451,15,0)</f>
        <v>130.55</v>
      </c>
      <c r="S2405" s="0" t="str">
        <f aca="false">VLOOKUP($D2405,metadata!$B$2:$S$451,16,0)</f>
        <v/>
      </c>
      <c r="T2405" s="0" t="str">
        <f aca="false">VLOOKUP($D2405,metadata!$B$2:$S$451,17,0)</f>
        <v/>
      </c>
      <c r="U2405" s="0" t="str">
        <f aca="false">VLOOKUP($D2405,metadata!$B$2:$S$451,18,0)</f>
        <v/>
      </c>
      <c r="V2405" s="0" t="n">
        <f aca="false">VLOOKUP($D2405,metadata!$B$2:$Z$451,19,0)</f>
        <v>554.5</v>
      </c>
      <c r="W2405" s="0" t="str">
        <f aca="false">VLOOKUP($D2405,metadata!$B$2:$Z$451,20,0)</f>
        <v>acc</v>
      </c>
      <c r="X2405" s="0" t="str">
        <f aca="false">VLOOKUP($D2405,metadata!$B$2:$Z$451,21,0)</f>
        <v/>
      </c>
      <c r="Y2405" s="0" t="str">
        <f aca="false">VLOOKUP($D2405,metadata!$B$2:$Z$451,22,0)</f>
        <v>55-15</v>
      </c>
      <c r="Z2405" s="0" t="str">
        <f aca="false">VLOOKUP($D2405,metadata!$B$2:$Z$451,23,0)</f>
        <v/>
      </c>
      <c r="AA2405" s="0" t="str">
        <f aca="false">VLOOKUP($D2405,metadata!$B$2:$Z$451,24,0)</f>
        <v/>
      </c>
      <c r="AB2405" s="0" t="str">
        <f aca="false">VLOOKUP($D2405,metadata!$B$2:$Z$451,25,0)</f>
        <v/>
      </c>
      <c r="AC2405" s="0" t="n">
        <v>15.9724254715415</v>
      </c>
      <c r="AD2405" s="0" t="n">
        <v>1.8080767052443</v>
      </c>
      <c r="AF2405" s="0" t="n">
        <f aca="false">IF(AE2405="",V2405,AE2405)</f>
        <v>554.5</v>
      </c>
      <c r="AG2405" s="0" t="n">
        <v>16</v>
      </c>
      <c r="AH2405" s="0" t="n">
        <v>2012</v>
      </c>
      <c r="AI2405" s="0" t="s">
        <v>37</v>
      </c>
      <c r="AJ2405" s="0" t="s">
        <v>37</v>
      </c>
    </row>
    <row r="2406" customFormat="false" ht="13.8" hidden="true" customHeight="false" outlineLevel="0" collapsed="false">
      <c r="C2406" s="0" t="n">
        <v>2416</v>
      </c>
      <c r="D2406" s="3" t="str">
        <f aca="false">VLOOKUP(C2406,$A$1:$B$451,2)</f>
        <v>55-OAK</v>
      </c>
      <c r="E2406" s="0" t="str">
        <f aca="false">VLOOKUP($D2406,metadata!$B$2:$S$451,2,0)</f>
        <v>Urbanski, J; Mogi, M; O'Donnell, D; DeCotiis, M; Toma, T; Armbruster, P</v>
      </c>
      <c r="F2406" s="0" t="str">
        <f aca="false">VLOOKUP($D2406,metadata!$B$2:$S$451,3,0)</f>
        <v>Rapid Adaptive Evolution of Photoperiodic Response during Invasion and Range Expansion across a Climatic Gradient</v>
      </c>
      <c r="G2406" s="0" t="str">
        <f aca="false">VLOOKUP($D2406,metadata!$B$2:$S$451,4,0)</f>
        <v>10.1086/664709</v>
      </c>
      <c r="H2406" s="0" t="str">
        <f aca="false">VLOOKUP($D2406,metadata!$B$2:$S$451,5,0)</f>
        <v>y</v>
      </c>
      <c r="I2406" s="0" t="str">
        <f aca="false">VLOOKUP($D2406,metadata!$B$2:$S$451,6,0)</f>
        <v>a</v>
      </c>
      <c r="J2406" s="0" t="str">
        <f aca="false">VLOOKUP($D2406,metadata!$B$2:$S$451,7,0)</f>
        <v>i</v>
      </c>
      <c r="K2406" s="0" t="n">
        <f aca="false">VLOOKUP($D2406,metadata!$B$2:$S$451,8,0)</f>
        <v>21</v>
      </c>
      <c r="L2406" s="0" t="n">
        <f aca="false">VLOOKUP($D2406,metadata!$B$2:$S$451,9,0)</f>
        <v>12</v>
      </c>
      <c r="M2406" s="0" t="str">
        <f aca="false">VLOOKUP($D2406,metadata!$B$2:$S$451,10,0)</f>
        <v/>
      </c>
      <c r="N2406" s="0" t="str">
        <f aca="false">VLOOKUP($D2406,metadata!$B$2:$S$451,11,0)</f>
        <v>Aedes albopictus</v>
      </c>
      <c r="O2406" s="0" t="str">
        <f aca="false">VLOOKUP($D2406,metadata!$B$2:$S$451,12,0)</f>
        <v>diptera</v>
      </c>
      <c r="P2406" s="0" t="str">
        <f aca="false">VLOOKUP($D2406,metadata!$B$2:$S$451,13,0)</f>
        <v>OAK</v>
      </c>
      <c r="Q2406" s="0" t="n">
        <f aca="false">VLOOKUP($D2406,metadata!$B$2:$S$451,14,0)</f>
        <v>28.85</v>
      </c>
      <c r="R2406" s="0" t="n">
        <f aca="false">VLOOKUP($D2406,metadata!$B$2:$S$451,15,0)</f>
        <v>-80.85</v>
      </c>
      <c r="S2406" s="0" t="str">
        <f aca="false">VLOOKUP($D2406,metadata!$B$2:$S$451,16,0)</f>
        <v/>
      </c>
      <c r="T2406" s="0" t="str">
        <f aca="false">VLOOKUP($D2406,metadata!$B$2:$S$451,17,0)</f>
        <v/>
      </c>
      <c r="U2406" s="0" t="str">
        <f aca="false">VLOOKUP($D2406,metadata!$B$2:$S$451,18,0)</f>
        <v/>
      </c>
      <c r="V2406" s="0" t="n">
        <f aca="false">VLOOKUP($D2406,metadata!$B$2:$Z$451,19,0)</f>
        <v>566.5</v>
      </c>
      <c r="W2406" s="0" t="str">
        <f aca="false">VLOOKUP($D2406,metadata!$B$2:$Z$451,20,0)</f>
        <v>acc</v>
      </c>
      <c r="X2406" s="0" t="str">
        <f aca="false">VLOOKUP($D2406,metadata!$B$2:$Z$451,21,0)</f>
        <v/>
      </c>
      <c r="Y2406" s="0" t="str">
        <f aca="false">VLOOKUP($D2406,metadata!$B$2:$Z$451,22,0)</f>
        <v>55-16</v>
      </c>
      <c r="Z2406" s="0" t="str">
        <f aca="false">VLOOKUP($D2406,metadata!$B$2:$Z$451,23,0)</f>
        <v/>
      </c>
      <c r="AA2406" s="0" t="str">
        <f aca="false">VLOOKUP($D2406,metadata!$B$2:$Z$451,24,0)</f>
        <v/>
      </c>
      <c r="AB2406" s="0" t="str">
        <f aca="false">VLOOKUP($D2406,metadata!$B$2:$Z$451,25,0)</f>
        <v/>
      </c>
      <c r="AC2406" s="0" t="n">
        <v>7.97460317460317</v>
      </c>
      <c r="AD2406" s="0" t="n">
        <v>52.7726612884034</v>
      </c>
      <c r="AF2406" s="0" t="n">
        <f aca="false">IF(AE2406="",V2406,AE2406)</f>
        <v>566.5</v>
      </c>
      <c r="AG2406" s="0" t="n">
        <v>8</v>
      </c>
      <c r="AH2406" s="0" t="n">
        <v>2012</v>
      </c>
      <c r="AI2406" s="0" t="s">
        <v>37</v>
      </c>
      <c r="AJ2406" s="0" t="s">
        <v>37</v>
      </c>
    </row>
    <row r="2407" customFormat="false" ht="13.8" hidden="true" customHeight="false" outlineLevel="0" collapsed="false">
      <c r="C2407" s="0" t="n">
        <v>2417</v>
      </c>
      <c r="D2407" s="3" t="str">
        <f aca="false">VLOOKUP(C2407,$A$1:$B$451,2)</f>
        <v>55-OAK</v>
      </c>
      <c r="E2407" s="0" t="str">
        <f aca="false">VLOOKUP($D2407,metadata!$B$2:$S$451,2,0)</f>
        <v>Urbanski, J; Mogi, M; O'Donnell, D; DeCotiis, M; Toma, T; Armbruster, P</v>
      </c>
      <c r="F2407" s="0" t="str">
        <f aca="false">VLOOKUP($D2407,metadata!$B$2:$S$451,3,0)</f>
        <v>Rapid Adaptive Evolution of Photoperiodic Response during Invasion and Range Expansion across a Climatic Gradient</v>
      </c>
      <c r="G2407" s="0" t="str">
        <f aca="false">VLOOKUP($D2407,metadata!$B$2:$S$451,4,0)</f>
        <v>10.1086/664709</v>
      </c>
      <c r="H2407" s="0" t="str">
        <f aca="false">VLOOKUP($D2407,metadata!$B$2:$S$451,5,0)</f>
        <v>y</v>
      </c>
      <c r="I2407" s="0" t="str">
        <f aca="false">VLOOKUP($D2407,metadata!$B$2:$S$451,6,0)</f>
        <v>a</v>
      </c>
      <c r="J2407" s="0" t="str">
        <f aca="false">VLOOKUP($D2407,metadata!$B$2:$S$451,7,0)</f>
        <v>i</v>
      </c>
      <c r="K2407" s="0" t="n">
        <f aca="false">VLOOKUP($D2407,metadata!$B$2:$S$451,8,0)</f>
        <v>21</v>
      </c>
      <c r="L2407" s="0" t="n">
        <f aca="false">VLOOKUP($D2407,metadata!$B$2:$S$451,9,0)</f>
        <v>12</v>
      </c>
      <c r="M2407" s="0" t="str">
        <f aca="false">VLOOKUP($D2407,metadata!$B$2:$S$451,10,0)</f>
        <v/>
      </c>
      <c r="N2407" s="0" t="str">
        <f aca="false">VLOOKUP($D2407,metadata!$B$2:$S$451,11,0)</f>
        <v>Aedes albopictus</v>
      </c>
      <c r="O2407" s="0" t="str">
        <f aca="false">VLOOKUP($D2407,metadata!$B$2:$S$451,12,0)</f>
        <v>diptera</v>
      </c>
      <c r="P2407" s="0" t="str">
        <f aca="false">VLOOKUP($D2407,metadata!$B$2:$S$451,13,0)</f>
        <v>OAK</v>
      </c>
      <c r="Q2407" s="0" t="n">
        <f aca="false">VLOOKUP($D2407,metadata!$B$2:$S$451,14,0)</f>
        <v>28.85</v>
      </c>
      <c r="R2407" s="0" t="n">
        <f aca="false">VLOOKUP($D2407,metadata!$B$2:$S$451,15,0)</f>
        <v>-80.85</v>
      </c>
      <c r="S2407" s="0" t="str">
        <f aca="false">VLOOKUP($D2407,metadata!$B$2:$S$451,16,0)</f>
        <v/>
      </c>
      <c r="T2407" s="0" t="str">
        <f aca="false">VLOOKUP($D2407,metadata!$B$2:$S$451,17,0)</f>
        <v/>
      </c>
      <c r="U2407" s="0" t="str">
        <f aca="false">VLOOKUP($D2407,metadata!$B$2:$S$451,18,0)</f>
        <v/>
      </c>
      <c r="V2407" s="0" t="n">
        <f aca="false">VLOOKUP($D2407,metadata!$B$2:$Z$451,19,0)</f>
        <v>566.5</v>
      </c>
      <c r="W2407" s="0" t="str">
        <f aca="false">VLOOKUP($D2407,metadata!$B$2:$Z$451,20,0)</f>
        <v>acc</v>
      </c>
      <c r="X2407" s="0" t="str">
        <f aca="false">VLOOKUP($D2407,metadata!$B$2:$Z$451,21,0)</f>
        <v/>
      </c>
      <c r="Y2407" s="0" t="str">
        <f aca="false">VLOOKUP($D2407,metadata!$B$2:$Z$451,22,0)</f>
        <v>55-16</v>
      </c>
      <c r="Z2407" s="0" t="str">
        <f aca="false">VLOOKUP($D2407,metadata!$B$2:$Z$451,23,0)</f>
        <v/>
      </c>
      <c r="AA2407" s="0" t="str">
        <f aca="false">VLOOKUP($D2407,metadata!$B$2:$Z$451,24,0)</f>
        <v/>
      </c>
      <c r="AB2407" s="0" t="str">
        <f aca="false">VLOOKUP($D2407,metadata!$B$2:$Z$451,25,0)</f>
        <v/>
      </c>
      <c r="AC2407" s="0" t="n">
        <v>11.9873015873015</v>
      </c>
      <c r="AD2407" s="0" t="n">
        <v>50.8241117536469</v>
      </c>
      <c r="AF2407" s="0" t="n">
        <f aca="false">IF(AE2407="",V2407,AE2407)</f>
        <v>566.5</v>
      </c>
      <c r="AG2407" s="0" t="n">
        <v>12</v>
      </c>
      <c r="AH2407" s="0" t="n">
        <v>2012</v>
      </c>
      <c r="AI2407" s="0" t="s">
        <v>37</v>
      </c>
      <c r="AJ2407" s="0" t="s">
        <v>37</v>
      </c>
    </row>
    <row r="2408" customFormat="false" ht="13.8" hidden="true" customHeight="false" outlineLevel="0" collapsed="false">
      <c r="C2408" s="0" t="n">
        <v>2418</v>
      </c>
      <c r="D2408" s="3" t="str">
        <f aca="false">VLOOKUP(C2408,$A$1:$B$451,2)</f>
        <v>55-OAK</v>
      </c>
      <c r="E2408" s="0" t="str">
        <f aca="false">VLOOKUP($D2408,metadata!$B$2:$S$451,2,0)</f>
        <v>Urbanski, J; Mogi, M; O'Donnell, D; DeCotiis, M; Toma, T; Armbruster, P</v>
      </c>
      <c r="F2408" s="0" t="str">
        <f aca="false">VLOOKUP($D2408,metadata!$B$2:$S$451,3,0)</f>
        <v>Rapid Adaptive Evolution of Photoperiodic Response during Invasion and Range Expansion across a Climatic Gradient</v>
      </c>
      <c r="G2408" s="0" t="str">
        <f aca="false">VLOOKUP($D2408,metadata!$B$2:$S$451,4,0)</f>
        <v>10.1086/664709</v>
      </c>
      <c r="H2408" s="0" t="str">
        <f aca="false">VLOOKUP($D2408,metadata!$B$2:$S$451,5,0)</f>
        <v>y</v>
      </c>
      <c r="I2408" s="0" t="str">
        <f aca="false">VLOOKUP($D2408,metadata!$B$2:$S$451,6,0)</f>
        <v>a</v>
      </c>
      <c r="J2408" s="0" t="str">
        <f aca="false">VLOOKUP($D2408,metadata!$B$2:$S$451,7,0)</f>
        <v>i</v>
      </c>
      <c r="K2408" s="0" t="n">
        <f aca="false">VLOOKUP($D2408,metadata!$B$2:$S$451,8,0)</f>
        <v>21</v>
      </c>
      <c r="L2408" s="0" t="n">
        <f aca="false">VLOOKUP($D2408,metadata!$B$2:$S$451,9,0)</f>
        <v>12</v>
      </c>
      <c r="M2408" s="0" t="str">
        <f aca="false">VLOOKUP($D2408,metadata!$B$2:$S$451,10,0)</f>
        <v/>
      </c>
      <c r="N2408" s="0" t="str">
        <f aca="false">VLOOKUP($D2408,metadata!$B$2:$S$451,11,0)</f>
        <v>Aedes albopictus</v>
      </c>
      <c r="O2408" s="0" t="str">
        <f aca="false">VLOOKUP($D2408,metadata!$B$2:$S$451,12,0)</f>
        <v>diptera</v>
      </c>
      <c r="P2408" s="0" t="str">
        <f aca="false">VLOOKUP($D2408,metadata!$B$2:$S$451,13,0)</f>
        <v>OAK</v>
      </c>
      <c r="Q2408" s="0" t="n">
        <f aca="false">VLOOKUP($D2408,metadata!$B$2:$S$451,14,0)</f>
        <v>28.85</v>
      </c>
      <c r="R2408" s="0" t="n">
        <f aca="false">VLOOKUP($D2408,metadata!$B$2:$S$451,15,0)</f>
        <v>-80.85</v>
      </c>
      <c r="S2408" s="0" t="str">
        <f aca="false">VLOOKUP($D2408,metadata!$B$2:$S$451,16,0)</f>
        <v/>
      </c>
      <c r="T2408" s="0" t="str">
        <f aca="false">VLOOKUP($D2408,metadata!$B$2:$S$451,17,0)</f>
        <v/>
      </c>
      <c r="U2408" s="0" t="str">
        <f aca="false">VLOOKUP($D2408,metadata!$B$2:$S$451,18,0)</f>
        <v/>
      </c>
      <c r="V2408" s="0" t="n">
        <f aca="false">VLOOKUP($D2408,metadata!$B$2:$Z$451,19,0)</f>
        <v>566.5</v>
      </c>
      <c r="W2408" s="0" t="str">
        <f aca="false">VLOOKUP($D2408,metadata!$B$2:$Z$451,20,0)</f>
        <v>acc</v>
      </c>
      <c r="X2408" s="0" t="str">
        <f aca="false">VLOOKUP($D2408,metadata!$B$2:$Z$451,21,0)</f>
        <v/>
      </c>
      <c r="Y2408" s="0" t="str">
        <f aca="false">VLOOKUP($D2408,metadata!$B$2:$Z$451,22,0)</f>
        <v>55-16</v>
      </c>
      <c r="Z2408" s="0" t="str">
        <f aca="false">VLOOKUP($D2408,metadata!$B$2:$Z$451,23,0)</f>
        <v/>
      </c>
      <c r="AA2408" s="0" t="str">
        <f aca="false">VLOOKUP($D2408,metadata!$B$2:$Z$451,24,0)</f>
        <v/>
      </c>
      <c r="AB2408" s="0" t="str">
        <f aca="false">VLOOKUP($D2408,metadata!$B$2:$Z$451,25,0)</f>
        <v/>
      </c>
      <c r="AC2408" s="0" t="n">
        <v>12.495238095238</v>
      </c>
      <c r="AD2408" s="0" t="n">
        <v>19.0590419076176</v>
      </c>
      <c r="AF2408" s="0" t="n">
        <f aca="false">IF(AE2408="",V2408,AE2408)</f>
        <v>566.5</v>
      </c>
      <c r="AG2408" s="0" t="n">
        <v>12.5</v>
      </c>
      <c r="AH2408" s="0" t="n">
        <v>2012</v>
      </c>
      <c r="AI2408" s="0" t="s">
        <v>37</v>
      </c>
      <c r="AJ2408" s="0" t="s">
        <v>37</v>
      </c>
    </row>
    <row r="2409" customFormat="false" ht="13.8" hidden="true" customHeight="false" outlineLevel="0" collapsed="false">
      <c r="C2409" s="0" t="n">
        <v>2419</v>
      </c>
      <c r="D2409" s="3" t="str">
        <f aca="false">VLOOKUP(C2409,$A$1:$B$451,2)</f>
        <v>55-OAK</v>
      </c>
      <c r="E2409" s="0" t="str">
        <f aca="false">VLOOKUP($D2409,metadata!$B$2:$S$451,2,0)</f>
        <v>Urbanski, J; Mogi, M; O'Donnell, D; DeCotiis, M; Toma, T; Armbruster, P</v>
      </c>
      <c r="F2409" s="0" t="str">
        <f aca="false">VLOOKUP($D2409,metadata!$B$2:$S$451,3,0)</f>
        <v>Rapid Adaptive Evolution of Photoperiodic Response during Invasion and Range Expansion across a Climatic Gradient</v>
      </c>
      <c r="G2409" s="0" t="str">
        <f aca="false">VLOOKUP($D2409,metadata!$B$2:$S$451,4,0)</f>
        <v>10.1086/664709</v>
      </c>
      <c r="H2409" s="0" t="str">
        <f aca="false">VLOOKUP($D2409,metadata!$B$2:$S$451,5,0)</f>
        <v>y</v>
      </c>
      <c r="I2409" s="0" t="str">
        <f aca="false">VLOOKUP($D2409,metadata!$B$2:$S$451,6,0)</f>
        <v>a</v>
      </c>
      <c r="J2409" s="0" t="str">
        <f aca="false">VLOOKUP($D2409,metadata!$B$2:$S$451,7,0)</f>
        <v>i</v>
      </c>
      <c r="K2409" s="0" t="n">
        <f aca="false">VLOOKUP($D2409,metadata!$B$2:$S$451,8,0)</f>
        <v>21</v>
      </c>
      <c r="L2409" s="0" t="n">
        <f aca="false">VLOOKUP($D2409,metadata!$B$2:$S$451,9,0)</f>
        <v>12</v>
      </c>
      <c r="M2409" s="0" t="str">
        <f aca="false">VLOOKUP($D2409,metadata!$B$2:$S$451,10,0)</f>
        <v/>
      </c>
      <c r="N2409" s="0" t="str">
        <f aca="false">VLOOKUP($D2409,metadata!$B$2:$S$451,11,0)</f>
        <v>Aedes albopictus</v>
      </c>
      <c r="O2409" s="0" t="str">
        <f aca="false">VLOOKUP($D2409,metadata!$B$2:$S$451,12,0)</f>
        <v>diptera</v>
      </c>
      <c r="P2409" s="0" t="str">
        <f aca="false">VLOOKUP($D2409,metadata!$B$2:$S$451,13,0)</f>
        <v>OAK</v>
      </c>
      <c r="Q2409" s="0" t="n">
        <f aca="false">VLOOKUP($D2409,metadata!$B$2:$S$451,14,0)</f>
        <v>28.85</v>
      </c>
      <c r="R2409" s="0" t="n">
        <f aca="false">VLOOKUP($D2409,metadata!$B$2:$S$451,15,0)</f>
        <v>-80.85</v>
      </c>
      <c r="S2409" s="0" t="str">
        <f aca="false">VLOOKUP($D2409,metadata!$B$2:$S$451,16,0)</f>
        <v/>
      </c>
      <c r="T2409" s="0" t="str">
        <f aca="false">VLOOKUP($D2409,metadata!$B$2:$S$451,17,0)</f>
        <v/>
      </c>
      <c r="U2409" s="0" t="str">
        <f aca="false">VLOOKUP($D2409,metadata!$B$2:$S$451,18,0)</f>
        <v/>
      </c>
      <c r="V2409" s="0" t="n">
        <f aca="false">VLOOKUP($D2409,metadata!$B$2:$Z$451,19,0)</f>
        <v>566.5</v>
      </c>
      <c r="W2409" s="0" t="str">
        <f aca="false">VLOOKUP($D2409,metadata!$B$2:$Z$451,20,0)</f>
        <v>acc</v>
      </c>
      <c r="X2409" s="0" t="str">
        <f aca="false">VLOOKUP($D2409,metadata!$B$2:$Z$451,21,0)</f>
        <v/>
      </c>
      <c r="Y2409" s="0" t="str">
        <f aca="false">VLOOKUP($D2409,metadata!$B$2:$Z$451,22,0)</f>
        <v>55-16</v>
      </c>
      <c r="Z2409" s="0" t="str">
        <f aca="false">VLOOKUP($D2409,metadata!$B$2:$Z$451,23,0)</f>
        <v/>
      </c>
      <c r="AA2409" s="0" t="str">
        <f aca="false">VLOOKUP($D2409,metadata!$B$2:$Z$451,24,0)</f>
        <v/>
      </c>
      <c r="AB2409" s="0" t="str">
        <f aca="false">VLOOKUP($D2409,metadata!$B$2:$Z$451,25,0)</f>
        <v/>
      </c>
      <c r="AC2409" s="0" t="n">
        <v>13.0031746031746</v>
      </c>
      <c r="AD2409" s="0" t="n">
        <v>12.631303395921</v>
      </c>
      <c r="AF2409" s="0" t="n">
        <f aca="false">IF(AE2409="",V2409,AE2409)</f>
        <v>566.5</v>
      </c>
      <c r="AG2409" s="0" t="n">
        <v>12.75</v>
      </c>
      <c r="AH2409" s="0" t="n">
        <v>2012</v>
      </c>
      <c r="AI2409" s="0" t="s">
        <v>37</v>
      </c>
      <c r="AJ2409" s="0" t="s">
        <v>37</v>
      </c>
    </row>
    <row r="2410" customFormat="false" ht="13.8" hidden="true" customHeight="false" outlineLevel="0" collapsed="false">
      <c r="C2410" s="0" t="n">
        <v>2420</v>
      </c>
      <c r="D2410" s="3" t="str">
        <f aca="false">VLOOKUP(C2410,$A$1:$B$451,2)</f>
        <v>55-OAK</v>
      </c>
      <c r="E2410" s="0" t="str">
        <f aca="false">VLOOKUP($D2410,metadata!$B$2:$S$451,2,0)</f>
        <v>Urbanski, J; Mogi, M; O'Donnell, D; DeCotiis, M; Toma, T; Armbruster, P</v>
      </c>
      <c r="F2410" s="0" t="str">
        <f aca="false">VLOOKUP($D2410,metadata!$B$2:$S$451,3,0)</f>
        <v>Rapid Adaptive Evolution of Photoperiodic Response during Invasion and Range Expansion across a Climatic Gradient</v>
      </c>
      <c r="G2410" s="0" t="str">
        <f aca="false">VLOOKUP($D2410,metadata!$B$2:$S$451,4,0)</f>
        <v>10.1086/664709</v>
      </c>
      <c r="H2410" s="0" t="str">
        <f aca="false">VLOOKUP($D2410,metadata!$B$2:$S$451,5,0)</f>
        <v>y</v>
      </c>
      <c r="I2410" s="0" t="str">
        <f aca="false">VLOOKUP($D2410,metadata!$B$2:$S$451,6,0)</f>
        <v>a</v>
      </c>
      <c r="J2410" s="0" t="str">
        <f aca="false">VLOOKUP($D2410,metadata!$B$2:$S$451,7,0)</f>
        <v>i</v>
      </c>
      <c r="K2410" s="0" t="n">
        <f aca="false">VLOOKUP($D2410,metadata!$B$2:$S$451,8,0)</f>
        <v>21</v>
      </c>
      <c r="L2410" s="0" t="n">
        <f aca="false">VLOOKUP($D2410,metadata!$B$2:$S$451,9,0)</f>
        <v>12</v>
      </c>
      <c r="M2410" s="0" t="str">
        <f aca="false">VLOOKUP($D2410,metadata!$B$2:$S$451,10,0)</f>
        <v/>
      </c>
      <c r="N2410" s="0" t="str">
        <f aca="false">VLOOKUP($D2410,metadata!$B$2:$S$451,11,0)</f>
        <v>Aedes albopictus</v>
      </c>
      <c r="O2410" s="0" t="str">
        <f aca="false">VLOOKUP($D2410,metadata!$B$2:$S$451,12,0)</f>
        <v>diptera</v>
      </c>
      <c r="P2410" s="0" t="str">
        <f aca="false">VLOOKUP($D2410,metadata!$B$2:$S$451,13,0)</f>
        <v>OAK</v>
      </c>
      <c r="Q2410" s="0" t="n">
        <f aca="false">VLOOKUP($D2410,metadata!$B$2:$S$451,14,0)</f>
        <v>28.85</v>
      </c>
      <c r="R2410" s="0" t="n">
        <f aca="false">VLOOKUP($D2410,metadata!$B$2:$S$451,15,0)</f>
        <v>-80.85</v>
      </c>
      <c r="S2410" s="0" t="str">
        <f aca="false">VLOOKUP($D2410,metadata!$B$2:$S$451,16,0)</f>
        <v/>
      </c>
      <c r="T2410" s="0" t="str">
        <f aca="false">VLOOKUP($D2410,metadata!$B$2:$S$451,17,0)</f>
        <v/>
      </c>
      <c r="U2410" s="0" t="str">
        <f aca="false">VLOOKUP($D2410,metadata!$B$2:$S$451,18,0)</f>
        <v/>
      </c>
      <c r="V2410" s="0" t="n">
        <f aca="false">VLOOKUP($D2410,metadata!$B$2:$Z$451,19,0)</f>
        <v>566.5</v>
      </c>
      <c r="W2410" s="0" t="str">
        <f aca="false">VLOOKUP($D2410,metadata!$B$2:$Z$451,20,0)</f>
        <v>acc</v>
      </c>
      <c r="X2410" s="0" t="str">
        <f aca="false">VLOOKUP($D2410,metadata!$B$2:$Z$451,21,0)</f>
        <v/>
      </c>
      <c r="Y2410" s="0" t="str">
        <f aca="false">VLOOKUP($D2410,metadata!$B$2:$Z$451,22,0)</f>
        <v>55-16</v>
      </c>
      <c r="Z2410" s="0" t="str">
        <f aca="false">VLOOKUP($D2410,metadata!$B$2:$Z$451,23,0)</f>
        <v/>
      </c>
      <c r="AA2410" s="0" t="str">
        <f aca="false">VLOOKUP($D2410,metadata!$B$2:$Z$451,24,0)</f>
        <v/>
      </c>
      <c r="AB2410" s="0" t="str">
        <f aca="false">VLOOKUP($D2410,metadata!$B$2:$Z$451,25,0)</f>
        <v/>
      </c>
      <c r="AC2410" s="0" t="n">
        <v>12.7492063492063</v>
      </c>
      <c r="AD2410" s="0" t="n">
        <v>5.42538254682183</v>
      </c>
      <c r="AF2410" s="0" t="n">
        <f aca="false">IF(AE2410="",V2410,AE2410)</f>
        <v>566.5</v>
      </c>
      <c r="AG2410" s="0" t="n">
        <v>13</v>
      </c>
      <c r="AH2410" s="0" t="n">
        <v>2012</v>
      </c>
      <c r="AI2410" s="0" t="s">
        <v>37</v>
      </c>
      <c r="AJ2410" s="0" t="s">
        <v>37</v>
      </c>
    </row>
    <row r="2411" customFormat="false" ht="13.8" hidden="true" customHeight="false" outlineLevel="0" collapsed="false">
      <c r="C2411" s="0" t="n">
        <v>2421</v>
      </c>
      <c r="D2411" s="3" t="str">
        <f aca="false">VLOOKUP(C2411,$A$1:$B$451,2)</f>
        <v>55-OAK</v>
      </c>
      <c r="E2411" s="0" t="str">
        <f aca="false">VLOOKUP($D2411,metadata!$B$2:$S$451,2,0)</f>
        <v>Urbanski, J; Mogi, M; O'Donnell, D; DeCotiis, M; Toma, T; Armbruster, P</v>
      </c>
      <c r="F2411" s="0" t="str">
        <f aca="false">VLOOKUP($D2411,metadata!$B$2:$S$451,3,0)</f>
        <v>Rapid Adaptive Evolution of Photoperiodic Response during Invasion and Range Expansion across a Climatic Gradient</v>
      </c>
      <c r="G2411" s="0" t="str">
        <f aca="false">VLOOKUP($D2411,metadata!$B$2:$S$451,4,0)</f>
        <v>10.1086/664709</v>
      </c>
      <c r="H2411" s="0" t="str">
        <f aca="false">VLOOKUP($D2411,metadata!$B$2:$S$451,5,0)</f>
        <v>y</v>
      </c>
      <c r="I2411" s="0" t="str">
        <f aca="false">VLOOKUP($D2411,metadata!$B$2:$S$451,6,0)</f>
        <v>a</v>
      </c>
      <c r="J2411" s="0" t="str">
        <f aca="false">VLOOKUP($D2411,metadata!$B$2:$S$451,7,0)</f>
        <v>i</v>
      </c>
      <c r="K2411" s="0" t="n">
        <f aca="false">VLOOKUP($D2411,metadata!$B$2:$S$451,8,0)</f>
        <v>21</v>
      </c>
      <c r="L2411" s="0" t="n">
        <f aca="false">VLOOKUP($D2411,metadata!$B$2:$S$451,9,0)</f>
        <v>12</v>
      </c>
      <c r="M2411" s="0" t="str">
        <f aca="false">VLOOKUP($D2411,metadata!$B$2:$S$451,10,0)</f>
        <v/>
      </c>
      <c r="N2411" s="0" t="str">
        <f aca="false">VLOOKUP($D2411,metadata!$B$2:$S$451,11,0)</f>
        <v>Aedes albopictus</v>
      </c>
      <c r="O2411" s="0" t="str">
        <f aca="false">VLOOKUP($D2411,metadata!$B$2:$S$451,12,0)</f>
        <v>diptera</v>
      </c>
      <c r="P2411" s="0" t="str">
        <f aca="false">VLOOKUP($D2411,metadata!$B$2:$S$451,13,0)</f>
        <v>OAK</v>
      </c>
      <c r="Q2411" s="0" t="n">
        <f aca="false">VLOOKUP($D2411,metadata!$B$2:$S$451,14,0)</f>
        <v>28.85</v>
      </c>
      <c r="R2411" s="0" t="n">
        <f aca="false">VLOOKUP($D2411,metadata!$B$2:$S$451,15,0)</f>
        <v>-80.85</v>
      </c>
      <c r="S2411" s="0" t="str">
        <f aca="false">VLOOKUP($D2411,metadata!$B$2:$S$451,16,0)</f>
        <v/>
      </c>
      <c r="T2411" s="0" t="str">
        <f aca="false">VLOOKUP($D2411,metadata!$B$2:$S$451,17,0)</f>
        <v/>
      </c>
      <c r="U2411" s="0" t="str">
        <f aca="false">VLOOKUP($D2411,metadata!$B$2:$S$451,18,0)</f>
        <v/>
      </c>
      <c r="V2411" s="0" t="n">
        <f aca="false">VLOOKUP($D2411,metadata!$B$2:$Z$451,19,0)</f>
        <v>566.5</v>
      </c>
      <c r="W2411" s="0" t="str">
        <f aca="false">VLOOKUP($D2411,metadata!$B$2:$Z$451,20,0)</f>
        <v>acc</v>
      </c>
      <c r="X2411" s="0" t="str">
        <f aca="false">VLOOKUP($D2411,metadata!$B$2:$Z$451,21,0)</f>
        <v/>
      </c>
      <c r="Y2411" s="0" t="str">
        <f aca="false">VLOOKUP($D2411,metadata!$B$2:$Z$451,22,0)</f>
        <v>55-16</v>
      </c>
      <c r="Z2411" s="0" t="str">
        <f aca="false">VLOOKUP($D2411,metadata!$B$2:$Z$451,23,0)</f>
        <v/>
      </c>
      <c r="AA2411" s="0" t="str">
        <f aca="false">VLOOKUP($D2411,metadata!$B$2:$Z$451,24,0)</f>
        <v/>
      </c>
      <c r="AB2411" s="0" t="str">
        <f aca="false">VLOOKUP($D2411,metadata!$B$2:$Z$451,25,0)</f>
        <v/>
      </c>
      <c r="AC2411" s="0" t="n">
        <v>13.2190476190476</v>
      </c>
      <c r="AD2411" s="0" t="n">
        <v>4.39351752695081</v>
      </c>
      <c r="AF2411" s="0" t="n">
        <f aca="false">IF(AE2411="",V2411,AE2411)</f>
        <v>566.5</v>
      </c>
      <c r="AG2411" s="0" t="n">
        <v>13.25</v>
      </c>
      <c r="AH2411" s="0" t="n">
        <v>2012</v>
      </c>
      <c r="AI2411" s="0" t="s">
        <v>37</v>
      </c>
      <c r="AJ2411" s="0" t="s">
        <v>37</v>
      </c>
    </row>
    <row r="2412" customFormat="false" ht="13.8" hidden="true" customHeight="false" outlineLevel="0" collapsed="false">
      <c r="C2412" s="0" t="n">
        <v>2422</v>
      </c>
      <c r="D2412" s="3" t="str">
        <f aca="false">VLOOKUP(C2412,$A$1:$B$451,2)</f>
        <v>55-OAK</v>
      </c>
      <c r="E2412" s="0" t="str">
        <f aca="false">VLOOKUP($D2412,metadata!$B$2:$S$451,2,0)</f>
        <v>Urbanski, J; Mogi, M; O'Donnell, D; DeCotiis, M; Toma, T; Armbruster, P</v>
      </c>
      <c r="F2412" s="0" t="str">
        <f aca="false">VLOOKUP($D2412,metadata!$B$2:$S$451,3,0)</f>
        <v>Rapid Adaptive Evolution of Photoperiodic Response during Invasion and Range Expansion across a Climatic Gradient</v>
      </c>
      <c r="G2412" s="0" t="str">
        <f aca="false">VLOOKUP($D2412,metadata!$B$2:$S$451,4,0)</f>
        <v>10.1086/664709</v>
      </c>
      <c r="H2412" s="0" t="str">
        <f aca="false">VLOOKUP($D2412,metadata!$B$2:$S$451,5,0)</f>
        <v>y</v>
      </c>
      <c r="I2412" s="0" t="str">
        <f aca="false">VLOOKUP($D2412,metadata!$B$2:$S$451,6,0)</f>
        <v>a</v>
      </c>
      <c r="J2412" s="0" t="str">
        <f aca="false">VLOOKUP($D2412,metadata!$B$2:$S$451,7,0)</f>
        <v>i</v>
      </c>
      <c r="K2412" s="0" t="n">
        <f aca="false">VLOOKUP($D2412,metadata!$B$2:$S$451,8,0)</f>
        <v>21</v>
      </c>
      <c r="L2412" s="0" t="n">
        <f aca="false">VLOOKUP($D2412,metadata!$B$2:$S$451,9,0)</f>
        <v>12</v>
      </c>
      <c r="M2412" s="0" t="str">
        <f aca="false">VLOOKUP($D2412,metadata!$B$2:$S$451,10,0)</f>
        <v/>
      </c>
      <c r="N2412" s="0" t="str">
        <f aca="false">VLOOKUP($D2412,metadata!$B$2:$S$451,11,0)</f>
        <v>Aedes albopictus</v>
      </c>
      <c r="O2412" s="0" t="str">
        <f aca="false">VLOOKUP($D2412,metadata!$B$2:$S$451,12,0)</f>
        <v>diptera</v>
      </c>
      <c r="P2412" s="0" t="str">
        <f aca="false">VLOOKUP($D2412,metadata!$B$2:$S$451,13,0)</f>
        <v>OAK</v>
      </c>
      <c r="Q2412" s="0" t="n">
        <f aca="false">VLOOKUP($D2412,metadata!$B$2:$S$451,14,0)</f>
        <v>28.85</v>
      </c>
      <c r="R2412" s="0" t="n">
        <f aca="false">VLOOKUP($D2412,metadata!$B$2:$S$451,15,0)</f>
        <v>-80.85</v>
      </c>
      <c r="S2412" s="0" t="str">
        <f aca="false">VLOOKUP($D2412,metadata!$B$2:$S$451,16,0)</f>
        <v/>
      </c>
      <c r="T2412" s="0" t="str">
        <f aca="false">VLOOKUP($D2412,metadata!$B$2:$S$451,17,0)</f>
        <v/>
      </c>
      <c r="U2412" s="0" t="str">
        <f aca="false">VLOOKUP($D2412,metadata!$B$2:$S$451,18,0)</f>
        <v/>
      </c>
      <c r="V2412" s="0" t="n">
        <f aca="false">VLOOKUP($D2412,metadata!$B$2:$Z$451,19,0)</f>
        <v>566.5</v>
      </c>
      <c r="W2412" s="0" t="str">
        <f aca="false">VLOOKUP($D2412,metadata!$B$2:$Z$451,20,0)</f>
        <v>acc</v>
      </c>
      <c r="X2412" s="0" t="str">
        <f aca="false">VLOOKUP($D2412,metadata!$B$2:$Z$451,21,0)</f>
        <v/>
      </c>
      <c r="Y2412" s="0" t="str">
        <f aca="false">VLOOKUP($D2412,metadata!$B$2:$Z$451,22,0)</f>
        <v>55-16</v>
      </c>
      <c r="Z2412" s="0" t="str">
        <f aca="false">VLOOKUP($D2412,metadata!$B$2:$Z$451,23,0)</f>
        <v/>
      </c>
      <c r="AA2412" s="0" t="str">
        <f aca="false">VLOOKUP($D2412,metadata!$B$2:$Z$451,24,0)</f>
        <v/>
      </c>
      <c r="AB2412" s="0" t="str">
        <f aca="false">VLOOKUP($D2412,metadata!$B$2:$Z$451,25,0)</f>
        <v/>
      </c>
      <c r="AC2412" s="0" t="n">
        <v>13.4857142857142</v>
      </c>
      <c r="AD2412" s="0" t="n">
        <v>5.30306275433713</v>
      </c>
      <c r="AF2412" s="0" t="n">
        <f aca="false">IF(AE2412="",V2412,AE2412)</f>
        <v>566.5</v>
      </c>
      <c r="AG2412" s="0" t="n">
        <v>13.5</v>
      </c>
      <c r="AH2412" s="0" t="n">
        <v>2012</v>
      </c>
      <c r="AI2412" s="0" t="s">
        <v>37</v>
      </c>
      <c r="AJ2412" s="0" t="s">
        <v>37</v>
      </c>
    </row>
    <row r="2413" customFormat="false" ht="13.8" hidden="true" customHeight="false" outlineLevel="0" collapsed="false">
      <c r="C2413" s="0" t="n">
        <v>2423</v>
      </c>
      <c r="D2413" s="3" t="str">
        <f aca="false">VLOOKUP(C2413,$A$1:$B$451,2)</f>
        <v>55-OAK</v>
      </c>
      <c r="E2413" s="0" t="str">
        <f aca="false">VLOOKUP($D2413,metadata!$B$2:$S$451,2,0)</f>
        <v>Urbanski, J; Mogi, M; O'Donnell, D; DeCotiis, M; Toma, T; Armbruster, P</v>
      </c>
      <c r="F2413" s="0" t="str">
        <f aca="false">VLOOKUP($D2413,metadata!$B$2:$S$451,3,0)</f>
        <v>Rapid Adaptive Evolution of Photoperiodic Response during Invasion and Range Expansion across a Climatic Gradient</v>
      </c>
      <c r="G2413" s="0" t="str">
        <f aca="false">VLOOKUP($D2413,metadata!$B$2:$S$451,4,0)</f>
        <v>10.1086/664709</v>
      </c>
      <c r="H2413" s="0" t="str">
        <f aca="false">VLOOKUP($D2413,metadata!$B$2:$S$451,5,0)</f>
        <v>y</v>
      </c>
      <c r="I2413" s="0" t="str">
        <f aca="false">VLOOKUP($D2413,metadata!$B$2:$S$451,6,0)</f>
        <v>a</v>
      </c>
      <c r="J2413" s="0" t="str">
        <f aca="false">VLOOKUP($D2413,metadata!$B$2:$S$451,7,0)</f>
        <v>i</v>
      </c>
      <c r="K2413" s="0" t="n">
        <f aca="false">VLOOKUP($D2413,metadata!$B$2:$S$451,8,0)</f>
        <v>21</v>
      </c>
      <c r="L2413" s="0" t="n">
        <f aca="false">VLOOKUP($D2413,metadata!$B$2:$S$451,9,0)</f>
        <v>12</v>
      </c>
      <c r="M2413" s="0" t="str">
        <f aca="false">VLOOKUP($D2413,metadata!$B$2:$S$451,10,0)</f>
        <v/>
      </c>
      <c r="N2413" s="0" t="str">
        <f aca="false">VLOOKUP($D2413,metadata!$B$2:$S$451,11,0)</f>
        <v>Aedes albopictus</v>
      </c>
      <c r="O2413" s="0" t="str">
        <f aca="false">VLOOKUP($D2413,metadata!$B$2:$S$451,12,0)</f>
        <v>diptera</v>
      </c>
      <c r="P2413" s="0" t="str">
        <f aca="false">VLOOKUP($D2413,metadata!$B$2:$S$451,13,0)</f>
        <v>OAK</v>
      </c>
      <c r="Q2413" s="0" t="n">
        <f aca="false">VLOOKUP($D2413,metadata!$B$2:$S$451,14,0)</f>
        <v>28.85</v>
      </c>
      <c r="R2413" s="0" t="n">
        <f aca="false">VLOOKUP($D2413,metadata!$B$2:$S$451,15,0)</f>
        <v>-80.85</v>
      </c>
      <c r="S2413" s="0" t="str">
        <f aca="false">VLOOKUP($D2413,metadata!$B$2:$S$451,16,0)</f>
        <v/>
      </c>
      <c r="T2413" s="0" t="str">
        <f aca="false">VLOOKUP($D2413,metadata!$B$2:$S$451,17,0)</f>
        <v/>
      </c>
      <c r="U2413" s="0" t="str">
        <f aca="false">VLOOKUP($D2413,metadata!$B$2:$S$451,18,0)</f>
        <v/>
      </c>
      <c r="V2413" s="0" t="n">
        <f aca="false">VLOOKUP($D2413,metadata!$B$2:$Z$451,19,0)</f>
        <v>566.5</v>
      </c>
      <c r="W2413" s="0" t="str">
        <f aca="false">VLOOKUP($D2413,metadata!$B$2:$Z$451,20,0)</f>
        <v>acc</v>
      </c>
      <c r="X2413" s="0" t="str">
        <f aca="false">VLOOKUP($D2413,metadata!$B$2:$Z$451,21,0)</f>
        <v/>
      </c>
      <c r="Y2413" s="0" t="str">
        <f aca="false">VLOOKUP($D2413,metadata!$B$2:$Z$451,22,0)</f>
        <v>55-16</v>
      </c>
      <c r="Z2413" s="0" t="str">
        <f aca="false">VLOOKUP($D2413,metadata!$B$2:$Z$451,23,0)</f>
        <v/>
      </c>
      <c r="AA2413" s="0" t="str">
        <f aca="false">VLOOKUP($D2413,metadata!$B$2:$Z$451,24,0)</f>
        <v/>
      </c>
      <c r="AB2413" s="0" t="str">
        <f aca="false">VLOOKUP($D2413,metadata!$B$2:$Z$451,25,0)</f>
        <v/>
      </c>
      <c r="AC2413" s="0" t="n">
        <v>13.7396825396825</v>
      </c>
      <c r="AD2413" s="0" t="n">
        <v>4.86280669189216</v>
      </c>
      <c r="AF2413" s="0" t="n">
        <f aca="false">IF(AE2413="",V2413,AE2413)</f>
        <v>566.5</v>
      </c>
      <c r="AG2413" s="0" t="n">
        <v>13.75</v>
      </c>
      <c r="AH2413" s="0" t="n">
        <v>2012</v>
      </c>
      <c r="AI2413" s="0" t="s">
        <v>37</v>
      </c>
      <c r="AJ2413" s="0" t="s">
        <v>37</v>
      </c>
    </row>
    <row r="2414" customFormat="false" ht="13.8" hidden="true" customHeight="false" outlineLevel="0" collapsed="false">
      <c r="C2414" s="0" t="n">
        <v>2424</v>
      </c>
      <c r="D2414" s="3" t="str">
        <f aca="false">VLOOKUP(C2414,$A$1:$B$451,2)</f>
        <v>55-OAK</v>
      </c>
      <c r="E2414" s="0" t="str">
        <f aca="false">VLOOKUP($D2414,metadata!$B$2:$S$451,2,0)</f>
        <v>Urbanski, J; Mogi, M; O'Donnell, D; DeCotiis, M; Toma, T; Armbruster, P</v>
      </c>
      <c r="F2414" s="0" t="str">
        <f aca="false">VLOOKUP($D2414,metadata!$B$2:$S$451,3,0)</f>
        <v>Rapid Adaptive Evolution of Photoperiodic Response during Invasion and Range Expansion across a Climatic Gradient</v>
      </c>
      <c r="G2414" s="0" t="str">
        <f aca="false">VLOOKUP($D2414,metadata!$B$2:$S$451,4,0)</f>
        <v>10.1086/664709</v>
      </c>
      <c r="H2414" s="0" t="str">
        <f aca="false">VLOOKUP($D2414,metadata!$B$2:$S$451,5,0)</f>
        <v>y</v>
      </c>
      <c r="I2414" s="0" t="str">
        <f aca="false">VLOOKUP($D2414,metadata!$B$2:$S$451,6,0)</f>
        <v>a</v>
      </c>
      <c r="J2414" s="0" t="str">
        <f aca="false">VLOOKUP($D2414,metadata!$B$2:$S$451,7,0)</f>
        <v>i</v>
      </c>
      <c r="K2414" s="0" t="n">
        <f aca="false">VLOOKUP($D2414,metadata!$B$2:$S$451,8,0)</f>
        <v>21</v>
      </c>
      <c r="L2414" s="0" t="n">
        <f aca="false">VLOOKUP($D2414,metadata!$B$2:$S$451,9,0)</f>
        <v>12</v>
      </c>
      <c r="M2414" s="0" t="str">
        <f aca="false">VLOOKUP($D2414,metadata!$B$2:$S$451,10,0)</f>
        <v/>
      </c>
      <c r="N2414" s="0" t="str">
        <f aca="false">VLOOKUP($D2414,metadata!$B$2:$S$451,11,0)</f>
        <v>Aedes albopictus</v>
      </c>
      <c r="O2414" s="0" t="str">
        <f aca="false">VLOOKUP($D2414,metadata!$B$2:$S$451,12,0)</f>
        <v>diptera</v>
      </c>
      <c r="P2414" s="0" t="str">
        <f aca="false">VLOOKUP($D2414,metadata!$B$2:$S$451,13,0)</f>
        <v>OAK</v>
      </c>
      <c r="Q2414" s="0" t="n">
        <f aca="false">VLOOKUP($D2414,metadata!$B$2:$S$451,14,0)</f>
        <v>28.85</v>
      </c>
      <c r="R2414" s="0" t="n">
        <f aca="false">VLOOKUP($D2414,metadata!$B$2:$S$451,15,0)</f>
        <v>-80.85</v>
      </c>
      <c r="S2414" s="0" t="str">
        <f aca="false">VLOOKUP($D2414,metadata!$B$2:$S$451,16,0)</f>
        <v/>
      </c>
      <c r="T2414" s="0" t="str">
        <f aca="false">VLOOKUP($D2414,metadata!$B$2:$S$451,17,0)</f>
        <v/>
      </c>
      <c r="U2414" s="0" t="str">
        <f aca="false">VLOOKUP($D2414,metadata!$B$2:$S$451,18,0)</f>
        <v/>
      </c>
      <c r="V2414" s="0" t="n">
        <f aca="false">VLOOKUP($D2414,metadata!$B$2:$Z$451,19,0)</f>
        <v>566.5</v>
      </c>
      <c r="W2414" s="0" t="str">
        <f aca="false">VLOOKUP($D2414,metadata!$B$2:$Z$451,20,0)</f>
        <v>acc</v>
      </c>
      <c r="X2414" s="0" t="str">
        <f aca="false">VLOOKUP($D2414,metadata!$B$2:$Z$451,21,0)</f>
        <v/>
      </c>
      <c r="Y2414" s="0" t="str">
        <f aca="false">VLOOKUP($D2414,metadata!$B$2:$Z$451,22,0)</f>
        <v>55-16</v>
      </c>
      <c r="Z2414" s="0" t="str">
        <f aca="false">VLOOKUP($D2414,metadata!$B$2:$Z$451,23,0)</f>
        <v/>
      </c>
      <c r="AA2414" s="0" t="str">
        <f aca="false">VLOOKUP($D2414,metadata!$B$2:$Z$451,24,0)</f>
        <v/>
      </c>
      <c r="AB2414" s="0" t="str">
        <f aca="false">VLOOKUP($D2414,metadata!$B$2:$Z$451,25,0)</f>
        <v/>
      </c>
      <c r="AC2414" s="0" t="n">
        <v>13.9809523809523</v>
      </c>
      <c r="AD2414" s="0" t="n">
        <v>2.32312415220961</v>
      </c>
      <c r="AF2414" s="0" t="n">
        <f aca="false">IF(AE2414="",V2414,AE2414)</f>
        <v>566.5</v>
      </c>
      <c r="AG2414" s="0" t="n">
        <v>14</v>
      </c>
      <c r="AH2414" s="0" t="n">
        <v>2012</v>
      </c>
      <c r="AI2414" s="0" t="s">
        <v>37</v>
      </c>
      <c r="AJ2414" s="0" t="s">
        <v>37</v>
      </c>
    </row>
    <row r="2415" customFormat="false" ht="13.8" hidden="true" customHeight="false" outlineLevel="0" collapsed="false">
      <c r="C2415" s="0" t="n">
        <v>2425</v>
      </c>
      <c r="D2415" s="3" t="str">
        <f aca="false">VLOOKUP(C2415,$A$1:$B$451,2)</f>
        <v>55-OAK</v>
      </c>
      <c r="E2415" s="0" t="str">
        <f aca="false">VLOOKUP($D2415,metadata!$B$2:$S$451,2,0)</f>
        <v>Urbanski, J; Mogi, M; O'Donnell, D; DeCotiis, M; Toma, T; Armbruster, P</v>
      </c>
      <c r="F2415" s="0" t="str">
        <f aca="false">VLOOKUP($D2415,metadata!$B$2:$S$451,3,0)</f>
        <v>Rapid Adaptive Evolution of Photoperiodic Response during Invasion and Range Expansion across a Climatic Gradient</v>
      </c>
      <c r="G2415" s="0" t="str">
        <f aca="false">VLOOKUP($D2415,metadata!$B$2:$S$451,4,0)</f>
        <v>10.1086/664709</v>
      </c>
      <c r="H2415" s="0" t="str">
        <f aca="false">VLOOKUP($D2415,metadata!$B$2:$S$451,5,0)</f>
        <v>y</v>
      </c>
      <c r="I2415" s="0" t="str">
        <f aca="false">VLOOKUP($D2415,metadata!$B$2:$S$451,6,0)</f>
        <v>a</v>
      </c>
      <c r="J2415" s="0" t="str">
        <f aca="false">VLOOKUP($D2415,metadata!$B$2:$S$451,7,0)</f>
        <v>i</v>
      </c>
      <c r="K2415" s="0" t="n">
        <f aca="false">VLOOKUP($D2415,metadata!$B$2:$S$451,8,0)</f>
        <v>21</v>
      </c>
      <c r="L2415" s="0" t="n">
        <f aca="false">VLOOKUP($D2415,metadata!$B$2:$S$451,9,0)</f>
        <v>12</v>
      </c>
      <c r="M2415" s="0" t="str">
        <f aca="false">VLOOKUP($D2415,metadata!$B$2:$S$451,10,0)</f>
        <v/>
      </c>
      <c r="N2415" s="0" t="str">
        <f aca="false">VLOOKUP($D2415,metadata!$B$2:$S$451,11,0)</f>
        <v>Aedes albopictus</v>
      </c>
      <c r="O2415" s="0" t="str">
        <f aca="false">VLOOKUP($D2415,metadata!$B$2:$S$451,12,0)</f>
        <v>diptera</v>
      </c>
      <c r="P2415" s="0" t="str">
        <f aca="false">VLOOKUP($D2415,metadata!$B$2:$S$451,13,0)</f>
        <v>OAK</v>
      </c>
      <c r="Q2415" s="0" t="n">
        <f aca="false">VLOOKUP($D2415,metadata!$B$2:$S$451,14,0)</f>
        <v>28.85</v>
      </c>
      <c r="R2415" s="0" t="n">
        <f aca="false">VLOOKUP($D2415,metadata!$B$2:$S$451,15,0)</f>
        <v>-80.85</v>
      </c>
      <c r="S2415" s="0" t="str">
        <f aca="false">VLOOKUP($D2415,metadata!$B$2:$S$451,16,0)</f>
        <v/>
      </c>
      <c r="T2415" s="0" t="str">
        <f aca="false">VLOOKUP($D2415,metadata!$B$2:$S$451,17,0)</f>
        <v/>
      </c>
      <c r="U2415" s="0" t="str">
        <f aca="false">VLOOKUP($D2415,metadata!$B$2:$S$451,18,0)</f>
        <v/>
      </c>
      <c r="V2415" s="0" t="n">
        <f aca="false">VLOOKUP($D2415,metadata!$B$2:$Z$451,19,0)</f>
        <v>566.5</v>
      </c>
      <c r="W2415" s="0" t="str">
        <f aca="false">VLOOKUP($D2415,metadata!$B$2:$Z$451,20,0)</f>
        <v>acc</v>
      </c>
      <c r="X2415" s="0" t="str">
        <f aca="false">VLOOKUP($D2415,metadata!$B$2:$Z$451,21,0)</f>
        <v/>
      </c>
      <c r="Y2415" s="0" t="str">
        <f aca="false">VLOOKUP($D2415,metadata!$B$2:$Z$451,22,0)</f>
        <v>55-16</v>
      </c>
      <c r="Z2415" s="0" t="str">
        <f aca="false">VLOOKUP($D2415,metadata!$B$2:$Z$451,23,0)</f>
        <v/>
      </c>
      <c r="AA2415" s="0" t="str">
        <f aca="false">VLOOKUP($D2415,metadata!$B$2:$Z$451,24,0)</f>
        <v/>
      </c>
      <c r="AB2415" s="0" t="str">
        <f aca="false">VLOOKUP($D2415,metadata!$B$2:$Z$451,25,0)</f>
        <v/>
      </c>
      <c r="AC2415" s="0" t="n">
        <v>14.2349206349206</v>
      </c>
      <c r="AD2415" s="0" t="n">
        <v>4.58151876442731</v>
      </c>
      <c r="AF2415" s="0" t="n">
        <f aca="false">IF(AE2415="",V2415,AE2415)</f>
        <v>566.5</v>
      </c>
      <c r="AG2415" s="0" t="n">
        <v>14.25</v>
      </c>
      <c r="AH2415" s="0" t="n">
        <v>2012</v>
      </c>
      <c r="AI2415" s="0" t="s">
        <v>37</v>
      </c>
      <c r="AJ2415" s="0" t="s">
        <v>37</v>
      </c>
    </row>
    <row r="2416" customFormat="false" ht="13.8" hidden="true" customHeight="false" outlineLevel="0" collapsed="false">
      <c r="C2416" s="0" t="n">
        <v>2426</v>
      </c>
      <c r="D2416" s="3" t="str">
        <f aca="false">VLOOKUP(C2416,$A$1:$B$451,2)</f>
        <v>55-OAK</v>
      </c>
      <c r="E2416" s="0" t="str">
        <f aca="false">VLOOKUP($D2416,metadata!$B$2:$S$451,2,0)</f>
        <v>Urbanski, J; Mogi, M; O'Donnell, D; DeCotiis, M; Toma, T; Armbruster, P</v>
      </c>
      <c r="F2416" s="0" t="str">
        <f aca="false">VLOOKUP($D2416,metadata!$B$2:$S$451,3,0)</f>
        <v>Rapid Adaptive Evolution of Photoperiodic Response during Invasion and Range Expansion across a Climatic Gradient</v>
      </c>
      <c r="G2416" s="0" t="str">
        <f aca="false">VLOOKUP($D2416,metadata!$B$2:$S$451,4,0)</f>
        <v>10.1086/664709</v>
      </c>
      <c r="H2416" s="0" t="str">
        <f aca="false">VLOOKUP($D2416,metadata!$B$2:$S$451,5,0)</f>
        <v>y</v>
      </c>
      <c r="I2416" s="0" t="str">
        <f aca="false">VLOOKUP($D2416,metadata!$B$2:$S$451,6,0)</f>
        <v>a</v>
      </c>
      <c r="J2416" s="0" t="str">
        <f aca="false">VLOOKUP($D2416,metadata!$B$2:$S$451,7,0)</f>
        <v>i</v>
      </c>
      <c r="K2416" s="0" t="n">
        <f aca="false">VLOOKUP($D2416,metadata!$B$2:$S$451,8,0)</f>
        <v>21</v>
      </c>
      <c r="L2416" s="0" t="n">
        <f aca="false">VLOOKUP($D2416,metadata!$B$2:$S$451,9,0)</f>
        <v>12</v>
      </c>
      <c r="M2416" s="0" t="str">
        <f aca="false">VLOOKUP($D2416,metadata!$B$2:$S$451,10,0)</f>
        <v/>
      </c>
      <c r="N2416" s="0" t="str">
        <f aca="false">VLOOKUP($D2416,metadata!$B$2:$S$451,11,0)</f>
        <v>Aedes albopictus</v>
      </c>
      <c r="O2416" s="0" t="str">
        <f aca="false">VLOOKUP($D2416,metadata!$B$2:$S$451,12,0)</f>
        <v>diptera</v>
      </c>
      <c r="P2416" s="0" t="str">
        <f aca="false">VLOOKUP($D2416,metadata!$B$2:$S$451,13,0)</f>
        <v>OAK</v>
      </c>
      <c r="Q2416" s="0" t="n">
        <f aca="false">VLOOKUP($D2416,metadata!$B$2:$S$451,14,0)</f>
        <v>28.85</v>
      </c>
      <c r="R2416" s="0" t="n">
        <f aca="false">VLOOKUP($D2416,metadata!$B$2:$S$451,15,0)</f>
        <v>-80.85</v>
      </c>
      <c r="S2416" s="0" t="str">
        <f aca="false">VLOOKUP($D2416,metadata!$B$2:$S$451,16,0)</f>
        <v/>
      </c>
      <c r="T2416" s="0" t="str">
        <f aca="false">VLOOKUP($D2416,metadata!$B$2:$S$451,17,0)</f>
        <v/>
      </c>
      <c r="U2416" s="0" t="str">
        <f aca="false">VLOOKUP($D2416,metadata!$B$2:$S$451,18,0)</f>
        <v/>
      </c>
      <c r="V2416" s="0" t="n">
        <f aca="false">VLOOKUP($D2416,metadata!$B$2:$Z$451,19,0)</f>
        <v>566.5</v>
      </c>
      <c r="W2416" s="0" t="str">
        <f aca="false">VLOOKUP($D2416,metadata!$B$2:$Z$451,20,0)</f>
        <v>acc</v>
      </c>
      <c r="X2416" s="0" t="str">
        <f aca="false">VLOOKUP($D2416,metadata!$B$2:$Z$451,21,0)</f>
        <v/>
      </c>
      <c r="Y2416" s="0" t="str">
        <f aca="false">VLOOKUP($D2416,metadata!$B$2:$Z$451,22,0)</f>
        <v>55-16</v>
      </c>
      <c r="Z2416" s="0" t="str">
        <f aca="false">VLOOKUP($D2416,metadata!$B$2:$Z$451,23,0)</f>
        <v/>
      </c>
      <c r="AA2416" s="0" t="str">
        <f aca="false">VLOOKUP($D2416,metadata!$B$2:$Z$451,24,0)</f>
        <v/>
      </c>
      <c r="AB2416" s="0" t="str">
        <f aca="false">VLOOKUP($D2416,metadata!$B$2:$Z$451,25,0)</f>
        <v/>
      </c>
      <c r="AC2416" s="0" t="n">
        <v>14.4761904761904</v>
      </c>
      <c r="AD2416" s="0" t="n">
        <v>2.04183622474478</v>
      </c>
      <c r="AF2416" s="0" t="n">
        <f aca="false">IF(AE2416="",V2416,AE2416)</f>
        <v>566.5</v>
      </c>
      <c r="AG2416" s="0" t="n">
        <v>14.5</v>
      </c>
      <c r="AH2416" s="0" t="n">
        <v>2012</v>
      </c>
      <c r="AI2416" s="0" t="s">
        <v>37</v>
      </c>
      <c r="AJ2416" s="0" t="s">
        <v>37</v>
      </c>
    </row>
    <row r="2417" customFormat="false" ht="13.8" hidden="true" customHeight="false" outlineLevel="0" collapsed="false">
      <c r="C2417" s="0" t="n">
        <v>2427</v>
      </c>
      <c r="D2417" s="3" t="str">
        <f aca="false">VLOOKUP(C2417,$A$1:$B$451,2)</f>
        <v>55-OAK</v>
      </c>
      <c r="E2417" s="0" t="str">
        <f aca="false">VLOOKUP($D2417,metadata!$B$2:$S$451,2,0)</f>
        <v>Urbanski, J; Mogi, M; O'Donnell, D; DeCotiis, M; Toma, T; Armbruster, P</v>
      </c>
      <c r="F2417" s="0" t="str">
        <f aca="false">VLOOKUP($D2417,metadata!$B$2:$S$451,3,0)</f>
        <v>Rapid Adaptive Evolution of Photoperiodic Response during Invasion and Range Expansion across a Climatic Gradient</v>
      </c>
      <c r="G2417" s="0" t="str">
        <f aca="false">VLOOKUP($D2417,metadata!$B$2:$S$451,4,0)</f>
        <v>10.1086/664709</v>
      </c>
      <c r="H2417" s="0" t="str">
        <f aca="false">VLOOKUP($D2417,metadata!$B$2:$S$451,5,0)</f>
        <v>y</v>
      </c>
      <c r="I2417" s="0" t="str">
        <f aca="false">VLOOKUP($D2417,metadata!$B$2:$S$451,6,0)</f>
        <v>a</v>
      </c>
      <c r="J2417" s="0" t="str">
        <f aca="false">VLOOKUP($D2417,metadata!$B$2:$S$451,7,0)</f>
        <v>i</v>
      </c>
      <c r="K2417" s="0" t="n">
        <f aca="false">VLOOKUP($D2417,metadata!$B$2:$S$451,8,0)</f>
        <v>21</v>
      </c>
      <c r="L2417" s="0" t="n">
        <f aca="false">VLOOKUP($D2417,metadata!$B$2:$S$451,9,0)</f>
        <v>12</v>
      </c>
      <c r="M2417" s="0" t="str">
        <f aca="false">VLOOKUP($D2417,metadata!$B$2:$S$451,10,0)</f>
        <v/>
      </c>
      <c r="N2417" s="0" t="str">
        <f aca="false">VLOOKUP($D2417,metadata!$B$2:$S$451,11,0)</f>
        <v>Aedes albopictus</v>
      </c>
      <c r="O2417" s="0" t="str">
        <f aca="false">VLOOKUP($D2417,metadata!$B$2:$S$451,12,0)</f>
        <v>diptera</v>
      </c>
      <c r="P2417" s="0" t="str">
        <f aca="false">VLOOKUP($D2417,metadata!$B$2:$S$451,13,0)</f>
        <v>OAK</v>
      </c>
      <c r="Q2417" s="0" t="n">
        <f aca="false">VLOOKUP($D2417,metadata!$B$2:$S$451,14,0)</f>
        <v>28.85</v>
      </c>
      <c r="R2417" s="0" t="n">
        <f aca="false">VLOOKUP($D2417,metadata!$B$2:$S$451,15,0)</f>
        <v>-80.85</v>
      </c>
      <c r="S2417" s="0" t="str">
        <f aca="false">VLOOKUP($D2417,metadata!$B$2:$S$451,16,0)</f>
        <v/>
      </c>
      <c r="T2417" s="0" t="str">
        <f aca="false">VLOOKUP($D2417,metadata!$B$2:$S$451,17,0)</f>
        <v/>
      </c>
      <c r="U2417" s="0" t="str">
        <f aca="false">VLOOKUP($D2417,metadata!$B$2:$S$451,18,0)</f>
        <v/>
      </c>
      <c r="V2417" s="0" t="n">
        <f aca="false">VLOOKUP($D2417,metadata!$B$2:$Z$451,19,0)</f>
        <v>566.5</v>
      </c>
      <c r="W2417" s="0" t="str">
        <f aca="false">VLOOKUP($D2417,metadata!$B$2:$Z$451,20,0)</f>
        <v>acc</v>
      </c>
      <c r="X2417" s="0" t="str">
        <f aca="false">VLOOKUP($D2417,metadata!$B$2:$Z$451,21,0)</f>
        <v/>
      </c>
      <c r="Y2417" s="0" t="str">
        <f aca="false">VLOOKUP($D2417,metadata!$B$2:$Z$451,22,0)</f>
        <v>55-16</v>
      </c>
      <c r="Z2417" s="0" t="str">
        <f aca="false">VLOOKUP($D2417,metadata!$B$2:$Z$451,23,0)</f>
        <v/>
      </c>
      <c r="AA2417" s="0" t="str">
        <f aca="false">VLOOKUP($D2417,metadata!$B$2:$Z$451,24,0)</f>
        <v/>
      </c>
      <c r="AB2417" s="0" t="str">
        <f aca="false">VLOOKUP($D2417,metadata!$B$2:$Z$451,25,0)</f>
        <v/>
      </c>
      <c r="AC2417" s="0" t="n">
        <v>16.0126984126984</v>
      </c>
      <c r="AD2417" s="0" t="n">
        <v>0.900026177387502</v>
      </c>
      <c r="AF2417" s="0" t="n">
        <f aca="false">IF(AE2417="",V2417,AE2417)</f>
        <v>566.5</v>
      </c>
      <c r="AG2417" s="0" t="n">
        <v>16</v>
      </c>
      <c r="AH2417" s="0" t="n">
        <v>2012</v>
      </c>
      <c r="AI2417" s="0" t="s">
        <v>37</v>
      </c>
      <c r="AJ2417" s="0" t="s">
        <v>37</v>
      </c>
    </row>
    <row r="2418" customFormat="false" ht="13.8" hidden="true" customHeight="false" outlineLevel="0" collapsed="false">
      <c r="C2418" s="0" t="n">
        <v>2428</v>
      </c>
      <c r="D2418" s="3" t="str">
        <f aca="false">VLOOKUP(C2418,$A$1:$B$451,2)</f>
        <v>55-SAK</v>
      </c>
      <c r="E2418" s="0" t="str">
        <f aca="false">VLOOKUP($D2418,metadata!$B$2:$S$451,2,0)</f>
        <v>Urbanski, J; Mogi, M; O'Donnell, D; DeCotiis, M; Toma, T; Armbruster, P</v>
      </c>
      <c r="F2418" s="0" t="str">
        <f aca="false">VLOOKUP($D2418,metadata!$B$2:$S$451,3,0)</f>
        <v>Rapid Adaptive Evolution of Photoperiodic Response during Invasion and Range Expansion across a Climatic Gradient</v>
      </c>
      <c r="G2418" s="0" t="str">
        <f aca="false">VLOOKUP($D2418,metadata!$B$2:$S$451,4,0)</f>
        <v>10.1086/664709</v>
      </c>
      <c r="H2418" s="0" t="str">
        <f aca="false">VLOOKUP($D2418,metadata!$B$2:$S$451,5,0)</f>
        <v>y</v>
      </c>
      <c r="I2418" s="0" t="str">
        <f aca="false">VLOOKUP($D2418,metadata!$B$2:$S$451,6,0)</f>
        <v>a</v>
      </c>
      <c r="J2418" s="0" t="str">
        <f aca="false">VLOOKUP($D2418,metadata!$B$2:$S$451,7,0)</f>
        <v>i</v>
      </c>
      <c r="K2418" s="0" t="n">
        <f aca="false">VLOOKUP($D2418,metadata!$B$2:$S$451,8,0)</f>
        <v>21</v>
      </c>
      <c r="L2418" s="0" t="n">
        <f aca="false">VLOOKUP($D2418,metadata!$B$2:$S$451,9,0)</f>
        <v>12</v>
      </c>
      <c r="M2418" s="0" t="str">
        <f aca="false">VLOOKUP($D2418,metadata!$B$2:$S$451,10,0)</f>
        <v/>
      </c>
      <c r="N2418" s="0" t="str">
        <f aca="false">VLOOKUP($D2418,metadata!$B$2:$S$451,11,0)</f>
        <v>Aedes albopictus</v>
      </c>
      <c r="O2418" s="0" t="str">
        <f aca="false">VLOOKUP($D2418,metadata!$B$2:$S$451,12,0)</f>
        <v>diptera</v>
      </c>
      <c r="P2418" s="0" t="str">
        <f aca="false">VLOOKUP($D2418,metadata!$B$2:$S$451,13,0)</f>
        <v>SAK</v>
      </c>
      <c r="Q2418" s="0" t="n">
        <f aca="false">VLOOKUP($D2418,metadata!$B$2:$S$451,14,0)</f>
        <v>38.9166666666667</v>
      </c>
      <c r="R2418" s="0" t="n">
        <f aca="false">VLOOKUP($D2418,metadata!$B$2:$S$451,15,0)</f>
        <v>139.008333333333</v>
      </c>
      <c r="S2418" s="0" t="str">
        <f aca="false">VLOOKUP($D2418,metadata!$B$2:$S$451,16,0)</f>
        <v/>
      </c>
      <c r="T2418" s="0" t="str">
        <f aca="false">VLOOKUP($D2418,metadata!$B$2:$S$451,17,0)</f>
        <v/>
      </c>
      <c r="U2418" s="0" t="str">
        <f aca="false">VLOOKUP($D2418,metadata!$B$2:$S$451,18,0)</f>
        <v/>
      </c>
      <c r="V2418" s="0" t="n">
        <f aca="false">VLOOKUP($D2418,metadata!$B$2:$Z$451,19,0)</f>
        <v>578.5</v>
      </c>
      <c r="W2418" s="0" t="str">
        <f aca="false">VLOOKUP($D2418,metadata!$B$2:$Z$451,20,0)</f>
        <v>acc</v>
      </c>
      <c r="X2418" s="0" t="str">
        <f aca="false">VLOOKUP($D2418,metadata!$B$2:$Z$451,21,0)</f>
        <v/>
      </c>
      <c r="Y2418" s="0" t="str">
        <f aca="false">VLOOKUP($D2418,metadata!$B$2:$Z$451,22,0)</f>
        <v>55-17</v>
      </c>
      <c r="Z2418" s="0" t="str">
        <f aca="false">VLOOKUP($D2418,metadata!$B$2:$Z$451,23,0)</f>
        <v/>
      </c>
      <c r="AA2418" s="0" t="str">
        <f aca="false">VLOOKUP($D2418,metadata!$B$2:$Z$451,24,0)</f>
        <v/>
      </c>
      <c r="AB2418" s="0" t="str">
        <f aca="false">VLOOKUP($D2418,metadata!$B$2:$Z$451,25,0)</f>
        <v/>
      </c>
      <c r="AC2418" s="0" t="n">
        <v>8</v>
      </c>
      <c r="AD2418" s="0" t="n">
        <v>99.0757855822551</v>
      </c>
      <c r="AF2418" s="0" t="n">
        <f aca="false">IF(AE2418="",V2418,AE2418)</f>
        <v>578.5</v>
      </c>
      <c r="AG2418" s="0" t="n">
        <v>8</v>
      </c>
      <c r="AH2418" s="0" t="n">
        <v>2012</v>
      </c>
      <c r="AI2418" s="0" t="s">
        <v>37</v>
      </c>
      <c r="AJ2418" s="0" t="s">
        <v>37</v>
      </c>
    </row>
    <row r="2419" customFormat="false" ht="13.8" hidden="true" customHeight="false" outlineLevel="0" collapsed="false">
      <c r="C2419" s="0" t="n">
        <v>2429</v>
      </c>
      <c r="D2419" s="3" t="str">
        <f aca="false">VLOOKUP(C2419,$A$1:$B$451,2)</f>
        <v>55-SAK</v>
      </c>
      <c r="E2419" s="0" t="str">
        <f aca="false">VLOOKUP($D2419,metadata!$B$2:$S$451,2,0)</f>
        <v>Urbanski, J; Mogi, M; O'Donnell, D; DeCotiis, M; Toma, T; Armbruster, P</v>
      </c>
      <c r="F2419" s="0" t="str">
        <f aca="false">VLOOKUP($D2419,metadata!$B$2:$S$451,3,0)</f>
        <v>Rapid Adaptive Evolution of Photoperiodic Response during Invasion and Range Expansion across a Climatic Gradient</v>
      </c>
      <c r="G2419" s="0" t="str">
        <f aca="false">VLOOKUP($D2419,metadata!$B$2:$S$451,4,0)</f>
        <v>10.1086/664709</v>
      </c>
      <c r="H2419" s="0" t="str">
        <f aca="false">VLOOKUP($D2419,metadata!$B$2:$S$451,5,0)</f>
        <v>y</v>
      </c>
      <c r="I2419" s="0" t="str">
        <f aca="false">VLOOKUP($D2419,metadata!$B$2:$S$451,6,0)</f>
        <v>a</v>
      </c>
      <c r="J2419" s="0" t="str">
        <f aca="false">VLOOKUP($D2419,metadata!$B$2:$S$451,7,0)</f>
        <v>i</v>
      </c>
      <c r="K2419" s="0" t="n">
        <f aca="false">VLOOKUP($D2419,metadata!$B$2:$S$451,8,0)</f>
        <v>21</v>
      </c>
      <c r="L2419" s="0" t="n">
        <f aca="false">VLOOKUP($D2419,metadata!$B$2:$S$451,9,0)</f>
        <v>12</v>
      </c>
      <c r="M2419" s="0" t="str">
        <f aca="false">VLOOKUP($D2419,metadata!$B$2:$S$451,10,0)</f>
        <v/>
      </c>
      <c r="N2419" s="0" t="str">
        <f aca="false">VLOOKUP($D2419,metadata!$B$2:$S$451,11,0)</f>
        <v>Aedes albopictus</v>
      </c>
      <c r="O2419" s="0" t="str">
        <f aca="false">VLOOKUP($D2419,metadata!$B$2:$S$451,12,0)</f>
        <v>diptera</v>
      </c>
      <c r="P2419" s="0" t="str">
        <f aca="false">VLOOKUP($D2419,metadata!$B$2:$S$451,13,0)</f>
        <v>SAK</v>
      </c>
      <c r="Q2419" s="0" t="n">
        <f aca="false">VLOOKUP($D2419,metadata!$B$2:$S$451,14,0)</f>
        <v>38.9166666666667</v>
      </c>
      <c r="R2419" s="0" t="n">
        <f aca="false">VLOOKUP($D2419,metadata!$B$2:$S$451,15,0)</f>
        <v>139.008333333333</v>
      </c>
      <c r="S2419" s="0" t="str">
        <f aca="false">VLOOKUP($D2419,metadata!$B$2:$S$451,16,0)</f>
        <v/>
      </c>
      <c r="T2419" s="0" t="str">
        <f aca="false">VLOOKUP($D2419,metadata!$B$2:$S$451,17,0)</f>
        <v/>
      </c>
      <c r="U2419" s="0" t="str">
        <f aca="false">VLOOKUP($D2419,metadata!$B$2:$S$451,18,0)</f>
        <v/>
      </c>
      <c r="V2419" s="0" t="n">
        <f aca="false">VLOOKUP($D2419,metadata!$B$2:$Z$451,19,0)</f>
        <v>578.5</v>
      </c>
      <c r="W2419" s="0" t="str">
        <f aca="false">VLOOKUP($D2419,metadata!$B$2:$Z$451,20,0)</f>
        <v>acc</v>
      </c>
      <c r="X2419" s="0" t="str">
        <f aca="false">VLOOKUP($D2419,metadata!$B$2:$Z$451,21,0)</f>
        <v/>
      </c>
      <c r="Y2419" s="0" t="str">
        <f aca="false">VLOOKUP($D2419,metadata!$B$2:$Z$451,22,0)</f>
        <v>55-17</v>
      </c>
      <c r="Z2419" s="0" t="str">
        <f aca="false">VLOOKUP($D2419,metadata!$B$2:$Z$451,23,0)</f>
        <v/>
      </c>
      <c r="AA2419" s="0" t="str">
        <f aca="false">VLOOKUP($D2419,metadata!$B$2:$Z$451,24,0)</f>
        <v/>
      </c>
      <c r="AB2419" s="0" t="str">
        <f aca="false">VLOOKUP($D2419,metadata!$B$2:$Z$451,25,0)</f>
        <v/>
      </c>
      <c r="AC2419" s="0" t="n">
        <v>11.9850746268656</v>
      </c>
      <c r="AD2419" s="0" t="n">
        <v>100.091386873396</v>
      </c>
      <c r="AF2419" s="0" t="n">
        <f aca="false">IF(AE2419="",V2419,AE2419)</f>
        <v>578.5</v>
      </c>
      <c r="AG2419" s="0" t="n">
        <v>12</v>
      </c>
      <c r="AH2419" s="0" t="n">
        <v>2012</v>
      </c>
      <c r="AI2419" s="0" t="s">
        <v>37</v>
      </c>
      <c r="AJ2419" s="0" t="s">
        <v>37</v>
      </c>
    </row>
    <row r="2420" customFormat="false" ht="13.8" hidden="true" customHeight="false" outlineLevel="0" collapsed="false">
      <c r="C2420" s="0" t="n">
        <v>2430</v>
      </c>
      <c r="D2420" s="3" t="str">
        <f aca="false">VLOOKUP(C2420,$A$1:$B$451,2)</f>
        <v>55-SAK</v>
      </c>
      <c r="E2420" s="0" t="str">
        <f aca="false">VLOOKUP($D2420,metadata!$B$2:$S$451,2,0)</f>
        <v>Urbanski, J; Mogi, M; O'Donnell, D; DeCotiis, M; Toma, T; Armbruster, P</v>
      </c>
      <c r="F2420" s="0" t="str">
        <f aca="false">VLOOKUP($D2420,metadata!$B$2:$S$451,3,0)</f>
        <v>Rapid Adaptive Evolution of Photoperiodic Response during Invasion and Range Expansion across a Climatic Gradient</v>
      </c>
      <c r="G2420" s="0" t="str">
        <f aca="false">VLOOKUP($D2420,metadata!$B$2:$S$451,4,0)</f>
        <v>10.1086/664709</v>
      </c>
      <c r="H2420" s="0" t="str">
        <f aca="false">VLOOKUP($D2420,metadata!$B$2:$S$451,5,0)</f>
        <v>y</v>
      </c>
      <c r="I2420" s="0" t="str">
        <f aca="false">VLOOKUP($D2420,metadata!$B$2:$S$451,6,0)</f>
        <v>a</v>
      </c>
      <c r="J2420" s="0" t="str">
        <f aca="false">VLOOKUP($D2420,metadata!$B$2:$S$451,7,0)</f>
        <v>i</v>
      </c>
      <c r="K2420" s="0" t="n">
        <f aca="false">VLOOKUP($D2420,metadata!$B$2:$S$451,8,0)</f>
        <v>21</v>
      </c>
      <c r="L2420" s="0" t="n">
        <f aca="false">VLOOKUP($D2420,metadata!$B$2:$S$451,9,0)</f>
        <v>12</v>
      </c>
      <c r="M2420" s="0" t="str">
        <f aca="false">VLOOKUP($D2420,metadata!$B$2:$S$451,10,0)</f>
        <v/>
      </c>
      <c r="N2420" s="0" t="str">
        <f aca="false">VLOOKUP($D2420,metadata!$B$2:$S$451,11,0)</f>
        <v>Aedes albopictus</v>
      </c>
      <c r="O2420" s="0" t="str">
        <f aca="false">VLOOKUP($D2420,metadata!$B$2:$S$451,12,0)</f>
        <v>diptera</v>
      </c>
      <c r="P2420" s="0" t="str">
        <f aca="false">VLOOKUP($D2420,metadata!$B$2:$S$451,13,0)</f>
        <v>SAK</v>
      </c>
      <c r="Q2420" s="0" t="n">
        <f aca="false">VLOOKUP($D2420,metadata!$B$2:$S$451,14,0)</f>
        <v>38.9166666666667</v>
      </c>
      <c r="R2420" s="0" t="n">
        <f aca="false">VLOOKUP($D2420,metadata!$B$2:$S$451,15,0)</f>
        <v>139.008333333333</v>
      </c>
      <c r="S2420" s="0" t="str">
        <f aca="false">VLOOKUP($D2420,metadata!$B$2:$S$451,16,0)</f>
        <v/>
      </c>
      <c r="T2420" s="0" t="str">
        <f aca="false">VLOOKUP($D2420,metadata!$B$2:$S$451,17,0)</f>
        <v/>
      </c>
      <c r="U2420" s="0" t="str">
        <f aca="false">VLOOKUP($D2420,metadata!$B$2:$S$451,18,0)</f>
        <v/>
      </c>
      <c r="V2420" s="0" t="n">
        <f aca="false">VLOOKUP($D2420,metadata!$B$2:$Z$451,19,0)</f>
        <v>578.5</v>
      </c>
      <c r="W2420" s="0" t="str">
        <f aca="false">VLOOKUP($D2420,metadata!$B$2:$Z$451,20,0)</f>
        <v>acc</v>
      </c>
      <c r="X2420" s="0" t="str">
        <f aca="false">VLOOKUP($D2420,metadata!$B$2:$Z$451,21,0)</f>
        <v/>
      </c>
      <c r="Y2420" s="0" t="str">
        <f aca="false">VLOOKUP($D2420,metadata!$B$2:$Z$451,22,0)</f>
        <v>55-17</v>
      </c>
      <c r="Z2420" s="0" t="str">
        <f aca="false">VLOOKUP($D2420,metadata!$B$2:$Z$451,23,0)</f>
        <v/>
      </c>
      <c r="AA2420" s="0" t="str">
        <f aca="false">VLOOKUP($D2420,metadata!$B$2:$Z$451,24,0)</f>
        <v/>
      </c>
      <c r="AB2420" s="0" t="str">
        <f aca="false">VLOOKUP($D2420,metadata!$B$2:$Z$451,25,0)</f>
        <v/>
      </c>
      <c r="AC2420" s="0" t="n">
        <v>12.5373134328358</v>
      </c>
      <c r="AD2420" s="0" t="n">
        <v>99.7599801362871</v>
      </c>
      <c r="AF2420" s="0" t="n">
        <f aca="false">IF(AE2420="",V2420,AE2420)</f>
        <v>578.5</v>
      </c>
      <c r="AG2420" s="0" t="n">
        <v>12.5</v>
      </c>
      <c r="AH2420" s="0" t="n">
        <v>2012</v>
      </c>
      <c r="AI2420" s="0" t="s">
        <v>37</v>
      </c>
      <c r="AJ2420" s="0" t="s">
        <v>37</v>
      </c>
    </row>
    <row r="2421" customFormat="false" ht="13.8" hidden="true" customHeight="false" outlineLevel="0" collapsed="false">
      <c r="C2421" s="0" t="n">
        <v>2431</v>
      </c>
      <c r="D2421" s="3" t="str">
        <f aca="false">VLOOKUP(C2421,$A$1:$B$451,2)</f>
        <v>55-SAK</v>
      </c>
      <c r="E2421" s="0" t="str">
        <f aca="false">VLOOKUP($D2421,metadata!$B$2:$S$451,2,0)</f>
        <v>Urbanski, J; Mogi, M; O'Donnell, D; DeCotiis, M; Toma, T; Armbruster, P</v>
      </c>
      <c r="F2421" s="0" t="str">
        <f aca="false">VLOOKUP($D2421,metadata!$B$2:$S$451,3,0)</f>
        <v>Rapid Adaptive Evolution of Photoperiodic Response during Invasion and Range Expansion across a Climatic Gradient</v>
      </c>
      <c r="G2421" s="0" t="str">
        <f aca="false">VLOOKUP($D2421,metadata!$B$2:$S$451,4,0)</f>
        <v>10.1086/664709</v>
      </c>
      <c r="H2421" s="0" t="str">
        <f aca="false">VLOOKUP($D2421,metadata!$B$2:$S$451,5,0)</f>
        <v>y</v>
      </c>
      <c r="I2421" s="0" t="str">
        <f aca="false">VLOOKUP($D2421,metadata!$B$2:$S$451,6,0)</f>
        <v>a</v>
      </c>
      <c r="J2421" s="0" t="str">
        <f aca="false">VLOOKUP($D2421,metadata!$B$2:$S$451,7,0)</f>
        <v>i</v>
      </c>
      <c r="K2421" s="0" t="n">
        <f aca="false">VLOOKUP($D2421,metadata!$B$2:$S$451,8,0)</f>
        <v>21</v>
      </c>
      <c r="L2421" s="0" t="n">
        <f aca="false">VLOOKUP($D2421,metadata!$B$2:$S$451,9,0)</f>
        <v>12</v>
      </c>
      <c r="M2421" s="0" t="str">
        <f aca="false">VLOOKUP($D2421,metadata!$B$2:$S$451,10,0)</f>
        <v/>
      </c>
      <c r="N2421" s="0" t="str">
        <f aca="false">VLOOKUP($D2421,metadata!$B$2:$S$451,11,0)</f>
        <v>Aedes albopictus</v>
      </c>
      <c r="O2421" s="0" t="str">
        <f aca="false">VLOOKUP($D2421,metadata!$B$2:$S$451,12,0)</f>
        <v>diptera</v>
      </c>
      <c r="P2421" s="0" t="str">
        <f aca="false">VLOOKUP($D2421,metadata!$B$2:$S$451,13,0)</f>
        <v>SAK</v>
      </c>
      <c r="Q2421" s="0" t="n">
        <f aca="false">VLOOKUP($D2421,metadata!$B$2:$S$451,14,0)</f>
        <v>38.9166666666667</v>
      </c>
      <c r="R2421" s="0" t="n">
        <f aca="false">VLOOKUP($D2421,metadata!$B$2:$S$451,15,0)</f>
        <v>139.008333333333</v>
      </c>
      <c r="S2421" s="0" t="str">
        <f aca="false">VLOOKUP($D2421,metadata!$B$2:$S$451,16,0)</f>
        <v/>
      </c>
      <c r="T2421" s="0" t="str">
        <f aca="false">VLOOKUP($D2421,metadata!$B$2:$S$451,17,0)</f>
        <v/>
      </c>
      <c r="U2421" s="0" t="str">
        <f aca="false">VLOOKUP($D2421,metadata!$B$2:$S$451,18,0)</f>
        <v/>
      </c>
      <c r="V2421" s="0" t="n">
        <f aca="false">VLOOKUP($D2421,metadata!$B$2:$Z$451,19,0)</f>
        <v>578.5</v>
      </c>
      <c r="W2421" s="0" t="str">
        <f aca="false">VLOOKUP($D2421,metadata!$B$2:$Z$451,20,0)</f>
        <v>acc</v>
      </c>
      <c r="X2421" s="0" t="str">
        <f aca="false">VLOOKUP($D2421,metadata!$B$2:$Z$451,21,0)</f>
        <v/>
      </c>
      <c r="Y2421" s="0" t="str">
        <f aca="false">VLOOKUP($D2421,metadata!$B$2:$Z$451,22,0)</f>
        <v>55-17</v>
      </c>
      <c r="Z2421" s="0" t="str">
        <f aca="false">VLOOKUP($D2421,metadata!$B$2:$Z$451,23,0)</f>
        <v/>
      </c>
      <c r="AA2421" s="0" t="str">
        <f aca="false">VLOOKUP($D2421,metadata!$B$2:$Z$451,24,0)</f>
        <v/>
      </c>
      <c r="AB2421" s="0" t="str">
        <f aca="false">VLOOKUP($D2421,metadata!$B$2:$Z$451,25,0)</f>
        <v/>
      </c>
      <c r="AC2421" s="0" t="n">
        <v>12.7611940298507</v>
      </c>
      <c r="AD2421" s="0" t="n">
        <v>94.9695836896846</v>
      </c>
      <c r="AF2421" s="0" t="n">
        <f aca="false">IF(AE2421="",V2421,AE2421)</f>
        <v>578.5</v>
      </c>
      <c r="AG2421" s="0" t="n">
        <v>12.75</v>
      </c>
      <c r="AH2421" s="0" t="n">
        <v>2012</v>
      </c>
      <c r="AI2421" s="0" t="s">
        <v>37</v>
      </c>
      <c r="AJ2421" s="0" t="s">
        <v>37</v>
      </c>
    </row>
    <row r="2422" customFormat="false" ht="13.8" hidden="true" customHeight="false" outlineLevel="0" collapsed="false">
      <c r="C2422" s="0" t="n">
        <v>2432</v>
      </c>
      <c r="D2422" s="3" t="str">
        <f aca="false">VLOOKUP(C2422,$A$1:$B$451,2)</f>
        <v>55-SAK</v>
      </c>
      <c r="E2422" s="0" t="str">
        <f aca="false">VLOOKUP($D2422,metadata!$B$2:$S$451,2,0)</f>
        <v>Urbanski, J; Mogi, M; O'Donnell, D; DeCotiis, M; Toma, T; Armbruster, P</v>
      </c>
      <c r="F2422" s="0" t="str">
        <f aca="false">VLOOKUP($D2422,metadata!$B$2:$S$451,3,0)</f>
        <v>Rapid Adaptive Evolution of Photoperiodic Response during Invasion and Range Expansion across a Climatic Gradient</v>
      </c>
      <c r="G2422" s="0" t="str">
        <f aca="false">VLOOKUP($D2422,metadata!$B$2:$S$451,4,0)</f>
        <v>10.1086/664709</v>
      </c>
      <c r="H2422" s="0" t="str">
        <f aca="false">VLOOKUP($D2422,metadata!$B$2:$S$451,5,0)</f>
        <v>y</v>
      </c>
      <c r="I2422" s="0" t="str">
        <f aca="false">VLOOKUP($D2422,metadata!$B$2:$S$451,6,0)</f>
        <v>a</v>
      </c>
      <c r="J2422" s="0" t="str">
        <f aca="false">VLOOKUP($D2422,metadata!$B$2:$S$451,7,0)</f>
        <v>i</v>
      </c>
      <c r="K2422" s="0" t="n">
        <f aca="false">VLOOKUP($D2422,metadata!$B$2:$S$451,8,0)</f>
        <v>21</v>
      </c>
      <c r="L2422" s="0" t="n">
        <f aca="false">VLOOKUP($D2422,metadata!$B$2:$S$451,9,0)</f>
        <v>12</v>
      </c>
      <c r="M2422" s="0" t="str">
        <f aca="false">VLOOKUP($D2422,metadata!$B$2:$S$451,10,0)</f>
        <v/>
      </c>
      <c r="N2422" s="0" t="str">
        <f aca="false">VLOOKUP($D2422,metadata!$B$2:$S$451,11,0)</f>
        <v>Aedes albopictus</v>
      </c>
      <c r="O2422" s="0" t="str">
        <f aca="false">VLOOKUP($D2422,metadata!$B$2:$S$451,12,0)</f>
        <v>diptera</v>
      </c>
      <c r="P2422" s="0" t="str">
        <f aca="false">VLOOKUP($D2422,metadata!$B$2:$S$451,13,0)</f>
        <v>SAK</v>
      </c>
      <c r="Q2422" s="0" t="n">
        <f aca="false">VLOOKUP($D2422,metadata!$B$2:$S$451,14,0)</f>
        <v>38.9166666666667</v>
      </c>
      <c r="R2422" s="0" t="n">
        <f aca="false">VLOOKUP($D2422,metadata!$B$2:$S$451,15,0)</f>
        <v>139.008333333333</v>
      </c>
      <c r="S2422" s="0" t="str">
        <f aca="false">VLOOKUP($D2422,metadata!$B$2:$S$451,16,0)</f>
        <v/>
      </c>
      <c r="T2422" s="0" t="str">
        <f aca="false">VLOOKUP($D2422,metadata!$B$2:$S$451,17,0)</f>
        <v/>
      </c>
      <c r="U2422" s="0" t="str">
        <f aca="false">VLOOKUP($D2422,metadata!$B$2:$S$451,18,0)</f>
        <v/>
      </c>
      <c r="V2422" s="0" t="n">
        <f aca="false">VLOOKUP($D2422,metadata!$B$2:$Z$451,19,0)</f>
        <v>578.5</v>
      </c>
      <c r="W2422" s="0" t="str">
        <f aca="false">VLOOKUP($D2422,metadata!$B$2:$Z$451,20,0)</f>
        <v>acc</v>
      </c>
      <c r="X2422" s="0" t="str">
        <f aca="false">VLOOKUP($D2422,metadata!$B$2:$Z$451,21,0)</f>
        <v/>
      </c>
      <c r="Y2422" s="0" t="str">
        <f aca="false">VLOOKUP($D2422,metadata!$B$2:$Z$451,22,0)</f>
        <v>55-17</v>
      </c>
      <c r="Z2422" s="0" t="str">
        <f aca="false">VLOOKUP($D2422,metadata!$B$2:$Z$451,23,0)</f>
        <v/>
      </c>
      <c r="AA2422" s="0" t="str">
        <f aca="false">VLOOKUP($D2422,metadata!$B$2:$Z$451,24,0)</f>
        <v/>
      </c>
      <c r="AB2422" s="0" t="str">
        <f aca="false">VLOOKUP($D2422,metadata!$B$2:$Z$451,25,0)</f>
        <v/>
      </c>
      <c r="AC2422" s="0" t="n">
        <v>13</v>
      </c>
      <c r="AD2422" s="0" t="n">
        <v>96.4648798521257</v>
      </c>
      <c r="AF2422" s="0" t="n">
        <f aca="false">IF(AE2422="",V2422,AE2422)</f>
        <v>578.5</v>
      </c>
      <c r="AG2422" s="0" t="n">
        <v>13</v>
      </c>
      <c r="AH2422" s="0" t="n">
        <v>2012</v>
      </c>
      <c r="AI2422" s="0" t="s">
        <v>37</v>
      </c>
      <c r="AJ2422" s="0" t="s">
        <v>37</v>
      </c>
    </row>
    <row r="2423" customFormat="false" ht="13.8" hidden="true" customHeight="false" outlineLevel="0" collapsed="false">
      <c r="C2423" s="0" t="n">
        <v>2433</v>
      </c>
      <c r="D2423" s="3" t="str">
        <f aca="false">VLOOKUP(C2423,$A$1:$B$451,2)</f>
        <v>55-SAK</v>
      </c>
      <c r="E2423" s="0" t="str">
        <f aca="false">VLOOKUP($D2423,metadata!$B$2:$S$451,2,0)</f>
        <v>Urbanski, J; Mogi, M; O'Donnell, D; DeCotiis, M; Toma, T; Armbruster, P</v>
      </c>
      <c r="F2423" s="0" t="str">
        <f aca="false">VLOOKUP($D2423,metadata!$B$2:$S$451,3,0)</f>
        <v>Rapid Adaptive Evolution of Photoperiodic Response during Invasion and Range Expansion across a Climatic Gradient</v>
      </c>
      <c r="G2423" s="0" t="str">
        <f aca="false">VLOOKUP($D2423,metadata!$B$2:$S$451,4,0)</f>
        <v>10.1086/664709</v>
      </c>
      <c r="H2423" s="0" t="str">
        <f aca="false">VLOOKUP($D2423,metadata!$B$2:$S$451,5,0)</f>
        <v>y</v>
      </c>
      <c r="I2423" s="0" t="str">
        <f aca="false">VLOOKUP($D2423,metadata!$B$2:$S$451,6,0)</f>
        <v>a</v>
      </c>
      <c r="J2423" s="0" t="str">
        <f aca="false">VLOOKUP($D2423,metadata!$B$2:$S$451,7,0)</f>
        <v>i</v>
      </c>
      <c r="K2423" s="0" t="n">
        <f aca="false">VLOOKUP($D2423,metadata!$B$2:$S$451,8,0)</f>
        <v>21</v>
      </c>
      <c r="L2423" s="0" t="n">
        <f aca="false">VLOOKUP($D2423,metadata!$B$2:$S$451,9,0)</f>
        <v>12</v>
      </c>
      <c r="M2423" s="0" t="str">
        <f aca="false">VLOOKUP($D2423,metadata!$B$2:$S$451,10,0)</f>
        <v/>
      </c>
      <c r="N2423" s="0" t="str">
        <f aca="false">VLOOKUP($D2423,metadata!$B$2:$S$451,11,0)</f>
        <v>Aedes albopictus</v>
      </c>
      <c r="O2423" s="0" t="str">
        <f aca="false">VLOOKUP($D2423,metadata!$B$2:$S$451,12,0)</f>
        <v>diptera</v>
      </c>
      <c r="P2423" s="0" t="str">
        <f aca="false">VLOOKUP($D2423,metadata!$B$2:$S$451,13,0)</f>
        <v>SAK</v>
      </c>
      <c r="Q2423" s="0" t="n">
        <f aca="false">VLOOKUP($D2423,metadata!$B$2:$S$451,14,0)</f>
        <v>38.9166666666667</v>
      </c>
      <c r="R2423" s="0" t="n">
        <f aca="false">VLOOKUP($D2423,metadata!$B$2:$S$451,15,0)</f>
        <v>139.008333333333</v>
      </c>
      <c r="S2423" s="0" t="str">
        <f aca="false">VLOOKUP($D2423,metadata!$B$2:$S$451,16,0)</f>
        <v/>
      </c>
      <c r="T2423" s="0" t="str">
        <f aca="false">VLOOKUP($D2423,metadata!$B$2:$S$451,17,0)</f>
        <v/>
      </c>
      <c r="U2423" s="0" t="str">
        <f aca="false">VLOOKUP($D2423,metadata!$B$2:$S$451,18,0)</f>
        <v/>
      </c>
      <c r="V2423" s="0" t="n">
        <f aca="false">VLOOKUP($D2423,metadata!$B$2:$Z$451,19,0)</f>
        <v>578.5</v>
      </c>
      <c r="W2423" s="0" t="str">
        <f aca="false">VLOOKUP($D2423,metadata!$B$2:$Z$451,20,0)</f>
        <v>acc</v>
      </c>
      <c r="X2423" s="0" t="str">
        <f aca="false">VLOOKUP($D2423,metadata!$B$2:$Z$451,21,0)</f>
        <v/>
      </c>
      <c r="Y2423" s="0" t="str">
        <f aca="false">VLOOKUP($D2423,metadata!$B$2:$Z$451,22,0)</f>
        <v>55-17</v>
      </c>
      <c r="Z2423" s="0" t="str">
        <f aca="false">VLOOKUP($D2423,metadata!$B$2:$Z$451,23,0)</f>
        <v/>
      </c>
      <c r="AA2423" s="0" t="str">
        <f aca="false">VLOOKUP($D2423,metadata!$B$2:$Z$451,24,0)</f>
        <v/>
      </c>
      <c r="AB2423" s="0" t="str">
        <f aca="false">VLOOKUP($D2423,metadata!$B$2:$Z$451,25,0)</f>
        <v/>
      </c>
      <c r="AC2423" s="0" t="n">
        <v>13.5074626865671</v>
      </c>
      <c r="AD2423" s="0" t="n">
        <v>79.3096670069247</v>
      </c>
      <c r="AF2423" s="0" t="n">
        <f aca="false">IF(AE2423="",V2423,AE2423)</f>
        <v>578.5</v>
      </c>
      <c r="AG2423" s="0" t="n">
        <v>13.25</v>
      </c>
      <c r="AH2423" s="0" t="n">
        <v>2012</v>
      </c>
      <c r="AI2423" s="0" t="s">
        <v>37</v>
      </c>
      <c r="AJ2423" s="0" t="s">
        <v>37</v>
      </c>
    </row>
    <row r="2424" customFormat="false" ht="13.8" hidden="true" customHeight="false" outlineLevel="0" collapsed="false">
      <c r="C2424" s="0" t="n">
        <v>2434</v>
      </c>
      <c r="D2424" s="3" t="str">
        <f aca="false">VLOOKUP(C2424,$A$1:$B$451,2)</f>
        <v>55-SAK</v>
      </c>
      <c r="E2424" s="0" t="str">
        <f aca="false">VLOOKUP($D2424,metadata!$B$2:$S$451,2,0)</f>
        <v>Urbanski, J; Mogi, M; O'Donnell, D; DeCotiis, M; Toma, T; Armbruster, P</v>
      </c>
      <c r="F2424" s="0" t="str">
        <f aca="false">VLOOKUP($D2424,metadata!$B$2:$S$451,3,0)</f>
        <v>Rapid Adaptive Evolution of Photoperiodic Response during Invasion and Range Expansion across a Climatic Gradient</v>
      </c>
      <c r="G2424" s="0" t="str">
        <f aca="false">VLOOKUP($D2424,metadata!$B$2:$S$451,4,0)</f>
        <v>10.1086/664709</v>
      </c>
      <c r="H2424" s="0" t="str">
        <f aca="false">VLOOKUP($D2424,metadata!$B$2:$S$451,5,0)</f>
        <v>y</v>
      </c>
      <c r="I2424" s="0" t="str">
        <f aca="false">VLOOKUP($D2424,metadata!$B$2:$S$451,6,0)</f>
        <v>a</v>
      </c>
      <c r="J2424" s="0" t="str">
        <f aca="false">VLOOKUP($D2424,metadata!$B$2:$S$451,7,0)</f>
        <v>i</v>
      </c>
      <c r="K2424" s="0" t="n">
        <f aca="false">VLOOKUP($D2424,metadata!$B$2:$S$451,8,0)</f>
        <v>21</v>
      </c>
      <c r="L2424" s="0" t="n">
        <f aca="false">VLOOKUP($D2424,metadata!$B$2:$S$451,9,0)</f>
        <v>12</v>
      </c>
      <c r="M2424" s="0" t="str">
        <f aca="false">VLOOKUP($D2424,metadata!$B$2:$S$451,10,0)</f>
        <v/>
      </c>
      <c r="N2424" s="0" t="str">
        <f aca="false">VLOOKUP($D2424,metadata!$B$2:$S$451,11,0)</f>
        <v>Aedes albopictus</v>
      </c>
      <c r="O2424" s="0" t="str">
        <f aca="false">VLOOKUP($D2424,metadata!$B$2:$S$451,12,0)</f>
        <v>diptera</v>
      </c>
      <c r="P2424" s="0" t="str">
        <f aca="false">VLOOKUP($D2424,metadata!$B$2:$S$451,13,0)</f>
        <v>SAK</v>
      </c>
      <c r="Q2424" s="0" t="n">
        <f aca="false">VLOOKUP($D2424,metadata!$B$2:$S$451,14,0)</f>
        <v>38.9166666666667</v>
      </c>
      <c r="R2424" s="0" t="n">
        <f aca="false">VLOOKUP($D2424,metadata!$B$2:$S$451,15,0)</f>
        <v>139.008333333333</v>
      </c>
      <c r="S2424" s="0" t="str">
        <f aca="false">VLOOKUP($D2424,metadata!$B$2:$S$451,16,0)</f>
        <v/>
      </c>
      <c r="T2424" s="0" t="str">
        <f aca="false">VLOOKUP($D2424,metadata!$B$2:$S$451,17,0)</f>
        <v/>
      </c>
      <c r="U2424" s="0" t="str">
        <f aca="false">VLOOKUP($D2424,metadata!$B$2:$S$451,18,0)</f>
        <v/>
      </c>
      <c r="V2424" s="0" t="n">
        <f aca="false">VLOOKUP($D2424,metadata!$B$2:$Z$451,19,0)</f>
        <v>578.5</v>
      </c>
      <c r="W2424" s="0" t="str">
        <f aca="false">VLOOKUP($D2424,metadata!$B$2:$Z$451,20,0)</f>
        <v>acc</v>
      </c>
      <c r="X2424" s="0" t="str">
        <f aca="false">VLOOKUP($D2424,metadata!$B$2:$Z$451,21,0)</f>
        <v/>
      </c>
      <c r="Y2424" s="0" t="str">
        <f aca="false">VLOOKUP($D2424,metadata!$B$2:$Z$451,22,0)</f>
        <v>55-17</v>
      </c>
      <c r="Z2424" s="0" t="str">
        <f aca="false">VLOOKUP($D2424,metadata!$B$2:$Z$451,23,0)</f>
        <v/>
      </c>
      <c r="AA2424" s="0" t="str">
        <f aca="false">VLOOKUP($D2424,metadata!$B$2:$Z$451,24,0)</f>
        <v/>
      </c>
      <c r="AB2424" s="0" t="str">
        <f aca="false">VLOOKUP($D2424,metadata!$B$2:$Z$451,25,0)</f>
        <v/>
      </c>
      <c r="AC2424" s="0" t="n">
        <v>13.2388059701492</v>
      </c>
      <c r="AD2424" s="0" t="n">
        <v>70.2337434822192</v>
      </c>
      <c r="AF2424" s="0" t="n">
        <f aca="false">IF(AE2424="",V2424,AE2424)</f>
        <v>578.5</v>
      </c>
      <c r="AG2424" s="0" t="n">
        <v>13.5</v>
      </c>
      <c r="AH2424" s="0" t="n">
        <v>2012</v>
      </c>
      <c r="AI2424" s="0" t="s">
        <v>37</v>
      </c>
      <c r="AJ2424" s="0" t="s">
        <v>37</v>
      </c>
    </row>
    <row r="2425" customFormat="false" ht="13.8" hidden="true" customHeight="false" outlineLevel="0" collapsed="false">
      <c r="C2425" s="0" t="n">
        <v>2435</v>
      </c>
      <c r="D2425" s="3" t="str">
        <f aca="false">VLOOKUP(C2425,$A$1:$B$451,2)</f>
        <v>55-SAK</v>
      </c>
      <c r="E2425" s="0" t="str">
        <f aca="false">VLOOKUP($D2425,metadata!$B$2:$S$451,2,0)</f>
        <v>Urbanski, J; Mogi, M; O'Donnell, D; DeCotiis, M; Toma, T; Armbruster, P</v>
      </c>
      <c r="F2425" s="0" t="str">
        <f aca="false">VLOOKUP($D2425,metadata!$B$2:$S$451,3,0)</f>
        <v>Rapid Adaptive Evolution of Photoperiodic Response during Invasion and Range Expansion across a Climatic Gradient</v>
      </c>
      <c r="G2425" s="0" t="str">
        <f aca="false">VLOOKUP($D2425,metadata!$B$2:$S$451,4,0)</f>
        <v>10.1086/664709</v>
      </c>
      <c r="H2425" s="0" t="str">
        <f aca="false">VLOOKUP($D2425,metadata!$B$2:$S$451,5,0)</f>
        <v>y</v>
      </c>
      <c r="I2425" s="0" t="str">
        <f aca="false">VLOOKUP($D2425,metadata!$B$2:$S$451,6,0)</f>
        <v>a</v>
      </c>
      <c r="J2425" s="0" t="str">
        <f aca="false">VLOOKUP($D2425,metadata!$B$2:$S$451,7,0)</f>
        <v>i</v>
      </c>
      <c r="K2425" s="0" t="n">
        <f aca="false">VLOOKUP($D2425,metadata!$B$2:$S$451,8,0)</f>
        <v>21</v>
      </c>
      <c r="L2425" s="0" t="n">
        <f aca="false">VLOOKUP($D2425,metadata!$B$2:$S$451,9,0)</f>
        <v>12</v>
      </c>
      <c r="M2425" s="0" t="str">
        <f aca="false">VLOOKUP($D2425,metadata!$B$2:$S$451,10,0)</f>
        <v/>
      </c>
      <c r="N2425" s="0" t="str">
        <f aca="false">VLOOKUP($D2425,metadata!$B$2:$S$451,11,0)</f>
        <v>Aedes albopictus</v>
      </c>
      <c r="O2425" s="0" t="str">
        <f aca="false">VLOOKUP($D2425,metadata!$B$2:$S$451,12,0)</f>
        <v>diptera</v>
      </c>
      <c r="P2425" s="0" t="str">
        <f aca="false">VLOOKUP($D2425,metadata!$B$2:$S$451,13,0)</f>
        <v>SAK</v>
      </c>
      <c r="Q2425" s="0" t="n">
        <f aca="false">VLOOKUP($D2425,metadata!$B$2:$S$451,14,0)</f>
        <v>38.9166666666667</v>
      </c>
      <c r="R2425" s="0" t="n">
        <f aca="false">VLOOKUP($D2425,metadata!$B$2:$S$451,15,0)</f>
        <v>139.008333333333</v>
      </c>
      <c r="S2425" s="0" t="str">
        <f aca="false">VLOOKUP($D2425,metadata!$B$2:$S$451,16,0)</f>
        <v/>
      </c>
      <c r="T2425" s="0" t="str">
        <f aca="false">VLOOKUP($D2425,metadata!$B$2:$S$451,17,0)</f>
        <v/>
      </c>
      <c r="U2425" s="0" t="str">
        <f aca="false">VLOOKUP($D2425,metadata!$B$2:$S$451,18,0)</f>
        <v/>
      </c>
      <c r="V2425" s="0" t="n">
        <f aca="false">VLOOKUP($D2425,metadata!$B$2:$Z$451,19,0)</f>
        <v>578.5</v>
      </c>
      <c r="W2425" s="0" t="str">
        <f aca="false">VLOOKUP($D2425,metadata!$B$2:$Z$451,20,0)</f>
        <v>acc</v>
      </c>
      <c r="X2425" s="0" t="str">
        <f aca="false">VLOOKUP($D2425,metadata!$B$2:$Z$451,21,0)</f>
        <v/>
      </c>
      <c r="Y2425" s="0" t="str">
        <f aca="false">VLOOKUP($D2425,metadata!$B$2:$Z$451,22,0)</f>
        <v>55-17</v>
      </c>
      <c r="Z2425" s="0" t="str">
        <f aca="false">VLOOKUP($D2425,metadata!$B$2:$Z$451,23,0)</f>
        <v/>
      </c>
      <c r="AA2425" s="0" t="str">
        <f aca="false">VLOOKUP($D2425,metadata!$B$2:$Z$451,24,0)</f>
        <v/>
      </c>
      <c r="AB2425" s="0" t="str">
        <f aca="false">VLOOKUP($D2425,metadata!$B$2:$Z$451,25,0)</f>
        <v/>
      </c>
      <c r="AC2425" s="0" t="n">
        <v>13.776119402985</v>
      </c>
      <c r="AD2425" s="0" t="n">
        <v>41.9900267608353</v>
      </c>
      <c r="AF2425" s="0" t="n">
        <f aca="false">IF(AE2425="",V2425,AE2425)</f>
        <v>578.5</v>
      </c>
      <c r="AG2425" s="0" t="n">
        <v>13.75</v>
      </c>
      <c r="AH2425" s="0" t="n">
        <v>2012</v>
      </c>
      <c r="AI2425" s="0" t="s">
        <v>37</v>
      </c>
      <c r="AJ2425" s="0" t="s">
        <v>37</v>
      </c>
    </row>
    <row r="2426" customFormat="false" ht="13.8" hidden="true" customHeight="false" outlineLevel="0" collapsed="false">
      <c r="C2426" s="0" t="n">
        <v>2436</v>
      </c>
      <c r="D2426" s="3" t="str">
        <f aca="false">VLOOKUP(C2426,$A$1:$B$451,2)</f>
        <v>55-SAK</v>
      </c>
      <c r="E2426" s="0" t="str">
        <f aca="false">VLOOKUP($D2426,metadata!$B$2:$S$451,2,0)</f>
        <v>Urbanski, J; Mogi, M; O'Donnell, D; DeCotiis, M; Toma, T; Armbruster, P</v>
      </c>
      <c r="F2426" s="0" t="str">
        <f aca="false">VLOOKUP($D2426,metadata!$B$2:$S$451,3,0)</f>
        <v>Rapid Adaptive Evolution of Photoperiodic Response during Invasion and Range Expansion across a Climatic Gradient</v>
      </c>
      <c r="G2426" s="0" t="str">
        <f aca="false">VLOOKUP($D2426,metadata!$B$2:$S$451,4,0)</f>
        <v>10.1086/664709</v>
      </c>
      <c r="H2426" s="0" t="str">
        <f aca="false">VLOOKUP($D2426,metadata!$B$2:$S$451,5,0)</f>
        <v>y</v>
      </c>
      <c r="I2426" s="0" t="str">
        <f aca="false">VLOOKUP($D2426,metadata!$B$2:$S$451,6,0)</f>
        <v>a</v>
      </c>
      <c r="J2426" s="0" t="str">
        <f aca="false">VLOOKUP($D2426,metadata!$B$2:$S$451,7,0)</f>
        <v>i</v>
      </c>
      <c r="K2426" s="0" t="n">
        <f aca="false">VLOOKUP($D2426,metadata!$B$2:$S$451,8,0)</f>
        <v>21</v>
      </c>
      <c r="L2426" s="0" t="n">
        <f aca="false">VLOOKUP($D2426,metadata!$B$2:$S$451,9,0)</f>
        <v>12</v>
      </c>
      <c r="M2426" s="0" t="str">
        <f aca="false">VLOOKUP($D2426,metadata!$B$2:$S$451,10,0)</f>
        <v/>
      </c>
      <c r="N2426" s="0" t="str">
        <f aca="false">VLOOKUP($D2426,metadata!$B$2:$S$451,11,0)</f>
        <v>Aedes albopictus</v>
      </c>
      <c r="O2426" s="0" t="str">
        <f aca="false">VLOOKUP($D2426,metadata!$B$2:$S$451,12,0)</f>
        <v>diptera</v>
      </c>
      <c r="P2426" s="0" t="str">
        <f aca="false">VLOOKUP($D2426,metadata!$B$2:$S$451,13,0)</f>
        <v>SAK</v>
      </c>
      <c r="Q2426" s="0" t="n">
        <f aca="false">VLOOKUP($D2426,metadata!$B$2:$S$451,14,0)</f>
        <v>38.9166666666667</v>
      </c>
      <c r="R2426" s="0" t="n">
        <f aca="false">VLOOKUP($D2426,metadata!$B$2:$S$451,15,0)</f>
        <v>139.008333333333</v>
      </c>
      <c r="S2426" s="0" t="str">
        <f aca="false">VLOOKUP($D2426,metadata!$B$2:$S$451,16,0)</f>
        <v/>
      </c>
      <c r="T2426" s="0" t="str">
        <f aca="false">VLOOKUP($D2426,metadata!$B$2:$S$451,17,0)</f>
        <v/>
      </c>
      <c r="U2426" s="0" t="str">
        <f aca="false">VLOOKUP($D2426,metadata!$B$2:$S$451,18,0)</f>
        <v/>
      </c>
      <c r="V2426" s="0" t="n">
        <f aca="false">VLOOKUP($D2426,metadata!$B$2:$Z$451,19,0)</f>
        <v>578.5</v>
      </c>
      <c r="W2426" s="0" t="str">
        <f aca="false">VLOOKUP($D2426,metadata!$B$2:$Z$451,20,0)</f>
        <v>acc</v>
      </c>
      <c r="X2426" s="0" t="str">
        <f aca="false">VLOOKUP($D2426,metadata!$B$2:$Z$451,21,0)</f>
        <v/>
      </c>
      <c r="Y2426" s="0" t="str">
        <f aca="false">VLOOKUP($D2426,metadata!$B$2:$Z$451,22,0)</f>
        <v>55-17</v>
      </c>
      <c r="Z2426" s="0" t="str">
        <f aca="false">VLOOKUP($D2426,metadata!$B$2:$Z$451,23,0)</f>
        <v/>
      </c>
      <c r="AA2426" s="0" t="str">
        <f aca="false">VLOOKUP($D2426,metadata!$B$2:$Z$451,24,0)</f>
        <v/>
      </c>
      <c r="AB2426" s="0" t="str">
        <f aca="false">VLOOKUP($D2426,metadata!$B$2:$Z$451,25,0)</f>
        <v/>
      </c>
      <c r="AC2426" s="0" t="n">
        <v>14.2537313432835</v>
      </c>
      <c r="AD2426" s="0" t="n">
        <v>19.1026153888597</v>
      </c>
      <c r="AF2426" s="0" t="n">
        <f aca="false">IF(AE2426="",V2426,AE2426)</f>
        <v>578.5</v>
      </c>
      <c r="AG2426" s="0" t="n">
        <v>14</v>
      </c>
      <c r="AH2426" s="0" t="n">
        <v>2012</v>
      </c>
      <c r="AI2426" s="0" t="s">
        <v>37</v>
      </c>
      <c r="AJ2426" s="0" t="s">
        <v>37</v>
      </c>
    </row>
    <row r="2427" customFormat="false" ht="13.8" hidden="true" customHeight="false" outlineLevel="0" collapsed="false">
      <c r="C2427" s="0" t="n">
        <v>2437</v>
      </c>
      <c r="D2427" s="3" t="str">
        <f aca="false">VLOOKUP(C2427,$A$1:$B$451,2)</f>
        <v>55-SAK</v>
      </c>
      <c r="E2427" s="0" t="str">
        <f aca="false">VLOOKUP($D2427,metadata!$B$2:$S$451,2,0)</f>
        <v>Urbanski, J; Mogi, M; O'Donnell, D; DeCotiis, M; Toma, T; Armbruster, P</v>
      </c>
      <c r="F2427" s="0" t="str">
        <f aca="false">VLOOKUP($D2427,metadata!$B$2:$S$451,3,0)</f>
        <v>Rapid Adaptive Evolution of Photoperiodic Response during Invasion and Range Expansion across a Climatic Gradient</v>
      </c>
      <c r="G2427" s="0" t="str">
        <f aca="false">VLOOKUP($D2427,metadata!$B$2:$S$451,4,0)</f>
        <v>10.1086/664709</v>
      </c>
      <c r="H2427" s="0" t="str">
        <f aca="false">VLOOKUP($D2427,metadata!$B$2:$S$451,5,0)</f>
        <v>y</v>
      </c>
      <c r="I2427" s="0" t="str">
        <f aca="false">VLOOKUP($D2427,metadata!$B$2:$S$451,6,0)</f>
        <v>a</v>
      </c>
      <c r="J2427" s="0" t="str">
        <f aca="false">VLOOKUP($D2427,metadata!$B$2:$S$451,7,0)</f>
        <v>i</v>
      </c>
      <c r="K2427" s="0" t="n">
        <f aca="false">VLOOKUP($D2427,metadata!$B$2:$S$451,8,0)</f>
        <v>21</v>
      </c>
      <c r="L2427" s="0" t="n">
        <f aca="false">VLOOKUP($D2427,metadata!$B$2:$S$451,9,0)</f>
        <v>12</v>
      </c>
      <c r="M2427" s="0" t="str">
        <f aca="false">VLOOKUP($D2427,metadata!$B$2:$S$451,10,0)</f>
        <v/>
      </c>
      <c r="N2427" s="0" t="str">
        <f aca="false">VLOOKUP($D2427,metadata!$B$2:$S$451,11,0)</f>
        <v>Aedes albopictus</v>
      </c>
      <c r="O2427" s="0" t="str">
        <f aca="false">VLOOKUP($D2427,metadata!$B$2:$S$451,12,0)</f>
        <v>diptera</v>
      </c>
      <c r="P2427" s="0" t="str">
        <f aca="false">VLOOKUP($D2427,metadata!$B$2:$S$451,13,0)</f>
        <v>SAK</v>
      </c>
      <c r="Q2427" s="0" t="n">
        <f aca="false">VLOOKUP($D2427,metadata!$B$2:$S$451,14,0)</f>
        <v>38.9166666666667</v>
      </c>
      <c r="R2427" s="0" t="n">
        <f aca="false">VLOOKUP($D2427,metadata!$B$2:$S$451,15,0)</f>
        <v>139.008333333333</v>
      </c>
      <c r="S2427" s="0" t="str">
        <f aca="false">VLOOKUP($D2427,metadata!$B$2:$S$451,16,0)</f>
        <v/>
      </c>
      <c r="T2427" s="0" t="str">
        <f aca="false">VLOOKUP($D2427,metadata!$B$2:$S$451,17,0)</f>
        <v/>
      </c>
      <c r="U2427" s="0" t="str">
        <f aca="false">VLOOKUP($D2427,metadata!$B$2:$S$451,18,0)</f>
        <v/>
      </c>
      <c r="V2427" s="0" t="n">
        <f aca="false">VLOOKUP($D2427,metadata!$B$2:$Z$451,19,0)</f>
        <v>578.5</v>
      </c>
      <c r="W2427" s="0" t="str">
        <f aca="false">VLOOKUP($D2427,metadata!$B$2:$Z$451,20,0)</f>
        <v>acc</v>
      </c>
      <c r="X2427" s="0" t="str">
        <f aca="false">VLOOKUP($D2427,metadata!$B$2:$Z$451,21,0)</f>
        <v/>
      </c>
      <c r="Y2427" s="0" t="str">
        <f aca="false">VLOOKUP($D2427,metadata!$B$2:$Z$451,22,0)</f>
        <v>55-17</v>
      </c>
      <c r="Z2427" s="0" t="str">
        <f aca="false">VLOOKUP($D2427,metadata!$B$2:$Z$451,23,0)</f>
        <v/>
      </c>
      <c r="AA2427" s="0" t="str">
        <f aca="false">VLOOKUP($D2427,metadata!$B$2:$Z$451,24,0)</f>
        <v/>
      </c>
      <c r="AB2427" s="0" t="str">
        <f aca="false">VLOOKUP($D2427,metadata!$B$2:$Z$451,25,0)</f>
        <v/>
      </c>
      <c r="AC2427" s="0" t="n">
        <v>14.0149253731343</v>
      </c>
      <c r="AD2427" s="0" t="n">
        <v>15.3892046238309</v>
      </c>
      <c r="AF2427" s="0" t="n">
        <f aca="false">IF(AE2427="",V2427,AE2427)</f>
        <v>578.5</v>
      </c>
      <c r="AG2427" s="0" t="n">
        <v>14.25</v>
      </c>
      <c r="AH2427" s="0" t="n">
        <v>2012</v>
      </c>
      <c r="AI2427" s="0" t="s">
        <v>37</v>
      </c>
      <c r="AJ2427" s="0" t="s">
        <v>37</v>
      </c>
    </row>
    <row r="2428" customFormat="false" ht="13.8" hidden="true" customHeight="false" outlineLevel="0" collapsed="false">
      <c r="C2428" s="0" t="n">
        <v>2438</v>
      </c>
      <c r="D2428" s="3" t="str">
        <f aca="false">VLOOKUP(C2428,$A$1:$B$451,2)</f>
        <v>55-SAK</v>
      </c>
      <c r="E2428" s="0" t="str">
        <f aca="false">VLOOKUP($D2428,metadata!$B$2:$S$451,2,0)</f>
        <v>Urbanski, J; Mogi, M; O'Donnell, D; DeCotiis, M; Toma, T; Armbruster, P</v>
      </c>
      <c r="F2428" s="0" t="str">
        <f aca="false">VLOOKUP($D2428,metadata!$B$2:$S$451,3,0)</f>
        <v>Rapid Adaptive Evolution of Photoperiodic Response during Invasion and Range Expansion across a Climatic Gradient</v>
      </c>
      <c r="G2428" s="0" t="str">
        <f aca="false">VLOOKUP($D2428,metadata!$B$2:$S$451,4,0)</f>
        <v>10.1086/664709</v>
      </c>
      <c r="H2428" s="0" t="str">
        <f aca="false">VLOOKUP($D2428,metadata!$B$2:$S$451,5,0)</f>
        <v>y</v>
      </c>
      <c r="I2428" s="0" t="str">
        <f aca="false">VLOOKUP($D2428,metadata!$B$2:$S$451,6,0)</f>
        <v>a</v>
      </c>
      <c r="J2428" s="0" t="str">
        <f aca="false">VLOOKUP($D2428,metadata!$B$2:$S$451,7,0)</f>
        <v>i</v>
      </c>
      <c r="K2428" s="0" t="n">
        <f aca="false">VLOOKUP($D2428,metadata!$B$2:$S$451,8,0)</f>
        <v>21</v>
      </c>
      <c r="L2428" s="0" t="n">
        <f aca="false">VLOOKUP($D2428,metadata!$B$2:$S$451,9,0)</f>
        <v>12</v>
      </c>
      <c r="M2428" s="0" t="str">
        <f aca="false">VLOOKUP($D2428,metadata!$B$2:$S$451,10,0)</f>
        <v/>
      </c>
      <c r="N2428" s="0" t="str">
        <f aca="false">VLOOKUP($D2428,metadata!$B$2:$S$451,11,0)</f>
        <v>Aedes albopictus</v>
      </c>
      <c r="O2428" s="0" t="str">
        <f aca="false">VLOOKUP($D2428,metadata!$B$2:$S$451,12,0)</f>
        <v>diptera</v>
      </c>
      <c r="P2428" s="0" t="str">
        <f aca="false">VLOOKUP($D2428,metadata!$B$2:$S$451,13,0)</f>
        <v>SAK</v>
      </c>
      <c r="Q2428" s="0" t="n">
        <f aca="false">VLOOKUP($D2428,metadata!$B$2:$S$451,14,0)</f>
        <v>38.9166666666667</v>
      </c>
      <c r="R2428" s="0" t="n">
        <f aca="false">VLOOKUP($D2428,metadata!$B$2:$S$451,15,0)</f>
        <v>139.008333333333</v>
      </c>
      <c r="S2428" s="0" t="str">
        <f aca="false">VLOOKUP($D2428,metadata!$B$2:$S$451,16,0)</f>
        <v/>
      </c>
      <c r="T2428" s="0" t="str">
        <f aca="false">VLOOKUP($D2428,metadata!$B$2:$S$451,17,0)</f>
        <v/>
      </c>
      <c r="U2428" s="0" t="str">
        <f aca="false">VLOOKUP($D2428,metadata!$B$2:$S$451,18,0)</f>
        <v/>
      </c>
      <c r="V2428" s="0" t="n">
        <f aca="false">VLOOKUP($D2428,metadata!$B$2:$Z$451,19,0)</f>
        <v>578.5</v>
      </c>
      <c r="W2428" s="0" t="str">
        <f aca="false">VLOOKUP($D2428,metadata!$B$2:$Z$451,20,0)</f>
        <v>acc</v>
      </c>
      <c r="X2428" s="0" t="str">
        <f aca="false">VLOOKUP($D2428,metadata!$B$2:$Z$451,21,0)</f>
        <v/>
      </c>
      <c r="Y2428" s="0" t="str">
        <f aca="false">VLOOKUP($D2428,metadata!$B$2:$Z$451,22,0)</f>
        <v>55-17</v>
      </c>
      <c r="Z2428" s="0" t="str">
        <f aca="false">VLOOKUP($D2428,metadata!$B$2:$Z$451,23,0)</f>
        <v/>
      </c>
      <c r="AA2428" s="0" t="str">
        <f aca="false">VLOOKUP($D2428,metadata!$B$2:$Z$451,24,0)</f>
        <v/>
      </c>
      <c r="AB2428" s="0" t="str">
        <f aca="false">VLOOKUP($D2428,metadata!$B$2:$Z$451,25,0)</f>
        <v/>
      </c>
      <c r="AC2428" s="0" t="n">
        <v>14.4925373134328</v>
      </c>
      <c r="AD2428" s="0" t="n">
        <v>4.33173779899027</v>
      </c>
      <c r="AF2428" s="0" t="n">
        <f aca="false">IF(AE2428="",V2428,AE2428)</f>
        <v>578.5</v>
      </c>
      <c r="AG2428" s="0" t="n">
        <v>14.5</v>
      </c>
      <c r="AH2428" s="0" t="n">
        <v>2012</v>
      </c>
      <c r="AI2428" s="0" t="s">
        <v>37</v>
      </c>
      <c r="AJ2428" s="0" t="s">
        <v>37</v>
      </c>
    </row>
    <row r="2429" customFormat="false" ht="13.8" hidden="true" customHeight="false" outlineLevel="0" collapsed="false">
      <c r="C2429" s="0" t="n">
        <v>2439</v>
      </c>
      <c r="D2429" s="3" t="str">
        <f aca="false">VLOOKUP(C2429,$A$1:$B$451,2)</f>
        <v>55-SAK</v>
      </c>
      <c r="E2429" s="0" t="str">
        <f aca="false">VLOOKUP($D2429,metadata!$B$2:$S$451,2,0)</f>
        <v>Urbanski, J; Mogi, M; O'Donnell, D; DeCotiis, M; Toma, T; Armbruster, P</v>
      </c>
      <c r="F2429" s="0" t="str">
        <f aca="false">VLOOKUP($D2429,metadata!$B$2:$S$451,3,0)</f>
        <v>Rapid Adaptive Evolution of Photoperiodic Response during Invasion and Range Expansion across a Climatic Gradient</v>
      </c>
      <c r="G2429" s="0" t="str">
        <f aca="false">VLOOKUP($D2429,metadata!$B$2:$S$451,4,0)</f>
        <v>10.1086/664709</v>
      </c>
      <c r="H2429" s="0" t="str">
        <f aca="false">VLOOKUP($D2429,metadata!$B$2:$S$451,5,0)</f>
        <v>y</v>
      </c>
      <c r="I2429" s="0" t="str">
        <f aca="false">VLOOKUP($D2429,metadata!$B$2:$S$451,6,0)</f>
        <v>a</v>
      </c>
      <c r="J2429" s="0" t="str">
        <f aca="false">VLOOKUP($D2429,metadata!$B$2:$S$451,7,0)</f>
        <v>i</v>
      </c>
      <c r="K2429" s="0" t="n">
        <f aca="false">VLOOKUP($D2429,metadata!$B$2:$S$451,8,0)</f>
        <v>21</v>
      </c>
      <c r="L2429" s="0" t="n">
        <f aca="false">VLOOKUP($D2429,metadata!$B$2:$S$451,9,0)</f>
        <v>12</v>
      </c>
      <c r="M2429" s="0" t="str">
        <f aca="false">VLOOKUP($D2429,metadata!$B$2:$S$451,10,0)</f>
        <v/>
      </c>
      <c r="N2429" s="0" t="str">
        <f aca="false">VLOOKUP($D2429,metadata!$B$2:$S$451,11,0)</f>
        <v>Aedes albopictus</v>
      </c>
      <c r="O2429" s="0" t="str">
        <f aca="false">VLOOKUP($D2429,metadata!$B$2:$S$451,12,0)</f>
        <v>diptera</v>
      </c>
      <c r="P2429" s="0" t="str">
        <f aca="false">VLOOKUP($D2429,metadata!$B$2:$S$451,13,0)</f>
        <v>SAK</v>
      </c>
      <c r="Q2429" s="0" t="n">
        <f aca="false">VLOOKUP($D2429,metadata!$B$2:$S$451,14,0)</f>
        <v>38.9166666666667</v>
      </c>
      <c r="R2429" s="0" t="n">
        <f aca="false">VLOOKUP($D2429,metadata!$B$2:$S$451,15,0)</f>
        <v>139.008333333333</v>
      </c>
      <c r="S2429" s="0" t="str">
        <f aca="false">VLOOKUP($D2429,metadata!$B$2:$S$451,16,0)</f>
        <v/>
      </c>
      <c r="T2429" s="0" t="str">
        <f aca="false">VLOOKUP($D2429,metadata!$B$2:$S$451,17,0)</f>
        <v/>
      </c>
      <c r="U2429" s="0" t="str">
        <f aca="false">VLOOKUP($D2429,metadata!$B$2:$S$451,18,0)</f>
        <v/>
      </c>
      <c r="V2429" s="0" t="n">
        <f aca="false">VLOOKUP($D2429,metadata!$B$2:$Z$451,19,0)</f>
        <v>578.5</v>
      </c>
      <c r="W2429" s="0" t="str">
        <f aca="false">VLOOKUP($D2429,metadata!$B$2:$Z$451,20,0)</f>
        <v>acc</v>
      </c>
      <c r="X2429" s="0" t="str">
        <f aca="false">VLOOKUP($D2429,metadata!$B$2:$Z$451,21,0)</f>
        <v/>
      </c>
      <c r="Y2429" s="0" t="str">
        <f aca="false">VLOOKUP($D2429,metadata!$B$2:$Z$451,22,0)</f>
        <v>55-17</v>
      </c>
      <c r="Z2429" s="0" t="str">
        <f aca="false">VLOOKUP($D2429,metadata!$B$2:$Z$451,23,0)</f>
        <v/>
      </c>
      <c r="AA2429" s="0" t="str">
        <f aca="false">VLOOKUP($D2429,metadata!$B$2:$Z$451,24,0)</f>
        <v/>
      </c>
      <c r="AB2429" s="0" t="str">
        <f aca="false">VLOOKUP($D2429,metadata!$B$2:$Z$451,25,0)</f>
        <v/>
      </c>
      <c r="AC2429" s="0" t="n">
        <v>16</v>
      </c>
      <c r="AD2429" s="0" t="n">
        <v>2.58780036968578</v>
      </c>
      <c r="AF2429" s="0" t="n">
        <f aca="false">IF(AE2429="",V2429,AE2429)</f>
        <v>578.5</v>
      </c>
      <c r="AG2429" s="0" t="n">
        <v>16</v>
      </c>
      <c r="AH2429" s="0" t="n">
        <v>2012</v>
      </c>
      <c r="AI2429" s="0" t="s">
        <v>37</v>
      </c>
      <c r="AJ2429" s="0" t="s">
        <v>37</v>
      </c>
    </row>
    <row r="2430" customFormat="false" ht="13.8" hidden="true" customHeight="false" outlineLevel="0" collapsed="false">
      <c r="C2430" s="0" t="n">
        <v>2440</v>
      </c>
      <c r="D2430" s="3" t="str">
        <f aca="false">VLOOKUP(C2430,$A$1:$B$451,2)</f>
        <v>55-TAN</v>
      </c>
      <c r="E2430" s="0" t="str">
        <f aca="false">VLOOKUP($D2430,metadata!$B$2:$S$451,2,0)</f>
        <v>Urbanski, J; Mogi, M; O'Donnell, D; DeCotiis, M; Toma, T; Armbruster, P</v>
      </c>
      <c r="F2430" s="0" t="str">
        <f aca="false">VLOOKUP($D2430,metadata!$B$2:$S$451,3,0)</f>
        <v>Rapid Adaptive Evolution of Photoperiodic Response during Invasion and Range Expansion across a Climatic Gradient</v>
      </c>
      <c r="G2430" s="0" t="str">
        <f aca="false">VLOOKUP($D2430,metadata!$B$2:$S$451,4,0)</f>
        <v>10.1086/664709</v>
      </c>
      <c r="H2430" s="0" t="str">
        <f aca="false">VLOOKUP($D2430,metadata!$B$2:$S$451,5,0)</f>
        <v>y</v>
      </c>
      <c r="I2430" s="0" t="str">
        <f aca="false">VLOOKUP($D2430,metadata!$B$2:$S$451,6,0)</f>
        <v>a</v>
      </c>
      <c r="J2430" s="0" t="str">
        <f aca="false">VLOOKUP($D2430,metadata!$B$2:$S$451,7,0)</f>
        <v>i</v>
      </c>
      <c r="K2430" s="0" t="n">
        <f aca="false">VLOOKUP($D2430,metadata!$B$2:$S$451,8,0)</f>
        <v>21</v>
      </c>
      <c r="L2430" s="0" t="n">
        <f aca="false">VLOOKUP($D2430,metadata!$B$2:$S$451,9,0)</f>
        <v>12</v>
      </c>
      <c r="M2430" s="0" t="str">
        <f aca="false">VLOOKUP($D2430,metadata!$B$2:$S$451,10,0)</f>
        <v/>
      </c>
      <c r="N2430" s="0" t="str">
        <f aca="false">VLOOKUP($D2430,metadata!$B$2:$S$451,11,0)</f>
        <v>Aedes albopictus</v>
      </c>
      <c r="O2430" s="0" t="str">
        <f aca="false">VLOOKUP($D2430,metadata!$B$2:$S$451,12,0)</f>
        <v>diptera</v>
      </c>
      <c r="P2430" s="0" t="str">
        <f aca="false">VLOOKUP($D2430,metadata!$B$2:$S$451,13,0)</f>
        <v>TAN</v>
      </c>
      <c r="Q2430" s="0" t="n">
        <f aca="false">VLOOKUP($D2430,metadata!$B$2:$S$451,14,0)</f>
        <v>30.7166666666667</v>
      </c>
      <c r="R2430" s="0" t="n">
        <f aca="false">VLOOKUP($D2430,metadata!$B$2:$S$451,15,0)</f>
        <v>130.966666666667</v>
      </c>
      <c r="S2430" s="0" t="str">
        <f aca="false">VLOOKUP($D2430,metadata!$B$2:$S$451,16,0)</f>
        <v/>
      </c>
      <c r="T2430" s="0" t="str">
        <f aca="false">VLOOKUP($D2430,metadata!$B$2:$S$451,17,0)</f>
        <v/>
      </c>
      <c r="U2430" s="0" t="str">
        <f aca="false">VLOOKUP($D2430,metadata!$B$2:$S$451,18,0)</f>
        <v/>
      </c>
      <c r="V2430" s="0" t="n">
        <f aca="false">VLOOKUP($D2430,metadata!$B$2:$Z$451,19,0)</f>
        <v>590.5</v>
      </c>
      <c r="W2430" s="0" t="str">
        <f aca="false">VLOOKUP($D2430,metadata!$B$2:$Z$451,20,0)</f>
        <v>acc</v>
      </c>
      <c r="X2430" s="0" t="str">
        <f aca="false">VLOOKUP($D2430,metadata!$B$2:$Z$451,21,0)</f>
        <v/>
      </c>
      <c r="Y2430" s="0" t="str">
        <f aca="false">VLOOKUP($D2430,metadata!$B$2:$Z$451,22,0)</f>
        <v>55-18</v>
      </c>
      <c r="Z2430" s="0" t="str">
        <f aca="false">VLOOKUP($D2430,metadata!$B$2:$Z$451,23,0)</f>
        <v/>
      </c>
      <c r="AA2430" s="0" t="str">
        <f aca="false">VLOOKUP($D2430,metadata!$B$2:$Z$451,24,0)</f>
        <v/>
      </c>
      <c r="AB2430" s="0" t="str">
        <f aca="false">VLOOKUP($D2430,metadata!$B$2:$Z$451,25,0)</f>
        <v/>
      </c>
      <c r="AC2430" s="0" t="n">
        <v>8</v>
      </c>
      <c r="AD2430" s="0" t="n">
        <v>96.2468357990662</v>
      </c>
      <c r="AF2430" s="0" t="n">
        <f aca="false">IF(AE2430="",V2430,AE2430)</f>
        <v>590.5</v>
      </c>
      <c r="AG2430" s="0" t="n">
        <v>8</v>
      </c>
      <c r="AH2430" s="0" t="n">
        <v>2012</v>
      </c>
      <c r="AI2430" s="0" t="s">
        <v>37</v>
      </c>
      <c r="AJ2430" s="0" t="s">
        <v>37</v>
      </c>
    </row>
    <row r="2431" customFormat="false" ht="13.8" hidden="true" customHeight="false" outlineLevel="0" collapsed="false">
      <c r="C2431" s="0" t="n">
        <v>2441</v>
      </c>
      <c r="D2431" s="3" t="str">
        <f aca="false">VLOOKUP(C2431,$A$1:$B$451,2)</f>
        <v>55-TAN</v>
      </c>
      <c r="E2431" s="0" t="str">
        <f aca="false">VLOOKUP($D2431,metadata!$B$2:$S$451,2,0)</f>
        <v>Urbanski, J; Mogi, M; O'Donnell, D; DeCotiis, M; Toma, T; Armbruster, P</v>
      </c>
      <c r="F2431" s="0" t="str">
        <f aca="false">VLOOKUP($D2431,metadata!$B$2:$S$451,3,0)</f>
        <v>Rapid Adaptive Evolution of Photoperiodic Response during Invasion and Range Expansion across a Climatic Gradient</v>
      </c>
      <c r="G2431" s="0" t="str">
        <f aca="false">VLOOKUP($D2431,metadata!$B$2:$S$451,4,0)</f>
        <v>10.1086/664709</v>
      </c>
      <c r="H2431" s="0" t="str">
        <f aca="false">VLOOKUP($D2431,metadata!$B$2:$S$451,5,0)</f>
        <v>y</v>
      </c>
      <c r="I2431" s="0" t="str">
        <f aca="false">VLOOKUP($D2431,metadata!$B$2:$S$451,6,0)</f>
        <v>a</v>
      </c>
      <c r="J2431" s="0" t="str">
        <f aca="false">VLOOKUP($D2431,metadata!$B$2:$S$451,7,0)</f>
        <v>i</v>
      </c>
      <c r="K2431" s="0" t="n">
        <f aca="false">VLOOKUP($D2431,metadata!$B$2:$S$451,8,0)</f>
        <v>21</v>
      </c>
      <c r="L2431" s="0" t="n">
        <f aca="false">VLOOKUP($D2431,metadata!$B$2:$S$451,9,0)</f>
        <v>12</v>
      </c>
      <c r="M2431" s="0" t="str">
        <f aca="false">VLOOKUP($D2431,metadata!$B$2:$S$451,10,0)</f>
        <v/>
      </c>
      <c r="N2431" s="0" t="str">
        <f aca="false">VLOOKUP($D2431,metadata!$B$2:$S$451,11,0)</f>
        <v>Aedes albopictus</v>
      </c>
      <c r="O2431" s="0" t="str">
        <f aca="false">VLOOKUP($D2431,metadata!$B$2:$S$451,12,0)</f>
        <v>diptera</v>
      </c>
      <c r="P2431" s="0" t="str">
        <f aca="false">VLOOKUP($D2431,metadata!$B$2:$S$451,13,0)</f>
        <v>TAN</v>
      </c>
      <c r="Q2431" s="0" t="n">
        <f aca="false">VLOOKUP($D2431,metadata!$B$2:$S$451,14,0)</f>
        <v>30.7166666666667</v>
      </c>
      <c r="R2431" s="0" t="n">
        <f aca="false">VLOOKUP($D2431,metadata!$B$2:$S$451,15,0)</f>
        <v>130.966666666667</v>
      </c>
      <c r="S2431" s="0" t="str">
        <f aca="false">VLOOKUP($D2431,metadata!$B$2:$S$451,16,0)</f>
        <v/>
      </c>
      <c r="T2431" s="0" t="str">
        <f aca="false">VLOOKUP($D2431,metadata!$B$2:$S$451,17,0)</f>
        <v/>
      </c>
      <c r="U2431" s="0" t="str">
        <f aca="false">VLOOKUP($D2431,metadata!$B$2:$S$451,18,0)</f>
        <v/>
      </c>
      <c r="V2431" s="0" t="n">
        <f aca="false">VLOOKUP($D2431,metadata!$B$2:$Z$451,19,0)</f>
        <v>590.5</v>
      </c>
      <c r="W2431" s="0" t="str">
        <f aca="false">VLOOKUP($D2431,metadata!$B$2:$Z$451,20,0)</f>
        <v>acc</v>
      </c>
      <c r="X2431" s="0" t="str">
        <f aca="false">VLOOKUP($D2431,metadata!$B$2:$Z$451,21,0)</f>
        <v/>
      </c>
      <c r="Y2431" s="0" t="str">
        <f aca="false">VLOOKUP($D2431,metadata!$B$2:$Z$451,22,0)</f>
        <v>55-18</v>
      </c>
      <c r="Z2431" s="0" t="str">
        <f aca="false">VLOOKUP($D2431,metadata!$B$2:$Z$451,23,0)</f>
        <v/>
      </c>
      <c r="AA2431" s="0" t="str">
        <f aca="false">VLOOKUP($D2431,metadata!$B$2:$Z$451,24,0)</f>
        <v/>
      </c>
      <c r="AB2431" s="0" t="str">
        <f aca="false">VLOOKUP($D2431,metadata!$B$2:$Z$451,25,0)</f>
        <v/>
      </c>
      <c r="AC2431" s="0" t="n">
        <v>12</v>
      </c>
      <c r="AD2431" s="0" t="n">
        <v>81.5649434662766</v>
      </c>
      <c r="AF2431" s="0" t="n">
        <f aca="false">IF(AE2431="",V2431,AE2431)</f>
        <v>590.5</v>
      </c>
      <c r="AG2431" s="0" t="n">
        <v>12</v>
      </c>
      <c r="AH2431" s="0" t="n">
        <v>2012</v>
      </c>
      <c r="AI2431" s="0" t="s">
        <v>37</v>
      </c>
      <c r="AJ2431" s="0" t="s">
        <v>37</v>
      </c>
    </row>
    <row r="2432" customFormat="false" ht="13.8" hidden="true" customHeight="false" outlineLevel="0" collapsed="false">
      <c r="C2432" s="0" t="n">
        <v>2442</v>
      </c>
      <c r="D2432" s="3" t="str">
        <f aca="false">VLOOKUP(C2432,$A$1:$B$451,2)</f>
        <v>55-TAN</v>
      </c>
      <c r="E2432" s="0" t="str">
        <f aca="false">VLOOKUP($D2432,metadata!$B$2:$S$451,2,0)</f>
        <v>Urbanski, J; Mogi, M; O'Donnell, D; DeCotiis, M; Toma, T; Armbruster, P</v>
      </c>
      <c r="F2432" s="0" t="str">
        <f aca="false">VLOOKUP($D2432,metadata!$B$2:$S$451,3,0)</f>
        <v>Rapid Adaptive Evolution of Photoperiodic Response during Invasion and Range Expansion across a Climatic Gradient</v>
      </c>
      <c r="G2432" s="0" t="str">
        <f aca="false">VLOOKUP($D2432,metadata!$B$2:$S$451,4,0)</f>
        <v>10.1086/664709</v>
      </c>
      <c r="H2432" s="0" t="str">
        <f aca="false">VLOOKUP($D2432,metadata!$B$2:$S$451,5,0)</f>
        <v>y</v>
      </c>
      <c r="I2432" s="0" t="str">
        <f aca="false">VLOOKUP($D2432,metadata!$B$2:$S$451,6,0)</f>
        <v>a</v>
      </c>
      <c r="J2432" s="0" t="str">
        <f aca="false">VLOOKUP($D2432,metadata!$B$2:$S$451,7,0)</f>
        <v>i</v>
      </c>
      <c r="K2432" s="0" t="n">
        <f aca="false">VLOOKUP($D2432,metadata!$B$2:$S$451,8,0)</f>
        <v>21</v>
      </c>
      <c r="L2432" s="0" t="n">
        <f aca="false">VLOOKUP($D2432,metadata!$B$2:$S$451,9,0)</f>
        <v>12</v>
      </c>
      <c r="M2432" s="0" t="str">
        <f aca="false">VLOOKUP($D2432,metadata!$B$2:$S$451,10,0)</f>
        <v/>
      </c>
      <c r="N2432" s="0" t="str">
        <f aca="false">VLOOKUP($D2432,metadata!$B$2:$S$451,11,0)</f>
        <v>Aedes albopictus</v>
      </c>
      <c r="O2432" s="0" t="str">
        <f aca="false">VLOOKUP($D2432,metadata!$B$2:$S$451,12,0)</f>
        <v>diptera</v>
      </c>
      <c r="P2432" s="0" t="str">
        <f aca="false">VLOOKUP($D2432,metadata!$B$2:$S$451,13,0)</f>
        <v>TAN</v>
      </c>
      <c r="Q2432" s="0" t="n">
        <f aca="false">VLOOKUP($D2432,metadata!$B$2:$S$451,14,0)</f>
        <v>30.7166666666667</v>
      </c>
      <c r="R2432" s="0" t="n">
        <f aca="false">VLOOKUP($D2432,metadata!$B$2:$S$451,15,0)</f>
        <v>130.966666666667</v>
      </c>
      <c r="S2432" s="0" t="str">
        <f aca="false">VLOOKUP($D2432,metadata!$B$2:$S$451,16,0)</f>
        <v/>
      </c>
      <c r="T2432" s="0" t="str">
        <f aca="false">VLOOKUP($D2432,metadata!$B$2:$S$451,17,0)</f>
        <v/>
      </c>
      <c r="U2432" s="0" t="str">
        <f aca="false">VLOOKUP($D2432,metadata!$B$2:$S$451,18,0)</f>
        <v/>
      </c>
      <c r="V2432" s="0" t="n">
        <f aca="false">VLOOKUP($D2432,metadata!$B$2:$Z$451,19,0)</f>
        <v>590.5</v>
      </c>
      <c r="W2432" s="0" t="str">
        <f aca="false">VLOOKUP($D2432,metadata!$B$2:$Z$451,20,0)</f>
        <v>acc</v>
      </c>
      <c r="X2432" s="0" t="str">
        <f aca="false">VLOOKUP($D2432,metadata!$B$2:$Z$451,21,0)</f>
        <v/>
      </c>
      <c r="Y2432" s="0" t="str">
        <f aca="false">VLOOKUP($D2432,metadata!$B$2:$Z$451,22,0)</f>
        <v>55-18</v>
      </c>
      <c r="Z2432" s="0" t="str">
        <f aca="false">VLOOKUP($D2432,metadata!$B$2:$Z$451,23,0)</f>
        <v/>
      </c>
      <c r="AA2432" s="0" t="str">
        <f aca="false">VLOOKUP($D2432,metadata!$B$2:$Z$451,24,0)</f>
        <v/>
      </c>
      <c r="AB2432" s="0" t="str">
        <f aca="false">VLOOKUP($D2432,metadata!$B$2:$Z$451,25,0)</f>
        <v/>
      </c>
      <c r="AC2432" s="0" t="n">
        <v>12.5241379310344</v>
      </c>
      <c r="AD2432" s="0" t="n">
        <v>62.3367272318164</v>
      </c>
      <c r="AF2432" s="0" t="n">
        <f aca="false">IF(AE2432="",V2432,AE2432)</f>
        <v>590.5</v>
      </c>
      <c r="AG2432" s="0" t="n">
        <v>12.5</v>
      </c>
      <c r="AH2432" s="0" t="n">
        <v>2012</v>
      </c>
      <c r="AI2432" s="0" t="s">
        <v>37</v>
      </c>
      <c r="AJ2432" s="0" t="s">
        <v>37</v>
      </c>
    </row>
    <row r="2433" customFormat="false" ht="13.8" hidden="true" customHeight="false" outlineLevel="0" collapsed="false">
      <c r="C2433" s="0" t="n">
        <v>2443</v>
      </c>
      <c r="D2433" s="3" t="str">
        <f aca="false">VLOOKUP(C2433,$A$1:$B$451,2)</f>
        <v>55-TAN</v>
      </c>
      <c r="E2433" s="0" t="str">
        <f aca="false">VLOOKUP($D2433,metadata!$B$2:$S$451,2,0)</f>
        <v>Urbanski, J; Mogi, M; O'Donnell, D; DeCotiis, M; Toma, T; Armbruster, P</v>
      </c>
      <c r="F2433" s="0" t="str">
        <f aca="false">VLOOKUP($D2433,metadata!$B$2:$S$451,3,0)</f>
        <v>Rapid Adaptive Evolution of Photoperiodic Response during Invasion and Range Expansion across a Climatic Gradient</v>
      </c>
      <c r="G2433" s="0" t="str">
        <f aca="false">VLOOKUP($D2433,metadata!$B$2:$S$451,4,0)</f>
        <v>10.1086/664709</v>
      </c>
      <c r="H2433" s="0" t="str">
        <f aca="false">VLOOKUP($D2433,metadata!$B$2:$S$451,5,0)</f>
        <v>y</v>
      </c>
      <c r="I2433" s="0" t="str">
        <f aca="false">VLOOKUP($D2433,metadata!$B$2:$S$451,6,0)</f>
        <v>a</v>
      </c>
      <c r="J2433" s="0" t="str">
        <f aca="false">VLOOKUP($D2433,metadata!$B$2:$S$451,7,0)</f>
        <v>i</v>
      </c>
      <c r="K2433" s="0" t="n">
        <f aca="false">VLOOKUP($D2433,metadata!$B$2:$S$451,8,0)</f>
        <v>21</v>
      </c>
      <c r="L2433" s="0" t="n">
        <f aca="false">VLOOKUP($D2433,metadata!$B$2:$S$451,9,0)</f>
        <v>12</v>
      </c>
      <c r="M2433" s="0" t="str">
        <f aca="false">VLOOKUP($D2433,metadata!$B$2:$S$451,10,0)</f>
        <v/>
      </c>
      <c r="N2433" s="0" t="str">
        <f aca="false">VLOOKUP($D2433,metadata!$B$2:$S$451,11,0)</f>
        <v>Aedes albopictus</v>
      </c>
      <c r="O2433" s="0" t="str">
        <f aca="false">VLOOKUP($D2433,metadata!$B$2:$S$451,12,0)</f>
        <v>diptera</v>
      </c>
      <c r="P2433" s="0" t="str">
        <f aca="false">VLOOKUP($D2433,metadata!$B$2:$S$451,13,0)</f>
        <v>TAN</v>
      </c>
      <c r="Q2433" s="0" t="n">
        <f aca="false">VLOOKUP($D2433,metadata!$B$2:$S$451,14,0)</f>
        <v>30.7166666666667</v>
      </c>
      <c r="R2433" s="0" t="n">
        <f aca="false">VLOOKUP($D2433,metadata!$B$2:$S$451,15,0)</f>
        <v>130.966666666667</v>
      </c>
      <c r="S2433" s="0" t="str">
        <f aca="false">VLOOKUP($D2433,metadata!$B$2:$S$451,16,0)</f>
        <v/>
      </c>
      <c r="T2433" s="0" t="str">
        <f aca="false">VLOOKUP($D2433,metadata!$B$2:$S$451,17,0)</f>
        <v/>
      </c>
      <c r="U2433" s="0" t="str">
        <f aca="false">VLOOKUP($D2433,metadata!$B$2:$S$451,18,0)</f>
        <v/>
      </c>
      <c r="V2433" s="0" t="n">
        <f aca="false">VLOOKUP($D2433,metadata!$B$2:$Z$451,19,0)</f>
        <v>590.5</v>
      </c>
      <c r="W2433" s="0" t="str">
        <f aca="false">VLOOKUP($D2433,metadata!$B$2:$Z$451,20,0)</f>
        <v>acc</v>
      </c>
      <c r="X2433" s="0" t="str">
        <f aca="false">VLOOKUP($D2433,metadata!$B$2:$Z$451,21,0)</f>
        <v/>
      </c>
      <c r="Y2433" s="0" t="str">
        <f aca="false">VLOOKUP($D2433,metadata!$B$2:$Z$451,22,0)</f>
        <v>55-18</v>
      </c>
      <c r="Z2433" s="0" t="str">
        <f aca="false">VLOOKUP($D2433,metadata!$B$2:$Z$451,23,0)</f>
        <v/>
      </c>
      <c r="AA2433" s="0" t="str">
        <f aca="false">VLOOKUP($D2433,metadata!$B$2:$Z$451,24,0)</f>
        <v/>
      </c>
      <c r="AB2433" s="0" t="str">
        <f aca="false">VLOOKUP($D2433,metadata!$B$2:$Z$451,25,0)</f>
        <v/>
      </c>
      <c r="AC2433" s="0" t="n">
        <v>12.7586206896551</v>
      </c>
      <c r="AD2433" s="0" t="n">
        <v>42.1179051583506</v>
      </c>
      <c r="AF2433" s="0" t="n">
        <f aca="false">IF(AE2433="",V2433,AE2433)</f>
        <v>590.5</v>
      </c>
      <c r="AG2433" s="0" t="n">
        <v>12.75</v>
      </c>
      <c r="AH2433" s="0" t="n">
        <v>2012</v>
      </c>
      <c r="AI2433" s="0" t="s">
        <v>37</v>
      </c>
      <c r="AJ2433" s="0" t="s">
        <v>37</v>
      </c>
    </row>
    <row r="2434" customFormat="false" ht="13.8" hidden="true" customHeight="false" outlineLevel="0" collapsed="false">
      <c r="C2434" s="0" t="n">
        <v>2444</v>
      </c>
      <c r="D2434" s="3" t="str">
        <f aca="false">VLOOKUP(C2434,$A$1:$B$451,2)</f>
        <v>55-TAN</v>
      </c>
      <c r="E2434" s="0" t="str">
        <f aca="false">VLOOKUP($D2434,metadata!$B$2:$S$451,2,0)</f>
        <v>Urbanski, J; Mogi, M; O'Donnell, D; DeCotiis, M; Toma, T; Armbruster, P</v>
      </c>
      <c r="F2434" s="0" t="str">
        <f aca="false">VLOOKUP($D2434,metadata!$B$2:$S$451,3,0)</f>
        <v>Rapid Adaptive Evolution of Photoperiodic Response during Invasion and Range Expansion across a Climatic Gradient</v>
      </c>
      <c r="G2434" s="0" t="str">
        <f aca="false">VLOOKUP($D2434,metadata!$B$2:$S$451,4,0)</f>
        <v>10.1086/664709</v>
      </c>
      <c r="H2434" s="0" t="str">
        <f aca="false">VLOOKUP($D2434,metadata!$B$2:$S$451,5,0)</f>
        <v>y</v>
      </c>
      <c r="I2434" s="0" t="str">
        <f aca="false">VLOOKUP($D2434,metadata!$B$2:$S$451,6,0)</f>
        <v>a</v>
      </c>
      <c r="J2434" s="0" t="str">
        <f aca="false">VLOOKUP($D2434,metadata!$B$2:$S$451,7,0)</f>
        <v>i</v>
      </c>
      <c r="K2434" s="0" t="n">
        <f aca="false">VLOOKUP($D2434,metadata!$B$2:$S$451,8,0)</f>
        <v>21</v>
      </c>
      <c r="L2434" s="0" t="n">
        <f aca="false">VLOOKUP($D2434,metadata!$B$2:$S$451,9,0)</f>
        <v>12</v>
      </c>
      <c r="M2434" s="0" t="str">
        <f aca="false">VLOOKUP($D2434,metadata!$B$2:$S$451,10,0)</f>
        <v/>
      </c>
      <c r="N2434" s="0" t="str">
        <f aca="false">VLOOKUP($D2434,metadata!$B$2:$S$451,11,0)</f>
        <v>Aedes albopictus</v>
      </c>
      <c r="O2434" s="0" t="str">
        <f aca="false">VLOOKUP($D2434,metadata!$B$2:$S$451,12,0)</f>
        <v>diptera</v>
      </c>
      <c r="P2434" s="0" t="str">
        <f aca="false">VLOOKUP($D2434,metadata!$B$2:$S$451,13,0)</f>
        <v>TAN</v>
      </c>
      <c r="Q2434" s="0" t="n">
        <f aca="false">VLOOKUP($D2434,metadata!$B$2:$S$451,14,0)</f>
        <v>30.7166666666667</v>
      </c>
      <c r="R2434" s="0" t="n">
        <f aca="false">VLOOKUP($D2434,metadata!$B$2:$S$451,15,0)</f>
        <v>130.966666666667</v>
      </c>
      <c r="S2434" s="0" t="str">
        <f aca="false">VLOOKUP($D2434,metadata!$B$2:$S$451,16,0)</f>
        <v/>
      </c>
      <c r="T2434" s="0" t="str">
        <f aca="false">VLOOKUP($D2434,metadata!$B$2:$S$451,17,0)</f>
        <v/>
      </c>
      <c r="U2434" s="0" t="str">
        <f aca="false">VLOOKUP($D2434,metadata!$B$2:$S$451,18,0)</f>
        <v/>
      </c>
      <c r="V2434" s="0" t="n">
        <f aca="false">VLOOKUP($D2434,metadata!$B$2:$Z$451,19,0)</f>
        <v>590.5</v>
      </c>
      <c r="W2434" s="0" t="str">
        <f aca="false">VLOOKUP($D2434,metadata!$B$2:$Z$451,20,0)</f>
        <v>acc</v>
      </c>
      <c r="X2434" s="0" t="str">
        <f aca="false">VLOOKUP($D2434,metadata!$B$2:$Z$451,21,0)</f>
        <v/>
      </c>
      <c r="Y2434" s="0" t="str">
        <f aca="false">VLOOKUP($D2434,metadata!$B$2:$Z$451,22,0)</f>
        <v>55-18</v>
      </c>
      <c r="Z2434" s="0" t="str">
        <f aca="false">VLOOKUP($D2434,metadata!$B$2:$Z$451,23,0)</f>
        <v/>
      </c>
      <c r="AA2434" s="0" t="str">
        <f aca="false">VLOOKUP($D2434,metadata!$B$2:$Z$451,24,0)</f>
        <v/>
      </c>
      <c r="AB2434" s="0" t="str">
        <f aca="false">VLOOKUP($D2434,metadata!$B$2:$Z$451,25,0)</f>
        <v/>
      </c>
      <c r="AC2434" s="0" t="n">
        <v>13.0068965517241</v>
      </c>
      <c r="AD2434" s="0" t="n">
        <v>24.1834955279293</v>
      </c>
      <c r="AF2434" s="0" t="n">
        <f aca="false">IF(AE2434="",V2434,AE2434)</f>
        <v>590.5</v>
      </c>
      <c r="AG2434" s="0" t="n">
        <v>13</v>
      </c>
      <c r="AH2434" s="0" t="n">
        <v>2012</v>
      </c>
      <c r="AI2434" s="0" t="s">
        <v>37</v>
      </c>
      <c r="AJ2434" s="0" t="s">
        <v>37</v>
      </c>
    </row>
    <row r="2435" customFormat="false" ht="13.8" hidden="true" customHeight="false" outlineLevel="0" collapsed="false">
      <c r="C2435" s="0" t="n">
        <v>2445</v>
      </c>
      <c r="D2435" s="3" t="str">
        <f aca="false">VLOOKUP(C2435,$A$1:$B$451,2)</f>
        <v>55-TAN</v>
      </c>
      <c r="E2435" s="0" t="str">
        <f aca="false">VLOOKUP($D2435,metadata!$B$2:$S$451,2,0)</f>
        <v>Urbanski, J; Mogi, M; O'Donnell, D; DeCotiis, M; Toma, T; Armbruster, P</v>
      </c>
      <c r="F2435" s="0" t="str">
        <f aca="false">VLOOKUP($D2435,metadata!$B$2:$S$451,3,0)</f>
        <v>Rapid Adaptive Evolution of Photoperiodic Response during Invasion and Range Expansion across a Climatic Gradient</v>
      </c>
      <c r="G2435" s="0" t="str">
        <f aca="false">VLOOKUP($D2435,metadata!$B$2:$S$451,4,0)</f>
        <v>10.1086/664709</v>
      </c>
      <c r="H2435" s="0" t="str">
        <f aca="false">VLOOKUP($D2435,metadata!$B$2:$S$451,5,0)</f>
        <v>y</v>
      </c>
      <c r="I2435" s="0" t="str">
        <f aca="false">VLOOKUP($D2435,metadata!$B$2:$S$451,6,0)</f>
        <v>a</v>
      </c>
      <c r="J2435" s="0" t="str">
        <f aca="false">VLOOKUP($D2435,metadata!$B$2:$S$451,7,0)</f>
        <v>i</v>
      </c>
      <c r="K2435" s="0" t="n">
        <f aca="false">VLOOKUP($D2435,metadata!$B$2:$S$451,8,0)</f>
        <v>21</v>
      </c>
      <c r="L2435" s="0" t="n">
        <f aca="false">VLOOKUP($D2435,metadata!$B$2:$S$451,9,0)</f>
        <v>12</v>
      </c>
      <c r="M2435" s="0" t="str">
        <f aca="false">VLOOKUP($D2435,metadata!$B$2:$S$451,10,0)</f>
        <v/>
      </c>
      <c r="N2435" s="0" t="str">
        <f aca="false">VLOOKUP($D2435,metadata!$B$2:$S$451,11,0)</f>
        <v>Aedes albopictus</v>
      </c>
      <c r="O2435" s="0" t="str">
        <f aca="false">VLOOKUP($D2435,metadata!$B$2:$S$451,12,0)</f>
        <v>diptera</v>
      </c>
      <c r="P2435" s="0" t="str">
        <f aca="false">VLOOKUP($D2435,metadata!$B$2:$S$451,13,0)</f>
        <v>TAN</v>
      </c>
      <c r="Q2435" s="0" t="n">
        <f aca="false">VLOOKUP($D2435,metadata!$B$2:$S$451,14,0)</f>
        <v>30.7166666666667</v>
      </c>
      <c r="R2435" s="0" t="n">
        <f aca="false">VLOOKUP($D2435,metadata!$B$2:$S$451,15,0)</f>
        <v>130.966666666667</v>
      </c>
      <c r="S2435" s="0" t="str">
        <f aca="false">VLOOKUP($D2435,metadata!$B$2:$S$451,16,0)</f>
        <v/>
      </c>
      <c r="T2435" s="0" t="str">
        <f aca="false">VLOOKUP($D2435,metadata!$B$2:$S$451,17,0)</f>
        <v/>
      </c>
      <c r="U2435" s="0" t="str">
        <f aca="false">VLOOKUP($D2435,metadata!$B$2:$S$451,18,0)</f>
        <v/>
      </c>
      <c r="V2435" s="0" t="n">
        <f aca="false">VLOOKUP($D2435,metadata!$B$2:$Z$451,19,0)</f>
        <v>590.5</v>
      </c>
      <c r="W2435" s="0" t="str">
        <f aca="false">VLOOKUP($D2435,metadata!$B$2:$Z$451,20,0)</f>
        <v>acc</v>
      </c>
      <c r="X2435" s="0" t="str">
        <f aca="false">VLOOKUP($D2435,metadata!$B$2:$Z$451,21,0)</f>
        <v/>
      </c>
      <c r="Y2435" s="0" t="str">
        <f aca="false">VLOOKUP($D2435,metadata!$B$2:$Z$451,22,0)</f>
        <v>55-18</v>
      </c>
      <c r="Z2435" s="0" t="str">
        <f aca="false">VLOOKUP($D2435,metadata!$B$2:$Z$451,23,0)</f>
        <v/>
      </c>
      <c r="AA2435" s="0" t="str">
        <f aca="false">VLOOKUP($D2435,metadata!$B$2:$Z$451,24,0)</f>
        <v/>
      </c>
      <c r="AB2435" s="0" t="str">
        <f aca="false">VLOOKUP($D2435,metadata!$B$2:$Z$451,25,0)</f>
        <v/>
      </c>
      <c r="AC2435" s="0" t="n">
        <v>13.2413793103448</v>
      </c>
      <c r="AD2435" s="0" t="n">
        <v>14.4051302244473</v>
      </c>
      <c r="AF2435" s="0" t="n">
        <f aca="false">IF(AE2435="",V2435,AE2435)</f>
        <v>590.5</v>
      </c>
      <c r="AG2435" s="0" t="n">
        <v>13.25</v>
      </c>
      <c r="AH2435" s="0" t="n">
        <v>2012</v>
      </c>
      <c r="AI2435" s="0" t="s">
        <v>37</v>
      </c>
      <c r="AJ2435" s="0" t="s">
        <v>37</v>
      </c>
    </row>
    <row r="2436" customFormat="false" ht="13.8" hidden="true" customHeight="false" outlineLevel="0" collapsed="false">
      <c r="C2436" s="0" t="n">
        <v>2446</v>
      </c>
      <c r="D2436" s="3" t="str">
        <f aca="false">VLOOKUP(C2436,$A$1:$B$451,2)</f>
        <v>55-TAN</v>
      </c>
      <c r="E2436" s="0" t="str">
        <f aca="false">VLOOKUP($D2436,metadata!$B$2:$S$451,2,0)</f>
        <v>Urbanski, J; Mogi, M; O'Donnell, D; DeCotiis, M; Toma, T; Armbruster, P</v>
      </c>
      <c r="F2436" s="0" t="str">
        <f aca="false">VLOOKUP($D2436,metadata!$B$2:$S$451,3,0)</f>
        <v>Rapid Adaptive Evolution of Photoperiodic Response during Invasion and Range Expansion across a Climatic Gradient</v>
      </c>
      <c r="G2436" s="0" t="str">
        <f aca="false">VLOOKUP($D2436,metadata!$B$2:$S$451,4,0)</f>
        <v>10.1086/664709</v>
      </c>
      <c r="H2436" s="0" t="str">
        <f aca="false">VLOOKUP($D2436,metadata!$B$2:$S$451,5,0)</f>
        <v>y</v>
      </c>
      <c r="I2436" s="0" t="str">
        <f aca="false">VLOOKUP($D2436,metadata!$B$2:$S$451,6,0)</f>
        <v>a</v>
      </c>
      <c r="J2436" s="0" t="str">
        <f aca="false">VLOOKUP($D2436,metadata!$B$2:$S$451,7,0)</f>
        <v>i</v>
      </c>
      <c r="K2436" s="0" t="n">
        <f aca="false">VLOOKUP($D2436,metadata!$B$2:$S$451,8,0)</f>
        <v>21</v>
      </c>
      <c r="L2436" s="0" t="n">
        <f aca="false">VLOOKUP($D2436,metadata!$B$2:$S$451,9,0)</f>
        <v>12</v>
      </c>
      <c r="M2436" s="0" t="str">
        <f aca="false">VLOOKUP($D2436,metadata!$B$2:$S$451,10,0)</f>
        <v/>
      </c>
      <c r="N2436" s="0" t="str">
        <f aca="false">VLOOKUP($D2436,metadata!$B$2:$S$451,11,0)</f>
        <v>Aedes albopictus</v>
      </c>
      <c r="O2436" s="0" t="str">
        <f aca="false">VLOOKUP($D2436,metadata!$B$2:$S$451,12,0)</f>
        <v>diptera</v>
      </c>
      <c r="P2436" s="0" t="str">
        <f aca="false">VLOOKUP($D2436,metadata!$B$2:$S$451,13,0)</f>
        <v>TAN</v>
      </c>
      <c r="Q2436" s="0" t="n">
        <f aca="false">VLOOKUP($D2436,metadata!$B$2:$S$451,14,0)</f>
        <v>30.7166666666667</v>
      </c>
      <c r="R2436" s="0" t="n">
        <f aca="false">VLOOKUP($D2436,metadata!$B$2:$S$451,15,0)</f>
        <v>130.966666666667</v>
      </c>
      <c r="S2436" s="0" t="str">
        <f aca="false">VLOOKUP($D2436,metadata!$B$2:$S$451,16,0)</f>
        <v/>
      </c>
      <c r="T2436" s="0" t="str">
        <f aca="false">VLOOKUP($D2436,metadata!$B$2:$S$451,17,0)</f>
        <v/>
      </c>
      <c r="U2436" s="0" t="str">
        <f aca="false">VLOOKUP($D2436,metadata!$B$2:$S$451,18,0)</f>
        <v/>
      </c>
      <c r="V2436" s="0" t="n">
        <f aca="false">VLOOKUP($D2436,metadata!$B$2:$Z$451,19,0)</f>
        <v>590.5</v>
      </c>
      <c r="W2436" s="0" t="str">
        <f aca="false">VLOOKUP($D2436,metadata!$B$2:$Z$451,20,0)</f>
        <v>acc</v>
      </c>
      <c r="X2436" s="0" t="str">
        <f aca="false">VLOOKUP($D2436,metadata!$B$2:$Z$451,21,0)</f>
        <v/>
      </c>
      <c r="Y2436" s="0" t="str">
        <f aca="false">VLOOKUP($D2436,metadata!$B$2:$Z$451,22,0)</f>
        <v>55-18</v>
      </c>
      <c r="Z2436" s="0" t="str">
        <f aca="false">VLOOKUP($D2436,metadata!$B$2:$Z$451,23,0)</f>
        <v/>
      </c>
      <c r="AA2436" s="0" t="str">
        <f aca="false">VLOOKUP($D2436,metadata!$B$2:$Z$451,24,0)</f>
        <v/>
      </c>
      <c r="AB2436" s="0" t="str">
        <f aca="false">VLOOKUP($D2436,metadata!$B$2:$Z$451,25,0)</f>
        <v/>
      </c>
      <c r="AC2436" s="0" t="n">
        <v>13.4758620689655</v>
      </c>
      <c r="AD2436" s="0" t="n">
        <v>7.40001125049219</v>
      </c>
      <c r="AF2436" s="0" t="n">
        <f aca="false">IF(AE2436="",V2436,AE2436)</f>
        <v>590.5</v>
      </c>
      <c r="AG2436" s="0" t="n">
        <v>13.5</v>
      </c>
      <c r="AH2436" s="0" t="n">
        <v>2012</v>
      </c>
      <c r="AI2436" s="0" t="s">
        <v>37</v>
      </c>
      <c r="AJ2436" s="0" t="s">
        <v>37</v>
      </c>
    </row>
    <row r="2437" customFormat="false" ht="13.8" hidden="true" customHeight="false" outlineLevel="0" collapsed="false">
      <c r="C2437" s="0" t="n">
        <v>2447</v>
      </c>
      <c r="D2437" s="3" t="str">
        <f aca="false">VLOOKUP(C2437,$A$1:$B$451,2)</f>
        <v>55-TAN</v>
      </c>
      <c r="E2437" s="0" t="str">
        <f aca="false">VLOOKUP($D2437,metadata!$B$2:$S$451,2,0)</f>
        <v>Urbanski, J; Mogi, M; O'Donnell, D; DeCotiis, M; Toma, T; Armbruster, P</v>
      </c>
      <c r="F2437" s="0" t="str">
        <f aca="false">VLOOKUP($D2437,metadata!$B$2:$S$451,3,0)</f>
        <v>Rapid Adaptive Evolution of Photoperiodic Response during Invasion and Range Expansion across a Climatic Gradient</v>
      </c>
      <c r="G2437" s="0" t="str">
        <f aca="false">VLOOKUP($D2437,metadata!$B$2:$S$451,4,0)</f>
        <v>10.1086/664709</v>
      </c>
      <c r="H2437" s="0" t="str">
        <f aca="false">VLOOKUP($D2437,metadata!$B$2:$S$451,5,0)</f>
        <v>y</v>
      </c>
      <c r="I2437" s="0" t="str">
        <f aca="false">VLOOKUP($D2437,metadata!$B$2:$S$451,6,0)</f>
        <v>a</v>
      </c>
      <c r="J2437" s="0" t="str">
        <f aca="false">VLOOKUP($D2437,metadata!$B$2:$S$451,7,0)</f>
        <v>i</v>
      </c>
      <c r="K2437" s="0" t="n">
        <f aca="false">VLOOKUP($D2437,metadata!$B$2:$S$451,8,0)</f>
        <v>21</v>
      </c>
      <c r="L2437" s="0" t="n">
        <f aca="false">VLOOKUP($D2437,metadata!$B$2:$S$451,9,0)</f>
        <v>12</v>
      </c>
      <c r="M2437" s="0" t="str">
        <f aca="false">VLOOKUP($D2437,metadata!$B$2:$S$451,10,0)</f>
        <v/>
      </c>
      <c r="N2437" s="0" t="str">
        <f aca="false">VLOOKUP($D2437,metadata!$B$2:$S$451,11,0)</f>
        <v>Aedes albopictus</v>
      </c>
      <c r="O2437" s="0" t="str">
        <f aca="false">VLOOKUP($D2437,metadata!$B$2:$S$451,12,0)</f>
        <v>diptera</v>
      </c>
      <c r="P2437" s="0" t="str">
        <f aca="false">VLOOKUP($D2437,metadata!$B$2:$S$451,13,0)</f>
        <v>TAN</v>
      </c>
      <c r="Q2437" s="0" t="n">
        <f aca="false">VLOOKUP($D2437,metadata!$B$2:$S$451,14,0)</f>
        <v>30.7166666666667</v>
      </c>
      <c r="R2437" s="0" t="n">
        <f aca="false">VLOOKUP($D2437,metadata!$B$2:$S$451,15,0)</f>
        <v>130.966666666667</v>
      </c>
      <c r="S2437" s="0" t="str">
        <f aca="false">VLOOKUP($D2437,metadata!$B$2:$S$451,16,0)</f>
        <v/>
      </c>
      <c r="T2437" s="0" t="str">
        <f aca="false">VLOOKUP($D2437,metadata!$B$2:$S$451,17,0)</f>
        <v/>
      </c>
      <c r="U2437" s="0" t="str">
        <f aca="false">VLOOKUP($D2437,metadata!$B$2:$S$451,18,0)</f>
        <v/>
      </c>
      <c r="V2437" s="0" t="n">
        <f aca="false">VLOOKUP($D2437,metadata!$B$2:$Z$451,19,0)</f>
        <v>590.5</v>
      </c>
      <c r="W2437" s="0" t="str">
        <f aca="false">VLOOKUP($D2437,metadata!$B$2:$Z$451,20,0)</f>
        <v>acc</v>
      </c>
      <c r="X2437" s="0" t="str">
        <f aca="false">VLOOKUP($D2437,metadata!$B$2:$Z$451,21,0)</f>
        <v/>
      </c>
      <c r="Y2437" s="0" t="str">
        <f aca="false">VLOOKUP($D2437,metadata!$B$2:$Z$451,22,0)</f>
        <v>55-18</v>
      </c>
      <c r="Z2437" s="0" t="str">
        <f aca="false">VLOOKUP($D2437,metadata!$B$2:$Z$451,23,0)</f>
        <v/>
      </c>
      <c r="AA2437" s="0" t="str">
        <f aca="false">VLOOKUP($D2437,metadata!$B$2:$Z$451,24,0)</f>
        <v/>
      </c>
      <c r="AB2437" s="0" t="str">
        <f aca="false">VLOOKUP($D2437,metadata!$B$2:$Z$451,25,0)</f>
        <v/>
      </c>
      <c r="AC2437" s="0" t="n">
        <v>13.7379310344827</v>
      </c>
      <c r="AD2437" s="0" t="n">
        <v>5.77937784778083</v>
      </c>
      <c r="AF2437" s="0" t="n">
        <f aca="false">IF(AE2437="",V2437,AE2437)</f>
        <v>590.5</v>
      </c>
      <c r="AG2437" s="0" t="n">
        <v>13.75</v>
      </c>
      <c r="AH2437" s="0" t="n">
        <v>2012</v>
      </c>
      <c r="AI2437" s="0" t="s">
        <v>37</v>
      </c>
      <c r="AJ2437" s="0" t="s">
        <v>37</v>
      </c>
    </row>
    <row r="2438" customFormat="false" ht="13.8" hidden="true" customHeight="false" outlineLevel="0" collapsed="false">
      <c r="C2438" s="0" t="n">
        <v>2448</v>
      </c>
      <c r="D2438" s="3" t="str">
        <f aca="false">VLOOKUP(C2438,$A$1:$B$451,2)</f>
        <v>55-TAN</v>
      </c>
      <c r="E2438" s="0" t="str">
        <f aca="false">VLOOKUP($D2438,metadata!$B$2:$S$451,2,0)</f>
        <v>Urbanski, J; Mogi, M; O'Donnell, D; DeCotiis, M; Toma, T; Armbruster, P</v>
      </c>
      <c r="F2438" s="0" t="str">
        <f aca="false">VLOOKUP($D2438,metadata!$B$2:$S$451,3,0)</f>
        <v>Rapid Adaptive Evolution of Photoperiodic Response during Invasion and Range Expansion across a Climatic Gradient</v>
      </c>
      <c r="G2438" s="0" t="str">
        <f aca="false">VLOOKUP($D2438,metadata!$B$2:$S$451,4,0)</f>
        <v>10.1086/664709</v>
      </c>
      <c r="H2438" s="0" t="str">
        <f aca="false">VLOOKUP($D2438,metadata!$B$2:$S$451,5,0)</f>
        <v>y</v>
      </c>
      <c r="I2438" s="0" t="str">
        <f aca="false">VLOOKUP($D2438,metadata!$B$2:$S$451,6,0)</f>
        <v>a</v>
      </c>
      <c r="J2438" s="0" t="str">
        <f aca="false">VLOOKUP($D2438,metadata!$B$2:$S$451,7,0)</f>
        <v>i</v>
      </c>
      <c r="K2438" s="0" t="n">
        <f aca="false">VLOOKUP($D2438,metadata!$B$2:$S$451,8,0)</f>
        <v>21</v>
      </c>
      <c r="L2438" s="0" t="n">
        <f aca="false">VLOOKUP($D2438,metadata!$B$2:$S$451,9,0)</f>
        <v>12</v>
      </c>
      <c r="M2438" s="0" t="str">
        <f aca="false">VLOOKUP($D2438,metadata!$B$2:$S$451,10,0)</f>
        <v/>
      </c>
      <c r="N2438" s="0" t="str">
        <f aca="false">VLOOKUP($D2438,metadata!$B$2:$S$451,11,0)</f>
        <v>Aedes albopictus</v>
      </c>
      <c r="O2438" s="0" t="str">
        <f aca="false">VLOOKUP($D2438,metadata!$B$2:$S$451,12,0)</f>
        <v>diptera</v>
      </c>
      <c r="P2438" s="0" t="str">
        <f aca="false">VLOOKUP($D2438,metadata!$B$2:$S$451,13,0)</f>
        <v>TAN</v>
      </c>
      <c r="Q2438" s="0" t="n">
        <f aca="false">VLOOKUP($D2438,metadata!$B$2:$S$451,14,0)</f>
        <v>30.7166666666667</v>
      </c>
      <c r="R2438" s="0" t="n">
        <f aca="false">VLOOKUP($D2438,metadata!$B$2:$S$451,15,0)</f>
        <v>130.966666666667</v>
      </c>
      <c r="S2438" s="0" t="str">
        <f aca="false">VLOOKUP($D2438,metadata!$B$2:$S$451,16,0)</f>
        <v/>
      </c>
      <c r="T2438" s="0" t="str">
        <f aca="false">VLOOKUP($D2438,metadata!$B$2:$S$451,17,0)</f>
        <v/>
      </c>
      <c r="U2438" s="0" t="str">
        <f aca="false">VLOOKUP($D2438,metadata!$B$2:$S$451,18,0)</f>
        <v/>
      </c>
      <c r="V2438" s="0" t="n">
        <f aca="false">VLOOKUP($D2438,metadata!$B$2:$Z$451,19,0)</f>
        <v>590.5</v>
      </c>
      <c r="W2438" s="0" t="str">
        <f aca="false">VLOOKUP($D2438,metadata!$B$2:$Z$451,20,0)</f>
        <v>acc</v>
      </c>
      <c r="X2438" s="0" t="str">
        <f aca="false">VLOOKUP($D2438,metadata!$B$2:$Z$451,21,0)</f>
        <v/>
      </c>
      <c r="Y2438" s="0" t="str">
        <f aca="false">VLOOKUP($D2438,metadata!$B$2:$Z$451,22,0)</f>
        <v>55-18</v>
      </c>
      <c r="Z2438" s="0" t="str">
        <f aca="false">VLOOKUP($D2438,metadata!$B$2:$Z$451,23,0)</f>
        <v/>
      </c>
      <c r="AA2438" s="0" t="str">
        <f aca="false">VLOOKUP($D2438,metadata!$B$2:$Z$451,24,0)</f>
        <v/>
      </c>
      <c r="AB2438" s="0" t="str">
        <f aca="false">VLOOKUP($D2438,metadata!$B$2:$Z$451,25,0)</f>
        <v/>
      </c>
      <c r="AC2438" s="0" t="n">
        <v>14.0137931034482</v>
      </c>
      <c r="AD2438" s="0" t="n">
        <v>6.93255329920683</v>
      </c>
      <c r="AF2438" s="0" t="n">
        <f aca="false">IF(AE2438="",V2438,AE2438)</f>
        <v>590.5</v>
      </c>
      <c r="AG2438" s="0" t="n">
        <v>14</v>
      </c>
      <c r="AH2438" s="0" t="n">
        <v>2012</v>
      </c>
      <c r="AI2438" s="0" t="s">
        <v>37</v>
      </c>
      <c r="AJ2438" s="0" t="s">
        <v>37</v>
      </c>
    </row>
    <row r="2439" customFormat="false" ht="13.8" hidden="true" customHeight="false" outlineLevel="0" collapsed="false">
      <c r="C2439" s="0" t="n">
        <v>2449</v>
      </c>
      <c r="D2439" s="3" t="str">
        <f aca="false">VLOOKUP(C2439,$A$1:$B$451,2)</f>
        <v>55-TAN</v>
      </c>
      <c r="E2439" s="0" t="str">
        <f aca="false">VLOOKUP($D2439,metadata!$B$2:$S$451,2,0)</f>
        <v>Urbanski, J; Mogi, M; O'Donnell, D; DeCotiis, M; Toma, T; Armbruster, P</v>
      </c>
      <c r="F2439" s="0" t="str">
        <f aca="false">VLOOKUP($D2439,metadata!$B$2:$S$451,3,0)</f>
        <v>Rapid Adaptive Evolution of Photoperiodic Response during Invasion and Range Expansion across a Climatic Gradient</v>
      </c>
      <c r="G2439" s="0" t="str">
        <f aca="false">VLOOKUP($D2439,metadata!$B$2:$S$451,4,0)</f>
        <v>10.1086/664709</v>
      </c>
      <c r="H2439" s="0" t="str">
        <f aca="false">VLOOKUP($D2439,metadata!$B$2:$S$451,5,0)</f>
        <v>y</v>
      </c>
      <c r="I2439" s="0" t="str">
        <f aca="false">VLOOKUP($D2439,metadata!$B$2:$S$451,6,0)</f>
        <v>a</v>
      </c>
      <c r="J2439" s="0" t="str">
        <f aca="false">VLOOKUP($D2439,metadata!$B$2:$S$451,7,0)</f>
        <v>i</v>
      </c>
      <c r="K2439" s="0" t="n">
        <f aca="false">VLOOKUP($D2439,metadata!$B$2:$S$451,8,0)</f>
        <v>21</v>
      </c>
      <c r="L2439" s="0" t="n">
        <f aca="false">VLOOKUP($D2439,metadata!$B$2:$S$451,9,0)</f>
        <v>12</v>
      </c>
      <c r="M2439" s="0" t="str">
        <f aca="false">VLOOKUP($D2439,metadata!$B$2:$S$451,10,0)</f>
        <v/>
      </c>
      <c r="N2439" s="0" t="str">
        <f aca="false">VLOOKUP($D2439,metadata!$B$2:$S$451,11,0)</f>
        <v>Aedes albopictus</v>
      </c>
      <c r="O2439" s="0" t="str">
        <f aca="false">VLOOKUP($D2439,metadata!$B$2:$S$451,12,0)</f>
        <v>diptera</v>
      </c>
      <c r="P2439" s="0" t="str">
        <f aca="false">VLOOKUP($D2439,metadata!$B$2:$S$451,13,0)</f>
        <v>TAN</v>
      </c>
      <c r="Q2439" s="0" t="n">
        <f aca="false">VLOOKUP($D2439,metadata!$B$2:$S$451,14,0)</f>
        <v>30.7166666666667</v>
      </c>
      <c r="R2439" s="0" t="n">
        <f aca="false">VLOOKUP($D2439,metadata!$B$2:$S$451,15,0)</f>
        <v>130.966666666667</v>
      </c>
      <c r="S2439" s="0" t="str">
        <f aca="false">VLOOKUP($D2439,metadata!$B$2:$S$451,16,0)</f>
        <v/>
      </c>
      <c r="T2439" s="0" t="str">
        <f aca="false">VLOOKUP($D2439,metadata!$B$2:$S$451,17,0)</f>
        <v/>
      </c>
      <c r="U2439" s="0" t="str">
        <f aca="false">VLOOKUP($D2439,metadata!$B$2:$S$451,18,0)</f>
        <v/>
      </c>
      <c r="V2439" s="0" t="n">
        <f aca="false">VLOOKUP($D2439,metadata!$B$2:$Z$451,19,0)</f>
        <v>590.5</v>
      </c>
      <c r="W2439" s="0" t="str">
        <f aca="false">VLOOKUP($D2439,metadata!$B$2:$Z$451,20,0)</f>
        <v>acc</v>
      </c>
      <c r="X2439" s="0" t="str">
        <f aca="false">VLOOKUP($D2439,metadata!$B$2:$Z$451,21,0)</f>
        <v/>
      </c>
      <c r="Y2439" s="0" t="str">
        <f aca="false">VLOOKUP($D2439,metadata!$B$2:$Z$451,22,0)</f>
        <v>55-18</v>
      </c>
      <c r="Z2439" s="0" t="str">
        <f aca="false">VLOOKUP($D2439,metadata!$B$2:$Z$451,23,0)</f>
        <v/>
      </c>
      <c r="AA2439" s="0" t="str">
        <f aca="false">VLOOKUP($D2439,metadata!$B$2:$Z$451,24,0)</f>
        <v/>
      </c>
      <c r="AB2439" s="0" t="str">
        <f aca="false">VLOOKUP($D2439,metadata!$B$2:$Z$451,25,0)</f>
        <v/>
      </c>
      <c r="AC2439" s="0" t="n">
        <v>14.2482758620689</v>
      </c>
      <c r="AD2439" s="0" t="n">
        <v>3.5163413399336</v>
      </c>
      <c r="AF2439" s="0" t="n">
        <f aca="false">IF(AE2439="",V2439,AE2439)</f>
        <v>590.5</v>
      </c>
      <c r="AG2439" s="0" t="n">
        <v>14.25</v>
      </c>
      <c r="AH2439" s="0" t="n">
        <v>2012</v>
      </c>
      <c r="AI2439" s="0" t="s">
        <v>37</v>
      </c>
      <c r="AJ2439" s="0" t="s">
        <v>37</v>
      </c>
    </row>
    <row r="2440" customFormat="false" ht="13.8" hidden="true" customHeight="false" outlineLevel="0" collapsed="false">
      <c r="C2440" s="0" t="n">
        <v>2450</v>
      </c>
      <c r="D2440" s="3" t="str">
        <f aca="false">VLOOKUP(C2440,$A$1:$B$451,2)</f>
        <v>55-TAN</v>
      </c>
      <c r="E2440" s="0" t="str">
        <f aca="false">VLOOKUP($D2440,metadata!$B$2:$S$451,2,0)</f>
        <v>Urbanski, J; Mogi, M; O'Donnell, D; DeCotiis, M; Toma, T; Armbruster, P</v>
      </c>
      <c r="F2440" s="0" t="str">
        <f aca="false">VLOOKUP($D2440,metadata!$B$2:$S$451,3,0)</f>
        <v>Rapid Adaptive Evolution of Photoperiodic Response during Invasion and Range Expansion across a Climatic Gradient</v>
      </c>
      <c r="G2440" s="0" t="str">
        <f aca="false">VLOOKUP($D2440,metadata!$B$2:$S$451,4,0)</f>
        <v>10.1086/664709</v>
      </c>
      <c r="H2440" s="0" t="str">
        <f aca="false">VLOOKUP($D2440,metadata!$B$2:$S$451,5,0)</f>
        <v>y</v>
      </c>
      <c r="I2440" s="0" t="str">
        <f aca="false">VLOOKUP($D2440,metadata!$B$2:$S$451,6,0)</f>
        <v>a</v>
      </c>
      <c r="J2440" s="0" t="str">
        <f aca="false">VLOOKUP($D2440,metadata!$B$2:$S$451,7,0)</f>
        <v>i</v>
      </c>
      <c r="K2440" s="0" t="n">
        <f aca="false">VLOOKUP($D2440,metadata!$B$2:$S$451,8,0)</f>
        <v>21</v>
      </c>
      <c r="L2440" s="0" t="n">
        <f aca="false">VLOOKUP($D2440,metadata!$B$2:$S$451,9,0)</f>
        <v>12</v>
      </c>
      <c r="M2440" s="0" t="str">
        <f aca="false">VLOOKUP($D2440,metadata!$B$2:$S$451,10,0)</f>
        <v/>
      </c>
      <c r="N2440" s="0" t="str">
        <f aca="false">VLOOKUP($D2440,metadata!$B$2:$S$451,11,0)</f>
        <v>Aedes albopictus</v>
      </c>
      <c r="O2440" s="0" t="str">
        <f aca="false">VLOOKUP($D2440,metadata!$B$2:$S$451,12,0)</f>
        <v>diptera</v>
      </c>
      <c r="P2440" s="0" t="str">
        <f aca="false">VLOOKUP($D2440,metadata!$B$2:$S$451,13,0)</f>
        <v>TAN</v>
      </c>
      <c r="Q2440" s="0" t="n">
        <f aca="false">VLOOKUP($D2440,metadata!$B$2:$S$451,14,0)</f>
        <v>30.7166666666667</v>
      </c>
      <c r="R2440" s="0" t="n">
        <f aca="false">VLOOKUP($D2440,metadata!$B$2:$S$451,15,0)</f>
        <v>130.966666666667</v>
      </c>
      <c r="S2440" s="0" t="str">
        <f aca="false">VLOOKUP($D2440,metadata!$B$2:$S$451,16,0)</f>
        <v/>
      </c>
      <c r="T2440" s="0" t="str">
        <f aca="false">VLOOKUP($D2440,metadata!$B$2:$S$451,17,0)</f>
        <v/>
      </c>
      <c r="U2440" s="0" t="str">
        <f aca="false">VLOOKUP($D2440,metadata!$B$2:$S$451,18,0)</f>
        <v/>
      </c>
      <c r="V2440" s="0" t="n">
        <f aca="false">VLOOKUP($D2440,metadata!$B$2:$Z$451,19,0)</f>
        <v>590.5</v>
      </c>
      <c r="W2440" s="0" t="str">
        <f aca="false">VLOOKUP($D2440,metadata!$B$2:$Z$451,20,0)</f>
        <v>acc</v>
      </c>
      <c r="X2440" s="0" t="str">
        <f aca="false">VLOOKUP($D2440,metadata!$B$2:$Z$451,21,0)</f>
        <v/>
      </c>
      <c r="Y2440" s="0" t="str">
        <f aca="false">VLOOKUP($D2440,metadata!$B$2:$Z$451,22,0)</f>
        <v>55-18</v>
      </c>
      <c r="Z2440" s="0" t="str">
        <f aca="false">VLOOKUP($D2440,metadata!$B$2:$Z$451,23,0)</f>
        <v/>
      </c>
      <c r="AA2440" s="0" t="str">
        <f aca="false">VLOOKUP($D2440,metadata!$B$2:$Z$451,24,0)</f>
        <v/>
      </c>
      <c r="AB2440" s="0" t="str">
        <f aca="false">VLOOKUP($D2440,metadata!$B$2:$Z$451,25,0)</f>
        <v/>
      </c>
      <c r="AC2440" s="0" t="n">
        <v>14.4965517241379</v>
      </c>
      <c r="AD2440" s="0" t="n">
        <v>2.22140968667379</v>
      </c>
      <c r="AF2440" s="0" t="n">
        <f aca="false">IF(AE2440="",V2440,AE2440)</f>
        <v>590.5</v>
      </c>
      <c r="AG2440" s="0" t="n">
        <v>14.5</v>
      </c>
      <c r="AH2440" s="0" t="n">
        <v>2012</v>
      </c>
      <c r="AI2440" s="0" t="s">
        <v>37</v>
      </c>
      <c r="AJ2440" s="0" t="s">
        <v>37</v>
      </c>
    </row>
    <row r="2441" customFormat="false" ht="13.8" hidden="true" customHeight="false" outlineLevel="0" collapsed="false">
      <c r="C2441" s="0" t="n">
        <v>2451</v>
      </c>
      <c r="D2441" s="3" t="str">
        <f aca="false">VLOOKUP(C2441,$A$1:$B$451,2)</f>
        <v>55-TAN</v>
      </c>
      <c r="E2441" s="0" t="str">
        <f aca="false">VLOOKUP($D2441,metadata!$B$2:$S$451,2,0)</f>
        <v>Urbanski, J; Mogi, M; O'Donnell, D; DeCotiis, M; Toma, T; Armbruster, P</v>
      </c>
      <c r="F2441" s="0" t="str">
        <f aca="false">VLOOKUP($D2441,metadata!$B$2:$S$451,3,0)</f>
        <v>Rapid Adaptive Evolution of Photoperiodic Response during Invasion and Range Expansion across a Climatic Gradient</v>
      </c>
      <c r="G2441" s="0" t="str">
        <f aca="false">VLOOKUP($D2441,metadata!$B$2:$S$451,4,0)</f>
        <v>10.1086/664709</v>
      </c>
      <c r="H2441" s="0" t="str">
        <f aca="false">VLOOKUP($D2441,metadata!$B$2:$S$451,5,0)</f>
        <v>y</v>
      </c>
      <c r="I2441" s="0" t="str">
        <f aca="false">VLOOKUP($D2441,metadata!$B$2:$S$451,6,0)</f>
        <v>a</v>
      </c>
      <c r="J2441" s="0" t="str">
        <f aca="false">VLOOKUP($D2441,metadata!$B$2:$S$451,7,0)</f>
        <v>i</v>
      </c>
      <c r="K2441" s="0" t="n">
        <f aca="false">VLOOKUP($D2441,metadata!$B$2:$S$451,8,0)</f>
        <v>21</v>
      </c>
      <c r="L2441" s="0" t="n">
        <f aca="false">VLOOKUP($D2441,metadata!$B$2:$S$451,9,0)</f>
        <v>12</v>
      </c>
      <c r="M2441" s="0" t="str">
        <f aca="false">VLOOKUP($D2441,metadata!$B$2:$S$451,10,0)</f>
        <v/>
      </c>
      <c r="N2441" s="0" t="str">
        <f aca="false">VLOOKUP($D2441,metadata!$B$2:$S$451,11,0)</f>
        <v>Aedes albopictus</v>
      </c>
      <c r="O2441" s="0" t="str">
        <f aca="false">VLOOKUP($D2441,metadata!$B$2:$S$451,12,0)</f>
        <v>diptera</v>
      </c>
      <c r="P2441" s="0" t="str">
        <f aca="false">VLOOKUP($D2441,metadata!$B$2:$S$451,13,0)</f>
        <v>TAN</v>
      </c>
      <c r="Q2441" s="0" t="n">
        <f aca="false">VLOOKUP($D2441,metadata!$B$2:$S$451,14,0)</f>
        <v>30.7166666666667</v>
      </c>
      <c r="R2441" s="0" t="n">
        <f aca="false">VLOOKUP($D2441,metadata!$B$2:$S$451,15,0)</f>
        <v>130.966666666667</v>
      </c>
      <c r="S2441" s="0" t="str">
        <f aca="false">VLOOKUP($D2441,metadata!$B$2:$S$451,16,0)</f>
        <v/>
      </c>
      <c r="T2441" s="0" t="str">
        <f aca="false">VLOOKUP($D2441,metadata!$B$2:$S$451,17,0)</f>
        <v/>
      </c>
      <c r="U2441" s="0" t="str">
        <f aca="false">VLOOKUP($D2441,metadata!$B$2:$S$451,18,0)</f>
        <v/>
      </c>
      <c r="V2441" s="0" t="n">
        <f aca="false">VLOOKUP($D2441,metadata!$B$2:$Z$451,19,0)</f>
        <v>590.5</v>
      </c>
      <c r="W2441" s="0" t="str">
        <f aca="false">VLOOKUP($D2441,metadata!$B$2:$Z$451,20,0)</f>
        <v>acc</v>
      </c>
      <c r="X2441" s="0" t="str">
        <f aca="false">VLOOKUP($D2441,metadata!$B$2:$Z$451,21,0)</f>
        <v/>
      </c>
      <c r="Y2441" s="0" t="str">
        <f aca="false">VLOOKUP($D2441,metadata!$B$2:$Z$451,22,0)</f>
        <v>55-18</v>
      </c>
      <c r="Z2441" s="0" t="str">
        <f aca="false">VLOOKUP($D2441,metadata!$B$2:$Z$451,23,0)</f>
        <v/>
      </c>
      <c r="AA2441" s="0" t="str">
        <f aca="false">VLOOKUP($D2441,metadata!$B$2:$Z$451,24,0)</f>
        <v/>
      </c>
      <c r="AB2441" s="0" t="str">
        <f aca="false">VLOOKUP($D2441,metadata!$B$2:$Z$451,25,0)</f>
        <v/>
      </c>
      <c r="AC2441" s="0" t="n">
        <v>16</v>
      </c>
      <c r="AD2441" s="0" t="n">
        <v>1.79332845812002</v>
      </c>
      <c r="AF2441" s="0" t="n">
        <f aca="false">IF(AE2441="",V2441,AE2441)</f>
        <v>590.5</v>
      </c>
      <c r="AG2441" s="0" t="n">
        <v>16</v>
      </c>
      <c r="AH2441" s="0" t="n">
        <v>2012</v>
      </c>
      <c r="AI2441" s="0" t="s">
        <v>37</v>
      </c>
      <c r="AJ2441" s="0" t="s">
        <v>37</v>
      </c>
    </row>
    <row r="2442" customFormat="false" ht="13.8" hidden="true" customHeight="false" outlineLevel="0" collapsed="false">
      <c r="C2442" s="0" t="n">
        <v>2452</v>
      </c>
      <c r="D2442" s="3" t="str">
        <f aca="false">VLOOKUP(C2442,$A$1:$B$451,2)</f>
        <v>55-TOK</v>
      </c>
      <c r="E2442" s="0" t="str">
        <f aca="false">VLOOKUP($D2442,metadata!$B$2:$S$451,2,0)</f>
        <v>Urbanski, J; Mogi, M; O'Donnell, D; DeCotiis, M; Toma, T; Armbruster, P</v>
      </c>
      <c r="F2442" s="0" t="str">
        <f aca="false">VLOOKUP($D2442,metadata!$B$2:$S$451,3,0)</f>
        <v>Rapid Adaptive Evolution of Photoperiodic Response during Invasion and Range Expansion across a Climatic Gradient</v>
      </c>
      <c r="G2442" s="0" t="str">
        <f aca="false">VLOOKUP($D2442,metadata!$B$2:$S$451,4,0)</f>
        <v>10.1086/664709</v>
      </c>
      <c r="H2442" s="0" t="str">
        <f aca="false">VLOOKUP($D2442,metadata!$B$2:$S$451,5,0)</f>
        <v>y</v>
      </c>
      <c r="I2442" s="0" t="str">
        <f aca="false">VLOOKUP($D2442,metadata!$B$2:$S$451,6,0)</f>
        <v>a</v>
      </c>
      <c r="J2442" s="0" t="str">
        <f aca="false">VLOOKUP($D2442,metadata!$B$2:$S$451,7,0)</f>
        <v>i</v>
      </c>
      <c r="K2442" s="0" t="n">
        <f aca="false">VLOOKUP($D2442,metadata!$B$2:$S$451,8,0)</f>
        <v>21</v>
      </c>
      <c r="L2442" s="0" t="n">
        <f aca="false">VLOOKUP($D2442,metadata!$B$2:$S$451,9,0)</f>
        <v>12</v>
      </c>
      <c r="M2442" s="0" t="str">
        <f aca="false">VLOOKUP($D2442,metadata!$B$2:$S$451,10,0)</f>
        <v/>
      </c>
      <c r="N2442" s="0" t="str">
        <f aca="false">VLOOKUP($D2442,metadata!$B$2:$S$451,11,0)</f>
        <v>Aedes albopictus</v>
      </c>
      <c r="O2442" s="0" t="str">
        <f aca="false">VLOOKUP($D2442,metadata!$B$2:$S$451,12,0)</f>
        <v>diptera</v>
      </c>
      <c r="P2442" s="0" t="str">
        <f aca="false">VLOOKUP($D2442,metadata!$B$2:$S$451,13,0)</f>
        <v>TOK</v>
      </c>
      <c r="Q2442" s="0" t="n">
        <f aca="false">VLOOKUP($D2442,metadata!$B$2:$S$451,14,0)</f>
        <v>35.6333333333333</v>
      </c>
      <c r="R2442" s="0" t="n">
        <f aca="false">VLOOKUP($D2442,metadata!$B$2:$S$451,15,0)</f>
        <v>139.633333333333</v>
      </c>
      <c r="S2442" s="0" t="str">
        <f aca="false">VLOOKUP($D2442,metadata!$B$2:$S$451,16,0)</f>
        <v/>
      </c>
      <c r="T2442" s="0" t="str">
        <f aca="false">VLOOKUP($D2442,metadata!$B$2:$S$451,17,0)</f>
        <v/>
      </c>
      <c r="U2442" s="0" t="str">
        <f aca="false">VLOOKUP($D2442,metadata!$B$2:$S$451,18,0)</f>
        <v/>
      </c>
      <c r="V2442" s="0" t="n">
        <f aca="false">VLOOKUP($D2442,metadata!$B$2:$Z$451,19,0)</f>
        <v>602.5</v>
      </c>
      <c r="W2442" s="0" t="str">
        <f aca="false">VLOOKUP($D2442,metadata!$B$2:$Z$451,20,0)</f>
        <v>acc</v>
      </c>
      <c r="X2442" s="0" t="str">
        <f aca="false">VLOOKUP($D2442,metadata!$B$2:$Z$451,21,0)</f>
        <v/>
      </c>
      <c r="Y2442" s="0" t="str">
        <f aca="false">VLOOKUP($D2442,metadata!$B$2:$Z$451,22,0)</f>
        <v>55-19</v>
      </c>
      <c r="Z2442" s="0" t="str">
        <f aca="false">VLOOKUP($D2442,metadata!$B$2:$Z$451,23,0)</f>
        <v/>
      </c>
      <c r="AA2442" s="0" t="str">
        <f aca="false">VLOOKUP($D2442,metadata!$B$2:$Z$451,24,0)</f>
        <v/>
      </c>
      <c r="AB2442" s="0" t="str">
        <f aca="false">VLOOKUP($D2442,metadata!$B$2:$Z$451,25,0)</f>
        <v/>
      </c>
      <c r="AC2442" s="0" t="n">
        <v>7.96946564885496</v>
      </c>
      <c r="AD2442" s="0" t="n">
        <v>94.926844783715</v>
      </c>
      <c r="AF2442" s="0" t="n">
        <f aca="false">IF(AE2442="",V2442,AE2442)</f>
        <v>602.5</v>
      </c>
      <c r="AG2442" s="0" t="n">
        <v>8</v>
      </c>
      <c r="AH2442" s="0" t="n">
        <v>2012</v>
      </c>
      <c r="AI2442" s="0" t="s">
        <v>37</v>
      </c>
      <c r="AJ2442" s="0" t="s">
        <v>37</v>
      </c>
    </row>
    <row r="2443" customFormat="false" ht="13.8" hidden="true" customHeight="false" outlineLevel="0" collapsed="false">
      <c r="C2443" s="0" t="n">
        <v>2453</v>
      </c>
      <c r="D2443" s="3" t="str">
        <f aca="false">VLOOKUP(C2443,$A$1:$B$451,2)</f>
        <v>55-TOK</v>
      </c>
      <c r="E2443" s="0" t="str">
        <f aca="false">VLOOKUP($D2443,metadata!$B$2:$S$451,2,0)</f>
        <v>Urbanski, J; Mogi, M; O'Donnell, D; DeCotiis, M; Toma, T; Armbruster, P</v>
      </c>
      <c r="F2443" s="0" t="str">
        <f aca="false">VLOOKUP($D2443,metadata!$B$2:$S$451,3,0)</f>
        <v>Rapid Adaptive Evolution of Photoperiodic Response during Invasion and Range Expansion across a Climatic Gradient</v>
      </c>
      <c r="G2443" s="0" t="str">
        <f aca="false">VLOOKUP($D2443,metadata!$B$2:$S$451,4,0)</f>
        <v>10.1086/664709</v>
      </c>
      <c r="H2443" s="0" t="str">
        <f aca="false">VLOOKUP($D2443,metadata!$B$2:$S$451,5,0)</f>
        <v>y</v>
      </c>
      <c r="I2443" s="0" t="str">
        <f aca="false">VLOOKUP($D2443,metadata!$B$2:$S$451,6,0)</f>
        <v>a</v>
      </c>
      <c r="J2443" s="0" t="str">
        <f aca="false">VLOOKUP($D2443,metadata!$B$2:$S$451,7,0)</f>
        <v>i</v>
      </c>
      <c r="K2443" s="0" t="n">
        <f aca="false">VLOOKUP($D2443,metadata!$B$2:$S$451,8,0)</f>
        <v>21</v>
      </c>
      <c r="L2443" s="0" t="n">
        <f aca="false">VLOOKUP($D2443,metadata!$B$2:$S$451,9,0)</f>
        <v>12</v>
      </c>
      <c r="M2443" s="0" t="str">
        <f aca="false">VLOOKUP($D2443,metadata!$B$2:$S$451,10,0)</f>
        <v/>
      </c>
      <c r="N2443" s="0" t="str">
        <f aca="false">VLOOKUP($D2443,metadata!$B$2:$S$451,11,0)</f>
        <v>Aedes albopictus</v>
      </c>
      <c r="O2443" s="0" t="str">
        <f aca="false">VLOOKUP($D2443,metadata!$B$2:$S$451,12,0)</f>
        <v>diptera</v>
      </c>
      <c r="P2443" s="0" t="str">
        <f aca="false">VLOOKUP($D2443,metadata!$B$2:$S$451,13,0)</f>
        <v>TOK</v>
      </c>
      <c r="Q2443" s="0" t="n">
        <f aca="false">VLOOKUP($D2443,metadata!$B$2:$S$451,14,0)</f>
        <v>35.6333333333333</v>
      </c>
      <c r="R2443" s="0" t="n">
        <f aca="false">VLOOKUP($D2443,metadata!$B$2:$S$451,15,0)</f>
        <v>139.633333333333</v>
      </c>
      <c r="S2443" s="0" t="str">
        <f aca="false">VLOOKUP($D2443,metadata!$B$2:$S$451,16,0)</f>
        <v/>
      </c>
      <c r="T2443" s="0" t="str">
        <f aca="false">VLOOKUP($D2443,metadata!$B$2:$S$451,17,0)</f>
        <v/>
      </c>
      <c r="U2443" s="0" t="str">
        <f aca="false">VLOOKUP($D2443,metadata!$B$2:$S$451,18,0)</f>
        <v/>
      </c>
      <c r="V2443" s="0" t="n">
        <f aca="false">VLOOKUP($D2443,metadata!$B$2:$Z$451,19,0)</f>
        <v>602.5</v>
      </c>
      <c r="W2443" s="0" t="str">
        <f aca="false">VLOOKUP($D2443,metadata!$B$2:$Z$451,20,0)</f>
        <v>acc</v>
      </c>
      <c r="X2443" s="0" t="str">
        <f aca="false">VLOOKUP($D2443,metadata!$B$2:$Z$451,21,0)</f>
        <v/>
      </c>
      <c r="Y2443" s="0" t="str">
        <f aca="false">VLOOKUP($D2443,metadata!$B$2:$Z$451,22,0)</f>
        <v>55-19</v>
      </c>
      <c r="Z2443" s="0" t="str">
        <f aca="false">VLOOKUP($D2443,metadata!$B$2:$Z$451,23,0)</f>
        <v/>
      </c>
      <c r="AA2443" s="0" t="str">
        <f aca="false">VLOOKUP($D2443,metadata!$B$2:$Z$451,24,0)</f>
        <v/>
      </c>
      <c r="AB2443" s="0" t="str">
        <f aca="false">VLOOKUP($D2443,metadata!$B$2:$Z$451,25,0)</f>
        <v/>
      </c>
      <c r="AC2443" s="0" t="n">
        <v>11.9847328244274</v>
      </c>
      <c r="AD2443" s="0" t="n">
        <v>92.6626977541763</v>
      </c>
      <c r="AF2443" s="0" t="n">
        <f aca="false">IF(AE2443="",V2443,AE2443)</f>
        <v>602.5</v>
      </c>
      <c r="AG2443" s="0" t="n">
        <v>12</v>
      </c>
      <c r="AH2443" s="0" t="n">
        <v>2012</v>
      </c>
      <c r="AI2443" s="0" t="s">
        <v>37</v>
      </c>
      <c r="AJ2443" s="0" t="s">
        <v>37</v>
      </c>
    </row>
    <row r="2444" customFormat="false" ht="13.8" hidden="true" customHeight="false" outlineLevel="0" collapsed="false">
      <c r="C2444" s="0" t="n">
        <v>2454</v>
      </c>
      <c r="D2444" s="3" t="str">
        <f aca="false">VLOOKUP(C2444,$A$1:$B$451,2)</f>
        <v>55-TOK</v>
      </c>
      <c r="E2444" s="0" t="str">
        <f aca="false">VLOOKUP($D2444,metadata!$B$2:$S$451,2,0)</f>
        <v>Urbanski, J; Mogi, M; O'Donnell, D; DeCotiis, M; Toma, T; Armbruster, P</v>
      </c>
      <c r="F2444" s="0" t="str">
        <f aca="false">VLOOKUP($D2444,metadata!$B$2:$S$451,3,0)</f>
        <v>Rapid Adaptive Evolution of Photoperiodic Response during Invasion and Range Expansion across a Climatic Gradient</v>
      </c>
      <c r="G2444" s="0" t="str">
        <f aca="false">VLOOKUP($D2444,metadata!$B$2:$S$451,4,0)</f>
        <v>10.1086/664709</v>
      </c>
      <c r="H2444" s="0" t="str">
        <f aca="false">VLOOKUP($D2444,metadata!$B$2:$S$451,5,0)</f>
        <v>y</v>
      </c>
      <c r="I2444" s="0" t="str">
        <f aca="false">VLOOKUP($D2444,metadata!$B$2:$S$451,6,0)</f>
        <v>a</v>
      </c>
      <c r="J2444" s="0" t="str">
        <f aca="false">VLOOKUP($D2444,metadata!$B$2:$S$451,7,0)</f>
        <v>i</v>
      </c>
      <c r="K2444" s="0" t="n">
        <f aca="false">VLOOKUP($D2444,metadata!$B$2:$S$451,8,0)</f>
        <v>21</v>
      </c>
      <c r="L2444" s="0" t="n">
        <f aca="false">VLOOKUP($D2444,metadata!$B$2:$S$451,9,0)</f>
        <v>12</v>
      </c>
      <c r="M2444" s="0" t="str">
        <f aca="false">VLOOKUP($D2444,metadata!$B$2:$S$451,10,0)</f>
        <v/>
      </c>
      <c r="N2444" s="0" t="str">
        <f aca="false">VLOOKUP($D2444,metadata!$B$2:$S$451,11,0)</f>
        <v>Aedes albopictus</v>
      </c>
      <c r="O2444" s="0" t="str">
        <f aca="false">VLOOKUP($D2444,metadata!$B$2:$S$451,12,0)</f>
        <v>diptera</v>
      </c>
      <c r="P2444" s="0" t="str">
        <f aca="false">VLOOKUP($D2444,metadata!$B$2:$S$451,13,0)</f>
        <v>TOK</v>
      </c>
      <c r="Q2444" s="0" t="n">
        <f aca="false">VLOOKUP($D2444,metadata!$B$2:$S$451,14,0)</f>
        <v>35.6333333333333</v>
      </c>
      <c r="R2444" s="0" t="n">
        <f aca="false">VLOOKUP($D2444,metadata!$B$2:$S$451,15,0)</f>
        <v>139.633333333333</v>
      </c>
      <c r="S2444" s="0" t="str">
        <f aca="false">VLOOKUP($D2444,metadata!$B$2:$S$451,16,0)</f>
        <v/>
      </c>
      <c r="T2444" s="0" t="str">
        <f aca="false">VLOOKUP($D2444,metadata!$B$2:$S$451,17,0)</f>
        <v/>
      </c>
      <c r="U2444" s="0" t="str">
        <f aca="false">VLOOKUP($D2444,metadata!$B$2:$S$451,18,0)</f>
        <v/>
      </c>
      <c r="V2444" s="0" t="n">
        <f aca="false">VLOOKUP($D2444,metadata!$B$2:$Z$451,19,0)</f>
        <v>602.5</v>
      </c>
      <c r="W2444" s="0" t="str">
        <f aca="false">VLOOKUP($D2444,metadata!$B$2:$Z$451,20,0)</f>
        <v>acc</v>
      </c>
      <c r="X2444" s="0" t="str">
        <f aca="false">VLOOKUP($D2444,metadata!$B$2:$Z$451,21,0)</f>
        <v/>
      </c>
      <c r="Y2444" s="0" t="str">
        <f aca="false">VLOOKUP($D2444,metadata!$B$2:$Z$451,22,0)</f>
        <v>55-19</v>
      </c>
      <c r="Z2444" s="0" t="str">
        <f aca="false">VLOOKUP($D2444,metadata!$B$2:$Z$451,23,0)</f>
        <v/>
      </c>
      <c r="AA2444" s="0" t="str">
        <f aca="false">VLOOKUP($D2444,metadata!$B$2:$Z$451,24,0)</f>
        <v/>
      </c>
      <c r="AB2444" s="0" t="str">
        <f aca="false">VLOOKUP($D2444,metadata!$B$2:$Z$451,25,0)</f>
        <v/>
      </c>
      <c r="AC2444" s="0" t="n">
        <v>12.5038167938931</v>
      </c>
      <c r="AD2444" s="0" t="n">
        <v>80.8990900542095</v>
      </c>
      <c r="AF2444" s="0" t="n">
        <f aca="false">IF(AE2444="",V2444,AE2444)</f>
        <v>602.5</v>
      </c>
      <c r="AG2444" s="0" t="n">
        <v>12.5</v>
      </c>
      <c r="AH2444" s="0" t="n">
        <v>2012</v>
      </c>
      <c r="AI2444" s="0" t="s">
        <v>37</v>
      </c>
      <c r="AJ2444" s="0" t="s">
        <v>37</v>
      </c>
    </row>
    <row r="2445" customFormat="false" ht="13.8" hidden="true" customHeight="false" outlineLevel="0" collapsed="false">
      <c r="C2445" s="0" t="n">
        <v>2455</v>
      </c>
      <c r="D2445" s="3" t="str">
        <f aca="false">VLOOKUP(C2445,$A$1:$B$451,2)</f>
        <v>55-TOK</v>
      </c>
      <c r="E2445" s="0" t="str">
        <f aca="false">VLOOKUP($D2445,metadata!$B$2:$S$451,2,0)</f>
        <v>Urbanski, J; Mogi, M; O'Donnell, D; DeCotiis, M; Toma, T; Armbruster, P</v>
      </c>
      <c r="F2445" s="0" t="str">
        <f aca="false">VLOOKUP($D2445,metadata!$B$2:$S$451,3,0)</f>
        <v>Rapid Adaptive Evolution of Photoperiodic Response during Invasion and Range Expansion across a Climatic Gradient</v>
      </c>
      <c r="G2445" s="0" t="str">
        <f aca="false">VLOOKUP($D2445,metadata!$B$2:$S$451,4,0)</f>
        <v>10.1086/664709</v>
      </c>
      <c r="H2445" s="0" t="str">
        <f aca="false">VLOOKUP($D2445,metadata!$B$2:$S$451,5,0)</f>
        <v>y</v>
      </c>
      <c r="I2445" s="0" t="str">
        <f aca="false">VLOOKUP($D2445,metadata!$B$2:$S$451,6,0)</f>
        <v>a</v>
      </c>
      <c r="J2445" s="0" t="str">
        <f aca="false">VLOOKUP($D2445,metadata!$B$2:$S$451,7,0)</f>
        <v>i</v>
      </c>
      <c r="K2445" s="0" t="n">
        <f aca="false">VLOOKUP($D2445,metadata!$B$2:$S$451,8,0)</f>
        <v>21</v>
      </c>
      <c r="L2445" s="0" t="n">
        <f aca="false">VLOOKUP($D2445,metadata!$B$2:$S$451,9,0)</f>
        <v>12</v>
      </c>
      <c r="M2445" s="0" t="str">
        <f aca="false">VLOOKUP($D2445,metadata!$B$2:$S$451,10,0)</f>
        <v/>
      </c>
      <c r="N2445" s="0" t="str">
        <f aca="false">VLOOKUP($D2445,metadata!$B$2:$S$451,11,0)</f>
        <v>Aedes albopictus</v>
      </c>
      <c r="O2445" s="0" t="str">
        <f aca="false">VLOOKUP($D2445,metadata!$B$2:$S$451,12,0)</f>
        <v>diptera</v>
      </c>
      <c r="P2445" s="0" t="str">
        <f aca="false">VLOOKUP($D2445,metadata!$B$2:$S$451,13,0)</f>
        <v>TOK</v>
      </c>
      <c r="Q2445" s="0" t="n">
        <f aca="false">VLOOKUP($D2445,metadata!$B$2:$S$451,14,0)</f>
        <v>35.6333333333333</v>
      </c>
      <c r="R2445" s="0" t="n">
        <f aca="false">VLOOKUP($D2445,metadata!$B$2:$S$451,15,0)</f>
        <v>139.633333333333</v>
      </c>
      <c r="S2445" s="0" t="str">
        <f aca="false">VLOOKUP($D2445,metadata!$B$2:$S$451,16,0)</f>
        <v/>
      </c>
      <c r="T2445" s="0" t="str">
        <f aca="false">VLOOKUP($D2445,metadata!$B$2:$S$451,17,0)</f>
        <v/>
      </c>
      <c r="U2445" s="0" t="str">
        <f aca="false">VLOOKUP($D2445,metadata!$B$2:$S$451,18,0)</f>
        <v/>
      </c>
      <c r="V2445" s="0" t="n">
        <f aca="false">VLOOKUP($D2445,metadata!$B$2:$Z$451,19,0)</f>
        <v>602.5</v>
      </c>
      <c r="W2445" s="0" t="str">
        <f aca="false">VLOOKUP($D2445,metadata!$B$2:$Z$451,20,0)</f>
        <v>acc</v>
      </c>
      <c r="X2445" s="0" t="str">
        <f aca="false">VLOOKUP($D2445,metadata!$B$2:$Z$451,21,0)</f>
        <v/>
      </c>
      <c r="Y2445" s="0" t="str">
        <f aca="false">VLOOKUP($D2445,metadata!$B$2:$Z$451,22,0)</f>
        <v>55-19</v>
      </c>
      <c r="Z2445" s="0" t="str">
        <f aca="false">VLOOKUP($D2445,metadata!$B$2:$Z$451,23,0)</f>
        <v/>
      </c>
      <c r="AA2445" s="0" t="str">
        <f aca="false">VLOOKUP($D2445,metadata!$B$2:$Z$451,24,0)</f>
        <v/>
      </c>
      <c r="AB2445" s="0" t="str">
        <f aca="false">VLOOKUP($D2445,metadata!$B$2:$Z$451,25,0)</f>
        <v/>
      </c>
      <c r="AC2445" s="0" t="n">
        <v>12.7175572519083</v>
      </c>
      <c r="AD2445" s="0" t="n">
        <v>84.3459591769001</v>
      </c>
      <c r="AF2445" s="0" t="n">
        <f aca="false">IF(AE2445="",V2445,AE2445)</f>
        <v>602.5</v>
      </c>
      <c r="AG2445" s="0" t="n">
        <v>12.75</v>
      </c>
      <c r="AH2445" s="0" t="n">
        <v>2012</v>
      </c>
      <c r="AI2445" s="0" t="s">
        <v>37</v>
      </c>
      <c r="AJ2445" s="0" t="s">
        <v>37</v>
      </c>
    </row>
    <row r="2446" customFormat="false" ht="13.8" hidden="true" customHeight="false" outlineLevel="0" collapsed="false">
      <c r="C2446" s="0" t="n">
        <v>2456</v>
      </c>
      <c r="D2446" s="3" t="str">
        <f aca="false">VLOOKUP(C2446,$A$1:$B$451,2)</f>
        <v>55-TOK</v>
      </c>
      <c r="E2446" s="0" t="str">
        <f aca="false">VLOOKUP($D2446,metadata!$B$2:$S$451,2,0)</f>
        <v>Urbanski, J; Mogi, M; O'Donnell, D; DeCotiis, M; Toma, T; Armbruster, P</v>
      </c>
      <c r="F2446" s="0" t="str">
        <f aca="false">VLOOKUP($D2446,metadata!$B$2:$S$451,3,0)</f>
        <v>Rapid Adaptive Evolution of Photoperiodic Response during Invasion and Range Expansion across a Climatic Gradient</v>
      </c>
      <c r="G2446" s="0" t="str">
        <f aca="false">VLOOKUP($D2446,metadata!$B$2:$S$451,4,0)</f>
        <v>10.1086/664709</v>
      </c>
      <c r="H2446" s="0" t="str">
        <f aca="false">VLOOKUP($D2446,metadata!$B$2:$S$451,5,0)</f>
        <v>y</v>
      </c>
      <c r="I2446" s="0" t="str">
        <f aca="false">VLOOKUP($D2446,metadata!$B$2:$S$451,6,0)</f>
        <v>a</v>
      </c>
      <c r="J2446" s="0" t="str">
        <f aca="false">VLOOKUP($D2446,metadata!$B$2:$S$451,7,0)</f>
        <v>i</v>
      </c>
      <c r="K2446" s="0" t="n">
        <f aca="false">VLOOKUP($D2446,metadata!$B$2:$S$451,8,0)</f>
        <v>21</v>
      </c>
      <c r="L2446" s="0" t="n">
        <f aca="false">VLOOKUP($D2446,metadata!$B$2:$S$451,9,0)</f>
        <v>12</v>
      </c>
      <c r="M2446" s="0" t="str">
        <f aca="false">VLOOKUP($D2446,metadata!$B$2:$S$451,10,0)</f>
        <v/>
      </c>
      <c r="N2446" s="0" t="str">
        <f aca="false">VLOOKUP($D2446,metadata!$B$2:$S$451,11,0)</f>
        <v>Aedes albopictus</v>
      </c>
      <c r="O2446" s="0" t="str">
        <f aca="false">VLOOKUP($D2446,metadata!$B$2:$S$451,12,0)</f>
        <v>diptera</v>
      </c>
      <c r="P2446" s="0" t="str">
        <f aca="false">VLOOKUP($D2446,metadata!$B$2:$S$451,13,0)</f>
        <v>TOK</v>
      </c>
      <c r="Q2446" s="0" t="n">
        <f aca="false">VLOOKUP($D2446,metadata!$B$2:$S$451,14,0)</f>
        <v>35.6333333333333</v>
      </c>
      <c r="R2446" s="0" t="n">
        <f aca="false">VLOOKUP($D2446,metadata!$B$2:$S$451,15,0)</f>
        <v>139.633333333333</v>
      </c>
      <c r="S2446" s="0" t="str">
        <f aca="false">VLOOKUP($D2446,metadata!$B$2:$S$451,16,0)</f>
        <v/>
      </c>
      <c r="T2446" s="0" t="str">
        <f aca="false">VLOOKUP($D2446,metadata!$B$2:$S$451,17,0)</f>
        <v/>
      </c>
      <c r="U2446" s="0" t="str">
        <f aca="false">VLOOKUP($D2446,metadata!$B$2:$S$451,18,0)</f>
        <v/>
      </c>
      <c r="V2446" s="0" t="n">
        <f aca="false">VLOOKUP($D2446,metadata!$B$2:$Z$451,19,0)</f>
        <v>602.5</v>
      </c>
      <c r="W2446" s="0" t="str">
        <f aca="false">VLOOKUP($D2446,metadata!$B$2:$Z$451,20,0)</f>
        <v>acc</v>
      </c>
      <c r="X2446" s="0" t="str">
        <f aca="false">VLOOKUP($D2446,metadata!$B$2:$Z$451,21,0)</f>
        <v/>
      </c>
      <c r="Y2446" s="0" t="str">
        <f aca="false">VLOOKUP($D2446,metadata!$B$2:$Z$451,22,0)</f>
        <v>55-19</v>
      </c>
      <c r="Z2446" s="0" t="str">
        <f aca="false">VLOOKUP($D2446,metadata!$B$2:$Z$451,23,0)</f>
        <v/>
      </c>
      <c r="AA2446" s="0" t="str">
        <f aca="false">VLOOKUP($D2446,metadata!$B$2:$Z$451,24,0)</f>
        <v/>
      </c>
      <c r="AB2446" s="0" t="str">
        <f aca="false">VLOOKUP($D2446,metadata!$B$2:$Z$451,25,0)</f>
        <v/>
      </c>
      <c r="AC2446" s="0" t="n">
        <v>13.0076335877862</v>
      </c>
      <c r="AD2446" s="0" t="n">
        <v>83.2655714127668</v>
      </c>
      <c r="AF2446" s="0" t="n">
        <f aca="false">IF(AE2446="",V2446,AE2446)</f>
        <v>602.5</v>
      </c>
      <c r="AG2446" s="0" t="n">
        <v>13</v>
      </c>
      <c r="AH2446" s="0" t="n">
        <v>2012</v>
      </c>
      <c r="AI2446" s="0" t="s">
        <v>37</v>
      </c>
      <c r="AJ2446" s="0" t="s">
        <v>37</v>
      </c>
    </row>
    <row r="2447" customFormat="false" ht="13.8" hidden="true" customHeight="false" outlineLevel="0" collapsed="false">
      <c r="C2447" s="0" t="n">
        <v>2457</v>
      </c>
      <c r="D2447" s="3" t="str">
        <f aca="false">VLOOKUP(C2447,$A$1:$B$451,2)</f>
        <v>55-TOK</v>
      </c>
      <c r="E2447" s="0" t="str">
        <f aca="false">VLOOKUP($D2447,metadata!$B$2:$S$451,2,0)</f>
        <v>Urbanski, J; Mogi, M; O'Donnell, D; DeCotiis, M; Toma, T; Armbruster, P</v>
      </c>
      <c r="F2447" s="0" t="str">
        <f aca="false">VLOOKUP($D2447,metadata!$B$2:$S$451,3,0)</f>
        <v>Rapid Adaptive Evolution of Photoperiodic Response during Invasion and Range Expansion across a Climatic Gradient</v>
      </c>
      <c r="G2447" s="0" t="str">
        <f aca="false">VLOOKUP($D2447,metadata!$B$2:$S$451,4,0)</f>
        <v>10.1086/664709</v>
      </c>
      <c r="H2447" s="0" t="str">
        <f aca="false">VLOOKUP($D2447,metadata!$B$2:$S$451,5,0)</f>
        <v>y</v>
      </c>
      <c r="I2447" s="0" t="str">
        <f aca="false">VLOOKUP($D2447,metadata!$B$2:$S$451,6,0)</f>
        <v>a</v>
      </c>
      <c r="J2447" s="0" t="str">
        <f aca="false">VLOOKUP($D2447,metadata!$B$2:$S$451,7,0)</f>
        <v>i</v>
      </c>
      <c r="K2447" s="0" t="n">
        <f aca="false">VLOOKUP($D2447,metadata!$B$2:$S$451,8,0)</f>
        <v>21</v>
      </c>
      <c r="L2447" s="0" t="n">
        <f aca="false">VLOOKUP($D2447,metadata!$B$2:$S$451,9,0)</f>
        <v>12</v>
      </c>
      <c r="M2447" s="0" t="str">
        <f aca="false">VLOOKUP($D2447,metadata!$B$2:$S$451,10,0)</f>
        <v/>
      </c>
      <c r="N2447" s="0" t="str">
        <f aca="false">VLOOKUP($D2447,metadata!$B$2:$S$451,11,0)</f>
        <v>Aedes albopictus</v>
      </c>
      <c r="O2447" s="0" t="str">
        <f aca="false">VLOOKUP($D2447,metadata!$B$2:$S$451,12,0)</f>
        <v>diptera</v>
      </c>
      <c r="P2447" s="0" t="str">
        <f aca="false">VLOOKUP($D2447,metadata!$B$2:$S$451,13,0)</f>
        <v>TOK</v>
      </c>
      <c r="Q2447" s="0" t="n">
        <f aca="false">VLOOKUP($D2447,metadata!$B$2:$S$451,14,0)</f>
        <v>35.6333333333333</v>
      </c>
      <c r="R2447" s="0" t="n">
        <f aca="false">VLOOKUP($D2447,metadata!$B$2:$S$451,15,0)</f>
        <v>139.633333333333</v>
      </c>
      <c r="S2447" s="0" t="str">
        <f aca="false">VLOOKUP($D2447,metadata!$B$2:$S$451,16,0)</f>
        <v/>
      </c>
      <c r="T2447" s="0" t="str">
        <f aca="false">VLOOKUP($D2447,metadata!$B$2:$S$451,17,0)</f>
        <v/>
      </c>
      <c r="U2447" s="0" t="str">
        <f aca="false">VLOOKUP($D2447,metadata!$B$2:$S$451,18,0)</f>
        <v/>
      </c>
      <c r="V2447" s="0" t="n">
        <f aca="false">VLOOKUP($D2447,metadata!$B$2:$Z$451,19,0)</f>
        <v>602.5</v>
      </c>
      <c r="W2447" s="0" t="str">
        <f aca="false">VLOOKUP($D2447,metadata!$B$2:$Z$451,20,0)</f>
        <v>acc</v>
      </c>
      <c r="X2447" s="0" t="str">
        <f aca="false">VLOOKUP($D2447,metadata!$B$2:$Z$451,21,0)</f>
        <v/>
      </c>
      <c r="Y2447" s="0" t="str">
        <f aca="false">VLOOKUP($D2447,metadata!$B$2:$Z$451,22,0)</f>
        <v>55-19</v>
      </c>
      <c r="Z2447" s="0" t="str">
        <f aca="false">VLOOKUP($D2447,metadata!$B$2:$Z$451,23,0)</f>
        <v/>
      </c>
      <c r="AA2447" s="0" t="str">
        <f aca="false">VLOOKUP($D2447,metadata!$B$2:$Z$451,24,0)</f>
        <v/>
      </c>
      <c r="AB2447" s="0" t="str">
        <f aca="false">VLOOKUP($D2447,metadata!$B$2:$Z$451,25,0)</f>
        <v/>
      </c>
      <c r="AC2447" s="0" t="n">
        <v>13.2519083969465</v>
      </c>
      <c r="AD2447" s="0" t="n">
        <v>57.1841464763801</v>
      </c>
      <c r="AF2447" s="0" t="n">
        <f aca="false">IF(AE2447="",V2447,AE2447)</f>
        <v>602.5</v>
      </c>
      <c r="AG2447" s="0" t="n">
        <v>13.25</v>
      </c>
      <c r="AH2447" s="0" t="n">
        <v>2012</v>
      </c>
      <c r="AI2447" s="0" t="s">
        <v>37</v>
      </c>
      <c r="AJ2447" s="0" t="s">
        <v>37</v>
      </c>
    </row>
    <row r="2448" customFormat="false" ht="13.8" hidden="true" customHeight="false" outlineLevel="0" collapsed="false">
      <c r="C2448" s="0" t="n">
        <v>2458</v>
      </c>
      <c r="D2448" s="3" t="str">
        <f aca="false">VLOOKUP(C2448,$A$1:$B$451,2)</f>
        <v>55-TOK</v>
      </c>
      <c r="E2448" s="0" t="str">
        <f aca="false">VLOOKUP($D2448,metadata!$B$2:$S$451,2,0)</f>
        <v>Urbanski, J; Mogi, M; O'Donnell, D; DeCotiis, M; Toma, T; Armbruster, P</v>
      </c>
      <c r="F2448" s="0" t="str">
        <f aca="false">VLOOKUP($D2448,metadata!$B$2:$S$451,3,0)</f>
        <v>Rapid Adaptive Evolution of Photoperiodic Response during Invasion and Range Expansion across a Climatic Gradient</v>
      </c>
      <c r="G2448" s="0" t="str">
        <f aca="false">VLOOKUP($D2448,metadata!$B$2:$S$451,4,0)</f>
        <v>10.1086/664709</v>
      </c>
      <c r="H2448" s="0" t="str">
        <f aca="false">VLOOKUP($D2448,metadata!$B$2:$S$451,5,0)</f>
        <v>y</v>
      </c>
      <c r="I2448" s="0" t="str">
        <f aca="false">VLOOKUP($D2448,metadata!$B$2:$S$451,6,0)</f>
        <v>a</v>
      </c>
      <c r="J2448" s="0" t="str">
        <f aca="false">VLOOKUP($D2448,metadata!$B$2:$S$451,7,0)</f>
        <v>i</v>
      </c>
      <c r="K2448" s="0" t="n">
        <f aca="false">VLOOKUP($D2448,metadata!$B$2:$S$451,8,0)</f>
        <v>21</v>
      </c>
      <c r="L2448" s="0" t="n">
        <f aca="false">VLOOKUP($D2448,metadata!$B$2:$S$451,9,0)</f>
        <v>12</v>
      </c>
      <c r="M2448" s="0" t="str">
        <f aca="false">VLOOKUP($D2448,metadata!$B$2:$S$451,10,0)</f>
        <v/>
      </c>
      <c r="N2448" s="0" t="str">
        <f aca="false">VLOOKUP($D2448,metadata!$B$2:$S$451,11,0)</f>
        <v>Aedes albopictus</v>
      </c>
      <c r="O2448" s="0" t="str">
        <f aca="false">VLOOKUP($D2448,metadata!$B$2:$S$451,12,0)</f>
        <v>diptera</v>
      </c>
      <c r="P2448" s="0" t="str">
        <f aca="false">VLOOKUP($D2448,metadata!$B$2:$S$451,13,0)</f>
        <v>TOK</v>
      </c>
      <c r="Q2448" s="0" t="n">
        <f aca="false">VLOOKUP($D2448,metadata!$B$2:$S$451,14,0)</f>
        <v>35.6333333333333</v>
      </c>
      <c r="R2448" s="0" t="n">
        <f aca="false">VLOOKUP($D2448,metadata!$B$2:$S$451,15,0)</f>
        <v>139.633333333333</v>
      </c>
      <c r="S2448" s="0" t="str">
        <f aca="false">VLOOKUP($D2448,metadata!$B$2:$S$451,16,0)</f>
        <v/>
      </c>
      <c r="T2448" s="0" t="str">
        <f aca="false">VLOOKUP($D2448,metadata!$B$2:$S$451,17,0)</f>
        <v/>
      </c>
      <c r="U2448" s="0" t="str">
        <f aca="false">VLOOKUP($D2448,metadata!$B$2:$S$451,18,0)</f>
        <v/>
      </c>
      <c r="V2448" s="0" t="n">
        <f aca="false">VLOOKUP($D2448,metadata!$B$2:$Z$451,19,0)</f>
        <v>602.5</v>
      </c>
      <c r="W2448" s="0" t="str">
        <f aca="false">VLOOKUP($D2448,metadata!$B$2:$Z$451,20,0)</f>
        <v>acc</v>
      </c>
      <c r="X2448" s="0" t="str">
        <f aca="false">VLOOKUP($D2448,metadata!$B$2:$Z$451,21,0)</f>
        <v/>
      </c>
      <c r="Y2448" s="0" t="str">
        <f aca="false">VLOOKUP($D2448,metadata!$B$2:$Z$451,22,0)</f>
        <v>55-19</v>
      </c>
      <c r="Z2448" s="0" t="str">
        <f aca="false">VLOOKUP($D2448,metadata!$B$2:$Z$451,23,0)</f>
        <v/>
      </c>
      <c r="AA2448" s="0" t="str">
        <f aca="false">VLOOKUP($D2448,metadata!$B$2:$Z$451,24,0)</f>
        <v/>
      </c>
      <c r="AB2448" s="0" t="str">
        <f aca="false">VLOOKUP($D2448,metadata!$B$2:$Z$451,25,0)</f>
        <v/>
      </c>
      <c r="AC2448" s="0" t="n">
        <v>13.4809160305343</v>
      </c>
      <c r="AD2448" s="0" t="n">
        <v>15.3415062506914</v>
      </c>
      <c r="AF2448" s="0" t="n">
        <f aca="false">IF(AE2448="",V2448,AE2448)</f>
        <v>602.5</v>
      </c>
      <c r="AG2448" s="0" t="n">
        <v>13.5</v>
      </c>
      <c r="AH2448" s="0" t="n">
        <v>2012</v>
      </c>
      <c r="AI2448" s="0" t="s">
        <v>37</v>
      </c>
      <c r="AJ2448" s="0" t="s">
        <v>37</v>
      </c>
    </row>
    <row r="2449" customFormat="false" ht="13.8" hidden="true" customHeight="false" outlineLevel="0" collapsed="false">
      <c r="C2449" s="0" t="n">
        <v>2459</v>
      </c>
      <c r="D2449" s="3" t="str">
        <f aca="false">VLOOKUP(C2449,$A$1:$B$451,2)</f>
        <v>55-TOK</v>
      </c>
      <c r="E2449" s="0" t="str">
        <f aca="false">VLOOKUP($D2449,metadata!$B$2:$S$451,2,0)</f>
        <v>Urbanski, J; Mogi, M; O'Donnell, D; DeCotiis, M; Toma, T; Armbruster, P</v>
      </c>
      <c r="F2449" s="0" t="str">
        <f aca="false">VLOOKUP($D2449,metadata!$B$2:$S$451,3,0)</f>
        <v>Rapid Adaptive Evolution of Photoperiodic Response during Invasion and Range Expansion across a Climatic Gradient</v>
      </c>
      <c r="G2449" s="0" t="str">
        <f aca="false">VLOOKUP($D2449,metadata!$B$2:$S$451,4,0)</f>
        <v>10.1086/664709</v>
      </c>
      <c r="H2449" s="0" t="str">
        <f aca="false">VLOOKUP($D2449,metadata!$B$2:$S$451,5,0)</f>
        <v>y</v>
      </c>
      <c r="I2449" s="0" t="str">
        <f aca="false">VLOOKUP($D2449,metadata!$B$2:$S$451,6,0)</f>
        <v>a</v>
      </c>
      <c r="J2449" s="0" t="str">
        <f aca="false">VLOOKUP($D2449,metadata!$B$2:$S$451,7,0)</f>
        <v>i</v>
      </c>
      <c r="K2449" s="0" t="n">
        <f aca="false">VLOOKUP($D2449,metadata!$B$2:$S$451,8,0)</f>
        <v>21</v>
      </c>
      <c r="L2449" s="0" t="n">
        <f aca="false">VLOOKUP($D2449,metadata!$B$2:$S$451,9,0)</f>
        <v>12</v>
      </c>
      <c r="M2449" s="0" t="str">
        <f aca="false">VLOOKUP($D2449,metadata!$B$2:$S$451,10,0)</f>
        <v/>
      </c>
      <c r="N2449" s="0" t="str">
        <f aca="false">VLOOKUP($D2449,metadata!$B$2:$S$451,11,0)</f>
        <v>Aedes albopictus</v>
      </c>
      <c r="O2449" s="0" t="str">
        <f aca="false">VLOOKUP($D2449,metadata!$B$2:$S$451,12,0)</f>
        <v>diptera</v>
      </c>
      <c r="P2449" s="0" t="str">
        <f aca="false">VLOOKUP($D2449,metadata!$B$2:$S$451,13,0)</f>
        <v>TOK</v>
      </c>
      <c r="Q2449" s="0" t="n">
        <f aca="false">VLOOKUP($D2449,metadata!$B$2:$S$451,14,0)</f>
        <v>35.6333333333333</v>
      </c>
      <c r="R2449" s="0" t="n">
        <f aca="false">VLOOKUP($D2449,metadata!$B$2:$S$451,15,0)</f>
        <v>139.633333333333</v>
      </c>
      <c r="S2449" s="0" t="str">
        <f aca="false">VLOOKUP($D2449,metadata!$B$2:$S$451,16,0)</f>
        <v/>
      </c>
      <c r="T2449" s="0" t="str">
        <f aca="false">VLOOKUP($D2449,metadata!$B$2:$S$451,17,0)</f>
        <v/>
      </c>
      <c r="U2449" s="0" t="str">
        <f aca="false">VLOOKUP($D2449,metadata!$B$2:$S$451,18,0)</f>
        <v/>
      </c>
      <c r="V2449" s="0" t="n">
        <f aca="false">VLOOKUP($D2449,metadata!$B$2:$Z$451,19,0)</f>
        <v>602.5</v>
      </c>
      <c r="W2449" s="0" t="str">
        <f aca="false">VLOOKUP($D2449,metadata!$B$2:$Z$451,20,0)</f>
        <v>acc</v>
      </c>
      <c r="X2449" s="0" t="str">
        <f aca="false">VLOOKUP($D2449,metadata!$B$2:$Z$451,21,0)</f>
        <v/>
      </c>
      <c r="Y2449" s="0" t="str">
        <f aca="false">VLOOKUP($D2449,metadata!$B$2:$Z$451,22,0)</f>
        <v>55-19</v>
      </c>
      <c r="Z2449" s="0" t="str">
        <f aca="false">VLOOKUP($D2449,metadata!$B$2:$Z$451,23,0)</f>
        <v/>
      </c>
      <c r="AA2449" s="0" t="str">
        <f aca="false">VLOOKUP($D2449,metadata!$B$2:$Z$451,24,0)</f>
        <v/>
      </c>
      <c r="AB2449" s="0" t="str">
        <f aca="false">VLOOKUP($D2449,metadata!$B$2:$Z$451,25,0)</f>
        <v/>
      </c>
      <c r="AC2449" s="0" t="n">
        <v>13.7404580152671</v>
      </c>
      <c r="AD2449" s="0" t="n">
        <v>17.3401371833167</v>
      </c>
      <c r="AF2449" s="0" t="n">
        <f aca="false">IF(AE2449="",V2449,AE2449)</f>
        <v>602.5</v>
      </c>
      <c r="AG2449" s="0" t="n">
        <v>13.75</v>
      </c>
      <c r="AH2449" s="0" t="n">
        <v>2012</v>
      </c>
      <c r="AI2449" s="0" t="s">
        <v>37</v>
      </c>
      <c r="AJ2449" s="0" t="s">
        <v>37</v>
      </c>
    </row>
    <row r="2450" customFormat="false" ht="13.8" hidden="true" customHeight="false" outlineLevel="0" collapsed="false">
      <c r="C2450" s="0" t="n">
        <v>2460</v>
      </c>
      <c r="D2450" s="3" t="str">
        <f aca="false">VLOOKUP(C2450,$A$1:$B$451,2)</f>
        <v>55-TOK</v>
      </c>
      <c r="E2450" s="0" t="str">
        <f aca="false">VLOOKUP($D2450,metadata!$B$2:$S$451,2,0)</f>
        <v>Urbanski, J; Mogi, M; O'Donnell, D; DeCotiis, M; Toma, T; Armbruster, P</v>
      </c>
      <c r="F2450" s="0" t="str">
        <f aca="false">VLOOKUP($D2450,metadata!$B$2:$S$451,3,0)</f>
        <v>Rapid Adaptive Evolution of Photoperiodic Response during Invasion and Range Expansion across a Climatic Gradient</v>
      </c>
      <c r="G2450" s="0" t="str">
        <f aca="false">VLOOKUP($D2450,metadata!$B$2:$S$451,4,0)</f>
        <v>10.1086/664709</v>
      </c>
      <c r="H2450" s="0" t="str">
        <f aca="false">VLOOKUP($D2450,metadata!$B$2:$S$451,5,0)</f>
        <v>y</v>
      </c>
      <c r="I2450" s="0" t="str">
        <f aca="false">VLOOKUP($D2450,metadata!$B$2:$S$451,6,0)</f>
        <v>a</v>
      </c>
      <c r="J2450" s="0" t="str">
        <f aca="false">VLOOKUP($D2450,metadata!$B$2:$S$451,7,0)</f>
        <v>i</v>
      </c>
      <c r="K2450" s="0" t="n">
        <f aca="false">VLOOKUP($D2450,metadata!$B$2:$S$451,8,0)</f>
        <v>21</v>
      </c>
      <c r="L2450" s="0" t="n">
        <f aca="false">VLOOKUP($D2450,metadata!$B$2:$S$451,9,0)</f>
        <v>12</v>
      </c>
      <c r="M2450" s="0" t="str">
        <f aca="false">VLOOKUP($D2450,metadata!$B$2:$S$451,10,0)</f>
        <v/>
      </c>
      <c r="N2450" s="0" t="str">
        <f aca="false">VLOOKUP($D2450,metadata!$B$2:$S$451,11,0)</f>
        <v>Aedes albopictus</v>
      </c>
      <c r="O2450" s="0" t="str">
        <f aca="false">VLOOKUP($D2450,metadata!$B$2:$S$451,12,0)</f>
        <v>diptera</v>
      </c>
      <c r="P2450" s="0" t="str">
        <f aca="false">VLOOKUP($D2450,metadata!$B$2:$S$451,13,0)</f>
        <v>TOK</v>
      </c>
      <c r="Q2450" s="0" t="n">
        <f aca="false">VLOOKUP($D2450,metadata!$B$2:$S$451,14,0)</f>
        <v>35.6333333333333</v>
      </c>
      <c r="R2450" s="0" t="n">
        <f aca="false">VLOOKUP($D2450,metadata!$B$2:$S$451,15,0)</f>
        <v>139.633333333333</v>
      </c>
      <c r="S2450" s="0" t="str">
        <f aca="false">VLOOKUP($D2450,metadata!$B$2:$S$451,16,0)</f>
        <v/>
      </c>
      <c r="T2450" s="0" t="str">
        <f aca="false">VLOOKUP($D2450,metadata!$B$2:$S$451,17,0)</f>
        <v/>
      </c>
      <c r="U2450" s="0" t="str">
        <f aca="false">VLOOKUP($D2450,metadata!$B$2:$S$451,18,0)</f>
        <v/>
      </c>
      <c r="V2450" s="0" t="n">
        <f aca="false">VLOOKUP($D2450,metadata!$B$2:$Z$451,19,0)</f>
        <v>602.5</v>
      </c>
      <c r="W2450" s="0" t="str">
        <f aca="false">VLOOKUP($D2450,metadata!$B$2:$Z$451,20,0)</f>
        <v>acc</v>
      </c>
      <c r="X2450" s="0" t="str">
        <f aca="false">VLOOKUP($D2450,metadata!$B$2:$Z$451,21,0)</f>
        <v/>
      </c>
      <c r="Y2450" s="0" t="str">
        <f aca="false">VLOOKUP($D2450,metadata!$B$2:$Z$451,22,0)</f>
        <v>55-19</v>
      </c>
      <c r="Z2450" s="0" t="str">
        <f aca="false">VLOOKUP($D2450,metadata!$B$2:$Z$451,23,0)</f>
        <v/>
      </c>
      <c r="AA2450" s="0" t="str">
        <f aca="false">VLOOKUP($D2450,metadata!$B$2:$Z$451,24,0)</f>
        <v/>
      </c>
      <c r="AB2450" s="0" t="str">
        <f aca="false">VLOOKUP($D2450,metadata!$B$2:$Z$451,25,0)</f>
        <v/>
      </c>
      <c r="AC2450" s="0" t="n">
        <v>13.9847328244274</v>
      </c>
      <c r="AD2450" s="0" t="n">
        <v>13.9036397831618</v>
      </c>
      <c r="AF2450" s="0" t="n">
        <f aca="false">IF(AE2450="",V2450,AE2450)</f>
        <v>602.5</v>
      </c>
      <c r="AG2450" s="0" t="n">
        <v>14</v>
      </c>
      <c r="AH2450" s="0" t="n">
        <v>2012</v>
      </c>
      <c r="AI2450" s="0" t="s">
        <v>37</v>
      </c>
      <c r="AJ2450" s="0" t="s">
        <v>37</v>
      </c>
    </row>
    <row r="2451" customFormat="false" ht="13.8" hidden="true" customHeight="false" outlineLevel="0" collapsed="false">
      <c r="C2451" s="0" t="n">
        <v>2461</v>
      </c>
      <c r="D2451" s="3" t="str">
        <f aca="false">VLOOKUP(C2451,$A$1:$B$451,2)</f>
        <v>55-TOK</v>
      </c>
      <c r="E2451" s="0" t="str">
        <f aca="false">VLOOKUP($D2451,metadata!$B$2:$S$451,2,0)</f>
        <v>Urbanski, J; Mogi, M; O'Donnell, D; DeCotiis, M; Toma, T; Armbruster, P</v>
      </c>
      <c r="F2451" s="0" t="str">
        <f aca="false">VLOOKUP($D2451,metadata!$B$2:$S$451,3,0)</f>
        <v>Rapid Adaptive Evolution of Photoperiodic Response during Invasion and Range Expansion across a Climatic Gradient</v>
      </c>
      <c r="G2451" s="0" t="str">
        <f aca="false">VLOOKUP($D2451,metadata!$B$2:$S$451,4,0)</f>
        <v>10.1086/664709</v>
      </c>
      <c r="H2451" s="0" t="str">
        <f aca="false">VLOOKUP($D2451,metadata!$B$2:$S$451,5,0)</f>
        <v>y</v>
      </c>
      <c r="I2451" s="0" t="str">
        <f aca="false">VLOOKUP($D2451,metadata!$B$2:$S$451,6,0)</f>
        <v>a</v>
      </c>
      <c r="J2451" s="0" t="str">
        <f aca="false">VLOOKUP($D2451,metadata!$B$2:$S$451,7,0)</f>
        <v>i</v>
      </c>
      <c r="K2451" s="0" t="n">
        <f aca="false">VLOOKUP($D2451,metadata!$B$2:$S$451,8,0)</f>
        <v>21</v>
      </c>
      <c r="L2451" s="0" t="n">
        <f aca="false">VLOOKUP($D2451,metadata!$B$2:$S$451,9,0)</f>
        <v>12</v>
      </c>
      <c r="M2451" s="0" t="str">
        <f aca="false">VLOOKUP($D2451,metadata!$B$2:$S$451,10,0)</f>
        <v/>
      </c>
      <c r="N2451" s="0" t="str">
        <f aca="false">VLOOKUP($D2451,metadata!$B$2:$S$451,11,0)</f>
        <v>Aedes albopictus</v>
      </c>
      <c r="O2451" s="0" t="str">
        <f aca="false">VLOOKUP($D2451,metadata!$B$2:$S$451,12,0)</f>
        <v>diptera</v>
      </c>
      <c r="P2451" s="0" t="str">
        <f aca="false">VLOOKUP($D2451,metadata!$B$2:$S$451,13,0)</f>
        <v>TOK</v>
      </c>
      <c r="Q2451" s="0" t="n">
        <f aca="false">VLOOKUP($D2451,metadata!$B$2:$S$451,14,0)</f>
        <v>35.6333333333333</v>
      </c>
      <c r="R2451" s="0" t="n">
        <f aca="false">VLOOKUP($D2451,metadata!$B$2:$S$451,15,0)</f>
        <v>139.633333333333</v>
      </c>
      <c r="S2451" s="0" t="str">
        <f aca="false">VLOOKUP($D2451,metadata!$B$2:$S$451,16,0)</f>
        <v/>
      </c>
      <c r="T2451" s="0" t="str">
        <f aca="false">VLOOKUP($D2451,metadata!$B$2:$S$451,17,0)</f>
        <v/>
      </c>
      <c r="U2451" s="0" t="str">
        <f aca="false">VLOOKUP($D2451,metadata!$B$2:$S$451,18,0)</f>
        <v/>
      </c>
      <c r="V2451" s="0" t="n">
        <f aca="false">VLOOKUP($D2451,metadata!$B$2:$Z$451,19,0)</f>
        <v>602.5</v>
      </c>
      <c r="W2451" s="0" t="str">
        <f aca="false">VLOOKUP($D2451,metadata!$B$2:$Z$451,20,0)</f>
        <v>acc</v>
      </c>
      <c r="X2451" s="0" t="str">
        <f aca="false">VLOOKUP($D2451,metadata!$B$2:$Z$451,21,0)</f>
        <v/>
      </c>
      <c r="Y2451" s="0" t="str">
        <f aca="false">VLOOKUP($D2451,metadata!$B$2:$Z$451,22,0)</f>
        <v>55-19</v>
      </c>
      <c r="Z2451" s="0" t="str">
        <f aca="false">VLOOKUP($D2451,metadata!$B$2:$Z$451,23,0)</f>
        <v/>
      </c>
      <c r="AA2451" s="0" t="str">
        <f aca="false">VLOOKUP($D2451,metadata!$B$2:$Z$451,24,0)</f>
        <v/>
      </c>
      <c r="AB2451" s="0" t="str">
        <f aca="false">VLOOKUP($D2451,metadata!$B$2:$Z$451,25,0)</f>
        <v/>
      </c>
      <c r="AC2451" s="0" t="n">
        <v>14.4885496183206</v>
      </c>
      <c r="AD2451" s="0" t="n">
        <v>9.20490375041485</v>
      </c>
      <c r="AF2451" s="0" t="n">
        <f aca="false">IF(AE2451="",V2451,AE2451)</f>
        <v>602.5</v>
      </c>
      <c r="AG2451" s="0" t="n">
        <v>14.25</v>
      </c>
      <c r="AH2451" s="0" t="n">
        <v>2012</v>
      </c>
      <c r="AI2451" s="0" t="s">
        <v>37</v>
      </c>
      <c r="AJ2451" s="0" t="s">
        <v>37</v>
      </c>
    </row>
    <row r="2452" customFormat="false" ht="13.8" hidden="true" customHeight="false" outlineLevel="0" collapsed="false">
      <c r="C2452" s="0" t="n">
        <v>2462</v>
      </c>
      <c r="D2452" s="3" t="str">
        <f aca="false">VLOOKUP(C2452,$A$1:$B$451,2)</f>
        <v>55-TOK</v>
      </c>
      <c r="E2452" s="0" t="str">
        <f aca="false">VLOOKUP($D2452,metadata!$B$2:$S$451,2,0)</f>
        <v>Urbanski, J; Mogi, M; O'Donnell, D; DeCotiis, M; Toma, T; Armbruster, P</v>
      </c>
      <c r="F2452" s="0" t="str">
        <f aca="false">VLOOKUP($D2452,metadata!$B$2:$S$451,3,0)</f>
        <v>Rapid Adaptive Evolution of Photoperiodic Response during Invasion and Range Expansion across a Climatic Gradient</v>
      </c>
      <c r="G2452" s="0" t="str">
        <f aca="false">VLOOKUP($D2452,metadata!$B$2:$S$451,4,0)</f>
        <v>10.1086/664709</v>
      </c>
      <c r="H2452" s="0" t="str">
        <f aca="false">VLOOKUP($D2452,metadata!$B$2:$S$451,5,0)</f>
        <v>y</v>
      </c>
      <c r="I2452" s="0" t="str">
        <f aca="false">VLOOKUP($D2452,metadata!$B$2:$S$451,6,0)</f>
        <v>a</v>
      </c>
      <c r="J2452" s="0" t="str">
        <f aca="false">VLOOKUP($D2452,metadata!$B$2:$S$451,7,0)</f>
        <v>i</v>
      </c>
      <c r="K2452" s="0" t="n">
        <f aca="false">VLOOKUP($D2452,metadata!$B$2:$S$451,8,0)</f>
        <v>21</v>
      </c>
      <c r="L2452" s="0" t="n">
        <f aca="false">VLOOKUP($D2452,metadata!$B$2:$S$451,9,0)</f>
        <v>12</v>
      </c>
      <c r="M2452" s="0" t="str">
        <f aca="false">VLOOKUP($D2452,metadata!$B$2:$S$451,10,0)</f>
        <v/>
      </c>
      <c r="N2452" s="0" t="str">
        <f aca="false">VLOOKUP($D2452,metadata!$B$2:$S$451,11,0)</f>
        <v>Aedes albopictus</v>
      </c>
      <c r="O2452" s="0" t="str">
        <f aca="false">VLOOKUP($D2452,metadata!$B$2:$S$451,12,0)</f>
        <v>diptera</v>
      </c>
      <c r="P2452" s="0" t="str">
        <f aca="false">VLOOKUP($D2452,metadata!$B$2:$S$451,13,0)</f>
        <v>TOK</v>
      </c>
      <c r="Q2452" s="0" t="n">
        <f aca="false">VLOOKUP($D2452,metadata!$B$2:$S$451,14,0)</f>
        <v>35.6333333333333</v>
      </c>
      <c r="R2452" s="0" t="n">
        <f aca="false">VLOOKUP($D2452,metadata!$B$2:$S$451,15,0)</f>
        <v>139.633333333333</v>
      </c>
      <c r="S2452" s="0" t="str">
        <f aca="false">VLOOKUP($D2452,metadata!$B$2:$S$451,16,0)</f>
        <v/>
      </c>
      <c r="T2452" s="0" t="str">
        <f aca="false">VLOOKUP($D2452,metadata!$B$2:$S$451,17,0)</f>
        <v/>
      </c>
      <c r="U2452" s="0" t="str">
        <f aca="false">VLOOKUP($D2452,metadata!$B$2:$S$451,18,0)</f>
        <v/>
      </c>
      <c r="V2452" s="0" t="n">
        <f aca="false">VLOOKUP($D2452,metadata!$B$2:$Z$451,19,0)</f>
        <v>602.5</v>
      </c>
      <c r="W2452" s="0" t="str">
        <f aca="false">VLOOKUP($D2452,metadata!$B$2:$Z$451,20,0)</f>
        <v>acc</v>
      </c>
      <c r="X2452" s="0" t="str">
        <f aca="false">VLOOKUP($D2452,metadata!$B$2:$Z$451,21,0)</f>
        <v/>
      </c>
      <c r="Y2452" s="0" t="str">
        <f aca="false">VLOOKUP($D2452,metadata!$B$2:$Z$451,22,0)</f>
        <v>55-19</v>
      </c>
      <c r="Z2452" s="0" t="str">
        <f aca="false">VLOOKUP($D2452,metadata!$B$2:$Z$451,23,0)</f>
        <v/>
      </c>
      <c r="AA2452" s="0" t="str">
        <f aca="false">VLOOKUP($D2452,metadata!$B$2:$Z$451,24,0)</f>
        <v/>
      </c>
      <c r="AB2452" s="0" t="str">
        <f aca="false">VLOOKUP($D2452,metadata!$B$2:$Z$451,25,0)</f>
        <v/>
      </c>
      <c r="AC2452" s="0" t="n">
        <v>14.2442748091603</v>
      </c>
      <c r="AD2452" s="0" t="n">
        <v>3.58343013607699</v>
      </c>
      <c r="AF2452" s="0" t="n">
        <f aca="false">IF(AE2452="",V2452,AE2452)</f>
        <v>602.5</v>
      </c>
      <c r="AG2452" s="0" t="n">
        <v>14.5</v>
      </c>
      <c r="AH2452" s="0" t="n">
        <v>2012</v>
      </c>
      <c r="AI2452" s="0" t="s">
        <v>37</v>
      </c>
      <c r="AJ2452" s="0" t="s">
        <v>37</v>
      </c>
    </row>
    <row r="2453" customFormat="false" ht="13.8" hidden="true" customHeight="false" outlineLevel="0" collapsed="false">
      <c r="C2453" s="0" t="n">
        <v>2463</v>
      </c>
      <c r="D2453" s="3" t="str">
        <f aca="false">VLOOKUP(C2453,$A$1:$B$451,2)</f>
        <v>55-TOK</v>
      </c>
      <c r="E2453" s="0" t="str">
        <f aca="false">VLOOKUP($D2453,metadata!$B$2:$S$451,2,0)</f>
        <v>Urbanski, J; Mogi, M; O'Donnell, D; DeCotiis, M; Toma, T; Armbruster, P</v>
      </c>
      <c r="F2453" s="0" t="str">
        <f aca="false">VLOOKUP($D2453,metadata!$B$2:$S$451,3,0)</f>
        <v>Rapid Adaptive Evolution of Photoperiodic Response during Invasion and Range Expansion across a Climatic Gradient</v>
      </c>
      <c r="G2453" s="0" t="str">
        <f aca="false">VLOOKUP($D2453,metadata!$B$2:$S$451,4,0)</f>
        <v>10.1086/664709</v>
      </c>
      <c r="H2453" s="0" t="str">
        <f aca="false">VLOOKUP($D2453,metadata!$B$2:$S$451,5,0)</f>
        <v>y</v>
      </c>
      <c r="I2453" s="0" t="str">
        <f aca="false">VLOOKUP($D2453,metadata!$B$2:$S$451,6,0)</f>
        <v>a</v>
      </c>
      <c r="J2453" s="0" t="str">
        <f aca="false">VLOOKUP($D2453,metadata!$B$2:$S$451,7,0)</f>
        <v>i</v>
      </c>
      <c r="K2453" s="0" t="n">
        <f aca="false">VLOOKUP($D2453,metadata!$B$2:$S$451,8,0)</f>
        <v>21</v>
      </c>
      <c r="L2453" s="0" t="n">
        <f aca="false">VLOOKUP($D2453,metadata!$B$2:$S$451,9,0)</f>
        <v>12</v>
      </c>
      <c r="M2453" s="0" t="str">
        <f aca="false">VLOOKUP($D2453,metadata!$B$2:$S$451,10,0)</f>
        <v/>
      </c>
      <c r="N2453" s="0" t="str">
        <f aca="false">VLOOKUP($D2453,metadata!$B$2:$S$451,11,0)</f>
        <v>Aedes albopictus</v>
      </c>
      <c r="O2453" s="0" t="str">
        <f aca="false">VLOOKUP($D2453,metadata!$B$2:$S$451,12,0)</f>
        <v>diptera</v>
      </c>
      <c r="P2453" s="0" t="str">
        <f aca="false">VLOOKUP($D2453,metadata!$B$2:$S$451,13,0)</f>
        <v>TOK</v>
      </c>
      <c r="Q2453" s="0" t="n">
        <f aca="false">VLOOKUP($D2453,metadata!$B$2:$S$451,14,0)</f>
        <v>35.6333333333333</v>
      </c>
      <c r="R2453" s="0" t="n">
        <f aca="false">VLOOKUP($D2453,metadata!$B$2:$S$451,15,0)</f>
        <v>139.633333333333</v>
      </c>
      <c r="S2453" s="0" t="str">
        <f aca="false">VLOOKUP($D2453,metadata!$B$2:$S$451,16,0)</f>
        <v/>
      </c>
      <c r="T2453" s="0" t="str">
        <f aca="false">VLOOKUP($D2453,metadata!$B$2:$S$451,17,0)</f>
        <v/>
      </c>
      <c r="U2453" s="0" t="str">
        <f aca="false">VLOOKUP($D2453,metadata!$B$2:$S$451,18,0)</f>
        <v/>
      </c>
      <c r="V2453" s="0" t="n">
        <f aca="false">VLOOKUP($D2453,metadata!$B$2:$Z$451,19,0)</f>
        <v>602.5</v>
      </c>
      <c r="W2453" s="0" t="str">
        <f aca="false">VLOOKUP($D2453,metadata!$B$2:$Z$451,20,0)</f>
        <v>acc</v>
      </c>
      <c r="X2453" s="0" t="str">
        <f aca="false">VLOOKUP($D2453,metadata!$B$2:$Z$451,21,0)</f>
        <v/>
      </c>
      <c r="Y2453" s="0" t="str">
        <f aca="false">VLOOKUP($D2453,metadata!$B$2:$Z$451,22,0)</f>
        <v>55-19</v>
      </c>
      <c r="Z2453" s="0" t="str">
        <f aca="false">VLOOKUP($D2453,metadata!$B$2:$Z$451,23,0)</f>
        <v/>
      </c>
      <c r="AA2453" s="0" t="str">
        <f aca="false">VLOOKUP($D2453,metadata!$B$2:$Z$451,24,0)</f>
        <v/>
      </c>
      <c r="AB2453" s="0" t="str">
        <f aca="false">VLOOKUP($D2453,metadata!$B$2:$Z$451,25,0)</f>
        <v/>
      </c>
      <c r="AC2453" s="0" t="n">
        <v>16</v>
      </c>
      <c r="AD2453" s="0" t="n">
        <v>0.724637681159407</v>
      </c>
      <c r="AF2453" s="0" t="n">
        <f aca="false">IF(AE2453="",V2453,AE2453)</f>
        <v>602.5</v>
      </c>
      <c r="AG2453" s="0" t="n">
        <v>16</v>
      </c>
      <c r="AH2453" s="0" t="n">
        <v>2012</v>
      </c>
      <c r="AI2453" s="0" t="s">
        <v>37</v>
      </c>
      <c r="AJ2453" s="0" t="s">
        <v>37</v>
      </c>
    </row>
    <row r="2454" customFormat="false" ht="13.8" hidden="true" customHeight="false" outlineLevel="0" collapsed="false">
      <c r="C2454" s="0" t="n">
        <v>2464</v>
      </c>
      <c r="D2454" s="3" t="str">
        <f aca="false">VLOOKUP(C2454,$A$1:$B$451,2)</f>
        <v>55-WAV</v>
      </c>
      <c r="E2454" s="0" t="str">
        <f aca="false">VLOOKUP($D2454,metadata!$B$2:$S$451,2,0)</f>
        <v>Urbanski, J; Mogi, M; O'Donnell, D; DeCotiis, M; Toma, T; Armbruster, P</v>
      </c>
      <c r="F2454" s="0" t="str">
        <f aca="false">VLOOKUP($D2454,metadata!$B$2:$S$451,3,0)</f>
        <v>Rapid Adaptive Evolution of Photoperiodic Response during Invasion and Range Expansion across a Climatic Gradient</v>
      </c>
      <c r="G2454" s="0" t="str">
        <f aca="false">VLOOKUP($D2454,metadata!$B$2:$S$451,4,0)</f>
        <v>10.1086/664709</v>
      </c>
      <c r="H2454" s="0" t="str">
        <f aca="false">VLOOKUP($D2454,metadata!$B$2:$S$451,5,0)</f>
        <v>y</v>
      </c>
      <c r="I2454" s="0" t="str">
        <f aca="false">VLOOKUP($D2454,metadata!$B$2:$S$451,6,0)</f>
        <v>a</v>
      </c>
      <c r="J2454" s="0" t="str">
        <f aca="false">VLOOKUP($D2454,metadata!$B$2:$S$451,7,0)</f>
        <v>i</v>
      </c>
      <c r="K2454" s="0" t="n">
        <f aca="false">VLOOKUP($D2454,metadata!$B$2:$S$451,8,0)</f>
        <v>21</v>
      </c>
      <c r="L2454" s="0" t="n">
        <f aca="false">VLOOKUP($D2454,metadata!$B$2:$S$451,9,0)</f>
        <v>12</v>
      </c>
      <c r="M2454" s="0" t="str">
        <f aca="false">VLOOKUP($D2454,metadata!$B$2:$S$451,10,0)</f>
        <v/>
      </c>
      <c r="N2454" s="0" t="str">
        <f aca="false">VLOOKUP($D2454,metadata!$B$2:$S$451,11,0)</f>
        <v>Aedes albopictus</v>
      </c>
      <c r="O2454" s="0" t="str">
        <f aca="false">VLOOKUP($D2454,metadata!$B$2:$S$451,12,0)</f>
        <v>diptera</v>
      </c>
      <c r="P2454" s="0" t="str">
        <f aca="false">VLOOKUP($D2454,metadata!$B$2:$S$451,13,0)</f>
        <v>WAV</v>
      </c>
      <c r="Q2454" s="0" t="n">
        <f aca="false">VLOOKUP($D2454,metadata!$B$2:$S$451,14,0)</f>
        <v>37.0333333333333</v>
      </c>
      <c r="R2454" s="0" t="n">
        <f aca="false">VLOOKUP($D2454,metadata!$B$2:$S$451,15,0)</f>
        <v>-77.1166666666667</v>
      </c>
      <c r="S2454" s="0" t="str">
        <f aca="false">VLOOKUP($D2454,metadata!$B$2:$S$451,16,0)</f>
        <v/>
      </c>
      <c r="T2454" s="0" t="str">
        <f aca="false">VLOOKUP($D2454,metadata!$B$2:$S$451,17,0)</f>
        <v/>
      </c>
      <c r="U2454" s="0" t="str">
        <f aca="false">VLOOKUP($D2454,metadata!$B$2:$S$451,18,0)</f>
        <v/>
      </c>
      <c r="V2454" s="0" t="n">
        <f aca="false">VLOOKUP($D2454,metadata!$B$2:$Z$451,19,0)</f>
        <v>614.5</v>
      </c>
      <c r="W2454" s="0" t="str">
        <f aca="false">VLOOKUP($D2454,metadata!$B$2:$Z$451,20,0)</f>
        <v>acc</v>
      </c>
      <c r="X2454" s="0" t="str">
        <f aca="false">VLOOKUP($D2454,metadata!$B$2:$Z$451,21,0)</f>
        <v/>
      </c>
      <c r="Y2454" s="0" t="str">
        <f aca="false">VLOOKUP($D2454,metadata!$B$2:$Z$451,22,0)</f>
        <v>55-20</v>
      </c>
      <c r="Z2454" s="0" t="str">
        <f aca="false">VLOOKUP($D2454,metadata!$B$2:$Z$451,23,0)</f>
        <v/>
      </c>
      <c r="AA2454" s="0" t="str">
        <f aca="false">VLOOKUP($D2454,metadata!$B$2:$Z$451,24,0)</f>
        <v/>
      </c>
      <c r="AB2454" s="0" t="str">
        <f aca="false">VLOOKUP($D2454,metadata!$B$2:$Z$451,25,0)</f>
        <v/>
      </c>
      <c r="AC2454" s="0" t="n">
        <v>8</v>
      </c>
      <c r="AD2454" s="0" t="n">
        <v>97.0967741935484</v>
      </c>
      <c r="AF2454" s="0" t="n">
        <f aca="false">IF(AE2454="",V2454,AE2454)</f>
        <v>614.5</v>
      </c>
      <c r="AG2454" s="0" t="n">
        <v>8</v>
      </c>
      <c r="AH2454" s="0" t="n">
        <v>2012</v>
      </c>
      <c r="AI2454" s="0" t="s">
        <v>37</v>
      </c>
      <c r="AJ2454" s="0" t="s">
        <v>37</v>
      </c>
    </row>
    <row r="2455" customFormat="false" ht="13.8" hidden="true" customHeight="false" outlineLevel="0" collapsed="false">
      <c r="C2455" s="0" t="n">
        <v>2465</v>
      </c>
      <c r="D2455" s="3" t="str">
        <f aca="false">VLOOKUP(C2455,$A$1:$B$451,2)</f>
        <v>55-WAV</v>
      </c>
      <c r="E2455" s="0" t="str">
        <f aca="false">VLOOKUP($D2455,metadata!$B$2:$S$451,2,0)</f>
        <v>Urbanski, J; Mogi, M; O'Donnell, D; DeCotiis, M; Toma, T; Armbruster, P</v>
      </c>
      <c r="F2455" s="0" t="str">
        <f aca="false">VLOOKUP($D2455,metadata!$B$2:$S$451,3,0)</f>
        <v>Rapid Adaptive Evolution of Photoperiodic Response during Invasion and Range Expansion across a Climatic Gradient</v>
      </c>
      <c r="G2455" s="0" t="str">
        <f aca="false">VLOOKUP($D2455,metadata!$B$2:$S$451,4,0)</f>
        <v>10.1086/664709</v>
      </c>
      <c r="H2455" s="0" t="str">
        <f aca="false">VLOOKUP($D2455,metadata!$B$2:$S$451,5,0)</f>
        <v>y</v>
      </c>
      <c r="I2455" s="0" t="str">
        <f aca="false">VLOOKUP($D2455,metadata!$B$2:$S$451,6,0)</f>
        <v>a</v>
      </c>
      <c r="J2455" s="0" t="str">
        <f aca="false">VLOOKUP($D2455,metadata!$B$2:$S$451,7,0)</f>
        <v>i</v>
      </c>
      <c r="K2455" s="0" t="n">
        <f aca="false">VLOOKUP($D2455,metadata!$B$2:$S$451,8,0)</f>
        <v>21</v>
      </c>
      <c r="L2455" s="0" t="n">
        <f aca="false">VLOOKUP($D2455,metadata!$B$2:$S$451,9,0)</f>
        <v>12</v>
      </c>
      <c r="M2455" s="0" t="str">
        <f aca="false">VLOOKUP($D2455,metadata!$B$2:$S$451,10,0)</f>
        <v/>
      </c>
      <c r="N2455" s="0" t="str">
        <f aca="false">VLOOKUP($D2455,metadata!$B$2:$S$451,11,0)</f>
        <v>Aedes albopictus</v>
      </c>
      <c r="O2455" s="0" t="str">
        <f aca="false">VLOOKUP($D2455,metadata!$B$2:$S$451,12,0)</f>
        <v>diptera</v>
      </c>
      <c r="P2455" s="0" t="str">
        <f aca="false">VLOOKUP($D2455,metadata!$B$2:$S$451,13,0)</f>
        <v>WAV</v>
      </c>
      <c r="Q2455" s="0" t="n">
        <f aca="false">VLOOKUP($D2455,metadata!$B$2:$S$451,14,0)</f>
        <v>37.0333333333333</v>
      </c>
      <c r="R2455" s="0" t="n">
        <f aca="false">VLOOKUP($D2455,metadata!$B$2:$S$451,15,0)</f>
        <v>-77.1166666666667</v>
      </c>
      <c r="S2455" s="0" t="str">
        <f aca="false">VLOOKUP($D2455,metadata!$B$2:$S$451,16,0)</f>
        <v/>
      </c>
      <c r="T2455" s="0" t="str">
        <f aca="false">VLOOKUP($D2455,metadata!$B$2:$S$451,17,0)</f>
        <v/>
      </c>
      <c r="U2455" s="0" t="str">
        <f aca="false">VLOOKUP($D2455,metadata!$B$2:$S$451,18,0)</f>
        <v/>
      </c>
      <c r="V2455" s="0" t="n">
        <f aca="false">VLOOKUP($D2455,metadata!$B$2:$Z$451,19,0)</f>
        <v>614.5</v>
      </c>
      <c r="W2455" s="0" t="str">
        <f aca="false">VLOOKUP($D2455,metadata!$B$2:$Z$451,20,0)</f>
        <v>acc</v>
      </c>
      <c r="X2455" s="0" t="str">
        <f aca="false">VLOOKUP($D2455,metadata!$B$2:$Z$451,21,0)</f>
        <v/>
      </c>
      <c r="Y2455" s="0" t="str">
        <f aca="false">VLOOKUP($D2455,metadata!$B$2:$Z$451,22,0)</f>
        <v>55-20</v>
      </c>
      <c r="Z2455" s="0" t="str">
        <f aca="false">VLOOKUP($D2455,metadata!$B$2:$Z$451,23,0)</f>
        <v/>
      </c>
      <c r="AA2455" s="0" t="str">
        <f aca="false">VLOOKUP($D2455,metadata!$B$2:$Z$451,24,0)</f>
        <v/>
      </c>
      <c r="AB2455" s="0" t="str">
        <f aca="false">VLOOKUP($D2455,metadata!$B$2:$Z$451,25,0)</f>
        <v/>
      </c>
      <c r="AC2455" s="0" t="n">
        <v>11.9659284497444</v>
      </c>
      <c r="AD2455" s="0" t="n">
        <v>84.6787932076716</v>
      </c>
      <c r="AF2455" s="0" t="n">
        <f aca="false">IF(AE2455="",V2455,AE2455)</f>
        <v>614.5</v>
      </c>
      <c r="AG2455" s="0" t="n">
        <v>12</v>
      </c>
      <c r="AH2455" s="0" t="n">
        <v>2012</v>
      </c>
      <c r="AI2455" s="0" t="s">
        <v>37</v>
      </c>
      <c r="AJ2455" s="0" t="s">
        <v>37</v>
      </c>
    </row>
    <row r="2456" customFormat="false" ht="13.8" hidden="true" customHeight="false" outlineLevel="0" collapsed="false">
      <c r="C2456" s="0" t="n">
        <v>2466</v>
      </c>
      <c r="D2456" s="3" t="str">
        <f aca="false">VLOOKUP(C2456,$A$1:$B$451,2)</f>
        <v>55-WAV</v>
      </c>
      <c r="E2456" s="0" t="str">
        <f aca="false">VLOOKUP($D2456,metadata!$B$2:$S$451,2,0)</f>
        <v>Urbanski, J; Mogi, M; O'Donnell, D; DeCotiis, M; Toma, T; Armbruster, P</v>
      </c>
      <c r="F2456" s="0" t="str">
        <f aca="false">VLOOKUP($D2456,metadata!$B$2:$S$451,3,0)</f>
        <v>Rapid Adaptive Evolution of Photoperiodic Response during Invasion and Range Expansion across a Climatic Gradient</v>
      </c>
      <c r="G2456" s="0" t="str">
        <f aca="false">VLOOKUP($D2456,metadata!$B$2:$S$451,4,0)</f>
        <v>10.1086/664709</v>
      </c>
      <c r="H2456" s="0" t="str">
        <f aca="false">VLOOKUP($D2456,metadata!$B$2:$S$451,5,0)</f>
        <v>y</v>
      </c>
      <c r="I2456" s="0" t="str">
        <f aca="false">VLOOKUP($D2456,metadata!$B$2:$S$451,6,0)</f>
        <v>a</v>
      </c>
      <c r="J2456" s="0" t="str">
        <f aca="false">VLOOKUP($D2456,metadata!$B$2:$S$451,7,0)</f>
        <v>i</v>
      </c>
      <c r="K2456" s="0" t="n">
        <f aca="false">VLOOKUP($D2456,metadata!$B$2:$S$451,8,0)</f>
        <v>21</v>
      </c>
      <c r="L2456" s="0" t="n">
        <f aca="false">VLOOKUP($D2456,metadata!$B$2:$S$451,9,0)</f>
        <v>12</v>
      </c>
      <c r="M2456" s="0" t="str">
        <f aca="false">VLOOKUP($D2456,metadata!$B$2:$S$451,10,0)</f>
        <v/>
      </c>
      <c r="N2456" s="0" t="str">
        <f aca="false">VLOOKUP($D2456,metadata!$B$2:$S$451,11,0)</f>
        <v>Aedes albopictus</v>
      </c>
      <c r="O2456" s="0" t="str">
        <f aca="false">VLOOKUP($D2456,metadata!$B$2:$S$451,12,0)</f>
        <v>diptera</v>
      </c>
      <c r="P2456" s="0" t="str">
        <f aca="false">VLOOKUP($D2456,metadata!$B$2:$S$451,13,0)</f>
        <v>WAV</v>
      </c>
      <c r="Q2456" s="0" t="n">
        <f aca="false">VLOOKUP($D2456,metadata!$B$2:$S$451,14,0)</f>
        <v>37.0333333333333</v>
      </c>
      <c r="R2456" s="0" t="n">
        <f aca="false">VLOOKUP($D2456,metadata!$B$2:$S$451,15,0)</f>
        <v>-77.1166666666667</v>
      </c>
      <c r="S2456" s="0" t="str">
        <f aca="false">VLOOKUP($D2456,metadata!$B$2:$S$451,16,0)</f>
        <v/>
      </c>
      <c r="T2456" s="0" t="str">
        <f aca="false">VLOOKUP($D2456,metadata!$B$2:$S$451,17,0)</f>
        <v/>
      </c>
      <c r="U2456" s="0" t="str">
        <f aca="false">VLOOKUP($D2456,metadata!$B$2:$S$451,18,0)</f>
        <v/>
      </c>
      <c r="V2456" s="0" t="n">
        <f aca="false">VLOOKUP($D2456,metadata!$B$2:$Z$451,19,0)</f>
        <v>614.5</v>
      </c>
      <c r="W2456" s="0" t="str">
        <f aca="false">VLOOKUP($D2456,metadata!$B$2:$Z$451,20,0)</f>
        <v>acc</v>
      </c>
      <c r="X2456" s="0" t="str">
        <f aca="false">VLOOKUP($D2456,metadata!$B$2:$Z$451,21,0)</f>
        <v/>
      </c>
      <c r="Y2456" s="0" t="str">
        <f aca="false">VLOOKUP($D2456,metadata!$B$2:$Z$451,22,0)</f>
        <v>55-20</v>
      </c>
      <c r="Z2456" s="0" t="str">
        <f aca="false">VLOOKUP($D2456,metadata!$B$2:$Z$451,23,0)</f>
        <v/>
      </c>
      <c r="AA2456" s="0" t="str">
        <f aca="false">VLOOKUP($D2456,metadata!$B$2:$Z$451,24,0)</f>
        <v/>
      </c>
      <c r="AB2456" s="0" t="str">
        <f aca="false">VLOOKUP($D2456,metadata!$B$2:$Z$451,25,0)</f>
        <v/>
      </c>
      <c r="AC2456" s="0" t="n">
        <v>12.4974446337308</v>
      </c>
      <c r="AD2456" s="0" t="n">
        <v>85.9476836841237</v>
      </c>
      <c r="AF2456" s="0" t="n">
        <f aca="false">IF(AE2456="",V2456,AE2456)</f>
        <v>614.5</v>
      </c>
      <c r="AG2456" s="0" t="n">
        <v>12.5</v>
      </c>
      <c r="AH2456" s="0" t="n">
        <v>2012</v>
      </c>
      <c r="AI2456" s="0" t="s">
        <v>37</v>
      </c>
      <c r="AJ2456" s="0" t="s">
        <v>37</v>
      </c>
    </row>
    <row r="2457" customFormat="false" ht="13.8" hidden="true" customHeight="false" outlineLevel="0" collapsed="false">
      <c r="C2457" s="0" t="n">
        <v>2467</v>
      </c>
      <c r="D2457" s="3" t="str">
        <f aca="false">VLOOKUP(C2457,$A$1:$B$451,2)</f>
        <v>55-WAV</v>
      </c>
      <c r="E2457" s="0" t="str">
        <f aca="false">VLOOKUP($D2457,metadata!$B$2:$S$451,2,0)</f>
        <v>Urbanski, J; Mogi, M; O'Donnell, D; DeCotiis, M; Toma, T; Armbruster, P</v>
      </c>
      <c r="F2457" s="0" t="str">
        <f aca="false">VLOOKUP($D2457,metadata!$B$2:$S$451,3,0)</f>
        <v>Rapid Adaptive Evolution of Photoperiodic Response during Invasion and Range Expansion across a Climatic Gradient</v>
      </c>
      <c r="G2457" s="0" t="str">
        <f aca="false">VLOOKUP($D2457,metadata!$B$2:$S$451,4,0)</f>
        <v>10.1086/664709</v>
      </c>
      <c r="H2457" s="0" t="str">
        <f aca="false">VLOOKUP($D2457,metadata!$B$2:$S$451,5,0)</f>
        <v>y</v>
      </c>
      <c r="I2457" s="0" t="str">
        <f aca="false">VLOOKUP($D2457,metadata!$B$2:$S$451,6,0)</f>
        <v>a</v>
      </c>
      <c r="J2457" s="0" t="str">
        <f aca="false">VLOOKUP($D2457,metadata!$B$2:$S$451,7,0)</f>
        <v>i</v>
      </c>
      <c r="K2457" s="0" t="n">
        <f aca="false">VLOOKUP($D2457,metadata!$B$2:$S$451,8,0)</f>
        <v>21</v>
      </c>
      <c r="L2457" s="0" t="n">
        <f aca="false">VLOOKUP($D2457,metadata!$B$2:$S$451,9,0)</f>
        <v>12</v>
      </c>
      <c r="M2457" s="0" t="str">
        <f aca="false">VLOOKUP($D2457,metadata!$B$2:$S$451,10,0)</f>
        <v/>
      </c>
      <c r="N2457" s="0" t="str">
        <f aca="false">VLOOKUP($D2457,metadata!$B$2:$S$451,11,0)</f>
        <v>Aedes albopictus</v>
      </c>
      <c r="O2457" s="0" t="str">
        <f aca="false">VLOOKUP($D2457,metadata!$B$2:$S$451,12,0)</f>
        <v>diptera</v>
      </c>
      <c r="P2457" s="0" t="str">
        <f aca="false">VLOOKUP($D2457,metadata!$B$2:$S$451,13,0)</f>
        <v>WAV</v>
      </c>
      <c r="Q2457" s="0" t="n">
        <f aca="false">VLOOKUP($D2457,metadata!$B$2:$S$451,14,0)</f>
        <v>37.0333333333333</v>
      </c>
      <c r="R2457" s="0" t="n">
        <f aca="false">VLOOKUP($D2457,metadata!$B$2:$S$451,15,0)</f>
        <v>-77.1166666666667</v>
      </c>
      <c r="S2457" s="0" t="str">
        <f aca="false">VLOOKUP($D2457,metadata!$B$2:$S$451,16,0)</f>
        <v/>
      </c>
      <c r="T2457" s="0" t="str">
        <f aca="false">VLOOKUP($D2457,metadata!$B$2:$S$451,17,0)</f>
        <v/>
      </c>
      <c r="U2457" s="0" t="str">
        <f aca="false">VLOOKUP($D2457,metadata!$B$2:$S$451,18,0)</f>
        <v/>
      </c>
      <c r="V2457" s="0" t="n">
        <f aca="false">VLOOKUP($D2457,metadata!$B$2:$Z$451,19,0)</f>
        <v>614.5</v>
      </c>
      <c r="W2457" s="0" t="str">
        <f aca="false">VLOOKUP($D2457,metadata!$B$2:$Z$451,20,0)</f>
        <v>acc</v>
      </c>
      <c r="X2457" s="0" t="str">
        <f aca="false">VLOOKUP($D2457,metadata!$B$2:$Z$451,21,0)</f>
        <v/>
      </c>
      <c r="Y2457" s="0" t="str">
        <f aca="false">VLOOKUP($D2457,metadata!$B$2:$Z$451,22,0)</f>
        <v>55-20</v>
      </c>
      <c r="Z2457" s="0" t="str">
        <f aca="false">VLOOKUP($D2457,metadata!$B$2:$Z$451,23,0)</f>
        <v/>
      </c>
      <c r="AA2457" s="0" t="str">
        <f aca="false">VLOOKUP($D2457,metadata!$B$2:$Z$451,24,0)</f>
        <v/>
      </c>
      <c r="AB2457" s="0" t="str">
        <f aca="false">VLOOKUP($D2457,metadata!$B$2:$Z$451,25,0)</f>
        <v/>
      </c>
      <c r="AC2457" s="0" t="n">
        <v>12.7427597955706</v>
      </c>
      <c r="AD2457" s="0" t="n">
        <v>90.1313403308237</v>
      </c>
      <c r="AF2457" s="0" t="n">
        <f aca="false">IF(AE2457="",V2457,AE2457)</f>
        <v>614.5</v>
      </c>
      <c r="AG2457" s="0" t="n">
        <v>12.75</v>
      </c>
      <c r="AH2457" s="0" t="n">
        <v>2012</v>
      </c>
      <c r="AI2457" s="0" t="s">
        <v>37</v>
      </c>
      <c r="AJ2457" s="0" t="s">
        <v>37</v>
      </c>
    </row>
    <row r="2458" customFormat="false" ht="13.8" hidden="true" customHeight="false" outlineLevel="0" collapsed="false">
      <c r="C2458" s="0" t="n">
        <v>2468</v>
      </c>
      <c r="D2458" s="3" t="str">
        <f aca="false">VLOOKUP(C2458,$A$1:$B$451,2)</f>
        <v>55-WAV</v>
      </c>
      <c r="E2458" s="0" t="str">
        <f aca="false">VLOOKUP($D2458,metadata!$B$2:$S$451,2,0)</f>
        <v>Urbanski, J; Mogi, M; O'Donnell, D; DeCotiis, M; Toma, T; Armbruster, P</v>
      </c>
      <c r="F2458" s="0" t="str">
        <f aca="false">VLOOKUP($D2458,metadata!$B$2:$S$451,3,0)</f>
        <v>Rapid Adaptive Evolution of Photoperiodic Response during Invasion and Range Expansion across a Climatic Gradient</v>
      </c>
      <c r="G2458" s="0" t="str">
        <f aca="false">VLOOKUP($D2458,metadata!$B$2:$S$451,4,0)</f>
        <v>10.1086/664709</v>
      </c>
      <c r="H2458" s="0" t="str">
        <f aca="false">VLOOKUP($D2458,metadata!$B$2:$S$451,5,0)</f>
        <v>y</v>
      </c>
      <c r="I2458" s="0" t="str">
        <f aca="false">VLOOKUP($D2458,metadata!$B$2:$S$451,6,0)</f>
        <v>a</v>
      </c>
      <c r="J2458" s="0" t="str">
        <f aca="false">VLOOKUP($D2458,metadata!$B$2:$S$451,7,0)</f>
        <v>i</v>
      </c>
      <c r="K2458" s="0" t="n">
        <f aca="false">VLOOKUP($D2458,metadata!$B$2:$S$451,8,0)</f>
        <v>21</v>
      </c>
      <c r="L2458" s="0" t="n">
        <f aca="false">VLOOKUP($D2458,metadata!$B$2:$S$451,9,0)</f>
        <v>12</v>
      </c>
      <c r="M2458" s="0" t="str">
        <f aca="false">VLOOKUP($D2458,metadata!$B$2:$S$451,10,0)</f>
        <v/>
      </c>
      <c r="N2458" s="0" t="str">
        <f aca="false">VLOOKUP($D2458,metadata!$B$2:$S$451,11,0)</f>
        <v>Aedes albopictus</v>
      </c>
      <c r="O2458" s="0" t="str">
        <f aca="false">VLOOKUP($D2458,metadata!$B$2:$S$451,12,0)</f>
        <v>diptera</v>
      </c>
      <c r="P2458" s="0" t="str">
        <f aca="false">VLOOKUP($D2458,metadata!$B$2:$S$451,13,0)</f>
        <v>WAV</v>
      </c>
      <c r="Q2458" s="0" t="n">
        <f aca="false">VLOOKUP($D2458,metadata!$B$2:$S$451,14,0)</f>
        <v>37.0333333333333</v>
      </c>
      <c r="R2458" s="0" t="n">
        <f aca="false">VLOOKUP($D2458,metadata!$B$2:$S$451,15,0)</f>
        <v>-77.1166666666667</v>
      </c>
      <c r="S2458" s="0" t="str">
        <f aca="false">VLOOKUP($D2458,metadata!$B$2:$S$451,16,0)</f>
        <v/>
      </c>
      <c r="T2458" s="0" t="str">
        <f aca="false">VLOOKUP($D2458,metadata!$B$2:$S$451,17,0)</f>
        <v/>
      </c>
      <c r="U2458" s="0" t="str">
        <f aca="false">VLOOKUP($D2458,metadata!$B$2:$S$451,18,0)</f>
        <v/>
      </c>
      <c r="V2458" s="0" t="n">
        <f aca="false">VLOOKUP($D2458,metadata!$B$2:$Z$451,19,0)</f>
        <v>614.5</v>
      </c>
      <c r="W2458" s="0" t="str">
        <f aca="false">VLOOKUP($D2458,metadata!$B$2:$Z$451,20,0)</f>
        <v>acc</v>
      </c>
      <c r="X2458" s="0" t="str">
        <f aca="false">VLOOKUP($D2458,metadata!$B$2:$Z$451,21,0)</f>
        <v/>
      </c>
      <c r="Y2458" s="0" t="str">
        <f aca="false">VLOOKUP($D2458,metadata!$B$2:$Z$451,22,0)</f>
        <v>55-20</v>
      </c>
      <c r="Z2458" s="0" t="str">
        <f aca="false">VLOOKUP($D2458,metadata!$B$2:$Z$451,23,0)</f>
        <v/>
      </c>
      <c r="AA2458" s="0" t="str">
        <f aca="false">VLOOKUP($D2458,metadata!$B$2:$Z$451,24,0)</f>
        <v/>
      </c>
      <c r="AB2458" s="0" t="str">
        <f aca="false">VLOOKUP($D2458,metadata!$B$2:$Z$451,25,0)</f>
        <v/>
      </c>
      <c r="AC2458" s="0" t="n">
        <v>12.9744463373083</v>
      </c>
      <c r="AD2458" s="0" t="n">
        <v>65.4445787767214</v>
      </c>
      <c r="AF2458" s="0" t="n">
        <f aca="false">IF(AE2458="",V2458,AE2458)</f>
        <v>614.5</v>
      </c>
      <c r="AG2458" s="0" t="n">
        <v>13</v>
      </c>
      <c r="AH2458" s="0" t="n">
        <v>2012</v>
      </c>
      <c r="AI2458" s="0" t="s">
        <v>37</v>
      </c>
      <c r="AJ2458" s="0" t="s">
        <v>37</v>
      </c>
    </row>
    <row r="2459" customFormat="false" ht="13.8" hidden="true" customHeight="false" outlineLevel="0" collapsed="false">
      <c r="C2459" s="0" t="n">
        <v>2469</v>
      </c>
      <c r="D2459" s="3" t="str">
        <f aca="false">VLOOKUP(C2459,$A$1:$B$451,2)</f>
        <v>55-WAV</v>
      </c>
      <c r="E2459" s="0" t="str">
        <f aca="false">VLOOKUP($D2459,metadata!$B$2:$S$451,2,0)</f>
        <v>Urbanski, J; Mogi, M; O'Donnell, D; DeCotiis, M; Toma, T; Armbruster, P</v>
      </c>
      <c r="F2459" s="0" t="str">
        <f aca="false">VLOOKUP($D2459,metadata!$B$2:$S$451,3,0)</f>
        <v>Rapid Adaptive Evolution of Photoperiodic Response during Invasion and Range Expansion across a Climatic Gradient</v>
      </c>
      <c r="G2459" s="0" t="str">
        <f aca="false">VLOOKUP($D2459,metadata!$B$2:$S$451,4,0)</f>
        <v>10.1086/664709</v>
      </c>
      <c r="H2459" s="0" t="str">
        <f aca="false">VLOOKUP($D2459,metadata!$B$2:$S$451,5,0)</f>
        <v>y</v>
      </c>
      <c r="I2459" s="0" t="str">
        <f aca="false">VLOOKUP($D2459,metadata!$B$2:$S$451,6,0)</f>
        <v>a</v>
      </c>
      <c r="J2459" s="0" t="str">
        <f aca="false">VLOOKUP($D2459,metadata!$B$2:$S$451,7,0)</f>
        <v>i</v>
      </c>
      <c r="K2459" s="0" t="n">
        <f aca="false">VLOOKUP($D2459,metadata!$B$2:$S$451,8,0)</f>
        <v>21</v>
      </c>
      <c r="L2459" s="0" t="n">
        <f aca="false">VLOOKUP($D2459,metadata!$B$2:$S$451,9,0)</f>
        <v>12</v>
      </c>
      <c r="M2459" s="0" t="str">
        <f aca="false">VLOOKUP($D2459,metadata!$B$2:$S$451,10,0)</f>
        <v/>
      </c>
      <c r="N2459" s="0" t="str">
        <f aca="false">VLOOKUP($D2459,metadata!$B$2:$S$451,11,0)</f>
        <v>Aedes albopictus</v>
      </c>
      <c r="O2459" s="0" t="str">
        <f aca="false">VLOOKUP($D2459,metadata!$B$2:$S$451,12,0)</f>
        <v>diptera</v>
      </c>
      <c r="P2459" s="0" t="str">
        <f aca="false">VLOOKUP($D2459,metadata!$B$2:$S$451,13,0)</f>
        <v>WAV</v>
      </c>
      <c r="Q2459" s="0" t="n">
        <f aca="false">VLOOKUP($D2459,metadata!$B$2:$S$451,14,0)</f>
        <v>37.0333333333333</v>
      </c>
      <c r="R2459" s="0" t="n">
        <f aca="false">VLOOKUP($D2459,metadata!$B$2:$S$451,15,0)</f>
        <v>-77.1166666666667</v>
      </c>
      <c r="S2459" s="0" t="str">
        <f aca="false">VLOOKUP($D2459,metadata!$B$2:$S$451,16,0)</f>
        <v/>
      </c>
      <c r="T2459" s="0" t="str">
        <f aca="false">VLOOKUP($D2459,metadata!$B$2:$S$451,17,0)</f>
        <v/>
      </c>
      <c r="U2459" s="0" t="str">
        <f aca="false">VLOOKUP($D2459,metadata!$B$2:$S$451,18,0)</f>
        <v/>
      </c>
      <c r="V2459" s="0" t="n">
        <f aca="false">VLOOKUP($D2459,metadata!$B$2:$Z$451,19,0)</f>
        <v>614.5</v>
      </c>
      <c r="W2459" s="0" t="str">
        <f aca="false">VLOOKUP($D2459,metadata!$B$2:$Z$451,20,0)</f>
        <v>acc</v>
      </c>
      <c r="X2459" s="0" t="str">
        <f aca="false">VLOOKUP($D2459,metadata!$B$2:$Z$451,21,0)</f>
        <v/>
      </c>
      <c r="Y2459" s="0" t="str">
        <f aca="false">VLOOKUP($D2459,metadata!$B$2:$Z$451,22,0)</f>
        <v>55-20</v>
      </c>
      <c r="Z2459" s="0" t="str">
        <f aca="false">VLOOKUP($D2459,metadata!$B$2:$Z$451,23,0)</f>
        <v/>
      </c>
      <c r="AA2459" s="0" t="str">
        <f aca="false">VLOOKUP($D2459,metadata!$B$2:$Z$451,24,0)</f>
        <v/>
      </c>
      <c r="AB2459" s="0" t="str">
        <f aca="false">VLOOKUP($D2459,metadata!$B$2:$Z$451,25,0)</f>
        <v/>
      </c>
      <c r="AC2459" s="0" t="n">
        <v>13.2333901192504</v>
      </c>
      <c r="AD2459" s="0" t="n">
        <v>63.821234269385</v>
      </c>
      <c r="AF2459" s="0" t="n">
        <f aca="false">IF(AE2459="",V2459,AE2459)</f>
        <v>614.5</v>
      </c>
      <c r="AG2459" s="0" t="n">
        <v>13.25</v>
      </c>
      <c r="AH2459" s="0" t="n">
        <v>2012</v>
      </c>
      <c r="AI2459" s="0" t="s">
        <v>37</v>
      </c>
      <c r="AJ2459" s="0" t="s">
        <v>37</v>
      </c>
    </row>
    <row r="2460" customFormat="false" ht="13.8" hidden="true" customHeight="false" outlineLevel="0" collapsed="false">
      <c r="C2460" s="0" t="n">
        <v>2470</v>
      </c>
      <c r="D2460" s="3" t="str">
        <f aca="false">VLOOKUP(C2460,$A$1:$B$451,2)</f>
        <v>55-WAV</v>
      </c>
      <c r="E2460" s="0" t="str">
        <f aca="false">VLOOKUP($D2460,metadata!$B$2:$S$451,2,0)</f>
        <v>Urbanski, J; Mogi, M; O'Donnell, D; DeCotiis, M; Toma, T; Armbruster, P</v>
      </c>
      <c r="F2460" s="0" t="str">
        <f aca="false">VLOOKUP($D2460,metadata!$B$2:$S$451,3,0)</f>
        <v>Rapid Adaptive Evolution of Photoperiodic Response during Invasion and Range Expansion across a Climatic Gradient</v>
      </c>
      <c r="G2460" s="0" t="str">
        <f aca="false">VLOOKUP($D2460,metadata!$B$2:$S$451,4,0)</f>
        <v>10.1086/664709</v>
      </c>
      <c r="H2460" s="0" t="str">
        <f aca="false">VLOOKUP($D2460,metadata!$B$2:$S$451,5,0)</f>
        <v>y</v>
      </c>
      <c r="I2460" s="0" t="str">
        <f aca="false">VLOOKUP($D2460,metadata!$B$2:$S$451,6,0)</f>
        <v>a</v>
      </c>
      <c r="J2460" s="0" t="str">
        <f aca="false">VLOOKUP($D2460,metadata!$B$2:$S$451,7,0)</f>
        <v>i</v>
      </c>
      <c r="K2460" s="0" t="n">
        <f aca="false">VLOOKUP($D2460,metadata!$B$2:$S$451,8,0)</f>
        <v>21</v>
      </c>
      <c r="L2460" s="0" t="n">
        <f aca="false">VLOOKUP($D2460,metadata!$B$2:$S$451,9,0)</f>
        <v>12</v>
      </c>
      <c r="M2460" s="0" t="str">
        <f aca="false">VLOOKUP($D2460,metadata!$B$2:$S$451,10,0)</f>
        <v/>
      </c>
      <c r="N2460" s="0" t="str">
        <f aca="false">VLOOKUP($D2460,metadata!$B$2:$S$451,11,0)</f>
        <v>Aedes albopictus</v>
      </c>
      <c r="O2460" s="0" t="str">
        <f aca="false">VLOOKUP($D2460,metadata!$B$2:$S$451,12,0)</f>
        <v>diptera</v>
      </c>
      <c r="P2460" s="0" t="str">
        <f aca="false">VLOOKUP($D2460,metadata!$B$2:$S$451,13,0)</f>
        <v>WAV</v>
      </c>
      <c r="Q2460" s="0" t="n">
        <f aca="false">VLOOKUP($D2460,metadata!$B$2:$S$451,14,0)</f>
        <v>37.0333333333333</v>
      </c>
      <c r="R2460" s="0" t="n">
        <f aca="false">VLOOKUP($D2460,metadata!$B$2:$S$451,15,0)</f>
        <v>-77.1166666666667</v>
      </c>
      <c r="S2460" s="0" t="str">
        <f aca="false">VLOOKUP($D2460,metadata!$B$2:$S$451,16,0)</f>
        <v/>
      </c>
      <c r="T2460" s="0" t="str">
        <f aca="false">VLOOKUP($D2460,metadata!$B$2:$S$451,17,0)</f>
        <v/>
      </c>
      <c r="U2460" s="0" t="str">
        <f aca="false">VLOOKUP($D2460,metadata!$B$2:$S$451,18,0)</f>
        <v/>
      </c>
      <c r="V2460" s="0" t="n">
        <f aca="false">VLOOKUP($D2460,metadata!$B$2:$Z$451,19,0)</f>
        <v>614.5</v>
      </c>
      <c r="W2460" s="0" t="str">
        <f aca="false">VLOOKUP($D2460,metadata!$B$2:$Z$451,20,0)</f>
        <v>acc</v>
      </c>
      <c r="X2460" s="0" t="str">
        <f aca="false">VLOOKUP($D2460,metadata!$B$2:$Z$451,21,0)</f>
        <v/>
      </c>
      <c r="Y2460" s="0" t="str">
        <f aca="false">VLOOKUP($D2460,metadata!$B$2:$Z$451,22,0)</f>
        <v>55-20</v>
      </c>
      <c r="Z2460" s="0" t="str">
        <f aca="false">VLOOKUP($D2460,metadata!$B$2:$Z$451,23,0)</f>
        <v/>
      </c>
      <c r="AA2460" s="0" t="str">
        <f aca="false">VLOOKUP($D2460,metadata!$B$2:$Z$451,24,0)</f>
        <v/>
      </c>
      <c r="AB2460" s="0" t="str">
        <f aca="false">VLOOKUP($D2460,metadata!$B$2:$Z$451,25,0)</f>
        <v/>
      </c>
      <c r="AC2460" s="0" t="n">
        <v>13.4514480408858</v>
      </c>
      <c r="AD2460" s="0" t="n">
        <v>46.8769577402868</v>
      </c>
      <c r="AF2460" s="0" t="n">
        <f aca="false">IF(AE2460="",V2460,AE2460)</f>
        <v>614.5</v>
      </c>
      <c r="AG2460" s="0" t="n">
        <v>13.5</v>
      </c>
      <c r="AH2460" s="0" t="n">
        <v>2012</v>
      </c>
      <c r="AI2460" s="0" t="s">
        <v>37</v>
      </c>
      <c r="AJ2460" s="0" t="s">
        <v>37</v>
      </c>
    </row>
    <row r="2461" customFormat="false" ht="13.8" hidden="true" customHeight="false" outlineLevel="0" collapsed="false">
      <c r="C2461" s="0" t="n">
        <v>2471</v>
      </c>
      <c r="D2461" s="3" t="str">
        <f aca="false">VLOOKUP(C2461,$A$1:$B$451,2)</f>
        <v>55-WAV</v>
      </c>
      <c r="E2461" s="0" t="str">
        <f aca="false">VLOOKUP($D2461,metadata!$B$2:$S$451,2,0)</f>
        <v>Urbanski, J; Mogi, M; O'Donnell, D; DeCotiis, M; Toma, T; Armbruster, P</v>
      </c>
      <c r="F2461" s="0" t="str">
        <f aca="false">VLOOKUP($D2461,metadata!$B$2:$S$451,3,0)</f>
        <v>Rapid Adaptive Evolution of Photoperiodic Response during Invasion and Range Expansion across a Climatic Gradient</v>
      </c>
      <c r="G2461" s="0" t="str">
        <f aca="false">VLOOKUP($D2461,metadata!$B$2:$S$451,4,0)</f>
        <v>10.1086/664709</v>
      </c>
      <c r="H2461" s="0" t="str">
        <f aca="false">VLOOKUP($D2461,metadata!$B$2:$S$451,5,0)</f>
        <v>y</v>
      </c>
      <c r="I2461" s="0" t="str">
        <f aca="false">VLOOKUP($D2461,metadata!$B$2:$S$451,6,0)</f>
        <v>a</v>
      </c>
      <c r="J2461" s="0" t="str">
        <f aca="false">VLOOKUP($D2461,metadata!$B$2:$S$451,7,0)</f>
        <v>i</v>
      </c>
      <c r="K2461" s="0" t="n">
        <f aca="false">VLOOKUP($D2461,metadata!$B$2:$S$451,8,0)</f>
        <v>21</v>
      </c>
      <c r="L2461" s="0" t="n">
        <f aca="false">VLOOKUP($D2461,metadata!$B$2:$S$451,9,0)</f>
        <v>12</v>
      </c>
      <c r="M2461" s="0" t="str">
        <f aca="false">VLOOKUP($D2461,metadata!$B$2:$S$451,10,0)</f>
        <v/>
      </c>
      <c r="N2461" s="0" t="str">
        <f aca="false">VLOOKUP($D2461,metadata!$B$2:$S$451,11,0)</f>
        <v>Aedes albopictus</v>
      </c>
      <c r="O2461" s="0" t="str">
        <f aca="false">VLOOKUP($D2461,metadata!$B$2:$S$451,12,0)</f>
        <v>diptera</v>
      </c>
      <c r="P2461" s="0" t="str">
        <f aca="false">VLOOKUP($D2461,metadata!$B$2:$S$451,13,0)</f>
        <v>WAV</v>
      </c>
      <c r="Q2461" s="0" t="n">
        <f aca="false">VLOOKUP($D2461,metadata!$B$2:$S$451,14,0)</f>
        <v>37.0333333333333</v>
      </c>
      <c r="R2461" s="0" t="n">
        <f aca="false">VLOOKUP($D2461,metadata!$B$2:$S$451,15,0)</f>
        <v>-77.1166666666667</v>
      </c>
      <c r="S2461" s="0" t="str">
        <f aca="false">VLOOKUP($D2461,metadata!$B$2:$S$451,16,0)</f>
        <v/>
      </c>
      <c r="T2461" s="0" t="str">
        <f aca="false">VLOOKUP($D2461,metadata!$B$2:$S$451,17,0)</f>
        <v/>
      </c>
      <c r="U2461" s="0" t="str">
        <f aca="false">VLOOKUP($D2461,metadata!$B$2:$S$451,18,0)</f>
        <v/>
      </c>
      <c r="V2461" s="0" t="n">
        <f aca="false">VLOOKUP($D2461,metadata!$B$2:$Z$451,19,0)</f>
        <v>614.5</v>
      </c>
      <c r="W2461" s="0" t="str">
        <f aca="false">VLOOKUP($D2461,metadata!$B$2:$Z$451,20,0)</f>
        <v>acc</v>
      </c>
      <c r="X2461" s="0" t="str">
        <f aca="false">VLOOKUP($D2461,metadata!$B$2:$Z$451,21,0)</f>
        <v/>
      </c>
      <c r="Y2461" s="0" t="str">
        <f aca="false">VLOOKUP($D2461,metadata!$B$2:$Z$451,22,0)</f>
        <v>55-20</v>
      </c>
      <c r="Z2461" s="0" t="str">
        <f aca="false">VLOOKUP($D2461,metadata!$B$2:$Z$451,23,0)</f>
        <v/>
      </c>
      <c r="AA2461" s="0" t="str">
        <f aca="false">VLOOKUP($D2461,metadata!$B$2:$Z$451,24,0)</f>
        <v/>
      </c>
      <c r="AB2461" s="0" t="str">
        <f aca="false">VLOOKUP($D2461,metadata!$B$2:$Z$451,25,0)</f>
        <v/>
      </c>
      <c r="AC2461" s="0" t="n">
        <v>13.7376490630323</v>
      </c>
      <c r="AD2461" s="0" t="n">
        <v>23.962191570039</v>
      </c>
      <c r="AF2461" s="0" t="n">
        <f aca="false">IF(AE2461="",V2461,AE2461)</f>
        <v>614.5</v>
      </c>
      <c r="AG2461" s="0" t="n">
        <v>13.75</v>
      </c>
      <c r="AH2461" s="0" t="n">
        <v>2012</v>
      </c>
      <c r="AI2461" s="0" t="s">
        <v>37</v>
      </c>
      <c r="AJ2461" s="0" t="s">
        <v>37</v>
      </c>
    </row>
    <row r="2462" customFormat="false" ht="13.8" hidden="true" customHeight="false" outlineLevel="0" collapsed="false">
      <c r="C2462" s="0" t="n">
        <v>2472</v>
      </c>
      <c r="D2462" s="3" t="str">
        <f aca="false">VLOOKUP(C2462,$A$1:$B$451,2)</f>
        <v>55-WAV</v>
      </c>
      <c r="E2462" s="0" t="str">
        <f aca="false">VLOOKUP($D2462,metadata!$B$2:$S$451,2,0)</f>
        <v>Urbanski, J; Mogi, M; O'Donnell, D; DeCotiis, M; Toma, T; Armbruster, P</v>
      </c>
      <c r="F2462" s="0" t="str">
        <f aca="false">VLOOKUP($D2462,metadata!$B$2:$S$451,3,0)</f>
        <v>Rapid Adaptive Evolution of Photoperiodic Response during Invasion and Range Expansion across a Climatic Gradient</v>
      </c>
      <c r="G2462" s="0" t="str">
        <f aca="false">VLOOKUP($D2462,metadata!$B$2:$S$451,4,0)</f>
        <v>10.1086/664709</v>
      </c>
      <c r="H2462" s="0" t="str">
        <f aca="false">VLOOKUP($D2462,metadata!$B$2:$S$451,5,0)</f>
        <v>y</v>
      </c>
      <c r="I2462" s="0" t="str">
        <f aca="false">VLOOKUP($D2462,metadata!$B$2:$S$451,6,0)</f>
        <v>a</v>
      </c>
      <c r="J2462" s="0" t="str">
        <f aca="false">VLOOKUP($D2462,metadata!$B$2:$S$451,7,0)</f>
        <v>i</v>
      </c>
      <c r="K2462" s="0" t="n">
        <f aca="false">VLOOKUP($D2462,metadata!$B$2:$S$451,8,0)</f>
        <v>21</v>
      </c>
      <c r="L2462" s="0" t="n">
        <f aca="false">VLOOKUP($D2462,metadata!$B$2:$S$451,9,0)</f>
        <v>12</v>
      </c>
      <c r="M2462" s="0" t="str">
        <f aca="false">VLOOKUP($D2462,metadata!$B$2:$S$451,10,0)</f>
        <v/>
      </c>
      <c r="N2462" s="0" t="str">
        <f aca="false">VLOOKUP($D2462,metadata!$B$2:$S$451,11,0)</f>
        <v>Aedes albopictus</v>
      </c>
      <c r="O2462" s="0" t="str">
        <f aca="false">VLOOKUP($D2462,metadata!$B$2:$S$451,12,0)</f>
        <v>diptera</v>
      </c>
      <c r="P2462" s="0" t="str">
        <f aca="false">VLOOKUP($D2462,metadata!$B$2:$S$451,13,0)</f>
        <v>WAV</v>
      </c>
      <c r="Q2462" s="0" t="n">
        <f aca="false">VLOOKUP($D2462,metadata!$B$2:$S$451,14,0)</f>
        <v>37.0333333333333</v>
      </c>
      <c r="R2462" s="0" t="n">
        <f aca="false">VLOOKUP($D2462,metadata!$B$2:$S$451,15,0)</f>
        <v>-77.1166666666667</v>
      </c>
      <c r="S2462" s="0" t="str">
        <f aca="false">VLOOKUP($D2462,metadata!$B$2:$S$451,16,0)</f>
        <v/>
      </c>
      <c r="T2462" s="0" t="str">
        <f aca="false">VLOOKUP($D2462,metadata!$B$2:$S$451,17,0)</f>
        <v/>
      </c>
      <c r="U2462" s="0" t="str">
        <f aca="false">VLOOKUP($D2462,metadata!$B$2:$S$451,18,0)</f>
        <v/>
      </c>
      <c r="V2462" s="0" t="n">
        <f aca="false">VLOOKUP($D2462,metadata!$B$2:$Z$451,19,0)</f>
        <v>614.5</v>
      </c>
      <c r="W2462" s="0" t="str">
        <f aca="false">VLOOKUP($D2462,metadata!$B$2:$Z$451,20,0)</f>
        <v>acc</v>
      </c>
      <c r="X2462" s="0" t="str">
        <f aca="false">VLOOKUP($D2462,metadata!$B$2:$Z$451,21,0)</f>
        <v/>
      </c>
      <c r="Y2462" s="0" t="str">
        <f aca="false">VLOOKUP($D2462,metadata!$B$2:$Z$451,22,0)</f>
        <v>55-20</v>
      </c>
      <c r="Z2462" s="0" t="str">
        <f aca="false">VLOOKUP($D2462,metadata!$B$2:$Z$451,23,0)</f>
        <v/>
      </c>
      <c r="AA2462" s="0" t="str">
        <f aca="false">VLOOKUP($D2462,metadata!$B$2:$Z$451,24,0)</f>
        <v/>
      </c>
      <c r="AB2462" s="0" t="str">
        <f aca="false">VLOOKUP($D2462,metadata!$B$2:$Z$451,25,0)</f>
        <v/>
      </c>
      <c r="AC2462" s="0" t="n">
        <v>13.9829642248722</v>
      </c>
      <c r="AD2462" s="0" t="n">
        <v>13.6297191844809</v>
      </c>
      <c r="AF2462" s="0" t="n">
        <f aca="false">IF(AE2462="",V2462,AE2462)</f>
        <v>614.5</v>
      </c>
      <c r="AG2462" s="0" t="n">
        <v>14</v>
      </c>
      <c r="AH2462" s="0" t="n">
        <v>2012</v>
      </c>
      <c r="AI2462" s="0" t="s">
        <v>37</v>
      </c>
      <c r="AJ2462" s="0" t="s">
        <v>37</v>
      </c>
    </row>
    <row r="2463" customFormat="false" ht="13.8" hidden="true" customHeight="false" outlineLevel="0" collapsed="false">
      <c r="C2463" s="0" t="n">
        <v>2473</v>
      </c>
      <c r="D2463" s="3" t="str">
        <f aca="false">VLOOKUP(C2463,$A$1:$B$451,2)</f>
        <v>55-WAV</v>
      </c>
      <c r="E2463" s="0" t="str">
        <f aca="false">VLOOKUP($D2463,metadata!$B$2:$S$451,2,0)</f>
        <v>Urbanski, J; Mogi, M; O'Donnell, D; DeCotiis, M; Toma, T; Armbruster, P</v>
      </c>
      <c r="F2463" s="0" t="str">
        <f aca="false">VLOOKUP($D2463,metadata!$B$2:$S$451,3,0)</f>
        <v>Rapid Adaptive Evolution of Photoperiodic Response during Invasion and Range Expansion across a Climatic Gradient</v>
      </c>
      <c r="G2463" s="0" t="str">
        <f aca="false">VLOOKUP($D2463,metadata!$B$2:$S$451,4,0)</f>
        <v>10.1086/664709</v>
      </c>
      <c r="H2463" s="0" t="str">
        <f aca="false">VLOOKUP($D2463,metadata!$B$2:$S$451,5,0)</f>
        <v>y</v>
      </c>
      <c r="I2463" s="0" t="str">
        <f aca="false">VLOOKUP($D2463,metadata!$B$2:$S$451,6,0)</f>
        <v>a</v>
      </c>
      <c r="J2463" s="0" t="str">
        <f aca="false">VLOOKUP($D2463,metadata!$B$2:$S$451,7,0)</f>
        <v>i</v>
      </c>
      <c r="K2463" s="0" t="n">
        <f aca="false">VLOOKUP($D2463,metadata!$B$2:$S$451,8,0)</f>
        <v>21</v>
      </c>
      <c r="L2463" s="0" t="n">
        <f aca="false">VLOOKUP($D2463,metadata!$B$2:$S$451,9,0)</f>
        <v>12</v>
      </c>
      <c r="M2463" s="0" t="str">
        <f aca="false">VLOOKUP($D2463,metadata!$B$2:$S$451,10,0)</f>
        <v/>
      </c>
      <c r="N2463" s="0" t="str">
        <f aca="false">VLOOKUP($D2463,metadata!$B$2:$S$451,11,0)</f>
        <v>Aedes albopictus</v>
      </c>
      <c r="O2463" s="0" t="str">
        <f aca="false">VLOOKUP($D2463,metadata!$B$2:$S$451,12,0)</f>
        <v>diptera</v>
      </c>
      <c r="P2463" s="0" t="str">
        <f aca="false">VLOOKUP($D2463,metadata!$B$2:$S$451,13,0)</f>
        <v>WAV</v>
      </c>
      <c r="Q2463" s="0" t="n">
        <f aca="false">VLOOKUP($D2463,metadata!$B$2:$S$451,14,0)</f>
        <v>37.0333333333333</v>
      </c>
      <c r="R2463" s="0" t="n">
        <f aca="false">VLOOKUP($D2463,metadata!$B$2:$S$451,15,0)</f>
        <v>-77.1166666666667</v>
      </c>
      <c r="S2463" s="0" t="str">
        <f aca="false">VLOOKUP($D2463,metadata!$B$2:$S$451,16,0)</f>
        <v/>
      </c>
      <c r="T2463" s="0" t="str">
        <f aca="false">VLOOKUP($D2463,metadata!$B$2:$S$451,17,0)</f>
        <v/>
      </c>
      <c r="U2463" s="0" t="str">
        <f aca="false">VLOOKUP($D2463,metadata!$B$2:$S$451,18,0)</f>
        <v/>
      </c>
      <c r="V2463" s="0" t="n">
        <f aca="false">VLOOKUP($D2463,metadata!$B$2:$Z$451,19,0)</f>
        <v>614.5</v>
      </c>
      <c r="W2463" s="0" t="str">
        <f aca="false">VLOOKUP($D2463,metadata!$B$2:$Z$451,20,0)</f>
        <v>acc</v>
      </c>
      <c r="X2463" s="0" t="str">
        <f aca="false">VLOOKUP($D2463,metadata!$B$2:$Z$451,21,0)</f>
        <v/>
      </c>
      <c r="Y2463" s="0" t="str">
        <f aca="false">VLOOKUP($D2463,metadata!$B$2:$Z$451,22,0)</f>
        <v>55-20</v>
      </c>
      <c r="Z2463" s="0" t="str">
        <f aca="false">VLOOKUP($D2463,metadata!$B$2:$Z$451,23,0)</f>
        <v/>
      </c>
      <c r="AA2463" s="0" t="str">
        <f aca="false">VLOOKUP($D2463,metadata!$B$2:$Z$451,24,0)</f>
        <v/>
      </c>
      <c r="AB2463" s="0" t="str">
        <f aca="false">VLOOKUP($D2463,metadata!$B$2:$Z$451,25,0)</f>
        <v/>
      </c>
      <c r="AC2463" s="0" t="n">
        <v>14.228279386712</v>
      </c>
      <c r="AD2463" s="0" t="n">
        <v>6.20047260537452</v>
      </c>
      <c r="AF2463" s="0" t="n">
        <f aca="false">IF(AE2463="",V2463,AE2463)</f>
        <v>614.5</v>
      </c>
      <c r="AG2463" s="0" t="n">
        <v>14.25</v>
      </c>
      <c r="AH2463" s="0" t="n">
        <v>2012</v>
      </c>
      <c r="AI2463" s="0" t="s">
        <v>37</v>
      </c>
      <c r="AJ2463" s="0" t="s">
        <v>37</v>
      </c>
    </row>
    <row r="2464" customFormat="false" ht="13.8" hidden="true" customHeight="false" outlineLevel="0" collapsed="false">
      <c r="C2464" s="0" t="n">
        <v>2474</v>
      </c>
      <c r="D2464" s="3" t="str">
        <f aca="false">VLOOKUP(C2464,$A$1:$B$451,2)</f>
        <v>55-WAV</v>
      </c>
      <c r="E2464" s="0" t="str">
        <f aca="false">VLOOKUP($D2464,metadata!$B$2:$S$451,2,0)</f>
        <v>Urbanski, J; Mogi, M; O'Donnell, D; DeCotiis, M; Toma, T; Armbruster, P</v>
      </c>
      <c r="F2464" s="0" t="str">
        <f aca="false">VLOOKUP($D2464,metadata!$B$2:$S$451,3,0)</f>
        <v>Rapid Adaptive Evolution of Photoperiodic Response during Invasion and Range Expansion across a Climatic Gradient</v>
      </c>
      <c r="G2464" s="0" t="str">
        <f aca="false">VLOOKUP($D2464,metadata!$B$2:$S$451,4,0)</f>
        <v>10.1086/664709</v>
      </c>
      <c r="H2464" s="0" t="str">
        <f aca="false">VLOOKUP($D2464,metadata!$B$2:$S$451,5,0)</f>
        <v>y</v>
      </c>
      <c r="I2464" s="0" t="str">
        <f aca="false">VLOOKUP($D2464,metadata!$B$2:$S$451,6,0)</f>
        <v>a</v>
      </c>
      <c r="J2464" s="0" t="str">
        <f aca="false">VLOOKUP($D2464,metadata!$B$2:$S$451,7,0)</f>
        <v>i</v>
      </c>
      <c r="K2464" s="0" t="n">
        <f aca="false">VLOOKUP($D2464,metadata!$B$2:$S$451,8,0)</f>
        <v>21</v>
      </c>
      <c r="L2464" s="0" t="n">
        <f aca="false">VLOOKUP($D2464,metadata!$B$2:$S$451,9,0)</f>
        <v>12</v>
      </c>
      <c r="M2464" s="0" t="str">
        <f aca="false">VLOOKUP($D2464,metadata!$B$2:$S$451,10,0)</f>
        <v/>
      </c>
      <c r="N2464" s="0" t="str">
        <f aca="false">VLOOKUP($D2464,metadata!$B$2:$S$451,11,0)</f>
        <v>Aedes albopictus</v>
      </c>
      <c r="O2464" s="0" t="str">
        <f aca="false">VLOOKUP($D2464,metadata!$B$2:$S$451,12,0)</f>
        <v>diptera</v>
      </c>
      <c r="P2464" s="0" t="str">
        <f aca="false">VLOOKUP($D2464,metadata!$B$2:$S$451,13,0)</f>
        <v>WAV</v>
      </c>
      <c r="Q2464" s="0" t="n">
        <f aca="false">VLOOKUP($D2464,metadata!$B$2:$S$451,14,0)</f>
        <v>37.0333333333333</v>
      </c>
      <c r="R2464" s="0" t="n">
        <f aca="false">VLOOKUP($D2464,metadata!$B$2:$S$451,15,0)</f>
        <v>-77.1166666666667</v>
      </c>
      <c r="S2464" s="0" t="str">
        <f aca="false">VLOOKUP($D2464,metadata!$B$2:$S$451,16,0)</f>
        <v/>
      </c>
      <c r="T2464" s="0" t="str">
        <f aca="false">VLOOKUP($D2464,metadata!$B$2:$S$451,17,0)</f>
        <v/>
      </c>
      <c r="U2464" s="0" t="str">
        <f aca="false">VLOOKUP($D2464,metadata!$B$2:$S$451,18,0)</f>
        <v/>
      </c>
      <c r="V2464" s="0" t="n">
        <f aca="false">VLOOKUP($D2464,metadata!$B$2:$Z$451,19,0)</f>
        <v>614.5</v>
      </c>
      <c r="W2464" s="0" t="str">
        <f aca="false">VLOOKUP($D2464,metadata!$B$2:$Z$451,20,0)</f>
        <v>acc</v>
      </c>
      <c r="X2464" s="0" t="str">
        <f aca="false">VLOOKUP($D2464,metadata!$B$2:$Z$451,21,0)</f>
        <v/>
      </c>
      <c r="Y2464" s="0" t="str">
        <f aca="false">VLOOKUP($D2464,metadata!$B$2:$Z$451,22,0)</f>
        <v>55-20</v>
      </c>
      <c r="Z2464" s="0" t="str">
        <f aca="false">VLOOKUP($D2464,metadata!$B$2:$Z$451,23,0)</f>
        <v/>
      </c>
      <c r="AA2464" s="0" t="str">
        <f aca="false">VLOOKUP($D2464,metadata!$B$2:$Z$451,24,0)</f>
        <v/>
      </c>
      <c r="AB2464" s="0" t="str">
        <f aca="false">VLOOKUP($D2464,metadata!$B$2:$Z$451,25,0)</f>
        <v/>
      </c>
      <c r="AC2464" s="0" t="n">
        <v>14.4735945485519</v>
      </c>
      <c r="AD2464" s="0" t="n">
        <v>13.4486453811067</v>
      </c>
      <c r="AF2464" s="0" t="n">
        <f aca="false">IF(AE2464="",V2464,AE2464)</f>
        <v>614.5</v>
      </c>
      <c r="AG2464" s="0" t="n">
        <v>14.5</v>
      </c>
      <c r="AH2464" s="0" t="n">
        <v>2012</v>
      </c>
      <c r="AI2464" s="0" t="s">
        <v>37</v>
      </c>
      <c r="AJ2464" s="0" t="s">
        <v>37</v>
      </c>
    </row>
    <row r="2465" customFormat="false" ht="13.8" hidden="true" customHeight="false" outlineLevel="0" collapsed="false">
      <c r="C2465" s="0" t="n">
        <v>2475</v>
      </c>
      <c r="D2465" s="3" t="str">
        <f aca="false">VLOOKUP(C2465,$A$1:$B$451,2)</f>
        <v>55-WAV</v>
      </c>
      <c r="E2465" s="0" t="str">
        <f aca="false">VLOOKUP($D2465,metadata!$B$2:$S$451,2,0)</f>
        <v>Urbanski, J; Mogi, M; O'Donnell, D; DeCotiis, M; Toma, T; Armbruster, P</v>
      </c>
      <c r="F2465" s="0" t="str">
        <f aca="false">VLOOKUP($D2465,metadata!$B$2:$S$451,3,0)</f>
        <v>Rapid Adaptive Evolution of Photoperiodic Response during Invasion and Range Expansion across a Climatic Gradient</v>
      </c>
      <c r="G2465" s="0" t="str">
        <f aca="false">VLOOKUP($D2465,metadata!$B$2:$S$451,4,0)</f>
        <v>10.1086/664709</v>
      </c>
      <c r="H2465" s="0" t="str">
        <f aca="false">VLOOKUP($D2465,metadata!$B$2:$S$451,5,0)</f>
        <v>y</v>
      </c>
      <c r="I2465" s="0" t="str">
        <f aca="false">VLOOKUP($D2465,metadata!$B$2:$S$451,6,0)</f>
        <v>a</v>
      </c>
      <c r="J2465" s="0" t="str">
        <f aca="false">VLOOKUP($D2465,metadata!$B$2:$S$451,7,0)</f>
        <v>i</v>
      </c>
      <c r="K2465" s="0" t="n">
        <f aca="false">VLOOKUP($D2465,metadata!$B$2:$S$451,8,0)</f>
        <v>21</v>
      </c>
      <c r="L2465" s="0" t="n">
        <f aca="false">VLOOKUP($D2465,metadata!$B$2:$S$451,9,0)</f>
        <v>12</v>
      </c>
      <c r="M2465" s="0" t="str">
        <f aca="false">VLOOKUP($D2465,metadata!$B$2:$S$451,10,0)</f>
        <v/>
      </c>
      <c r="N2465" s="0" t="str">
        <f aca="false">VLOOKUP($D2465,metadata!$B$2:$S$451,11,0)</f>
        <v>Aedes albopictus</v>
      </c>
      <c r="O2465" s="0" t="str">
        <f aca="false">VLOOKUP($D2465,metadata!$B$2:$S$451,12,0)</f>
        <v>diptera</v>
      </c>
      <c r="P2465" s="0" t="str">
        <f aca="false">VLOOKUP($D2465,metadata!$B$2:$S$451,13,0)</f>
        <v>WAV</v>
      </c>
      <c r="Q2465" s="0" t="n">
        <f aca="false">VLOOKUP($D2465,metadata!$B$2:$S$451,14,0)</f>
        <v>37.0333333333333</v>
      </c>
      <c r="R2465" s="0" t="n">
        <f aca="false">VLOOKUP($D2465,metadata!$B$2:$S$451,15,0)</f>
        <v>-77.1166666666667</v>
      </c>
      <c r="S2465" s="0" t="str">
        <f aca="false">VLOOKUP($D2465,metadata!$B$2:$S$451,16,0)</f>
        <v/>
      </c>
      <c r="T2465" s="0" t="str">
        <f aca="false">VLOOKUP($D2465,metadata!$B$2:$S$451,17,0)</f>
        <v/>
      </c>
      <c r="U2465" s="0" t="str">
        <f aca="false">VLOOKUP($D2465,metadata!$B$2:$S$451,18,0)</f>
        <v/>
      </c>
      <c r="V2465" s="0" t="n">
        <f aca="false">VLOOKUP($D2465,metadata!$B$2:$Z$451,19,0)</f>
        <v>614.5</v>
      </c>
      <c r="W2465" s="0" t="str">
        <f aca="false">VLOOKUP($D2465,metadata!$B$2:$Z$451,20,0)</f>
        <v>acc</v>
      </c>
      <c r="X2465" s="0" t="str">
        <f aca="false">VLOOKUP($D2465,metadata!$B$2:$Z$451,21,0)</f>
        <v/>
      </c>
      <c r="Y2465" s="0" t="str">
        <f aca="false">VLOOKUP($D2465,metadata!$B$2:$Z$451,22,0)</f>
        <v>55-20</v>
      </c>
      <c r="Z2465" s="0" t="str">
        <f aca="false">VLOOKUP($D2465,metadata!$B$2:$Z$451,23,0)</f>
        <v/>
      </c>
      <c r="AA2465" s="0" t="str">
        <f aca="false">VLOOKUP($D2465,metadata!$B$2:$Z$451,24,0)</f>
        <v/>
      </c>
      <c r="AB2465" s="0" t="str">
        <f aca="false">VLOOKUP($D2465,metadata!$B$2:$Z$451,25,0)</f>
        <v/>
      </c>
      <c r="AC2465" s="0" t="n">
        <v>15.9727427597955</v>
      </c>
      <c r="AD2465" s="0" t="n">
        <v>0.646260372588884</v>
      </c>
      <c r="AF2465" s="0" t="n">
        <f aca="false">IF(AE2465="",V2465,AE2465)</f>
        <v>614.5</v>
      </c>
      <c r="AG2465" s="0" t="n">
        <v>16</v>
      </c>
      <c r="AH2465" s="0" t="n">
        <v>2012</v>
      </c>
      <c r="AI2465" s="0" t="s">
        <v>37</v>
      </c>
      <c r="AJ2465" s="0" t="s">
        <v>37</v>
      </c>
    </row>
    <row r="2466" customFormat="false" ht="13.8" hidden="true" customHeight="false" outlineLevel="0" collapsed="false">
      <c r="C2466" s="0" t="n">
        <v>2476</v>
      </c>
      <c r="D2466" s="3" t="str">
        <f aca="false">VLOOKUP(C2466,$A$1:$B$451,2)</f>
        <v>55-ZIO</v>
      </c>
      <c r="E2466" s="0" t="str">
        <f aca="false">VLOOKUP($D2466,metadata!$B$2:$S$451,2,0)</f>
        <v>Urbanski, J; Mogi, M; O'Donnell, D; DeCotiis, M; Toma, T; Armbruster, P</v>
      </c>
      <c r="F2466" s="0" t="str">
        <f aca="false">VLOOKUP($D2466,metadata!$B$2:$S$451,3,0)</f>
        <v>Rapid Adaptive Evolution of Photoperiodic Response during Invasion and Range Expansion across a Climatic Gradient</v>
      </c>
      <c r="G2466" s="0" t="str">
        <f aca="false">VLOOKUP($D2466,metadata!$B$2:$S$451,4,0)</f>
        <v>10.1086/664709</v>
      </c>
      <c r="H2466" s="0" t="str">
        <f aca="false">VLOOKUP($D2466,metadata!$B$2:$S$451,5,0)</f>
        <v>y</v>
      </c>
      <c r="I2466" s="0" t="str">
        <f aca="false">VLOOKUP($D2466,metadata!$B$2:$S$451,6,0)</f>
        <v>a</v>
      </c>
      <c r="J2466" s="0" t="str">
        <f aca="false">VLOOKUP($D2466,metadata!$B$2:$S$451,7,0)</f>
        <v>i</v>
      </c>
      <c r="K2466" s="0" t="n">
        <f aca="false">VLOOKUP($D2466,metadata!$B$2:$S$451,8,0)</f>
        <v>21</v>
      </c>
      <c r="L2466" s="0" t="n">
        <f aca="false">VLOOKUP($D2466,metadata!$B$2:$S$451,9,0)</f>
        <v>12</v>
      </c>
      <c r="M2466" s="0" t="str">
        <f aca="false">VLOOKUP($D2466,metadata!$B$2:$S$451,10,0)</f>
        <v/>
      </c>
      <c r="N2466" s="0" t="str">
        <f aca="false">VLOOKUP($D2466,metadata!$B$2:$S$451,11,0)</f>
        <v>Aedes albopictus</v>
      </c>
      <c r="O2466" s="0" t="str">
        <f aca="false">VLOOKUP($D2466,metadata!$B$2:$S$451,12,0)</f>
        <v>diptera</v>
      </c>
      <c r="P2466" s="0" t="str">
        <f aca="false">VLOOKUP($D2466,metadata!$B$2:$S$451,13,0)</f>
        <v>ZIO</v>
      </c>
      <c r="Q2466" s="0" t="n">
        <f aca="false">VLOOKUP($D2466,metadata!$B$2:$S$451,14,0)</f>
        <v>33.75</v>
      </c>
      <c r="R2466" s="0" t="n">
        <f aca="false">VLOOKUP($D2466,metadata!$B$2:$S$451,15,0)</f>
        <v>-80.0333333333333</v>
      </c>
      <c r="S2466" s="0" t="str">
        <f aca="false">VLOOKUP($D2466,metadata!$B$2:$S$451,16,0)</f>
        <v/>
      </c>
      <c r="T2466" s="0" t="str">
        <f aca="false">VLOOKUP($D2466,metadata!$B$2:$S$451,17,0)</f>
        <v/>
      </c>
      <c r="U2466" s="0" t="str">
        <f aca="false">VLOOKUP($D2466,metadata!$B$2:$S$451,18,0)</f>
        <v/>
      </c>
      <c r="V2466" s="0" t="n">
        <f aca="false">VLOOKUP($D2466,metadata!$B$2:$Z$451,19,0)</f>
        <v>626.5</v>
      </c>
      <c r="W2466" s="0" t="str">
        <f aca="false">VLOOKUP($D2466,metadata!$B$2:$Z$451,20,0)</f>
        <v>acc</v>
      </c>
      <c r="X2466" s="0" t="str">
        <f aca="false">VLOOKUP($D2466,metadata!$B$2:$Z$451,21,0)</f>
        <v/>
      </c>
      <c r="Y2466" s="0" t="str">
        <f aca="false">VLOOKUP($D2466,metadata!$B$2:$Z$451,22,0)</f>
        <v>55-21</v>
      </c>
      <c r="Z2466" s="0" t="str">
        <f aca="false">VLOOKUP($D2466,metadata!$B$2:$Z$451,23,0)</f>
        <v/>
      </c>
      <c r="AA2466" s="0" t="str">
        <f aca="false">VLOOKUP($D2466,metadata!$B$2:$Z$451,24,0)</f>
        <v/>
      </c>
      <c r="AB2466" s="0" t="str">
        <f aca="false">VLOOKUP($D2466,metadata!$B$2:$Z$451,25,0)</f>
        <v/>
      </c>
      <c r="AC2466" s="0" t="n">
        <v>8.01355940794809</v>
      </c>
      <c r="AD2466" s="0" t="n">
        <v>92.8819444444444</v>
      </c>
      <c r="AF2466" s="0" t="n">
        <f aca="false">IF(AE2466="",V2466,AE2466)</f>
        <v>626.5</v>
      </c>
      <c r="AG2466" s="0" t="n">
        <v>8</v>
      </c>
      <c r="AH2466" s="0" t="n">
        <v>2012</v>
      </c>
      <c r="AI2466" s="0" t="s">
        <v>37</v>
      </c>
      <c r="AJ2466" s="0" t="s">
        <v>37</v>
      </c>
    </row>
    <row r="2467" customFormat="false" ht="13.8" hidden="true" customHeight="false" outlineLevel="0" collapsed="false">
      <c r="C2467" s="0" t="n">
        <v>2477</v>
      </c>
      <c r="D2467" s="3" t="str">
        <f aca="false">VLOOKUP(C2467,$A$1:$B$451,2)</f>
        <v>55-ZIO</v>
      </c>
      <c r="E2467" s="0" t="str">
        <f aca="false">VLOOKUP($D2467,metadata!$B$2:$S$451,2,0)</f>
        <v>Urbanski, J; Mogi, M; O'Donnell, D; DeCotiis, M; Toma, T; Armbruster, P</v>
      </c>
      <c r="F2467" s="0" t="str">
        <f aca="false">VLOOKUP($D2467,metadata!$B$2:$S$451,3,0)</f>
        <v>Rapid Adaptive Evolution of Photoperiodic Response during Invasion and Range Expansion across a Climatic Gradient</v>
      </c>
      <c r="G2467" s="0" t="str">
        <f aca="false">VLOOKUP($D2467,metadata!$B$2:$S$451,4,0)</f>
        <v>10.1086/664709</v>
      </c>
      <c r="H2467" s="0" t="str">
        <f aca="false">VLOOKUP($D2467,metadata!$B$2:$S$451,5,0)</f>
        <v>y</v>
      </c>
      <c r="I2467" s="0" t="str">
        <f aca="false">VLOOKUP($D2467,metadata!$B$2:$S$451,6,0)</f>
        <v>a</v>
      </c>
      <c r="J2467" s="0" t="str">
        <f aca="false">VLOOKUP($D2467,metadata!$B$2:$S$451,7,0)</f>
        <v>i</v>
      </c>
      <c r="K2467" s="0" t="n">
        <f aca="false">VLOOKUP($D2467,metadata!$B$2:$S$451,8,0)</f>
        <v>21</v>
      </c>
      <c r="L2467" s="0" t="n">
        <f aca="false">VLOOKUP($D2467,metadata!$B$2:$S$451,9,0)</f>
        <v>12</v>
      </c>
      <c r="M2467" s="0" t="str">
        <f aca="false">VLOOKUP($D2467,metadata!$B$2:$S$451,10,0)</f>
        <v/>
      </c>
      <c r="N2467" s="0" t="str">
        <f aca="false">VLOOKUP($D2467,metadata!$B$2:$S$451,11,0)</f>
        <v>Aedes albopictus</v>
      </c>
      <c r="O2467" s="0" t="str">
        <f aca="false">VLOOKUP($D2467,metadata!$B$2:$S$451,12,0)</f>
        <v>diptera</v>
      </c>
      <c r="P2467" s="0" t="str">
        <f aca="false">VLOOKUP($D2467,metadata!$B$2:$S$451,13,0)</f>
        <v>ZIO</v>
      </c>
      <c r="Q2467" s="0" t="n">
        <f aca="false">VLOOKUP($D2467,metadata!$B$2:$S$451,14,0)</f>
        <v>33.75</v>
      </c>
      <c r="R2467" s="0" t="n">
        <f aca="false">VLOOKUP($D2467,metadata!$B$2:$S$451,15,0)</f>
        <v>-80.0333333333333</v>
      </c>
      <c r="S2467" s="0" t="str">
        <f aca="false">VLOOKUP($D2467,metadata!$B$2:$S$451,16,0)</f>
        <v/>
      </c>
      <c r="T2467" s="0" t="str">
        <f aca="false">VLOOKUP($D2467,metadata!$B$2:$S$451,17,0)</f>
        <v/>
      </c>
      <c r="U2467" s="0" t="str">
        <f aca="false">VLOOKUP($D2467,metadata!$B$2:$S$451,18,0)</f>
        <v/>
      </c>
      <c r="V2467" s="0" t="n">
        <f aca="false">VLOOKUP($D2467,metadata!$B$2:$Z$451,19,0)</f>
        <v>626.5</v>
      </c>
      <c r="W2467" s="0" t="str">
        <f aca="false">VLOOKUP($D2467,metadata!$B$2:$Z$451,20,0)</f>
        <v>acc</v>
      </c>
      <c r="X2467" s="0" t="str">
        <f aca="false">VLOOKUP($D2467,metadata!$B$2:$Z$451,21,0)</f>
        <v/>
      </c>
      <c r="Y2467" s="0" t="str">
        <f aca="false">VLOOKUP($D2467,metadata!$B$2:$Z$451,22,0)</f>
        <v>55-21</v>
      </c>
      <c r="Z2467" s="0" t="str">
        <f aca="false">VLOOKUP($D2467,metadata!$B$2:$Z$451,23,0)</f>
        <v/>
      </c>
      <c r="AA2467" s="0" t="str">
        <f aca="false">VLOOKUP($D2467,metadata!$B$2:$Z$451,24,0)</f>
        <v/>
      </c>
      <c r="AB2467" s="0" t="str">
        <f aca="false">VLOOKUP($D2467,metadata!$B$2:$Z$451,25,0)</f>
        <v/>
      </c>
      <c r="AC2467" s="0" t="n">
        <v>11.984058191403</v>
      </c>
      <c r="AD2467" s="0" t="n">
        <v>90.7986111111111</v>
      </c>
      <c r="AF2467" s="0" t="n">
        <f aca="false">IF(AE2467="",V2467,AE2467)</f>
        <v>626.5</v>
      </c>
      <c r="AG2467" s="0" t="n">
        <v>12</v>
      </c>
      <c r="AH2467" s="0" t="n">
        <v>2012</v>
      </c>
      <c r="AI2467" s="0" t="s">
        <v>37</v>
      </c>
      <c r="AJ2467" s="0" t="s">
        <v>37</v>
      </c>
    </row>
    <row r="2468" customFormat="false" ht="13.8" hidden="true" customHeight="false" outlineLevel="0" collapsed="false">
      <c r="C2468" s="0" t="n">
        <v>2478</v>
      </c>
      <c r="D2468" s="3" t="str">
        <f aca="false">VLOOKUP(C2468,$A$1:$B$451,2)</f>
        <v>55-ZIO</v>
      </c>
      <c r="E2468" s="0" t="str">
        <f aca="false">VLOOKUP($D2468,metadata!$B$2:$S$451,2,0)</f>
        <v>Urbanski, J; Mogi, M; O'Donnell, D; DeCotiis, M; Toma, T; Armbruster, P</v>
      </c>
      <c r="F2468" s="0" t="str">
        <f aca="false">VLOOKUP($D2468,metadata!$B$2:$S$451,3,0)</f>
        <v>Rapid Adaptive Evolution of Photoperiodic Response during Invasion and Range Expansion across a Climatic Gradient</v>
      </c>
      <c r="G2468" s="0" t="str">
        <f aca="false">VLOOKUP($D2468,metadata!$B$2:$S$451,4,0)</f>
        <v>10.1086/664709</v>
      </c>
      <c r="H2468" s="0" t="str">
        <f aca="false">VLOOKUP($D2468,metadata!$B$2:$S$451,5,0)</f>
        <v>y</v>
      </c>
      <c r="I2468" s="0" t="str">
        <f aca="false">VLOOKUP($D2468,metadata!$B$2:$S$451,6,0)</f>
        <v>a</v>
      </c>
      <c r="J2468" s="0" t="str">
        <f aca="false">VLOOKUP($D2468,metadata!$B$2:$S$451,7,0)</f>
        <v>i</v>
      </c>
      <c r="K2468" s="0" t="n">
        <f aca="false">VLOOKUP($D2468,metadata!$B$2:$S$451,8,0)</f>
        <v>21</v>
      </c>
      <c r="L2468" s="0" t="n">
        <f aca="false">VLOOKUP($D2468,metadata!$B$2:$S$451,9,0)</f>
        <v>12</v>
      </c>
      <c r="M2468" s="0" t="str">
        <f aca="false">VLOOKUP($D2468,metadata!$B$2:$S$451,10,0)</f>
        <v/>
      </c>
      <c r="N2468" s="0" t="str">
        <f aca="false">VLOOKUP($D2468,metadata!$B$2:$S$451,11,0)</f>
        <v>Aedes albopictus</v>
      </c>
      <c r="O2468" s="0" t="str">
        <f aca="false">VLOOKUP($D2468,metadata!$B$2:$S$451,12,0)</f>
        <v>diptera</v>
      </c>
      <c r="P2468" s="0" t="str">
        <f aca="false">VLOOKUP($D2468,metadata!$B$2:$S$451,13,0)</f>
        <v>ZIO</v>
      </c>
      <c r="Q2468" s="0" t="n">
        <f aca="false">VLOOKUP($D2468,metadata!$B$2:$S$451,14,0)</f>
        <v>33.75</v>
      </c>
      <c r="R2468" s="0" t="n">
        <f aca="false">VLOOKUP($D2468,metadata!$B$2:$S$451,15,0)</f>
        <v>-80.0333333333333</v>
      </c>
      <c r="S2468" s="0" t="str">
        <f aca="false">VLOOKUP($D2468,metadata!$B$2:$S$451,16,0)</f>
        <v/>
      </c>
      <c r="T2468" s="0" t="str">
        <f aca="false">VLOOKUP($D2468,metadata!$B$2:$S$451,17,0)</f>
        <v/>
      </c>
      <c r="U2468" s="0" t="str">
        <f aca="false">VLOOKUP($D2468,metadata!$B$2:$S$451,18,0)</f>
        <v/>
      </c>
      <c r="V2468" s="0" t="n">
        <f aca="false">VLOOKUP($D2468,metadata!$B$2:$Z$451,19,0)</f>
        <v>626.5</v>
      </c>
      <c r="W2468" s="0" t="str">
        <f aca="false">VLOOKUP($D2468,metadata!$B$2:$Z$451,20,0)</f>
        <v>acc</v>
      </c>
      <c r="X2468" s="0" t="str">
        <f aca="false">VLOOKUP($D2468,metadata!$B$2:$Z$451,21,0)</f>
        <v/>
      </c>
      <c r="Y2468" s="0" t="str">
        <f aca="false">VLOOKUP($D2468,metadata!$B$2:$Z$451,22,0)</f>
        <v>55-21</v>
      </c>
      <c r="Z2468" s="0" t="str">
        <f aca="false">VLOOKUP($D2468,metadata!$B$2:$Z$451,23,0)</f>
        <v/>
      </c>
      <c r="AA2468" s="0" t="str">
        <f aca="false">VLOOKUP($D2468,metadata!$B$2:$Z$451,24,0)</f>
        <v/>
      </c>
      <c r="AB2468" s="0" t="str">
        <f aca="false">VLOOKUP($D2468,metadata!$B$2:$Z$451,25,0)</f>
        <v/>
      </c>
      <c r="AC2468" s="0" t="n">
        <v>12.5083130575831</v>
      </c>
      <c r="AD2468" s="0" t="n">
        <v>81.9444444444444</v>
      </c>
      <c r="AF2468" s="0" t="n">
        <f aca="false">IF(AE2468="",V2468,AE2468)</f>
        <v>626.5</v>
      </c>
      <c r="AG2468" s="0" t="n">
        <v>12.5</v>
      </c>
      <c r="AH2468" s="0" t="n">
        <v>2012</v>
      </c>
      <c r="AI2468" s="0" t="s">
        <v>37</v>
      </c>
      <c r="AJ2468" s="0" t="s">
        <v>37</v>
      </c>
    </row>
    <row r="2469" customFormat="false" ht="13.8" hidden="true" customHeight="false" outlineLevel="0" collapsed="false">
      <c r="C2469" s="0" t="n">
        <v>2479</v>
      </c>
      <c r="D2469" s="3" t="str">
        <f aca="false">VLOOKUP(C2469,$A$1:$B$451,2)</f>
        <v>55-ZIO</v>
      </c>
      <c r="E2469" s="0" t="str">
        <f aca="false">VLOOKUP($D2469,metadata!$B$2:$S$451,2,0)</f>
        <v>Urbanski, J; Mogi, M; O'Donnell, D; DeCotiis, M; Toma, T; Armbruster, P</v>
      </c>
      <c r="F2469" s="0" t="str">
        <f aca="false">VLOOKUP($D2469,metadata!$B$2:$S$451,3,0)</f>
        <v>Rapid Adaptive Evolution of Photoperiodic Response during Invasion and Range Expansion across a Climatic Gradient</v>
      </c>
      <c r="G2469" s="0" t="str">
        <f aca="false">VLOOKUP($D2469,metadata!$B$2:$S$451,4,0)</f>
        <v>10.1086/664709</v>
      </c>
      <c r="H2469" s="0" t="str">
        <f aca="false">VLOOKUP($D2469,metadata!$B$2:$S$451,5,0)</f>
        <v>y</v>
      </c>
      <c r="I2469" s="0" t="str">
        <f aca="false">VLOOKUP($D2469,metadata!$B$2:$S$451,6,0)</f>
        <v>a</v>
      </c>
      <c r="J2469" s="0" t="str">
        <f aca="false">VLOOKUP($D2469,metadata!$B$2:$S$451,7,0)</f>
        <v>i</v>
      </c>
      <c r="K2469" s="0" t="n">
        <f aca="false">VLOOKUP($D2469,metadata!$B$2:$S$451,8,0)</f>
        <v>21</v>
      </c>
      <c r="L2469" s="0" t="n">
        <f aca="false">VLOOKUP($D2469,metadata!$B$2:$S$451,9,0)</f>
        <v>12</v>
      </c>
      <c r="M2469" s="0" t="str">
        <f aca="false">VLOOKUP($D2469,metadata!$B$2:$S$451,10,0)</f>
        <v/>
      </c>
      <c r="N2469" s="0" t="str">
        <f aca="false">VLOOKUP($D2469,metadata!$B$2:$S$451,11,0)</f>
        <v>Aedes albopictus</v>
      </c>
      <c r="O2469" s="0" t="str">
        <f aca="false">VLOOKUP($D2469,metadata!$B$2:$S$451,12,0)</f>
        <v>diptera</v>
      </c>
      <c r="P2469" s="0" t="str">
        <f aca="false">VLOOKUP($D2469,metadata!$B$2:$S$451,13,0)</f>
        <v>ZIO</v>
      </c>
      <c r="Q2469" s="0" t="n">
        <f aca="false">VLOOKUP($D2469,metadata!$B$2:$S$451,14,0)</f>
        <v>33.75</v>
      </c>
      <c r="R2469" s="0" t="n">
        <f aca="false">VLOOKUP($D2469,metadata!$B$2:$S$451,15,0)</f>
        <v>-80.0333333333333</v>
      </c>
      <c r="S2469" s="0" t="str">
        <f aca="false">VLOOKUP($D2469,metadata!$B$2:$S$451,16,0)</f>
        <v/>
      </c>
      <c r="T2469" s="0" t="str">
        <f aca="false">VLOOKUP($D2469,metadata!$B$2:$S$451,17,0)</f>
        <v/>
      </c>
      <c r="U2469" s="0" t="str">
        <f aca="false">VLOOKUP($D2469,metadata!$B$2:$S$451,18,0)</f>
        <v/>
      </c>
      <c r="V2469" s="0" t="n">
        <f aca="false">VLOOKUP($D2469,metadata!$B$2:$Z$451,19,0)</f>
        <v>626.5</v>
      </c>
      <c r="W2469" s="0" t="str">
        <f aca="false">VLOOKUP($D2469,metadata!$B$2:$Z$451,20,0)</f>
        <v>acc</v>
      </c>
      <c r="X2469" s="0" t="str">
        <f aca="false">VLOOKUP($D2469,metadata!$B$2:$Z$451,21,0)</f>
        <v/>
      </c>
      <c r="Y2469" s="0" t="str">
        <f aca="false">VLOOKUP($D2469,metadata!$B$2:$Z$451,22,0)</f>
        <v>55-21</v>
      </c>
      <c r="Z2469" s="0" t="str">
        <f aca="false">VLOOKUP($D2469,metadata!$B$2:$Z$451,23,0)</f>
        <v/>
      </c>
      <c r="AA2469" s="0" t="str">
        <f aca="false">VLOOKUP($D2469,metadata!$B$2:$Z$451,24,0)</f>
        <v/>
      </c>
      <c r="AB2469" s="0" t="str">
        <f aca="false">VLOOKUP($D2469,metadata!$B$2:$Z$451,25,0)</f>
        <v/>
      </c>
      <c r="AC2469" s="0" t="n">
        <v>12.7541565287915</v>
      </c>
      <c r="AD2469" s="0" t="n">
        <v>65.9722222222222</v>
      </c>
      <c r="AF2469" s="0" t="n">
        <f aca="false">IF(AE2469="",V2469,AE2469)</f>
        <v>626.5</v>
      </c>
      <c r="AG2469" s="0" t="n">
        <v>12.75</v>
      </c>
      <c r="AH2469" s="0" t="n">
        <v>2012</v>
      </c>
      <c r="AI2469" s="0" t="s">
        <v>37</v>
      </c>
      <c r="AJ2469" s="0" t="s">
        <v>37</v>
      </c>
    </row>
    <row r="2470" customFormat="false" ht="13.8" hidden="true" customHeight="false" outlineLevel="0" collapsed="false">
      <c r="C2470" s="0" t="n">
        <v>2480</v>
      </c>
      <c r="D2470" s="3" t="str">
        <f aca="false">VLOOKUP(C2470,$A$1:$B$451,2)</f>
        <v>55-ZIO</v>
      </c>
      <c r="E2470" s="0" t="str">
        <f aca="false">VLOOKUP($D2470,metadata!$B$2:$S$451,2,0)</f>
        <v>Urbanski, J; Mogi, M; O'Donnell, D; DeCotiis, M; Toma, T; Armbruster, P</v>
      </c>
      <c r="F2470" s="0" t="str">
        <f aca="false">VLOOKUP($D2470,metadata!$B$2:$S$451,3,0)</f>
        <v>Rapid Adaptive Evolution of Photoperiodic Response during Invasion and Range Expansion across a Climatic Gradient</v>
      </c>
      <c r="G2470" s="0" t="str">
        <f aca="false">VLOOKUP($D2470,metadata!$B$2:$S$451,4,0)</f>
        <v>10.1086/664709</v>
      </c>
      <c r="H2470" s="0" t="str">
        <f aca="false">VLOOKUP($D2470,metadata!$B$2:$S$451,5,0)</f>
        <v>y</v>
      </c>
      <c r="I2470" s="0" t="str">
        <f aca="false">VLOOKUP($D2470,metadata!$B$2:$S$451,6,0)</f>
        <v>a</v>
      </c>
      <c r="J2470" s="0" t="str">
        <f aca="false">VLOOKUP($D2470,metadata!$B$2:$S$451,7,0)</f>
        <v>i</v>
      </c>
      <c r="K2470" s="0" t="n">
        <f aca="false">VLOOKUP($D2470,metadata!$B$2:$S$451,8,0)</f>
        <v>21</v>
      </c>
      <c r="L2470" s="0" t="n">
        <f aca="false">VLOOKUP($D2470,metadata!$B$2:$S$451,9,0)</f>
        <v>12</v>
      </c>
      <c r="M2470" s="0" t="str">
        <f aca="false">VLOOKUP($D2470,metadata!$B$2:$S$451,10,0)</f>
        <v/>
      </c>
      <c r="N2470" s="0" t="str">
        <f aca="false">VLOOKUP($D2470,metadata!$B$2:$S$451,11,0)</f>
        <v>Aedes albopictus</v>
      </c>
      <c r="O2470" s="0" t="str">
        <f aca="false">VLOOKUP($D2470,metadata!$B$2:$S$451,12,0)</f>
        <v>diptera</v>
      </c>
      <c r="P2470" s="0" t="str">
        <f aca="false">VLOOKUP($D2470,metadata!$B$2:$S$451,13,0)</f>
        <v>ZIO</v>
      </c>
      <c r="Q2470" s="0" t="n">
        <f aca="false">VLOOKUP($D2470,metadata!$B$2:$S$451,14,0)</f>
        <v>33.75</v>
      </c>
      <c r="R2470" s="0" t="n">
        <f aca="false">VLOOKUP($D2470,metadata!$B$2:$S$451,15,0)</f>
        <v>-80.0333333333333</v>
      </c>
      <c r="S2470" s="0" t="str">
        <f aca="false">VLOOKUP($D2470,metadata!$B$2:$S$451,16,0)</f>
        <v/>
      </c>
      <c r="T2470" s="0" t="str">
        <f aca="false">VLOOKUP($D2470,metadata!$B$2:$S$451,17,0)</f>
        <v/>
      </c>
      <c r="U2470" s="0" t="str">
        <f aca="false">VLOOKUP($D2470,metadata!$B$2:$S$451,18,0)</f>
        <v/>
      </c>
      <c r="V2470" s="0" t="n">
        <f aca="false">VLOOKUP($D2470,metadata!$B$2:$Z$451,19,0)</f>
        <v>626.5</v>
      </c>
      <c r="W2470" s="0" t="str">
        <f aca="false">VLOOKUP($D2470,metadata!$B$2:$Z$451,20,0)</f>
        <v>acc</v>
      </c>
      <c r="X2470" s="0" t="str">
        <f aca="false">VLOOKUP($D2470,metadata!$B$2:$Z$451,21,0)</f>
        <v/>
      </c>
      <c r="Y2470" s="0" t="str">
        <f aca="false">VLOOKUP($D2470,metadata!$B$2:$Z$451,22,0)</f>
        <v>55-21</v>
      </c>
      <c r="Z2470" s="0" t="str">
        <f aca="false">VLOOKUP($D2470,metadata!$B$2:$Z$451,23,0)</f>
        <v/>
      </c>
      <c r="AA2470" s="0" t="str">
        <f aca="false">VLOOKUP($D2470,metadata!$B$2:$Z$451,24,0)</f>
        <v/>
      </c>
      <c r="AB2470" s="0" t="str">
        <f aca="false">VLOOKUP($D2470,metadata!$B$2:$Z$451,25,0)</f>
        <v/>
      </c>
      <c r="AC2470" s="0" t="n">
        <v>13.0164993917274</v>
      </c>
      <c r="AD2470" s="0" t="n">
        <v>63.0208333333333</v>
      </c>
      <c r="AF2470" s="0" t="n">
        <f aca="false">IF(AE2470="",V2470,AE2470)</f>
        <v>626.5</v>
      </c>
      <c r="AG2470" s="0" t="n">
        <v>13</v>
      </c>
      <c r="AH2470" s="0" t="n">
        <v>2012</v>
      </c>
      <c r="AI2470" s="0" t="s">
        <v>37</v>
      </c>
      <c r="AJ2470" s="0" t="s">
        <v>37</v>
      </c>
    </row>
    <row r="2471" customFormat="false" ht="13.8" hidden="true" customHeight="false" outlineLevel="0" collapsed="false">
      <c r="C2471" s="0" t="n">
        <v>2481</v>
      </c>
      <c r="D2471" s="3" t="str">
        <f aca="false">VLOOKUP(C2471,$A$1:$B$451,2)</f>
        <v>55-ZIO</v>
      </c>
      <c r="E2471" s="0" t="str">
        <f aca="false">VLOOKUP($D2471,metadata!$B$2:$S$451,2,0)</f>
        <v>Urbanski, J; Mogi, M; O'Donnell, D; DeCotiis, M; Toma, T; Armbruster, P</v>
      </c>
      <c r="F2471" s="0" t="str">
        <f aca="false">VLOOKUP($D2471,metadata!$B$2:$S$451,3,0)</f>
        <v>Rapid Adaptive Evolution of Photoperiodic Response during Invasion and Range Expansion across a Climatic Gradient</v>
      </c>
      <c r="G2471" s="0" t="str">
        <f aca="false">VLOOKUP($D2471,metadata!$B$2:$S$451,4,0)</f>
        <v>10.1086/664709</v>
      </c>
      <c r="H2471" s="0" t="str">
        <f aca="false">VLOOKUP($D2471,metadata!$B$2:$S$451,5,0)</f>
        <v>y</v>
      </c>
      <c r="I2471" s="0" t="str">
        <f aca="false">VLOOKUP($D2471,metadata!$B$2:$S$451,6,0)</f>
        <v>a</v>
      </c>
      <c r="J2471" s="0" t="str">
        <f aca="false">VLOOKUP($D2471,metadata!$B$2:$S$451,7,0)</f>
        <v>i</v>
      </c>
      <c r="K2471" s="0" t="n">
        <f aca="false">VLOOKUP($D2471,metadata!$B$2:$S$451,8,0)</f>
        <v>21</v>
      </c>
      <c r="L2471" s="0" t="n">
        <f aca="false">VLOOKUP($D2471,metadata!$B$2:$S$451,9,0)</f>
        <v>12</v>
      </c>
      <c r="M2471" s="0" t="str">
        <f aca="false">VLOOKUP($D2471,metadata!$B$2:$S$451,10,0)</f>
        <v/>
      </c>
      <c r="N2471" s="0" t="str">
        <f aca="false">VLOOKUP($D2471,metadata!$B$2:$S$451,11,0)</f>
        <v>Aedes albopictus</v>
      </c>
      <c r="O2471" s="0" t="str">
        <f aca="false">VLOOKUP($D2471,metadata!$B$2:$S$451,12,0)</f>
        <v>diptera</v>
      </c>
      <c r="P2471" s="0" t="str">
        <f aca="false">VLOOKUP($D2471,metadata!$B$2:$S$451,13,0)</f>
        <v>ZIO</v>
      </c>
      <c r="Q2471" s="0" t="n">
        <f aca="false">VLOOKUP($D2471,metadata!$B$2:$S$451,14,0)</f>
        <v>33.75</v>
      </c>
      <c r="R2471" s="0" t="n">
        <f aca="false">VLOOKUP($D2471,metadata!$B$2:$S$451,15,0)</f>
        <v>-80.0333333333333</v>
      </c>
      <c r="S2471" s="0" t="str">
        <f aca="false">VLOOKUP($D2471,metadata!$B$2:$S$451,16,0)</f>
        <v/>
      </c>
      <c r="T2471" s="0" t="str">
        <f aca="false">VLOOKUP($D2471,metadata!$B$2:$S$451,17,0)</f>
        <v/>
      </c>
      <c r="U2471" s="0" t="str">
        <f aca="false">VLOOKUP($D2471,metadata!$B$2:$S$451,18,0)</f>
        <v/>
      </c>
      <c r="V2471" s="0" t="n">
        <f aca="false">VLOOKUP($D2471,metadata!$B$2:$Z$451,19,0)</f>
        <v>626.5</v>
      </c>
      <c r="W2471" s="0" t="str">
        <f aca="false">VLOOKUP($D2471,metadata!$B$2:$Z$451,20,0)</f>
        <v>acc</v>
      </c>
      <c r="X2471" s="0" t="str">
        <f aca="false">VLOOKUP($D2471,metadata!$B$2:$Z$451,21,0)</f>
        <v/>
      </c>
      <c r="Y2471" s="0" t="str">
        <f aca="false">VLOOKUP($D2471,metadata!$B$2:$Z$451,22,0)</f>
        <v>55-21</v>
      </c>
      <c r="Z2471" s="0" t="str">
        <f aca="false">VLOOKUP($D2471,metadata!$B$2:$Z$451,23,0)</f>
        <v/>
      </c>
      <c r="AA2471" s="0" t="str">
        <f aca="false">VLOOKUP($D2471,metadata!$B$2:$Z$451,24,0)</f>
        <v/>
      </c>
      <c r="AB2471" s="0" t="str">
        <f aca="false">VLOOKUP($D2471,metadata!$B$2:$Z$451,25,0)</f>
        <v/>
      </c>
      <c r="AC2471" s="0" t="n">
        <v>13.492802108678</v>
      </c>
      <c r="AD2471" s="0" t="n">
        <v>25.6944444444444</v>
      </c>
      <c r="AF2471" s="0" t="n">
        <f aca="false">IF(AE2471="",V2471,AE2471)</f>
        <v>626.5</v>
      </c>
      <c r="AG2471" s="0" t="n">
        <v>13.25</v>
      </c>
      <c r="AH2471" s="0" t="n">
        <v>2012</v>
      </c>
      <c r="AI2471" s="0" t="s">
        <v>37</v>
      </c>
      <c r="AJ2471" s="0" t="s">
        <v>37</v>
      </c>
    </row>
    <row r="2472" customFormat="false" ht="13.8" hidden="true" customHeight="false" outlineLevel="0" collapsed="false">
      <c r="C2472" s="0" t="n">
        <v>2482</v>
      </c>
      <c r="D2472" s="3" t="str">
        <f aca="false">VLOOKUP(C2472,$A$1:$B$451,2)</f>
        <v>55-ZIO</v>
      </c>
      <c r="E2472" s="0" t="str">
        <f aca="false">VLOOKUP($D2472,metadata!$B$2:$S$451,2,0)</f>
        <v>Urbanski, J; Mogi, M; O'Donnell, D; DeCotiis, M; Toma, T; Armbruster, P</v>
      </c>
      <c r="F2472" s="0" t="str">
        <f aca="false">VLOOKUP($D2472,metadata!$B$2:$S$451,3,0)</f>
        <v>Rapid Adaptive Evolution of Photoperiodic Response during Invasion and Range Expansion across a Climatic Gradient</v>
      </c>
      <c r="G2472" s="0" t="str">
        <f aca="false">VLOOKUP($D2472,metadata!$B$2:$S$451,4,0)</f>
        <v>10.1086/664709</v>
      </c>
      <c r="H2472" s="0" t="str">
        <f aca="false">VLOOKUP($D2472,metadata!$B$2:$S$451,5,0)</f>
        <v>y</v>
      </c>
      <c r="I2472" s="0" t="str">
        <f aca="false">VLOOKUP($D2472,metadata!$B$2:$S$451,6,0)</f>
        <v>a</v>
      </c>
      <c r="J2472" s="0" t="str">
        <f aca="false">VLOOKUP($D2472,metadata!$B$2:$S$451,7,0)</f>
        <v>i</v>
      </c>
      <c r="K2472" s="0" t="n">
        <f aca="false">VLOOKUP($D2472,metadata!$B$2:$S$451,8,0)</f>
        <v>21</v>
      </c>
      <c r="L2472" s="0" t="n">
        <f aca="false">VLOOKUP($D2472,metadata!$B$2:$S$451,9,0)</f>
        <v>12</v>
      </c>
      <c r="M2472" s="0" t="str">
        <f aca="false">VLOOKUP($D2472,metadata!$B$2:$S$451,10,0)</f>
        <v/>
      </c>
      <c r="N2472" s="0" t="str">
        <f aca="false">VLOOKUP($D2472,metadata!$B$2:$S$451,11,0)</f>
        <v>Aedes albopictus</v>
      </c>
      <c r="O2472" s="0" t="str">
        <f aca="false">VLOOKUP($D2472,metadata!$B$2:$S$451,12,0)</f>
        <v>diptera</v>
      </c>
      <c r="P2472" s="0" t="str">
        <f aca="false">VLOOKUP($D2472,metadata!$B$2:$S$451,13,0)</f>
        <v>ZIO</v>
      </c>
      <c r="Q2472" s="0" t="n">
        <f aca="false">VLOOKUP($D2472,metadata!$B$2:$S$451,14,0)</f>
        <v>33.75</v>
      </c>
      <c r="R2472" s="0" t="n">
        <f aca="false">VLOOKUP($D2472,metadata!$B$2:$S$451,15,0)</f>
        <v>-80.0333333333333</v>
      </c>
      <c r="S2472" s="0" t="str">
        <f aca="false">VLOOKUP($D2472,metadata!$B$2:$S$451,16,0)</f>
        <v/>
      </c>
      <c r="T2472" s="0" t="str">
        <f aca="false">VLOOKUP($D2472,metadata!$B$2:$S$451,17,0)</f>
        <v/>
      </c>
      <c r="U2472" s="0" t="str">
        <f aca="false">VLOOKUP($D2472,metadata!$B$2:$S$451,18,0)</f>
        <v/>
      </c>
      <c r="V2472" s="0" t="n">
        <f aca="false">VLOOKUP($D2472,metadata!$B$2:$Z$451,19,0)</f>
        <v>626.5</v>
      </c>
      <c r="W2472" s="0" t="str">
        <f aca="false">VLOOKUP($D2472,metadata!$B$2:$Z$451,20,0)</f>
        <v>acc</v>
      </c>
      <c r="X2472" s="0" t="str">
        <f aca="false">VLOOKUP($D2472,metadata!$B$2:$Z$451,21,0)</f>
        <v/>
      </c>
      <c r="Y2472" s="0" t="str">
        <f aca="false">VLOOKUP($D2472,metadata!$B$2:$Z$451,22,0)</f>
        <v>55-21</v>
      </c>
      <c r="Z2472" s="0" t="str">
        <f aca="false">VLOOKUP($D2472,metadata!$B$2:$Z$451,23,0)</f>
        <v/>
      </c>
      <c r="AA2472" s="0" t="str">
        <f aca="false">VLOOKUP($D2472,metadata!$B$2:$Z$451,24,0)</f>
        <v/>
      </c>
      <c r="AB2472" s="0" t="str">
        <f aca="false">VLOOKUP($D2472,metadata!$B$2:$Z$451,25,0)</f>
        <v/>
      </c>
      <c r="AC2472" s="0" t="n">
        <v>13.257603406326</v>
      </c>
      <c r="AD2472" s="0" t="n">
        <v>14.5833333333333</v>
      </c>
      <c r="AF2472" s="0" t="n">
        <f aca="false">IF(AE2472="",V2472,AE2472)</f>
        <v>626.5</v>
      </c>
      <c r="AG2472" s="0" t="n">
        <v>13.5</v>
      </c>
      <c r="AH2472" s="0" t="n">
        <v>2012</v>
      </c>
      <c r="AI2472" s="0" t="s">
        <v>37</v>
      </c>
      <c r="AJ2472" s="0" t="s">
        <v>37</v>
      </c>
    </row>
    <row r="2473" customFormat="false" ht="13.8" hidden="true" customHeight="false" outlineLevel="0" collapsed="false">
      <c r="C2473" s="0" t="n">
        <v>2483</v>
      </c>
      <c r="D2473" s="3" t="str">
        <f aca="false">VLOOKUP(C2473,$A$1:$B$451,2)</f>
        <v>55-ZIO</v>
      </c>
      <c r="E2473" s="0" t="str">
        <f aca="false">VLOOKUP($D2473,metadata!$B$2:$S$451,2,0)</f>
        <v>Urbanski, J; Mogi, M; O'Donnell, D; DeCotiis, M; Toma, T; Armbruster, P</v>
      </c>
      <c r="F2473" s="0" t="str">
        <f aca="false">VLOOKUP($D2473,metadata!$B$2:$S$451,3,0)</f>
        <v>Rapid Adaptive Evolution of Photoperiodic Response during Invasion and Range Expansion across a Climatic Gradient</v>
      </c>
      <c r="G2473" s="0" t="str">
        <f aca="false">VLOOKUP($D2473,metadata!$B$2:$S$451,4,0)</f>
        <v>10.1086/664709</v>
      </c>
      <c r="H2473" s="0" t="str">
        <f aca="false">VLOOKUP($D2473,metadata!$B$2:$S$451,5,0)</f>
        <v>y</v>
      </c>
      <c r="I2473" s="0" t="str">
        <f aca="false">VLOOKUP($D2473,metadata!$B$2:$S$451,6,0)</f>
        <v>a</v>
      </c>
      <c r="J2473" s="0" t="str">
        <f aca="false">VLOOKUP($D2473,metadata!$B$2:$S$451,7,0)</f>
        <v>i</v>
      </c>
      <c r="K2473" s="0" t="n">
        <f aca="false">VLOOKUP($D2473,metadata!$B$2:$S$451,8,0)</f>
        <v>21</v>
      </c>
      <c r="L2473" s="0" t="n">
        <f aca="false">VLOOKUP($D2473,metadata!$B$2:$S$451,9,0)</f>
        <v>12</v>
      </c>
      <c r="M2473" s="0" t="str">
        <f aca="false">VLOOKUP($D2473,metadata!$B$2:$S$451,10,0)</f>
        <v/>
      </c>
      <c r="N2473" s="0" t="str">
        <f aca="false">VLOOKUP($D2473,metadata!$B$2:$S$451,11,0)</f>
        <v>Aedes albopictus</v>
      </c>
      <c r="O2473" s="0" t="str">
        <f aca="false">VLOOKUP($D2473,metadata!$B$2:$S$451,12,0)</f>
        <v>diptera</v>
      </c>
      <c r="P2473" s="0" t="str">
        <f aca="false">VLOOKUP($D2473,metadata!$B$2:$S$451,13,0)</f>
        <v>ZIO</v>
      </c>
      <c r="Q2473" s="0" t="n">
        <f aca="false">VLOOKUP($D2473,metadata!$B$2:$S$451,14,0)</f>
        <v>33.75</v>
      </c>
      <c r="R2473" s="0" t="n">
        <f aca="false">VLOOKUP($D2473,metadata!$B$2:$S$451,15,0)</f>
        <v>-80.0333333333333</v>
      </c>
      <c r="S2473" s="0" t="str">
        <f aca="false">VLOOKUP($D2473,metadata!$B$2:$S$451,16,0)</f>
        <v/>
      </c>
      <c r="T2473" s="0" t="str">
        <f aca="false">VLOOKUP($D2473,metadata!$B$2:$S$451,17,0)</f>
        <v/>
      </c>
      <c r="U2473" s="0" t="str">
        <f aca="false">VLOOKUP($D2473,metadata!$B$2:$S$451,18,0)</f>
        <v/>
      </c>
      <c r="V2473" s="0" t="n">
        <f aca="false">VLOOKUP($D2473,metadata!$B$2:$Z$451,19,0)</f>
        <v>626.5</v>
      </c>
      <c r="W2473" s="0" t="str">
        <f aca="false">VLOOKUP($D2473,metadata!$B$2:$Z$451,20,0)</f>
        <v>acc</v>
      </c>
      <c r="X2473" s="0" t="str">
        <f aca="false">VLOOKUP($D2473,metadata!$B$2:$Z$451,21,0)</f>
        <v/>
      </c>
      <c r="Y2473" s="0" t="str">
        <f aca="false">VLOOKUP($D2473,metadata!$B$2:$Z$451,22,0)</f>
        <v>55-21</v>
      </c>
      <c r="Z2473" s="0" t="str">
        <f aca="false">VLOOKUP($D2473,metadata!$B$2:$Z$451,23,0)</f>
        <v/>
      </c>
      <c r="AA2473" s="0" t="str">
        <f aca="false">VLOOKUP($D2473,metadata!$B$2:$Z$451,24,0)</f>
        <v/>
      </c>
      <c r="AB2473" s="0" t="str">
        <f aca="false">VLOOKUP($D2473,metadata!$B$2:$Z$451,25,0)</f>
        <v/>
      </c>
      <c r="AC2473" s="0" t="n">
        <v>13.7682481751824</v>
      </c>
      <c r="AD2473" s="0" t="n">
        <v>12.4999999999999</v>
      </c>
      <c r="AF2473" s="0" t="n">
        <f aca="false">IF(AE2473="",V2473,AE2473)</f>
        <v>626.5</v>
      </c>
      <c r="AG2473" s="0" t="n">
        <v>13.75</v>
      </c>
      <c r="AH2473" s="0" t="n">
        <v>2012</v>
      </c>
      <c r="AI2473" s="0" t="s">
        <v>37</v>
      </c>
      <c r="AJ2473" s="0" t="s">
        <v>37</v>
      </c>
    </row>
    <row r="2474" customFormat="false" ht="13.8" hidden="true" customHeight="false" outlineLevel="0" collapsed="false">
      <c r="C2474" s="0" t="n">
        <v>2484</v>
      </c>
      <c r="D2474" s="3" t="str">
        <f aca="false">VLOOKUP(C2474,$A$1:$B$451,2)</f>
        <v>55-ZIO</v>
      </c>
      <c r="E2474" s="0" t="str">
        <f aca="false">VLOOKUP($D2474,metadata!$B$2:$S$451,2,0)</f>
        <v>Urbanski, J; Mogi, M; O'Donnell, D; DeCotiis, M; Toma, T; Armbruster, P</v>
      </c>
      <c r="F2474" s="0" t="str">
        <f aca="false">VLOOKUP($D2474,metadata!$B$2:$S$451,3,0)</f>
        <v>Rapid Adaptive Evolution of Photoperiodic Response during Invasion and Range Expansion across a Climatic Gradient</v>
      </c>
      <c r="G2474" s="0" t="str">
        <f aca="false">VLOOKUP($D2474,metadata!$B$2:$S$451,4,0)</f>
        <v>10.1086/664709</v>
      </c>
      <c r="H2474" s="0" t="str">
        <f aca="false">VLOOKUP($D2474,metadata!$B$2:$S$451,5,0)</f>
        <v>y</v>
      </c>
      <c r="I2474" s="0" t="str">
        <f aca="false">VLOOKUP($D2474,metadata!$B$2:$S$451,6,0)</f>
        <v>a</v>
      </c>
      <c r="J2474" s="0" t="str">
        <f aca="false">VLOOKUP($D2474,metadata!$B$2:$S$451,7,0)</f>
        <v>i</v>
      </c>
      <c r="K2474" s="0" t="n">
        <f aca="false">VLOOKUP($D2474,metadata!$B$2:$S$451,8,0)</f>
        <v>21</v>
      </c>
      <c r="L2474" s="0" t="n">
        <f aca="false">VLOOKUP($D2474,metadata!$B$2:$S$451,9,0)</f>
        <v>12</v>
      </c>
      <c r="M2474" s="0" t="str">
        <f aca="false">VLOOKUP($D2474,metadata!$B$2:$S$451,10,0)</f>
        <v/>
      </c>
      <c r="N2474" s="0" t="str">
        <f aca="false">VLOOKUP($D2474,metadata!$B$2:$S$451,11,0)</f>
        <v>Aedes albopictus</v>
      </c>
      <c r="O2474" s="0" t="str">
        <f aca="false">VLOOKUP($D2474,metadata!$B$2:$S$451,12,0)</f>
        <v>diptera</v>
      </c>
      <c r="P2474" s="0" t="str">
        <f aca="false">VLOOKUP($D2474,metadata!$B$2:$S$451,13,0)</f>
        <v>ZIO</v>
      </c>
      <c r="Q2474" s="0" t="n">
        <f aca="false">VLOOKUP($D2474,metadata!$B$2:$S$451,14,0)</f>
        <v>33.75</v>
      </c>
      <c r="R2474" s="0" t="n">
        <f aca="false">VLOOKUP($D2474,metadata!$B$2:$S$451,15,0)</f>
        <v>-80.0333333333333</v>
      </c>
      <c r="S2474" s="0" t="str">
        <f aca="false">VLOOKUP($D2474,metadata!$B$2:$S$451,16,0)</f>
        <v/>
      </c>
      <c r="T2474" s="0" t="str">
        <f aca="false">VLOOKUP($D2474,metadata!$B$2:$S$451,17,0)</f>
        <v/>
      </c>
      <c r="U2474" s="0" t="str">
        <f aca="false">VLOOKUP($D2474,metadata!$B$2:$S$451,18,0)</f>
        <v/>
      </c>
      <c r="V2474" s="0" t="n">
        <f aca="false">VLOOKUP($D2474,metadata!$B$2:$Z$451,19,0)</f>
        <v>626.5</v>
      </c>
      <c r="W2474" s="0" t="str">
        <f aca="false">VLOOKUP($D2474,metadata!$B$2:$Z$451,20,0)</f>
        <v>acc</v>
      </c>
      <c r="X2474" s="0" t="str">
        <f aca="false">VLOOKUP($D2474,metadata!$B$2:$Z$451,21,0)</f>
        <v/>
      </c>
      <c r="Y2474" s="0" t="str">
        <f aca="false">VLOOKUP($D2474,metadata!$B$2:$Z$451,22,0)</f>
        <v>55-21</v>
      </c>
      <c r="Z2474" s="0" t="str">
        <f aca="false">VLOOKUP($D2474,metadata!$B$2:$Z$451,23,0)</f>
        <v/>
      </c>
      <c r="AA2474" s="0" t="str">
        <f aca="false">VLOOKUP($D2474,metadata!$B$2:$Z$451,24,0)</f>
        <v/>
      </c>
      <c r="AB2474" s="0" t="str">
        <f aca="false">VLOOKUP($D2474,metadata!$B$2:$Z$451,25,0)</f>
        <v/>
      </c>
      <c r="AC2474" s="0" t="n">
        <v>13.9860857664233</v>
      </c>
      <c r="AD2474" s="0" t="n">
        <v>4.6875</v>
      </c>
      <c r="AF2474" s="0" t="n">
        <f aca="false">IF(AE2474="",V2474,AE2474)</f>
        <v>626.5</v>
      </c>
      <c r="AG2474" s="0" t="n">
        <v>14</v>
      </c>
      <c r="AH2474" s="0" t="n">
        <v>2012</v>
      </c>
      <c r="AI2474" s="0" t="s">
        <v>37</v>
      </c>
      <c r="AJ2474" s="0" t="s">
        <v>37</v>
      </c>
    </row>
    <row r="2475" customFormat="false" ht="13.8" hidden="true" customHeight="false" outlineLevel="0" collapsed="false">
      <c r="C2475" s="0" t="n">
        <v>2485</v>
      </c>
      <c r="D2475" s="3" t="str">
        <f aca="false">VLOOKUP(C2475,$A$1:$B$451,2)</f>
        <v>55-ZIO</v>
      </c>
      <c r="E2475" s="0" t="str">
        <f aca="false">VLOOKUP($D2475,metadata!$B$2:$S$451,2,0)</f>
        <v>Urbanski, J; Mogi, M; O'Donnell, D; DeCotiis, M; Toma, T; Armbruster, P</v>
      </c>
      <c r="F2475" s="0" t="str">
        <f aca="false">VLOOKUP($D2475,metadata!$B$2:$S$451,3,0)</f>
        <v>Rapid Adaptive Evolution of Photoperiodic Response during Invasion and Range Expansion across a Climatic Gradient</v>
      </c>
      <c r="G2475" s="0" t="str">
        <f aca="false">VLOOKUP($D2475,metadata!$B$2:$S$451,4,0)</f>
        <v>10.1086/664709</v>
      </c>
      <c r="H2475" s="0" t="str">
        <f aca="false">VLOOKUP($D2475,metadata!$B$2:$S$451,5,0)</f>
        <v>y</v>
      </c>
      <c r="I2475" s="0" t="str">
        <f aca="false">VLOOKUP($D2475,metadata!$B$2:$S$451,6,0)</f>
        <v>a</v>
      </c>
      <c r="J2475" s="0" t="str">
        <f aca="false">VLOOKUP($D2475,metadata!$B$2:$S$451,7,0)</f>
        <v>i</v>
      </c>
      <c r="K2475" s="0" t="n">
        <f aca="false">VLOOKUP($D2475,metadata!$B$2:$S$451,8,0)</f>
        <v>21</v>
      </c>
      <c r="L2475" s="0" t="n">
        <f aca="false">VLOOKUP($D2475,metadata!$B$2:$S$451,9,0)</f>
        <v>12</v>
      </c>
      <c r="M2475" s="0" t="str">
        <f aca="false">VLOOKUP($D2475,metadata!$B$2:$S$451,10,0)</f>
        <v/>
      </c>
      <c r="N2475" s="0" t="str">
        <f aca="false">VLOOKUP($D2475,metadata!$B$2:$S$451,11,0)</f>
        <v>Aedes albopictus</v>
      </c>
      <c r="O2475" s="0" t="str">
        <f aca="false">VLOOKUP($D2475,metadata!$B$2:$S$451,12,0)</f>
        <v>diptera</v>
      </c>
      <c r="P2475" s="0" t="str">
        <f aca="false">VLOOKUP($D2475,metadata!$B$2:$S$451,13,0)</f>
        <v>ZIO</v>
      </c>
      <c r="Q2475" s="0" t="n">
        <f aca="false">VLOOKUP($D2475,metadata!$B$2:$S$451,14,0)</f>
        <v>33.75</v>
      </c>
      <c r="R2475" s="0" t="n">
        <f aca="false">VLOOKUP($D2475,metadata!$B$2:$S$451,15,0)</f>
        <v>-80.0333333333333</v>
      </c>
      <c r="S2475" s="0" t="str">
        <f aca="false">VLOOKUP($D2475,metadata!$B$2:$S$451,16,0)</f>
        <v/>
      </c>
      <c r="T2475" s="0" t="str">
        <f aca="false">VLOOKUP($D2475,metadata!$B$2:$S$451,17,0)</f>
        <v/>
      </c>
      <c r="U2475" s="0" t="str">
        <f aca="false">VLOOKUP($D2475,metadata!$B$2:$S$451,18,0)</f>
        <v/>
      </c>
      <c r="V2475" s="0" t="n">
        <f aca="false">VLOOKUP($D2475,metadata!$B$2:$Z$451,19,0)</f>
        <v>626.5</v>
      </c>
      <c r="W2475" s="0" t="str">
        <f aca="false">VLOOKUP($D2475,metadata!$B$2:$Z$451,20,0)</f>
        <v>acc</v>
      </c>
      <c r="X2475" s="0" t="str">
        <f aca="false">VLOOKUP($D2475,metadata!$B$2:$Z$451,21,0)</f>
        <v/>
      </c>
      <c r="Y2475" s="0" t="str">
        <f aca="false">VLOOKUP($D2475,metadata!$B$2:$Z$451,22,0)</f>
        <v>55-21</v>
      </c>
      <c r="Z2475" s="0" t="str">
        <f aca="false">VLOOKUP($D2475,metadata!$B$2:$Z$451,23,0)</f>
        <v/>
      </c>
      <c r="AA2475" s="0" t="str">
        <f aca="false">VLOOKUP($D2475,metadata!$B$2:$Z$451,24,0)</f>
        <v/>
      </c>
      <c r="AB2475" s="0" t="str">
        <f aca="false">VLOOKUP($D2475,metadata!$B$2:$Z$451,25,0)</f>
        <v/>
      </c>
      <c r="AC2475" s="0" t="n">
        <v>14.2338807785888</v>
      </c>
      <c r="AD2475" s="0" t="n">
        <v>2.08333333333334</v>
      </c>
      <c r="AF2475" s="0" t="n">
        <f aca="false">IF(AE2475="",V2475,AE2475)</f>
        <v>626.5</v>
      </c>
      <c r="AG2475" s="0" t="n">
        <v>14.25</v>
      </c>
      <c r="AH2475" s="0" t="n">
        <v>2012</v>
      </c>
      <c r="AI2475" s="0" t="s">
        <v>37</v>
      </c>
      <c r="AJ2475" s="0" t="s">
        <v>37</v>
      </c>
    </row>
    <row r="2476" customFormat="false" ht="13.8" hidden="true" customHeight="false" outlineLevel="0" collapsed="false">
      <c r="C2476" s="0" t="n">
        <v>2486</v>
      </c>
      <c r="D2476" s="3" t="str">
        <f aca="false">VLOOKUP(C2476,$A$1:$B$451,2)</f>
        <v>55-ZIO</v>
      </c>
      <c r="E2476" s="0" t="str">
        <f aca="false">VLOOKUP($D2476,metadata!$B$2:$S$451,2,0)</f>
        <v>Urbanski, J; Mogi, M; O'Donnell, D; DeCotiis, M; Toma, T; Armbruster, P</v>
      </c>
      <c r="F2476" s="0" t="str">
        <f aca="false">VLOOKUP($D2476,metadata!$B$2:$S$451,3,0)</f>
        <v>Rapid Adaptive Evolution of Photoperiodic Response during Invasion and Range Expansion across a Climatic Gradient</v>
      </c>
      <c r="G2476" s="0" t="str">
        <f aca="false">VLOOKUP($D2476,metadata!$B$2:$S$451,4,0)</f>
        <v>10.1086/664709</v>
      </c>
      <c r="H2476" s="0" t="str">
        <f aca="false">VLOOKUP($D2476,metadata!$B$2:$S$451,5,0)</f>
        <v>y</v>
      </c>
      <c r="I2476" s="0" t="str">
        <f aca="false">VLOOKUP($D2476,metadata!$B$2:$S$451,6,0)</f>
        <v>a</v>
      </c>
      <c r="J2476" s="0" t="str">
        <f aca="false">VLOOKUP($D2476,metadata!$B$2:$S$451,7,0)</f>
        <v>i</v>
      </c>
      <c r="K2476" s="0" t="n">
        <f aca="false">VLOOKUP($D2476,metadata!$B$2:$S$451,8,0)</f>
        <v>21</v>
      </c>
      <c r="L2476" s="0" t="n">
        <f aca="false">VLOOKUP($D2476,metadata!$B$2:$S$451,9,0)</f>
        <v>12</v>
      </c>
      <c r="M2476" s="0" t="str">
        <f aca="false">VLOOKUP($D2476,metadata!$B$2:$S$451,10,0)</f>
        <v/>
      </c>
      <c r="N2476" s="0" t="str">
        <f aca="false">VLOOKUP($D2476,metadata!$B$2:$S$451,11,0)</f>
        <v>Aedes albopictus</v>
      </c>
      <c r="O2476" s="0" t="str">
        <f aca="false">VLOOKUP($D2476,metadata!$B$2:$S$451,12,0)</f>
        <v>diptera</v>
      </c>
      <c r="P2476" s="0" t="str">
        <f aca="false">VLOOKUP($D2476,metadata!$B$2:$S$451,13,0)</f>
        <v>ZIO</v>
      </c>
      <c r="Q2476" s="0" t="n">
        <f aca="false">VLOOKUP($D2476,metadata!$B$2:$S$451,14,0)</f>
        <v>33.75</v>
      </c>
      <c r="R2476" s="0" t="n">
        <f aca="false">VLOOKUP($D2476,metadata!$B$2:$S$451,15,0)</f>
        <v>-80.0333333333333</v>
      </c>
      <c r="S2476" s="0" t="str">
        <f aca="false">VLOOKUP($D2476,metadata!$B$2:$S$451,16,0)</f>
        <v/>
      </c>
      <c r="T2476" s="0" t="str">
        <f aca="false">VLOOKUP($D2476,metadata!$B$2:$S$451,17,0)</f>
        <v/>
      </c>
      <c r="U2476" s="0" t="str">
        <f aca="false">VLOOKUP($D2476,metadata!$B$2:$S$451,18,0)</f>
        <v/>
      </c>
      <c r="V2476" s="0" t="n">
        <f aca="false">VLOOKUP($D2476,metadata!$B$2:$Z$451,19,0)</f>
        <v>626.5</v>
      </c>
      <c r="W2476" s="0" t="str">
        <f aca="false">VLOOKUP($D2476,metadata!$B$2:$Z$451,20,0)</f>
        <v>acc</v>
      </c>
      <c r="X2476" s="0" t="str">
        <f aca="false">VLOOKUP($D2476,metadata!$B$2:$Z$451,21,0)</f>
        <v/>
      </c>
      <c r="Y2476" s="0" t="str">
        <f aca="false">VLOOKUP($D2476,metadata!$B$2:$Z$451,22,0)</f>
        <v>55-21</v>
      </c>
      <c r="Z2476" s="0" t="str">
        <f aca="false">VLOOKUP($D2476,metadata!$B$2:$Z$451,23,0)</f>
        <v/>
      </c>
      <c r="AA2476" s="0" t="str">
        <f aca="false">VLOOKUP($D2476,metadata!$B$2:$Z$451,24,0)</f>
        <v/>
      </c>
      <c r="AB2476" s="0" t="str">
        <f aca="false">VLOOKUP($D2476,metadata!$B$2:$Z$451,25,0)</f>
        <v/>
      </c>
      <c r="AC2476" s="0" t="n">
        <v>14.4819545823195</v>
      </c>
      <c r="AD2476" s="0" t="n">
        <v>1.3888888888889</v>
      </c>
      <c r="AF2476" s="0" t="n">
        <f aca="false">IF(AE2476="",V2476,AE2476)</f>
        <v>626.5</v>
      </c>
      <c r="AG2476" s="0" t="n">
        <v>14.5</v>
      </c>
      <c r="AH2476" s="0" t="n">
        <v>2012</v>
      </c>
      <c r="AI2476" s="0" t="s">
        <v>37</v>
      </c>
      <c r="AJ2476" s="0" t="s">
        <v>37</v>
      </c>
    </row>
    <row r="2477" customFormat="false" ht="13.8" hidden="true" customHeight="false" outlineLevel="0" collapsed="false">
      <c r="C2477" s="0" t="n">
        <v>2487</v>
      </c>
      <c r="D2477" s="3" t="str">
        <f aca="false">VLOOKUP(C2477,$A$1:$B$451,2)</f>
        <v>55-ZIO</v>
      </c>
      <c r="E2477" s="0" t="str">
        <f aca="false">VLOOKUP($D2477,metadata!$B$2:$S$451,2,0)</f>
        <v>Urbanski, J; Mogi, M; O'Donnell, D; DeCotiis, M; Toma, T; Armbruster, P</v>
      </c>
      <c r="F2477" s="0" t="str">
        <f aca="false">VLOOKUP($D2477,metadata!$B$2:$S$451,3,0)</f>
        <v>Rapid Adaptive Evolution of Photoperiodic Response during Invasion and Range Expansion across a Climatic Gradient</v>
      </c>
      <c r="G2477" s="0" t="str">
        <f aca="false">VLOOKUP($D2477,metadata!$B$2:$S$451,4,0)</f>
        <v>10.1086/664709</v>
      </c>
      <c r="H2477" s="0" t="str">
        <f aca="false">VLOOKUP($D2477,metadata!$B$2:$S$451,5,0)</f>
        <v>y</v>
      </c>
      <c r="I2477" s="0" t="str">
        <f aca="false">VLOOKUP($D2477,metadata!$B$2:$S$451,6,0)</f>
        <v>a</v>
      </c>
      <c r="J2477" s="0" t="str">
        <f aca="false">VLOOKUP($D2477,metadata!$B$2:$S$451,7,0)</f>
        <v>i</v>
      </c>
      <c r="K2477" s="0" t="n">
        <f aca="false">VLOOKUP($D2477,metadata!$B$2:$S$451,8,0)</f>
        <v>21</v>
      </c>
      <c r="L2477" s="0" t="n">
        <f aca="false">VLOOKUP($D2477,metadata!$B$2:$S$451,9,0)</f>
        <v>12</v>
      </c>
      <c r="M2477" s="0" t="str">
        <f aca="false">VLOOKUP($D2477,metadata!$B$2:$S$451,10,0)</f>
        <v/>
      </c>
      <c r="N2477" s="0" t="str">
        <f aca="false">VLOOKUP($D2477,metadata!$B$2:$S$451,11,0)</f>
        <v>Aedes albopictus</v>
      </c>
      <c r="O2477" s="0" t="str">
        <f aca="false">VLOOKUP($D2477,metadata!$B$2:$S$451,12,0)</f>
        <v>diptera</v>
      </c>
      <c r="P2477" s="0" t="str">
        <f aca="false">VLOOKUP($D2477,metadata!$B$2:$S$451,13,0)</f>
        <v>ZIO</v>
      </c>
      <c r="Q2477" s="0" t="n">
        <f aca="false">VLOOKUP($D2477,metadata!$B$2:$S$451,14,0)</f>
        <v>33.75</v>
      </c>
      <c r="R2477" s="0" t="n">
        <f aca="false">VLOOKUP($D2477,metadata!$B$2:$S$451,15,0)</f>
        <v>-80.0333333333333</v>
      </c>
      <c r="S2477" s="0" t="str">
        <f aca="false">VLOOKUP($D2477,metadata!$B$2:$S$451,16,0)</f>
        <v/>
      </c>
      <c r="T2477" s="0" t="str">
        <f aca="false">VLOOKUP($D2477,metadata!$B$2:$S$451,17,0)</f>
        <v/>
      </c>
      <c r="U2477" s="0" t="str">
        <f aca="false">VLOOKUP($D2477,metadata!$B$2:$S$451,18,0)</f>
        <v/>
      </c>
      <c r="V2477" s="0" t="n">
        <f aca="false">VLOOKUP($D2477,metadata!$B$2:$Z$451,19,0)</f>
        <v>626.5</v>
      </c>
      <c r="W2477" s="0" t="str">
        <f aca="false">VLOOKUP($D2477,metadata!$B$2:$Z$451,20,0)</f>
        <v>acc</v>
      </c>
      <c r="X2477" s="0" t="str">
        <f aca="false">VLOOKUP($D2477,metadata!$B$2:$Z$451,21,0)</f>
        <v/>
      </c>
      <c r="Y2477" s="0" t="str">
        <f aca="false">VLOOKUP($D2477,metadata!$B$2:$Z$451,22,0)</f>
        <v>55-21</v>
      </c>
      <c r="Z2477" s="0" t="str">
        <f aca="false">VLOOKUP($D2477,metadata!$B$2:$Z$451,23,0)</f>
        <v/>
      </c>
      <c r="AA2477" s="0" t="str">
        <f aca="false">VLOOKUP($D2477,metadata!$B$2:$Z$451,24,0)</f>
        <v/>
      </c>
      <c r="AB2477" s="0" t="str">
        <f aca="false">VLOOKUP($D2477,metadata!$B$2:$Z$451,25,0)</f>
        <v/>
      </c>
      <c r="AC2477" s="0" t="n">
        <v>15.9856549067315</v>
      </c>
      <c r="AD2477" s="0" t="n">
        <v>1.7361111111111</v>
      </c>
      <c r="AF2477" s="0" t="n">
        <f aca="false">IF(AE2477="",V2477,AE2477)</f>
        <v>626.5</v>
      </c>
      <c r="AG2477" s="0" t="n">
        <v>16</v>
      </c>
      <c r="AH2477" s="0" t="n">
        <v>2012</v>
      </c>
      <c r="AI2477" s="0" t="s">
        <v>37</v>
      </c>
      <c r="AJ2477" s="0" t="s">
        <v>37</v>
      </c>
    </row>
    <row r="2478" customFormat="false" ht="13.8" hidden="true" customHeight="false" outlineLevel="0" collapsed="false">
      <c r="C2478" s="0" t="n">
        <v>2488</v>
      </c>
      <c r="D2478" s="3" t="str">
        <f aca="false">VLOOKUP(C2478,$A$1:$B$451,2)</f>
        <v>56-L</v>
      </c>
      <c r="E2478" s="0" t="str">
        <f aca="false">VLOOKUP($D2478,metadata!$B$2:$S$451,2,0)</f>
        <v>VAZNUNES, M; KOVEOS, DS; VEERMAN, A</v>
      </c>
      <c r="F2478" s="0" t="str">
        <f aca="false">VLOOKUP($D2478,metadata!$B$2:$S$451,3,0)</f>
        <v>GEOGRAPHICAL VARIATION IN PHOTOPERIODIC INDUCTION OF DIAPAUSE IN THE SPIDER-MITE (TETRANYCHUS-URTICAE) - A CAUSAL RELATION BETWEEN CRITICAL NIGHT-LENGTH AND CIRCADIAN PERIOD</v>
      </c>
      <c r="G2478" s="0" t="str">
        <f aca="false">VLOOKUP($D2478,metadata!$B$2:$S$451,4,0)</f>
        <v>10.1177/074873049000500105</v>
      </c>
      <c r="H2478" s="0" t="str">
        <f aca="false">VLOOKUP($D2478,metadata!$B$2:$S$451,5,0)</f>
        <v>y</v>
      </c>
      <c r="I2478" s="0" t="str">
        <f aca="false">VLOOKUP($D2478,metadata!$B$2:$S$451,6,0)</f>
        <v>a</v>
      </c>
      <c r="J2478" s="0" t="str">
        <f aca="false">VLOOKUP($D2478,metadata!$B$2:$S$451,7,0)</f>
        <v>i</v>
      </c>
      <c r="K2478" s="0" t="n">
        <f aca="false">VLOOKUP($D2478,metadata!$B$2:$S$451,8,0)</f>
        <v>10</v>
      </c>
      <c r="L2478" s="0" t="n">
        <f aca="false">VLOOKUP($D2478,metadata!$B$2:$S$451,9,0)</f>
        <v>9</v>
      </c>
      <c r="M2478" s="0" t="str">
        <f aca="false">VLOOKUP($D2478,metadata!$B$2:$S$451,10,0)</f>
        <v/>
      </c>
      <c r="N2478" s="0" t="str">
        <f aca="false">VLOOKUP($D2478,metadata!$B$2:$S$451,11,0)</f>
        <v>Tetranychus urticae</v>
      </c>
      <c r="O2478" s="0" t="str">
        <f aca="false">VLOOKUP($D2478,metadata!$B$2:$S$451,12,0)</f>
        <v>Trombidiformes</v>
      </c>
      <c r="P2478" s="0" t="str">
        <f aca="false">VLOOKUP($D2478,metadata!$B$2:$S$451,13,0)</f>
        <v>L</v>
      </c>
      <c r="Q2478" s="0" t="n">
        <f aca="false">VLOOKUP($D2478,metadata!$B$2:$S$451,14,0)</f>
        <v>59.933333</v>
      </c>
      <c r="R2478" s="0" t="n">
        <f aca="false">VLOOKUP($D2478,metadata!$B$2:$S$451,15,0)</f>
        <v>30.266667</v>
      </c>
      <c r="S2478" s="0" t="str">
        <f aca="false">VLOOKUP($D2478,metadata!$B$2:$S$451,16,0)</f>
        <v/>
      </c>
      <c r="T2478" s="0" t="str">
        <f aca="false">VLOOKUP($D2478,metadata!$B$2:$S$451,17,0)</f>
        <v/>
      </c>
      <c r="U2478" s="0" t="str">
        <f aca="false">VLOOKUP($D2478,metadata!$B$2:$S$451,18,0)</f>
        <v/>
      </c>
      <c r="V2478" s="0" t="n">
        <f aca="false">VLOOKUP($D2478,metadata!$B$2:$Z$451,19,0)</f>
        <v>200</v>
      </c>
      <c r="W2478" s="0" t="str">
        <f aca="false">VLOOKUP($D2478,metadata!$B$2:$Z$451,20,0)</f>
        <v>global average</v>
      </c>
      <c r="X2478" s="0" t="str">
        <f aca="false">VLOOKUP($D2478,metadata!$B$2:$Z$451,21,0)</f>
        <v/>
      </c>
      <c r="Y2478" s="0" t="str">
        <f aca="false">VLOOKUP($D2478,metadata!$B$2:$Z$451,22,0)</f>
        <v>56-1</v>
      </c>
      <c r="Z2478" s="0" t="str">
        <f aca="false">VLOOKUP($D2478,metadata!$B$2:$Z$451,23,0)</f>
        <v/>
      </c>
      <c r="AA2478" s="0" t="str">
        <f aca="false">VLOOKUP($D2478,metadata!$B$2:$Z$451,24,0)</f>
        <v/>
      </c>
      <c r="AB2478" s="0" t="str">
        <f aca="false">VLOOKUP($D2478,metadata!$B$2:$Z$451,25,0)</f>
        <v/>
      </c>
      <c r="AC2478" s="0" t="n">
        <v>14.7602717473702</v>
      </c>
      <c r="AD2478" s="0" t="n">
        <v>99.4679122957743</v>
      </c>
      <c r="AF2478" s="0" t="n">
        <f aca="false">IF(AE2478="",V2478,AE2478)</f>
        <v>200</v>
      </c>
      <c r="AG2478" s="0" t="n">
        <v>14.75</v>
      </c>
      <c r="AH2478" s="0" t="n">
        <v>1990</v>
      </c>
      <c r="AI2478" s="0" t="s">
        <v>37</v>
      </c>
      <c r="AJ2478" s="0" t="s">
        <v>37</v>
      </c>
    </row>
    <row r="2479" customFormat="false" ht="13.8" hidden="true" customHeight="false" outlineLevel="0" collapsed="false">
      <c r="C2479" s="0" t="n">
        <v>2489</v>
      </c>
      <c r="D2479" s="3" t="str">
        <f aca="false">VLOOKUP(C2479,$A$1:$B$451,2)</f>
        <v>56-L</v>
      </c>
      <c r="E2479" s="0" t="str">
        <f aca="false">VLOOKUP($D2479,metadata!$B$2:$S$451,2,0)</f>
        <v>VAZNUNES, M; KOVEOS, DS; VEERMAN, A</v>
      </c>
      <c r="F2479" s="0" t="str">
        <f aca="false">VLOOKUP($D2479,metadata!$B$2:$S$451,3,0)</f>
        <v>GEOGRAPHICAL VARIATION IN PHOTOPERIODIC INDUCTION OF DIAPAUSE IN THE SPIDER-MITE (TETRANYCHUS-URTICAE) - A CAUSAL RELATION BETWEEN CRITICAL NIGHT-LENGTH AND CIRCADIAN PERIOD</v>
      </c>
      <c r="G2479" s="0" t="str">
        <f aca="false">VLOOKUP($D2479,metadata!$B$2:$S$451,4,0)</f>
        <v>10.1177/074873049000500105</v>
      </c>
      <c r="H2479" s="0" t="str">
        <f aca="false">VLOOKUP($D2479,metadata!$B$2:$S$451,5,0)</f>
        <v>y</v>
      </c>
      <c r="I2479" s="0" t="str">
        <f aca="false">VLOOKUP($D2479,metadata!$B$2:$S$451,6,0)</f>
        <v>a</v>
      </c>
      <c r="J2479" s="0" t="str">
        <f aca="false">VLOOKUP($D2479,metadata!$B$2:$S$451,7,0)</f>
        <v>i</v>
      </c>
      <c r="K2479" s="0" t="n">
        <f aca="false">VLOOKUP($D2479,metadata!$B$2:$S$451,8,0)</f>
        <v>10</v>
      </c>
      <c r="L2479" s="0" t="n">
        <f aca="false">VLOOKUP($D2479,metadata!$B$2:$S$451,9,0)</f>
        <v>9</v>
      </c>
      <c r="M2479" s="0" t="str">
        <f aca="false">VLOOKUP($D2479,metadata!$B$2:$S$451,10,0)</f>
        <v/>
      </c>
      <c r="N2479" s="0" t="str">
        <f aca="false">VLOOKUP($D2479,metadata!$B$2:$S$451,11,0)</f>
        <v>Tetranychus urticae</v>
      </c>
      <c r="O2479" s="0" t="str">
        <f aca="false">VLOOKUP($D2479,metadata!$B$2:$S$451,12,0)</f>
        <v>Trombidiformes</v>
      </c>
      <c r="P2479" s="0" t="str">
        <f aca="false">VLOOKUP($D2479,metadata!$B$2:$S$451,13,0)</f>
        <v>L</v>
      </c>
      <c r="Q2479" s="0" t="n">
        <f aca="false">VLOOKUP($D2479,metadata!$B$2:$S$451,14,0)</f>
        <v>59.933333</v>
      </c>
      <c r="R2479" s="0" t="n">
        <f aca="false">VLOOKUP($D2479,metadata!$B$2:$S$451,15,0)</f>
        <v>30.266667</v>
      </c>
      <c r="S2479" s="0" t="str">
        <f aca="false">VLOOKUP($D2479,metadata!$B$2:$S$451,16,0)</f>
        <v/>
      </c>
      <c r="T2479" s="0" t="str">
        <f aca="false">VLOOKUP($D2479,metadata!$B$2:$S$451,17,0)</f>
        <v/>
      </c>
      <c r="U2479" s="0" t="str">
        <f aca="false">VLOOKUP($D2479,metadata!$B$2:$S$451,18,0)</f>
        <v/>
      </c>
      <c r="V2479" s="0" t="n">
        <f aca="false">VLOOKUP($D2479,metadata!$B$2:$Z$451,19,0)</f>
        <v>200</v>
      </c>
      <c r="W2479" s="0" t="str">
        <f aca="false">VLOOKUP($D2479,metadata!$B$2:$Z$451,20,0)</f>
        <v>global average</v>
      </c>
      <c r="X2479" s="0" t="str">
        <f aca="false">VLOOKUP($D2479,metadata!$B$2:$Z$451,21,0)</f>
        <v/>
      </c>
      <c r="Y2479" s="0" t="str">
        <f aca="false">VLOOKUP($D2479,metadata!$B$2:$Z$451,22,0)</f>
        <v>56-1</v>
      </c>
      <c r="Z2479" s="0" t="str">
        <f aca="false">VLOOKUP($D2479,metadata!$B$2:$Z$451,23,0)</f>
        <v/>
      </c>
      <c r="AA2479" s="0" t="str">
        <f aca="false">VLOOKUP($D2479,metadata!$B$2:$Z$451,24,0)</f>
        <v/>
      </c>
      <c r="AB2479" s="0" t="str">
        <f aca="false">VLOOKUP($D2479,metadata!$B$2:$Z$451,25,0)</f>
        <v/>
      </c>
      <c r="AC2479" s="0" t="n">
        <v>15.5565406357617</v>
      </c>
      <c r="AD2479" s="0" t="n">
        <v>95.4184144219592</v>
      </c>
      <c r="AF2479" s="0" t="n">
        <f aca="false">IF(AE2479="",V2479,AE2479)</f>
        <v>200</v>
      </c>
      <c r="AG2479" s="0" t="n">
        <v>15.5</v>
      </c>
      <c r="AH2479" s="0" t="n">
        <v>1990</v>
      </c>
      <c r="AI2479" s="0" t="s">
        <v>37</v>
      </c>
      <c r="AJ2479" s="0" t="s">
        <v>37</v>
      </c>
    </row>
    <row r="2480" customFormat="false" ht="13.8" hidden="true" customHeight="false" outlineLevel="0" collapsed="false">
      <c r="C2480" s="0" t="n">
        <v>2490</v>
      </c>
      <c r="D2480" s="3" t="str">
        <f aca="false">VLOOKUP(C2480,$A$1:$B$451,2)</f>
        <v>56-L</v>
      </c>
      <c r="E2480" s="0" t="str">
        <f aca="false">VLOOKUP($D2480,metadata!$B$2:$S$451,2,0)</f>
        <v>VAZNUNES, M; KOVEOS, DS; VEERMAN, A</v>
      </c>
      <c r="F2480" s="0" t="str">
        <f aca="false">VLOOKUP($D2480,metadata!$B$2:$S$451,3,0)</f>
        <v>GEOGRAPHICAL VARIATION IN PHOTOPERIODIC INDUCTION OF DIAPAUSE IN THE SPIDER-MITE (TETRANYCHUS-URTICAE) - A CAUSAL RELATION BETWEEN CRITICAL NIGHT-LENGTH AND CIRCADIAN PERIOD</v>
      </c>
      <c r="G2480" s="0" t="str">
        <f aca="false">VLOOKUP($D2480,metadata!$B$2:$S$451,4,0)</f>
        <v>10.1177/074873049000500105</v>
      </c>
      <c r="H2480" s="0" t="str">
        <f aca="false">VLOOKUP($D2480,metadata!$B$2:$S$451,5,0)</f>
        <v>y</v>
      </c>
      <c r="I2480" s="0" t="str">
        <f aca="false">VLOOKUP($D2480,metadata!$B$2:$S$451,6,0)</f>
        <v>a</v>
      </c>
      <c r="J2480" s="0" t="str">
        <f aca="false">VLOOKUP($D2480,metadata!$B$2:$S$451,7,0)</f>
        <v>i</v>
      </c>
      <c r="K2480" s="0" t="n">
        <f aca="false">VLOOKUP($D2480,metadata!$B$2:$S$451,8,0)</f>
        <v>10</v>
      </c>
      <c r="L2480" s="0" t="n">
        <f aca="false">VLOOKUP($D2480,metadata!$B$2:$S$451,9,0)</f>
        <v>9</v>
      </c>
      <c r="M2480" s="0" t="str">
        <f aca="false">VLOOKUP($D2480,metadata!$B$2:$S$451,10,0)</f>
        <v/>
      </c>
      <c r="N2480" s="0" t="str">
        <f aca="false">VLOOKUP($D2480,metadata!$B$2:$S$451,11,0)</f>
        <v>Tetranychus urticae</v>
      </c>
      <c r="O2480" s="0" t="str">
        <f aca="false">VLOOKUP($D2480,metadata!$B$2:$S$451,12,0)</f>
        <v>Trombidiformes</v>
      </c>
      <c r="P2480" s="0" t="str">
        <f aca="false">VLOOKUP($D2480,metadata!$B$2:$S$451,13,0)</f>
        <v>L</v>
      </c>
      <c r="Q2480" s="0" t="n">
        <f aca="false">VLOOKUP($D2480,metadata!$B$2:$S$451,14,0)</f>
        <v>59.933333</v>
      </c>
      <c r="R2480" s="0" t="n">
        <f aca="false">VLOOKUP($D2480,metadata!$B$2:$S$451,15,0)</f>
        <v>30.266667</v>
      </c>
      <c r="S2480" s="0" t="str">
        <f aca="false">VLOOKUP($D2480,metadata!$B$2:$S$451,16,0)</f>
        <v/>
      </c>
      <c r="T2480" s="0" t="str">
        <f aca="false">VLOOKUP($D2480,metadata!$B$2:$S$451,17,0)</f>
        <v/>
      </c>
      <c r="U2480" s="0" t="str">
        <f aca="false">VLOOKUP($D2480,metadata!$B$2:$S$451,18,0)</f>
        <v/>
      </c>
      <c r="V2480" s="0" t="n">
        <f aca="false">VLOOKUP($D2480,metadata!$B$2:$Z$451,19,0)</f>
        <v>200</v>
      </c>
      <c r="W2480" s="0" t="str">
        <f aca="false">VLOOKUP($D2480,metadata!$B$2:$Z$451,20,0)</f>
        <v>global average</v>
      </c>
      <c r="X2480" s="0" t="str">
        <f aca="false">VLOOKUP($D2480,metadata!$B$2:$Z$451,21,0)</f>
        <v/>
      </c>
      <c r="Y2480" s="0" t="str">
        <f aca="false">VLOOKUP($D2480,metadata!$B$2:$Z$451,22,0)</f>
        <v>56-1</v>
      </c>
      <c r="Z2480" s="0" t="str">
        <f aca="false">VLOOKUP($D2480,metadata!$B$2:$Z$451,23,0)</f>
        <v/>
      </c>
      <c r="AA2480" s="0" t="str">
        <f aca="false">VLOOKUP($D2480,metadata!$B$2:$Z$451,24,0)</f>
        <v/>
      </c>
      <c r="AB2480" s="0" t="str">
        <f aca="false">VLOOKUP($D2480,metadata!$B$2:$Z$451,25,0)</f>
        <v/>
      </c>
      <c r="AC2480" s="0" t="n">
        <v>16.0002021500097</v>
      </c>
      <c r="AD2480" s="0" t="n">
        <v>98.7654410119051</v>
      </c>
      <c r="AF2480" s="0" t="n">
        <f aca="false">IF(AE2480="",V2480,AE2480)</f>
        <v>200</v>
      </c>
      <c r="AG2480" s="0" t="n">
        <f aca="false">ROUND(AC2480,1)</f>
        <v>16</v>
      </c>
      <c r="AH2480" s="0" t="n">
        <v>1990</v>
      </c>
      <c r="AI2480" s="0" t="s">
        <v>37</v>
      </c>
      <c r="AJ2480" s="0" t="s">
        <v>37</v>
      </c>
    </row>
    <row r="2481" customFormat="false" ht="13.8" hidden="true" customHeight="false" outlineLevel="0" collapsed="false">
      <c r="C2481" s="0" t="n">
        <v>2491</v>
      </c>
      <c r="D2481" s="3" t="str">
        <f aca="false">VLOOKUP(C2481,$A$1:$B$451,2)</f>
        <v>56-L</v>
      </c>
      <c r="E2481" s="0" t="str">
        <f aca="false">VLOOKUP($D2481,metadata!$B$2:$S$451,2,0)</f>
        <v>VAZNUNES, M; KOVEOS, DS; VEERMAN, A</v>
      </c>
      <c r="F2481" s="0" t="str">
        <f aca="false">VLOOKUP($D2481,metadata!$B$2:$S$451,3,0)</f>
        <v>GEOGRAPHICAL VARIATION IN PHOTOPERIODIC INDUCTION OF DIAPAUSE IN THE SPIDER-MITE (TETRANYCHUS-URTICAE) - A CAUSAL RELATION BETWEEN CRITICAL NIGHT-LENGTH AND CIRCADIAN PERIOD</v>
      </c>
      <c r="G2481" s="0" t="str">
        <f aca="false">VLOOKUP($D2481,metadata!$B$2:$S$451,4,0)</f>
        <v>10.1177/074873049000500105</v>
      </c>
      <c r="H2481" s="0" t="str">
        <f aca="false">VLOOKUP($D2481,metadata!$B$2:$S$451,5,0)</f>
        <v>y</v>
      </c>
      <c r="I2481" s="0" t="str">
        <f aca="false">VLOOKUP($D2481,metadata!$B$2:$S$451,6,0)</f>
        <v>a</v>
      </c>
      <c r="J2481" s="0" t="str">
        <f aca="false">VLOOKUP($D2481,metadata!$B$2:$S$451,7,0)</f>
        <v>i</v>
      </c>
      <c r="K2481" s="0" t="n">
        <f aca="false">VLOOKUP($D2481,metadata!$B$2:$S$451,8,0)</f>
        <v>10</v>
      </c>
      <c r="L2481" s="0" t="n">
        <f aca="false">VLOOKUP($D2481,metadata!$B$2:$S$451,9,0)</f>
        <v>9</v>
      </c>
      <c r="M2481" s="0" t="str">
        <f aca="false">VLOOKUP($D2481,metadata!$B$2:$S$451,10,0)</f>
        <v/>
      </c>
      <c r="N2481" s="0" t="str">
        <f aca="false">VLOOKUP($D2481,metadata!$B$2:$S$451,11,0)</f>
        <v>Tetranychus urticae</v>
      </c>
      <c r="O2481" s="0" t="str">
        <f aca="false">VLOOKUP($D2481,metadata!$B$2:$S$451,12,0)</f>
        <v>Trombidiformes</v>
      </c>
      <c r="P2481" s="0" t="str">
        <f aca="false">VLOOKUP($D2481,metadata!$B$2:$S$451,13,0)</f>
        <v>L</v>
      </c>
      <c r="Q2481" s="0" t="n">
        <f aca="false">VLOOKUP($D2481,metadata!$B$2:$S$451,14,0)</f>
        <v>59.933333</v>
      </c>
      <c r="R2481" s="0" t="n">
        <f aca="false">VLOOKUP($D2481,metadata!$B$2:$S$451,15,0)</f>
        <v>30.266667</v>
      </c>
      <c r="S2481" s="0" t="str">
        <f aca="false">VLOOKUP($D2481,metadata!$B$2:$S$451,16,0)</f>
        <v/>
      </c>
      <c r="T2481" s="0" t="str">
        <f aca="false">VLOOKUP($D2481,metadata!$B$2:$S$451,17,0)</f>
        <v/>
      </c>
      <c r="U2481" s="0" t="str">
        <f aca="false">VLOOKUP($D2481,metadata!$B$2:$S$451,18,0)</f>
        <v/>
      </c>
      <c r="V2481" s="0" t="n">
        <f aca="false">VLOOKUP($D2481,metadata!$B$2:$Z$451,19,0)</f>
        <v>200</v>
      </c>
      <c r="W2481" s="0" t="str">
        <f aca="false">VLOOKUP($D2481,metadata!$B$2:$Z$451,20,0)</f>
        <v>global average</v>
      </c>
      <c r="X2481" s="0" t="str">
        <f aca="false">VLOOKUP($D2481,metadata!$B$2:$Z$451,21,0)</f>
        <v/>
      </c>
      <c r="Y2481" s="0" t="str">
        <f aca="false">VLOOKUP($D2481,metadata!$B$2:$Z$451,22,0)</f>
        <v>56-1</v>
      </c>
      <c r="Z2481" s="0" t="str">
        <f aca="false">VLOOKUP($D2481,metadata!$B$2:$Z$451,23,0)</f>
        <v/>
      </c>
      <c r="AA2481" s="0" t="str">
        <f aca="false">VLOOKUP($D2481,metadata!$B$2:$Z$451,24,0)</f>
        <v/>
      </c>
      <c r="AB2481" s="0" t="str">
        <f aca="false">VLOOKUP($D2481,metadata!$B$2:$Z$451,25,0)</f>
        <v/>
      </c>
      <c r="AC2481" s="0" t="n">
        <v>16.2587231339027</v>
      </c>
      <c r="AD2481" s="0" t="n">
        <v>93.5882348694327</v>
      </c>
      <c r="AF2481" s="0" t="n">
        <f aca="false">IF(AE2481="",V2481,AE2481)</f>
        <v>200</v>
      </c>
      <c r="AG2481" s="0" t="n">
        <v>16.25</v>
      </c>
      <c r="AH2481" s="0" t="n">
        <v>1990</v>
      </c>
      <c r="AI2481" s="0" t="s">
        <v>37</v>
      </c>
      <c r="AJ2481" s="0" t="s">
        <v>37</v>
      </c>
    </row>
    <row r="2482" customFormat="false" ht="13.8" hidden="true" customHeight="false" outlineLevel="0" collapsed="false">
      <c r="C2482" s="0" t="n">
        <v>2492</v>
      </c>
      <c r="D2482" s="3" t="str">
        <f aca="false">VLOOKUP(C2482,$A$1:$B$451,2)</f>
        <v>56-L</v>
      </c>
      <c r="E2482" s="0" t="str">
        <f aca="false">VLOOKUP($D2482,metadata!$B$2:$S$451,2,0)</f>
        <v>VAZNUNES, M; KOVEOS, DS; VEERMAN, A</v>
      </c>
      <c r="F2482" s="0" t="str">
        <f aca="false">VLOOKUP($D2482,metadata!$B$2:$S$451,3,0)</f>
        <v>GEOGRAPHICAL VARIATION IN PHOTOPERIODIC INDUCTION OF DIAPAUSE IN THE SPIDER-MITE (TETRANYCHUS-URTICAE) - A CAUSAL RELATION BETWEEN CRITICAL NIGHT-LENGTH AND CIRCADIAN PERIOD</v>
      </c>
      <c r="G2482" s="0" t="str">
        <f aca="false">VLOOKUP($D2482,metadata!$B$2:$S$451,4,0)</f>
        <v>10.1177/074873049000500105</v>
      </c>
      <c r="H2482" s="0" t="str">
        <f aca="false">VLOOKUP($D2482,metadata!$B$2:$S$451,5,0)</f>
        <v>y</v>
      </c>
      <c r="I2482" s="0" t="str">
        <f aca="false">VLOOKUP($D2482,metadata!$B$2:$S$451,6,0)</f>
        <v>a</v>
      </c>
      <c r="J2482" s="0" t="str">
        <f aca="false">VLOOKUP($D2482,metadata!$B$2:$S$451,7,0)</f>
        <v>i</v>
      </c>
      <c r="K2482" s="0" t="n">
        <f aca="false">VLOOKUP($D2482,metadata!$B$2:$S$451,8,0)</f>
        <v>10</v>
      </c>
      <c r="L2482" s="0" t="n">
        <f aca="false">VLOOKUP($D2482,metadata!$B$2:$S$451,9,0)</f>
        <v>9</v>
      </c>
      <c r="M2482" s="0" t="str">
        <f aca="false">VLOOKUP($D2482,metadata!$B$2:$S$451,10,0)</f>
        <v/>
      </c>
      <c r="N2482" s="0" t="str">
        <f aca="false">VLOOKUP($D2482,metadata!$B$2:$S$451,11,0)</f>
        <v>Tetranychus urticae</v>
      </c>
      <c r="O2482" s="0" t="str">
        <f aca="false">VLOOKUP($D2482,metadata!$B$2:$S$451,12,0)</f>
        <v>Trombidiformes</v>
      </c>
      <c r="P2482" s="0" t="str">
        <f aca="false">VLOOKUP($D2482,metadata!$B$2:$S$451,13,0)</f>
        <v>L</v>
      </c>
      <c r="Q2482" s="0" t="n">
        <f aca="false">VLOOKUP($D2482,metadata!$B$2:$S$451,14,0)</f>
        <v>59.933333</v>
      </c>
      <c r="R2482" s="0" t="n">
        <f aca="false">VLOOKUP($D2482,metadata!$B$2:$S$451,15,0)</f>
        <v>30.266667</v>
      </c>
      <c r="S2482" s="0" t="str">
        <f aca="false">VLOOKUP($D2482,metadata!$B$2:$S$451,16,0)</f>
        <v/>
      </c>
      <c r="T2482" s="0" t="str">
        <f aca="false">VLOOKUP($D2482,metadata!$B$2:$S$451,17,0)</f>
        <v/>
      </c>
      <c r="U2482" s="0" t="str">
        <f aca="false">VLOOKUP($D2482,metadata!$B$2:$S$451,18,0)</f>
        <v/>
      </c>
      <c r="V2482" s="0" t="n">
        <f aca="false">VLOOKUP($D2482,metadata!$B$2:$Z$451,19,0)</f>
        <v>200</v>
      </c>
      <c r="W2482" s="0" t="str">
        <f aca="false">VLOOKUP($D2482,metadata!$B$2:$Z$451,20,0)</f>
        <v>global average</v>
      </c>
      <c r="X2482" s="0" t="str">
        <f aca="false">VLOOKUP($D2482,metadata!$B$2:$Z$451,21,0)</f>
        <v/>
      </c>
      <c r="Y2482" s="0" t="str">
        <f aca="false">VLOOKUP($D2482,metadata!$B$2:$Z$451,22,0)</f>
        <v>56-1</v>
      </c>
      <c r="Z2482" s="0" t="str">
        <f aca="false">VLOOKUP($D2482,metadata!$B$2:$Z$451,23,0)</f>
        <v/>
      </c>
      <c r="AA2482" s="0" t="str">
        <f aca="false">VLOOKUP($D2482,metadata!$B$2:$Z$451,24,0)</f>
        <v/>
      </c>
      <c r="AB2482" s="0" t="str">
        <f aca="false">VLOOKUP($D2482,metadata!$B$2:$Z$451,25,0)</f>
        <v/>
      </c>
      <c r="AC2482" s="0" t="n">
        <v>16.4950653738692</v>
      </c>
      <c r="AD2482" s="0" t="n">
        <v>83.2251590126416</v>
      </c>
      <c r="AF2482" s="0" t="n">
        <f aca="false">IF(AE2482="",V2482,AE2482)</f>
        <v>200</v>
      </c>
      <c r="AG2482" s="0" t="n">
        <f aca="false">ROUND(AC2482,1)</f>
        <v>16.5</v>
      </c>
      <c r="AH2482" s="0" t="n">
        <v>1990</v>
      </c>
      <c r="AI2482" s="0" t="s">
        <v>37</v>
      </c>
      <c r="AJ2482" s="0" t="s">
        <v>37</v>
      </c>
    </row>
    <row r="2483" customFormat="false" ht="13.8" hidden="true" customHeight="false" outlineLevel="0" collapsed="false">
      <c r="C2483" s="0" t="n">
        <v>2493</v>
      </c>
      <c r="D2483" s="3" t="str">
        <f aca="false">VLOOKUP(C2483,$A$1:$B$451,2)</f>
        <v>56-L</v>
      </c>
      <c r="E2483" s="0" t="str">
        <f aca="false">VLOOKUP($D2483,metadata!$B$2:$S$451,2,0)</f>
        <v>VAZNUNES, M; KOVEOS, DS; VEERMAN, A</v>
      </c>
      <c r="F2483" s="0" t="str">
        <f aca="false">VLOOKUP($D2483,metadata!$B$2:$S$451,3,0)</f>
        <v>GEOGRAPHICAL VARIATION IN PHOTOPERIODIC INDUCTION OF DIAPAUSE IN THE SPIDER-MITE (TETRANYCHUS-URTICAE) - A CAUSAL RELATION BETWEEN CRITICAL NIGHT-LENGTH AND CIRCADIAN PERIOD</v>
      </c>
      <c r="G2483" s="0" t="str">
        <f aca="false">VLOOKUP($D2483,metadata!$B$2:$S$451,4,0)</f>
        <v>10.1177/074873049000500105</v>
      </c>
      <c r="H2483" s="0" t="str">
        <f aca="false">VLOOKUP($D2483,metadata!$B$2:$S$451,5,0)</f>
        <v>y</v>
      </c>
      <c r="I2483" s="0" t="str">
        <f aca="false">VLOOKUP($D2483,metadata!$B$2:$S$451,6,0)</f>
        <v>a</v>
      </c>
      <c r="J2483" s="0" t="str">
        <f aca="false">VLOOKUP($D2483,metadata!$B$2:$S$451,7,0)</f>
        <v>i</v>
      </c>
      <c r="K2483" s="0" t="n">
        <f aca="false">VLOOKUP($D2483,metadata!$B$2:$S$451,8,0)</f>
        <v>10</v>
      </c>
      <c r="L2483" s="0" t="n">
        <f aca="false">VLOOKUP($D2483,metadata!$B$2:$S$451,9,0)</f>
        <v>9</v>
      </c>
      <c r="M2483" s="0" t="str">
        <f aca="false">VLOOKUP($D2483,metadata!$B$2:$S$451,10,0)</f>
        <v/>
      </c>
      <c r="N2483" s="0" t="str">
        <f aca="false">VLOOKUP($D2483,metadata!$B$2:$S$451,11,0)</f>
        <v>Tetranychus urticae</v>
      </c>
      <c r="O2483" s="0" t="str">
        <f aca="false">VLOOKUP($D2483,metadata!$B$2:$S$451,12,0)</f>
        <v>Trombidiformes</v>
      </c>
      <c r="P2483" s="0" t="str">
        <f aca="false">VLOOKUP($D2483,metadata!$B$2:$S$451,13,0)</f>
        <v>L</v>
      </c>
      <c r="Q2483" s="0" t="n">
        <f aca="false">VLOOKUP($D2483,metadata!$B$2:$S$451,14,0)</f>
        <v>59.933333</v>
      </c>
      <c r="R2483" s="0" t="n">
        <f aca="false">VLOOKUP($D2483,metadata!$B$2:$S$451,15,0)</f>
        <v>30.266667</v>
      </c>
      <c r="S2483" s="0" t="str">
        <f aca="false">VLOOKUP($D2483,metadata!$B$2:$S$451,16,0)</f>
        <v/>
      </c>
      <c r="T2483" s="0" t="str">
        <f aca="false">VLOOKUP($D2483,metadata!$B$2:$S$451,17,0)</f>
        <v/>
      </c>
      <c r="U2483" s="0" t="str">
        <f aca="false">VLOOKUP($D2483,metadata!$B$2:$S$451,18,0)</f>
        <v/>
      </c>
      <c r="V2483" s="0" t="n">
        <f aca="false">VLOOKUP($D2483,metadata!$B$2:$Z$451,19,0)</f>
        <v>200</v>
      </c>
      <c r="W2483" s="0" t="str">
        <f aca="false">VLOOKUP($D2483,metadata!$B$2:$Z$451,20,0)</f>
        <v>global average</v>
      </c>
      <c r="X2483" s="0" t="str">
        <f aca="false">VLOOKUP($D2483,metadata!$B$2:$Z$451,21,0)</f>
        <v/>
      </c>
      <c r="Y2483" s="0" t="str">
        <f aca="false">VLOOKUP($D2483,metadata!$B$2:$Z$451,22,0)</f>
        <v>56-1</v>
      </c>
      <c r="Z2483" s="0" t="str">
        <f aca="false">VLOOKUP($D2483,metadata!$B$2:$Z$451,23,0)</f>
        <v/>
      </c>
      <c r="AA2483" s="0" t="str">
        <f aca="false">VLOOKUP($D2483,metadata!$B$2:$Z$451,24,0)</f>
        <v/>
      </c>
      <c r="AB2483" s="0" t="str">
        <f aca="false">VLOOKUP($D2483,metadata!$B$2:$Z$451,25,0)</f>
        <v/>
      </c>
      <c r="AC2483" s="0" t="n">
        <v>16.7593043151807</v>
      </c>
      <c r="AD2483" s="0" t="n">
        <v>53.6036849058919</v>
      </c>
      <c r="AF2483" s="0" t="n">
        <f aca="false">IF(AE2483="",V2483,AE2483)</f>
        <v>200</v>
      </c>
      <c r="AG2483" s="0" t="n">
        <v>16.75</v>
      </c>
      <c r="AH2483" s="0" t="n">
        <v>1990</v>
      </c>
      <c r="AI2483" s="0" t="s">
        <v>37</v>
      </c>
      <c r="AJ2483" s="0" t="s">
        <v>37</v>
      </c>
    </row>
    <row r="2484" customFormat="false" ht="13.8" hidden="true" customHeight="false" outlineLevel="0" collapsed="false">
      <c r="C2484" s="0" t="n">
        <v>2494</v>
      </c>
      <c r="D2484" s="3" t="str">
        <f aca="false">VLOOKUP(C2484,$A$1:$B$451,2)</f>
        <v>56-L</v>
      </c>
      <c r="E2484" s="0" t="str">
        <f aca="false">VLOOKUP($D2484,metadata!$B$2:$S$451,2,0)</f>
        <v>VAZNUNES, M; KOVEOS, DS; VEERMAN, A</v>
      </c>
      <c r="F2484" s="0" t="str">
        <f aca="false">VLOOKUP($D2484,metadata!$B$2:$S$451,3,0)</f>
        <v>GEOGRAPHICAL VARIATION IN PHOTOPERIODIC INDUCTION OF DIAPAUSE IN THE SPIDER-MITE (TETRANYCHUS-URTICAE) - A CAUSAL RELATION BETWEEN CRITICAL NIGHT-LENGTH AND CIRCADIAN PERIOD</v>
      </c>
      <c r="G2484" s="0" t="str">
        <f aca="false">VLOOKUP($D2484,metadata!$B$2:$S$451,4,0)</f>
        <v>10.1177/074873049000500105</v>
      </c>
      <c r="H2484" s="0" t="str">
        <f aca="false">VLOOKUP($D2484,metadata!$B$2:$S$451,5,0)</f>
        <v>y</v>
      </c>
      <c r="I2484" s="0" t="str">
        <f aca="false">VLOOKUP($D2484,metadata!$B$2:$S$451,6,0)</f>
        <v>a</v>
      </c>
      <c r="J2484" s="0" t="str">
        <f aca="false">VLOOKUP($D2484,metadata!$B$2:$S$451,7,0)</f>
        <v>i</v>
      </c>
      <c r="K2484" s="0" t="n">
        <f aca="false">VLOOKUP($D2484,metadata!$B$2:$S$451,8,0)</f>
        <v>10</v>
      </c>
      <c r="L2484" s="0" t="n">
        <f aca="false">VLOOKUP($D2484,metadata!$B$2:$S$451,9,0)</f>
        <v>9</v>
      </c>
      <c r="M2484" s="0" t="str">
        <f aca="false">VLOOKUP($D2484,metadata!$B$2:$S$451,10,0)</f>
        <v/>
      </c>
      <c r="N2484" s="0" t="str">
        <f aca="false">VLOOKUP($D2484,metadata!$B$2:$S$451,11,0)</f>
        <v>Tetranychus urticae</v>
      </c>
      <c r="O2484" s="0" t="str">
        <f aca="false">VLOOKUP($D2484,metadata!$B$2:$S$451,12,0)</f>
        <v>Trombidiformes</v>
      </c>
      <c r="P2484" s="0" t="str">
        <f aca="false">VLOOKUP($D2484,metadata!$B$2:$S$451,13,0)</f>
        <v>L</v>
      </c>
      <c r="Q2484" s="0" t="n">
        <f aca="false">VLOOKUP($D2484,metadata!$B$2:$S$451,14,0)</f>
        <v>59.933333</v>
      </c>
      <c r="R2484" s="0" t="n">
        <f aca="false">VLOOKUP($D2484,metadata!$B$2:$S$451,15,0)</f>
        <v>30.266667</v>
      </c>
      <c r="S2484" s="0" t="str">
        <f aca="false">VLOOKUP($D2484,metadata!$B$2:$S$451,16,0)</f>
        <v/>
      </c>
      <c r="T2484" s="0" t="str">
        <f aca="false">VLOOKUP($D2484,metadata!$B$2:$S$451,17,0)</f>
        <v/>
      </c>
      <c r="U2484" s="0" t="str">
        <f aca="false">VLOOKUP($D2484,metadata!$B$2:$S$451,18,0)</f>
        <v/>
      </c>
      <c r="V2484" s="0" t="n">
        <f aca="false">VLOOKUP($D2484,metadata!$B$2:$Z$451,19,0)</f>
        <v>200</v>
      </c>
      <c r="W2484" s="0" t="str">
        <f aca="false">VLOOKUP($D2484,metadata!$B$2:$Z$451,20,0)</f>
        <v>global average</v>
      </c>
      <c r="X2484" s="0" t="str">
        <f aca="false">VLOOKUP($D2484,metadata!$B$2:$Z$451,21,0)</f>
        <v/>
      </c>
      <c r="Y2484" s="0" t="str">
        <f aca="false">VLOOKUP($D2484,metadata!$B$2:$Z$451,22,0)</f>
        <v>56-1</v>
      </c>
      <c r="Z2484" s="0" t="str">
        <f aca="false">VLOOKUP($D2484,metadata!$B$2:$Z$451,23,0)</f>
        <v/>
      </c>
      <c r="AA2484" s="0" t="str">
        <f aca="false">VLOOKUP($D2484,metadata!$B$2:$Z$451,24,0)</f>
        <v/>
      </c>
      <c r="AB2484" s="0" t="str">
        <f aca="false">VLOOKUP($D2484,metadata!$B$2:$Z$451,25,0)</f>
        <v/>
      </c>
      <c r="AC2484" s="0" t="n">
        <v>17.0241497065215</v>
      </c>
      <c r="AD2484" s="0" t="n">
        <v>21.3896369241432</v>
      </c>
      <c r="AF2484" s="0" t="n">
        <f aca="false">IF(AE2484="",V2484,AE2484)</f>
        <v>200</v>
      </c>
      <c r="AG2484" s="0" t="n">
        <f aca="false">ROUND(AC2484,1)</f>
        <v>17</v>
      </c>
      <c r="AH2484" s="0" t="n">
        <v>1990</v>
      </c>
      <c r="AI2484" s="0" t="s">
        <v>37</v>
      </c>
      <c r="AJ2484" s="0" t="s">
        <v>37</v>
      </c>
    </row>
    <row r="2485" customFormat="false" ht="13.8" hidden="true" customHeight="false" outlineLevel="0" collapsed="false">
      <c r="C2485" s="0" t="n">
        <v>2495</v>
      </c>
      <c r="D2485" s="3" t="str">
        <f aca="false">VLOOKUP(C2485,$A$1:$B$451,2)</f>
        <v>56-L</v>
      </c>
      <c r="E2485" s="0" t="str">
        <f aca="false">VLOOKUP($D2485,metadata!$B$2:$S$451,2,0)</f>
        <v>VAZNUNES, M; KOVEOS, DS; VEERMAN, A</v>
      </c>
      <c r="F2485" s="0" t="str">
        <f aca="false">VLOOKUP($D2485,metadata!$B$2:$S$451,3,0)</f>
        <v>GEOGRAPHICAL VARIATION IN PHOTOPERIODIC INDUCTION OF DIAPAUSE IN THE SPIDER-MITE (TETRANYCHUS-URTICAE) - A CAUSAL RELATION BETWEEN CRITICAL NIGHT-LENGTH AND CIRCADIAN PERIOD</v>
      </c>
      <c r="G2485" s="0" t="str">
        <f aca="false">VLOOKUP($D2485,metadata!$B$2:$S$451,4,0)</f>
        <v>10.1177/074873049000500105</v>
      </c>
      <c r="H2485" s="0" t="str">
        <f aca="false">VLOOKUP($D2485,metadata!$B$2:$S$451,5,0)</f>
        <v>y</v>
      </c>
      <c r="I2485" s="0" t="str">
        <f aca="false">VLOOKUP($D2485,metadata!$B$2:$S$451,6,0)</f>
        <v>a</v>
      </c>
      <c r="J2485" s="0" t="str">
        <f aca="false">VLOOKUP($D2485,metadata!$B$2:$S$451,7,0)</f>
        <v>i</v>
      </c>
      <c r="K2485" s="0" t="n">
        <f aca="false">VLOOKUP($D2485,metadata!$B$2:$S$451,8,0)</f>
        <v>10</v>
      </c>
      <c r="L2485" s="0" t="n">
        <f aca="false">VLOOKUP($D2485,metadata!$B$2:$S$451,9,0)</f>
        <v>9</v>
      </c>
      <c r="M2485" s="0" t="str">
        <f aca="false">VLOOKUP($D2485,metadata!$B$2:$S$451,10,0)</f>
        <v/>
      </c>
      <c r="N2485" s="0" t="str">
        <f aca="false">VLOOKUP($D2485,metadata!$B$2:$S$451,11,0)</f>
        <v>Tetranychus urticae</v>
      </c>
      <c r="O2485" s="0" t="str">
        <f aca="false">VLOOKUP($D2485,metadata!$B$2:$S$451,12,0)</f>
        <v>Trombidiformes</v>
      </c>
      <c r="P2485" s="0" t="str">
        <f aca="false">VLOOKUP($D2485,metadata!$B$2:$S$451,13,0)</f>
        <v>L</v>
      </c>
      <c r="Q2485" s="0" t="n">
        <f aca="false">VLOOKUP($D2485,metadata!$B$2:$S$451,14,0)</f>
        <v>59.933333</v>
      </c>
      <c r="R2485" s="0" t="n">
        <f aca="false">VLOOKUP($D2485,metadata!$B$2:$S$451,15,0)</f>
        <v>30.266667</v>
      </c>
      <c r="S2485" s="0" t="str">
        <f aca="false">VLOOKUP($D2485,metadata!$B$2:$S$451,16,0)</f>
        <v/>
      </c>
      <c r="T2485" s="0" t="str">
        <f aca="false">VLOOKUP($D2485,metadata!$B$2:$S$451,17,0)</f>
        <v/>
      </c>
      <c r="U2485" s="0" t="str">
        <f aca="false">VLOOKUP($D2485,metadata!$B$2:$S$451,18,0)</f>
        <v/>
      </c>
      <c r="V2485" s="0" t="n">
        <f aca="false">VLOOKUP($D2485,metadata!$B$2:$Z$451,19,0)</f>
        <v>200</v>
      </c>
      <c r="W2485" s="0" t="str">
        <f aca="false">VLOOKUP($D2485,metadata!$B$2:$Z$451,20,0)</f>
        <v>global average</v>
      </c>
      <c r="X2485" s="0" t="str">
        <f aca="false">VLOOKUP($D2485,metadata!$B$2:$Z$451,21,0)</f>
        <v/>
      </c>
      <c r="Y2485" s="0" t="str">
        <f aca="false">VLOOKUP($D2485,metadata!$B$2:$Z$451,22,0)</f>
        <v>56-1</v>
      </c>
      <c r="Z2485" s="0" t="str">
        <f aca="false">VLOOKUP($D2485,metadata!$B$2:$Z$451,23,0)</f>
        <v/>
      </c>
      <c r="AA2485" s="0" t="str">
        <f aca="false">VLOOKUP($D2485,metadata!$B$2:$Z$451,24,0)</f>
        <v/>
      </c>
      <c r="AB2485" s="0" t="str">
        <f aca="false">VLOOKUP($D2485,metadata!$B$2:$Z$451,25,0)</f>
        <v/>
      </c>
      <c r="AC2485" s="0" t="n">
        <v>17.2623112965757</v>
      </c>
      <c r="AD2485" s="0" t="n">
        <v>3.24883944235476</v>
      </c>
      <c r="AF2485" s="0" t="n">
        <f aca="false">IF(AE2485="",V2485,AE2485)</f>
        <v>200</v>
      </c>
      <c r="AG2485" s="0" t="n">
        <v>17.25</v>
      </c>
      <c r="AH2485" s="0" t="n">
        <v>1990</v>
      </c>
      <c r="AI2485" s="0" t="s">
        <v>37</v>
      </c>
      <c r="AJ2485" s="0" t="s">
        <v>37</v>
      </c>
    </row>
    <row r="2486" customFormat="false" ht="13.8" hidden="true" customHeight="false" outlineLevel="0" collapsed="false">
      <c r="C2486" s="0" t="n">
        <v>2496</v>
      </c>
      <c r="D2486" s="3" t="str">
        <f aca="false">VLOOKUP(C2486,$A$1:$B$451,2)</f>
        <v>56-L</v>
      </c>
      <c r="E2486" s="0" t="str">
        <f aca="false">VLOOKUP($D2486,metadata!$B$2:$S$451,2,0)</f>
        <v>VAZNUNES, M; KOVEOS, DS; VEERMAN, A</v>
      </c>
      <c r="F2486" s="0" t="str">
        <f aca="false">VLOOKUP($D2486,metadata!$B$2:$S$451,3,0)</f>
        <v>GEOGRAPHICAL VARIATION IN PHOTOPERIODIC INDUCTION OF DIAPAUSE IN THE SPIDER-MITE (TETRANYCHUS-URTICAE) - A CAUSAL RELATION BETWEEN CRITICAL NIGHT-LENGTH AND CIRCADIAN PERIOD</v>
      </c>
      <c r="G2486" s="0" t="str">
        <f aca="false">VLOOKUP($D2486,metadata!$B$2:$S$451,4,0)</f>
        <v>10.1177/074873049000500105</v>
      </c>
      <c r="H2486" s="0" t="str">
        <f aca="false">VLOOKUP($D2486,metadata!$B$2:$S$451,5,0)</f>
        <v>y</v>
      </c>
      <c r="I2486" s="0" t="str">
        <f aca="false">VLOOKUP($D2486,metadata!$B$2:$S$451,6,0)</f>
        <v>a</v>
      </c>
      <c r="J2486" s="0" t="str">
        <f aca="false">VLOOKUP($D2486,metadata!$B$2:$S$451,7,0)</f>
        <v>i</v>
      </c>
      <c r="K2486" s="0" t="n">
        <f aca="false">VLOOKUP($D2486,metadata!$B$2:$S$451,8,0)</f>
        <v>10</v>
      </c>
      <c r="L2486" s="0" t="n">
        <f aca="false">VLOOKUP($D2486,metadata!$B$2:$S$451,9,0)</f>
        <v>9</v>
      </c>
      <c r="M2486" s="0" t="str">
        <f aca="false">VLOOKUP($D2486,metadata!$B$2:$S$451,10,0)</f>
        <v/>
      </c>
      <c r="N2486" s="0" t="str">
        <f aca="false">VLOOKUP($D2486,metadata!$B$2:$S$451,11,0)</f>
        <v>Tetranychus urticae</v>
      </c>
      <c r="O2486" s="0" t="str">
        <f aca="false">VLOOKUP($D2486,metadata!$B$2:$S$451,12,0)</f>
        <v>Trombidiformes</v>
      </c>
      <c r="P2486" s="0" t="str">
        <f aca="false">VLOOKUP($D2486,metadata!$B$2:$S$451,13,0)</f>
        <v>L</v>
      </c>
      <c r="Q2486" s="0" t="n">
        <f aca="false">VLOOKUP($D2486,metadata!$B$2:$S$451,14,0)</f>
        <v>59.933333</v>
      </c>
      <c r="R2486" s="0" t="n">
        <f aca="false">VLOOKUP($D2486,metadata!$B$2:$S$451,15,0)</f>
        <v>30.266667</v>
      </c>
      <c r="S2486" s="0" t="str">
        <f aca="false">VLOOKUP($D2486,metadata!$B$2:$S$451,16,0)</f>
        <v/>
      </c>
      <c r="T2486" s="0" t="str">
        <f aca="false">VLOOKUP($D2486,metadata!$B$2:$S$451,17,0)</f>
        <v/>
      </c>
      <c r="U2486" s="0" t="str">
        <f aca="false">VLOOKUP($D2486,metadata!$B$2:$S$451,18,0)</f>
        <v/>
      </c>
      <c r="V2486" s="0" t="n">
        <f aca="false">VLOOKUP($D2486,metadata!$B$2:$Z$451,19,0)</f>
        <v>200</v>
      </c>
      <c r="W2486" s="0" t="str">
        <f aca="false">VLOOKUP($D2486,metadata!$B$2:$Z$451,20,0)</f>
        <v>global average</v>
      </c>
      <c r="X2486" s="0" t="str">
        <f aca="false">VLOOKUP($D2486,metadata!$B$2:$Z$451,21,0)</f>
        <v/>
      </c>
      <c r="Y2486" s="0" t="str">
        <f aca="false">VLOOKUP($D2486,metadata!$B$2:$Z$451,22,0)</f>
        <v>56-1</v>
      </c>
      <c r="Z2486" s="0" t="str">
        <f aca="false">VLOOKUP($D2486,metadata!$B$2:$Z$451,23,0)</f>
        <v/>
      </c>
      <c r="AA2486" s="0" t="str">
        <f aca="false">VLOOKUP($D2486,metadata!$B$2:$Z$451,24,0)</f>
        <v/>
      </c>
      <c r="AB2486" s="0" t="str">
        <f aca="false">VLOOKUP($D2486,metadata!$B$2:$Z$451,25,0)</f>
        <v/>
      </c>
      <c r="AC2486" s="0" t="n">
        <v>18.0112770826865</v>
      </c>
      <c r="AD2486" s="0" t="n">
        <v>1.42010381846928</v>
      </c>
      <c r="AF2486" s="0" t="n">
        <f aca="false">IF(AE2486="",V2486,AE2486)</f>
        <v>200</v>
      </c>
      <c r="AG2486" s="0" t="n">
        <f aca="false">ROUND(AC2486,1)</f>
        <v>18</v>
      </c>
      <c r="AH2486" s="0" t="n">
        <v>1990</v>
      </c>
      <c r="AI2486" s="0" t="s">
        <v>37</v>
      </c>
      <c r="AJ2486" s="0" t="s">
        <v>37</v>
      </c>
    </row>
    <row r="2487" customFormat="false" ht="13.8" hidden="true" customHeight="false" outlineLevel="0" collapsed="false">
      <c r="C2487" s="0" t="n">
        <v>2497</v>
      </c>
      <c r="D2487" s="3" t="str">
        <f aca="false">VLOOKUP(C2487,$A$1:$B$451,2)</f>
        <v>56-W</v>
      </c>
      <c r="E2487" s="0" t="str">
        <f aca="false">VLOOKUP($D2487,metadata!$B$2:$S$451,2,0)</f>
        <v>VAZNUNES, M; KOVEOS, DS; VEERMAN, A</v>
      </c>
      <c r="F2487" s="0" t="str">
        <f aca="false">VLOOKUP($D2487,metadata!$B$2:$S$451,3,0)</f>
        <v>GEOGRAPHICAL VARIATION IN PHOTOPERIODIC INDUCTION OF DIAPAUSE IN THE SPIDER-MITE (TETRANYCHUS-URTICAE) - A CAUSAL RELATION BETWEEN CRITICAL NIGHT-LENGTH AND CIRCADIAN PERIOD</v>
      </c>
      <c r="G2487" s="0" t="str">
        <f aca="false">VLOOKUP($D2487,metadata!$B$2:$S$451,4,0)</f>
        <v>10.1177/074873049000500105</v>
      </c>
      <c r="H2487" s="0" t="str">
        <f aca="false">VLOOKUP($D2487,metadata!$B$2:$S$451,5,0)</f>
        <v>y</v>
      </c>
      <c r="I2487" s="0" t="str">
        <f aca="false">VLOOKUP($D2487,metadata!$B$2:$S$451,6,0)</f>
        <v>a</v>
      </c>
      <c r="J2487" s="0" t="str">
        <f aca="false">VLOOKUP($D2487,metadata!$B$2:$S$451,7,0)</f>
        <v>i</v>
      </c>
      <c r="K2487" s="0" t="n">
        <f aca="false">VLOOKUP($D2487,metadata!$B$2:$S$451,8,0)</f>
        <v>10</v>
      </c>
      <c r="L2487" s="0" t="n">
        <f aca="false">VLOOKUP($D2487,metadata!$B$2:$S$451,9,0)</f>
        <v>8</v>
      </c>
      <c r="M2487" s="0" t="str">
        <f aca="false">VLOOKUP($D2487,metadata!$B$2:$S$451,10,0)</f>
        <v/>
      </c>
      <c r="N2487" s="0" t="str">
        <f aca="false">VLOOKUP($D2487,metadata!$B$2:$S$451,11,0)</f>
        <v>Tetranychus urticae</v>
      </c>
      <c r="O2487" s="0" t="str">
        <f aca="false">VLOOKUP($D2487,metadata!$B$2:$S$451,12,0)</f>
        <v>Trombidiformes</v>
      </c>
      <c r="P2487" s="0" t="str">
        <f aca="false">VLOOKUP($D2487,metadata!$B$2:$S$451,13,0)</f>
        <v>W</v>
      </c>
      <c r="Q2487" s="0" t="n">
        <f aca="false">VLOOKUP($D2487,metadata!$B$2:$S$451,14,0)</f>
        <v>52.23333</v>
      </c>
      <c r="R2487" s="0" t="n">
        <f aca="false">VLOOKUP($D2487,metadata!$B$2:$S$451,15,0)</f>
        <v>21.016667</v>
      </c>
      <c r="S2487" s="0" t="str">
        <f aca="false">VLOOKUP($D2487,metadata!$B$2:$S$451,16,0)</f>
        <v/>
      </c>
      <c r="T2487" s="0" t="str">
        <f aca="false">VLOOKUP($D2487,metadata!$B$2:$S$451,17,0)</f>
        <v/>
      </c>
      <c r="U2487" s="0" t="str">
        <f aca="false">VLOOKUP($D2487,metadata!$B$2:$S$451,18,0)</f>
        <v/>
      </c>
      <c r="V2487" s="0" t="n">
        <f aca="false">VLOOKUP($D2487,metadata!$B$2:$Z$451,19,0)</f>
        <v>200</v>
      </c>
      <c r="W2487" s="0" t="str">
        <f aca="false">VLOOKUP($D2487,metadata!$B$2:$Z$451,20,0)</f>
        <v>global average</v>
      </c>
      <c r="X2487" s="0" t="str">
        <f aca="false">VLOOKUP($D2487,metadata!$B$2:$Z$451,21,0)</f>
        <v/>
      </c>
      <c r="Y2487" s="0" t="str">
        <f aca="false">VLOOKUP($D2487,metadata!$B$2:$Z$451,22,0)</f>
        <v>56-1</v>
      </c>
      <c r="Z2487" s="0" t="str">
        <f aca="false">VLOOKUP($D2487,metadata!$B$2:$Z$451,23,0)</f>
        <v/>
      </c>
      <c r="AA2487" s="0" t="str">
        <f aca="false">VLOOKUP($D2487,metadata!$B$2:$Z$451,24,0)</f>
        <v/>
      </c>
      <c r="AB2487" s="0" t="str">
        <f aca="false">VLOOKUP($D2487,metadata!$B$2:$Z$451,25,0)</f>
        <v/>
      </c>
      <c r="AC2487" s="0" t="n">
        <v>11.5390625</v>
      </c>
      <c r="AD2487" s="0" t="n">
        <v>91.044776119403</v>
      </c>
      <c r="AF2487" s="0" t="n">
        <f aca="false">IF(AE2487="",V2487,AE2487)</f>
        <v>200</v>
      </c>
      <c r="AG2487" s="0" t="n">
        <f aca="false">ROUND(AC2487,1)</f>
        <v>11.5</v>
      </c>
      <c r="AH2487" s="0" t="n">
        <v>1990</v>
      </c>
      <c r="AI2487" s="0" t="s">
        <v>37</v>
      </c>
      <c r="AJ2487" s="0" t="s">
        <v>37</v>
      </c>
    </row>
    <row r="2488" customFormat="false" ht="13.8" hidden="true" customHeight="false" outlineLevel="0" collapsed="false">
      <c r="C2488" s="0" t="n">
        <v>2498</v>
      </c>
      <c r="D2488" s="3" t="str">
        <f aca="false">VLOOKUP(C2488,$A$1:$B$451,2)</f>
        <v>56-W</v>
      </c>
      <c r="E2488" s="0" t="str">
        <f aca="false">VLOOKUP($D2488,metadata!$B$2:$S$451,2,0)</f>
        <v>VAZNUNES, M; KOVEOS, DS; VEERMAN, A</v>
      </c>
      <c r="F2488" s="0" t="str">
        <f aca="false">VLOOKUP($D2488,metadata!$B$2:$S$451,3,0)</f>
        <v>GEOGRAPHICAL VARIATION IN PHOTOPERIODIC INDUCTION OF DIAPAUSE IN THE SPIDER-MITE (TETRANYCHUS-URTICAE) - A CAUSAL RELATION BETWEEN CRITICAL NIGHT-LENGTH AND CIRCADIAN PERIOD</v>
      </c>
      <c r="G2488" s="0" t="str">
        <f aca="false">VLOOKUP($D2488,metadata!$B$2:$S$451,4,0)</f>
        <v>10.1177/074873049000500105</v>
      </c>
      <c r="H2488" s="0" t="str">
        <f aca="false">VLOOKUP($D2488,metadata!$B$2:$S$451,5,0)</f>
        <v>y</v>
      </c>
      <c r="I2488" s="0" t="str">
        <f aca="false">VLOOKUP($D2488,metadata!$B$2:$S$451,6,0)</f>
        <v>a</v>
      </c>
      <c r="J2488" s="0" t="str">
        <f aca="false">VLOOKUP($D2488,metadata!$B$2:$S$451,7,0)</f>
        <v>i</v>
      </c>
      <c r="K2488" s="0" t="n">
        <f aca="false">VLOOKUP($D2488,metadata!$B$2:$S$451,8,0)</f>
        <v>10</v>
      </c>
      <c r="L2488" s="0" t="n">
        <f aca="false">VLOOKUP($D2488,metadata!$B$2:$S$451,9,0)</f>
        <v>8</v>
      </c>
      <c r="M2488" s="0" t="str">
        <f aca="false">VLOOKUP($D2488,metadata!$B$2:$S$451,10,0)</f>
        <v/>
      </c>
      <c r="N2488" s="0" t="str">
        <f aca="false">VLOOKUP($D2488,metadata!$B$2:$S$451,11,0)</f>
        <v>Tetranychus urticae</v>
      </c>
      <c r="O2488" s="0" t="str">
        <f aca="false">VLOOKUP($D2488,metadata!$B$2:$S$451,12,0)</f>
        <v>Trombidiformes</v>
      </c>
      <c r="P2488" s="0" t="str">
        <f aca="false">VLOOKUP($D2488,metadata!$B$2:$S$451,13,0)</f>
        <v>W</v>
      </c>
      <c r="Q2488" s="0" t="n">
        <f aca="false">VLOOKUP($D2488,metadata!$B$2:$S$451,14,0)</f>
        <v>52.23333</v>
      </c>
      <c r="R2488" s="0" t="n">
        <f aca="false">VLOOKUP($D2488,metadata!$B$2:$S$451,15,0)</f>
        <v>21.016667</v>
      </c>
      <c r="S2488" s="0" t="str">
        <f aca="false">VLOOKUP($D2488,metadata!$B$2:$S$451,16,0)</f>
        <v/>
      </c>
      <c r="T2488" s="0" t="str">
        <f aca="false">VLOOKUP($D2488,metadata!$B$2:$S$451,17,0)</f>
        <v/>
      </c>
      <c r="U2488" s="0" t="str">
        <f aca="false">VLOOKUP($D2488,metadata!$B$2:$S$451,18,0)</f>
        <v/>
      </c>
      <c r="V2488" s="0" t="n">
        <f aca="false">VLOOKUP($D2488,metadata!$B$2:$Z$451,19,0)</f>
        <v>200</v>
      </c>
      <c r="W2488" s="0" t="str">
        <f aca="false">VLOOKUP($D2488,metadata!$B$2:$Z$451,20,0)</f>
        <v>global average</v>
      </c>
      <c r="X2488" s="0" t="str">
        <f aca="false">VLOOKUP($D2488,metadata!$B$2:$Z$451,21,0)</f>
        <v/>
      </c>
      <c r="Y2488" s="0" t="str">
        <f aca="false">VLOOKUP($D2488,metadata!$B$2:$Z$451,22,0)</f>
        <v>56-1</v>
      </c>
      <c r="Z2488" s="0" t="str">
        <f aca="false">VLOOKUP($D2488,metadata!$B$2:$Z$451,23,0)</f>
        <v/>
      </c>
      <c r="AA2488" s="0" t="str">
        <f aca="false">VLOOKUP($D2488,metadata!$B$2:$Z$451,24,0)</f>
        <v/>
      </c>
      <c r="AB2488" s="0" t="str">
        <f aca="false">VLOOKUP($D2488,metadata!$B$2:$Z$451,25,0)</f>
        <v/>
      </c>
      <c r="AC2488" s="0" t="n">
        <v>12.078125</v>
      </c>
      <c r="AD2488" s="0" t="n">
        <v>94.0298507462686</v>
      </c>
      <c r="AF2488" s="0" t="n">
        <f aca="false">IF(AE2488="",V2488,AE2488)</f>
        <v>200</v>
      </c>
      <c r="AG2488" s="0" t="n">
        <v>12</v>
      </c>
      <c r="AH2488" s="0" t="n">
        <v>1990</v>
      </c>
      <c r="AI2488" s="0" t="s">
        <v>37</v>
      </c>
      <c r="AJ2488" s="0" t="s">
        <v>37</v>
      </c>
    </row>
    <row r="2489" customFormat="false" ht="13.8" hidden="true" customHeight="false" outlineLevel="0" collapsed="false">
      <c r="C2489" s="0" t="n">
        <v>2499</v>
      </c>
      <c r="D2489" s="3" t="str">
        <f aca="false">VLOOKUP(C2489,$A$1:$B$451,2)</f>
        <v>56-W</v>
      </c>
      <c r="E2489" s="0" t="str">
        <f aca="false">VLOOKUP($D2489,metadata!$B$2:$S$451,2,0)</f>
        <v>VAZNUNES, M; KOVEOS, DS; VEERMAN, A</v>
      </c>
      <c r="F2489" s="0" t="str">
        <f aca="false">VLOOKUP($D2489,metadata!$B$2:$S$451,3,0)</f>
        <v>GEOGRAPHICAL VARIATION IN PHOTOPERIODIC INDUCTION OF DIAPAUSE IN THE SPIDER-MITE (TETRANYCHUS-URTICAE) - A CAUSAL RELATION BETWEEN CRITICAL NIGHT-LENGTH AND CIRCADIAN PERIOD</v>
      </c>
      <c r="G2489" s="0" t="str">
        <f aca="false">VLOOKUP($D2489,metadata!$B$2:$S$451,4,0)</f>
        <v>10.1177/074873049000500105</v>
      </c>
      <c r="H2489" s="0" t="str">
        <f aca="false">VLOOKUP($D2489,metadata!$B$2:$S$451,5,0)</f>
        <v>y</v>
      </c>
      <c r="I2489" s="0" t="str">
        <f aca="false">VLOOKUP($D2489,metadata!$B$2:$S$451,6,0)</f>
        <v>a</v>
      </c>
      <c r="J2489" s="0" t="str">
        <f aca="false">VLOOKUP($D2489,metadata!$B$2:$S$451,7,0)</f>
        <v>i</v>
      </c>
      <c r="K2489" s="0" t="n">
        <f aca="false">VLOOKUP($D2489,metadata!$B$2:$S$451,8,0)</f>
        <v>10</v>
      </c>
      <c r="L2489" s="0" t="n">
        <f aca="false">VLOOKUP($D2489,metadata!$B$2:$S$451,9,0)</f>
        <v>8</v>
      </c>
      <c r="M2489" s="0" t="str">
        <f aca="false">VLOOKUP($D2489,metadata!$B$2:$S$451,10,0)</f>
        <v/>
      </c>
      <c r="N2489" s="0" t="str">
        <f aca="false">VLOOKUP($D2489,metadata!$B$2:$S$451,11,0)</f>
        <v>Tetranychus urticae</v>
      </c>
      <c r="O2489" s="0" t="str">
        <f aca="false">VLOOKUP($D2489,metadata!$B$2:$S$451,12,0)</f>
        <v>Trombidiformes</v>
      </c>
      <c r="P2489" s="0" t="str">
        <f aca="false">VLOOKUP($D2489,metadata!$B$2:$S$451,13,0)</f>
        <v>W</v>
      </c>
      <c r="Q2489" s="0" t="n">
        <f aca="false">VLOOKUP($D2489,metadata!$B$2:$S$451,14,0)</f>
        <v>52.23333</v>
      </c>
      <c r="R2489" s="0" t="n">
        <f aca="false">VLOOKUP($D2489,metadata!$B$2:$S$451,15,0)</f>
        <v>21.016667</v>
      </c>
      <c r="S2489" s="0" t="str">
        <f aca="false">VLOOKUP($D2489,metadata!$B$2:$S$451,16,0)</f>
        <v/>
      </c>
      <c r="T2489" s="0" t="str">
        <f aca="false">VLOOKUP($D2489,metadata!$B$2:$S$451,17,0)</f>
        <v/>
      </c>
      <c r="U2489" s="0" t="str">
        <f aca="false">VLOOKUP($D2489,metadata!$B$2:$S$451,18,0)</f>
        <v/>
      </c>
      <c r="V2489" s="0" t="n">
        <f aca="false">VLOOKUP($D2489,metadata!$B$2:$Z$451,19,0)</f>
        <v>200</v>
      </c>
      <c r="W2489" s="0" t="str">
        <f aca="false">VLOOKUP($D2489,metadata!$B$2:$Z$451,20,0)</f>
        <v>global average</v>
      </c>
      <c r="X2489" s="0" t="str">
        <f aca="false">VLOOKUP($D2489,metadata!$B$2:$Z$451,21,0)</f>
        <v/>
      </c>
      <c r="Y2489" s="0" t="str">
        <f aca="false">VLOOKUP($D2489,metadata!$B$2:$Z$451,22,0)</f>
        <v>56-1</v>
      </c>
      <c r="Z2489" s="0" t="str">
        <f aca="false">VLOOKUP($D2489,metadata!$B$2:$Z$451,23,0)</f>
        <v/>
      </c>
      <c r="AA2489" s="0" t="str">
        <f aca="false">VLOOKUP($D2489,metadata!$B$2:$Z$451,24,0)</f>
        <v/>
      </c>
      <c r="AB2489" s="0" t="str">
        <f aca="false">VLOOKUP($D2489,metadata!$B$2:$Z$451,25,0)</f>
        <v/>
      </c>
      <c r="AC2489" s="0" t="n">
        <v>12.5703125</v>
      </c>
      <c r="AD2489" s="0" t="n">
        <v>96.6417910447761</v>
      </c>
      <c r="AF2489" s="0" t="n">
        <f aca="false">IF(AE2489="",V2489,AE2489)</f>
        <v>200</v>
      </c>
      <c r="AG2489" s="0" t="n">
        <v>12.5</v>
      </c>
      <c r="AH2489" s="0" t="n">
        <v>1990</v>
      </c>
      <c r="AI2489" s="0" t="s">
        <v>37</v>
      </c>
      <c r="AJ2489" s="0" t="s">
        <v>37</v>
      </c>
    </row>
    <row r="2490" customFormat="false" ht="13.8" hidden="true" customHeight="false" outlineLevel="0" collapsed="false">
      <c r="C2490" s="0" t="n">
        <v>2500</v>
      </c>
      <c r="D2490" s="3" t="str">
        <f aca="false">VLOOKUP(C2490,$A$1:$B$451,2)</f>
        <v>56-W</v>
      </c>
      <c r="E2490" s="0" t="str">
        <f aca="false">VLOOKUP($D2490,metadata!$B$2:$S$451,2,0)</f>
        <v>VAZNUNES, M; KOVEOS, DS; VEERMAN, A</v>
      </c>
      <c r="F2490" s="0" t="str">
        <f aca="false">VLOOKUP($D2490,metadata!$B$2:$S$451,3,0)</f>
        <v>GEOGRAPHICAL VARIATION IN PHOTOPERIODIC INDUCTION OF DIAPAUSE IN THE SPIDER-MITE (TETRANYCHUS-URTICAE) - A CAUSAL RELATION BETWEEN CRITICAL NIGHT-LENGTH AND CIRCADIAN PERIOD</v>
      </c>
      <c r="G2490" s="0" t="str">
        <f aca="false">VLOOKUP($D2490,metadata!$B$2:$S$451,4,0)</f>
        <v>10.1177/074873049000500105</v>
      </c>
      <c r="H2490" s="0" t="str">
        <f aca="false">VLOOKUP($D2490,metadata!$B$2:$S$451,5,0)</f>
        <v>y</v>
      </c>
      <c r="I2490" s="0" t="str">
        <f aca="false">VLOOKUP($D2490,metadata!$B$2:$S$451,6,0)</f>
        <v>a</v>
      </c>
      <c r="J2490" s="0" t="str">
        <f aca="false">VLOOKUP($D2490,metadata!$B$2:$S$451,7,0)</f>
        <v>i</v>
      </c>
      <c r="K2490" s="0" t="n">
        <f aca="false">VLOOKUP($D2490,metadata!$B$2:$S$451,8,0)</f>
        <v>10</v>
      </c>
      <c r="L2490" s="0" t="n">
        <f aca="false">VLOOKUP($D2490,metadata!$B$2:$S$451,9,0)</f>
        <v>8</v>
      </c>
      <c r="M2490" s="0" t="str">
        <f aca="false">VLOOKUP($D2490,metadata!$B$2:$S$451,10,0)</f>
        <v/>
      </c>
      <c r="N2490" s="0" t="str">
        <f aca="false">VLOOKUP($D2490,metadata!$B$2:$S$451,11,0)</f>
        <v>Tetranychus urticae</v>
      </c>
      <c r="O2490" s="0" t="str">
        <f aca="false">VLOOKUP($D2490,metadata!$B$2:$S$451,12,0)</f>
        <v>Trombidiformes</v>
      </c>
      <c r="P2490" s="0" t="str">
        <f aca="false">VLOOKUP($D2490,metadata!$B$2:$S$451,13,0)</f>
        <v>W</v>
      </c>
      <c r="Q2490" s="0" t="n">
        <f aca="false">VLOOKUP($D2490,metadata!$B$2:$S$451,14,0)</f>
        <v>52.23333</v>
      </c>
      <c r="R2490" s="0" t="n">
        <f aca="false">VLOOKUP($D2490,metadata!$B$2:$S$451,15,0)</f>
        <v>21.016667</v>
      </c>
      <c r="S2490" s="0" t="str">
        <f aca="false">VLOOKUP($D2490,metadata!$B$2:$S$451,16,0)</f>
        <v/>
      </c>
      <c r="T2490" s="0" t="str">
        <f aca="false">VLOOKUP($D2490,metadata!$B$2:$S$451,17,0)</f>
        <v/>
      </c>
      <c r="U2490" s="0" t="str">
        <f aca="false">VLOOKUP($D2490,metadata!$B$2:$S$451,18,0)</f>
        <v/>
      </c>
      <c r="V2490" s="0" t="n">
        <f aca="false">VLOOKUP($D2490,metadata!$B$2:$Z$451,19,0)</f>
        <v>200</v>
      </c>
      <c r="W2490" s="0" t="str">
        <f aca="false">VLOOKUP($D2490,metadata!$B$2:$Z$451,20,0)</f>
        <v>global average</v>
      </c>
      <c r="X2490" s="0" t="str">
        <f aca="false">VLOOKUP($D2490,metadata!$B$2:$Z$451,21,0)</f>
        <v/>
      </c>
      <c r="Y2490" s="0" t="str">
        <f aca="false">VLOOKUP($D2490,metadata!$B$2:$Z$451,22,0)</f>
        <v>56-1</v>
      </c>
      <c r="Z2490" s="0" t="str">
        <f aca="false">VLOOKUP($D2490,metadata!$B$2:$Z$451,23,0)</f>
        <v/>
      </c>
      <c r="AA2490" s="0" t="str">
        <f aca="false">VLOOKUP($D2490,metadata!$B$2:$Z$451,24,0)</f>
        <v/>
      </c>
      <c r="AB2490" s="0" t="str">
        <f aca="false">VLOOKUP($D2490,metadata!$B$2:$Z$451,25,0)</f>
        <v/>
      </c>
      <c r="AC2490" s="0" t="n">
        <v>13.0625</v>
      </c>
      <c r="AD2490" s="0" t="n">
        <v>83.5820895522388</v>
      </c>
      <c r="AF2490" s="0" t="n">
        <f aca="false">IF(AE2490="",V2490,AE2490)</f>
        <v>200</v>
      </c>
      <c r="AG2490" s="0" t="n">
        <v>13</v>
      </c>
      <c r="AH2490" s="0" t="n">
        <v>1990</v>
      </c>
      <c r="AI2490" s="0" t="s">
        <v>37</v>
      </c>
      <c r="AJ2490" s="0" t="s">
        <v>37</v>
      </c>
    </row>
    <row r="2491" customFormat="false" ht="13.8" hidden="true" customHeight="false" outlineLevel="0" collapsed="false">
      <c r="C2491" s="0" t="n">
        <v>2501</v>
      </c>
      <c r="D2491" s="3" t="str">
        <f aca="false">VLOOKUP(C2491,$A$1:$B$451,2)</f>
        <v>56-W</v>
      </c>
      <c r="E2491" s="0" t="str">
        <f aca="false">VLOOKUP($D2491,metadata!$B$2:$S$451,2,0)</f>
        <v>VAZNUNES, M; KOVEOS, DS; VEERMAN, A</v>
      </c>
      <c r="F2491" s="0" t="str">
        <f aca="false">VLOOKUP($D2491,metadata!$B$2:$S$451,3,0)</f>
        <v>GEOGRAPHICAL VARIATION IN PHOTOPERIODIC INDUCTION OF DIAPAUSE IN THE SPIDER-MITE (TETRANYCHUS-URTICAE) - A CAUSAL RELATION BETWEEN CRITICAL NIGHT-LENGTH AND CIRCADIAN PERIOD</v>
      </c>
      <c r="G2491" s="0" t="str">
        <f aca="false">VLOOKUP($D2491,metadata!$B$2:$S$451,4,0)</f>
        <v>10.1177/074873049000500105</v>
      </c>
      <c r="H2491" s="0" t="str">
        <f aca="false">VLOOKUP($D2491,metadata!$B$2:$S$451,5,0)</f>
        <v>y</v>
      </c>
      <c r="I2491" s="0" t="str">
        <f aca="false">VLOOKUP($D2491,metadata!$B$2:$S$451,6,0)</f>
        <v>a</v>
      </c>
      <c r="J2491" s="0" t="str">
        <f aca="false">VLOOKUP($D2491,metadata!$B$2:$S$451,7,0)</f>
        <v>i</v>
      </c>
      <c r="K2491" s="0" t="n">
        <f aca="false">VLOOKUP($D2491,metadata!$B$2:$S$451,8,0)</f>
        <v>10</v>
      </c>
      <c r="L2491" s="0" t="n">
        <f aca="false">VLOOKUP($D2491,metadata!$B$2:$S$451,9,0)</f>
        <v>8</v>
      </c>
      <c r="M2491" s="0" t="str">
        <f aca="false">VLOOKUP($D2491,metadata!$B$2:$S$451,10,0)</f>
        <v/>
      </c>
      <c r="N2491" s="0" t="str">
        <f aca="false">VLOOKUP($D2491,metadata!$B$2:$S$451,11,0)</f>
        <v>Tetranychus urticae</v>
      </c>
      <c r="O2491" s="0" t="str">
        <f aca="false">VLOOKUP($D2491,metadata!$B$2:$S$451,12,0)</f>
        <v>Trombidiformes</v>
      </c>
      <c r="P2491" s="0" t="str">
        <f aca="false">VLOOKUP($D2491,metadata!$B$2:$S$451,13,0)</f>
        <v>W</v>
      </c>
      <c r="Q2491" s="0" t="n">
        <f aca="false">VLOOKUP($D2491,metadata!$B$2:$S$451,14,0)</f>
        <v>52.23333</v>
      </c>
      <c r="R2491" s="0" t="n">
        <f aca="false">VLOOKUP($D2491,metadata!$B$2:$S$451,15,0)</f>
        <v>21.016667</v>
      </c>
      <c r="S2491" s="0" t="str">
        <f aca="false">VLOOKUP($D2491,metadata!$B$2:$S$451,16,0)</f>
        <v/>
      </c>
      <c r="T2491" s="0" t="str">
        <f aca="false">VLOOKUP($D2491,metadata!$B$2:$S$451,17,0)</f>
        <v/>
      </c>
      <c r="U2491" s="0" t="str">
        <f aca="false">VLOOKUP($D2491,metadata!$B$2:$S$451,18,0)</f>
        <v/>
      </c>
      <c r="V2491" s="0" t="n">
        <f aca="false">VLOOKUP($D2491,metadata!$B$2:$Z$451,19,0)</f>
        <v>200</v>
      </c>
      <c r="W2491" s="0" t="str">
        <f aca="false">VLOOKUP($D2491,metadata!$B$2:$Z$451,20,0)</f>
        <v>global average</v>
      </c>
      <c r="X2491" s="0" t="str">
        <f aca="false">VLOOKUP($D2491,metadata!$B$2:$Z$451,21,0)</f>
        <v/>
      </c>
      <c r="Y2491" s="0" t="str">
        <f aca="false">VLOOKUP($D2491,metadata!$B$2:$Z$451,22,0)</f>
        <v>56-1</v>
      </c>
      <c r="Z2491" s="0" t="str">
        <f aca="false">VLOOKUP($D2491,metadata!$B$2:$Z$451,23,0)</f>
        <v/>
      </c>
      <c r="AA2491" s="0" t="str">
        <f aca="false">VLOOKUP($D2491,metadata!$B$2:$Z$451,24,0)</f>
        <v/>
      </c>
      <c r="AB2491" s="0" t="str">
        <f aca="false">VLOOKUP($D2491,metadata!$B$2:$Z$451,25,0)</f>
        <v/>
      </c>
      <c r="AC2491" s="0" t="n">
        <v>13.5546875</v>
      </c>
      <c r="AD2491" s="0" t="n">
        <v>79.1044776119403</v>
      </c>
      <c r="AF2491" s="0" t="n">
        <f aca="false">IF(AE2491="",V2491,AE2491)</f>
        <v>200</v>
      </c>
      <c r="AG2491" s="0" t="n">
        <v>13.5</v>
      </c>
      <c r="AH2491" s="0" t="n">
        <v>1990</v>
      </c>
      <c r="AI2491" s="0" t="s">
        <v>37</v>
      </c>
      <c r="AJ2491" s="0" t="s">
        <v>37</v>
      </c>
    </row>
    <row r="2492" customFormat="false" ht="13.8" hidden="true" customHeight="false" outlineLevel="0" collapsed="false">
      <c r="C2492" s="0" t="n">
        <v>2502</v>
      </c>
      <c r="D2492" s="3" t="str">
        <f aca="false">VLOOKUP(C2492,$A$1:$B$451,2)</f>
        <v>56-W</v>
      </c>
      <c r="E2492" s="0" t="str">
        <f aca="false">VLOOKUP($D2492,metadata!$B$2:$S$451,2,0)</f>
        <v>VAZNUNES, M; KOVEOS, DS; VEERMAN, A</v>
      </c>
      <c r="F2492" s="0" t="str">
        <f aca="false">VLOOKUP($D2492,metadata!$B$2:$S$451,3,0)</f>
        <v>GEOGRAPHICAL VARIATION IN PHOTOPERIODIC INDUCTION OF DIAPAUSE IN THE SPIDER-MITE (TETRANYCHUS-URTICAE) - A CAUSAL RELATION BETWEEN CRITICAL NIGHT-LENGTH AND CIRCADIAN PERIOD</v>
      </c>
      <c r="G2492" s="0" t="str">
        <f aca="false">VLOOKUP($D2492,metadata!$B$2:$S$451,4,0)</f>
        <v>10.1177/074873049000500105</v>
      </c>
      <c r="H2492" s="0" t="str">
        <f aca="false">VLOOKUP($D2492,metadata!$B$2:$S$451,5,0)</f>
        <v>y</v>
      </c>
      <c r="I2492" s="0" t="str">
        <f aca="false">VLOOKUP($D2492,metadata!$B$2:$S$451,6,0)</f>
        <v>a</v>
      </c>
      <c r="J2492" s="0" t="str">
        <f aca="false">VLOOKUP($D2492,metadata!$B$2:$S$451,7,0)</f>
        <v>i</v>
      </c>
      <c r="K2492" s="0" t="n">
        <f aca="false">VLOOKUP($D2492,metadata!$B$2:$S$451,8,0)</f>
        <v>10</v>
      </c>
      <c r="L2492" s="0" t="n">
        <f aca="false">VLOOKUP($D2492,metadata!$B$2:$S$451,9,0)</f>
        <v>8</v>
      </c>
      <c r="M2492" s="0" t="str">
        <f aca="false">VLOOKUP($D2492,metadata!$B$2:$S$451,10,0)</f>
        <v/>
      </c>
      <c r="N2492" s="0" t="str">
        <f aca="false">VLOOKUP($D2492,metadata!$B$2:$S$451,11,0)</f>
        <v>Tetranychus urticae</v>
      </c>
      <c r="O2492" s="0" t="str">
        <f aca="false">VLOOKUP($D2492,metadata!$B$2:$S$451,12,0)</f>
        <v>Trombidiformes</v>
      </c>
      <c r="P2492" s="0" t="str">
        <f aca="false">VLOOKUP($D2492,metadata!$B$2:$S$451,13,0)</f>
        <v>W</v>
      </c>
      <c r="Q2492" s="0" t="n">
        <f aca="false">VLOOKUP($D2492,metadata!$B$2:$S$451,14,0)</f>
        <v>52.23333</v>
      </c>
      <c r="R2492" s="0" t="n">
        <f aca="false">VLOOKUP($D2492,metadata!$B$2:$S$451,15,0)</f>
        <v>21.016667</v>
      </c>
      <c r="S2492" s="0" t="str">
        <f aca="false">VLOOKUP($D2492,metadata!$B$2:$S$451,16,0)</f>
        <v/>
      </c>
      <c r="T2492" s="0" t="str">
        <f aca="false">VLOOKUP($D2492,metadata!$B$2:$S$451,17,0)</f>
        <v/>
      </c>
      <c r="U2492" s="0" t="str">
        <f aca="false">VLOOKUP($D2492,metadata!$B$2:$S$451,18,0)</f>
        <v/>
      </c>
      <c r="V2492" s="0" t="n">
        <f aca="false">VLOOKUP($D2492,metadata!$B$2:$Z$451,19,0)</f>
        <v>200</v>
      </c>
      <c r="W2492" s="0" t="str">
        <f aca="false">VLOOKUP($D2492,metadata!$B$2:$Z$451,20,0)</f>
        <v>global average</v>
      </c>
      <c r="X2492" s="0" t="str">
        <f aca="false">VLOOKUP($D2492,metadata!$B$2:$Z$451,21,0)</f>
        <v/>
      </c>
      <c r="Y2492" s="0" t="str">
        <f aca="false">VLOOKUP($D2492,metadata!$B$2:$Z$451,22,0)</f>
        <v>56-1</v>
      </c>
      <c r="Z2492" s="0" t="str">
        <f aca="false">VLOOKUP($D2492,metadata!$B$2:$Z$451,23,0)</f>
        <v/>
      </c>
      <c r="AA2492" s="0" t="str">
        <f aca="false">VLOOKUP($D2492,metadata!$B$2:$Z$451,24,0)</f>
        <v/>
      </c>
      <c r="AB2492" s="0" t="str">
        <f aca="false">VLOOKUP($D2492,metadata!$B$2:$Z$451,25,0)</f>
        <v/>
      </c>
      <c r="AC2492" s="0" t="n">
        <v>14.046875</v>
      </c>
      <c r="AD2492" s="0" t="n">
        <v>14.9253731343283</v>
      </c>
      <c r="AF2492" s="0" t="n">
        <f aca="false">IF(AE2492="",V2492,AE2492)</f>
        <v>200</v>
      </c>
      <c r="AG2492" s="0" t="n">
        <f aca="false">ROUND(AC2492,1)</f>
        <v>14</v>
      </c>
      <c r="AH2492" s="0" t="n">
        <v>1990</v>
      </c>
      <c r="AI2492" s="0" t="s">
        <v>37</v>
      </c>
      <c r="AJ2492" s="0" t="s">
        <v>37</v>
      </c>
    </row>
    <row r="2493" customFormat="false" ht="13.8" hidden="true" customHeight="false" outlineLevel="0" collapsed="false">
      <c r="C2493" s="0" t="n">
        <v>2503</v>
      </c>
      <c r="D2493" s="3" t="str">
        <f aca="false">VLOOKUP(C2493,$A$1:$B$451,2)</f>
        <v>56-W</v>
      </c>
      <c r="E2493" s="0" t="str">
        <f aca="false">VLOOKUP($D2493,metadata!$B$2:$S$451,2,0)</f>
        <v>VAZNUNES, M; KOVEOS, DS; VEERMAN, A</v>
      </c>
      <c r="F2493" s="0" t="str">
        <f aca="false">VLOOKUP($D2493,metadata!$B$2:$S$451,3,0)</f>
        <v>GEOGRAPHICAL VARIATION IN PHOTOPERIODIC INDUCTION OF DIAPAUSE IN THE SPIDER-MITE (TETRANYCHUS-URTICAE) - A CAUSAL RELATION BETWEEN CRITICAL NIGHT-LENGTH AND CIRCADIAN PERIOD</v>
      </c>
      <c r="G2493" s="0" t="str">
        <f aca="false">VLOOKUP($D2493,metadata!$B$2:$S$451,4,0)</f>
        <v>10.1177/074873049000500105</v>
      </c>
      <c r="H2493" s="0" t="str">
        <f aca="false">VLOOKUP($D2493,metadata!$B$2:$S$451,5,0)</f>
        <v>y</v>
      </c>
      <c r="I2493" s="0" t="str">
        <f aca="false">VLOOKUP($D2493,metadata!$B$2:$S$451,6,0)</f>
        <v>a</v>
      </c>
      <c r="J2493" s="0" t="str">
        <f aca="false">VLOOKUP($D2493,metadata!$B$2:$S$451,7,0)</f>
        <v>i</v>
      </c>
      <c r="K2493" s="0" t="n">
        <f aca="false">VLOOKUP($D2493,metadata!$B$2:$S$451,8,0)</f>
        <v>10</v>
      </c>
      <c r="L2493" s="0" t="n">
        <f aca="false">VLOOKUP($D2493,metadata!$B$2:$S$451,9,0)</f>
        <v>8</v>
      </c>
      <c r="M2493" s="0" t="str">
        <f aca="false">VLOOKUP($D2493,metadata!$B$2:$S$451,10,0)</f>
        <v/>
      </c>
      <c r="N2493" s="0" t="str">
        <f aca="false">VLOOKUP($D2493,metadata!$B$2:$S$451,11,0)</f>
        <v>Tetranychus urticae</v>
      </c>
      <c r="O2493" s="0" t="str">
        <f aca="false">VLOOKUP($D2493,metadata!$B$2:$S$451,12,0)</f>
        <v>Trombidiformes</v>
      </c>
      <c r="P2493" s="0" t="str">
        <f aca="false">VLOOKUP($D2493,metadata!$B$2:$S$451,13,0)</f>
        <v>W</v>
      </c>
      <c r="Q2493" s="0" t="n">
        <f aca="false">VLOOKUP($D2493,metadata!$B$2:$S$451,14,0)</f>
        <v>52.23333</v>
      </c>
      <c r="R2493" s="0" t="n">
        <f aca="false">VLOOKUP($D2493,metadata!$B$2:$S$451,15,0)</f>
        <v>21.016667</v>
      </c>
      <c r="S2493" s="0" t="str">
        <f aca="false">VLOOKUP($D2493,metadata!$B$2:$S$451,16,0)</f>
        <v/>
      </c>
      <c r="T2493" s="0" t="str">
        <f aca="false">VLOOKUP($D2493,metadata!$B$2:$S$451,17,0)</f>
        <v/>
      </c>
      <c r="U2493" s="0" t="str">
        <f aca="false">VLOOKUP($D2493,metadata!$B$2:$S$451,18,0)</f>
        <v/>
      </c>
      <c r="V2493" s="0" t="n">
        <f aca="false">VLOOKUP($D2493,metadata!$B$2:$Z$451,19,0)</f>
        <v>200</v>
      </c>
      <c r="W2493" s="0" t="str">
        <f aca="false">VLOOKUP($D2493,metadata!$B$2:$Z$451,20,0)</f>
        <v>global average</v>
      </c>
      <c r="X2493" s="0" t="str">
        <f aca="false">VLOOKUP($D2493,metadata!$B$2:$Z$451,21,0)</f>
        <v/>
      </c>
      <c r="Y2493" s="0" t="str">
        <f aca="false">VLOOKUP($D2493,metadata!$B$2:$Z$451,22,0)</f>
        <v>56-1</v>
      </c>
      <c r="Z2493" s="0" t="str">
        <f aca="false">VLOOKUP($D2493,metadata!$B$2:$Z$451,23,0)</f>
        <v/>
      </c>
      <c r="AA2493" s="0" t="str">
        <f aca="false">VLOOKUP($D2493,metadata!$B$2:$Z$451,24,0)</f>
        <v/>
      </c>
      <c r="AB2493" s="0" t="str">
        <f aca="false">VLOOKUP($D2493,metadata!$B$2:$Z$451,25,0)</f>
        <v/>
      </c>
      <c r="AC2493" s="0" t="n">
        <v>14.4921875</v>
      </c>
      <c r="AD2493" s="0" t="n">
        <v>0</v>
      </c>
      <c r="AF2493" s="0" t="n">
        <f aca="false">IF(AE2493="",V2493,AE2493)</f>
        <v>200</v>
      </c>
      <c r="AG2493" s="0" t="n">
        <f aca="false">ROUND(AC2493,1)</f>
        <v>14.5</v>
      </c>
      <c r="AH2493" s="0" t="n">
        <v>1990</v>
      </c>
      <c r="AI2493" s="0" t="s">
        <v>37</v>
      </c>
      <c r="AJ2493" s="0" t="s">
        <v>37</v>
      </c>
    </row>
    <row r="2494" customFormat="false" ht="13.8" hidden="true" customHeight="false" outlineLevel="0" collapsed="false">
      <c r="C2494" s="0" t="n">
        <v>2504</v>
      </c>
      <c r="D2494" s="3" t="str">
        <f aca="false">VLOOKUP(C2494,$A$1:$B$451,2)</f>
        <v>56-W</v>
      </c>
      <c r="E2494" s="0" t="str">
        <f aca="false">VLOOKUP($D2494,metadata!$B$2:$S$451,2,0)</f>
        <v>VAZNUNES, M; KOVEOS, DS; VEERMAN, A</v>
      </c>
      <c r="F2494" s="0" t="str">
        <f aca="false">VLOOKUP($D2494,metadata!$B$2:$S$451,3,0)</f>
        <v>GEOGRAPHICAL VARIATION IN PHOTOPERIODIC INDUCTION OF DIAPAUSE IN THE SPIDER-MITE (TETRANYCHUS-URTICAE) - A CAUSAL RELATION BETWEEN CRITICAL NIGHT-LENGTH AND CIRCADIAN PERIOD</v>
      </c>
      <c r="G2494" s="0" t="str">
        <f aca="false">VLOOKUP($D2494,metadata!$B$2:$S$451,4,0)</f>
        <v>10.1177/074873049000500105</v>
      </c>
      <c r="H2494" s="0" t="str">
        <f aca="false">VLOOKUP($D2494,metadata!$B$2:$S$451,5,0)</f>
        <v>y</v>
      </c>
      <c r="I2494" s="0" t="str">
        <f aca="false">VLOOKUP($D2494,metadata!$B$2:$S$451,6,0)</f>
        <v>a</v>
      </c>
      <c r="J2494" s="0" t="str">
        <f aca="false">VLOOKUP($D2494,metadata!$B$2:$S$451,7,0)</f>
        <v>i</v>
      </c>
      <c r="K2494" s="0" t="n">
        <f aca="false">VLOOKUP($D2494,metadata!$B$2:$S$451,8,0)</f>
        <v>10</v>
      </c>
      <c r="L2494" s="0" t="n">
        <f aca="false">VLOOKUP($D2494,metadata!$B$2:$S$451,9,0)</f>
        <v>8</v>
      </c>
      <c r="M2494" s="0" t="str">
        <f aca="false">VLOOKUP($D2494,metadata!$B$2:$S$451,10,0)</f>
        <v/>
      </c>
      <c r="N2494" s="0" t="str">
        <f aca="false">VLOOKUP($D2494,metadata!$B$2:$S$451,11,0)</f>
        <v>Tetranychus urticae</v>
      </c>
      <c r="O2494" s="0" t="str">
        <f aca="false">VLOOKUP($D2494,metadata!$B$2:$S$451,12,0)</f>
        <v>Trombidiformes</v>
      </c>
      <c r="P2494" s="0" t="str">
        <f aca="false">VLOOKUP($D2494,metadata!$B$2:$S$451,13,0)</f>
        <v>W</v>
      </c>
      <c r="Q2494" s="0" t="n">
        <f aca="false">VLOOKUP($D2494,metadata!$B$2:$S$451,14,0)</f>
        <v>52.23333</v>
      </c>
      <c r="R2494" s="0" t="n">
        <f aca="false">VLOOKUP($D2494,metadata!$B$2:$S$451,15,0)</f>
        <v>21.016667</v>
      </c>
      <c r="S2494" s="0" t="str">
        <f aca="false">VLOOKUP($D2494,metadata!$B$2:$S$451,16,0)</f>
        <v/>
      </c>
      <c r="T2494" s="0" t="str">
        <f aca="false">VLOOKUP($D2494,metadata!$B$2:$S$451,17,0)</f>
        <v/>
      </c>
      <c r="U2494" s="0" t="str">
        <f aca="false">VLOOKUP($D2494,metadata!$B$2:$S$451,18,0)</f>
        <v/>
      </c>
      <c r="V2494" s="0" t="n">
        <f aca="false">VLOOKUP($D2494,metadata!$B$2:$Z$451,19,0)</f>
        <v>200</v>
      </c>
      <c r="W2494" s="0" t="str">
        <f aca="false">VLOOKUP($D2494,metadata!$B$2:$Z$451,20,0)</f>
        <v>global average</v>
      </c>
      <c r="X2494" s="0" t="str">
        <f aca="false">VLOOKUP($D2494,metadata!$B$2:$Z$451,21,0)</f>
        <v/>
      </c>
      <c r="Y2494" s="0" t="str">
        <f aca="false">VLOOKUP($D2494,metadata!$B$2:$Z$451,22,0)</f>
        <v>56-1</v>
      </c>
      <c r="Z2494" s="0" t="str">
        <f aca="false">VLOOKUP($D2494,metadata!$B$2:$Z$451,23,0)</f>
        <v/>
      </c>
      <c r="AA2494" s="0" t="str">
        <f aca="false">VLOOKUP($D2494,metadata!$B$2:$Z$451,24,0)</f>
        <v/>
      </c>
      <c r="AB2494" s="0" t="str">
        <f aca="false">VLOOKUP($D2494,metadata!$B$2:$Z$451,25,0)</f>
        <v/>
      </c>
      <c r="AC2494" s="0" t="n">
        <v>18.0078125</v>
      </c>
      <c r="AD2494" s="0" t="n">
        <v>-0.746268656716409</v>
      </c>
      <c r="AF2494" s="0" t="n">
        <f aca="false">IF(AE2494="",V2494,AE2494)</f>
        <v>200</v>
      </c>
      <c r="AG2494" s="0" t="n">
        <f aca="false">ROUND(AC2494,1)</f>
        <v>18</v>
      </c>
      <c r="AH2494" s="0" t="n">
        <v>1990</v>
      </c>
      <c r="AI2494" s="0" t="s">
        <v>37</v>
      </c>
      <c r="AJ2494" s="0" t="s">
        <v>37</v>
      </c>
    </row>
    <row r="2495" customFormat="false" ht="13.8" hidden="true" customHeight="false" outlineLevel="0" collapsed="false">
      <c r="C2495" s="0" t="n">
        <v>2505</v>
      </c>
      <c r="D2495" s="3" t="str">
        <f aca="false">VLOOKUP(C2495,$A$1:$B$451,2)</f>
        <v>56-V</v>
      </c>
      <c r="E2495" s="0" t="str">
        <f aca="false">VLOOKUP($D2495,metadata!$B$2:$S$451,2,0)</f>
        <v>VAZNUNES, M; KOVEOS, DS; VEERMAN, A</v>
      </c>
      <c r="F2495" s="0" t="str">
        <f aca="false">VLOOKUP($D2495,metadata!$B$2:$S$451,3,0)</f>
        <v>GEOGRAPHICAL VARIATION IN PHOTOPERIODIC INDUCTION OF DIAPAUSE IN THE SPIDER-MITE (TETRANYCHUS-URTICAE) - A CAUSAL RELATION BETWEEN CRITICAL NIGHT-LENGTH AND CIRCADIAN PERIOD</v>
      </c>
      <c r="G2495" s="0" t="str">
        <f aca="false">VLOOKUP($D2495,metadata!$B$2:$S$451,4,0)</f>
        <v>10.1177/074873049000500105</v>
      </c>
      <c r="H2495" s="0" t="str">
        <f aca="false">VLOOKUP($D2495,metadata!$B$2:$S$451,5,0)</f>
        <v>y</v>
      </c>
      <c r="I2495" s="0" t="str">
        <f aca="false">VLOOKUP($D2495,metadata!$B$2:$S$451,6,0)</f>
        <v>a</v>
      </c>
      <c r="J2495" s="0" t="str">
        <f aca="false">VLOOKUP($D2495,metadata!$B$2:$S$451,7,0)</f>
        <v>i</v>
      </c>
      <c r="K2495" s="0" t="n">
        <f aca="false">VLOOKUP($D2495,metadata!$B$2:$S$451,8,0)</f>
        <v>10</v>
      </c>
      <c r="L2495" s="0" t="n">
        <f aca="false">VLOOKUP($D2495,metadata!$B$2:$S$451,9,0)</f>
        <v>9</v>
      </c>
      <c r="M2495" s="0" t="str">
        <f aca="false">VLOOKUP($D2495,metadata!$B$2:$S$451,10,0)</f>
        <v/>
      </c>
      <c r="N2495" s="0" t="str">
        <f aca="false">VLOOKUP($D2495,metadata!$B$2:$S$451,11,0)</f>
        <v>Tetranychus urticae</v>
      </c>
      <c r="O2495" s="0" t="str">
        <f aca="false">VLOOKUP($D2495,metadata!$B$2:$S$451,12,0)</f>
        <v>Trombidiformes</v>
      </c>
      <c r="P2495" s="0" t="str">
        <f aca="false">VLOOKUP($D2495,metadata!$B$2:$S$451,13,0)</f>
        <v>V</v>
      </c>
      <c r="Q2495" s="0" t="n">
        <f aca="false">VLOOKUP($D2495,metadata!$B$2:$S$451,14,0)</f>
        <v>51.866667</v>
      </c>
      <c r="R2495" s="0" t="n">
        <f aca="false">VLOOKUP($D2495,metadata!$B$2:$S$451,15,0)</f>
        <v>4.166667</v>
      </c>
      <c r="S2495" s="0" t="str">
        <f aca="false">VLOOKUP($D2495,metadata!$B$2:$S$451,16,0)</f>
        <v/>
      </c>
      <c r="T2495" s="0" t="str">
        <f aca="false">VLOOKUP($D2495,metadata!$B$2:$S$451,17,0)</f>
        <v/>
      </c>
      <c r="U2495" s="0" t="str">
        <f aca="false">VLOOKUP($D2495,metadata!$B$2:$S$451,18,0)</f>
        <v/>
      </c>
      <c r="V2495" s="0" t="n">
        <f aca="false">VLOOKUP($D2495,metadata!$B$2:$Z$451,19,0)</f>
        <v>200</v>
      </c>
      <c r="W2495" s="0" t="str">
        <f aca="false">VLOOKUP($D2495,metadata!$B$2:$Z$451,20,0)</f>
        <v>global average</v>
      </c>
      <c r="X2495" s="0" t="str">
        <f aca="false">VLOOKUP($D2495,metadata!$B$2:$Z$451,21,0)</f>
        <v/>
      </c>
      <c r="Y2495" s="0" t="str">
        <f aca="false">VLOOKUP($D2495,metadata!$B$2:$Z$451,22,0)</f>
        <v>56-2</v>
      </c>
      <c r="Z2495" s="0" t="str">
        <f aca="false">VLOOKUP($D2495,metadata!$B$2:$Z$451,23,0)</f>
        <v/>
      </c>
      <c r="AA2495" s="0" t="str">
        <f aca="false">VLOOKUP($D2495,metadata!$B$2:$Z$451,24,0)</f>
        <v/>
      </c>
      <c r="AB2495" s="0" t="str">
        <f aca="false">VLOOKUP($D2495,metadata!$B$2:$Z$451,25,0)</f>
        <v/>
      </c>
      <c r="AC2495" s="0" t="n">
        <v>13.0699130035315</v>
      </c>
      <c r="AD2495" s="0" t="n">
        <v>100.625915185621</v>
      </c>
      <c r="AF2495" s="0" t="n">
        <f aca="false">IF(AE2495="",V2495,AE2495)</f>
        <v>200</v>
      </c>
      <c r="AG2495" s="0" t="n">
        <v>13</v>
      </c>
      <c r="AH2495" s="0" t="n">
        <v>1990</v>
      </c>
      <c r="AI2495" s="0" t="s">
        <v>37</v>
      </c>
      <c r="AJ2495" s="0" t="s">
        <v>37</v>
      </c>
    </row>
    <row r="2496" customFormat="false" ht="13.8" hidden="true" customHeight="false" outlineLevel="0" collapsed="false">
      <c r="C2496" s="0" t="n">
        <v>2506</v>
      </c>
      <c r="D2496" s="3" t="str">
        <f aca="false">VLOOKUP(C2496,$A$1:$B$451,2)</f>
        <v>56-V</v>
      </c>
      <c r="E2496" s="0" t="str">
        <f aca="false">VLOOKUP($D2496,metadata!$B$2:$S$451,2,0)</f>
        <v>VAZNUNES, M; KOVEOS, DS; VEERMAN, A</v>
      </c>
      <c r="F2496" s="0" t="str">
        <f aca="false">VLOOKUP($D2496,metadata!$B$2:$S$451,3,0)</f>
        <v>GEOGRAPHICAL VARIATION IN PHOTOPERIODIC INDUCTION OF DIAPAUSE IN THE SPIDER-MITE (TETRANYCHUS-URTICAE) - A CAUSAL RELATION BETWEEN CRITICAL NIGHT-LENGTH AND CIRCADIAN PERIOD</v>
      </c>
      <c r="G2496" s="0" t="str">
        <f aca="false">VLOOKUP($D2496,metadata!$B$2:$S$451,4,0)</f>
        <v>10.1177/074873049000500105</v>
      </c>
      <c r="H2496" s="0" t="str">
        <f aca="false">VLOOKUP($D2496,metadata!$B$2:$S$451,5,0)</f>
        <v>y</v>
      </c>
      <c r="I2496" s="0" t="str">
        <f aca="false">VLOOKUP($D2496,metadata!$B$2:$S$451,6,0)</f>
        <v>a</v>
      </c>
      <c r="J2496" s="0" t="str">
        <f aca="false">VLOOKUP($D2496,metadata!$B$2:$S$451,7,0)</f>
        <v>i</v>
      </c>
      <c r="K2496" s="0" t="n">
        <f aca="false">VLOOKUP($D2496,metadata!$B$2:$S$451,8,0)</f>
        <v>10</v>
      </c>
      <c r="L2496" s="0" t="n">
        <f aca="false">VLOOKUP($D2496,metadata!$B$2:$S$451,9,0)</f>
        <v>9</v>
      </c>
      <c r="M2496" s="0" t="str">
        <f aca="false">VLOOKUP($D2496,metadata!$B$2:$S$451,10,0)</f>
        <v/>
      </c>
      <c r="N2496" s="0" t="str">
        <f aca="false">VLOOKUP($D2496,metadata!$B$2:$S$451,11,0)</f>
        <v>Tetranychus urticae</v>
      </c>
      <c r="O2496" s="0" t="str">
        <f aca="false">VLOOKUP($D2496,metadata!$B$2:$S$451,12,0)</f>
        <v>Trombidiformes</v>
      </c>
      <c r="P2496" s="0" t="str">
        <f aca="false">VLOOKUP($D2496,metadata!$B$2:$S$451,13,0)</f>
        <v>V</v>
      </c>
      <c r="Q2496" s="0" t="n">
        <f aca="false">VLOOKUP($D2496,metadata!$B$2:$S$451,14,0)</f>
        <v>51.866667</v>
      </c>
      <c r="R2496" s="0" t="n">
        <f aca="false">VLOOKUP($D2496,metadata!$B$2:$S$451,15,0)</f>
        <v>4.166667</v>
      </c>
      <c r="S2496" s="0" t="str">
        <f aca="false">VLOOKUP($D2496,metadata!$B$2:$S$451,16,0)</f>
        <v/>
      </c>
      <c r="T2496" s="0" t="str">
        <f aca="false">VLOOKUP($D2496,metadata!$B$2:$S$451,17,0)</f>
        <v/>
      </c>
      <c r="U2496" s="0" t="str">
        <f aca="false">VLOOKUP($D2496,metadata!$B$2:$S$451,18,0)</f>
        <v/>
      </c>
      <c r="V2496" s="0" t="n">
        <f aca="false">VLOOKUP($D2496,metadata!$B$2:$Z$451,19,0)</f>
        <v>200</v>
      </c>
      <c r="W2496" s="0" t="str">
        <f aca="false">VLOOKUP($D2496,metadata!$B$2:$Z$451,20,0)</f>
        <v>global average</v>
      </c>
      <c r="X2496" s="0" t="str">
        <f aca="false">VLOOKUP($D2496,metadata!$B$2:$Z$451,21,0)</f>
        <v/>
      </c>
      <c r="Y2496" s="0" t="str">
        <f aca="false">VLOOKUP($D2496,metadata!$B$2:$Z$451,22,0)</f>
        <v>56-2</v>
      </c>
      <c r="Z2496" s="0" t="str">
        <f aca="false">VLOOKUP($D2496,metadata!$B$2:$Z$451,23,0)</f>
        <v/>
      </c>
      <c r="AA2496" s="0" t="str">
        <f aca="false">VLOOKUP($D2496,metadata!$B$2:$Z$451,24,0)</f>
        <v/>
      </c>
      <c r="AB2496" s="0" t="str">
        <f aca="false">VLOOKUP($D2496,metadata!$B$2:$Z$451,25,0)</f>
        <v/>
      </c>
      <c r="AC2496" s="0" t="n">
        <v>13.6041230009474</v>
      </c>
      <c r="AD2496" s="0" t="n">
        <v>97.728904074191</v>
      </c>
      <c r="AF2496" s="0" t="n">
        <f aca="false">IF(AE2496="",V2496,AE2496)</f>
        <v>200</v>
      </c>
      <c r="AG2496" s="0" t="n">
        <v>13.5</v>
      </c>
      <c r="AH2496" s="0" t="n">
        <v>1990</v>
      </c>
      <c r="AI2496" s="0" t="s">
        <v>37</v>
      </c>
      <c r="AJ2496" s="0" t="s">
        <v>37</v>
      </c>
    </row>
    <row r="2497" customFormat="false" ht="13.8" hidden="true" customHeight="false" outlineLevel="0" collapsed="false">
      <c r="C2497" s="0" t="n">
        <v>2507</v>
      </c>
      <c r="D2497" s="3" t="str">
        <f aca="false">VLOOKUP(C2497,$A$1:$B$451,2)</f>
        <v>56-V</v>
      </c>
      <c r="E2497" s="0" t="str">
        <f aca="false">VLOOKUP($D2497,metadata!$B$2:$S$451,2,0)</f>
        <v>VAZNUNES, M; KOVEOS, DS; VEERMAN, A</v>
      </c>
      <c r="F2497" s="0" t="str">
        <f aca="false">VLOOKUP($D2497,metadata!$B$2:$S$451,3,0)</f>
        <v>GEOGRAPHICAL VARIATION IN PHOTOPERIODIC INDUCTION OF DIAPAUSE IN THE SPIDER-MITE (TETRANYCHUS-URTICAE) - A CAUSAL RELATION BETWEEN CRITICAL NIGHT-LENGTH AND CIRCADIAN PERIOD</v>
      </c>
      <c r="G2497" s="0" t="str">
        <f aca="false">VLOOKUP($D2497,metadata!$B$2:$S$451,4,0)</f>
        <v>10.1177/074873049000500105</v>
      </c>
      <c r="H2497" s="0" t="str">
        <f aca="false">VLOOKUP($D2497,metadata!$B$2:$S$451,5,0)</f>
        <v>y</v>
      </c>
      <c r="I2497" s="0" t="str">
        <f aca="false">VLOOKUP($D2497,metadata!$B$2:$S$451,6,0)</f>
        <v>a</v>
      </c>
      <c r="J2497" s="0" t="str">
        <f aca="false">VLOOKUP($D2497,metadata!$B$2:$S$451,7,0)</f>
        <v>i</v>
      </c>
      <c r="K2497" s="0" t="n">
        <f aca="false">VLOOKUP($D2497,metadata!$B$2:$S$451,8,0)</f>
        <v>10</v>
      </c>
      <c r="L2497" s="0" t="n">
        <f aca="false">VLOOKUP($D2497,metadata!$B$2:$S$451,9,0)</f>
        <v>9</v>
      </c>
      <c r="M2497" s="0" t="str">
        <f aca="false">VLOOKUP($D2497,metadata!$B$2:$S$451,10,0)</f>
        <v/>
      </c>
      <c r="N2497" s="0" t="str">
        <f aca="false">VLOOKUP($D2497,metadata!$B$2:$S$451,11,0)</f>
        <v>Tetranychus urticae</v>
      </c>
      <c r="O2497" s="0" t="str">
        <f aca="false">VLOOKUP($D2497,metadata!$B$2:$S$451,12,0)</f>
        <v>Trombidiformes</v>
      </c>
      <c r="P2497" s="0" t="str">
        <f aca="false">VLOOKUP($D2497,metadata!$B$2:$S$451,13,0)</f>
        <v>V</v>
      </c>
      <c r="Q2497" s="0" t="n">
        <f aca="false">VLOOKUP($D2497,metadata!$B$2:$S$451,14,0)</f>
        <v>51.866667</v>
      </c>
      <c r="R2497" s="0" t="n">
        <f aca="false">VLOOKUP($D2497,metadata!$B$2:$S$451,15,0)</f>
        <v>4.166667</v>
      </c>
      <c r="S2497" s="0" t="str">
        <f aca="false">VLOOKUP($D2497,metadata!$B$2:$S$451,16,0)</f>
        <v/>
      </c>
      <c r="T2497" s="0" t="str">
        <f aca="false">VLOOKUP($D2497,metadata!$B$2:$S$451,17,0)</f>
        <v/>
      </c>
      <c r="U2497" s="0" t="str">
        <f aca="false">VLOOKUP($D2497,metadata!$B$2:$S$451,18,0)</f>
        <v/>
      </c>
      <c r="V2497" s="0" t="n">
        <f aca="false">VLOOKUP($D2497,metadata!$B$2:$Z$451,19,0)</f>
        <v>200</v>
      </c>
      <c r="W2497" s="0" t="str">
        <f aca="false">VLOOKUP($D2497,metadata!$B$2:$Z$451,20,0)</f>
        <v>global average</v>
      </c>
      <c r="X2497" s="0" t="str">
        <f aca="false">VLOOKUP($D2497,metadata!$B$2:$Z$451,21,0)</f>
        <v/>
      </c>
      <c r="Y2497" s="0" t="str">
        <f aca="false">VLOOKUP($D2497,metadata!$B$2:$Z$451,22,0)</f>
        <v>56-2</v>
      </c>
      <c r="Z2497" s="0" t="str">
        <f aca="false">VLOOKUP($D2497,metadata!$B$2:$Z$451,23,0)</f>
        <v/>
      </c>
      <c r="AA2497" s="0" t="str">
        <f aca="false">VLOOKUP($D2497,metadata!$B$2:$Z$451,24,0)</f>
        <v/>
      </c>
      <c r="AB2497" s="0" t="str">
        <f aca="false">VLOOKUP($D2497,metadata!$B$2:$Z$451,25,0)</f>
        <v/>
      </c>
      <c r="AC2497" s="0" t="n">
        <v>13.7884521519423</v>
      </c>
      <c r="AD2497" s="0" t="n">
        <v>90.3442533520916</v>
      </c>
      <c r="AF2497" s="0" t="n">
        <f aca="false">IF(AE2497="",V2497,AE2497)</f>
        <v>200</v>
      </c>
      <c r="AG2497" s="0" t="n">
        <v>13.75</v>
      </c>
      <c r="AH2497" s="0" t="n">
        <v>1990</v>
      </c>
      <c r="AI2497" s="0" t="s">
        <v>37</v>
      </c>
      <c r="AJ2497" s="0" t="s">
        <v>37</v>
      </c>
    </row>
    <row r="2498" customFormat="false" ht="13.8" hidden="true" customHeight="false" outlineLevel="0" collapsed="false">
      <c r="C2498" s="0" t="n">
        <v>2508</v>
      </c>
      <c r="D2498" s="3" t="str">
        <f aca="false">VLOOKUP(C2498,$A$1:$B$451,2)</f>
        <v>56-V</v>
      </c>
      <c r="E2498" s="0" t="str">
        <f aca="false">VLOOKUP($D2498,metadata!$B$2:$S$451,2,0)</f>
        <v>VAZNUNES, M; KOVEOS, DS; VEERMAN, A</v>
      </c>
      <c r="F2498" s="0" t="str">
        <f aca="false">VLOOKUP($D2498,metadata!$B$2:$S$451,3,0)</f>
        <v>GEOGRAPHICAL VARIATION IN PHOTOPERIODIC INDUCTION OF DIAPAUSE IN THE SPIDER-MITE (TETRANYCHUS-URTICAE) - A CAUSAL RELATION BETWEEN CRITICAL NIGHT-LENGTH AND CIRCADIAN PERIOD</v>
      </c>
      <c r="G2498" s="0" t="str">
        <f aca="false">VLOOKUP($D2498,metadata!$B$2:$S$451,4,0)</f>
        <v>10.1177/074873049000500105</v>
      </c>
      <c r="H2498" s="0" t="str">
        <f aca="false">VLOOKUP($D2498,metadata!$B$2:$S$451,5,0)</f>
        <v>y</v>
      </c>
      <c r="I2498" s="0" t="str">
        <f aca="false">VLOOKUP($D2498,metadata!$B$2:$S$451,6,0)</f>
        <v>a</v>
      </c>
      <c r="J2498" s="0" t="str">
        <f aca="false">VLOOKUP($D2498,metadata!$B$2:$S$451,7,0)</f>
        <v>i</v>
      </c>
      <c r="K2498" s="0" t="n">
        <f aca="false">VLOOKUP($D2498,metadata!$B$2:$S$451,8,0)</f>
        <v>10</v>
      </c>
      <c r="L2498" s="0" t="n">
        <f aca="false">VLOOKUP($D2498,metadata!$B$2:$S$451,9,0)</f>
        <v>9</v>
      </c>
      <c r="M2498" s="0" t="str">
        <f aca="false">VLOOKUP($D2498,metadata!$B$2:$S$451,10,0)</f>
        <v/>
      </c>
      <c r="N2498" s="0" t="str">
        <f aca="false">VLOOKUP($D2498,metadata!$B$2:$S$451,11,0)</f>
        <v>Tetranychus urticae</v>
      </c>
      <c r="O2498" s="0" t="str">
        <f aca="false">VLOOKUP($D2498,metadata!$B$2:$S$451,12,0)</f>
        <v>Trombidiformes</v>
      </c>
      <c r="P2498" s="0" t="str">
        <f aca="false">VLOOKUP($D2498,metadata!$B$2:$S$451,13,0)</f>
        <v>V</v>
      </c>
      <c r="Q2498" s="0" t="n">
        <f aca="false">VLOOKUP($D2498,metadata!$B$2:$S$451,14,0)</f>
        <v>51.866667</v>
      </c>
      <c r="R2498" s="0" t="n">
        <f aca="false">VLOOKUP($D2498,metadata!$B$2:$S$451,15,0)</f>
        <v>4.166667</v>
      </c>
      <c r="S2498" s="0" t="str">
        <f aca="false">VLOOKUP($D2498,metadata!$B$2:$S$451,16,0)</f>
        <v/>
      </c>
      <c r="T2498" s="0" t="str">
        <f aca="false">VLOOKUP($D2498,metadata!$B$2:$S$451,17,0)</f>
        <v/>
      </c>
      <c r="U2498" s="0" t="str">
        <f aca="false">VLOOKUP($D2498,metadata!$B$2:$S$451,18,0)</f>
        <v/>
      </c>
      <c r="V2498" s="0" t="n">
        <f aca="false">VLOOKUP($D2498,metadata!$B$2:$Z$451,19,0)</f>
        <v>200</v>
      </c>
      <c r="W2498" s="0" t="str">
        <f aca="false">VLOOKUP($D2498,metadata!$B$2:$Z$451,20,0)</f>
        <v>global average</v>
      </c>
      <c r="X2498" s="0" t="str">
        <f aca="false">VLOOKUP($D2498,metadata!$B$2:$Z$451,21,0)</f>
        <v/>
      </c>
      <c r="Y2498" s="0" t="str">
        <f aca="false">VLOOKUP($D2498,metadata!$B$2:$Z$451,22,0)</f>
        <v>56-2</v>
      </c>
      <c r="Z2498" s="0" t="str">
        <f aca="false">VLOOKUP($D2498,metadata!$B$2:$Z$451,23,0)</f>
        <v/>
      </c>
      <c r="AA2498" s="0" t="str">
        <f aca="false">VLOOKUP($D2498,metadata!$B$2:$Z$451,24,0)</f>
        <v/>
      </c>
      <c r="AB2498" s="0" t="str">
        <f aca="false">VLOOKUP($D2498,metadata!$B$2:$Z$451,25,0)</f>
        <v/>
      </c>
      <c r="AC2498" s="0" t="n">
        <v>14.0811392804846</v>
      </c>
      <c r="AD2498" s="0" t="n">
        <v>48.8989060840104</v>
      </c>
      <c r="AF2498" s="0" t="n">
        <f aca="false">IF(AE2498="",V2498,AE2498)</f>
        <v>200</v>
      </c>
      <c r="AG2498" s="0" t="n">
        <v>14</v>
      </c>
      <c r="AH2498" s="0" t="n">
        <v>1990</v>
      </c>
      <c r="AI2498" s="0" t="s">
        <v>37</v>
      </c>
      <c r="AJ2498" s="0" t="s">
        <v>37</v>
      </c>
    </row>
    <row r="2499" customFormat="false" ht="13.8" hidden="true" customHeight="false" outlineLevel="0" collapsed="false">
      <c r="C2499" s="0" t="n">
        <v>2509</v>
      </c>
      <c r="D2499" s="3" t="str">
        <f aca="false">VLOOKUP(C2499,$A$1:$B$451,2)</f>
        <v>56-V</v>
      </c>
      <c r="E2499" s="0" t="str">
        <f aca="false">VLOOKUP($D2499,metadata!$B$2:$S$451,2,0)</f>
        <v>VAZNUNES, M; KOVEOS, DS; VEERMAN, A</v>
      </c>
      <c r="F2499" s="0" t="str">
        <f aca="false">VLOOKUP($D2499,metadata!$B$2:$S$451,3,0)</f>
        <v>GEOGRAPHICAL VARIATION IN PHOTOPERIODIC INDUCTION OF DIAPAUSE IN THE SPIDER-MITE (TETRANYCHUS-URTICAE) - A CAUSAL RELATION BETWEEN CRITICAL NIGHT-LENGTH AND CIRCADIAN PERIOD</v>
      </c>
      <c r="G2499" s="0" t="str">
        <f aca="false">VLOOKUP($D2499,metadata!$B$2:$S$451,4,0)</f>
        <v>10.1177/074873049000500105</v>
      </c>
      <c r="H2499" s="0" t="str">
        <f aca="false">VLOOKUP($D2499,metadata!$B$2:$S$451,5,0)</f>
        <v>y</v>
      </c>
      <c r="I2499" s="0" t="str">
        <f aca="false">VLOOKUP($D2499,metadata!$B$2:$S$451,6,0)</f>
        <v>a</v>
      </c>
      <c r="J2499" s="0" t="str">
        <f aca="false">VLOOKUP($D2499,metadata!$B$2:$S$451,7,0)</f>
        <v>i</v>
      </c>
      <c r="K2499" s="0" t="n">
        <f aca="false">VLOOKUP($D2499,metadata!$B$2:$S$451,8,0)</f>
        <v>10</v>
      </c>
      <c r="L2499" s="0" t="n">
        <f aca="false">VLOOKUP($D2499,metadata!$B$2:$S$451,9,0)</f>
        <v>9</v>
      </c>
      <c r="M2499" s="0" t="str">
        <f aca="false">VLOOKUP($D2499,metadata!$B$2:$S$451,10,0)</f>
        <v/>
      </c>
      <c r="N2499" s="0" t="str">
        <f aca="false">VLOOKUP($D2499,metadata!$B$2:$S$451,11,0)</f>
        <v>Tetranychus urticae</v>
      </c>
      <c r="O2499" s="0" t="str">
        <f aca="false">VLOOKUP($D2499,metadata!$B$2:$S$451,12,0)</f>
        <v>Trombidiformes</v>
      </c>
      <c r="P2499" s="0" t="str">
        <f aca="false">VLOOKUP($D2499,metadata!$B$2:$S$451,13,0)</f>
        <v>V</v>
      </c>
      <c r="Q2499" s="0" t="n">
        <f aca="false">VLOOKUP($D2499,metadata!$B$2:$S$451,14,0)</f>
        <v>51.866667</v>
      </c>
      <c r="R2499" s="0" t="n">
        <f aca="false">VLOOKUP($D2499,metadata!$B$2:$S$451,15,0)</f>
        <v>4.166667</v>
      </c>
      <c r="S2499" s="0" t="str">
        <f aca="false">VLOOKUP($D2499,metadata!$B$2:$S$451,16,0)</f>
        <v/>
      </c>
      <c r="T2499" s="0" t="str">
        <f aca="false">VLOOKUP($D2499,metadata!$B$2:$S$451,17,0)</f>
        <v/>
      </c>
      <c r="U2499" s="0" t="str">
        <f aca="false">VLOOKUP($D2499,metadata!$B$2:$S$451,18,0)</f>
        <v/>
      </c>
      <c r="V2499" s="0" t="n">
        <f aca="false">VLOOKUP($D2499,metadata!$B$2:$Z$451,19,0)</f>
        <v>200</v>
      </c>
      <c r="W2499" s="0" t="str">
        <f aca="false">VLOOKUP($D2499,metadata!$B$2:$Z$451,20,0)</f>
        <v>global average</v>
      </c>
      <c r="X2499" s="0" t="str">
        <f aca="false">VLOOKUP($D2499,metadata!$B$2:$Z$451,21,0)</f>
        <v/>
      </c>
      <c r="Y2499" s="0" t="str">
        <f aca="false">VLOOKUP($D2499,metadata!$B$2:$Z$451,22,0)</f>
        <v>56-2</v>
      </c>
      <c r="Z2499" s="0" t="str">
        <f aca="false">VLOOKUP($D2499,metadata!$B$2:$Z$451,23,0)</f>
        <v/>
      </c>
      <c r="AA2499" s="0" t="str">
        <f aca="false">VLOOKUP($D2499,metadata!$B$2:$Z$451,24,0)</f>
        <v/>
      </c>
      <c r="AB2499" s="0" t="str">
        <f aca="false">VLOOKUP($D2499,metadata!$B$2:$Z$451,25,0)</f>
        <v/>
      </c>
      <c r="AC2499" s="0" t="n">
        <v>14.2578885411582</v>
      </c>
      <c r="AD2499" s="0" t="n">
        <v>8.92072698038988</v>
      </c>
      <c r="AF2499" s="0" t="n">
        <f aca="false">IF(AE2499="",V2499,AE2499)</f>
        <v>200</v>
      </c>
      <c r="AG2499" s="0" t="n">
        <v>14.25</v>
      </c>
      <c r="AH2499" s="0" t="n">
        <v>1990</v>
      </c>
      <c r="AI2499" s="0" t="s">
        <v>37</v>
      </c>
      <c r="AJ2499" s="0" t="s">
        <v>37</v>
      </c>
    </row>
    <row r="2500" customFormat="false" ht="13.8" hidden="true" customHeight="false" outlineLevel="0" collapsed="false">
      <c r="C2500" s="0" t="n">
        <v>2510</v>
      </c>
      <c r="D2500" s="3" t="str">
        <f aca="false">VLOOKUP(C2500,$A$1:$B$451,2)</f>
        <v>56-V</v>
      </c>
      <c r="E2500" s="0" t="str">
        <f aca="false">VLOOKUP($D2500,metadata!$B$2:$S$451,2,0)</f>
        <v>VAZNUNES, M; KOVEOS, DS; VEERMAN, A</v>
      </c>
      <c r="F2500" s="0" t="str">
        <f aca="false">VLOOKUP($D2500,metadata!$B$2:$S$451,3,0)</f>
        <v>GEOGRAPHICAL VARIATION IN PHOTOPERIODIC INDUCTION OF DIAPAUSE IN THE SPIDER-MITE (TETRANYCHUS-URTICAE) - A CAUSAL RELATION BETWEEN CRITICAL NIGHT-LENGTH AND CIRCADIAN PERIOD</v>
      </c>
      <c r="G2500" s="0" t="str">
        <f aca="false">VLOOKUP($D2500,metadata!$B$2:$S$451,4,0)</f>
        <v>10.1177/074873049000500105</v>
      </c>
      <c r="H2500" s="0" t="str">
        <f aca="false">VLOOKUP($D2500,metadata!$B$2:$S$451,5,0)</f>
        <v>y</v>
      </c>
      <c r="I2500" s="0" t="str">
        <f aca="false">VLOOKUP($D2500,metadata!$B$2:$S$451,6,0)</f>
        <v>a</v>
      </c>
      <c r="J2500" s="0" t="str">
        <f aca="false">VLOOKUP($D2500,metadata!$B$2:$S$451,7,0)</f>
        <v>i</v>
      </c>
      <c r="K2500" s="0" t="n">
        <f aca="false">VLOOKUP($D2500,metadata!$B$2:$S$451,8,0)</f>
        <v>10</v>
      </c>
      <c r="L2500" s="0" t="n">
        <f aca="false">VLOOKUP($D2500,metadata!$B$2:$S$451,9,0)</f>
        <v>9</v>
      </c>
      <c r="M2500" s="0" t="str">
        <f aca="false">VLOOKUP($D2500,metadata!$B$2:$S$451,10,0)</f>
        <v/>
      </c>
      <c r="N2500" s="0" t="str">
        <f aca="false">VLOOKUP($D2500,metadata!$B$2:$S$451,11,0)</f>
        <v>Tetranychus urticae</v>
      </c>
      <c r="O2500" s="0" t="str">
        <f aca="false">VLOOKUP($D2500,metadata!$B$2:$S$451,12,0)</f>
        <v>Trombidiformes</v>
      </c>
      <c r="P2500" s="0" t="str">
        <f aca="false">VLOOKUP($D2500,metadata!$B$2:$S$451,13,0)</f>
        <v>V</v>
      </c>
      <c r="Q2500" s="0" t="n">
        <f aca="false">VLOOKUP($D2500,metadata!$B$2:$S$451,14,0)</f>
        <v>51.866667</v>
      </c>
      <c r="R2500" s="0" t="n">
        <f aca="false">VLOOKUP($D2500,metadata!$B$2:$S$451,15,0)</f>
        <v>4.166667</v>
      </c>
      <c r="S2500" s="0" t="str">
        <f aca="false">VLOOKUP($D2500,metadata!$B$2:$S$451,16,0)</f>
        <v/>
      </c>
      <c r="T2500" s="0" t="str">
        <f aca="false">VLOOKUP($D2500,metadata!$B$2:$S$451,17,0)</f>
        <v/>
      </c>
      <c r="U2500" s="0" t="str">
        <f aca="false">VLOOKUP($D2500,metadata!$B$2:$S$451,18,0)</f>
        <v/>
      </c>
      <c r="V2500" s="0" t="n">
        <f aca="false">VLOOKUP($D2500,metadata!$B$2:$Z$451,19,0)</f>
        <v>200</v>
      </c>
      <c r="W2500" s="0" t="str">
        <f aca="false">VLOOKUP($D2500,metadata!$B$2:$Z$451,20,0)</f>
        <v>global average</v>
      </c>
      <c r="X2500" s="0" t="str">
        <f aca="false">VLOOKUP($D2500,metadata!$B$2:$Z$451,21,0)</f>
        <v/>
      </c>
      <c r="Y2500" s="0" t="str">
        <f aca="false">VLOOKUP($D2500,metadata!$B$2:$Z$451,22,0)</f>
        <v>56-2</v>
      </c>
      <c r="Z2500" s="0" t="str">
        <f aca="false">VLOOKUP($D2500,metadata!$B$2:$Z$451,23,0)</f>
        <v/>
      </c>
      <c r="AA2500" s="0" t="str">
        <f aca="false">VLOOKUP($D2500,metadata!$B$2:$Z$451,24,0)</f>
        <v/>
      </c>
      <c r="AB2500" s="0" t="str">
        <f aca="false">VLOOKUP($D2500,metadata!$B$2:$Z$451,25,0)</f>
        <v/>
      </c>
      <c r="AC2500" s="0" t="n">
        <v>14.5814120416893</v>
      </c>
      <c r="AD2500" s="0" t="n">
        <v>0.071779264406075</v>
      </c>
      <c r="AF2500" s="0" t="n">
        <f aca="false">IF(AE2500="",V2500,AE2500)</f>
        <v>200</v>
      </c>
      <c r="AG2500" s="0" t="n">
        <v>14.5</v>
      </c>
      <c r="AH2500" s="0" t="n">
        <v>1990</v>
      </c>
      <c r="AI2500" s="0" t="s">
        <v>37</v>
      </c>
      <c r="AJ2500" s="0" t="s">
        <v>37</v>
      </c>
    </row>
    <row r="2501" customFormat="false" ht="13.8" hidden="true" customHeight="false" outlineLevel="0" collapsed="false">
      <c r="C2501" s="0" t="n">
        <v>2511</v>
      </c>
      <c r="D2501" s="3" t="str">
        <f aca="false">VLOOKUP(C2501,$A$1:$B$451,2)</f>
        <v>56-V</v>
      </c>
      <c r="E2501" s="0" t="str">
        <f aca="false">VLOOKUP($D2501,metadata!$B$2:$S$451,2,0)</f>
        <v>VAZNUNES, M; KOVEOS, DS; VEERMAN, A</v>
      </c>
      <c r="F2501" s="0" t="str">
        <f aca="false">VLOOKUP($D2501,metadata!$B$2:$S$451,3,0)</f>
        <v>GEOGRAPHICAL VARIATION IN PHOTOPERIODIC INDUCTION OF DIAPAUSE IN THE SPIDER-MITE (TETRANYCHUS-URTICAE) - A CAUSAL RELATION BETWEEN CRITICAL NIGHT-LENGTH AND CIRCADIAN PERIOD</v>
      </c>
      <c r="G2501" s="0" t="str">
        <f aca="false">VLOOKUP($D2501,metadata!$B$2:$S$451,4,0)</f>
        <v>10.1177/074873049000500105</v>
      </c>
      <c r="H2501" s="0" t="str">
        <f aca="false">VLOOKUP($D2501,metadata!$B$2:$S$451,5,0)</f>
        <v>y</v>
      </c>
      <c r="I2501" s="0" t="str">
        <f aca="false">VLOOKUP($D2501,metadata!$B$2:$S$451,6,0)</f>
        <v>a</v>
      </c>
      <c r="J2501" s="0" t="str">
        <f aca="false">VLOOKUP($D2501,metadata!$B$2:$S$451,7,0)</f>
        <v>i</v>
      </c>
      <c r="K2501" s="0" t="n">
        <f aca="false">VLOOKUP($D2501,metadata!$B$2:$S$451,8,0)</f>
        <v>10</v>
      </c>
      <c r="L2501" s="0" t="n">
        <f aca="false">VLOOKUP($D2501,metadata!$B$2:$S$451,9,0)</f>
        <v>9</v>
      </c>
      <c r="M2501" s="0" t="str">
        <f aca="false">VLOOKUP($D2501,metadata!$B$2:$S$451,10,0)</f>
        <v/>
      </c>
      <c r="N2501" s="0" t="str">
        <f aca="false">VLOOKUP($D2501,metadata!$B$2:$S$451,11,0)</f>
        <v>Tetranychus urticae</v>
      </c>
      <c r="O2501" s="0" t="str">
        <f aca="false">VLOOKUP($D2501,metadata!$B$2:$S$451,12,0)</f>
        <v>Trombidiformes</v>
      </c>
      <c r="P2501" s="0" t="str">
        <f aca="false">VLOOKUP($D2501,metadata!$B$2:$S$451,13,0)</f>
        <v>V</v>
      </c>
      <c r="Q2501" s="0" t="n">
        <f aca="false">VLOOKUP($D2501,metadata!$B$2:$S$451,14,0)</f>
        <v>51.866667</v>
      </c>
      <c r="R2501" s="0" t="n">
        <f aca="false">VLOOKUP($D2501,metadata!$B$2:$S$451,15,0)</f>
        <v>4.166667</v>
      </c>
      <c r="S2501" s="0" t="str">
        <f aca="false">VLOOKUP($D2501,metadata!$B$2:$S$451,16,0)</f>
        <v/>
      </c>
      <c r="T2501" s="0" t="str">
        <f aca="false">VLOOKUP($D2501,metadata!$B$2:$S$451,17,0)</f>
        <v/>
      </c>
      <c r="U2501" s="0" t="str">
        <f aca="false">VLOOKUP($D2501,metadata!$B$2:$S$451,18,0)</f>
        <v/>
      </c>
      <c r="V2501" s="0" t="n">
        <f aca="false">VLOOKUP($D2501,metadata!$B$2:$Z$451,19,0)</f>
        <v>200</v>
      </c>
      <c r="W2501" s="0" t="str">
        <f aca="false">VLOOKUP($D2501,metadata!$B$2:$Z$451,20,0)</f>
        <v>global average</v>
      </c>
      <c r="X2501" s="0" t="str">
        <f aca="false">VLOOKUP($D2501,metadata!$B$2:$Z$451,21,0)</f>
        <v/>
      </c>
      <c r="Y2501" s="0" t="str">
        <f aca="false">VLOOKUP($D2501,metadata!$B$2:$Z$451,22,0)</f>
        <v>56-2</v>
      </c>
      <c r="Z2501" s="0" t="str">
        <f aca="false">VLOOKUP($D2501,metadata!$B$2:$Z$451,23,0)</f>
        <v/>
      </c>
      <c r="AA2501" s="0" t="str">
        <f aca="false">VLOOKUP($D2501,metadata!$B$2:$Z$451,24,0)</f>
        <v/>
      </c>
      <c r="AB2501" s="0" t="str">
        <f aca="false">VLOOKUP($D2501,metadata!$B$2:$Z$451,25,0)</f>
        <v/>
      </c>
      <c r="AC2501" s="0" t="n">
        <v>14.9767722300381</v>
      </c>
      <c r="AD2501" s="0" t="n">
        <v>0.120589164202229</v>
      </c>
      <c r="AF2501" s="0" t="n">
        <f aca="false">IF(AE2501="",V2501,AE2501)</f>
        <v>200</v>
      </c>
      <c r="AG2501" s="0" t="n">
        <f aca="false">ROUND(AC2501,1)</f>
        <v>15</v>
      </c>
      <c r="AH2501" s="0" t="n">
        <v>1990</v>
      </c>
      <c r="AI2501" s="0" t="s">
        <v>37</v>
      </c>
      <c r="AJ2501" s="0" t="s">
        <v>37</v>
      </c>
    </row>
    <row r="2502" customFormat="false" ht="13.8" hidden="true" customHeight="false" outlineLevel="0" collapsed="false">
      <c r="C2502" s="0" t="n">
        <v>2512</v>
      </c>
      <c r="D2502" s="3" t="str">
        <f aca="false">VLOOKUP(C2502,$A$1:$B$451,2)</f>
        <v>56-V</v>
      </c>
      <c r="E2502" s="0" t="str">
        <f aca="false">VLOOKUP($D2502,metadata!$B$2:$S$451,2,0)</f>
        <v>VAZNUNES, M; KOVEOS, DS; VEERMAN, A</v>
      </c>
      <c r="F2502" s="0" t="str">
        <f aca="false">VLOOKUP($D2502,metadata!$B$2:$S$451,3,0)</f>
        <v>GEOGRAPHICAL VARIATION IN PHOTOPERIODIC INDUCTION OF DIAPAUSE IN THE SPIDER-MITE (TETRANYCHUS-URTICAE) - A CAUSAL RELATION BETWEEN CRITICAL NIGHT-LENGTH AND CIRCADIAN PERIOD</v>
      </c>
      <c r="G2502" s="0" t="str">
        <f aca="false">VLOOKUP($D2502,metadata!$B$2:$S$451,4,0)</f>
        <v>10.1177/074873049000500105</v>
      </c>
      <c r="H2502" s="0" t="str">
        <f aca="false">VLOOKUP($D2502,metadata!$B$2:$S$451,5,0)</f>
        <v>y</v>
      </c>
      <c r="I2502" s="0" t="str">
        <f aca="false">VLOOKUP($D2502,metadata!$B$2:$S$451,6,0)</f>
        <v>a</v>
      </c>
      <c r="J2502" s="0" t="str">
        <f aca="false">VLOOKUP($D2502,metadata!$B$2:$S$451,7,0)</f>
        <v>i</v>
      </c>
      <c r="K2502" s="0" t="n">
        <f aca="false">VLOOKUP($D2502,metadata!$B$2:$S$451,8,0)</f>
        <v>10</v>
      </c>
      <c r="L2502" s="0" t="n">
        <f aca="false">VLOOKUP($D2502,metadata!$B$2:$S$451,9,0)</f>
        <v>9</v>
      </c>
      <c r="M2502" s="0" t="str">
        <f aca="false">VLOOKUP($D2502,metadata!$B$2:$S$451,10,0)</f>
        <v/>
      </c>
      <c r="N2502" s="0" t="str">
        <f aca="false">VLOOKUP($D2502,metadata!$B$2:$S$451,11,0)</f>
        <v>Tetranychus urticae</v>
      </c>
      <c r="O2502" s="0" t="str">
        <f aca="false">VLOOKUP($D2502,metadata!$B$2:$S$451,12,0)</f>
        <v>Trombidiformes</v>
      </c>
      <c r="P2502" s="0" t="str">
        <f aca="false">VLOOKUP($D2502,metadata!$B$2:$S$451,13,0)</f>
        <v>V</v>
      </c>
      <c r="Q2502" s="0" t="n">
        <f aca="false">VLOOKUP($D2502,metadata!$B$2:$S$451,14,0)</f>
        <v>51.866667</v>
      </c>
      <c r="R2502" s="0" t="n">
        <f aca="false">VLOOKUP($D2502,metadata!$B$2:$S$451,15,0)</f>
        <v>4.166667</v>
      </c>
      <c r="S2502" s="0" t="str">
        <f aca="false">VLOOKUP($D2502,metadata!$B$2:$S$451,16,0)</f>
        <v/>
      </c>
      <c r="T2502" s="0" t="str">
        <f aca="false">VLOOKUP($D2502,metadata!$B$2:$S$451,17,0)</f>
        <v/>
      </c>
      <c r="U2502" s="0" t="str">
        <f aca="false">VLOOKUP($D2502,metadata!$B$2:$S$451,18,0)</f>
        <v/>
      </c>
      <c r="V2502" s="0" t="n">
        <f aca="false">VLOOKUP($D2502,metadata!$B$2:$Z$451,19,0)</f>
        <v>200</v>
      </c>
      <c r="W2502" s="0" t="str">
        <f aca="false">VLOOKUP($D2502,metadata!$B$2:$Z$451,20,0)</f>
        <v>global average</v>
      </c>
      <c r="X2502" s="0" t="str">
        <f aca="false">VLOOKUP($D2502,metadata!$B$2:$Z$451,21,0)</f>
        <v/>
      </c>
      <c r="Y2502" s="0" t="str">
        <f aca="false">VLOOKUP($D2502,metadata!$B$2:$Z$451,22,0)</f>
        <v>56-2</v>
      </c>
      <c r="Z2502" s="0" t="str">
        <f aca="false">VLOOKUP($D2502,metadata!$B$2:$Z$451,23,0)</f>
        <v/>
      </c>
      <c r="AA2502" s="0" t="str">
        <f aca="false">VLOOKUP($D2502,metadata!$B$2:$Z$451,24,0)</f>
        <v/>
      </c>
      <c r="AB2502" s="0" t="str">
        <f aca="false">VLOOKUP($D2502,metadata!$B$2:$Z$451,25,0)</f>
        <v/>
      </c>
      <c r="AC2502" s="0" t="n">
        <v>16.0000574234115</v>
      </c>
      <c r="AD2502" s="0" t="n">
        <v>0.246920669556956</v>
      </c>
      <c r="AF2502" s="0" t="n">
        <f aca="false">IF(AE2502="",V2502,AE2502)</f>
        <v>200</v>
      </c>
      <c r="AG2502" s="0" t="n">
        <f aca="false">ROUND(AC2502,1)</f>
        <v>16</v>
      </c>
      <c r="AH2502" s="0" t="n">
        <v>1990</v>
      </c>
      <c r="AI2502" s="0" t="s">
        <v>37</v>
      </c>
      <c r="AJ2502" s="0" t="s">
        <v>37</v>
      </c>
    </row>
    <row r="2503" customFormat="false" ht="13.8" hidden="true" customHeight="false" outlineLevel="0" collapsed="false">
      <c r="C2503" s="0" t="n">
        <v>2513</v>
      </c>
      <c r="D2503" s="3" t="str">
        <f aca="false">VLOOKUP(C2503,$A$1:$B$451,2)</f>
        <v>56-V</v>
      </c>
      <c r="E2503" s="0" t="str">
        <f aca="false">VLOOKUP($D2503,metadata!$B$2:$S$451,2,0)</f>
        <v>VAZNUNES, M; KOVEOS, DS; VEERMAN, A</v>
      </c>
      <c r="F2503" s="0" t="str">
        <f aca="false">VLOOKUP($D2503,metadata!$B$2:$S$451,3,0)</f>
        <v>GEOGRAPHICAL VARIATION IN PHOTOPERIODIC INDUCTION OF DIAPAUSE IN THE SPIDER-MITE (TETRANYCHUS-URTICAE) - A CAUSAL RELATION BETWEEN CRITICAL NIGHT-LENGTH AND CIRCADIAN PERIOD</v>
      </c>
      <c r="G2503" s="0" t="str">
        <f aca="false">VLOOKUP($D2503,metadata!$B$2:$S$451,4,0)</f>
        <v>10.1177/074873049000500105</v>
      </c>
      <c r="H2503" s="0" t="str">
        <f aca="false">VLOOKUP($D2503,metadata!$B$2:$S$451,5,0)</f>
        <v>y</v>
      </c>
      <c r="I2503" s="0" t="str">
        <f aca="false">VLOOKUP($D2503,metadata!$B$2:$S$451,6,0)</f>
        <v>a</v>
      </c>
      <c r="J2503" s="0" t="str">
        <f aca="false">VLOOKUP($D2503,metadata!$B$2:$S$451,7,0)</f>
        <v>i</v>
      </c>
      <c r="K2503" s="0" t="n">
        <f aca="false">VLOOKUP($D2503,metadata!$B$2:$S$451,8,0)</f>
        <v>10</v>
      </c>
      <c r="L2503" s="0" t="n">
        <f aca="false">VLOOKUP($D2503,metadata!$B$2:$S$451,9,0)</f>
        <v>9</v>
      </c>
      <c r="M2503" s="0" t="str">
        <f aca="false">VLOOKUP($D2503,metadata!$B$2:$S$451,10,0)</f>
        <v/>
      </c>
      <c r="N2503" s="0" t="str">
        <f aca="false">VLOOKUP($D2503,metadata!$B$2:$S$451,11,0)</f>
        <v>Tetranychus urticae</v>
      </c>
      <c r="O2503" s="0" t="str">
        <f aca="false">VLOOKUP($D2503,metadata!$B$2:$S$451,12,0)</f>
        <v>Trombidiformes</v>
      </c>
      <c r="P2503" s="0" t="str">
        <f aca="false">VLOOKUP($D2503,metadata!$B$2:$S$451,13,0)</f>
        <v>V</v>
      </c>
      <c r="Q2503" s="0" t="n">
        <f aca="false">VLOOKUP($D2503,metadata!$B$2:$S$451,14,0)</f>
        <v>51.866667</v>
      </c>
      <c r="R2503" s="0" t="n">
        <f aca="false">VLOOKUP($D2503,metadata!$B$2:$S$451,15,0)</f>
        <v>4.166667</v>
      </c>
      <c r="S2503" s="0" t="str">
        <f aca="false">VLOOKUP($D2503,metadata!$B$2:$S$451,16,0)</f>
        <v/>
      </c>
      <c r="T2503" s="0" t="str">
        <f aca="false">VLOOKUP($D2503,metadata!$B$2:$S$451,17,0)</f>
        <v/>
      </c>
      <c r="U2503" s="0" t="str">
        <f aca="false">VLOOKUP($D2503,metadata!$B$2:$S$451,18,0)</f>
        <v/>
      </c>
      <c r="V2503" s="0" t="n">
        <f aca="false">VLOOKUP($D2503,metadata!$B$2:$Z$451,19,0)</f>
        <v>200</v>
      </c>
      <c r="W2503" s="0" t="str">
        <f aca="false">VLOOKUP($D2503,metadata!$B$2:$Z$451,20,0)</f>
        <v>global average</v>
      </c>
      <c r="X2503" s="0" t="str">
        <f aca="false">VLOOKUP($D2503,metadata!$B$2:$Z$451,21,0)</f>
        <v/>
      </c>
      <c r="Y2503" s="0" t="str">
        <f aca="false">VLOOKUP($D2503,metadata!$B$2:$Z$451,22,0)</f>
        <v>56-2</v>
      </c>
      <c r="Z2503" s="0" t="str">
        <f aca="false">VLOOKUP($D2503,metadata!$B$2:$Z$451,23,0)</f>
        <v/>
      </c>
      <c r="AA2503" s="0" t="str">
        <f aca="false">VLOOKUP($D2503,metadata!$B$2:$Z$451,24,0)</f>
        <v/>
      </c>
      <c r="AB2503" s="0" t="str">
        <f aca="false">VLOOKUP($D2503,metadata!$B$2:$Z$451,25,0)</f>
        <v/>
      </c>
      <c r="AC2503" s="0" t="n">
        <v>18.0464555399236</v>
      </c>
      <c r="AD2503" s="0" t="n">
        <v>-0.241178328404487</v>
      </c>
      <c r="AF2503" s="0" t="n">
        <f aca="false">IF(AE2503="",V2503,AE2503)</f>
        <v>200</v>
      </c>
      <c r="AG2503" s="0" t="n">
        <f aca="false">ROUND(AC2503,1)</f>
        <v>18</v>
      </c>
      <c r="AH2503" s="0" t="n">
        <v>1990</v>
      </c>
      <c r="AI2503" s="0" t="s">
        <v>37</v>
      </c>
      <c r="AJ2503" s="0" t="s">
        <v>37</v>
      </c>
    </row>
    <row r="2504" customFormat="false" ht="13.8" hidden="true" customHeight="false" outlineLevel="0" collapsed="false">
      <c r="C2504" s="0" t="n">
        <v>2514</v>
      </c>
      <c r="D2504" s="3" t="str">
        <f aca="false">VLOOKUP(C2504,$A$1:$B$451,2)</f>
        <v>56-K</v>
      </c>
      <c r="E2504" s="0" t="str">
        <f aca="false">VLOOKUP($D2504,metadata!$B$2:$S$451,2,0)</f>
        <v>VAZNUNES, M; KOVEOS, DS; VEERMAN, A</v>
      </c>
      <c r="F2504" s="0" t="str">
        <f aca="false">VLOOKUP($D2504,metadata!$B$2:$S$451,3,0)</f>
        <v>GEOGRAPHICAL VARIATION IN PHOTOPERIODIC INDUCTION OF DIAPAUSE IN THE SPIDER-MITE (TETRANYCHUS-URTICAE) - A CAUSAL RELATION BETWEEN CRITICAL NIGHT-LENGTH AND CIRCADIAN PERIOD</v>
      </c>
      <c r="G2504" s="0" t="str">
        <f aca="false">VLOOKUP($D2504,metadata!$B$2:$S$451,4,0)</f>
        <v>10.1177/074873049000500105</v>
      </c>
      <c r="H2504" s="0" t="str">
        <f aca="false">VLOOKUP($D2504,metadata!$B$2:$S$451,5,0)</f>
        <v>y</v>
      </c>
      <c r="I2504" s="0" t="str">
        <f aca="false">VLOOKUP($D2504,metadata!$B$2:$S$451,6,0)</f>
        <v>a</v>
      </c>
      <c r="J2504" s="0" t="str">
        <f aca="false">VLOOKUP($D2504,metadata!$B$2:$S$451,7,0)</f>
        <v>i</v>
      </c>
      <c r="K2504" s="0" t="n">
        <f aca="false">VLOOKUP($D2504,metadata!$B$2:$S$451,8,0)</f>
        <v>10</v>
      </c>
      <c r="L2504" s="0" t="n">
        <f aca="false">VLOOKUP($D2504,metadata!$B$2:$S$451,9,0)</f>
        <v>7</v>
      </c>
      <c r="M2504" s="0" t="str">
        <f aca="false">VLOOKUP($D2504,metadata!$B$2:$S$451,10,0)</f>
        <v/>
      </c>
      <c r="N2504" s="0" t="str">
        <f aca="false">VLOOKUP($D2504,metadata!$B$2:$S$451,11,0)</f>
        <v>Tetranychus urticae</v>
      </c>
      <c r="O2504" s="0" t="str">
        <f aca="false">VLOOKUP($D2504,metadata!$B$2:$S$451,12,0)</f>
        <v>Trombidiformes</v>
      </c>
      <c r="P2504" s="0" t="str">
        <f aca="false">VLOOKUP($D2504,metadata!$B$2:$S$451,13,0)</f>
        <v>K</v>
      </c>
      <c r="Q2504" s="0" t="n">
        <f aca="false">VLOOKUP($D2504,metadata!$B$2:$S$451,14,0)</f>
        <v>51.103333</v>
      </c>
      <c r="R2504" s="0" t="n">
        <f aca="false">VLOOKUP($D2504,metadata!$B$2:$S$451,15,0)</f>
        <v>2.654722</v>
      </c>
      <c r="S2504" s="0" t="str">
        <f aca="false">VLOOKUP($D2504,metadata!$B$2:$S$451,16,0)</f>
        <v/>
      </c>
      <c r="T2504" s="0" t="str">
        <f aca="false">VLOOKUP($D2504,metadata!$B$2:$S$451,17,0)</f>
        <v/>
      </c>
      <c r="U2504" s="0" t="str">
        <f aca="false">VLOOKUP($D2504,metadata!$B$2:$S$451,18,0)</f>
        <v/>
      </c>
      <c r="V2504" s="0" t="n">
        <f aca="false">VLOOKUP($D2504,metadata!$B$2:$Z$451,19,0)</f>
        <v>200</v>
      </c>
      <c r="W2504" s="0" t="str">
        <f aca="false">VLOOKUP($D2504,metadata!$B$2:$Z$451,20,0)</f>
        <v>global average</v>
      </c>
      <c r="X2504" s="0" t="str">
        <f aca="false">VLOOKUP($D2504,metadata!$B$2:$Z$451,21,0)</f>
        <v/>
      </c>
      <c r="Y2504" s="0" t="str">
        <f aca="false">VLOOKUP($D2504,metadata!$B$2:$Z$451,22,0)</f>
        <v>56-2</v>
      </c>
      <c r="Z2504" s="0" t="str">
        <f aca="false">VLOOKUP($D2504,metadata!$B$2:$Z$451,23,0)</f>
        <v/>
      </c>
      <c r="AA2504" s="0" t="str">
        <f aca="false">VLOOKUP($D2504,metadata!$B$2:$Z$451,24,0)</f>
        <v/>
      </c>
      <c r="AB2504" s="0" t="str">
        <f aca="false">VLOOKUP($D2504,metadata!$B$2:$Z$451,25,0)</f>
        <v/>
      </c>
      <c r="AC2504" s="0" t="n">
        <v>12.0380579863242</v>
      </c>
      <c r="AD2504" s="0" t="n">
        <v>97.6688412727869</v>
      </c>
      <c r="AF2504" s="0" t="n">
        <f aca="false">IF(AE2504="",V2504,AE2504)</f>
        <v>200</v>
      </c>
      <c r="AG2504" s="0" t="n">
        <f aca="false">ROUND(AC2504,1)</f>
        <v>12</v>
      </c>
      <c r="AH2504" s="0" t="n">
        <v>1990</v>
      </c>
      <c r="AI2504" s="0" t="s">
        <v>37</v>
      </c>
      <c r="AJ2504" s="0" t="s">
        <v>37</v>
      </c>
    </row>
    <row r="2505" customFormat="false" ht="13.8" hidden="true" customHeight="false" outlineLevel="0" collapsed="false">
      <c r="C2505" s="0" t="n">
        <v>2515</v>
      </c>
      <c r="D2505" s="3" t="str">
        <f aca="false">VLOOKUP(C2505,$A$1:$B$451,2)</f>
        <v>56-K</v>
      </c>
      <c r="E2505" s="0" t="str">
        <f aca="false">VLOOKUP($D2505,metadata!$B$2:$S$451,2,0)</f>
        <v>VAZNUNES, M; KOVEOS, DS; VEERMAN, A</v>
      </c>
      <c r="F2505" s="0" t="str">
        <f aca="false">VLOOKUP($D2505,metadata!$B$2:$S$451,3,0)</f>
        <v>GEOGRAPHICAL VARIATION IN PHOTOPERIODIC INDUCTION OF DIAPAUSE IN THE SPIDER-MITE (TETRANYCHUS-URTICAE) - A CAUSAL RELATION BETWEEN CRITICAL NIGHT-LENGTH AND CIRCADIAN PERIOD</v>
      </c>
      <c r="G2505" s="0" t="str">
        <f aca="false">VLOOKUP($D2505,metadata!$B$2:$S$451,4,0)</f>
        <v>10.1177/074873049000500105</v>
      </c>
      <c r="H2505" s="0" t="str">
        <f aca="false">VLOOKUP($D2505,metadata!$B$2:$S$451,5,0)</f>
        <v>y</v>
      </c>
      <c r="I2505" s="0" t="str">
        <f aca="false">VLOOKUP($D2505,metadata!$B$2:$S$451,6,0)</f>
        <v>a</v>
      </c>
      <c r="J2505" s="0" t="str">
        <f aca="false">VLOOKUP($D2505,metadata!$B$2:$S$451,7,0)</f>
        <v>i</v>
      </c>
      <c r="K2505" s="0" t="n">
        <f aca="false">VLOOKUP($D2505,metadata!$B$2:$S$451,8,0)</f>
        <v>10</v>
      </c>
      <c r="L2505" s="0" t="n">
        <f aca="false">VLOOKUP($D2505,metadata!$B$2:$S$451,9,0)</f>
        <v>7</v>
      </c>
      <c r="M2505" s="0" t="str">
        <f aca="false">VLOOKUP($D2505,metadata!$B$2:$S$451,10,0)</f>
        <v/>
      </c>
      <c r="N2505" s="0" t="str">
        <f aca="false">VLOOKUP($D2505,metadata!$B$2:$S$451,11,0)</f>
        <v>Tetranychus urticae</v>
      </c>
      <c r="O2505" s="0" t="str">
        <f aca="false">VLOOKUP($D2505,metadata!$B$2:$S$451,12,0)</f>
        <v>Trombidiformes</v>
      </c>
      <c r="P2505" s="0" t="str">
        <f aca="false">VLOOKUP($D2505,metadata!$B$2:$S$451,13,0)</f>
        <v>K</v>
      </c>
      <c r="Q2505" s="0" t="n">
        <f aca="false">VLOOKUP($D2505,metadata!$B$2:$S$451,14,0)</f>
        <v>51.103333</v>
      </c>
      <c r="R2505" s="0" t="n">
        <f aca="false">VLOOKUP($D2505,metadata!$B$2:$S$451,15,0)</f>
        <v>2.654722</v>
      </c>
      <c r="S2505" s="0" t="str">
        <f aca="false">VLOOKUP($D2505,metadata!$B$2:$S$451,16,0)</f>
        <v/>
      </c>
      <c r="T2505" s="0" t="str">
        <f aca="false">VLOOKUP($D2505,metadata!$B$2:$S$451,17,0)</f>
        <v/>
      </c>
      <c r="U2505" s="0" t="str">
        <f aca="false">VLOOKUP($D2505,metadata!$B$2:$S$451,18,0)</f>
        <v/>
      </c>
      <c r="V2505" s="0" t="n">
        <f aca="false">VLOOKUP($D2505,metadata!$B$2:$Z$451,19,0)</f>
        <v>200</v>
      </c>
      <c r="W2505" s="0" t="str">
        <f aca="false">VLOOKUP($D2505,metadata!$B$2:$Z$451,20,0)</f>
        <v>global average</v>
      </c>
      <c r="X2505" s="0" t="str">
        <f aca="false">VLOOKUP($D2505,metadata!$B$2:$Z$451,21,0)</f>
        <v/>
      </c>
      <c r="Y2505" s="0" t="str">
        <f aca="false">VLOOKUP($D2505,metadata!$B$2:$Z$451,22,0)</f>
        <v>56-2</v>
      </c>
      <c r="Z2505" s="0" t="str">
        <f aca="false">VLOOKUP($D2505,metadata!$B$2:$Z$451,23,0)</f>
        <v/>
      </c>
      <c r="AA2505" s="0" t="str">
        <f aca="false">VLOOKUP($D2505,metadata!$B$2:$Z$451,24,0)</f>
        <v/>
      </c>
      <c r="AB2505" s="0" t="str">
        <f aca="false">VLOOKUP($D2505,metadata!$B$2:$Z$451,25,0)</f>
        <v/>
      </c>
      <c r="AC2505" s="0" t="n">
        <v>13.0572297326233</v>
      </c>
      <c r="AD2505" s="0" t="n">
        <v>88.6004482448502</v>
      </c>
      <c r="AF2505" s="0" t="n">
        <f aca="false">IF(AE2505="",V2505,AE2505)</f>
        <v>200</v>
      </c>
      <c r="AG2505" s="0" t="n">
        <v>13</v>
      </c>
      <c r="AH2505" s="0" t="n">
        <v>1990</v>
      </c>
      <c r="AI2505" s="0" t="s">
        <v>37</v>
      </c>
      <c r="AJ2505" s="0" t="s">
        <v>37</v>
      </c>
    </row>
    <row r="2506" customFormat="false" ht="13.8" hidden="true" customHeight="false" outlineLevel="0" collapsed="false">
      <c r="C2506" s="0" t="n">
        <v>2516</v>
      </c>
      <c r="D2506" s="3" t="str">
        <f aca="false">VLOOKUP(C2506,$A$1:$B$451,2)</f>
        <v>56-K</v>
      </c>
      <c r="E2506" s="0" t="str">
        <f aca="false">VLOOKUP($D2506,metadata!$B$2:$S$451,2,0)</f>
        <v>VAZNUNES, M; KOVEOS, DS; VEERMAN, A</v>
      </c>
      <c r="F2506" s="0" t="str">
        <f aca="false">VLOOKUP($D2506,metadata!$B$2:$S$451,3,0)</f>
        <v>GEOGRAPHICAL VARIATION IN PHOTOPERIODIC INDUCTION OF DIAPAUSE IN THE SPIDER-MITE (TETRANYCHUS-URTICAE) - A CAUSAL RELATION BETWEEN CRITICAL NIGHT-LENGTH AND CIRCADIAN PERIOD</v>
      </c>
      <c r="G2506" s="0" t="str">
        <f aca="false">VLOOKUP($D2506,metadata!$B$2:$S$451,4,0)</f>
        <v>10.1177/074873049000500105</v>
      </c>
      <c r="H2506" s="0" t="str">
        <f aca="false">VLOOKUP($D2506,metadata!$B$2:$S$451,5,0)</f>
        <v>y</v>
      </c>
      <c r="I2506" s="0" t="str">
        <f aca="false">VLOOKUP($D2506,metadata!$B$2:$S$451,6,0)</f>
        <v>a</v>
      </c>
      <c r="J2506" s="0" t="str">
        <f aca="false">VLOOKUP($D2506,metadata!$B$2:$S$451,7,0)</f>
        <v>i</v>
      </c>
      <c r="K2506" s="0" t="n">
        <f aca="false">VLOOKUP($D2506,metadata!$B$2:$S$451,8,0)</f>
        <v>10</v>
      </c>
      <c r="L2506" s="0" t="n">
        <f aca="false">VLOOKUP($D2506,metadata!$B$2:$S$451,9,0)</f>
        <v>7</v>
      </c>
      <c r="M2506" s="0" t="str">
        <f aca="false">VLOOKUP($D2506,metadata!$B$2:$S$451,10,0)</f>
        <v/>
      </c>
      <c r="N2506" s="0" t="str">
        <f aca="false">VLOOKUP($D2506,metadata!$B$2:$S$451,11,0)</f>
        <v>Tetranychus urticae</v>
      </c>
      <c r="O2506" s="0" t="str">
        <f aca="false">VLOOKUP($D2506,metadata!$B$2:$S$451,12,0)</f>
        <v>Trombidiformes</v>
      </c>
      <c r="P2506" s="0" t="str">
        <f aca="false">VLOOKUP($D2506,metadata!$B$2:$S$451,13,0)</f>
        <v>K</v>
      </c>
      <c r="Q2506" s="0" t="n">
        <f aca="false">VLOOKUP($D2506,metadata!$B$2:$S$451,14,0)</f>
        <v>51.103333</v>
      </c>
      <c r="R2506" s="0" t="n">
        <f aca="false">VLOOKUP($D2506,metadata!$B$2:$S$451,15,0)</f>
        <v>2.654722</v>
      </c>
      <c r="S2506" s="0" t="str">
        <f aca="false">VLOOKUP($D2506,metadata!$B$2:$S$451,16,0)</f>
        <v/>
      </c>
      <c r="T2506" s="0" t="str">
        <f aca="false">VLOOKUP($D2506,metadata!$B$2:$S$451,17,0)</f>
        <v/>
      </c>
      <c r="U2506" s="0" t="str">
        <f aca="false">VLOOKUP($D2506,metadata!$B$2:$S$451,18,0)</f>
        <v/>
      </c>
      <c r="V2506" s="0" t="n">
        <f aca="false">VLOOKUP($D2506,metadata!$B$2:$Z$451,19,0)</f>
        <v>200</v>
      </c>
      <c r="W2506" s="0" t="str">
        <f aca="false">VLOOKUP($D2506,metadata!$B$2:$Z$451,20,0)</f>
        <v>global average</v>
      </c>
      <c r="X2506" s="0" t="str">
        <f aca="false">VLOOKUP($D2506,metadata!$B$2:$Z$451,21,0)</f>
        <v/>
      </c>
      <c r="Y2506" s="0" t="str">
        <f aca="false">VLOOKUP($D2506,metadata!$B$2:$Z$451,22,0)</f>
        <v>56-2</v>
      </c>
      <c r="Z2506" s="0" t="str">
        <f aca="false">VLOOKUP($D2506,metadata!$B$2:$Z$451,23,0)</f>
        <v/>
      </c>
      <c r="AA2506" s="0" t="str">
        <f aca="false">VLOOKUP($D2506,metadata!$B$2:$Z$451,24,0)</f>
        <v/>
      </c>
      <c r="AB2506" s="0" t="str">
        <f aca="false">VLOOKUP($D2506,metadata!$B$2:$Z$451,25,0)</f>
        <v/>
      </c>
      <c r="AC2506" s="0" t="n">
        <v>13.5272872621375</v>
      </c>
      <c r="AD2506" s="0" t="n">
        <v>13.7649712352429</v>
      </c>
      <c r="AF2506" s="0" t="n">
        <f aca="false">IF(AE2506="",V2506,AE2506)</f>
        <v>200</v>
      </c>
      <c r="AG2506" s="0" t="n">
        <f aca="false">ROUND(AC2506,1)</f>
        <v>13.5</v>
      </c>
      <c r="AH2506" s="0" t="n">
        <v>1990</v>
      </c>
      <c r="AI2506" s="0" t="s">
        <v>37</v>
      </c>
      <c r="AJ2506" s="0" t="s">
        <v>37</v>
      </c>
    </row>
    <row r="2507" customFormat="false" ht="13.8" hidden="true" customHeight="false" outlineLevel="0" collapsed="false">
      <c r="C2507" s="0" t="n">
        <v>2517</v>
      </c>
      <c r="D2507" s="3" t="str">
        <f aca="false">VLOOKUP(C2507,$A$1:$B$451,2)</f>
        <v>56-K</v>
      </c>
      <c r="E2507" s="0" t="str">
        <f aca="false">VLOOKUP($D2507,metadata!$B$2:$S$451,2,0)</f>
        <v>VAZNUNES, M; KOVEOS, DS; VEERMAN, A</v>
      </c>
      <c r="F2507" s="0" t="str">
        <f aca="false">VLOOKUP($D2507,metadata!$B$2:$S$451,3,0)</f>
        <v>GEOGRAPHICAL VARIATION IN PHOTOPERIODIC INDUCTION OF DIAPAUSE IN THE SPIDER-MITE (TETRANYCHUS-URTICAE) - A CAUSAL RELATION BETWEEN CRITICAL NIGHT-LENGTH AND CIRCADIAN PERIOD</v>
      </c>
      <c r="G2507" s="0" t="str">
        <f aca="false">VLOOKUP($D2507,metadata!$B$2:$S$451,4,0)</f>
        <v>10.1177/074873049000500105</v>
      </c>
      <c r="H2507" s="0" t="str">
        <f aca="false">VLOOKUP($D2507,metadata!$B$2:$S$451,5,0)</f>
        <v>y</v>
      </c>
      <c r="I2507" s="0" t="str">
        <f aca="false">VLOOKUP($D2507,metadata!$B$2:$S$451,6,0)</f>
        <v>a</v>
      </c>
      <c r="J2507" s="0" t="str">
        <f aca="false">VLOOKUP($D2507,metadata!$B$2:$S$451,7,0)</f>
        <v>i</v>
      </c>
      <c r="K2507" s="0" t="n">
        <f aca="false">VLOOKUP($D2507,metadata!$B$2:$S$451,8,0)</f>
        <v>10</v>
      </c>
      <c r="L2507" s="0" t="n">
        <f aca="false">VLOOKUP($D2507,metadata!$B$2:$S$451,9,0)</f>
        <v>7</v>
      </c>
      <c r="M2507" s="0" t="str">
        <f aca="false">VLOOKUP($D2507,metadata!$B$2:$S$451,10,0)</f>
        <v/>
      </c>
      <c r="N2507" s="0" t="str">
        <f aca="false">VLOOKUP($D2507,metadata!$B$2:$S$451,11,0)</f>
        <v>Tetranychus urticae</v>
      </c>
      <c r="O2507" s="0" t="str">
        <f aca="false">VLOOKUP($D2507,metadata!$B$2:$S$451,12,0)</f>
        <v>Trombidiformes</v>
      </c>
      <c r="P2507" s="0" t="str">
        <f aca="false">VLOOKUP($D2507,metadata!$B$2:$S$451,13,0)</f>
        <v>K</v>
      </c>
      <c r="Q2507" s="0" t="n">
        <f aca="false">VLOOKUP($D2507,metadata!$B$2:$S$451,14,0)</f>
        <v>51.103333</v>
      </c>
      <c r="R2507" s="0" t="n">
        <f aca="false">VLOOKUP($D2507,metadata!$B$2:$S$451,15,0)</f>
        <v>2.654722</v>
      </c>
      <c r="S2507" s="0" t="str">
        <f aca="false">VLOOKUP($D2507,metadata!$B$2:$S$451,16,0)</f>
        <v/>
      </c>
      <c r="T2507" s="0" t="str">
        <f aca="false">VLOOKUP($D2507,metadata!$B$2:$S$451,17,0)</f>
        <v/>
      </c>
      <c r="U2507" s="0" t="str">
        <f aca="false">VLOOKUP($D2507,metadata!$B$2:$S$451,18,0)</f>
        <v/>
      </c>
      <c r="V2507" s="0" t="n">
        <f aca="false">VLOOKUP($D2507,metadata!$B$2:$Z$451,19,0)</f>
        <v>200</v>
      </c>
      <c r="W2507" s="0" t="str">
        <f aca="false">VLOOKUP($D2507,metadata!$B$2:$Z$451,20,0)</f>
        <v>global average</v>
      </c>
      <c r="X2507" s="0" t="str">
        <f aca="false">VLOOKUP($D2507,metadata!$B$2:$Z$451,21,0)</f>
        <v/>
      </c>
      <c r="Y2507" s="0" t="str">
        <f aca="false">VLOOKUP($D2507,metadata!$B$2:$Z$451,22,0)</f>
        <v>56-2</v>
      </c>
      <c r="Z2507" s="0" t="str">
        <f aca="false">VLOOKUP($D2507,metadata!$B$2:$Z$451,23,0)</f>
        <v/>
      </c>
      <c r="AA2507" s="0" t="str">
        <f aca="false">VLOOKUP($D2507,metadata!$B$2:$Z$451,24,0)</f>
        <v/>
      </c>
      <c r="AB2507" s="0" t="str">
        <f aca="false">VLOOKUP($D2507,metadata!$B$2:$Z$451,25,0)</f>
        <v/>
      </c>
      <c r="AC2507" s="0" t="n">
        <v>14.0122482191546</v>
      </c>
      <c r="AD2507" s="0" t="n">
        <v>3.13842771694911</v>
      </c>
      <c r="AF2507" s="0" t="n">
        <f aca="false">IF(AE2507="",V2507,AE2507)</f>
        <v>200</v>
      </c>
      <c r="AG2507" s="0" t="n">
        <f aca="false">ROUND(AC2507,1)</f>
        <v>14</v>
      </c>
      <c r="AH2507" s="0" t="n">
        <v>1990</v>
      </c>
      <c r="AI2507" s="0" t="s">
        <v>37</v>
      </c>
      <c r="AJ2507" s="0" t="s">
        <v>37</v>
      </c>
    </row>
    <row r="2508" customFormat="false" ht="13.8" hidden="true" customHeight="false" outlineLevel="0" collapsed="false">
      <c r="C2508" s="0" t="n">
        <v>2518</v>
      </c>
      <c r="D2508" s="3" t="str">
        <f aca="false">VLOOKUP(C2508,$A$1:$B$451,2)</f>
        <v>56-K</v>
      </c>
      <c r="E2508" s="0" t="str">
        <f aca="false">VLOOKUP($D2508,metadata!$B$2:$S$451,2,0)</f>
        <v>VAZNUNES, M; KOVEOS, DS; VEERMAN, A</v>
      </c>
      <c r="F2508" s="0" t="str">
        <f aca="false">VLOOKUP($D2508,metadata!$B$2:$S$451,3,0)</f>
        <v>GEOGRAPHICAL VARIATION IN PHOTOPERIODIC INDUCTION OF DIAPAUSE IN THE SPIDER-MITE (TETRANYCHUS-URTICAE) - A CAUSAL RELATION BETWEEN CRITICAL NIGHT-LENGTH AND CIRCADIAN PERIOD</v>
      </c>
      <c r="G2508" s="0" t="str">
        <f aca="false">VLOOKUP($D2508,metadata!$B$2:$S$451,4,0)</f>
        <v>10.1177/074873049000500105</v>
      </c>
      <c r="H2508" s="0" t="str">
        <f aca="false">VLOOKUP($D2508,metadata!$B$2:$S$451,5,0)</f>
        <v>y</v>
      </c>
      <c r="I2508" s="0" t="str">
        <f aca="false">VLOOKUP($D2508,metadata!$B$2:$S$451,6,0)</f>
        <v>a</v>
      </c>
      <c r="J2508" s="0" t="str">
        <f aca="false">VLOOKUP($D2508,metadata!$B$2:$S$451,7,0)</f>
        <v>i</v>
      </c>
      <c r="K2508" s="0" t="n">
        <f aca="false">VLOOKUP($D2508,metadata!$B$2:$S$451,8,0)</f>
        <v>10</v>
      </c>
      <c r="L2508" s="0" t="n">
        <f aca="false">VLOOKUP($D2508,metadata!$B$2:$S$451,9,0)</f>
        <v>7</v>
      </c>
      <c r="M2508" s="0" t="str">
        <f aca="false">VLOOKUP($D2508,metadata!$B$2:$S$451,10,0)</f>
        <v/>
      </c>
      <c r="N2508" s="0" t="str">
        <f aca="false">VLOOKUP($D2508,metadata!$B$2:$S$451,11,0)</f>
        <v>Tetranychus urticae</v>
      </c>
      <c r="O2508" s="0" t="str">
        <f aca="false">VLOOKUP($D2508,metadata!$B$2:$S$451,12,0)</f>
        <v>Trombidiformes</v>
      </c>
      <c r="P2508" s="0" t="str">
        <f aca="false">VLOOKUP($D2508,metadata!$B$2:$S$451,13,0)</f>
        <v>K</v>
      </c>
      <c r="Q2508" s="0" t="n">
        <f aca="false">VLOOKUP($D2508,metadata!$B$2:$S$451,14,0)</f>
        <v>51.103333</v>
      </c>
      <c r="R2508" s="0" t="n">
        <f aca="false">VLOOKUP($D2508,metadata!$B$2:$S$451,15,0)</f>
        <v>2.654722</v>
      </c>
      <c r="S2508" s="0" t="str">
        <f aca="false">VLOOKUP($D2508,metadata!$B$2:$S$451,16,0)</f>
        <v/>
      </c>
      <c r="T2508" s="0" t="str">
        <f aca="false">VLOOKUP($D2508,metadata!$B$2:$S$451,17,0)</f>
        <v/>
      </c>
      <c r="U2508" s="0" t="str">
        <f aca="false">VLOOKUP($D2508,metadata!$B$2:$S$451,18,0)</f>
        <v/>
      </c>
      <c r="V2508" s="0" t="n">
        <f aca="false">VLOOKUP($D2508,metadata!$B$2:$Z$451,19,0)</f>
        <v>200</v>
      </c>
      <c r="W2508" s="0" t="str">
        <f aca="false">VLOOKUP($D2508,metadata!$B$2:$Z$451,20,0)</f>
        <v>global average</v>
      </c>
      <c r="X2508" s="0" t="str">
        <f aca="false">VLOOKUP($D2508,metadata!$B$2:$Z$451,21,0)</f>
        <v/>
      </c>
      <c r="Y2508" s="0" t="str">
        <f aca="false">VLOOKUP($D2508,metadata!$B$2:$Z$451,22,0)</f>
        <v>56-2</v>
      </c>
      <c r="Z2508" s="0" t="str">
        <f aca="false">VLOOKUP($D2508,metadata!$B$2:$Z$451,23,0)</f>
        <v/>
      </c>
      <c r="AA2508" s="0" t="str">
        <f aca="false">VLOOKUP($D2508,metadata!$B$2:$Z$451,24,0)</f>
        <v/>
      </c>
      <c r="AB2508" s="0" t="str">
        <f aca="false">VLOOKUP($D2508,metadata!$B$2:$Z$451,25,0)</f>
        <v/>
      </c>
      <c r="AC2508" s="0" t="n">
        <v>14.522219525774</v>
      </c>
      <c r="AD2508" s="0" t="n">
        <v>0.264807069135372</v>
      </c>
      <c r="AF2508" s="0" t="n">
        <f aca="false">IF(AE2508="",V2508,AE2508)</f>
        <v>200</v>
      </c>
      <c r="AG2508" s="0" t="n">
        <f aca="false">ROUND(AC2508,1)</f>
        <v>14.5</v>
      </c>
      <c r="AH2508" s="0" t="n">
        <v>1990</v>
      </c>
      <c r="AI2508" s="0" t="s">
        <v>37</v>
      </c>
      <c r="AJ2508" s="0" t="s">
        <v>37</v>
      </c>
    </row>
    <row r="2509" customFormat="false" ht="13.8" hidden="true" customHeight="false" outlineLevel="0" collapsed="false">
      <c r="C2509" s="0" t="n">
        <v>2519</v>
      </c>
      <c r="D2509" s="3" t="str">
        <f aca="false">VLOOKUP(C2509,$A$1:$B$451,2)</f>
        <v>56-K</v>
      </c>
      <c r="E2509" s="0" t="str">
        <f aca="false">VLOOKUP($D2509,metadata!$B$2:$S$451,2,0)</f>
        <v>VAZNUNES, M; KOVEOS, DS; VEERMAN, A</v>
      </c>
      <c r="F2509" s="0" t="str">
        <f aca="false">VLOOKUP($D2509,metadata!$B$2:$S$451,3,0)</f>
        <v>GEOGRAPHICAL VARIATION IN PHOTOPERIODIC INDUCTION OF DIAPAUSE IN THE SPIDER-MITE (TETRANYCHUS-URTICAE) - A CAUSAL RELATION BETWEEN CRITICAL NIGHT-LENGTH AND CIRCADIAN PERIOD</v>
      </c>
      <c r="G2509" s="0" t="str">
        <f aca="false">VLOOKUP($D2509,metadata!$B$2:$S$451,4,0)</f>
        <v>10.1177/074873049000500105</v>
      </c>
      <c r="H2509" s="0" t="str">
        <f aca="false">VLOOKUP($D2509,metadata!$B$2:$S$451,5,0)</f>
        <v>y</v>
      </c>
      <c r="I2509" s="0" t="str">
        <f aca="false">VLOOKUP($D2509,metadata!$B$2:$S$451,6,0)</f>
        <v>a</v>
      </c>
      <c r="J2509" s="0" t="str">
        <f aca="false">VLOOKUP($D2509,metadata!$B$2:$S$451,7,0)</f>
        <v>i</v>
      </c>
      <c r="K2509" s="0" t="n">
        <f aca="false">VLOOKUP($D2509,metadata!$B$2:$S$451,8,0)</f>
        <v>10</v>
      </c>
      <c r="L2509" s="0" t="n">
        <f aca="false">VLOOKUP($D2509,metadata!$B$2:$S$451,9,0)</f>
        <v>7</v>
      </c>
      <c r="M2509" s="0" t="str">
        <f aca="false">VLOOKUP($D2509,metadata!$B$2:$S$451,10,0)</f>
        <v/>
      </c>
      <c r="N2509" s="0" t="str">
        <f aca="false">VLOOKUP($D2509,metadata!$B$2:$S$451,11,0)</f>
        <v>Tetranychus urticae</v>
      </c>
      <c r="O2509" s="0" t="str">
        <f aca="false">VLOOKUP($D2509,metadata!$B$2:$S$451,12,0)</f>
        <v>Trombidiformes</v>
      </c>
      <c r="P2509" s="0" t="str">
        <f aca="false">VLOOKUP($D2509,metadata!$B$2:$S$451,13,0)</f>
        <v>K</v>
      </c>
      <c r="Q2509" s="0" t="n">
        <f aca="false">VLOOKUP($D2509,metadata!$B$2:$S$451,14,0)</f>
        <v>51.103333</v>
      </c>
      <c r="R2509" s="0" t="n">
        <f aca="false">VLOOKUP($D2509,metadata!$B$2:$S$451,15,0)</f>
        <v>2.654722</v>
      </c>
      <c r="S2509" s="0" t="str">
        <f aca="false">VLOOKUP($D2509,metadata!$B$2:$S$451,16,0)</f>
        <v/>
      </c>
      <c r="T2509" s="0" t="str">
        <f aca="false">VLOOKUP($D2509,metadata!$B$2:$S$451,17,0)</f>
        <v/>
      </c>
      <c r="U2509" s="0" t="str">
        <f aca="false">VLOOKUP($D2509,metadata!$B$2:$S$451,18,0)</f>
        <v/>
      </c>
      <c r="V2509" s="0" t="n">
        <f aca="false">VLOOKUP($D2509,metadata!$B$2:$Z$451,19,0)</f>
        <v>200</v>
      </c>
      <c r="W2509" s="0" t="str">
        <f aca="false">VLOOKUP($D2509,metadata!$B$2:$Z$451,20,0)</f>
        <v>global average</v>
      </c>
      <c r="X2509" s="0" t="str">
        <f aca="false">VLOOKUP($D2509,metadata!$B$2:$Z$451,21,0)</f>
        <v/>
      </c>
      <c r="Y2509" s="0" t="str">
        <f aca="false">VLOOKUP($D2509,metadata!$B$2:$Z$451,22,0)</f>
        <v>56-2</v>
      </c>
      <c r="Z2509" s="0" t="str">
        <f aca="false">VLOOKUP($D2509,metadata!$B$2:$Z$451,23,0)</f>
        <v/>
      </c>
      <c r="AA2509" s="0" t="str">
        <f aca="false">VLOOKUP($D2509,metadata!$B$2:$Z$451,24,0)</f>
        <v/>
      </c>
      <c r="AB2509" s="0" t="str">
        <f aca="false">VLOOKUP($D2509,metadata!$B$2:$Z$451,25,0)</f>
        <v/>
      </c>
      <c r="AC2509" s="0" t="n">
        <v>14.9864527272986</v>
      </c>
      <c r="AD2509" s="0" t="n">
        <v>0.336183637635457</v>
      </c>
      <c r="AF2509" s="0" t="n">
        <f aca="false">IF(AE2509="",V2509,AE2509)</f>
        <v>200</v>
      </c>
      <c r="AG2509" s="0" t="n">
        <f aca="false">ROUND(AC2509,1)</f>
        <v>15</v>
      </c>
      <c r="AH2509" s="0" t="n">
        <v>1990</v>
      </c>
      <c r="AI2509" s="0" t="s">
        <v>37</v>
      </c>
      <c r="AJ2509" s="0" t="s">
        <v>37</v>
      </c>
    </row>
    <row r="2510" customFormat="false" ht="13.8" hidden="true" customHeight="false" outlineLevel="0" collapsed="false">
      <c r="C2510" s="0" t="n">
        <v>2520</v>
      </c>
      <c r="D2510" s="3" t="str">
        <f aca="false">VLOOKUP(C2510,$A$1:$B$451,2)</f>
        <v>56-K</v>
      </c>
      <c r="E2510" s="0" t="str">
        <f aca="false">VLOOKUP($D2510,metadata!$B$2:$S$451,2,0)</f>
        <v>VAZNUNES, M; KOVEOS, DS; VEERMAN, A</v>
      </c>
      <c r="F2510" s="0" t="str">
        <f aca="false">VLOOKUP($D2510,metadata!$B$2:$S$451,3,0)</f>
        <v>GEOGRAPHICAL VARIATION IN PHOTOPERIODIC INDUCTION OF DIAPAUSE IN THE SPIDER-MITE (TETRANYCHUS-URTICAE) - A CAUSAL RELATION BETWEEN CRITICAL NIGHT-LENGTH AND CIRCADIAN PERIOD</v>
      </c>
      <c r="G2510" s="0" t="str">
        <f aca="false">VLOOKUP($D2510,metadata!$B$2:$S$451,4,0)</f>
        <v>10.1177/074873049000500105</v>
      </c>
      <c r="H2510" s="0" t="str">
        <f aca="false">VLOOKUP($D2510,metadata!$B$2:$S$451,5,0)</f>
        <v>y</v>
      </c>
      <c r="I2510" s="0" t="str">
        <f aca="false">VLOOKUP($D2510,metadata!$B$2:$S$451,6,0)</f>
        <v>a</v>
      </c>
      <c r="J2510" s="0" t="str">
        <f aca="false">VLOOKUP($D2510,metadata!$B$2:$S$451,7,0)</f>
        <v>i</v>
      </c>
      <c r="K2510" s="0" t="n">
        <f aca="false">VLOOKUP($D2510,metadata!$B$2:$S$451,8,0)</f>
        <v>10</v>
      </c>
      <c r="L2510" s="0" t="n">
        <f aca="false">VLOOKUP($D2510,metadata!$B$2:$S$451,9,0)</f>
        <v>7</v>
      </c>
      <c r="M2510" s="0" t="str">
        <f aca="false">VLOOKUP($D2510,metadata!$B$2:$S$451,10,0)</f>
        <v/>
      </c>
      <c r="N2510" s="0" t="str">
        <f aca="false">VLOOKUP($D2510,metadata!$B$2:$S$451,11,0)</f>
        <v>Tetranychus urticae</v>
      </c>
      <c r="O2510" s="0" t="str">
        <f aca="false">VLOOKUP($D2510,metadata!$B$2:$S$451,12,0)</f>
        <v>Trombidiformes</v>
      </c>
      <c r="P2510" s="0" t="str">
        <f aca="false">VLOOKUP($D2510,metadata!$B$2:$S$451,13,0)</f>
        <v>K</v>
      </c>
      <c r="Q2510" s="0" t="n">
        <f aca="false">VLOOKUP($D2510,metadata!$B$2:$S$451,14,0)</f>
        <v>51.103333</v>
      </c>
      <c r="R2510" s="0" t="n">
        <f aca="false">VLOOKUP($D2510,metadata!$B$2:$S$451,15,0)</f>
        <v>2.654722</v>
      </c>
      <c r="S2510" s="0" t="str">
        <f aca="false">VLOOKUP($D2510,metadata!$B$2:$S$451,16,0)</f>
        <v/>
      </c>
      <c r="T2510" s="0" t="str">
        <f aca="false">VLOOKUP($D2510,metadata!$B$2:$S$451,17,0)</f>
        <v/>
      </c>
      <c r="U2510" s="0" t="str">
        <f aca="false">VLOOKUP($D2510,metadata!$B$2:$S$451,18,0)</f>
        <v/>
      </c>
      <c r="V2510" s="0" t="n">
        <f aca="false">VLOOKUP($D2510,metadata!$B$2:$Z$451,19,0)</f>
        <v>200</v>
      </c>
      <c r="W2510" s="0" t="str">
        <f aca="false">VLOOKUP($D2510,metadata!$B$2:$Z$451,20,0)</f>
        <v>global average</v>
      </c>
      <c r="X2510" s="0" t="str">
        <f aca="false">VLOOKUP($D2510,metadata!$B$2:$Z$451,21,0)</f>
        <v/>
      </c>
      <c r="Y2510" s="0" t="str">
        <f aca="false">VLOOKUP($D2510,metadata!$B$2:$Z$451,22,0)</f>
        <v>56-2</v>
      </c>
      <c r="Z2510" s="0" t="str">
        <f aca="false">VLOOKUP($D2510,metadata!$B$2:$Z$451,23,0)</f>
        <v/>
      </c>
      <c r="AA2510" s="0" t="str">
        <f aca="false">VLOOKUP($D2510,metadata!$B$2:$Z$451,24,0)</f>
        <v/>
      </c>
      <c r="AB2510" s="0" t="str">
        <f aca="false">VLOOKUP($D2510,metadata!$B$2:$Z$451,25,0)</f>
        <v/>
      </c>
      <c r="AC2510" s="0" t="n">
        <v>18.0270945454026</v>
      </c>
      <c r="AD2510" s="0" t="n">
        <v>0.434683302165581</v>
      </c>
      <c r="AF2510" s="0" t="n">
        <f aca="false">IF(AE2510="",V2510,AE2510)</f>
        <v>200</v>
      </c>
      <c r="AG2510" s="0" t="n">
        <f aca="false">ROUND(AC2510,1)</f>
        <v>18</v>
      </c>
      <c r="AH2510" s="0" t="n">
        <v>1990</v>
      </c>
      <c r="AI2510" s="0" t="s">
        <v>37</v>
      </c>
      <c r="AJ2510" s="0" t="s">
        <v>37</v>
      </c>
    </row>
    <row r="2511" customFormat="false" ht="13.8" hidden="true" customHeight="false" outlineLevel="0" collapsed="false">
      <c r="C2511" s="0" t="n">
        <v>2521</v>
      </c>
      <c r="D2511" s="3" t="str">
        <f aca="false">VLOOKUP(C2511,$A$1:$B$451,2)</f>
        <v>56-S1</v>
      </c>
      <c r="E2511" s="0" t="str">
        <f aca="false">VLOOKUP($D2511,metadata!$B$2:$S$451,2,0)</f>
        <v>VAZNUNES, M; KOVEOS, DS; VEERMAN, A</v>
      </c>
      <c r="F2511" s="0" t="str">
        <f aca="false">VLOOKUP($D2511,metadata!$B$2:$S$451,3,0)</f>
        <v>GEOGRAPHICAL VARIATION IN PHOTOPERIODIC INDUCTION OF DIAPAUSE IN THE SPIDER-MITE (TETRANYCHUS-URTICAE) - A CAUSAL RELATION BETWEEN CRITICAL NIGHT-LENGTH AND CIRCADIAN PERIOD</v>
      </c>
      <c r="G2511" s="0" t="str">
        <f aca="false">VLOOKUP($D2511,metadata!$B$2:$S$451,4,0)</f>
        <v>10.1177/074873049000500105</v>
      </c>
      <c r="H2511" s="0" t="str">
        <f aca="false">VLOOKUP($D2511,metadata!$B$2:$S$451,5,0)</f>
        <v>y</v>
      </c>
      <c r="I2511" s="0" t="str">
        <f aca="false">VLOOKUP($D2511,metadata!$B$2:$S$451,6,0)</f>
        <v>a</v>
      </c>
      <c r="J2511" s="0" t="str">
        <f aca="false">VLOOKUP($D2511,metadata!$B$2:$S$451,7,0)</f>
        <v>i</v>
      </c>
      <c r="K2511" s="0" t="n">
        <f aca="false">VLOOKUP($D2511,metadata!$B$2:$S$451,8,0)</f>
        <v>10</v>
      </c>
      <c r="L2511" s="0" t="n">
        <f aca="false">VLOOKUP($D2511,metadata!$B$2:$S$451,9,0)</f>
        <v>7</v>
      </c>
      <c r="M2511" s="0" t="str">
        <f aca="false">VLOOKUP($D2511,metadata!$B$2:$S$451,10,0)</f>
        <v/>
      </c>
      <c r="N2511" s="0" t="str">
        <f aca="false">VLOOKUP($D2511,metadata!$B$2:$S$451,11,0)</f>
        <v>Tetranychus urticae</v>
      </c>
      <c r="O2511" s="0" t="str">
        <f aca="false">VLOOKUP($D2511,metadata!$B$2:$S$451,12,0)</f>
        <v>Trombidiformes</v>
      </c>
      <c r="P2511" s="0" t="str">
        <f aca="false">VLOOKUP($D2511,metadata!$B$2:$S$451,13,0)</f>
        <v>S1</v>
      </c>
      <c r="Q2511" s="0" t="n">
        <f aca="false">VLOOKUP($D2511,metadata!$B$2:$S$451,14,0)</f>
        <v>46.749995</v>
      </c>
      <c r="R2511" s="0" t="n">
        <f aca="false">VLOOKUP($D2511,metadata!$B$2:$S$451,15,0)</f>
        <v>10.066666</v>
      </c>
      <c r="S2511" s="0" t="str">
        <f aca="false">VLOOKUP($D2511,metadata!$B$2:$S$451,16,0)</f>
        <v/>
      </c>
      <c r="T2511" s="0" t="n">
        <f aca="false">VLOOKUP($D2511,metadata!$B$2:$S$451,17,0)</f>
        <v>1450</v>
      </c>
      <c r="U2511" s="0" t="str">
        <f aca="false">VLOOKUP($D2511,metadata!$B$2:$S$451,18,0)</f>
        <v/>
      </c>
      <c r="V2511" s="0" t="n">
        <f aca="false">VLOOKUP($D2511,metadata!$B$2:$Z$451,19,0)</f>
        <v>200</v>
      </c>
      <c r="W2511" s="0" t="str">
        <f aca="false">VLOOKUP($D2511,metadata!$B$2:$Z$451,20,0)</f>
        <v>global average</v>
      </c>
      <c r="X2511" s="0" t="str">
        <f aca="false">VLOOKUP($D2511,metadata!$B$2:$Z$451,21,0)</f>
        <v/>
      </c>
      <c r="Y2511" s="0" t="str">
        <f aca="false">VLOOKUP($D2511,metadata!$B$2:$Z$451,22,0)</f>
        <v>56-3</v>
      </c>
      <c r="Z2511" s="0" t="str">
        <f aca="false">VLOOKUP($D2511,metadata!$B$2:$Z$451,23,0)</f>
        <v/>
      </c>
      <c r="AA2511" s="0" t="str">
        <f aca="false">VLOOKUP($D2511,metadata!$B$2:$Z$451,24,0)</f>
        <v/>
      </c>
      <c r="AB2511" s="0" t="str">
        <f aca="false">VLOOKUP($D2511,metadata!$B$2:$Z$451,25,0)</f>
        <v/>
      </c>
      <c r="AC2511" s="0" t="n">
        <v>12.0629921259842</v>
      </c>
      <c r="AD2511" s="0" t="n">
        <v>99.6372644430682</v>
      </c>
      <c r="AF2511" s="0" t="n">
        <f aca="false">IF(AE2511="",V2511,AE2511)</f>
        <v>200</v>
      </c>
      <c r="AG2511" s="0" t="n">
        <v>12</v>
      </c>
      <c r="AH2511" s="0" t="n">
        <v>1990</v>
      </c>
      <c r="AI2511" s="0" t="s">
        <v>37</v>
      </c>
      <c r="AJ2511" s="0" t="s">
        <v>37</v>
      </c>
    </row>
    <row r="2512" customFormat="false" ht="13.8" hidden="true" customHeight="false" outlineLevel="0" collapsed="false">
      <c r="C2512" s="0" t="n">
        <v>2522</v>
      </c>
      <c r="D2512" s="3" t="str">
        <f aca="false">VLOOKUP(C2512,$A$1:$B$451,2)</f>
        <v>56-S1</v>
      </c>
      <c r="E2512" s="0" t="str">
        <f aca="false">VLOOKUP($D2512,metadata!$B$2:$S$451,2,0)</f>
        <v>VAZNUNES, M; KOVEOS, DS; VEERMAN, A</v>
      </c>
      <c r="F2512" s="0" t="str">
        <f aca="false">VLOOKUP($D2512,metadata!$B$2:$S$451,3,0)</f>
        <v>GEOGRAPHICAL VARIATION IN PHOTOPERIODIC INDUCTION OF DIAPAUSE IN THE SPIDER-MITE (TETRANYCHUS-URTICAE) - A CAUSAL RELATION BETWEEN CRITICAL NIGHT-LENGTH AND CIRCADIAN PERIOD</v>
      </c>
      <c r="G2512" s="0" t="str">
        <f aca="false">VLOOKUP($D2512,metadata!$B$2:$S$451,4,0)</f>
        <v>10.1177/074873049000500105</v>
      </c>
      <c r="H2512" s="0" t="str">
        <f aca="false">VLOOKUP($D2512,metadata!$B$2:$S$451,5,0)</f>
        <v>y</v>
      </c>
      <c r="I2512" s="0" t="str">
        <f aca="false">VLOOKUP($D2512,metadata!$B$2:$S$451,6,0)</f>
        <v>a</v>
      </c>
      <c r="J2512" s="0" t="str">
        <f aca="false">VLOOKUP($D2512,metadata!$B$2:$S$451,7,0)</f>
        <v>i</v>
      </c>
      <c r="K2512" s="0" t="n">
        <f aca="false">VLOOKUP($D2512,metadata!$B$2:$S$451,8,0)</f>
        <v>10</v>
      </c>
      <c r="L2512" s="0" t="n">
        <f aca="false">VLOOKUP($D2512,metadata!$B$2:$S$451,9,0)</f>
        <v>7</v>
      </c>
      <c r="M2512" s="0" t="str">
        <f aca="false">VLOOKUP($D2512,metadata!$B$2:$S$451,10,0)</f>
        <v/>
      </c>
      <c r="N2512" s="0" t="str">
        <f aca="false">VLOOKUP($D2512,metadata!$B$2:$S$451,11,0)</f>
        <v>Tetranychus urticae</v>
      </c>
      <c r="O2512" s="0" t="str">
        <f aca="false">VLOOKUP($D2512,metadata!$B$2:$S$451,12,0)</f>
        <v>Trombidiformes</v>
      </c>
      <c r="P2512" s="0" t="str">
        <f aca="false">VLOOKUP($D2512,metadata!$B$2:$S$451,13,0)</f>
        <v>S1</v>
      </c>
      <c r="Q2512" s="0" t="n">
        <f aca="false">VLOOKUP($D2512,metadata!$B$2:$S$451,14,0)</f>
        <v>46.749995</v>
      </c>
      <c r="R2512" s="0" t="n">
        <f aca="false">VLOOKUP($D2512,metadata!$B$2:$S$451,15,0)</f>
        <v>10.066666</v>
      </c>
      <c r="S2512" s="0" t="str">
        <f aca="false">VLOOKUP($D2512,metadata!$B$2:$S$451,16,0)</f>
        <v/>
      </c>
      <c r="T2512" s="0" t="n">
        <f aca="false">VLOOKUP($D2512,metadata!$B$2:$S$451,17,0)</f>
        <v>1450</v>
      </c>
      <c r="U2512" s="0" t="str">
        <f aca="false">VLOOKUP($D2512,metadata!$B$2:$S$451,18,0)</f>
        <v/>
      </c>
      <c r="V2512" s="0" t="n">
        <f aca="false">VLOOKUP($D2512,metadata!$B$2:$Z$451,19,0)</f>
        <v>200</v>
      </c>
      <c r="W2512" s="0" t="str">
        <f aca="false">VLOOKUP($D2512,metadata!$B$2:$Z$451,20,0)</f>
        <v>global average</v>
      </c>
      <c r="X2512" s="0" t="str">
        <f aca="false">VLOOKUP($D2512,metadata!$B$2:$Z$451,21,0)</f>
        <v/>
      </c>
      <c r="Y2512" s="0" t="str">
        <f aca="false">VLOOKUP($D2512,metadata!$B$2:$Z$451,22,0)</f>
        <v>56-3</v>
      </c>
      <c r="Z2512" s="0" t="str">
        <f aca="false">VLOOKUP($D2512,metadata!$B$2:$Z$451,23,0)</f>
        <v/>
      </c>
      <c r="AA2512" s="0" t="str">
        <f aca="false">VLOOKUP($D2512,metadata!$B$2:$Z$451,24,0)</f>
        <v/>
      </c>
      <c r="AB2512" s="0" t="str">
        <f aca="false">VLOOKUP($D2512,metadata!$B$2:$Z$451,25,0)</f>
        <v/>
      </c>
      <c r="AC2512" s="0" t="n">
        <v>13.1023622047244</v>
      </c>
      <c r="AD2512" s="0" t="n">
        <v>100.206434869798</v>
      </c>
      <c r="AF2512" s="0" t="n">
        <f aca="false">IF(AE2512="",V2512,AE2512)</f>
        <v>200</v>
      </c>
      <c r="AG2512" s="0" t="n">
        <v>13</v>
      </c>
      <c r="AH2512" s="0" t="n">
        <v>1990</v>
      </c>
      <c r="AI2512" s="0" t="s">
        <v>37</v>
      </c>
      <c r="AJ2512" s="0" t="s">
        <v>37</v>
      </c>
    </row>
    <row r="2513" customFormat="false" ht="13.8" hidden="true" customHeight="false" outlineLevel="0" collapsed="false">
      <c r="C2513" s="0" t="n">
        <v>2523</v>
      </c>
      <c r="D2513" s="3" t="str">
        <f aca="false">VLOOKUP(C2513,$A$1:$B$451,2)</f>
        <v>56-S1</v>
      </c>
      <c r="E2513" s="0" t="str">
        <f aca="false">VLOOKUP($D2513,metadata!$B$2:$S$451,2,0)</f>
        <v>VAZNUNES, M; KOVEOS, DS; VEERMAN, A</v>
      </c>
      <c r="F2513" s="0" t="str">
        <f aca="false">VLOOKUP($D2513,metadata!$B$2:$S$451,3,0)</f>
        <v>GEOGRAPHICAL VARIATION IN PHOTOPERIODIC INDUCTION OF DIAPAUSE IN THE SPIDER-MITE (TETRANYCHUS-URTICAE) - A CAUSAL RELATION BETWEEN CRITICAL NIGHT-LENGTH AND CIRCADIAN PERIOD</v>
      </c>
      <c r="G2513" s="0" t="str">
        <f aca="false">VLOOKUP($D2513,metadata!$B$2:$S$451,4,0)</f>
        <v>10.1177/074873049000500105</v>
      </c>
      <c r="H2513" s="0" t="str">
        <f aca="false">VLOOKUP($D2513,metadata!$B$2:$S$451,5,0)</f>
        <v>y</v>
      </c>
      <c r="I2513" s="0" t="str">
        <f aca="false">VLOOKUP($D2513,metadata!$B$2:$S$451,6,0)</f>
        <v>a</v>
      </c>
      <c r="J2513" s="0" t="str">
        <f aca="false">VLOOKUP($D2513,metadata!$B$2:$S$451,7,0)</f>
        <v>i</v>
      </c>
      <c r="K2513" s="0" t="n">
        <f aca="false">VLOOKUP($D2513,metadata!$B$2:$S$451,8,0)</f>
        <v>10</v>
      </c>
      <c r="L2513" s="0" t="n">
        <f aca="false">VLOOKUP($D2513,metadata!$B$2:$S$451,9,0)</f>
        <v>7</v>
      </c>
      <c r="M2513" s="0" t="str">
        <f aca="false">VLOOKUP($D2513,metadata!$B$2:$S$451,10,0)</f>
        <v/>
      </c>
      <c r="N2513" s="0" t="str">
        <f aca="false">VLOOKUP($D2513,metadata!$B$2:$S$451,11,0)</f>
        <v>Tetranychus urticae</v>
      </c>
      <c r="O2513" s="0" t="str">
        <f aca="false">VLOOKUP($D2513,metadata!$B$2:$S$451,12,0)</f>
        <v>Trombidiformes</v>
      </c>
      <c r="P2513" s="0" t="str">
        <f aca="false">VLOOKUP($D2513,metadata!$B$2:$S$451,13,0)</f>
        <v>S1</v>
      </c>
      <c r="Q2513" s="0" t="n">
        <f aca="false">VLOOKUP($D2513,metadata!$B$2:$S$451,14,0)</f>
        <v>46.749995</v>
      </c>
      <c r="R2513" s="0" t="n">
        <f aca="false">VLOOKUP($D2513,metadata!$B$2:$S$451,15,0)</f>
        <v>10.066666</v>
      </c>
      <c r="S2513" s="0" t="str">
        <f aca="false">VLOOKUP($D2513,metadata!$B$2:$S$451,16,0)</f>
        <v/>
      </c>
      <c r="T2513" s="0" t="n">
        <f aca="false">VLOOKUP($D2513,metadata!$B$2:$S$451,17,0)</f>
        <v>1450</v>
      </c>
      <c r="U2513" s="0" t="str">
        <f aca="false">VLOOKUP($D2513,metadata!$B$2:$S$451,18,0)</f>
        <v/>
      </c>
      <c r="V2513" s="0" t="n">
        <f aca="false">VLOOKUP($D2513,metadata!$B$2:$Z$451,19,0)</f>
        <v>200</v>
      </c>
      <c r="W2513" s="0" t="str">
        <f aca="false">VLOOKUP($D2513,metadata!$B$2:$Z$451,20,0)</f>
        <v>global average</v>
      </c>
      <c r="X2513" s="0" t="str">
        <f aca="false">VLOOKUP($D2513,metadata!$B$2:$Z$451,21,0)</f>
        <v/>
      </c>
      <c r="Y2513" s="0" t="str">
        <f aca="false">VLOOKUP($D2513,metadata!$B$2:$Z$451,22,0)</f>
        <v>56-3</v>
      </c>
      <c r="Z2513" s="0" t="str">
        <f aca="false">VLOOKUP($D2513,metadata!$B$2:$Z$451,23,0)</f>
        <v/>
      </c>
      <c r="AA2513" s="0" t="str">
        <f aca="false">VLOOKUP($D2513,metadata!$B$2:$Z$451,24,0)</f>
        <v/>
      </c>
      <c r="AB2513" s="0" t="str">
        <f aca="false">VLOOKUP($D2513,metadata!$B$2:$Z$451,25,0)</f>
        <v/>
      </c>
      <c r="AC2513" s="0" t="n">
        <v>14.0708661417322</v>
      </c>
      <c r="AD2513" s="0" t="n">
        <v>98.1406116370285</v>
      </c>
      <c r="AF2513" s="0" t="n">
        <f aca="false">IF(AE2513="",V2513,AE2513)</f>
        <v>200</v>
      </c>
      <c r="AG2513" s="0" t="n">
        <v>14</v>
      </c>
      <c r="AH2513" s="0" t="n">
        <v>1990</v>
      </c>
      <c r="AI2513" s="0" t="s">
        <v>37</v>
      </c>
      <c r="AJ2513" s="0" t="s">
        <v>37</v>
      </c>
    </row>
    <row r="2514" customFormat="false" ht="13.8" hidden="true" customHeight="false" outlineLevel="0" collapsed="false">
      <c r="C2514" s="0" t="n">
        <v>2524</v>
      </c>
      <c r="D2514" s="3" t="str">
        <f aca="false">VLOOKUP(C2514,$A$1:$B$451,2)</f>
        <v>56-S1</v>
      </c>
      <c r="E2514" s="0" t="str">
        <f aca="false">VLOOKUP($D2514,metadata!$B$2:$S$451,2,0)</f>
        <v>VAZNUNES, M; KOVEOS, DS; VEERMAN, A</v>
      </c>
      <c r="F2514" s="0" t="str">
        <f aca="false">VLOOKUP($D2514,metadata!$B$2:$S$451,3,0)</f>
        <v>GEOGRAPHICAL VARIATION IN PHOTOPERIODIC INDUCTION OF DIAPAUSE IN THE SPIDER-MITE (TETRANYCHUS-URTICAE) - A CAUSAL RELATION BETWEEN CRITICAL NIGHT-LENGTH AND CIRCADIAN PERIOD</v>
      </c>
      <c r="G2514" s="0" t="str">
        <f aca="false">VLOOKUP($D2514,metadata!$B$2:$S$451,4,0)</f>
        <v>10.1177/074873049000500105</v>
      </c>
      <c r="H2514" s="0" t="str">
        <f aca="false">VLOOKUP($D2514,metadata!$B$2:$S$451,5,0)</f>
        <v>y</v>
      </c>
      <c r="I2514" s="0" t="str">
        <f aca="false">VLOOKUP($D2514,metadata!$B$2:$S$451,6,0)</f>
        <v>a</v>
      </c>
      <c r="J2514" s="0" t="str">
        <f aca="false">VLOOKUP($D2514,metadata!$B$2:$S$451,7,0)</f>
        <v>i</v>
      </c>
      <c r="K2514" s="0" t="n">
        <f aca="false">VLOOKUP($D2514,metadata!$B$2:$S$451,8,0)</f>
        <v>10</v>
      </c>
      <c r="L2514" s="0" t="n">
        <f aca="false">VLOOKUP($D2514,metadata!$B$2:$S$451,9,0)</f>
        <v>7</v>
      </c>
      <c r="M2514" s="0" t="str">
        <f aca="false">VLOOKUP($D2514,metadata!$B$2:$S$451,10,0)</f>
        <v/>
      </c>
      <c r="N2514" s="0" t="str">
        <f aca="false">VLOOKUP($D2514,metadata!$B$2:$S$451,11,0)</f>
        <v>Tetranychus urticae</v>
      </c>
      <c r="O2514" s="0" t="str">
        <f aca="false">VLOOKUP($D2514,metadata!$B$2:$S$451,12,0)</f>
        <v>Trombidiformes</v>
      </c>
      <c r="P2514" s="0" t="str">
        <f aca="false">VLOOKUP($D2514,metadata!$B$2:$S$451,13,0)</f>
        <v>S1</v>
      </c>
      <c r="Q2514" s="0" t="n">
        <f aca="false">VLOOKUP($D2514,metadata!$B$2:$S$451,14,0)</f>
        <v>46.749995</v>
      </c>
      <c r="R2514" s="0" t="n">
        <f aca="false">VLOOKUP($D2514,metadata!$B$2:$S$451,15,0)</f>
        <v>10.066666</v>
      </c>
      <c r="S2514" s="0" t="str">
        <f aca="false">VLOOKUP($D2514,metadata!$B$2:$S$451,16,0)</f>
        <v/>
      </c>
      <c r="T2514" s="0" t="n">
        <f aca="false">VLOOKUP($D2514,metadata!$B$2:$S$451,17,0)</f>
        <v>1450</v>
      </c>
      <c r="U2514" s="0" t="str">
        <f aca="false">VLOOKUP($D2514,metadata!$B$2:$S$451,18,0)</f>
        <v/>
      </c>
      <c r="V2514" s="0" t="n">
        <f aca="false">VLOOKUP($D2514,metadata!$B$2:$Z$451,19,0)</f>
        <v>200</v>
      </c>
      <c r="W2514" s="0" t="str">
        <f aca="false">VLOOKUP($D2514,metadata!$B$2:$Z$451,20,0)</f>
        <v>global average</v>
      </c>
      <c r="X2514" s="0" t="str">
        <f aca="false">VLOOKUP($D2514,metadata!$B$2:$Z$451,21,0)</f>
        <v/>
      </c>
      <c r="Y2514" s="0" t="str">
        <f aca="false">VLOOKUP($D2514,metadata!$B$2:$Z$451,22,0)</f>
        <v>56-3</v>
      </c>
      <c r="Z2514" s="0" t="str">
        <f aca="false">VLOOKUP($D2514,metadata!$B$2:$Z$451,23,0)</f>
        <v/>
      </c>
      <c r="AA2514" s="0" t="str">
        <f aca="false">VLOOKUP($D2514,metadata!$B$2:$Z$451,24,0)</f>
        <v/>
      </c>
      <c r="AB2514" s="0" t="str">
        <f aca="false">VLOOKUP($D2514,metadata!$B$2:$Z$451,25,0)</f>
        <v/>
      </c>
      <c r="AC2514" s="0" t="n">
        <v>15.0393700787401</v>
      </c>
      <c r="AD2514" s="0" t="n">
        <v>94.5766610634344</v>
      </c>
      <c r="AF2514" s="0" t="n">
        <f aca="false">IF(AE2514="",V2514,AE2514)</f>
        <v>200</v>
      </c>
      <c r="AG2514" s="0" t="n">
        <f aca="false">ROUND(AC2514,1)</f>
        <v>15</v>
      </c>
      <c r="AH2514" s="0" t="n">
        <v>1990</v>
      </c>
      <c r="AI2514" s="0" t="s">
        <v>37</v>
      </c>
      <c r="AJ2514" s="0" t="s">
        <v>37</v>
      </c>
    </row>
    <row r="2515" customFormat="false" ht="13.8" hidden="true" customHeight="false" outlineLevel="0" collapsed="false">
      <c r="C2515" s="0" t="n">
        <v>2525</v>
      </c>
      <c r="D2515" s="3" t="str">
        <f aca="false">VLOOKUP(C2515,$A$1:$B$451,2)</f>
        <v>56-S1</v>
      </c>
      <c r="E2515" s="0" t="str">
        <f aca="false">VLOOKUP($D2515,metadata!$B$2:$S$451,2,0)</f>
        <v>VAZNUNES, M; KOVEOS, DS; VEERMAN, A</v>
      </c>
      <c r="F2515" s="0" t="str">
        <f aca="false">VLOOKUP($D2515,metadata!$B$2:$S$451,3,0)</f>
        <v>GEOGRAPHICAL VARIATION IN PHOTOPERIODIC INDUCTION OF DIAPAUSE IN THE SPIDER-MITE (TETRANYCHUS-URTICAE) - A CAUSAL RELATION BETWEEN CRITICAL NIGHT-LENGTH AND CIRCADIAN PERIOD</v>
      </c>
      <c r="G2515" s="0" t="str">
        <f aca="false">VLOOKUP($D2515,metadata!$B$2:$S$451,4,0)</f>
        <v>10.1177/074873049000500105</v>
      </c>
      <c r="H2515" s="0" t="str">
        <f aca="false">VLOOKUP($D2515,metadata!$B$2:$S$451,5,0)</f>
        <v>y</v>
      </c>
      <c r="I2515" s="0" t="str">
        <f aca="false">VLOOKUP($D2515,metadata!$B$2:$S$451,6,0)</f>
        <v>a</v>
      </c>
      <c r="J2515" s="0" t="str">
        <f aca="false">VLOOKUP($D2515,metadata!$B$2:$S$451,7,0)</f>
        <v>i</v>
      </c>
      <c r="K2515" s="0" t="n">
        <f aca="false">VLOOKUP($D2515,metadata!$B$2:$S$451,8,0)</f>
        <v>10</v>
      </c>
      <c r="L2515" s="0" t="n">
        <f aca="false">VLOOKUP($D2515,metadata!$B$2:$S$451,9,0)</f>
        <v>7</v>
      </c>
      <c r="M2515" s="0" t="str">
        <f aca="false">VLOOKUP($D2515,metadata!$B$2:$S$451,10,0)</f>
        <v/>
      </c>
      <c r="N2515" s="0" t="str">
        <f aca="false">VLOOKUP($D2515,metadata!$B$2:$S$451,11,0)</f>
        <v>Tetranychus urticae</v>
      </c>
      <c r="O2515" s="0" t="str">
        <f aca="false">VLOOKUP($D2515,metadata!$B$2:$S$451,12,0)</f>
        <v>Trombidiformes</v>
      </c>
      <c r="P2515" s="0" t="str">
        <f aca="false">VLOOKUP($D2515,metadata!$B$2:$S$451,13,0)</f>
        <v>S1</v>
      </c>
      <c r="Q2515" s="0" t="n">
        <f aca="false">VLOOKUP($D2515,metadata!$B$2:$S$451,14,0)</f>
        <v>46.749995</v>
      </c>
      <c r="R2515" s="0" t="n">
        <f aca="false">VLOOKUP($D2515,metadata!$B$2:$S$451,15,0)</f>
        <v>10.066666</v>
      </c>
      <c r="S2515" s="0" t="str">
        <f aca="false">VLOOKUP($D2515,metadata!$B$2:$S$451,16,0)</f>
        <v/>
      </c>
      <c r="T2515" s="0" t="n">
        <f aca="false">VLOOKUP($D2515,metadata!$B$2:$S$451,17,0)</f>
        <v>1450</v>
      </c>
      <c r="U2515" s="0" t="str">
        <f aca="false">VLOOKUP($D2515,metadata!$B$2:$S$451,18,0)</f>
        <v/>
      </c>
      <c r="V2515" s="0" t="n">
        <f aca="false">VLOOKUP($D2515,metadata!$B$2:$Z$451,19,0)</f>
        <v>200</v>
      </c>
      <c r="W2515" s="0" t="str">
        <f aca="false">VLOOKUP($D2515,metadata!$B$2:$Z$451,20,0)</f>
        <v>global average</v>
      </c>
      <c r="X2515" s="0" t="str">
        <f aca="false">VLOOKUP($D2515,metadata!$B$2:$Z$451,21,0)</f>
        <v/>
      </c>
      <c r="Y2515" s="0" t="str">
        <f aca="false">VLOOKUP($D2515,metadata!$B$2:$Z$451,22,0)</f>
        <v>56-3</v>
      </c>
      <c r="Z2515" s="0" t="str">
        <f aca="false">VLOOKUP($D2515,metadata!$B$2:$Z$451,23,0)</f>
        <v/>
      </c>
      <c r="AA2515" s="0" t="str">
        <f aca="false">VLOOKUP($D2515,metadata!$B$2:$Z$451,24,0)</f>
        <v/>
      </c>
      <c r="AB2515" s="0" t="str">
        <f aca="false">VLOOKUP($D2515,metadata!$B$2:$Z$451,25,0)</f>
        <v/>
      </c>
      <c r="AC2515" s="0" t="n">
        <v>15.5354330708661</v>
      </c>
      <c r="AD2515" s="0" t="n">
        <v>51.5983957061547</v>
      </c>
      <c r="AF2515" s="0" t="n">
        <f aca="false">IF(AE2515="",V2515,AE2515)</f>
        <v>200</v>
      </c>
      <c r="AG2515" s="0" t="n">
        <f aca="false">ROUND(AC2515,1)</f>
        <v>15.5</v>
      </c>
      <c r="AH2515" s="0" t="n">
        <v>1990</v>
      </c>
      <c r="AI2515" s="0" t="s">
        <v>37</v>
      </c>
      <c r="AJ2515" s="0" t="s">
        <v>37</v>
      </c>
    </row>
    <row r="2516" customFormat="false" ht="13.8" hidden="true" customHeight="false" outlineLevel="0" collapsed="false">
      <c r="C2516" s="0" t="n">
        <v>2526</v>
      </c>
      <c r="D2516" s="3" t="str">
        <f aca="false">VLOOKUP(C2516,$A$1:$B$451,2)</f>
        <v>56-S1</v>
      </c>
      <c r="E2516" s="0" t="str">
        <f aca="false">VLOOKUP($D2516,metadata!$B$2:$S$451,2,0)</f>
        <v>VAZNUNES, M; KOVEOS, DS; VEERMAN, A</v>
      </c>
      <c r="F2516" s="0" t="str">
        <f aca="false">VLOOKUP($D2516,metadata!$B$2:$S$451,3,0)</f>
        <v>GEOGRAPHICAL VARIATION IN PHOTOPERIODIC INDUCTION OF DIAPAUSE IN THE SPIDER-MITE (TETRANYCHUS-URTICAE) - A CAUSAL RELATION BETWEEN CRITICAL NIGHT-LENGTH AND CIRCADIAN PERIOD</v>
      </c>
      <c r="G2516" s="0" t="str">
        <f aca="false">VLOOKUP($D2516,metadata!$B$2:$S$451,4,0)</f>
        <v>10.1177/074873049000500105</v>
      </c>
      <c r="H2516" s="0" t="str">
        <f aca="false">VLOOKUP($D2516,metadata!$B$2:$S$451,5,0)</f>
        <v>y</v>
      </c>
      <c r="I2516" s="0" t="str">
        <f aca="false">VLOOKUP($D2516,metadata!$B$2:$S$451,6,0)</f>
        <v>a</v>
      </c>
      <c r="J2516" s="0" t="str">
        <f aca="false">VLOOKUP($D2516,metadata!$B$2:$S$451,7,0)</f>
        <v>i</v>
      </c>
      <c r="K2516" s="0" t="n">
        <f aca="false">VLOOKUP($D2516,metadata!$B$2:$S$451,8,0)</f>
        <v>10</v>
      </c>
      <c r="L2516" s="0" t="n">
        <f aca="false">VLOOKUP($D2516,metadata!$B$2:$S$451,9,0)</f>
        <v>7</v>
      </c>
      <c r="M2516" s="0" t="str">
        <f aca="false">VLOOKUP($D2516,metadata!$B$2:$S$451,10,0)</f>
        <v/>
      </c>
      <c r="N2516" s="0" t="str">
        <f aca="false">VLOOKUP($D2516,metadata!$B$2:$S$451,11,0)</f>
        <v>Tetranychus urticae</v>
      </c>
      <c r="O2516" s="0" t="str">
        <f aca="false">VLOOKUP($D2516,metadata!$B$2:$S$451,12,0)</f>
        <v>Trombidiformes</v>
      </c>
      <c r="P2516" s="0" t="str">
        <f aca="false">VLOOKUP($D2516,metadata!$B$2:$S$451,13,0)</f>
        <v>S1</v>
      </c>
      <c r="Q2516" s="0" t="n">
        <f aca="false">VLOOKUP($D2516,metadata!$B$2:$S$451,14,0)</f>
        <v>46.749995</v>
      </c>
      <c r="R2516" s="0" t="n">
        <f aca="false">VLOOKUP($D2516,metadata!$B$2:$S$451,15,0)</f>
        <v>10.066666</v>
      </c>
      <c r="S2516" s="0" t="str">
        <f aca="false">VLOOKUP($D2516,metadata!$B$2:$S$451,16,0)</f>
        <v/>
      </c>
      <c r="T2516" s="0" t="n">
        <f aca="false">VLOOKUP($D2516,metadata!$B$2:$S$451,17,0)</f>
        <v>1450</v>
      </c>
      <c r="U2516" s="0" t="str">
        <f aca="false">VLOOKUP($D2516,metadata!$B$2:$S$451,18,0)</f>
        <v/>
      </c>
      <c r="V2516" s="0" t="n">
        <f aca="false">VLOOKUP($D2516,metadata!$B$2:$Z$451,19,0)</f>
        <v>200</v>
      </c>
      <c r="W2516" s="0" t="str">
        <f aca="false">VLOOKUP($D2516,metadata!$B$2:$Z$451,20,0)</f>
        <v>global average</v>
      </c>
      <c r="X2516" s="0" t="str">
        <f aca="false">VLOOKUP($D2516,metadata!$B$2:$Z$451,21,0)</f>
        <v/>
      </c>
      <c r="Y2516" s="0" t="str">
        <f aca="false">VLOOKUP($D2516,metadata!$B$2:$Z$451,22,0)</f>
        <v>56-3</v>
      </c>
      <c r="Z2516" s="0" t="str">
        <f aca="false">VLOOKUP($D2516,metadata!$B$2:$Z$451,23,0)</f>
        <v/>
      </c>
      <c r="AA2516" s="0" t="str">
        <f aca="false">VLOOKUP($D2516,metadata!$B$2:$Z$451,24,0)</f>
        <v/>
      </c>
      <c r="AB2516" s="0" t="str">
        <f aca="false">VLOOKUP($D2516,metadata!$B$2:$Z$451,25,0)</f>
        <v/>
      </c>
      <c r="AC2516" s="0" t="n">
        <v>16.0314960629921</v>
      </c>
      <c r="AD2516" s="0" t="n">
        <v>0.00589813913713044</v>
      </c>
      <c r="AF2516" s="0" t="n">
        <f aca="false">IF(AE2516="",V2516,AE2516)</f>
        <v>200</v>
      </c>
      <c r="AG2516" s="0" t="n">
        <f aca="false">ROUND(AC2516,1)</f>
        <v>16</v>
      </c>
      <c r="AH2516" s="0" t="n">
        <v>1990</v>
      </c>
      <c r="AI2516" s="0" t="s">
        <v>37</v>
      </c>
      <c r="AJ2516" s="0" t="s">
        <v>37</v>
      </c>
    </row>
    <row r="2517" customFormat="false" ht="13.8" hidden="true" customHeight="false" outlineLevel="0" collapsed="false">
      <c r="C2517" s="0" t="n">
        <v>2527</v>
      </c>
      <c r="D2517" s="3" t="str">
        <f aca="false">VLOOKUP(C2517,$A$1:$B$451,2)</f>
        <v>56-S1</v>
      </c>
      <c r="E2517" s="0" t="str">
        <f aca="false">VLOOKUP($D2517,metadata!$B$2:$S$451,2,0)</f>
        <v>VAZNUNES, M; KOVEOS, DS; VEERMAN, A</v>
      </c>
      <c r="F2517" s="0" t="str">
        <f aca="false">VLOOKUP($D2517,metadata!$B$2:$S$451,3,0)</f>
        <v>GEOGRAPHICAL VARIATION IN PHOTOPERIODIC INDUCTION OF DIAPAUSE IN THE SPIDER-MITE (TETRANYCHUS-URTICAE) - A CAUSAL RELATION BETWEEN CRITICAL NIGHT-LENGTH AND CIRCADIAN PERIOD</v>
      </c>
      <c r="G2517" s="0" t="str">
        <f aca="false">VLOOKUP($D2517,metadata!$B$2:$S$451,4,0)</f>
        <v>10.1177/074873049000500105</v>
      </c>
      <c r="H2517" s="0" t="str">
        <f aca="false">VLOOKUP($D2517,metadata!$B$2:$S$451,5,0)</f>
        <v>y</v>
      </c>
      <c r="I2517" s="0" t="str">
        <f aca="false">VLOOKUP($D2517,metadata!$B$2:$S$451,6,0)</f>
        <v>a</v>
      </c>
      <c r="J2517" s="0" t="str">
        <f aca="false">VLOOKUP($D2517,metadata!$B$2:$S$451,7,0)</f>
        <v>i</v>
      </c>
      <c r="K2517" s="0" t="n">
        <f aca="false">VLOOKUP($D2517,metadata!$B$2:$S$451,8,0)</f>
        <v>10</v>
      </c>
      <c r="L2517" s="0" t="n">
        <f aca="false">VLOOKUP($D2517,metadata!$B$2:$S$451,9,0)</f>
        <v>7</v>
      </c>
      <c r="M2517" s="0" t="str">
        <f aca="false">VLOOKUP($D2517,metadata!$B$2:$S$451,10,0)</f>
        <v/>
      </c>
      <c r="N2517" s="0" t="str">
        <f aca="false">VLOOKUP($D2517,metadata!$B$2:$S$451,11,0)</f>
        <v>Tetranychus urticae</v>
      </c>
      <c r="O2517" s="0" t="str">
        <f aca="false">VLOOKUP($D2517,metadata!$B$2:$S$451,12,0)</f>
        <v>Trombidiformes</v>
      </c>
      <c r="P2517" s="0" t="str">
        <f aca="false">VLOOKUP($D2517,metadata!$B$2:$S$451,13,0)</f>
        <v>S1</v>
      </c>
      <c r="Q2517" s="0" t="n">
        <f aca="false">VLOOKUP($D2517,metadata!$B$2:$S$451,14,0)</f>
        <v>46.749995</v>
      </c>
      <c r="R2517" s="0" t="n">
        <f aca="false">VLOOKUP($D2517,metadata!$B$2:$S$451,15,0)</f>
        <v>10.066666</v>
      </c>
      <c r="S2517" s="0" t="str">
        <f aca="false">VLOOKUP($D2517,metadata!$B$2:$S$451,16,0)</f>
        <v/>
      </c>
      <c r="T2517" s="0" t="n">
        <f aca="false">VLOOKUP($D2517,metadata!$B$2:$S$451,17,0)</f>
        <v>1450</v>
      </c>
      <c r="U2517" s="0" t="str">
        <f aca="false">VLOOKUP($D2517,metadata!$B$2:$S$451,18,0)</f>
        <v/>
      </c>
      <c r="V2517" s="0" t="n">
        <f aca="false">VLOOKUP($D2517,metadata!$B$2:$Z$451,19,0)</f>
        <v>200</v>
      </c>
      <c r="W2517" s="0" t="str">
        <f aca="false">VLOOKUP($D2517,metadata!$B$2:$Z$451,20,0)</f>
        <v>global average</v>
      </c>
      <c r="X2517" s="0" t="str">
        <f aca="false">VLOOKUP($D2517,metadata!$B$2:$Z$451,21,0)</f>
        <v/>
      </c>
      <c r="Y2517" s="0" t="str">
        <f aca="false">VLOOKUP($D2517,metadata!$B$2:$Z$451,22,0)</f>
        <v>56-3</v>
      </c>
      <c r="Z2517" s="0" t="str">
        <f aca="false">VLOOKUP($D2517,metadata!$B$2:$Z$451,23,0)</f>
        <v/>
      </c>
      <c r="AA2517" s="0" t="str">
        <f aca="false">VLOOKUP($D2517,metadata!$B$2:$Z$451,24,0)</f>
        <v/>
      </c>
      <c r="AB2517" s="0" t="str">
        <f aca="false">VLOOKUP($D2517,metadata!$B$2:$Z$451,25,0)</f>
        <v/>
      </c>
      <c r="AC2517" s="0" t="n">
        <v>17.9921259842519</v>
      </c>
      <c r="AD2517" s="0" t="n">
        <v>0.74758913562772</v>
      </c>
      <c r="AF2517" s="0" t="n">
        <f aca="false">IF(AE2517="",V2517,AE2517)</f>
        <v>200</v>
      </c>
      <c r="AG2517" s="0" t="n">
        <f aca="false">ROUND(AC2517,1)</f>
        <v>18</v>
      </c>
      <c r="AH2517" s="0" t="n">
        <v>1990</v>
      </c>
      <c r="AI2517" s="0" t="s">
        <v>37</v>
      </c>
      <c r="AJ2517" s="0" t="s">
        <v>37</v>
      </c>
    </row>
    <row r="2518" customFormat="false" ht="13.8" hidden="true" customHeight="false" outlineLevel="0" collapsed="false">
      <c r="C2518" s="0" t="n">
        <v>2528</v>
      </c>
      <c r="D2518" s="3" t="str">
        <f aca="false">VLOOKUP(C2518,$A$1:$B$451,2)</f>
        <v>56-S2</v>
      </c>
      <c r="E2518" s="0" t="str">
        <f aca="false">VLOOKUP($D2518,metadata!$B$2:$S$451,2,0)</f>
        <v>VAZNUNES, M; KOVEOS, DS; VEERMAN, A</v>
      </c>
      <c r="F2518" s="0" t="str">
        <f aca="false">VLOOKUP($D2518,metadata!$B$2:$S$451,3,0)</f>
        <v>GEOGRAPHICAL VARIATION IN PHOTOPERIODIC INDUCTION OF DIAPAUSE IN THE SPIDER-MITE (TETRANYCHUS-URTICAE) - A CAUSAL RELATION BETWEEN CRITICAL NIGHT-LENGTH AND CIRCADIAN PERIOD</v>
      </c>
      <c r="G2518" s="0" t="str">
        <f aca="false">VLOOKUP($D2518,metadata!$B$2:$S$451,4,0)</f>
        <v>10.1177/074873049000500105</v>
      </c>
      <c r="H2518" s="0" t="str">
        <f aca="false">VLOOKUP($D2518,metadata!$B$2:$S$451,5,0)</f>
        <v>y</v>
      </c>
      <c r="I2518" s="0" t="str">
        <f aca="false">VLOOKUP($D2518,metadata!$B$2:$S$451,6,0)</f>
        <v>a</v>
      </c>
      <c r="J2518" s="0" t="str">
        <f aca="false">VLOOKUP($D2518,metadata!$B$2:$S$451,7,0)</f>
        <v>i</v>
      </c>
      <c r="K2518" s="0" t="n">
        <f aca="false">VLOOKUP($D2518,metadata!$B$2:$S$451,8,0)</f>
        <v>10</v>
      </c>
      <c r="L2518" s="0" t="n">
        <f aca="false">VLOOKUP($D2518,metadata!$B$2:$S$451,9,0)</f>
        <v>7</v>
      </c>
      <c r="M2518" s="0" t="str">
        <f aca="false">VLOOKUP($D2518,metadata!$B$2:$S$451,10,0)</f>
        <v/>
      </c>
      <c r="N2518" s="0" t="str">
        <f aca="false">VLOOKUP($D2518,metadata!$B$2:$S$451,11,0)</f>
        <v>Tetranychus urticae</v>
      </c>
      <c r="O2518" s="0" t="str">
        <f aca="false">VLOOKUP($D2518,metadata!$B$2:$S$451,12,0)</f>
        <v>Trombidiformes</v>
      </c>
      <c r="P2518" s="0" t="str">
        <f aca="false">VLOOKUP($D2518,metadata!$B$2:$S$451,13,0)</f>
        <v>S2</v>
      </c>
      <c r="Q2518" s="0" t="n">
        <f aca="false">VLOOKUP($D2518,metadata!$B$2:$S$451,14,0)</f>
        <v>46.749995</v>
      </c>
      <c r="R2518" s="0" t="n">
        <f aca="false">VLOOKUP($D2518,metadata!$B$2:$S$451,15,0)</f>
        <v>10.066666</v>
      </c>
      <c r="S2518" s="0" t="str">
        <f aca="false">VLOOKUP($D2518,metadata!$B$2:$S$451,16,0)</f>
        <v/>
      </c>
      <c r="T2518" s="0" t="n">
        <f aca="false">VLOOKUP($D2518,metadata!$B$2:$S$451,17,0)</f>
        <v>1450</v>
      </c>
      <c r="U2518" s="0" t="str">
        <f aca="false">VLOOKUP($D2518,metadata!$B$2:$S$451,18,0)</f>
        <v/>
      </c>
      <c r="V2518" s="0" t="n">
        <f aca="false">VLOOKUP($D2518,metadata!$B$2:$Z$451,19,0)</f>
        <v>200</v>
      </c>
      <c r="W2518" s="0" t="str">
        <f aca="false">VLOOKUP($D2518,metadata!$B$2:$Z$451,20,0)</f>
        <v>global average</v>
      </c>
      <c r="X2518" s="0" t="str">
        <f aca="false">VLOOKUP($D2518,metadata!$B$2:$Z$451,21,0)</f>
        <v/>
      </c>
      <c r="Y2518" s="0" t="str">
        <f aca="false">VLOOKUP($D2518,metadata!$B$2:$Z$451,22,0)</f>
        <v>56-1</v>
      </c>
      <c r="Z2518" s="0" t="str">
        <f aca="false">VLOOKUP($D2518,metadata!$B$2:$Z$451,23,0)</f>
        <v/>
      </c>
      <c r="AA2518" s="0" t="str">
        <f aca="false">VLOOKUP($D2518,metadata!$B$2:$Z$451,24,0)</f>
        <v/>
      </c>
      <c r="AB2518" s="0" t="str">
        <f aca="false">VLOOKUP($D2518,metadata!$B$2:$Z$451,25,0)</f>
        <v/>
      </c>
      <c r="AC2518" s="0" t="n">
        <v>12.0701754385964</v>
      </c>
      <c r="AD2518" s="0" t="n">
        <v>97.4169741697416</v>
      </c>
      <c r="AF2518" s="0" t="n">
        <f aca="false">IF(AE2518="",V2518,AE2518)</f>
        <v>200</v>
      </c>
      <c r="AG2518" s="0" t="n">
        <v>12</v>
      </c>
      <c r="AH2518" s="0" t="n">
        <v>1990</v>
      </c>
      <c r="AI2518" s="0" t="s">
        <v>37</v>
      </c>
      <c r="AJ2518" s="0" t="s">
        <v>37</v>
      </c>
    </row>
    <row r="2519" customFormat="false" ht="13.8" hidden="true" customHeight="false" outlineLevel="0" collapsed="false">
      <c r="C2519" s="0" t="n">
        <v>2529</v>
      </c>
      <c r="D2519" s="3" t="str">
        <f aca="false">VLOOKUP(C2519,$A$1:$B$451,2)</f>
        <v>56-S2</v>
      </c>
      <c r="E2519" s="0" t="str">
        <f aca="false">VLOOKUP($D2519,metadata!$B$2:$S$451,2,0)</f>
        <v>VAZNUNES, M; KOVEOS, DS; VEERMAN, A</v>
      </c>
      <c r="F2519" s="0" t="str">
        <f aca="false">VLOOKUP($D2519,metadata!$B$2:$S$451,3,0)</f>
        <v>GEOGRAPHICAL VARIATION IN PHOTOPERIODIC INDUCTION OF DIAPAUSE IN THE SPIDER-MITE (TETRANYCHUS-URTICAE) - A CAUSAL RELATION BETWEEN CRITICAL NIGHT-LENGTH AND CIRCADIAN PERIOD</v>
      </c>
      <c r="G2519" s="0" t="str">
        <f aca="false">VLOOKUP($D2519,metadata!$B$2:$S$451,4,0)</f>
        <v>10.1177/074873049000500105</v>
      </c>
      <c r="H2519" s="0" t="str">
        <f aca="false">VLOOKUP($D2519,metadata!$B$2:$S$451,5,0)</f>
        <v>y</v>
      </c>
      <c r="I2519" s="0" t="str">
        <f aca="false">VLOOKUP($D2519,metadata!$B$2:$S$451,6,0)</f>
        <v>a</v>
      </c>
      <c r="J2519" s="0" t="str">
        <f aca="false">VLOOKUP($D2519,metadata!$B$2:$S$451,7,0)</f>
        <v>i</v>
      </c>
      <c r="K2519" s="0" t="n">
        <f aca="false">VLOOKUP($D2519,metadata!$B$2:$S$451,8,0)</f>
        <v>10</v>
      </c>
      <c r="L2519" s="0" t="n">
        <f aca="false">VLOOKUP($D2519,metadata!$B$2:$S$451,9,0)</f>
        <v>7</v>
      </c>
      <c r="M2519" s="0" t="str">
        <f aca="false">VLOOKUP($D2519,metadata!$B$2:$S$451,10,0)</f>
        <v/>
      </c>
      <c r="N2519" s="0" t="str">
        <f aca="false">VLOOKUP($D2519,metadata!$B$2:$S$451,11,0)</f>
        <v>Tetranychus urticae</v>
      </c>
      <c r="O2519" s="0" t="str">
        <f aca="false">VLOOKUP($D2519,metadata!$B$2:$S$451,12,0)</f>
        <v>Trombidiformes</v>
      </c>
      <c r="P2519" s="0" t="str">
        <f aca="false">VLOOKUP($D2519,metadata!$B$2:$S$451,13,0)</f>
        <v>S2</v>
      </c>
      <c r="Q2519" s="0" t="n">
        <f aca="false">VLOOKUP($D2519,metadata!$B$2:$S$451,14,0)</f>
        <v>46.749995</v>
      </c>
      <c r="R2519" s="0" t="n">
        <f aca="false">VLOOKUP($D2519,metadata!$B$2:$S$451,15,0)</f>
        <v>10.066666</v>
      </c>
      <c r="S2519" s="0" t="str">
        <f aca="false">VLOOKUP($D2519,metadata!$B$2:$S$451,16,0)</f>
        <v/>
      </c>
      <c r="T2519" s="0" t="n">
        <f aca="false">VLOOKUP($D2519,metadata!$B$2:$S$451,17,0)</f>
        <v>1450</v>
      </c>
      <c r="U2519" s="0" t="str">
        <f aca="false">VLOOKUP($D2519,metadata!$B$2:$S$451,18,0)</f>
        <v/>
      </c>
      <c r="V2519" s="0" t="n">
        <f aca="false">VLOOKUP($D2519,metadata!$B$2:$Z$451,19,0)</f>
        <v>200</v>
      </c>
      <c r="W2519" s="0" t="str">
        <f aca="false">VLOOKUP($D2519,metadata!$B$2:$Z$451,20,0)</f>
        <v>global average</v>
      </c>
      <c r="X2519" s="0" t="str">
        <f aca="false">VLOOKUP($D2519,metadata!$B$2:$Z$451,21,0)</f>
        <v/>
      </c>
      <c r="Y2519" s="0" t="str">
        <f aca="false">VLOOKUP($D2519,metadata!$B$2:$Z$451,22,0)</f>
        <v>56-1</v>
      </c>
      <c r="Z2519" s="0" t="str">
        <f aca="false">VLOOKUP($D2519,metadata!$B$2:$Z$451,23,0)</f>
        <v/>
      </c>
      <c r="AA2519" s="0" t="str">
        <f aca="false">VLOOKUP($D2519,metadata!$B$2:$Z$451,24,0)</f>
        <v/>
      </c>
      <c r="AB2519" s="0" t="str">
        <f aca="false">VLOOKUP($D2519,metadata!$B$2:$Z$451,25,0)</f>
        <v/>
      </c>
      <c r="AC2519" s="0" t="n">
        <v>13.0292397660818</v>
      </c>
      <c r="AD2519" s="0" t="n">
        <v>99.630996309963</v>
      </c>
      <c r="AF2519" s="0" t="n">
        <f aca="false">IF(AE2519="",V2519,AE2519)</f>
        <v>200</v>
      </c>
      <c r="AG2519" s="0" t="n">
        <f aca="false">ROUND(AC2519,1)</f>
        <v>13</v>
      </c>
      <c r="AH2519" s="0" t="n">
        <v>1990</v>
      </c>
      <c r="AI2519" s="0" t="s">
        <v>37</v>
      </c>
      <c r="AJ2519" s="0" t="s">
        <v>37</v>
      </c>
    </row>
    <row r="2520" customFormat="false" ht="13.8" hidden="true" customHeight="false" outlineLevel="0" collapsed="false">
      <c r="C2520" s="0" t="n">
        <v>2530</v>
      </c>
      <c r="D2520" s="3" t="str">
        <f aca="false">VLOOKUP(C2520,$A$1:$B$451,2)</f>
        <v>56-S2</v>
      </c>
      <c r="E2520" s="0" t="str">
        <f aca="false">VLOOKUP($D2520,metadata!$B$2:$S$451,2,0)</f>
        <v>VAZNUNES, M; KOVEOS, DS; VEERMAN, A</v>
      </c>
      <c r="F2520" s="0" t="str">
        <f aca="false">VLOOKUP($D2520,metadata!$B$2:$S$451,3,0)</f>
        <v>GEOGRAPHICAL VARIATION IN PHOTOPERIODIC INDUCTION OF DIAPAUSE IN THE SPIDER-MITE (TETRANYCHUS-URTICAE) - A CAUSAL RELATION BETWEEN CRITICAL NIGHT-LENGTH AND CIRCADIAN PERIOD</v>
      </c>
      <c r="G2520" s="0" t="str">
        <f aca="false">VLOOKUP($D2520,metadata!$B$2:$S$451,4,0)</f>
        <v>10.1177/074873049000500105</v>
      </c>
      <c r="H2520" s="0" t="str">
        <f aca="false">VLOOKUP($D2520,metadata!$B$2:$S$451,5,0)</f>
        <v>y</v>
      </c>
      <c r="I2520" s="0" t="str">
        <f aca="false">VLOOKUP($D2520,metadata!$B$2:$S$451,6,0)</f>
        <v>a</v>
      </c>
      <c r="J2520" s="0" t="str">
        <f aca="false">VLOOKUP($D2520,metadata!$B$2:$S$451,7,0)</f>
        <v>i</v>
      </c>
      <c r="K2520" s="0" t="n">
        <f aca="false">VLOOKUP($D2520,metadata!$B$2:$S$451,8,0)</f>
        <v>10</v>
      </c>
      <c r="L2520" s="0" t="n">
        <f aca="false">VLOOKUP($D2520,metadata!$B$2:$S$451,9,0)</f>
        <v>7</v>
      </c>
      <c r="M2520" s="0" t="str">
        <f aca="false">VLOOKUP($D2520,metadata!$B$2:$S$451,10,0)</f>
        <v/>
      </c>
      <c r="N2520" s="0" t="str">
        <f aca="false">VLOOKUP($D2520,metadata!$B$2:$S$451,11,0)</f>
        <v>Tetranychus urticae</v>
      </c>
      <c r="O2520" s="0" t="str">
        <f aca="false">VLOOKUP($D2520,metadata!$B$2:$S$451,12,0)</f>
        <v>Trombidiformes</v>
      </c>
      <c r="P2520" s="0" t="str">
        <f aca="false">VLOOKUP($D2520,metadata!$B$2:$S$451,13,0)</f>
        <v>S2</v>
      </c>
      <c r="Q2520" s="0" t="n">
        <f aca="false">VLOOKUP($D2520,metadata!$B$2:$S$451,14,0)</f>
        <v>46.749995</v>
      </c>
      <c r="R2520" s="0" t="n">
        <f aca="false">VLOOKUP($D2520,metadata!$B$2:$S$451,15,0)</f>
        <v>10.066666</v>
      </c>
      <c r="S2520" s="0" t="str">
        <f aca="false">VLOOKUP($D2520,metadata!$B$2:$S$451,16,0)</f>
        <v/>
      </c>
      <c r="T2520" s="0" t="n">
        <f aca="false">VLOOKUP($D2520,metadata!$B$2:$S$451,17,0)</f>
        <v>1450</v>
      </c>
      <c r="U2520" s="0" t="str">
        <f aca="false">VLOOKUP($D2520,metadata!$B$2:$S$451,18,0)</f>
        <v/>
      </c>
      <c r="V2520" s="0" t="n">
        <f aca="false">VLOOKUP($D2520,metadata!$B$2:$Z$451,19,0)</f>
        <v>200</v>
      </c>
      <c r="W2520" s="0" t="str">
        <f aca="false">VLOOKUP($D2520,metadata!$B$2:$Z$451,20,0)</f>
        <v>global average</v>
      </c>
      <c r="X2520" s="0" t="str">
        <f aca="false">VLOOKUP($D2520,metadata!$B$2:$Z$451,21,0)</f>
        <v/>
      </c>
      <c r="Y2520" s="0" t="str">
        <f aca="false">VLOOKUP($D2520,metadata!$B$2:$Z$451,22,0)</f>
        <v>56-1</v>
      </c>
      <c r="Z2520" s="0" t="str">
        <f aca="false">VLOOKUP($D2520,metadata!$B$2:$Z$451,23,0)</f>
        <v/>
      </c>
      <c r="AA2520" s="0" t="str">
        <f aca="false">VLOOKUP($D2520,metadata!$B$2:$Z$451,24,0)</f>
        <v/>
      </c>
      <c r="AB2520" s="0" t="str">
        <f aca="false">VLOOKUP($D2520,metadata!$B$2:$Z$451,25,0)</f>
        <v/>
      </c>
      <c r="AC2520" s="0" t="n">
        <v>14.0116959064327</v>
      </c>
      <c r="AD2520" s="0" t="n">
        <v>95.5719557195571</v>
      </c>
      <c r="AF2520" s="0" t="n">
        <f aca="false">IF(AE2520="",V2520,AE2520)</f>
        <v>200</v>
      </c>
      <c r="AG2520" s="0" t="n">
        <f aca="false">ROUND(AC2520,1)</f>
        <v>14</v>
      </c>
      <c r="AH2520" s="0" t="n">
        <v>1990</v>
      </c>
      <c r="AI2520" s="0" t="s">
        <v>37</v>
      </c>
      <c r="AJ2520" s="0" t="s">
        <v>37</v>
      </c>
    </row>
    <row r="2521" customFormat="false" ht="13.8" hidden="true" customHeight="false" outlineLevel="0" collapsed="false">
      <c r="C2521" s="0" t="n">
        <v>2531</v>
      </c>
      <c r="D2521" s="3" t="str">
        <f aca="false">VLOOKUP(C2521,$A$1:$B$451,2)</f>
        <v>56-S2</v>
      </c>
      <c r="E2521" s="0" t="str">
        <f aca="false">VLOOKUP($D2521,metadata!$B$2:$S$451,2,0)</f>
        <v>VAZNUNES, M; KOVEOS, DS; VEERMAN, A</v>
      </c>
      <c r="F2521" s="0" t="str">
        <f aca="false">VLOOKUP($D2521,metadata!$B$2:$S$451,3,0)</f>
        <v>GEOGRAPHICAL VARIATION IN PHOTOPERIODIC INDUCTION OF DIAPAUSE IN THE SPIDER-MITE (TETRANYCHUS-URTICAE) - A CAUSAL RELATION BETWEEN CRITICAL NIGHT-LENGTH AND CIRCADIAN PERIOD</v>
      </c>
      <c r="G2521" s="0" t="str">
        <f aca="false">VLOOKUP($D2521,metadata!$B$2:$S$451,4,0)</f>
        <v>10.1177/074873049000500105</v>
      </c>
      <c r="H2521" s="0" t="str">
        <f aca="false">VLOOKUP($D2521,metadata!$B$2:$S$451,5,0)</f>
        <v>y</v>
      </c>
      <c r="I2521" s="0" t="str">
        <f aca="false">VLOOKUP($D2521,metadata!$B$2:$S$451,6,0)</f>
        <v>a</v>
      </c>
      <c r="J2521" s="0" t="str">
        <f aca="false">VLOOKUP($D2521,metadata!$B$2:$S$451,7,0)</f>
        <v>i</v>
      </c>
      <c r="K2521" s="0" t="n">
        <f aca="false">VLOOKUP($D2521,metadata!$B$2:$S$451,8,0)</f>
        <v>10</v>
      </c>
      <c r="L2521" s="0" t="n">
        <f aca="false">VLOOKUP($D2521,metadata!$B$2:$S$451,9,0)</f>
        <v>7</v>
      </c>
      <c r="M2521" s="0" t="str">
        <f aca="false">VLOOKUP($D2521,metadata!$B$2:$S$451,10,0)</f>
        <v/>
      </c>
      <c r="N2521" s="0" t="str">
        <f aca="false">VLOOKUP($D2521,metadata!$B$2:$S$451,11,0)</f>
        <v>Tetranychus urticae</v>
      </c>
      <c r="O2521" s="0" t="str">
        <f aca="false">VLOOKUP($D2521,metadata!$B$2:$S$451,12,0)</f>
        <v>Trombidiformes</v>
      </c>
      <c r="P2521" s="0" t="str">
        <f aca="false">VLOOKUP($D2521,metadata!$B$2:$S$451,13,0)</f>
        <v>S2</v>
      </c>
      <c r="Q2521" s="0" t="n">
        <f aca="false">VLOOKUP($D2521,metadata!$B$2:$S$451,14,0)</f>
        <v>46.749995</v>
      </c>
      <c r="R2521" s="0" t="n">
        <f aca="false">VLOOKUP($D2521,metadata!$B$2:$S$451,15,0)</f>
        <v>10.066666</v>
      </c>
      <c r="S2521" s="0" t="str">
        <f aca="false">VLOOKUP($D2521,metadata!$B$2:$S$451,16,0)</f>
        <v/>
      </c>
      <c r="T2521" s="0" t="n">
        <f aca="false">VLOOKUP($D2521,metadata!$B$2:$S$451,17,0)</f>
        <v>1450</v>
      </c>
      <c r="U2521" s="0" t="str">
        <f aca="false">VLOOKUP($D2521,metadata!$B$2:$S$451,18,0)</f>
        <v/>
      </c>
      <c r="V2521" s="0" t="n">
        <f aca="false">VLOOKUP($D2521,metadata!$B$2:$Z$451,19,0)</f>
        <v>200</v>
      </c>
      <c r="W2521" s="0" t="str">
        <f aca="false">VLOOKUP($D2521,metadata!$B$2:$Z$451,20,0)</f>
        <v>global average</v>
      </c>
      <c r="X2521" s="0" t="str">
        <f aca="false">VLOOKUP($D2521,metadata!$B$2:$Z$451,21,0)</f>
        <v/>
      </c>
      <c r="Y2521" s="0" t="str">
        <f aca="false">VLOOKUP($D2521,metadata!$B$2:$Z$451,22,0)</f>
        <v>56-1</v>
      </c>
      <c r="Z2521" s="0" t="str">
        <f aca="false">VLOOKUP($D2521,metadata!$B$2:$Z$451,23,0)</f>
        <v/>
      </c>
      <c r="AA2521" s="0" t="str">
        <f aca="false">VLOOKUP($D2521,metadata!$B$2:$Z$451,24,0)</f>
        <v/>
      </c>
      <c r="AB2521" s="0" t="str">
        <f aca="false">VLOOKUP($D2521,metadata!$B$2:$Z$451,25,0)</f>
        <v/>
      </c>
      <c r="AC2521" s="0" t="n">
        <v>14.9473684210526</v>
      </c>
      <c r="AD2521" s="0" t="n">
        <v>84.1328413284132</v>
      </c>
      <c r="AF2521" s="0" t="n">
        <f aca="false">IF(AE2521="",V2521,AE2521)</f>
        <v>200</v>
      </c>
      <c r="AG2521" s="0" t="n">
        <f aca="false">ROUND(AC2521,1)</f>
        <v>14.9</v>
      </c>
      <c r="AH2521" s="0" t="n">
        <v>1990</v>
      </c>
      <c r="AI2521" s="0" t="s">
        <v>37</v>
      </c>
      <c r="AJ2521" s="0" t="s">
        <v>37</v>
      </c>
    </row>
    <row r="2522" customFormat="false" ht="13.8" hidden="true" customHeight="false" outlineLevel="0" collapsed="false">
      <c r="C2522" s="0" t="n">
        <v>2532</v>
      </c>
      <c r="D2522" s="3" t="str">
        <f aca="false">VLOOKUP(C2522,$A$1:$B$451,2)</f>
        <v>56-S2</v>
      </c>
      <c r="E2522" s="0" t="str">
        <f aca="false">VLOOKUP($D2522,metadata!$B$2:$S$451,2,0)</f>
        <v>VAZNUNES, M; KOVEOS, DS; VEERMAN, A</v>
      </c>
      <c r="F2522" s="0" t="str">
        <f aca="false">VLOOKUP($D2522,metadata!$B$2:$S$451,3,0)</f>
        <v>GEOGRAPHICAL VARIATION IN PHOTOPERIODIC INDUCTION OF DIAPAUSE IN THE SPIDER-MITE (TETRANYCHUS-URTICAE) - A CAUSAL RELATION BETWEEN CRITICAL NIGHT-LENGTH AND CIRCADIAN PERIOD</v>
      </c>
      <c r="G2522" s="0" t="str">
        <f aca="false">VLOOKUP($D2522,metadata!$B$2:$S$451,4,0)</f>
        <v>10.1177/074873049000500105</v>
      </c>
      <c r="H2522" s="0" t="str">
        <f aca="false">VLOOKUP($D2522,metadata!$B$2:$S$451,5,0)</f>
        <v>y</v>
      </c>
      <c r="I2522" s="0" t="str">
        <f aca="false">VLOOKUP($D2522,metadata!$B$2:$S$451,6,0)</f>
        <v>a</v>
      </c>
      <c r="J2522" s="0" t="str">
        <f aca="false">VLOOKUP($D2522,metadata!$B$2:$S$451,7,0)</f>
        <v>i</v>
      </c>
      <c r="K2522" s="0" t="n">
        <f aca="false">VLOOKUP($D2522,metadata!$B$2:$S$451,8,0)</f>
        <v>10</v>
      </c>
      <c r="L2522" s="0" t="n">
        <f aca="false">VLOOKUP($D2522,metadata!$B$2:$S$451,9,0)</f>
        <v>7</v>
      </c>
      <c r="M2522" s="0" t="str">
        <f aca="false">VLOOKUP($D2522,metadata!$B$2:$S$451,10,0)</f>
        <v/>
      </c>
      <c r="N2522" s="0" t="str">
        <f aca="false">VLOOKUP($D2522,metadata!$B$2:$S$451,11,0)</f>
        <v>Tetranychus urticae</v>
      </c>
      <c r="O2522" s="0" t="str">
        <f aca="false">VLOOKUP($D2522,metadata!$B$2:$S$451,12,0)</f>
        <v>Trombidiformes</v>
      </c>
      <c r="P2522" s="0" t="str">
        <f aca="false">VLOOKUP($D2522,metadata!$B$2:$S$451,13,0)</f>
        <v>S2</v>
      </c>
      <c r="Q2522" s="0" t="n">
        <f aca="false">VLOOKUP($D2522,metadata!$B$2:$S$451,14,0)</f>
        <v>46.749995</v>
      </c>
      <c r="R2522" s="0" t="n">
        <f aca="false">VLOOKUP($D2522,metadata!$B$2:$S$451,15,0)</f>
        <v>10.066666</v>
      </c>
      <c r="S2522" s="0" t="str">
        <f aca="false">VLOOKUP($D2522,metadata!$B$2:$S$451,16,0)</f>
        <v/>
      </c>
      <c r="T2522" s="0" t="n">
        <f aca="false">VLOOKUP($D2522,metadata!$B$2:$S$451,17,0)</f>
        <v>1450</v>
      </c>
      <c r="U2522" s="0" t="str">
        <f aca="false">VLOOKUP($D2522,metadata!$B$2:$S$451,18,0)</f>
        <v/>
      </c>
      <c r="V2522" s="0" t="n">
        <f aca="false">VLOOKUP($D2522,metadata!$B$2:$Z$451,19,0)</f>
        <v>200</v>
      </c>
      <c r="W2522" s="0" t="str">
        <f aca="false">VLOOKUP($D2522,metadata!$B$2:$Z$451,20,0)</f>
        <v>global average</v>
      </c>
      <c r="X2522" s="0" t="str">
        <f aca="false">VLOOKUP($D2522,metadata!$B$2:$Z$451,21,0)</f>
        <v/>
      </c>
      <c r="Y2522" s="0" t="str">
        <f aca="false">VLOOKUP($D2522,metadata!$B$2:$Z$451,22,0)</f>
        <v>56-1</v>
      </c>
      <c r="Z2522" s="0" t="str">
        <f aca="false">VLOOKUP($D2522,metadata!$B$2:$Z$451,23,0)</f>
        <v/>
      </c>
      <c r="AA2522" s="0" t="str">
        <f aca="false">VLOOKUP($D2522,metadata!$B$2:$Z$451,24,0)</f>
        <v/>
      </c>
      <c r="AB2522" s="0" t="str">
        <f aca="false">VLOOKUP($D2522,metadata!$B$2:$Z$451,25,0)</f>
        <v/>
      </c>
      <c r="AC2522" s="0" t="n">
        <v>15.4619883040935</v>
      </c>
      <c r="AD2522" s="0" t="n">
        <v>6.64206642066419</v>
      </c>
      <c r="AF2522" s="0" t="n">
        <f aca="false">IF(AE2522="",V2522,AE2522)</f>
        <v>200</v>
      </c>
      <c r="AG2522" s="0" t="n">
        <f aca="false">ROUND(AC2522,1)</f>
        <v>15.5</v>
      </c>
      <c r="AH2522" s="0" t="n">
        <v>1990</v>
      </c>
      <c r="AI2522" s="0" t="s">
        <v>37</v>
      </c>
      <c r="AJ2522" s="0" t="s">
        <v>37</v>
      </c>
    </row>
    <row r="2523" customFormat="false" ht="13.8" hidden="true" customHeight="false" outlineLevel="0" collapsed="false">
      <c r="C2523" s="0" t="n">
        <v>2533</v>
      </c>
      <c r="D2523" s="3" t="str">
        <f aca="false">VLOOKUP(C2523,$A$1:$B$451,2)</f>
        <v>56-S2</v>
      </c>
      <c r="E2523" s="0" t="str">
        <f aca="false">VLOOKUP($D2523,metadata!$B$2:$S$451,2,0)</f>
        <v>VAZNUNES, M; KOVEOS, DS; VEERMAN, A</v>
      </c>
      <c r="F2523" s="0" t="str">
        <f aca="false">VLOOKUP($D2523,metadata!$B$2:$S$451,3,0)</f>
        <v>GEOGRAPHICAL VARIATION IN PHOTOPERIODIC INDUCTION OF DIAPAUSE IN THE SPIDER-MITE (TETRANYCHUS-URTICAE) - A CAUSAL RELATION BETWEEN CRITICAL NIGHT-LENGTH AND CIRCADIAN PERIOD</v>
      </c>
      <c r="G2523" s="0" t="str">
        <f aca="false">VLOOKUP($D2523,metadata!$B$2:$S$451,4,0)</f>
        <v>10.1177/074873049000500105</v>
      </c>
      <c r="H2523" s="0" t="str">
        <f aca="false">VLOOKUP($D2523,metadata!$B$2:$S$451,5,0)</f>
        <v>y</v>
      </c>
      <c r="I2523" s="0" t="str">
        <f aca="false">VLOOKUP($D2523,metadata!$B$2:$S$451,6,0)</f>
        <v>a</v>
      </c>
      <c r="J2523" s="0" t="str">
        <f aca="false">VLOOKUP($D2523,metadata!$B$2:$S$451,7,0)</f>
        <v>i</v>
      </c>
      <c r="K2523" s="0" t="n">
        <f aca="false">VLOOKUP($D2523,metadata!$B$2:$S$451,8,0)</f>
        <v>10</v>
      </c>
      <c r="L2523" s="0" t="n">
        <f aca="false">VLOOKUP($D2523,metadata!$B$2:$S$451,9,0)</f>
        <v>7</v>
      </c>
      <c r="M2523" s="0" t="str">
        <f aca="false">VLOOKUP($D2523,metadata!$B$2:$S$451,10,0)</f>
        <v/>
      </c>
      <c r="N2523" s="0" t="str">
        <f aca="false">VLOOKUP($D2523,metadata!$B$2:$S$451,11,0)</f>
        <v>Tetranychus urticae</v>
      </c>
      <c r="O2523" s="0" t="str">
        <f aca="false">VLOOKUP($D2523,metadata!$B$2:$S$451,12,0)</f>
        <v>Trombidiformes</v>
      </c>
      <c r="P2523" s="0" t="str">
        <f aca="false">VLOOKUP($D2523,metadata!$B$2:$S$451,13,0)</f>
        <v>S2</v>
      </c>
      <c r="Q2523" s="0" t="n">
        <f aca="false">VLOOKUP($D2523,metadata!$B$2:$S$451,14,0)</f>
        <v>46.749995</v>
      </c>
      <c r="R2523" s="0" t="n">
        <f aca="false">VLOOKUP($D2523,metadata!$B$2:$S$451,15,0)</f>
        <v>10.066666</v>
      </c>
      <c r="S2523" s="0" t="str">
        <f aca="false">VLOOKUP($D2523,metadata!$B$2:$S$451,16,0)</f>
        <v/>
      </c>
      <c r="T2523" s="0" t="n">
        <f aca="false">VLOOKUP($D2523,metadata!$B$2:$S$451,17,0)</f>
        <v>1450</v>
      </c>
      <c r="U2523" s="0" t="str">
        <f aca="false">VLOOKUP($D2523,metadata!$B$2:$S$451,18,0)</f>
        <v/>
      </c>
      <c r="V2523" s="0" t="n">
        <f aca="false">VLOOKUP($D2523,metadata!$B$2:$Z$451,19,0)</f>
        <v>200</v>
      </c>
      <c r="W2523" s="0" t="str">
        <f aca="false">VLOOKUP($D2523,metadata!$B$2:$Z$451,20,0)</f>
        <v>global average</v>
      </c>
      <c r="X2523" s="0" t="str">
        <f aca="false">VLOOKUP($D2523,metadata!$B$2:$Z$451,21,0)</f>
        <v/>
      </c>
      <c r="Y2523" s="0" t="str">
        <f aca="false">VLOOKUP($D2523,metadata!$B$2:$Z$451,22,0)</f>
        <v>56-1</v>
      </c>
      <c r="Z2523" s="0" t="str">
        <f aca="false">VLOOKUP($D2523,metadata!$B$2:$Z$451,23,0)</f>
        <v/>
      </c>
      <c r="AA2523" s="0" t="str">
        <f aca="false">VLOOKUP($D2523,metadata!$B$2:$Z$451,24,0)</f>
        <v/>
      </c>
      <c r="AB2523" s="0" t="str">
        <f aca="false">VLOOKUP($D2523,metadata!$B$2:$Z$451,25,0)</f>
        <v/>
      </c>
      <c r="AC2523" s="0" t="n">
        <v>15.9766081871345</v>
      </c>
      <c r="AD2523" s="0" t="n">
        <v>0.369003690036876</v>
      </c>
      <c r="AF2523" s="0" t="n">
        <f aca="false">IF(AE2523="",V2523,AE2523)</f>
        <v>200</v>
      </c>
      <c r="AG2523" s="0" t="n">
        <f aca="false">ROUND(AC2523,1)</f>
        <v>16</v>
      </c>
      <c r="AH2523" s="0" t="n">
        <v>1990</v>
      </c>
      <c r="AI2523" s="0" t="s">
        <v>37</v>
      </c>
      <c r="AJ2523" s="0" t="s">
        <v>37</v>
      </c>
    </row>
    <row r="2524" customFormat="false" ht="13.8" hidden="true" customHeight="false" outlineLevel="0" collapsed="false">
      <c r="C2524" s="0" t="n">
        <v>2534</v>
      </c>
      <c r="D2524" s="3" t="str">
        <f aca="false">VLOOKUP(C2524,$A$1:$B$451,2)</f>
        <v>56-S2</v>
      </c>
      <c r="E2524" s="0" t="str">
        <f aca="false">VLOOKUP($D2524,metadata!$B$2:$S$451,2,0)</f>
        <v>VAZNUNES, M; KOVEOS, DS; VEERMAN, A</v>
      </c>
      <c r="F2524" s="0" t="str">
        <f aca="false">VLOOKUP($D2524,metadata!$B$2:$S$451,3,0)</f>
        <v>GEOGRAPHICAL VARIATION IN PHOTOPERIODIC INDUCTION OF DIAPAUSE IN THE SPIDER-MITE (TETRANYCHUS-URTICAE) - A CAUSAL RELATION BETWEEN CRITICAL NIGHT-LENGTH AND CIRCADIAN PERIOD</v>
      </c>
      <c r="G2524" s="0" t="str">
        <f aca="false">VLOOKUP($D2524,metadata!$B$2:$S$451,4,0)</f>
        <v>10.1177/074873049000500105</v>
      </c>
      <c r="H2524" s="0" t="str">
        <f aca="false">VLOOKUP($D2524,metadata!$B$2:$S$451,5,0)</f>
        <v>y</v>
      </c>
      <c r="I2524" s="0" t="str">
        <f aca="false">VLOOKUP($D2524,metadata!$B$2:$S$451,6,0)</f>
        <v>a</v>
      </c>
      <c r="J2524" s="0" t="str">
        <f aca="false">VLOOKUP($D2524,metadata!$B$2:$S$451,7,0)</f>
        <v>i</v>
      </c>
      <c r="K2524" s="0" t="n">
        <f aca="false">VLOOKUP($D2524,metadata!$B$2:$S$451,8,0)</f>
        <v>10</v>
      </c>
      <c r="L2524" s="0" t="n">
        <f aca="false">VLOOKUP($D2524,metadata!$B$2:$S$451,9,0)</f>
        <v>7</v>
      </c>
      <c r="M2524" s="0" t="str">
        <f aca="false">VLOOKUP($D2524,metadata!$B$2:$S$451,10,0)</f>
        <v/>
      </c>
      <c r="N2524" s="0" t="str">
        <f aca="false">VLOOKUP($D2524,metadata!$B$2:$S$451,11,0)</f>
        <v>Tetranychus urticae</v>
      </c>
      <c r="O2524" s="0" t="str">
        <f aca="false">VLOOKUP($D2524,metadata!$B$2:$S$451,12,0)</f>
        <v>Trombidiformes</v>
      </c>
      <c r="P2524" s="0" t="str">
        <f aca="false">VLOOKUP($D2524,metadata!$B$2:$S$451,13,0)</f>
        <v>S2</v>
      </c>
      <c r="Q2524" s="0" t="n">
        <f aca="false">VLOOKUP($D2524,metadata!$B$2:$S$451,14,0)</f>
        <v>46.749995</v>
      </c>
      <c r="R2524" s="0" t="n">
        <f aca="false">VLOOKUP($D2524,metadata!$B$2:$S$451,15,0)</f>
        <v>10.066666</v>
      </c>
      <c r="S2524" s="0" t="str">
        <f aca="false">VLOOKUP($D2524,metadata!$B$2:$S$451,16,0)</f>
        <v/>
      </c>
      <c r="T2524" s="0" t="n">
        <f aca="false">VLOOKUP($D2524,metadata!$B$2:$S$451,17,0)</f>
        <v>1450</v>
      </c>
      <c r="U2524" s="0" t="str">
        <f aca="false">VLOOKUP($D2524,metadata!$B$2:$S$451,18,0)</f>
        <v/>
      </c>
      <c r="V2524" s="0" t="n">
        <f aca="false">VLOOKUP($D2524,metadata!$B$2:$Z$451,19,0)</f>
        <v>200</v>
      </c>
      <c r="W2524" s="0" t="str">
        <f aca="false">VLOOKUP($D2524,metadata!$B$2:$Z$451,20,0)</f>
        <v>global average</v>
      </c>
      <c r="X2524" s="0" t="str">
        <f aca="false">VLOOKUP($D2524,metadata!$B$2:$Z$451,21,0)</f>
        <v/>
      </c>
      <c r="Y2524" s="0" t="str">
        <f aca="false">VLOOKUP($D2524,metadata!$B$2:$Z$451,22,0)</f>
        <v>56-1</v>
      </c>
      <c r="Z2524" s="0" t="str">
        <f aca="false">VLOOKUP($D2524,metadata!$B$2:$Z$451,23,0)</f>
        <v/>
      </c>
      <c r="AA2524" s="0" t="str">
        <f aca="false">VLOOKUP($D2524,metadata!$B$2:$Z$451,24,0)</f>
        <v/>
      </c>
      <c r="AB2524" s="0" t="str">
        <f aca="false">VLOOKUP($D2524,metadata!$B$2:$Z$451,25,0)</f>
        <v/>
      </c>
      <c r="AC2524" s="0" t="n">
        <v>17.9649122807017</v>
      </c>
      <c r="AD2524" s="0" t="n">
        <v>0.369003690036876</v>
      </c>
      <c r="AF2524" s="0" t="n">
        <f aca="false">IF(AE2524="",V2524,AE2524)</f>
        <v>200</v>
      </c>
      <c r="AG2524" s="0" t="n">
        <f aca="false">ROUND(AC2524,1)</f>
        <v>18</v>
      </c>
      <c r="AH2524" s="0" t="n">
        <v>1990</v>
      </c>
      <c r="AI2524" s="0" t="s">
        <v>37</v>
      </c>
      <c r="AJ2524" s="0" t="s">
        <v>37</v>
      </c>
    </row>
    <row r="2525" customFormat="false" ht="13.8" hidden="true" customHeight="false" outlineLevel="0" collapsed="false">
      <c r="C2525" s="0" t="n">
        <v>2535</v>
      </c>
      <c r="D2525" s="3" t="str">
        <f aca="false">VLOOKUP(C2525,$A$1:$B$451,2)</f>
        <v>56-P</v>
      </c>
      <c r="E2525" s="0" t="str">
        <f aca="false">VLOOKUP($D2525,metadata!$B$2:$S$451,2,0)</f>
        <v>VAZNUNES, M; KOVEOS, DS; VEERMAN, A</v>
      </c>
      <c r="F2525" s="0" t="str">
        <f aca="false">VLOOKUP($D2525,metadata!$B$2:$S$451,3,0)</f>
        <v>GEOGRAPHICAL VARIATION IN PHOTOPERIODIC INDUCTION OF DIAPAUSE IN THE SPIDER-MITE (TETRANYCHUS-URTICAE) - A CAUSAL RELATION BETWEEN CRITICAL NIGHT-LENGTH AND CIRCADIAN PERIOD</v>
      </c>
      <c r="G2525" s="0" t="str">
        <f aca="false">VLOOKUP($D2525,metadata!$B$2:$S$451,4,0)</f>
        <v>10.1177/074873049000500105</v>
      </c>
      <c r="H2525" s="0" t="str">
        <f aca="false">VLOOKUP($D2525,metadata!$B$2:$S$451,5,0)</f>
        <v>y</v>
      </c>
      <c r="I2525" s="0" t="str">
        <f aca="false">VLOOKUP($D2525,metadata!$B$2:$S$451,6,0)</f>
        <v>a</v>
      </c>
      <c r="J2525" s="0" t="str">
        <f aca="false">VLOOKUP($D2525,metadata!$B$2:$S$451,7,0)</f>
        <v>i</v>
      </c>
      <c r="K2525" s="0" t="n">
        <f aca="false">VLOOKUP($D2525,metadata!$B$2:$S$451,8,0)</f>
        <v>10</v>
      </c>
      <c r="L2525" s="0" t="n">
        <f aca="false">VLOOKUP($D2525,metadata!$B$2:$S$451,9,0)</f>
        <v>8</v>
      </c>
      <c r="M2525" s="0" t="str">
        <f aca="false">VLOOKUP($D2525,metadata!$B$2:$S$451,10,0)</f>
        <v/>
      </c>
      <c r="N2525" s="0" t="str">
        <f aca="false">VLOOKUP($D2525,metadata!$B$2:$S$451,11,0)</f>
        <v>Tetranychus urticae</v>
      </c>
      <c r="O2525" s="0" t="str">
        <f aca="false">VLOOKUP($D2525,metadata!$B$2:$S$451,12,0)</f>
        <v>Trombidiformes</v>
      </c>
      <c r="P2525" s="0" t="str">
        <f aca="false">VLOOKUP($D2525,metadata!$B$2:$S$451,13,0)</f>
        <v>P</v>
      </c>
      <c r="Q2525" s="0" t="n">
        <f aca="false">VLOOKUP($D2525,metadata!$B$2:$S$451,14,0)</f>
        <v>45.408056</v>
      </c>
      <c r="R2525" s="0" t="n">
        <f aca="false">VLOOKUP($D2525,metadata!$B$2:$S$451,15,0)</f>
        <v>11.872222</v>
      </c>
      <c r="S2525" s="0" t="str">
        <f aca="false">VLOOKUP($D2525,metadata!$B$2:$S$451,16,0)</f>
        <v/>
      </c>
      <c r="T2525" s="0" t="str">
        <f aca="false">VLOOKUP($D2525,metadata!$B$2:$S$451,17,0)</f>
        <v/>
      </c>
      <c r="U2525" s="0" t="str">
        <f aca="false">VLOOKUP($D2525,metadata!$B$2:$S$451,18,0)</f>
        <v/>
      </c>
      <c r="V2525" s="0" t="n">
        <f aca="false">VLOOKUP($D2525,metadata!$B$2:$Z$451,19,0)</f>
        <v>200</v>
      </c>
      <c r="W2525" s="0" t="str">
        <f aca="false">VLOOKUP($D2525,metadata!$B$2:$Z$451,20,0)</f>
        <v>global average</v>
      </c>
      <c r="X2525" s="0" t="str">
        <f aca="false">VLOOKUP($D2525,metadata!$B$2:$Z$451,21,0)</f>
        <v/>
      </c>
      <c r="Y2525" s="0" t="str">
        <f aca="false">VLOOKUP($D2525,metadata!$B$2:$Z$451,22,0)</f>
        <v>56-1</v>
      </c>
      <c r="Z2525" s="0" t="str">
        <f aca="false">VLOOKUP($D2525,metadata!$B$2:$Z$451,23,0)</f>
        <v/>
      </c>
      <c r="AA2525" s="0" t="str">
        <f aca="false">VLOOKUP($D2525,metadata!$B$2:$Z$451,24,0)</f>
        <v/>
      </c>
      <c r="AB2525" s="0" t="str">
        <f aca="false">VLOOKUP($D2525,metadata!$B$2:$Z$451,25,0)</f>
        <v/>
      </c>
      <c r="AC2525" s="0" t="n">
        <v>11.5157230412697</v>
      </c>
      <c r="AD2525" s="0" t="n">
        <v>99.581690582208</v>
      </c>
      <c r="AF2525" s="0" t="n">
        <f aca="false">IF(AE2525="",V2525,AE2525)</f>
        <v>200</v>
      </c>
      <c r="AG2525" s="0" t="n">
        <f aca="false">ROUND(AC2525,1)</f>
        <v>11.5</v>
      </c>
      <c r="AH2525" s="0" t="n">
        <v>1990</v>
      </c>
      <c r="AI2525" s="0" t="s">
        <v>37</v>
      </c>
      <c r="AJ2525" s="0" t="s">
        <v>37</v>
      </c>
    </row>
    <row r="2526" customFormat="false" ht="13.8" hidden="true" customHeight="false" outlineLevel="0" collapsed="false">
      <c r="C2526" s="0" t="n">
        <v>2536</v>
      </c>
      <c r="D2526" s="3" t="str">
        <f aca="false">VLOOKUP(C2526,$A$1:$B$451,2)</f>
        <v>56-P</v>
      </c>
      <c r="E2526" s="0" t="str">
        <f aca="false">VLOOKUP($D2526,metadata!$B$2:$S$451,2,0)</f>
        <v>VAZNUNES, M; KOVEOS, DS; VEERMAN, A</v>
      </c>
      <c r="F2526" s="0" t="str">
        <f aca="false">VLOOKUP($D2526,metadata!$B$2:$S$451,3,0)</f>
        <v>GEOGRAPHICAL VARIATION IN PHOTOPERIODIC INDUCTION OF DIAPAUSE IN THE SPIDER-MITE (TETRANYCHUS-URTICAE) - A CAUSAL RELATION BETWEEN CRITICAL NIGHT-LENGTH AND CIRCADIAN PERIOD</v>
      </c>
      <c r="G2526" s="0" t="str">
        <f aca="false">VLOOKUP($D2526,metadata!$B$2:$S$451,4,0)</f>
        <v>10.1177/074873049000500105</v>
      </c>
      <c r="H2526" s="0" t="str">
        <f aca="false">VLOOKUP($D2526,metadata!$B$2:$S$451,5,0)</f>
        <v>y</v>
      </c>
      <c r="I2526" s="0" t="str">
        <f aca="false">VLOOKUP($D2526,metadata!$B$2:$S$451,6,0)</f>
        <v>a</v>
      </c>
      <c r="J2526" s="0" t="str">
        <f aca="false">VLOOKUP($D2526,metadata!$B$2:$S$451,7,0)</f>
        <v>i</v>
      </c>
      <c r="K2526" s="0" t="n">
        <f aca="false">VLOOKUP($D2526,metadata!$B$2:$S$451,8,0)</f>
        <v>10</v>
      </c>
      <c r="L2526" s="0" t="n">
        <f aca="false">VLOOKUP($D2526,metadata!$B$2:$S$451,9,0)</f>
        <v>8</v>
      </c>
      <c r="M2526" s="0" t="str">
        <f aca="false">VLOOKUP($D2526,metadata!$B$2:$S$451,10,0)</f>
        <v/>
      </c>
      <c r="N2526" s="0" t="str">
        <f aca="false">VLOOKUP($D2526,metadata!$B$2:$S$451,11,0)</f>
        <v>Tetranychus urticae</v>
      </c>
      <c r="O2526" s="0" t="str">
        <f aca="false">VLOOKUP($D2526,metadata!$B$2:$S$451,12,0)</f>
        <v>Trombidiformes</v>
      </c>
      <c r="P2526" s="0" t="str">
        <f aca="false">VLOOKUP($D2526,metadata!$B$2:$S$451,13,0)</f>
        <v>P</v>
      </c>
      <c r="Q2526" s="0" t="n">
        <f aca="false">VLOOKUP($D2526,metadata!$B$2:$S$451,14,0)</f>
        <v>45.408056</v>
      </c>
      <c r="R2526" s="0" t="n">
        <f aca="false">VLOOKUP($D2526,metadata!$B$2:$S$451,15,0)</f>
        <v>11.872222</v>
      </c>
      <c r="S2526" s="0" t="str">
        <f aca="false">VLOOKUP($D2526,metadata!$B$2:$S$451,16,0)</f>
        <v/>
      </c>
      <c r="T2526" s="0" t="str">
        <f aca="false">VLOOKUP($D2526,metadata!$B$2:$S$451,17,0)</f>
        <v/>
      </c>
      <c r="U2526" s="0" t="str">
        <f aca="false">VLOOKUP($D2526,metadata!$B$2:$S$451,18,0)</f>
        <v/>
      </c>
      <c r="V2526" s="0" t="n">
        <f aca="false">VLOOKUP($D2526,metadata!$B$2:$Z$451,19,0)</f>
        <v>200</v>
      </c>
      <c r="W2526" s="0" t="str">
        <f aca="false">VLOOKUP($D2526,metadata!$B$2:$Z$451,20,0)</f>
        <v>global average</v>
      </c>
      <c r="X2526" s="0" t="str">
        <f aca="false">VLOOKUP($D2526,metadata!$B$2:$Z$451,21,0)</f>
        <v/>
      </c>
      <c r="Y2526" s="0" t="str">
        <f aca="false">VLOOKUP($D2526,metadata!$B$2:$Z$451,22,0)</f>
        <v>56-1</v>
      </c>
      <c r="Z2526" s="0" t="str">
        <f aca="false">VLOOKUP($D2526,metadata!$B$2:$Z$451,23,0)</f>
        <v/>
      </c>
      <c r="AA2526" s="0" t="str">
        <f aca="false">VLOOKUP($D2526,metadata!$B$2:$Z$451,24,0)</f>
        <v/>
      </c>
      <c r="AB2526" s="0" t="str">
        <f aca="false">VLOOKUP($D2526,metadata!$B$2:$Z$451,25,0)</f>
        <v/>
      </c>
      <c r="AC2526" s="0" t="n">
        <v>12.0312493167855</v>
      </c>
      <c r="AD2526" s="0" t="n">
        <v>100.002915048207</v>
      </c>
      <c r="AF2526" s="0" t="n">
        <f aca="false">IF(AE2526="",V2526,AE2526)</f>
        <v>200</v>
      </c>
      <c r="AG2526" s="0" t="n">
        <f aca="false">ROUND(AC2526,1)</f>
        <v>12</v>
      </c>
      <c r="AH2526" s="0" t="n">
        <v>1990</v>
      </c>
      <c r="AI2526" s="0" t="s">
        <v>37</v>
      </c>
      <c r="AJ2526" s="0" t="s">
        <v>37</v>
      </c>
    </row>
    <row r="2527" customFormat="false" ht="13.8" hidden="true" customHeight="false" outlineLevel="0" collapsed="false">
      <c r="C2527" s="0" t="n">
        <v>2537</v>
      </c>
      <c r="D2527" s="3" t="str">
        <f aca="false">VLOOKUP(C2527,$A$1:$B$451,2)</f>
        <v>56-P</v>
      </c>
      <c r="E2527" s="0" t="str">
        <f aca="false">VLOOKUP($D2527,metadata!$B$2:$S$451,2,0)</f>
        <v>VAZNUNES, M; KOVEOS, DS; VEERMAN, A</v>
      </c>
      <c r="F2527" s="0" t="str">
        <f aca="false">VLOOKUP($D2527,metadata!$B$2:$S$451,3,0)</f>
        <v>GEOGRAPHICAL VARIATION IN PHOTOPERIODIC INDUCTION OF DIAPAUSE IN THE SPIDER-MITE (TETRANYCHUS-URTICAE) - A CAUSAL RELATION BETWEEN CRITICAL NIGHT-LENGTH AND CIRCADIAN PERIOD</v>
      </c>
      <c r="G2527" s="0" t="str">
        <f aca="false">VLOOKUP($D2527,metadata!$B$2:$S$451,4,0)</f>
        <v>10.1177/074873049000500105</v>
      </c>
      <c r="H2527" s="0" t="str">
        <f aca="false">VLOOKUP($D2527,metadata!$B$2:$S$451,5,0)</f>
        <v>y</v>
      </c>
      <c r="I2527" s="0" t="str">
        <f aca="false">VLOOKUP($D2527,metadata!$B$2:$S$451,6,0)</f>
        <v>a</v>
      </c>
      <c r="J2527" s="0" t="str">
        <f aca="false">VLOOKUP($D2527,metadata!$B$2:$S$451,7,0)</f>
        <v>i</v>
      </c>
      <c r="K2527" s="0" t="n">
        <f aca="false">VLOOKUP($D2527,metadata!$B$2:$S$451,8,0)</f>
        <v>10</v>
      </c>
      <c r="L2527" s="0" t="n">
        <f aca="false">VLOOKUP($D2527,metadata!$B$2:$S$451,9,0)</f>
        <v>8</v>
      </c>
      <c r="M2527" s="0" t="str">
        <f aca="false">VLOOKUP($D2527,metadata!$B$2:$S$451,10,0)</f>
        <v/>
      </c>
      <c r="N2527" s="0" t="str">
        <f aca="false">VLOOKUP($D2527,metadata!$B$2:$S$451,11,0)</f>
        <v>Tetranychus urticae</v>
      </c>
      <c r="O2527" s="0" t="str">
        <f aca="false">VLOOKUP($D2527,metadata!$B$2:$S$451,12,0)</f>
        <v>Trombidiformes</v>
      </c>
      <c r="P2527" s="0" t="str">
        <f aca="false">VLOOKUP($D2527,metadata!$B$2:$S$451,13,0)</f>
        <v>P</v>
      </c>
      <c r="Q2527" s="0" t="n">
        <f aca="false">VLOOKUP($D2527,metadata!$B$2:$S$451,14,0)</f>
        <v>45.408056</v>
      </c>
      <c r="R2527" s="0" t="n">
        <f aca="false">VLOOKUP($D2527,metadata!$B$2:$S$451,15,0)</f>
        <v>11.872222</v>
      </c>
      <c r="S2527" s="0" t="str">
        <f aca="false">VLOOKUP($D2527,metadata!$B$2:$S$451,16,0)</f>
        <v/>
      </c>
      <c r="T2527" s="0" t="str">
        <f aca="false">VLOOKUP($D2527,metadata!$B$2:$S$451,17,0)</f>
        <v/>
      </c>
      <c r="U2527" s="0" t="str">
        <f aca="false">VLOOKUP($D2527,metadata!$B$2:$S$451,18,0)</f>
        <v/>
      </c>
      <c r="V2527" s="0" t="n">
        <f aca="false">VLOOKUP($D2527,metadata!$B$2:$Z$451,19,0)</f>
        <v>200</v>
      </c>
      <c r="W2527" s="0" t="str">
        <f aca="false">VLOOKUP($D2527,metadata!$B$2:$Z$451,20,0)</f>
        <v>global average</v>
      </c>
      <c r="X2527" s="0" t="str">
        <f aca="false">VLOOKUP($D2527,metadata!$B$2:$Z$451,21,0)</f>
        <v/>
      </c>
      <c r="Y2527" s="0" t="str">
        <f aca="false">VLOOKUP($D2527,metadata!$B$2:$Z$451,22,0)</f>
        <v>56-1</v>
      </c>
      <c r="Z2527" s="0" t="str">
        <f aca="false">VLOOKUP($D2527,metadata!$B$2:$Z$451,23,0)</f>
        <v/>
      </c>
      <c r="AA2527" s="0" t="str">
        <f aca="false">VLOOKUP($D2527,metadata!$B$2:$Z$451,24,0)</f>
        <v/>
      </c>
      <c r="AB2527" s="0" t="str">
        <f aca="false">VLOOKUP($D2527,metadata!$B$2:$Z$451,25,0)</f>
        <v/>
      </c>
      <c r="AC2527" s="0" t="n">
        <v>12.5547336739081</v>
      </c>
      <c r="AD2527" s="0" t="n">
        <v>66.469657991969</v>
      </c>
      <c r="AF2527" s="0" t="n">
        <f aca="false">IF(AE2527="",V2527,AE2527)</f>
        <v>200</v>
      </c>
      <c r="AG2527" s="0" t="n">
        <v>12.5</v>
      </c>
      <c r="AH2527" s="0" t="n">
        <v>1990</v>
      </c>
      <c r="AI2527" s="0" t="s">
        <v>37</v>
      </c>
      <c r="AJ2527" s="0" t="s">
        <v>37</v>
      </c>
    </row>
    <row r="2528" customFormat="false" ht="13.8" hidden="true" customHeight="false" outlineLevel="0" collapsed="false">
      <c r="C2528" s="0" t="n">
        <v>2538</v>
      </c>
      <c r="D2528" s="3" t="str">
        <f aca="false">VLOOKUP(C2528,$A$1:$B$451,2)</f>
        <v>56-P</v>
      </c>
      <c r="E2528" s="0" t="str">
        <f aca="false">VLOOKUP($D2528,metadata!$B$2:$S$451,2,0)</f>
        <v>VAZNUNES, M; KOVEOS, DS; VEERMAN, A</v>
      </c>
      <c r="F2528" s="0" t="str">
        <f aca="false">VLOOKUP($D2528,metadata!$B$2:$S$451,3,0)</f>
        <v>GEOGRAPHICAL VARIATION IN PHOTOPERIODIC INDUCTION OF DIAPAUSE IN THE SPIDER-MITE (TETRANYCHUS-URTICAE) - A CAUSAL RELATION BETWEEN CRITICAL NIGHT-LENGTH AND CIRCADIAN PERIOD</v>
      </c>
      <c r="G2528" s="0" t="str">
        <f aca="false">VLOOKUP($D2528,metadata!$B$2:$S$451,4,0)</f>
        <v>10.1177/074873049000500105</v>
      </c>
      <c r="H2528" s="0" t="str">
        <f aca="false">VLOOKUP($D2528,metadata!$B$2:$S$451,5,0)</f>
        <v>y</v>
      </c>
      <c r="I2528" s="0" t="str">
        <f aca="false">VLOOKUP($D2528,metadata!$B$2:$S$451,6,0)</f>
        <v>a</v>
      </c>
      <c r="J2528" s="0" t="str">
        <f aca="false">VLOOKUP($D2528,metadata!$B$2:$S$451,7,0)</f>
        <v>i</v>
      </c>
      <c r="K2528" s="0" t="n">
        <f aca="false">VLOOKUP($D2528,metadata!$B$2:$S$451,8,0)</f>
        <v>10</v>
      </c>
      <c r="L2528" s="0" t="n">
        <f aca="false">VLOOKUP($D2528,metadata!$B$2:$S$451,9,0)</f>
        <v>8</v>
      </c>
      <c r="M2528" s="0" t="str">
        <f aca="false">VLOOKUP($D2528,metadata!$B$2:$S$451,10,0)</f>
        <v/>
      </c>
      <c r="N2528" s="0" t="str">
        <f aca="false">VLOOKUP($D2528,metadata!$B$2:$S$451,11,0)</f>
        <v>Tetranychus urticae</v>
      </c>
      <c r="O2528" s="0" t="str">
        <f aca="false">VLOOKUP($D2528,metadata!$B$2:$S$451,12,0)</f>
        <v>Trombidiformes</v>
      </c>
      <c r="P2528" s="0" t="str">
        <f aca="false">VLOOKUP($D2528,metadata!$B$2:$S$451,13,0)</f>
        <v>P</v>
      </c>
      <c r="Q2528" s="0" t="n">
        <f aca="false">VLOOKUP($D2528,metadata!$B$2:$S$451,14,0)</f>
        <v>45.408056</v>
      </c>
      <c r="R2528" s="0" t="n">
        <f aca="false">VLOOKUP($D2528,metadata!$B$2:$S$451,15,0)</f>
        <v>11.872222</v>
      </c>
      <c r="S2528" s="0" t="str">
        <f aca="false">VLOOKUP($D2528,metadata!$B$2:$S$451,16,0)</f>
        <v/>
      </c>
      <c r="T2528" s="0" t="str">
        <f aca="false">VLOOKUP($D2528,metadata!$B$2:$S$451,17,0)</f>
        <v/>
      </c>
      <c r="U2528" s="0" t="str">
        <f aca="false">VLOOKUP($D2528,metadata!$B$2:$S$451,18,0)</f>
        <v/>
      </c>
      <c r="V2528" s="0" t="n">
        <f aca="false">VLOOKUP($D2528,metadata!$B$2:$Z$451,19,0)</f>
        <v>200</v>
      </c>
      <c r="W2528" s="0" t="str">
        <f aca="false">VLOOKUP($D2528,metadata!$B$2:$Z$451,20,0)</f>
        <v>global average</v>
      </c>
      <c r="X2528" s="0" t="str">
        <f aca="false">VLOOKUP($D2528,metadata!$B$2:$Z$451,21,0)</f>
        <v/>
      </c>
      <c r="Y2528" s="0" t="str">
        <f aca="false">VLOOKUP($D2528,metadata!$B$2:$Z$451,22,0)</f>
        <v>56-1</v>
      </c>
      <c r="Z2528" s="0" t="str">
        <f aca="false">VLOOKUP($D2528,metadata!$B$2:$Z$451,23,0)</f>
        <v/>
      </c>
      <c r="AA2528" s="0" t="str">
        <f aca="false">VLOOKUP($D2528,metadata!$B$2:$Z$451,24,0)</f>
        <v/>
      </c>
      <c r="AB2528" s="0" t="str">
        <f aca="false">VLOOKUP($D2528,metadata!$B$2:$Z$451,25,0)</f>
        <v/>
      </c>
      <c r="AC2528" s="0" t="n">
        <v>12.9907665848023</v>
      </c>
      <c r="AD2528" s="0" t="n">
        <v>6.06257150977637</v>
      </c>
      <c r="AF2528" s="0" t="n">
        <f aca="false">IF(AE2528="",V2528,AE2528)</f>
        <v>200</v>
      </c>
      <c r="AG2528" s="0" t="n">
        <f aca="false">ROUND(AC2528,1)</f>
        <v>13</v>
      </c>
      <c r="AH2528" s="0" t="n">
        <v>1990</v>
      </c>
      <c r="AI2528" s="0" t="s">
        <v>37</v>
      </c>
      <c r="AJ2528" s="0" t="s">
        <v>37</v>
      </c>
    </row>
    <row r="2529" customFormat="false" ht="13.8" hidden="true" customHeight="false" outlineLevel="0" collapsed="false">
      <c r="C2529" s="0" t="n">
        <v>2539</v>
      </c>
      <c r="D2529" s="3" t="str">
        <f aca="false">VLOOKUP(C2529,$A$1:$B$451,2)</f>
        <v>56-P</v>
      </c>
      <c r="E2529" s="0" t="str">
        <f aca="false">VLOOKUP($D2529,metadata!$B$2:$S$451,2,0)</f>
        <v>VAZNUNES, M; KOVEOS, DS; VEERMAN, A</v>
      </c>
      <c r="F2529" s="0" t="str">
        <f aca="false">VLOOKUP($D2529,metadata!$B$2:$S$451,3,0)</f>
        <v>GEOGRAPHICAL VARIATION IN PHOTOPERIODIC INDUCTION OF DIAPAUSE IN THE SPIDER-MITE (TETRANYCHUS-URTICAE) - A CAUSAL RELATION BETWEEN CRITICAL NIGHT-LENGTH AND CIRCADIAN PERIOD</v>
      </c>
      <c r="G2529" s="0" t="str">
        <f aca="false">VLOOKUP($D2529,metadata!$B$2:$S$451,4,0)</f>
        <v>10.1177/074873049000500105</v>
      </c>
      <c r="H2529" s="0" t="str">
        <f aca="false">VLOOKUP($D2529,metadata!$B$2:$S$451,5,0)</f>
        <v>y</v>
      </c>
      <c r="I2529" s="0" t="str">
        <f aca="false">VLOOKUP($D2529,metadata!$B$2:$S$451,6,0)</f>
        <v>a</v>
      </c>
      <c r="J2529" s="0" t="str">
        <f aca="false">VLOOKUP($D2529,metadata!$B$2:$S$451,7,0)</f>
        <v>i</v>
      </c>
      <c r="K2529" s="0" t="n">
        <f aca="false">VLOOKUP($D2529,metadata!$B$2:$S$451,8,0)</f>
        <v>10</v>
      </c>
      <c r="L2529" s="0" t="n">
        <f aca="false">VLOOKUP($D2529,metadata!$B$2:$S$451,9,0)</f>
        <v>8</v>
      </c>
      <c r="M2529" s="0" t="str">
        <f aca="false">VLOOKUP($D2529,metadata!$B$2:$S$451,10,0)</f>
        <v/>
      </c>
      <c r="N2529" s="0" t="str">
        <f aca="false">VLOOKUP($D2529,metadata!$B$2:$S$451,11,0)</f>
        <v>Tetranychus urticae</v>
      </c>
      <c r="O2529" s="0" t="str">
        <f aca="false">VLOOKUP($D2529,metadata!$B$2:$S$451,12,0)</f>
        <v>Trombidiformes</v>
      </c>
      <c r="P2529" s="0" t="str">
        <f aca="false">VLOOKUP($D2529,metadata!$B$2:$S$451,13,0)</f>
        <v>P</v>
      </c>
      <c r="Q2529" s="0" t="n">
        <f aca="false">VLOOKUP($D2529,metadata!$B$2:$S$451,14,0)</f>
        <v>45.408056</v>
      </c>
      <c r="R2529" s="0" t="n">
        <f aca="false">VLOOKUP($D2529,metadata!$B$2:$S$451,15,0)</f>
        <v>11.872222</v>
      </c>
      <c r="S2529" s="0" t="str">
        <f aca="false">VLOOKUP($D2529,metadata!$B$2:$S$451,16,0)</f>
        <v/>
      </c>
      <c r="T2529" s="0" t="str">
        <f aca="false">VLOOKUP($D2529,metadata!$B$2:$S$451,17,0)</f>
        <v/>
      </c>
      <c r="U2529" s="0" t="str">
        <f aca="false">VLOOKUP($D2529,metadata!$B$2:$S$451,18,0)</f>
        <v/>
      </c>
      <c r="V2529" s="0" t="n">
        <f aca="false">VLOOKUP($D2529,metadata!$B$2:$Z$451,19,0)</f>
        <v>200</v>
      </c>
      <c r="W2529" s="0" t="str">
        <f aca="false">VLOOKUP($D2529,metadata!$B$2:$Z$451,20,0)</f>
        <v>global average</v>
      </c>
      <c r="X2529" s="0" t="str">
        <f aca="false">VLOOKUP($D2529,metadata!$B$2:$Z$451,21,0)</f>
        <v/>
      </c>
      <c r="Y2529" s="0" t="str">
        <f aca="false">VLOOKUP($D2529,metadata!$B$2:$Z$451,22,0)</f>
        <v>56-1</v>
      </c>
      <c r="Z2529" s="0" t="str">
        <f aca="false">VLOOKUP($D2529,metadata!$B$2:$Z$451,23,0)</f>
        <v/>
      </c>
      <c r="AA2529" s="0" t="str">
        <f aca="false">VLOOKUP($D2529,metadata!$B$2:$Z$451,24,0)</f>
        <v/>
      </c>
      <c r="AB2529" s="0" t="str">
        <f aca="false">VLOOKUP($D2529,metadata!$B$2:$Z$451,25,0)</f>
        <v/>
      </c>
      <c r="AC2529" s="0" t="n">
        <v>13.5074297291191</v>
      </c>
      <c r="AD2529" s="0" t="n">
        <v>1.63315575831336</v>
      </c>
      <c r="AF2529" s="0" t="n">
        <f aca="false">IF(AE2529="",V2529,AE2529)</f>
        <v>200</v>
      </c>
      <c r="AG2529" s="0" t="n">
        <f aca="false">ROUND(AC2529,1)</f>
        <v>13.5</v>
      </c>
      <c r="AH2529" s="0" t="n">
        <v>1990</v>
      </c>
      <c r="AI2529" s="0" t="s">
        <v>37</v>
      </c>
      <c r="AJ2529" s="0" t="s">
        <v>37</v>
      </c>
    </row>
    <row r="2530" customFormat="false" ht="13.8" hidden="true" customHeight="false" outlineLevel="0" collapsed="false">
      <c r="C2530" s="0" t="n">
        <v>2540</v>
      </c>
      <c r="D2530" s="3" t="str">
        <f aca="false">VLOOKUP(C2530,$A$1:$B$451,2)</f>
        <v>56-P</v>
      </c>
      <c r="E2530" s="0" t="str">
        <f aca="false">VLOOKUP($D2530,metadata!$B$2:$S$451,2,0)</f>
        <v>VAZNUNES, M; KOVEOS, DS; VEERMAN, A</v>
      </c>
      <c r="F2530" s="0" t="str">
        <f aca="false">VLOOKUP($D2530,metadata!$B$2:$S$451,3,0)</f>
        <v>GEOGRAPHICAL VARIATION IN PHOTOPERIODIC INDUCTION OF DIAPAUSE IN THE SPIDER-MITE (TETRANYCHUS-URTICAE) - A CAUSAL RELATION BETWEEN CRITICAL NIGHT-LENGTH AND CIRCADIAN PERIOD</v>
      </c>
      <c r="G2530" s="0" t="str">
        <f aca="false">VLOOKUP($D2530,metadata!$B$2:$S$451,4,0)</f>
        <v>10.1177/074873049000500105</v>
      </c>
      <c r="H2530" s="0" t="str">
        <f aca="false">VLOOKUP($D2530,metadata!$B$2:$S$451,5,0)</f>
        <v>y</v>
      </c>
      <c r="I2530" s="0" t="str">
        <f aca="false">VLOOKUP($D2530,metadata!$B$2:$S$451,6,0)</f>
        <v>a</v>
      </c>
      <c r="J2530" s="0" t="str">
        <f aca="false">VLOOKUP($D2530,metadata!$B$2:$S$451,7,0)</f>
        <v>i</v>
      </c>
      <c r="K2530" s="0" t="n">
        <f aca="false">VLOOKUP($D2530,metadata!$B$2:$S$451,8,0)</f>
        <v>10</v>
      </c>
      <c r="L2530" s="0" t="n">
        <f aca="false">VLOOKUP($D2530,metadata!$B$2:$S$451,9,0)</f>
        <v>8</v>
      </c>
      <c r="M2530" s="0" t="str">
        <f aca="false">VLOOKUP($D2530,metadata!$B$2:$S$451,10,0)</f>
        <v/>
      </c>
      <c r="N2530" s="0" t="str">
        <f aca="false">VLOOKUP($D2530,metadata!$B$2:$S$451,11,0)</f>
        <v>Tetranychus urticae</v>
      </c>
      <c r="O2530" s="0" t="str">
        <f aca="false">VLOOKUP($D2530,metadata!$B$2:$S$451,12,0)</f>
        <v>Trombidiformes</v>
      </c>
      <c r="P2530" s="0" t="str">
        <f aca="false">VLOOKUP($D2530,metadata!$B$2:$S$451,13,0)</f>
        <v>P</v>
      </c>
      <c r="Q2530" s="0" t="n">
        <f aca="false">VLOOKUP($D2530,metadata!$B$2:$S$451,14,0)</f>
        <v>45.408056</v>
      </c>
      <c r="R2530" s="0" t="n">
        <f aca="false">VLOOKUP($D2530,metadata!$B$2:$S$451,15,0)</f>
        <v>11.872222</v>
      </c>
      <c r="S2530" s="0" t="str">
        <f aca="false">VLOOKUP($D2530,metadata!$B$2:$S$451,16,0)</f>
        <v/>
      </c>
      <c r="T2530" s="0" t="str">
        <f aca="false">VLOOKUP($D2530,metadata!$B$2:$S$451,17,0)</f>
        <v/>
      </c>
      <c r="U2530" s="0" t="str">
        <f aca="false">VLOOKUP($D2530,metadata!$B$2:$S$451,18,0)</f>
        <v/>
      </c>
      <c r="V2530" s="0" t="n">
        <f aca="false">VLOOKUP($D2530,metadata!$B$2:$Z$451,19,0)</f>
        <v>200</v>
      </c>
      <c r="W2530" s="0" t="str">
        <f aca="false">VLOOKUP($D2530,metadata!$B$2:$Z$451,20,0)</f>
        <v>global average</v>
      </c>
      <c r="X2530" s="0" t="str">
        <f aca="false">VLOOKUP($D2530,metadata!$B$2:$Z$451,21,0)</f>
        <v/>
      </c>
      <c r="Y2530" s="0" t="str">
        <f aca="false">VLOOKUP($D2530,metadata!$B$2:$Z$451,22,0)</f>
        <v>56-1</v>
      </c>
      <c r="Z2530" s="0" t="str">
        <f aca="false">VLOOKUP($D2530,metadata!$B$2:$Z$451,23,0)</f>
        <v/>
      </c>
      <c r="AA2530" s="0" t="str">
        <f aca="false">VLOOKUP($D2530,metadata!$B$2:$Z$451,24,0)</f>
        <v/>
      </c>
      <c r="AB2530" s="0" t="str">
        <f aca="false">VLOOKUP($D2530,metadata!$B$2:$Z$451,25,0)</f>
        <v/>
      </c>
      <c r="AC2530" s="0" t="n">
        <v>13.9996064684919</v>
      </c>
      <c r="AD2530" s="0" t="n">
        <v>1.67906776758323</v>
      </c>
      <c r="AF2530" s="0" t="n">
        <f aca="false">IF(AE2530="",V2530,AE2530)</f>
        <v>200</v>
      </c>
      <c r="AG2530" s="0" t="n">
        <f aca="false">ROUND(AC2530,1)</f>
        <v>14</v>
      </c>
      <c r="AH2530" s="0" t="n">
        <v>1990</v>
      </c>
      <c r="AI2530" s="0" t="s">
        <v>37</v>
      </c>
      <c r="AJ2530" s="0" t="s">
        <v>37</v>
      </c>
    </row>
    <row r="2531" customFormat="false" ht="13.8" hidden="true" customHeight="false" outlineLevel="0" collapsed="false">
      <c r="C2531" s="0" t="n">
        <v>2541</v>
      </c>
      <c r="D2531" s="3" t="str">
        <f aca="false">VLOOKUP(C2531,$A$1:$B$451,2)</f>
        <v>56-P</v>
      </c>
      <c r="E2531" s="0" t="str">
        <f aca="false">VLOOKUP($D2531,metadata!$B$2:$S$451,2,0)</f>
        <v>VAZNUNES, M; KOVEOS, DS; VEERMAN, A</v>
      </c>
      <c r="F2531" s="0" t="str">
        <f aca="false">VLOOKUP($D2531,metadata!$B$2:$S$451,3,0)</f>
        <v>GEOGRAPHICAL VARIATION IN PHOTOPERIODIC INDUCTION OF DIAPAUSE IN THE SPIDER-MITE (TETRANYCHUS-URTICAE) - A CAUSAL RELATION BETWEEN CRITICAL NIGHT-LENGTH AND CIRCADIAN PERIOD</v>
      </c>
      <c r="G2531" s="0" t="str">
        <f aca="false">VLOOKUP($D2531,metadata!$B$2:$S$451,4,0)</f>
        <v>10.1177/074873049000500105</v>
      </c>
      <c r="H2531" s="0" t="str">
        <f aca="false">VLOOKUP($D2531,metadata!$B$2:$S$451,5,0)</f>
        <v>y</v>
      </c>
      <c r="I2531" s="0" t="str">
        <f aca="false">VLOOKUP($D2531,metadata!$B$2:$S$451,6,0)</f>
        <v>a</v>
      </c>
      <c r="J2531" s="0" t="str">
        <f aca="false">VLOOKUP($D2531,metadata!$B$2:$S$451,7,0)</f>
        <v>i</v>
      </c>
      <c r="K2531" s="0" t="n">
        <f aca="false">VLOOKUP($D2531,metadata!$B$2:$S$451,8,0)</f>
        <v>10</v>
      </c>
      <c r="L2531" s="0" t="n">
        <f aca="false">VLOOKUP($D2531,metadata!$B$2:$S$451,9,0)</f>
        <v>8</v>
      </c>
      <c r="M2531" s="0" t="str">
        <f aca="false">VLOOKUP($D2531,metadata!$B$2:$S$451,10,0)</f>
        <v/>
      </c>
      <c r="N2531" s="0" t="str">
        <f aca="false">VLOOKUP($D2531,metadata!$B$2:$S$451,11,0)</f>
        <v>Tetranychus urticae</v>
      </c>
      <c r="O2531" s="0" t="str">
        <f aca="false">VLOOKUP($D2531,metadata!$B$2:$S$451,12,0)</f>
        <v>Trombidiformes</v>
      </c>
      <c r="P2531" s="0" t="str">
        <f aca="false">VLOOKUP($D2531,metadata!$B$2:$S$451,13,0)</f>
        <v>P</v>
      </c>
      <c r="Q2531" s="0" t="n">
        <f aca="false">VLOOKUP($D2531,metadata!$B$2:$S$451,14,0)</f>
        <v>45.408056</v>
      </c>
      <c r="R2531" s="0" t="n">
        <f aca="false">VLOOKUP($D2531,metadata!$B$2:$S$451,15,0)</f>
        <v>11.872222</v>
      </c>
      <c r="S2531" s="0" t="str">
        <f aca="false">VLOOKUP($D2531,metadata!$B$2:$S$451,16,0)</f>
        <v/>
      </c>
      <c r="T2531" s="0" t="str">
        <f aca="false">VLOOKUP($D2531,metadata!$B$2:$S$451,17,0)</f>
        <v/>
      </c>
      <c r="U2531" s="0" t="str">
        <f aca="false">VLOOKUP($D2531,metadata!$B$2:$S$451,18,0)</f>
        <v/>
      </c>
      <c r="V2531" s="0" t="n">
        <f aca="false">VLOOKUP($D2531,metadata!$B$2:$Z$451,19,0)</f>
        <v>200</v>
      </c>
      <c r="W2531" s="0" t="str">
        <f aca="false">VLOOKUP($D2531,metadata!$B$2:$Z$451,20,0)</f>
        <v>global average</v>
      </c>
      <c r="X2531" s="0" t="str">
        <f aca="false">VLOOKUP($D2531,metadata!$B$2:$Z$451,21,0)</f>
        <v/>
      </c>
      <c r="Y2531" s="0" t="str">
        <f aca="false">VLOOKUP($D2531,metadata!$B$2:$Z$451,22,0)</f>
        <v>56-1</v>
      </c>
      <c r="Z2531" s="0" t="str">
        <f aca="false">VLOOKUP($D2531,metadata!$B$2:$Z$451,23,0)</f>
        <v/>
      </c>
      <c r="AA2531" s="0" t="str">
        <f aca="false">VLOOKUP($D2531,metadata!$B$2:$Z$451,24,0)</f>
        <v/>
      </c>
      <c r="AB2531" s="0" t="str">
        <f aca="false">VLOOKUP($D2531,metadata!$B$2:$Z$451,25,0)</f>
        <v/>
      </c>
      <c r="AC2531" s="0" t="n">
        <v>14.4686085746143</v>
      </c>
      <c r="AD2531" s="0" t="n">
        <v>0.603414978975223</v>
      </c>
      <c r="AF2531" s="0" t="n">
        <f aca="false">IF(AE2531="",V2531,AE2531)</f>
        <v>200</v>
      </c>
      <c r="AG2531" s="0" t="n">
        <f aca="false">ROUND(AC2531,1)</f>
        <v>14.5</v>
      </c>
      <c r="AH2531" s="0" t="n">
        <v>1990</v>
      </c>
      <c r="AI2531" s="0" t="s">
        <v>37</v>
      </c>
      <c r="AJ2531" s="0" t="s">
        <v>37</v>
      </c>
    </row>
    <row r="2532" customFormat="false" ht="13.8" hidden="true" customHeight="false" outlineLevel="0" collapsed="false">
      <c r="C2532" s="0" t="n">
        <v>2542</v>
      </c>
      <c r="D2532" s="3" t="str">
        <f aca="false">VLOOKUP(C2532,$A$1:$B$451,2)</f>
        <v>56-P</v>
      </c>
      <c r="E2532" s="0" t="str">
        <f aca="false">VLOOKUP($D2532,metadata!$B$2:$S$451,2,0)</f>
        <v>VAZNUNES, M; KOVEOS, DS; VEERMAN, A</v>
      </c>
      <c r="F2532" s="0" t="str">
        <f aca="false">VLOOKUP($D2532,metadata!$B$2:$S$451,3,0)</f>
        <v>GEOGRAPHICAL VARIATION IN PHOTOPERIODIC INDUCTION OF DIAPAUSE IN THE SPIDER-MITE (TETRANYCHUS-URTICAE) - A CAUSAL RELATION BETWEEN CRITICAL NIGHT-LENGTH AND CIRCADIAN PERIOD</v>
      </c>
      <c r="G2532" s="0" t="str">
        <f aca="false">VLOOKUP($D2532,metadata!$B$2:$S$451,4,0)</f>
        <v>10.1177/074873049000500105</v>
      </c>
      <c r="H2532" s="0" t="str">
        <f aca="false">VLOOKUP($D2532,metadata!$B$2:$S$451,5,0)</f>
        <v>y</v>
      </c>
      <c r="I2532" s="0" t="str">
        <f aca="false">VLOOKUP($D2532,metadata!$B$2:$S$451,6,0)</f>
        <v>a</v>
      </c>
      <c r="J2532" s="0" t="str">
        <f aca="false">VLOOKUP($D2532,metadata!$B$2:$S$451,7,0)</f>
        <v>i</v>
      </c>
      <c r="K2532" s="0" t="n">
        <f aca="false">VLOOKUP($D2532,metadata!$B$2:$S$451,8,0)</f>
        <v>10</v>
      </c>
      <c r="L2532" s="0" t="n">
        <f aca="false">VLOOKUP($D2532,metadata!$B$2:$S$451,9,0)</f>
        <v>8</v>
      </c>
      <c r="M2532" s="0" t="str">
        <f aca="false">VLOOKUP($D2532,metadata!$B$2:$S$451,10,0)</f>
        <v/>
      </c>
      <c r="N2532" s="0" t="str">
        <f aca="false">VLOOKUP($D2532,metadata!$B$2:$S$451,11,0)</f>
        <v>Tetranychus urticae</v>
      </c>
      <c r="O2532" s="0" t="str">
        <f aca="false">VLOOKUP($D2532,metadata!$B$2:$S$451,12,0)</f>
        <v>Trombidiformes</v>
      </c>
      <c r="P2532" s="0" t="str">
        <f aca="false">VLOOKUP($D2532,metadata!$B$2:$S$451,13,0)</f>
        <v>P</v>
      </c>
      <c r="Q2532" s="0" t="n">
        <f aca="false">VLOOKUP($D2532,metadata!$B$2:$S$451,14,0)</f>
        <v>45.408056</v>
      </c>
      <c r="R2532" s="0" t="n">
        <f aca="false">VLOOKUP($D2532,metadata!$B$2:$S$451,15,0)</f>
        <v>11.872222</v>
      </c>
      <c r="S2532" s="0" t="str">
        <f aca="false">VLOOKUP($D2532,metadata!$B$2:$S$451,16,0)</f>
        <v/>
      </c>
      <c r="T2532" s="0" t="str">
        <f aca="false">VLOOKUP($D2532,metadata!$B$2:$S$451,17,0)</f>
        <v/>
      </c>
      <c r="U2532" s="0" t="str">
        <f aca="false">VLOOKUP($D2532,metadata!$B$2:$S$451,18,0)</f>
        <v/>
      </c>
      <c r="V2532" s="0" t="n">
        <f aca="false">VLOOKUP($D2532,metadata!$B$2:$Z$451,19,0)</f>
        <v>200</v>
      </c>
      <c r="W2532" s="0" t="str">
        <f aca="false">VLOOKUP($D2532,metadata!$B$2:$Z$451,20,0)</f>
        <v>global average</v>
      </c>
      <c r="X2532" s="0" t="str">
        <f aca="false">VLOOKUP($D2532,metadata!$B$2:$Z$451,21,0)</f>
        <v/>
      </c>
      <c r="Y2532" s="0" t="str">
        <f aca="false">VLOOKUP($D2532,metadata!$B$2:$Z$451,22,0)</f>
        <v>56-1</v>
      </c>
      <c r="Z2532" s="0" t="str">
        <f aca="false">VLOOKUP($D2532,metadata!$B$2:$Z$451,23,0)</f>
        <v/>
      </c>
      <c r="AA2532" s="0" t="str">
        <f aca="false">VLOOKUP($D2532,metadata!$B$2:$Z$451,24,0)</f>
        <v/>
      </c>
      <c r="AB2532" s="0" t="str">
        <f aca="false">VLOOKUP($D2532,metadata!$B$2:$Z$451,25,0)</f>
        <v/>
      </c>
      <c r="AC2532" s="0" t="n">
        <v>17.9608946282949</v>
      </c>
      <c r="AD2532" s="0" t="n">
        <v>0.182919275027529</v>
      </c>
      <c r="AF2532" s="0" t="n">
        <f aca="false">IF(AE2532="",V2532,AE2532)</f>
        <v>200</v>
      </c>
      <c r="AG2532" s="0" t="n">
        <f aca="false">ROUND(AC2532,1)</f>
        <v>18</v>
      </c>
      <c r="AH2532" s="0" t="n">
        <v>1990</v>
      </c>
      <c r="AI2532" s="0" t="s">
        <v>37</v>
      </c>
      <c r="AJ2532" s="0" t="s">
        <v>37</v>
      </c>
    </row>
    <row r="2533" customFormat="false" ht="13.8" hidden="true" customHeight="false" outlineLevel="0" collapsed="false">
      <c r="C2533" s="0" t="n">
        <v>2543</v>
      </c>
      <c r="D2533" s="3" t="str">
        <f aca="false">VLOOKUP(C2533,$A$1:$B$451,2)</f>
        <v>56-A</v>
      </c>
      <c r="E2533" s="0" t="str">
        <f aca="false">VLOOKUP($D2533,metadata!$B$2:$S$451,2,0)</f>
        <v>VAZNUNES, M; KOVEOS, DS; VEERMAN, A</v>
      </c>
      <c r="F2533" s="0" t="str">
        <f aca="false">VLOOKUP($D2533,metadata!$B$2:$S$451,3,0)</f>
        <v>GEOGRAPHICAL VARIATION IN PHOTOPERIODIC INDUCTION OF DIAPAUSE IN THE SPIDER-MITE (TETRANYCHUS-URTICAE) - A CAUSAL RELATION BETWEEN CRITICAL NIGHT-LENGTH AND CIRCADIAN PERIOD</v>
      </c>
      <c r="G2533" s="0" t="str">
        <f aca="false">VLOOKUP($D2533,metadata!$B$2:$S$451,4,0)</f>
        <v>10.1177/074873049000500105</v>
      </c>
      <c r="H2533" s="0" t="str">
        <f aca="false">VLOOKUP($D2533,metadata!$B$2:$S$451,5,0)</f>
        <v>y</v>
      </c>
      <c r="I2533" s="0" t="str">
        <f aca="false">VLOOKUP($D2533,metadata!$B$2:$S$451,6,0)</f>
        <v>a</v>
      </c>
      <c r="J2533" s="0" t="str">
        <f aca="false">VLOOKUP($D2533,metadata!$B$2:$S$451,7,0)</f>
        <v>i</v>
      </c>
      <c r="K2533" s="0" t="n">
        <f aca="false">VLOOKUP($D2533,metadata!$B$2:$S$451,8,0)</f>
        <v>10</v>
      </c>
      <c r="L2533" s="0" t="n">
        <f aca="false">VLOOKUP($D2533,metadata!$B$2:$S$451,9,0)</f>
        <v>9</v>
      </c>
      <c r="M2533" s="0" t="str">
        <f aca="false">VLOOKUP($D2533,metadata!$B$2:$S$451,10,0)</f>
        <v/>
      </c>
      <c r="N2533" s="0" t="str">
        <f aca="false">VLOOKUP($D2533,metadata!$B$2:$S$451,11,0)</f>
        <v>Tetranychus urticae</v>
      </c>
      <c r="O2533" s="0" t="str">
        <f aca="false">VLOOKUP($D2533,metadata!$B$2:$S$451,12,0)</f>
        <v>Trombidiformes</v>
      </c>
      <c r="P2533" s="0" t="str">
        <f aca="false">VLOOKUP($D2533,metadata!$B$2:$S$451,13,0)</f>
        <v>A</v>
      </c>
      <c r="Q2533" s="0" t="n">
        <f aca="false">VLOOKUP($D2533,metadata!$B$2:$S$451,14,0)</f>
        <v>44.885</v>
      </c>
      <c r="R2533" s="0" t="n">
        <f aca="false">VLOOKUP($D2533,metadata!$B$2:$S$451,15,0)</f>
        <v>6.356111</v>
      </c>
      <c r="S2533" s="0" t="str">
        <f aca="false">VLOOKUP($D2533,metadata!$B$2:$S$451,16,0)</f>
        <v/>
      </c>
      <c r="T2533" s="0" t="n">
        <f aca="false">VLOOKUP($D2533,metadata!$B$2:$S$451,17,0)</f>
        <v>1515</v>
      </c>
      <c r="U2533" s="0" t="str">
        <f aca="false">VLOOKUP($D2533,metadata!$B$2:$S$451,18,0)</f>
        <v/>
      </c>
      <c r="V2533" s="0" t="n">
        <f aca="false">VLOOKUP($D2533,metadata!$B$2:$Z$451,19,0)</f>
        <v>200</v>
      </c>
      <c r="W2533" s="0" t="str">
        <f aca="false">VLOOKUP($D2533,metadata!$B$2:$Z$451,20,0)</f>
        <v>global average</v>
      </c>
      <c r="X2533" s="0" t="str">
        <f aca="false">VLOOKUP($D2533,metadata!$B$2:$Z$451,21,0)</f>
        <v/>
      </c>
      <c r="Y2533" s="0" t="str">
        <f aca="false">VLOOKUP($D2533,metadata!$B$2:$Z$451,22,0)</f>
        <v>56-2</v>
      </c>
      <c r="Z2533" s="0" t="str">
        <f aca="false">VLOOKUP($D2533,metadata!$B$2:$Z$451,23,0)</f>
        <v/>
      </c>
      <c r="AA2533" s="0" t="str">
        <f aca="false">VLOOKUP($D2533,metadata!$B$2:$Z$451,24,0)</f>
        <v/>
      </c>
      <c r="AB2533" s="0" t="str">
        <f aca="false">VLOOKUP($D2533,metadata!$B$2:$Z$451,25,0)</f>
        <v/>
      </c>
      <c r="AC2533" s="0" t="n">
        <v>12.0232558139534</v>
      </c>
      <c r="AD2533" s="0" t="n">
        <v>101.121572370704</v>
      </c>
      <c r="AF2533" s="0" t="n">
        <f aca="false">IF(AE2533="",V2533,AE2533)</f>
        <v>200</v>
      </c>
      <c r="AG2533" s="0" t="n">
        <f aca="false">ROUND(AC2533,1)</f>
        <v>12</v>
      </c>
      <c r="AH2533" s="0" t="n">
        <v>1990</v>
      </c>
      <c r="AI2533" s="0" t="s">
        <v>37</v>
      </c>
      <c r="AJ2533" s="0" t="s">
        <v>37</v>
      </c>
    </row>
    <row r="2534" customFormat="false" ht="13.8" hidden="true" customHeight="false" outlineLevel="0" collapsed="false">
      <c r="C2534" s="0" t="n">
        <v>2544</v>
      </c>
      <c r="D2534" s="3" t="str">
        <f aca="false">VLOOKUP(C2534,$A$1:$B$451,2)</f>
        <v>56-A</v>
      </c>
      <c r="E2534" s="0" t="str">
        <f aca="false">VLOOKUP($D2534,metadata!$B$2:$S$451,2,0)</f>
        <v>VAZNUNES, M; KOVEOS, DS; VEERMAN, A</v>
      </c>
      <c r="F2534" s="0" t="str">
        <f aca="false">VLOOKUP($D2534,metadata!$B$2:$S$451,3,0)</f>
        <v>GEOGRAPHICAL VARIATION IN PHOTOPERIODIC INDUCTION OF DIAPAUSE IN THE SPIDER-MITE (TETRANYCHUS-URTICAE) - A CAUSAL RELATION BETWEEN CRITICAL NIGHT-LENGTH AND CIRCADIAN PERIOD</v>
      </c>
      <c r="G2534" s="0" t="str">
        <f aca="false">VLOOKUP($D2534,metadata!$B$2:$S$451,4,0)</f>
        <v>10.1177/074873049000500105</v>
      </c>
      <c r="H2534" s="0" t="str">
        <f aca="false">VLOOKUP($D2534,metadata!$B$2:$S$451,5,0)</f>
        <v>y</v>
      </c>
      <c r="I2534" s="0" t="str">
        <f aca="false">VLOOKUP($D2534,metadata!$B$2:$S$451,6,0)</f>
        <v>a</v>
      </c>
      <c r="J2534" s="0" t="str">
        <f aca="false">VLOOKUP($D2534,metadata!$B$2:$S$451,7,0)</f>
        <v>i</v>
      </c>
      <c r="K2534" s="0" t="n">
        <f aca="false">VLOOKUP($D2534,metadata!$B$2:$S$451,8,0)</f>
        <v>10</v>
      </c>
      <c r="L2534" s="0" t="n">
        <f aca="false">VLOOKUP($D2534,metadata!$B$2:$S$451,9,0)</f>
        <v>9</v>
      </c>
      <c r="M2534" s="0" t="str">
        <f aca="false">VLOOKUP($D2534,metadata!$B$2:$S$451,10,0)</f>
        <v/>
      </c>
      <c r="N2534" s="0" t="str">
        <f aca="false">VLOOKUP($D2534,metadata!$B$2:$S$451,11,0)</f>
        <v>Tetranychus urticae</v>
      </c>
      <c r="O2534" s="0" t="str">
        <f aca="false">VLOOKUP($D2534,metadata!$B$2:$S$451,12,0)</f>
        <v>Trombidiformes</v>
      </c>
      <c r="P2534" s="0" t="str">
        <f aca="false">VLOOKUP($D2534,metadata!$B$2:$S$451,13,0)</f>
        <v>A</v>
      </c>
      <c r="Q2534" s="0" t="n">
        <f aca="false">VLOOKUP($D2534,metadata!$B$2:$S$451,14,0)</f>
        <v>44.885</v>
      </c>
      <c r="R2534" s="0" t="n">
        <f aca="false">VLOOKUP($D2534,metadata!$B$2:$S$451,15,0)</f>
        <v>6.356111</v>
      </c>
      <c r="S2534" s="0" t="str">
        <f aca="false">VLOOKUP($D2534,metadata!$B$2:$S$451,16,0)</f>
        <v/>
      </c>
      <c r="T2534" s="0" t="n">
        <f aca="false">VLOOKUP($D2534,metadata!$B$2:$S$451,17,0)</f>
        <v>1515</v>
      </c>
      <c r="U2534" s="0" t="str">
        <f aca="false">VLOOKUP($D2534,metadata!$B$2:$S$451,18,0)</f>
        <v/>
      </c>
      <c r="V2534" s="0" t="n">
        <f aca="false">VLOOKUP($D2534,metadata!$B$2:$Z$451,19,0)</f>
        <v>200</v>
      </c>
      <c r="W2534" s="0" t="str">
        <f aca="false">VLOOKUP($D2534,metadata!$B$2:$Z$451,20,0)</f>
        <v>global average</v>
      </c>
      <c r="X2534" s="0" t="str">
        <f aca="false">VLOOKUP($D2534,metadata!$B$2:$Z$451,21,0)</f>
        <v/>
      </c>
      <c r="Y2534" s="0" t="str">
        <f aca="false">VLOOKUP($D2534,metadata!$B$2:$Z$451,22,0)</f>
        <v>56-2</v>
      </c>
      <c r="Z2534" s="0" t="str">
        <f aca="false">VLOOKUP($D2534,metadata!$B$2:$Z$451,23,0)</f>
        <v/>
      </c>
      <c r="AA2534" s="0" t="str">
        <f aca="false">VLOOKUP($D2534,metadata!$B$2:$Z$451,24,0)</f>
        <v/>
      </c>
      <c r="AB2534" s="0" t="str">
        <f aca="false">VLOOKUP($D2534,metadata!$B$2:$Z$451,25,0)</f>
        <v/>
      </c>
      <c r="AC2534" s="0" t="n">
        <v>13</v>
      </c>
      <c r="AD2534" s="0" t="n">
        <v>100.466417910447</v>
      </c>
      <c r="AF2534" s="0" t="n">
        <f aca="false">IF(AE2534="",V2534,AE2534)</f>
        <v>200</v>
      </c>
      <c r="AG2534" s="0" t="n">
        <f aca="false">ROUND(AC2534,1)</f>
        <v>13</v>
      </c>
      <c r="AH2534" s="0" t="n">
        <v>1990</v>
      </c>
      <c r="AI2534" s="0" t="s">
        <v>37</v>
      </c>
      <c r="AJ2534" s="0" t="s">
        <v>37</v>
      </c>
    </row>
    <row r="2535" customFormat="false" ht="13.8" hidden="true" customHeight="false" outlineLevel="0" collapsed="false">
      <c r="C2535" s="0" t="n">
        <v>2545</v>
      </c>
      <c r="D2535" s="3" t="str">
        <f aca="false">VLOOKUP(C2535,$A$1:$B$451,2)</f>
        <v>56-A</v>
      </c>
      <c r="E2535" s="0" t="str">
        <f aca="false">VLOOKUP($D2535,metadata!$B$2:$S$451,2,0)</f>
        <v>VAZNUNES, M; KOVEOS, DS; VEERMAN, A</v>
      </c>
      <c r="F2535" s="0" t="str">
        <f aca="false">VLOOKUP($D2535,metadata!$B$2:$S$451,3,0)</f>
        <v>GEOGRAPHICAL VARIATION IN PHOTOPERIODIC INDUCTION OF DIAPAUSE IN THE SPIDER-MITE (TETRANYCHUS-URTICAE) - A CAUSAL RELATION BETWEEN CRITICAL NIGHT-LENGTH AND CIRCADIAN PERIOD</v>
      </c>
      <c r="G2535" s="0" t="str">
        <f aca="false">VLOOKUP($D2535,metadata!$B$2:$S$451,4,0)</f>
        <v>10.1177/074873049000500105</v>
      </c>
      <c r="H2535" s="0" t="str">
        <f aca="false">VLOOKUP($D2535,metadata!$B$2:$S$451,5,0)</f>
        <v>y</v>
      </c>
      <c r="I2535" s="0" t="str">
        <f aca="false">VLOOKUP($D2535,metadata!$B$2:$S$451,6,0)</f>
        <v>a</v>
      </c>
      <c r="J2535" s="0" t="str">
        <f aca="false">VLOOKUP($D2535,metadata!$B$2:$S$451,7,0)</f>
        <v>i</v>
      </c>
      <c r="K2535" s="0" t="n">
        <f aca="false">VLOOKUP($D2535,metadata!$B$2:$S$451,8,0)</f>
        <v>10</v>
      </c>
      <c r="L2535" s="0" t="n">
        <f aca="false">VLOOKUP($D2535,metadata!$B$2:$S$451,9,0)</f>
        <v>9</v>
      </c>
      <c r="M2535" s="0" t="str">
        <f aca="false">VLOOKUP($D2535,metadata!$B$2:$S$451,10,0)</f>
        <v/>
      </c>
      <c r="N2535" s="0" t="str">
        <f aca="false">VLOOKUP($D2535,metadata!$B$2:$S$451,11,0)</f>
        <v>Tetranychus urticae</v>
      </c>
      <c r="O2535" s="0" t="str">
        <f aca="false">VLOOKUP($D2535,metadata!$B$2:$S$451,12,0)</f>
        <v>Trombidiformes</v>
      </c>
      <c r="P2535" s="0" t="str">
        <f aca="false">VLOOKUP($D2535,metadata!$B$2:$S$451,13,0)</f>
        <v>A</v>
      </c>
      <c r="Q2535" s="0" t="n">
        <f aca="false">VLOOKUP($D2535,metadata!$B$2:$S$451,14,0)</f>
        <v>44.885</v>
      </c>
      <c r="R2535" s="0" t="n">
        <f aca="false">VLOOKUP($D2535,metadata!$B$2:$S$451,15,0)</f>
        <v>6.356111</v>
      </c>
      <c r="S2535" s="0" t="str">
        <f aca="false">VLOOKUP($D2535,metadata!$B$2:$S$451,16,0)</f>
        <v/>
      </c>
      <c r="T2535" s="0" t="n">
        <f aca="false">VLOOKUP($D2535,metadata!$B$2:$S$451,17,0)</f>
        <v>1515</v>
      </c>
      <c r="U2535" s="0" t="str">
        <f aca="false">VLOOKUP($D2535,metadata!$B$2:$S$451,18,0)</f>
        <v/>
      </c>
      <c r="V2535" s="0" t="n">
        <f aca="false">VLOOKUP($D2535,metadata!$B$2:$Z$451,19,0)</f>
        <v>200</v>
      </c>
      <c r="W2535" s="0" t="str">
        <f aca="false">VLOOKUP($D2535,metadata!$B$2:$Z$451,20,0)</f>
        <v>global average</v>
      </c>
      <c r="X2535" s="0" t="str">
        <f aca="false">VLOOKUP($D2535,metadata!$B$2:$Z$451,21,0)</f>
        <v/>
      </c>
      <c r="Y2535" s="0" t="str">
        <f aca="false">VLOOKUP($D2535,metadata!$B$2:$Z$451,22,0)</f>
        <v>56-2</v>
      </c>
      <c r="Z2535" s="0" t="str">
        <f aca="false">VLOOKUP($D2535,metadata!$B$2:$Z$451,23,0)</f>
        <v/>
      </c>
      <c r="AA2535" s="0" t="str">
        <f aca="false">VLOOKUP($D2535,metadata!$B$2:$Z$451,24,0)</f>
        <v/>
      </c>
      <c r="AB2535" s="0" t="str">
        <f aca="false">VLOOKUP($D2535,metadata!$B$2:$Z$451,25,0)</f>
        <v/>
      </c>
      <c r="AC2535" s="0" t="n">
        <v>13.9767441860465</v>
      </c>
      <c r="AD2535" s="0" t="n">
        <v>100.557532106907</v>
      </c>
      <c r="AF2535" s="0" t="n">
        <f aca="false">IF(AE2535="",V2535,AE2535)</f>
        <v>200</v>
      </c>
      <c r="AG2535" s="0" t="n">
        <f aca="false">ROUND(AC2535,1)</f>
        <v>14</v>
      </c>
      <c r="AH2535" s="0" t="n">
        <v>1990</v>
      </c>
      <c r="AI2535" s="0" t="s">
        <v>37</v>
      </c>
      <c r="AJ2535" s="0" t="s">
        <v>37</v>
      </c>
    </row>
    <row r="2536" customFormat="false" ht="13.8" hidden="true" customHeight="false" outlineLevel="0" collapsed="false">
      <c r="C2536" s="0" t="n">
        <v>2546</v>
      </c>
      <c r="D2536" s="3" t="str">
        <f aca="false">VLOOKUP(C2536,$A$1:$B$451,2)</f>
        <v>56-A</v>
      </c>
      <c r="E2536" s="0" t="str">
        <f aca="false">VLOOKUP($D2536,metadata!$B$2:$S$451,2,0)</f>
        <v>VAZNUNES, M; KOVEOS, DS; VEERMAN, A</v>
      </c>
      <c r="F2536" s="0" t="str">
        <f aca="false">VLOOKUP($D2536,metadata!$B$2:$S$451,3,0)</f>
        <v>GEOGRAPHICAL VARIATION IN PHOTOPERIODIC INDUCTION OF DIAPAUSE IN THE SPIDER-MITE (TETRANYCHUS-URTICAE) - A CAUSAL RELATION BETWEEN CRITICAL NIGHT-LENGTH AND CIRCADIAN PERIOD</v>
      </c>
      <c r="G2536" s="0" t="str">
        <f aca="false">VLOOKUP($D2536,metadata!$B$2:$S$451,4,0)</f>
        <v>10.1177/074873049000500105</v>
      </c>
      <c r="H2536" s="0" t="str">
        <f aca="false">VLOOKUP($D2536,metadata!$B$2:$S$451,5,0)</f>
        <v>y</v>
      </c>
      <c r="I2536" s="0" t="str">
        <f aca="false">VLOOKUP($D2536,metadata!$B$2:$S$451,6,0)</f>
        <v>a</v>
      </c>
      <c r="J2536" s="0" t="str">
        <f aca="false">VLOOKUP($D2536,metadata!$B$2:$S$451,7,0)</f>
        <v>i</v>
      </c>
      <c r="K2536" s="0" t="n">
        <f aca="false">VLOOKUP($D2536,metadata!$B$2:$S$451,8,0)</f>
        <v>10</v>
      </c>
      <c r="L2536" s="0" t="n">
        <f aca="false">VLOOKUP($D2536,metadata!$B$2:$S$451,9,0)</f>
        <v>9</v>
      </c>
      <c r="M2536" s="0" t="str">
        <f aca="false">VLOOKUP($D2536,metadata!$B$2:$S$451,10,0)</f>
        <v/>
      </c>
      <c r="N2536" s="0" t="str">
        <f aca="false">VLOOKUP($D2536,metadata!$B$2:$S$451,11,0)</f>
        <v>Tetranychus urticae</v>
      </c>
      <c r="O2536" s="0" t="str">
        <f aca="false">VLOOKUP($D2536,metadata!$B$2:$S$451,12,0)</f>
        <v>Trombidiformes</v>
      </c>
      <c r="P2536" s="0" t="str">
        <f aca="false">VLOOKUP($D2536,metadata!$B$2:$S$451,13,0)</f>
        <v>A</v>
      </c>
      <c r="Q2536" s="0" t="n">
        <f aca="false">VLOOKUP($D2536,metadata!$B$2:$S$451,14,0)</f>
        <v>44.885</v>
      </c>
      <c r="R2536" s="0" t="n">
        <f aca="false">VLOOKUP($D2536,metadata!$B$2:$S$451,15,0)</f>
        <v>6.356111</v>
      </c>
      <c r="S2536" s="0" t="str">
        <f aca="false">VLOOKUP($D2536,metadata!$B$2:$S$451,16,0)</f>
        <v/>
      </c>
      <c r="T2536" s="0" t="n">
        <f aca="false">VLOOKUP($D2536,metadata!$B$2:$S$451,17,0)</f>
        <v>1515</v>
      </c>
      <c r="U2536" s="0" t="str">
        <f aca="false">VLOOKUP($D2536,metadata!$B$2:$S$451,18,0)</f>
        <v/>
      </c>
      <c r="V2536" s="0" t="n">
        <f aca="false">VLOOKUP($D2536,metadata!$B$2:$Z$451,19,0)</f>
        <v>200</v>
      </c>
      <c r="W2536" s="0" t="str">
        <f aca="false">VLOOKUP($D2536,metadata!$B$2:$Z$451,20,0)</f>
        <v>global average</v>
      </c>
      <c r="X2536" s="0" t="str">
        <f aca="false">VLOOKUP($D2536,metadata!$B$2:$Z$451,21,0)</f>
        <v/>
      </c>
      <c r="Y2536" s="0" t="str">
        <f aca="false">VLOOKUP($D2536,metadata!$B$2:$Z$451,22,0)</f>
        <v>56-2</v>
      </c>
      <c r="Z2536" s="0" t="str">
        <f aca="false">VLOOKUP($D2536,metadata!$B$2:$Z$451,23,0)</f>
        <v/>
      </c>
      <c r="AA2536" s="0" t="str">
        <f aca="false">VLOOKUP($D2536,metadata!$B$2:$Z$451,24,0)</f>
        <v/>
      </c>
      <c r="AB2536" s="0" t="str">
        <f aca="false">VLOOKUP($D2536,metadata!$B$2:$Z$451,25,0)</f>
        <v/>
      </c>
      <c r="AC2536" s="0" t="n">
        <v>14.4883720930232</v>
      </c>
      <c r="AD2536" s="0" t="n">
        <v>69.2619750086775</v>
      </c>
      <c r="AF2536" s="0" t="n">
        <f aca="false">IF(AE2536="",V2536,AE2536)</f>
        <v>200</v>
      </c>
      <c r="AG2536" s="0" t="n">
        <f aca="false">ROUND(AC2536,1)</f>
        <v>14.5</v>
      </c>
      <c r="AH2536" s="0" t="n">
        <v>1990</v>
      </c>
      <c r="AI2536" s="0" t="s">
        <v>37</v>
      </c>
      <c r="AJ2536" s="0" t="s">
        <v>37</v>
      </c>
    </row>
    <row r="2537" customFormat="false" ht="13.8" hidden="true" customHeight="false" outlineLevel="0" collapsed="false">
      <c r="C2537" s="0" t="n">
        <v>2547</v>
      </c>
      <c r="D2537" s="3" t="str">
        <f aca="false">VLOOKUP(C2537,$A$1:$B$451,2)</f>
        <v>56-A</v>
      </c>
      <c r="E2537" s="0" t="str">
        <f aca="false">VLOOKUP($D2537,metadata!$B$2:$S$451,2,0)</f>
        <v>VAZNUNES, M; KOVEOS, DS; VEERMAN, A</v>
      </c>
      <c r="F2537" s="0" t="str">
        <f aca="false">VLOOKUP($D2537,metadata!$B$2:$S$451,3,0)</f>
        <v>GEOGRAPHICAL VARIATION IN PHOTOPERIODIC INDUCTION OF DIAPAUSE IN THE SPIDER-MITE (TETRANYCHUS-URTICAE) - A CAUSAL RELATION BETWEEN CRITICAL NIGHT-LENGTH AND CIRCADIAN PERIOD</v>
      </c>
      <c r="G2537" s="0" t="str">
        <f aca="false">VLOOKUP($D2537,metadata!$B$2:$S$451,4,0)</f>
        <v>10.1177/074873049000500105</v>
      </c>
      <c r="H2537" s="0" t="str">
        <f aca="false">VLOOKUP($D2537,metadata!$B$2:$S$451,5,0)</f>
        <v>y</v>
      </c>
      <c r="I2537" s="0" t="str">
        <f aca="false">VLOOKUP($D2537,metadata!$B$2:$S$451,6,0)</f>
        <v>a</v>
      </c>
      <c r="J2537" s="0" t="str">
        <f aca="false">VLOOKUP($D2537,metadata!$B$2:$S$451,7,0)</f>
        <v>i</v>
      </c>
      <c r="K2537" s="0" t="n">
        <f aca="false">VLOOKUP($D2537,metadata!$B$2:$S$451,8,0)</f>
        <v>10</v>
      </c>
      <c r="L2537" s="0" t="n">
        <f aca="false">VLOOKUP($D2537,metadata!$B$2:$S$451,9,0)</f>
        <v>9</v>
      </c>
      <c r="M2537" s="0" t="str">
        <f aca="false">VLOOKUP($D2537,metadata!$B$2:$S$451,10,0)</f>
        <v/>
      </c>
      <c r="N2537" s="0" t="str">
        <f aca="false">VLOOKUP($D2537,metadata!$B$2:$S$451,11,0)</f>
        <v>Tetranychus urticae</v>
      </c>
      <c r="O2537" s="0" t="str">
        <f aca="false">VLOOKUP($D2537,metadata!$B$2:$S$451,12,0)</f>
        <v>Trombidiformes</v>
      </c>
      <c r="P2537" s="0" t="str">
        <f aca="false">VLOOKUP($D2537,metadata!$B$2:$S$451,13,0)</f>
        <v>A</v>
      </c>
      <c r="Q2537" s="0" t="n">
        <f aca="false">VLOOKUP($D2537,metadata!$B$2:$S$451,14,0)</f>
        <v>44.885</v>
      </c>
      <c r="R2537" s="0" t="n">
        <f aca="false">VLOOKUP($D2537,metadata!$B$2:$S$451,15,0)</f>
        <v>6.356111</v>
      </c>
      <c r="S2537" s="0" t="str">
        <f aca="false">VLOOKUP($D2537,metadata!$B$2:$S$451,16,0)</f>
        <v/>
      </c>
      <c r="T2537" s="0" t="n">
        <f aca="false">VLOOKUP($D2537,metadata!$B$2:$S$451,17,0)</f>
        <v>1515</v>
      </c>
      <c r="U2537" s="0" t="str">
        <f aca="false">VLOOKUP($D2537,metadata!$B$2:$S$451,18,0)</f>
        <v/>
      </c>
      <c r="V2537" s="0" t="n">
        <f aca="false">VLOOKUP($D2537,metadata!$B$2:$Z$451,19,0)</f>
        <v>200</v>
      </c>
      <c r="W2537" s="0" t="str">
        <f aca="false">VLOOKUP($D2537,metadata!$B$2:$Z$451,20,0)</f>
        <v>global average</v>
      </c>
      <c r="X2537" s="0" t="str">
        <f aca="false">VLOOKUP($D2537,metadata!$B$2:$Z$451,21,0)</f>
        <v/>
      </c>
      <c r="Y2537" s="0" t="str">
        <f aca="false">VLOOKUP($D2537,metadata!$B$2:$Z$451,22,0)</f>
        <v>56-2</v>
      </c>
      <c r="Z2537" s="0" t="str">
        <f aca="false">VLOOKUP($D2537,metadata!$B$2:$Z$451,23,0)</f>
        <v/>
      </c>
      <c r="AA2537" s="0" t="str">
        <f aca="false">VLOOKUP($D2537,metadata!$B$2:$Z$451,24,0)</f>
        <v/>
      </c>
      <c r="AB2537" s="0" t="str">
        <f aca="false">VLOOKUP($D2537,metadata!$B$2:$Z$451,25,0)</f>
        <v/>
      </c>
      <c r="AC2537" s="0" t="n">
        <v>14.953488372093</v>
      </c>
      <c r="AD2537" s="0" t="n">
        <v>30.8725269003818</v>
      </c>
      <c r="AF2537" s="0" t="n">
        <f aca="false">IF(AE2537="",V2537,AE2537)</f>
        <v>200</v>
      </c>
      <c r="AG2537" s="0" t="n">
        <f aca="false">ROUND(AC2537,1)</f>
        <v>15</v>
      </c>
      <c r="AH2537" s="0" t="n">
        <v>1990</v>
      </c>
      <c r="AI2537" s="0" t="s">
        <v>37</v>
      </c>
      <c r="AJ2537" s="0" t="s">
        <v>37</v>
      </c>
    </row>
    <row r="2538" customFormat="false" ht="13.8" hidden="true" customHeight="false" outlineLevel="0" collapsed="false">
      <c r="C2538" s="0" t="n">
        <v>2548</v>
      </c>
      <c r="D2538" s="3" t="str">
        <f aca="false">VLOOKUP(C2538,$A$1:$B$451,2)</f>
        <v>56-A</v>
      </c>
      <c r="E2538" s="0" t="str">
        <f aca="false">VLOOKUP($D2538,metadata!$B$2:$S$451,2,0)</f>
        <v>VAZNUNES, M; KOVEOS, DS; VEERMAN, A</v>
      </c>
      <c r="F2538" s="0" t="str">
        <f aca="false">VLOOKUP($D2538,metadata!$B$2:$S$451,3,0)</f>
        <v>GEOGRAPHICAL VARIATION IN PHOTOPERIODIC INDUCTION OF DIAPAUSE IN THE SPIDER-MITE (TETRANYCHUS-URTICAE) - A CAUSAL RELATION BETWEEN CRITICAL NIGHT-LENGTH AND CIRCADIAN PERIOD</v>
      </c>
      <c r="G2538" s="0" t="str">
        <f aca="false">VLOOKUP($D2538,metadata!$B$2:$S$451,4,0)</f>
        <v>10.1177/074873049000500105</v>
      </c>
      <c r="H2538" s="0" t="str">
        <f aca="false">VLOOKUP($D2538,metadata!$B$2:$S$451,5,0)</f>
        <v>y</v>
      </c>
      <c r="I2538" s="0" t="str">
        <f aca="false">VLOOKUP($D2538,metadata!$B$2:$S$451,6,0)</f>
        <v>a</v>
      </c>
      <c r="J2538" s="0" t="str">
        <f aca="false">VLOOKUP($D2538,metadata!$B$2:$S$451,7,0)</f>
        <v>i</v>
      </c>
      <c r="K2538" s="0" t="n">
        <f aca="false">VLOOKUP($D2538,metadata!$B$2:$S$451,8,0)</f>
        <v>10</v>
      </c>
      <c r="L2538" s="0" t="n">
        <f aca="false">VLOOKUP($D2538,metadata!$B$2:$S$451,9,0)</f>
        <v>9</v>
      </c>
      <c r="M2538" s="0" t="str">
        <f aca="false">VLOOKUP($D2538,metadata!$B$2:$S$451,10,0)</f>
        <v/>
      </c>
      <c r="N2538" s="0" t="str">
        <f aca="false">VLOOKUP($D2538,metadata!$B$2:$S$451,11,0)</f>
        <v>Tetranychus urticae</v>
      </c>
      <c r="O2538" s="0" t="str">
        <f aca="false">VLOOKUP($D2538,metadata!$B$2:$S$451,12,0)</f>
        <v>Trombidiformes</v>
      </c>
      <c r="P2538" s="0" t="str">
        <f aca="false">VLOOKUP($D2538,metadata!$B$2:$S$451,13,0)</f>
        <v>A</v>
      </c>
      <c r="Q2538" s="0" t="n">
        <f aca="false">VLOOKUP($D2538,metadata!$B$2:$S$451,14,0)</f>
        <v>44.885</v>
      </c>
      <c r="R2538" s="0" t="n">
        <f aca="false">VLOOKUP($D2538,metadata!$B$2:$S$451,15,0)</f>
        <v>6.356111</v>
      </c>
      <c r="S2538" s="0" t="str">
        <f aca="false">VLOOKUP($D2538,metadata!$B$2:$S$451,16,0)</f>
        <v/>
      </c>
      <c r="T2538" s="0" t="n">
        <f aca="false">VLOOKUP($D2538,metadata!$B$2:$S$451,17,0)</f>
        <v>1515</v>
      </c>
      <c r="U2538" s="0" t="str">
        <f aca="false">VLOOKUP($D2538,metadata!$B$2:$S$451,18,0)</f>
        <v/>
      </c>
      <c r="V2538" s="0" t="n">
        <f aca="false">VLOOKUP($D2538,metadata!$B$2:$Z$451,19,0)</f>
        <v>200</v>
      </c>
      <c r="W2538" s="0" t="str">
        <f aca="false">VLOOKUP($D2538,metadata!$B$2:$Z$451,20,0)</f>
        <v>global average</v>
      </c>
      <c r="X2538" s="0" t="str">
        <f aca="false">VLOOKUP($D2538,metadata!$B$2:$Z$451,21,0)</f>
        <v/>
      </c>
      <c r="Y2538" s="0" t="str">
        <f aca="false">VLOOKUP($D2538,metadata!$B$2:$Z$451,22,0)</f>
        <v>56-2</v>
      </c>
      <c r="Z2538" s="0" t="str">
        <f aca="false">VLOOKUP($D2538,metadata!$B$2:$Z$451,23,0)</f>
        <v/>
      </c>
      <c r="AA2538" s="0" t="str">
        <f aca="false">VLOOKUP($D2538,metadata!$B$2:$Z$451,24,0)</f>
        <v/>
      </c>
      <c r="AB2538" s="0" t="str">
        <f aca="false">VLOOKUP($D2538,metadata!$B$2:$Z$451,25,0)</f>
        <v/>
      </c>
      <c r="AC2538" s="0" t="n">
        <v>15.4651162790697</v>
      </c>
      <c r="AD2538" s="0" t="n">
        <v>-0.796164526206155</v>
      </c>
      <c r="AF2538" s="0" t="n">
        <f aca="false">IF(AE2538="",V2538,AE2538)</f>
        <v>200</v>
      </c>
      <c r="AG2538" s="0" t="n">
        <f aca="false">ROUND(AC2538,1)</f>
        <v>15.5</v>
      </c>
      <c r="AH2538" s="0" t="n">
        <v>1990</v>
      </c>
      <c r="AI2538" s="0" t="s">
        <v>37</v>
      </c>
      <c r="AJ2538" s="0" t="s">
        <v>37</v>
      </c>
    </row>
    <row r="2539" customFormat="false" ht="13.8" hidden="true" customHeight="false" outlineLevel="0" collapsed="false">
      <c r="C2539" s="0" t="n">
        <v>2549</v>
      </c>
      <c r="D2539" s="3" t="str">
        <f aca="false">VLOOKUP(C2539,$A$1:$B$451,2)</f>
        <v>56-A</v>
      </c>
      <c r="E2539" s="0" t="str">
        <f aca="false">VLOOKUP($D2539,metadata!$B$2:$S$451,2,0)</f>
        <v>VAZNUNES, M; KOVEOS, DS; VEERMAN, A</v>
      </c>
      <c r="F2539" s="0" t="str">
        <f aca="false">VLOOKUP($D2539,metadata!$B$2:$S$451,3,0)</f>
        <v>GEOGRAPHICAL VARIATION IN PHOTOPERIODIC INDUCTION OF DIAPAUSE IN THE SPIDER-MITE (TETRANYCHUS-URTICAE) - A CAUSAL RELATION BETWEEN CRITICAL NIGHT-LENGTH AND CIRCADIAN PERIOD</v>
      </c>
      <c r="G2539" s="0" t="str">
        <f aca="false">VLOOKUP($D2539,metadata!$B$2:$S$451,4,0)</f>
        <v>10.1177/074873049000500105</v>
      </c>
      <c r="H2539" s="0" t="str">
        <f aca="false">VLOOKUP($D2539,metadata!$B$2:$S$451,5,0)</f>
        <v>y</v>
      </c>
      <c r="I2539" s="0" t="str">
        <f aca="false">VLOOKUP($D2539,metadata!$B$2:$S$451,6,0)</f>
        <v>a</v>
      </c>
      <c r="J2539" s="0" t="str">
        <f aca="false">VLOOKUP($D2539,metadata!$B$2:$S$451,7,0)</f>
        <v>i</v>
      </c>
      <c r="K2539" s="0" t="n">
        <f aca="false">VLOOKUP($D2539,metadata!$B$2:$S$451,8,0)</f>
        <v>10</v>
      </c>
      <c r="L2539" s="0" t="n">
        <f aca="false">VLOOKUP($D2539,metadata!$B$2:$S$451,9,0)</f>
        <v>9</v>
      </c>
      <c r="M2539" s="0" t="str">
        <f aca="false">VLOOKUP($D2539,metadata!$B$2:$S$451,10,0)</f>
        <v/>
      </c>
      <c r="N2539" s="0" t="str">
        <f aca="false">VLOOKUP($D2539,metadata!$B$2:$S$451,11,0)</f>
        <v>Tetranychus urticae</v>
      </c>
      <c r="O2539" s="0" t="str">
        <f aca="false">VLOOKUP($D2539,metadata!$B$2:$S$451,12,0)</f>
        <v>Trombidiformes</v>
      </c>
      <c r="P2539" s="0" t="str">
        <f aca="false">VLOOKUP($D2539,metadata!$B$2:$S$451,13,0)</f>
        <v>A</v>
      </c>
      <c r="Q2539" s="0" t="n">
        <f aca="false">VLOOKUP($D2539,metadata!$B$2:$S$451,14,0)</f>
        <v>44.885</v>
      </c>
      <c r="R2539" s="0" t="n">
        <f aca="false">VLOOKUP($D2539,metadata!$B$2:$S$451,15,0)</f>
        <v>6.356111</v>
      </c>
      <c r="S2539" s="0" t="str">
        <f aca="false">VLOOKUP($D2539,metadata!$B$2:$S$451,16,0)</f>
        <v/>
      </c>
      <c r="T2539" s="0" t="n">
        <f aca="false">VLOOKUP($D2539,metadata!$B$2:$S$451,17,0)</f>
        <v>1515</v>
      </c>
      <c r="U2539" s="0" t="str">
        <f aca="false">VLOOKUP($D2539,metadata!$B$2:$S$451,18,0)</f>
        <v/>
      </c>
      <c r="V2539" s="0" t="n">
        <f aca="false">VLOOKUP($D2539,metadata!$B$2:$Z$451,19,0)</f>
        <v>200</v>
      </c>
      <c r="W2539" s="0" t="str">
        <f aca="false">VLOOKUP($D2539,metadata!$B$2:$Z$451,20,0)</f>
        <v>global average</v>
      </c>
      <c r="X2539" s="0" t="str">
        <f aca="false">VLOOKUP($D2539,metadata!$B$2:$Z$451,21,0)</f>
        <v/>
      </c>
      <c r="Y2539" s="0" t="str">
        <f aca="false">VLOOKUP($D2539,metadata!$B$2:$Z$451,22,0)</f>
        <v>56-2</v>
      </c>
      <c r="Z2539" s="0" t="str">
        <f aca="false">VLOOKUP($D2539,metadata!$B$2:$Z$451,23,0)</f>
        <v/>
      </c>
      <c r="AA2539" s="0" t="str">
        <f aca="false">VLOOKUP($D2539,metadata!$B$2:$Z$451,24,0)</f>
        <v/>
      </c>
      <c r="AB2539" s="0" t="str">
        <f aca="false">VLOOKUP($D2539,metadata!$B$2:$Z$451,25,0)</f>
        <v/>
      </c>
      <c r="AC2539" s="0" t="n">
        <v>16.0697674418604</v>
      </c>
      <c r="AD2539" s="0" t="n">
        <v>-0.739760499826417</v>
      </c>
      <c r="AF2539" s="0" t="n">
        <f aca="false">IF(AE2539="",V2539,AE2539)</f>
        <v>200</v>
      </c>
      <c r="AG2539" s="0" t="n">
        <v>16</v>
      </c>
      <c r="AH2539" s="0" t="n">
        <v>1990</v>
      </c>
      <c r="AI2539" s="0" t="s">
        <v>37</v>
      </c>
      <c r="AJ2539" s="0" t="s">
        <v>37</v>
      </c>
    </row>
    <row r="2540" customFormat="false" ht="13.8" hidden="true" customHeight="false" outlineLevel="0" collapsed="false">
      <c r="C2540" s="0" t="n">
        <v>2550</v>
      </c>
      <c r="D2540" s="3" t="str">
        <f aca="false">VLOOKUP(C2540,$A$1:$B$451,2)</f>
        <v>56-A</v>
      </c>
      <c r="E2540" s="0" t="str">
        <f aca="false">VLOOKUP($D2540,metadata!$B$2:$S$451,2,0)</f>
        <v>VAZNUNES, M; KOVEOS, DS; VEERMAN, A</v>
      </c>
      <c r="F2540" s="0" t="str">
        <f aca="false">VLOOKUP($D2540,metadata!$B$2:$S$451,3,0)</f>
        <v>GEOGRAPHICAL VARIATION IN PHOTOPERIODIC INDUCTION OF DIAPAUSE IN THE SPIDER-MITE (TETRANYCHUS-URTICAE) - A CAUSAL RELATION BETWEEN CRITICAL NIGHT-LENGTH AND CIRCADIAN PERIOD</v>
      </c>
      <c r="G2540" s="0" t="str">
        <f aca="false">VLOOKUP($D2540,metadata!$B$2:$S$451,4,0)</f>
        <v>10.1177/074873049000500105</v>
      </c>
      <c r="H2540" s="0" t="str">
        <f aca="false">VLOOKUP($D2540,metadata!$B$2:$S$451,5,0)</f>
        <v>y</v>
      </c>
      <c r="I2540" s="0" t="str">
        <f aca="false">VLOOKUP($D2540,metadata!$B$2:$S$451,6,0)</f>
        <v>a</v>
      </c>
      <c r="J2540" s="0" t="str">
        <f aca="false">VLOOKUP($D2540,metadata!$B$2:$S$451,7,0)</f>
        <v>i</v>
      </c>
      <c r="K2540" s="0" t="n">
        <f aca="false">VLOOKUP($D2540,metadata!$B$2:$S$451,8,0)</f>
        <v>10</v>
      </c>
      <c r="L2540" s="0" t="n">
        <f aca="false">VLOOKUP($D2540,metadata!$B$2:$S$451,9,0)</f>
        <v>9</v>
      </c>
      <c r="M2540" s="0" t="str">
        <f aca="false">VLOOKUP($D2540,metadata!$B$2:$S$451,10,0)</f>
        <v/>
      </c>
      <c r="N2540" s="0" t="str">
        <f aca="false">VLOOKUP($D2540,metadata!$B$2:$S$451,11,0)</f>
        <v>Tetranychus urticae</v>
      </c>
      <c r="O2540" s="0" t="str">
        <f aca="false">VLOOKUP($D2540,metadata!$B$2:$S$451,12,0)</f>
        <v>Trombidiformes</v>
      </c>
      <c r="P2540" s="0" t="str">
        <f aca="false">VLOOKUP($D2540,metadata!$B$2:$S$451,13,0)</f>
        <v>A</v>
      </c>
      <c r="Q2540" s="0" t="n">
        <f aca="false">VLOOKUP($D2540,metadata!$B$2:$S$451,14,0)</f>
        <v>44.885</v>
      </c>
      <c r="R2540" s="0" t="n">
        <f aca="false">VLOOKUP($D2540,metadata!$B$2:$S$451,15,0)</f>
        <v>6.356111</v>
      </c>
      <c r="S2540" s="0" t="str">
        <f aca="false">VLOOKUP($D2540,metadata!$B$2:$S$451,16,0)</f>
        <v/>
      </c>
      <c r="T2540" s="0" t="n">
        <f aca="false">VLOOKUP($D2540,metadata!$B$2:$S$451,17,0)</f>
        <v>1515</v>
      </c>
      <c r="U2540" s="0" t="str">
        <f aca="false">VLOOKUP($D2540,metadata!$B$2:$S$451,18,0)</f>
        <v/>
      </c>
      <c r="V2540" s="0" t="n">
        <f aca="false">VLOOKUP($D2540,metadata!$B$2:$Z$451,19,0)</f>
        <v>200</v>
      </c>
      <c r="W2540" s="0" t="str">
        <f aca="false">VLOOKUP($D2540,metadata!$B$2:$Z$451,20,0)</f>
        <v>global average</v>
      </c>
      <c r="X2540" s="0" t="str">
        <f aca="false">VLOOKUP($D2540,metadata!$B$2:$Z$451,21,0)</f>
        <v/>
      </c>
      <c r="Y2540" s="0" t="str">
        <f aca="false">VLOOKUP($D2540,metadata!$B$2:$Z$451,22,0)</f>
        <v>56-2</v>
      </c>
      <c r="Z2540" s="0" t="str">
        <f aca="false">VLOOKUP($D2540,metadata!$B$2:$Z$451,23,0)</f>
        <v/>
      </c>
      <c r="AA2540" s="0" t="str">
        <f aca="false">VLOOKUP($D2540,metadata!$B$2:$Z$451,24,0)</f>
        <v/>
      </c>
      <c r="AB2540" s="0" t="str">
        <f aca="false">VLOOKUP($D2540,metadata!$B$2:$Z$451,25,0)</f>
        <v/>
      </c>
      <c r="AC2540" s="0" t="n">
        <v>16.953488372093</v>
      </c>
      <c r="AD2540" s="0" t="n">
        <v>-0.657323845886821</v>
      </c>
      <c r="AF2540" s="0" t="n">
        <f aca="false">IF(AE2540="",V2540,AE2540)</f>
        <v>200</v>
      </c>
      <c r="AG2540" s="0" t="n">
        <f aca="false">ROUND(AC2540,1)</f>
        <v>17</v>
      </c>
      <c r="AH2540" s="0" t="n">
        <v>1990</v>
      </c>
      <c r="AI2540" s="0" t="s">
        <v>37</v>
      </c>
      <c r="AJ2540" s="0" t="s">
        <v>37</v>
      </c>
    </row>
    <row r="2541" customFormat="false" ht="13.8" hidden="true" customHeight="false" outlineLevel="0" collapsed="false">
      <c r="C2541" s="0" t="n">
        <v>2551</v>
      </c>
      <c r="D2541" s="3" t="str">
        <f aca="false">VLOOKUP(C2541,$A$1:$B$451,2)</f>
        <v>56-A</v>
      </c>
      <c r="E2541" s="0" t="str">
        <f aca="false">VLOOKUP($D2541,metadata!$B$2:$S$451,2,0)</f>
        <v>VAZNUNES, M; KOVEOS, DS; VEERMAN, A</v>
      </c>
      <c r="F2541" s="0" t="str">
        <f aca="false">VLOOKUP($D2541,metadata!$B$2:$S$451,3,0)</f>
        <v>GEOGRAPHICAL VARIATION IN PHOTOPERIODIC INDUCTION OF DIAPAUSE IN THE SPIDER-MITE (TETRANYCHUS-URTICAE) - A CAUSAL RELATION BETWEEN CRITICAL NIGHT-LENGTH AND CIRCADIAN PERIOD</v>
      </c>
      <c r="G2541" s="0" t="str">
        <f aca="false">VLOOKUP($D2541,metadata!$B$2:$S$451,4,0)</f>
        <v>10.1177/074873049000500105</v>
      </c>
      <c r="H2541" s="0" t="str">
        <f aca="false">VLOOKUP($D2541,metadata!$B$2:$S$451,5,0)</f>
        <v>y</v>
      </c>
      <c r="I2541" s="0" t="str">
        <f aca="false">VLOOKUP($D2541,metadata!$B$2:$S$451,6,0)</f>
        <v>a</v>
      </c>
      <c r="J2541" s="0" t="str">
        <f aca="false">VLOOKUP($D2541,metadata!$B$2:$S$451,7,0)</f>
        <v>i</v>
      </c>
      <c r="K2541" s="0" t="n">
        <f aca="false">VLOOKUP($D2541,metadata!$B$2:$S$451,8,0)</f>
        <v>10</v>
      </c>
      <c r="L2541" s="0" t="n">
        <f aca="false">VLOOKUP($D2541,metadata!$B$2:$S$451,9,0)</f>
        <v>9</v>
      </c>
      <c r="M2541" s="0" t="str">
        <f aca="false">VLOOKUP($D2541,metadata!$B$2:$S$451,10,0)</f>
        <v/>
      </c>
      <c r="N2541" s="0" t="str">
        <f aca="false">VLOOKUP($D2541,metadata!$B$2:$S$451,11,0)</f>
        <v>Tetranychus urticae</v>
      </c>
      <c r="O2541" s="0" t="str">
        <f aca="false">VLOOKUP($D2541,metadata!$B$2:$S$451,12,0)</f>
        <v>Trombidiformes</v>
      </c>
      <c r="P2541" s="0" t="str">
        <f aca="false">VLOOKUP($D2541,metadata!$B$2:$S$451,13,0)</f>
        <v>A</v>
      </c>
      <c r="Q2541" s="0" t="n">
        <f aca="false">VLOOKUP($D2541,metadata!$B$2:$S$451,14,0)</f>
        <v>44.885</v>
      </c>
      <c r="R2541" s="0" t="n">
        <f aca="false">VLOOKUP($D2541,metadata!$B$2:$S$451,15,0)</f>
        <v>6.356111</v>
      </c>
      <c r="S2541" s="0" t="str">
        <f aca="false">VLOOKUP($D2541,metadata!$B$2:$S$451,16,0)</f>
        <v/>
      </c>
      <c r="T2541" s="0" t="n">
        <f aca="false">VLOOKUP($D2541,metadata!$B$2:$S$451,17,0)</f>
        <v>1515</v>
      </c>
      <c r="U2541" s="0" t="str">
        <f aca="false">VLOOKUP($D2541,metadata!$B$2:$S$451,18,0)</f>
        <v/>
      </c>
      <c r="V2541" s="0" t="n">
        <f aca="false">VLOOKUP($D2541,metadata!$B$2:$Z$451,19,0)</f>
        <v>200</v>
      </c>
      <c r="W2541" s="0" t="str">
        <f aca="false">VLOOKUP($D2541,metadata!$B$2:$Z$451,20,0)</f>
        <v>global average</v>
      </c>
      <c r="X2541" s="0" t="str">
        <f aca="false">VLOOKUP($D2541,metadata!$B$2:$Z$451,21,0)</f>
        <v/>
      </c>
      <c r="Y2541" s="0" t="str">
        <f aca="false">VLOOKUP($D2541,metadata!$B$2:$Z$451,22,0)</f>
        <v>56-2</v>
      </c>
      <c r="Z2541" s="0" t="str">
        <f aca="false">VLOOKUP($D2541,metadata!$B$2:$Z$451,23,0)</f>
        <v/>
      </c>
      <c r="AA2541" s="0" t="str">
        <f aca="false">VLOOKUP($D2541,metadata!$B$2:$Z$451,24,0)</f>
        <v/>
      </c>
      <c r="AB2541" s="0" t="str">
        <f aca="false">VLOOKUP($D2541,metadata!$B$2:$Z$451,25,0)</f>
        <v/>
      </c>
      <c r="AC2541" s="0" t="n">
        <v>17.9767441860465</v>
      </c>
      <c r="AD2541" s="0" t="n">
        <v>-0.561870878167269</v>
      </c>
      <c r="AF2541" s="0" t="n">
        <f aca="false">IF(AE2541="",V2541,AE2541)</f>
        <v>200</v>
      </c>
      <c r="AG2541" s="0" t="n">
        <f aca="false">ROUND(AC2541,1)</f>
        <v>18</v>
      </c>
      <c r="AH2541" s="0" t="n">
        <v>1990</v>
      </c>
      <c r="AI2541" s="0" t="s">
        <v>37</v>
      </c>
      <c r="AJ2541" s="0" t="s">
        <v>37</v>
      </c>
    </row>
    <row r="2542" customFormat="false" ht="13.8" hidden="true" customHeight="false" outlineLevel="0" collapsed="false">
      <c r="C2542" s="0" t="n">
        <v>2552</v>
      </c>
      <c r="D2542" s="3" t="str">
        <f aca="false">VLOOKUP(C2542,$A$1:$B$451,2)</f>
        <v>56-T1</v>
      </c>
      <c r="E2542" s="0" t="str">
        <f aca="false">VLOOKUP($D2542,metadata!$B$2:$S$451,2,0)</f>
        <v>VAZNUNES, M; KOVEOS, DS; VEERMAN, A</v>
      </c>
      <c r="F2542" s="0" t="str">
        <f aca="false">VLOOKUP($D2542,metadata!$B$2:$S$451,3,0)</f>
        <v>GEOGRAPHICAL VARIATION IN PHOTOPERIODIC INDUCTION OF DIAPAUSE IN THE SPIDER-MITE (TETRANYCHUS-URTICAE) - A CAUSAL RELATION BETWEEN CRITICAL NIGHT-LENGTH AND CIRCADIAN PERIOD</v>
      </c>
      <c r="G2542" s="0" t="str">
        <f aca="false">VLOOKUP($D2542,metadata!$B$2:$S$451,4,0)</f>
        <v>10.1177/074873049000500105</v>
      </c>
      <c r="H2542" s="0" t="str">
        <f aca="false">VLOOKUP($D2542,metadata!$B$2:$S$451,5,0)</f>
        <v>y</v>
      </c>
      <c r="I2542" s="0" t="str">
        <f aca="false">VLOOKUP($D2542,metadata!$B$2:$S$451,6,0)</f>
        <v>a</v>
      </c>
      <c r="J2542" s="0" t="str">
        <f aca="false">VLOOKUP($D2542,metadata!$B$2:$S$451,7,0)</f>
        <v>i</v>
      </c>
      <c r="K2542" s="0" t="n">
        <f aca="false">VLOOKUP($D2542,metadata!$B$2:$S$451,8,0)</f>
        <v>10</v>
      </c>
      <c r="L2542" s="0" t="n">
        <f aca="false">VLOOKUP($D2542,metadata!$B$2:$S$451,9,0)</f>
        <v>8</v>
      </c>
      <c r="M2542" s="0" t="str">
        <f aca="false">VLOOKUP($D2542,metadata!$B$2:$S$451,10,0)</f>
        <v/>
      </c>
      <c r="N2542" s="0" t="str">
        <f aca="false">VLOOKUP($D2542,metadata!$B$2:$S$451,11,0)</f>
        <v>Tetranychus urticae</v>
      </c>
      <c r="O2542" s="0" t="str">
        <f aca="false">VLOOKUP($D2542,metadata!$B$2:$S$451,12,0)</f>
        <v>Trombidiformes</v>
      </c>
      <c r="P2542" s="0" t="str">
        <f aca="false">VLOOKUP($D2542,metadata!$B$2:$S$451,13,0)</f>
        <v>T1</v>
      </c>
      <c r="Q2542" s="0" t="n">
        <f aca="false">VLOOKUP($D2542,metadata!$B$2:$S$451,14,0)</f>
        <v>40.647222</v>
      </c>
      <c r="R2542" s="0" t="n">
        <f aca="false">VLOOKUP($D2542,metadata!$B$2:$S$451,15,0)</f>
        <v>22.963889</v>
      </c>
      <c r="S2542" s="0" t="str">
        <f aca="false">VLOOKUP($D2542,metadata!$B$2:$S$451,16,0)</f>
        <v/>
      </c>
      <c r="T2542" s="0" t="str">
        <f aca="false">VLOOKUP($D2542,metadata!$B$2:$S$451,17,0)</f>
        <v/>
      </c>
      <c r="U2542" s="0" t="str">
        <f aca="false">VLOOKUP($D2542,metadata!$B$2:$S$451,18,0)</f>
        <v/>
      </c>
      <c r="V2542" s="0" t="n">
        <f aca="false">VLOOKUP($D2542,metadata!$B$2:$Z$451,19,0)</f>
        <v>200</v>
      </c>
      <c r="W2542" s="0" t="str">
        <f aca="false">VLOOKUP($D2542,metadata!$B$2:$Z$451,20,0)</f>
        <v>global average</v>
      </c>
      <c r="X2542" s="0" t="str">
        <f aca="false">VLOOKUP($D2542,metadata!$B$2:$Z$451,21,0)</f>
        <v/>
      </c>
      <c r="Y2542" s="0" t="str">
        <f aca="false">VLOOKUP($D2542,metadata!$B$2:$Z$451,22,0)</f>
        <v>56-2</v>
      </c>
      <c r="Z2542" s="0" t="str">
        <f aca="false">VLOOKUP($D2542,metadata!$B$2:$Z$451,23,0)</f>
        <v/>
      </c>
      <c r="AA2542" s="0" t="str">
        <f aca="false">VLOOKUP($D2542,metadata!$B$2:$Z$451,24,0)</f>
        <v/>
      </c>
      <c r="AB2542" s="0" t="str">
        <f aca="false">VLOOKUP($D2542,metadata!$B$2:$Z$451,25,0)</f>
        <v/>
      </c>
      <c r="AC2542" s="0" t="n">
        <v>8.06410746928538</v>
      </c>
      <c r="AD2542" s="0" t="n">
        <v>76.1942212586262</v>
      </c>
      <c r="AF2542" s="0" t="n">
        <f aca="false">IF(AE2542="",V2542,AE2542)</f>
        <v>200</v>
      </c>
      <c r="AG2542" s="0" t="n">
        <v>8</v>
      </c>
      <c r="AH2542" s="0" t="n">
        <v>1990</v>
      </c>
      <c r="AI2542" s="0" t="s">
        <v>37</v>
      </c>
      <c r="AJ2542" s="0" t="s">
        <v>37</v>
      </c>
    </row>
    <row r="2543" customFormat="false" ht="13.8" hidden="true" customHeight="false" outlineLevel="0" collapsed="false">
      <c r="C2543" s="0" t="n">
        <v>2553</v>
      </c>
      <c r="D2543" s="3" t="str">
        <f aca="false">VLOOKUP(C2543,$A$1:$B$451,2)</f>
        <v>56-T1</v>
      </c>
      <c r="E2543" s="0" t="str">
        <f aca="false">VLOOKUP($D2543,metadata!$B$2:$S$451,2,0)</f>
        <v>VAZNUNES, M; KOVEOS, DS; VEERMAN, A</v>
      </c>
      <c r="F2543" s="0" t="str">
        <f aca="false">VLOOKUP($D2543,metadata!$B$2:$S$451,3,0)</f>
        <v>GEOGRAPHICAL VARIATION IN PHOTOPERIODIC INDUCTION OF DIAPAUSE IN THE SPIDER-MITE (TETRANYCHUS-URTICAE) - A CAUSAL RELATION BETWEEN CRITICAL NIGHT-LENGTH AND CIRCADIAN PERIOD</v>
      </c>
      <c r="G2543" s="0" t="str">
        <f aca="false">VLOOKUP($D2543,metadata!$B$2:$S$451,4,0)</f>
        <v>10.1177/074873049000500105</v>
      </c>
      <c r="H2543" s="0" t="str">
        <f aca="false">VLOOKUP($D2543,metadata!$B$2:$S$451,5,0)</f>
        <v>y</v>
      </c>
      <c r="I2543" s="0" t="str">
        <f aca="false">VLOOKUP($D2543,metadata!$B$2:$S$451,6,0)</f>
        <v>a</v>
      </c>
      <c r="J2543" s="0" t="str">
        <f aca="false">VLOOKUP($D2543,metadata!$B$2:$S$451,7,0)</f>
        <v>i</v>
      </c>
      <c r="K2543" s="0" t="n">
        <f aca="false">VLOOKUP($D2543,metadata!$B$2:$S$451,8,0)</f>
        <v>10</v>
      </c>
      <c r="L2543" s="0" t="n">
        <f aca="false">VLOOKUP($D2543,metadata!$B$2:$S$451,9,0)</f>
        <v>8</v>
      </c>
      <c r="M2543" s="0" t="str">
        <f aca="false">VLOOKUP($D2543,metadata!$B$2:$S$451,10,0)</f>
        <v/>
      </c>
      <c r="N2543" s="0" t="str">
        <f aca="false">VLOOKUP($D2543,metadata!$B$2:$S$451,11,0)</f>
        <v>Tetranychus urticae</v>
      </c>
      <c r="O2543" s="0" t="str">
        <f aca="false">VLOOKUP($D2543,metadata!$B$2:$S$451,12,0)</f>
        <v>Trombidiformes</v>
      </c>
      <c r="P2543" s="0" t="str">
        <f aca="false">VLOOKUP($D2543,metadata!$B$2:$S$451,13,0)</f>
        <v>T1</v>
      </c>
      <c r="Q2543" s="0" t="n">
        <f aca="false">VLOOKUP($D2543,metadata!$B$2:$S$451,14,0)</f>
        <v>40.647222</v>
      </c>
      <c r="R2543" s="0" t="n">
        <f aca="false">VLOOKUP($D2543,metadata!$B$2:$S$451,15,0)</f>
        <v>22.963889</v>
      </c>
      <c r="S2543" s="0" t="str">
        <f aca="false">VLOOKUP($D2543,metadata!$B$2:$S$451,16,0)</f>
        <v/>
      </c>
      <c r="T2543" s="0" t="str">
        <f aca="false">VLOOKUP($D2543,metadata!$B$2:$S$451,17,0)</f>
        <v/>
      </c>
      <c r="U2543" s="0" t="str">
        <f aca="false">VLOOKUP($D2543,metadata!$B$2:$S$451,18,0)</f>
        <v/>
      </c>
      <c r="V2543" s="0" t="n">
        <f aca="false">VLOOKUP($D2543,metadata!$B$2:$Z$451,19,0)</f>
        <v>200</v>
      </c>
      <c r="W2543" s="0" t="str">
        <f aca="false">VLOOKUP($D2543,metadata!$B$2:$Z$451,20,0)</f>
        <v>global average</v>
      </c>
      <c r="X2543" s="0" t="str">
        <f aca="false">VLOOKUP($D2543,metadata!$B$2:$Z$451,21,0)</f>
        <v/>
      </c>
      <c r="Y2543" s="0" t="str">
        <f aca="false">VLOOKUP($D2543,metadata!$B$2:$Z$451,22,0)</f>
        <v>56-2</v>
      </c>
      <c r="Z2543" s="0" t="str">
        <f aca="false">VLOOKUP($D2543,metadata!$B$2:$Z$451,23,0)</f>
        <v/>
      </c>
      <c r="AA2543" s="0" t="str">
        <f aca="false">VLOOKUP($D2543,metadata!$B$2:$Z$451,24,0)</f>
        <v/>
      </c>
      <c r="AB2543" s="0" t="str">
        <f aca="false">VLOOKUP($D2543,metadata!$B$2:$Z$451,25,0)</f>
        <v/>
      </c>
      <c r="AC2543" s="0" t="n">
        <v>8.96866896229222</v>
      </c>
      <c r="AD2543" s="0" t="n">
        <v>73.3466536297807</v>
      </c>
      <c r="AF2543" s="0" t="n">
        <f aca="false">IF(AE2543="",V2543,AE2543)</f>
        <v>200</v>
      </c>
      <c r="AG2543" s="0" t="n">
        <f aca="false">ROUND(AC2543,1)</f>
        <v>9</v>
      </c>
      <c r="AH2543" s="0" t="n">
        <v>1990</v>
      </c>
      <c r="AI2543" s="0" t="s">
        <v>37</v>
      </c>
      <c r="AJ2543" s="0" t="s">
        <v>37</v>
      </c>
    </row>
    <row r="2544" customFormat="false" ht="13.8" hidden="true" customHeight="false" outlineLevel="0" collapsed="false">
      <c r="C2544" s="0" t="n">
        <v>2554</v>
      </c>
      <c r="D2544" s="3" t="str">
        <f aca="false">VLOOKUP(C2544,$A$1:$B$451,2)</f>
        <v>56-T1</v>
      </c>
      <c r="E2544" s="0" t="str">
        <f aca="false">VLOOKUP($D2544,metadata!$B$2:$S$451,2,0)</f>
        <v>VAZNUNES, M; KOVEOS, DS; VEERMAN, A</v>
      </c>
      <c r="F2544" s="0" t="str">
        <f aca="false">VLOOKUP($D2544,metadata!$B$2:$S$451,3,0)</f>
        <v>GEOGRAPHICAL VARIATION IN PHOTOPERIODIC INDUCTION OF DIAPAUSE IN THE SPIDER-MITE (TETRANYCHUS-URTICAE) - A CAUSAL RELATION BETWEEN CRITICAL NIGHT-LENGTH AND CIRCADIAN PERIOD</v>
      </c>
      <c r="G2544" s="0" t="str">
        <f aca="false">VLOOKUP($D2544,metadata!$B$2:$S$451,4,0)</f>
        <v>10.1177/074873049000500105</v>
      </c>
      <c r="H2544" s="0" t="str">
        <f aca="false">VLOOKUP($D2544,metadata!$B$2:$S$451,5,0)</f>
        <v>y</v>
      </c>
      <c r="I2544" s="0" t="str">
        <f aca="false">VLOOKUP($D2544,metadata!$B$2:$S$451,6,0)</f>
        <v>a</v>
      </c>
      <c r="J2544" s="0" t="str">
        <f aca="false">VLOOKUP($D2544,metadata!$B$2:$S$451,7,0)</f>
        <v>i</v>
      </c>
      <c r="K2544" s="0" t="n">
        <f aca="false">VLOOKUP($D2544,metadata!$B$2:$S$451,8,0)</f>
        <v>10</v>
      </c>
      <c r="L2544" s="0" t="n">
        <f aca="false">VLOOKUP($D2544,metadata!$B$2:$S$451,9,0)</f>
        <v>8</v>
      </c>
      <c r="M2544" s="0" t="str">
        <f aca="false">VLOOKUP($D2544,metadata!$B$2:$S$451,10,0)</f>
        <v/>
      </c>
      <c r="N2544" s="0" t="str">
        <f aca="false">VLOOKUP($D2544,metadata!$B$2:$S$451,11,0)</f>
        <v>Tetranychus urticae</v>
      </c>
      <c r="O2544" s="0" t="str">
        <f aca="false">VLOOKUP($D2544,metadata!$B$2:$S$451,12,0)</f>
        <v>Trombidiformes</v>
      </c>
      <c r="P2544" s="0" t="str">
        <f aca="false">VLOOKUP($D2544,metadata!$B$2:$S$451,13,0)</f>
        <v>T1</v>
      </c>
      <c r="Q2544" s="0" t="n">
        <f aca="false">VLOOKUP($D2544,metadata!$B$2:$S$451,14,0)</f>
        <v>40.647222</v>
      </c>
      <c r="R2544" s="0" t="n">
        <f aca="false">VLOOKUP($D2544,metadata!$B$2:$S$451,15,0)</f>
        <v>22.963889</v>
      </c>
      <c r="S2544" s="0" t="str">
        <f aca="false">VLOOKUP($D2544,metadata!$B$2:$S$451,16,0)</f>
        <v/>
      </c>
      <c r="T2544" s="0" t="str">
        <f aca="false">VLOOKUP($D2544,metadata!$B$2:$S$451,17,0)</f>
        <v/>
      </c>
      <c r="U2544" s="0" t="str">
        <f aca="false">VLOOKUP($D2544,metadata!$B$2:$S$451,18,0)</f>
        <v/>
      </c>
      <c r="V2544" s="0" t="n">
        <f aca="false">VLOOKUP($D2544,metadata!$B$2:$Z$451,19,0)</f>
        <v>200</v>
      </c>
      <c r="W2544" s="0" t="str">
        <f aca="false">VLOOKUP($D2544,metadata!$B$2:$Z$451,20,0)</f>
        <v>global average</v>
      </c>
      <c r="X2544" s="0" t="str">
        <f aca="false">VLOOKUP($D2544,metadata!$B$2:$Z$451,21,0)</f>
        <v/>
      </c>
      <c r="Y2544" s="0" t="str">
        <f aca="false">VLOOKUP($D2544,metadata!$B$2:$Z$451,22,0)</f>
        <v>56-2</v>
      </c>
      <c r="Z2544" s="0" t="str">
        <f aca="false">VLOOKUP($D2544,metadata!$B$2:$Z$451,23,0)</f>
        <v/>
      </c>
      <c r="AA2544" s="0" t="str">
        <f aca="false">VLOOKUP($D2544,metadata!$B$2:$Z$451,24,0)</f>
        <v/>
      </c>
      <c r="AB2544" s="0" t="str">
        <f aca="false">VLOOKUP($D2544,metadata!$B$2:$Z$451,25,0)</f>
        <v/>
      </c>
      <c r="AC2544" s="0" t="n">
        <v>10.0374952174467</v>
      </c>
      <c r="AD2544" s="0" t="n">
        <v>78.2064362538791</v>
      </c>
      <c r="AF2544" s="0" t="n">
        <f aca="false">IF(AE2544="",V2544,AE2544)</f>
        <v>200</v>
      </c>
      <c r="AG2544" s="0" t="n">
        <f aca="false">ROUND(AC2544,1)</f>
        <v>10</v>
      </c>
      <c r="AH2544" s="0" t="n">
        <v>1990</v>
      </c>
      <c r="AI2544" s="0" t="s">
        <v>37</v>
      </c>
      <c r="AJ2544" s="0" t="s">
        <v>37</v>
      </c>
    </row>
    <row r="2545" customFormat="false" ht="13.8" hidden="true" customHeight="false" outlineLevel="0" collapsed="false">
      <c r="C2545" s="0" t="n">
        <v>2555</v>
      </c>
      <c r="D2545" s="3" t="str">
        <f aca="false">VLOOKUP(C2545,$A$1:$B$451,2)</f>
        <v>56-T1</v>
      </c>
      <c r="E2545" s="0" t="str">
        <f aca="false">VLOOKUP($D2545,metadata!$B$2:$S$451,2,0)</f>
        <v>VAZNUNES, M; KOVEOS, DS; VEERMAN, A</v>
      </c>
      <c r="F2545" s="0" t="str">
        <f aca="false">VLOOKUP($D2545,metadata!$B$2:$S$451,3,0)</f>
        <v>GEOGRAPHICAL VARIATION IN PHOTOPERIODIC INDUCTION OF DIAPAUSE IN THE SPIDER-MITE (TETRANYCHUS-URTICAE) - A CAUSAL RELATION BETWEEN CRITICAL NIGHT-LENGTH AND CIRCADIAN PERIOD</v>
      </c>
      <c r="G2545" s="0" t="str">
        <f aca="false">VLOOKUP($D2545,metadata!$B$2:$S$451,4,0)</f>
        <v>10.1177/074873049000500105</v>
      </c>
      <c r="H2545" s="0" t="str">
        <f aca="false">VLOOKUP($D2545,metadata!$B$2:$S$451,5,0)</f>
        <v>y</v>
      </c>
      <c r="I2545" s="0" t="str">
        <f aca="false">VLOOKUP($D2545,metadata!$B$2:$S$451,6,0)</f>
        <v>a</v>
      </c>
      <c r="J2545" s="0" t="str">
        <f aca="false">VLOOKUP($D2545,metadata!$B$2:$S$451,7,0)</f>
        <v>i</v>
      </c>
      <c r="K2545" s="0" t="n">
        <f aca="false">VLOOKUP($D2545,metadata!$B$2:$S$451,8,0)</f>
        <v>10</v>
      </c>
      <c r="L2545" s="0" t="n">
        <f aca="false">VLOOKUP($D2545,metadata!$B$2:$S$451,9,0)</f>
        <v>8</v>
      </c>
      <c r="M2545" s="0" t="str">
        <f aca="false">VLOOKUP($D2545,metadata!$B$2:$S$451,10,0)</f>
        <v/>
      </c>
      <c r="N2545" s="0" t="str">
        <f aca="false">VLOOKUP($D2545,metadata!$B$2:$S$451,11,0)</f>
        <v>Tetranychus urticae</v>
      </c>
      <c r="O2545" s="0" t="str">
        <f aca="false">VLOOKUP($D2545,metadata!$B$2:$S$451,12,0)</f>
        <v>Trombidiformes</v>
      </c>
      <c r="P2545" s="0" t="str">
        <f aca="false">VLOOKUP($D2545,metadata!$B$2:$S$451,13,0)</f>
        <v>T1</v>
      </c>
      <c r="Q2545" s="0" t="n">
        <f aca="false">VLOOKUP($D2545,metadata!$B$2:$S$451,14,0)</f>
        <v>40.647222</v>
      </c>
      <c r="R2545" s="0" t="n">
        <f aca="false">VLOOKUP($D2545,metadata!$B$2:$S$451,15,0)</f>
        <v>22.963889</v>
      </c>
      <c r="S2545" s="0" t="str">
        <f aca="false">VLOOKUP($D2545,metadata!$B$2:$S$451,16,0)</f>
        <v/>
      </c>
      <c r="T2545" s="0" t="str">
        <f aca="false">VLOOKUP($D2545,metadata!$B$2:$S$451,17,0)</f>
        <v/>
      </c>
      <c r="U2545" s="0" t="str">
        <f aca="false">VLOOKUP($D2545,metadata!$B$2:$S$451,18,0)</f>
        <v/>
      </c>
      <c r="V2545" s="0" t="n">
        <f aca="false">VLOOKUP($D2545,metadata!$B$2:$Z$451,19,0)</f>
        <v>200</v>
      </c>
      <c r="W2545" s="0" t="str">
        <f aca="false">VLOOKUP($D2545,metadata!$B$2:$Z$451,20,0)</f>
        <v>global average</v>
      </c>
      <c r="X2545" s="0" t="str">
        <f aca="false">VLOOKUP($D2545,metadata!$B$2:$Z$451,21,0)</f>
        <v/>
      </c>
      <c r="Y2545" s="0" t="str">
        <f aca="false">VLOOKUP($D2545,metadata!$B$2:$Z$451,22,0)</f>
        <v>56-2</v>
      </c>
      <c r="Z2545" s="0" t="str">
        <f aca="false">VLOOKUP($D2545,metadata!$B$2:$Z$451,23,0)</f>
        <v/>
      </c>
      <c r="AA2545" s="0" t="str">
        <f aca="false">VLOOKUP($D2545,metadata!$B$2:$Z$451,24,0)</f>
        <v/>
      </c>
      <c r="AB2545" s="0" t="str">
        <f aca="false">VLOOKUP($D2545,metadata!$B$2:$Z$451,25,0)</f>
        <v/>
      </c>
      <c r="AC2545" s="0" t="n">
        <v>10.4766398843684</v>
      </c>
      <c r="AD2545" s="0" t="n">
        <v>70.1880429083592</v>
      </c>
      <c r="AF2545" s="0" t="n">
        <f aca="false">IF(AE2545="",V2545,AE2545)</f>
        <v>200</v>
      </c>
      <c r="AG2545" s="0" t="n">
        <f aca="false">ROUND(AC2545,1)</f>
        <v>10.5</v>
      </c>
      <c r="AH2545" s="0" t="n">
        <v>1990</v>
      </c>
      <c r="AI2545" s="0" t="s">
        <v>37</v>
      </c>
      <c r="AJ2545" s="0" t="s">
        <v>37</v>
      </c>
    </row>
    <row r="2546" customFormat="false" ht="13.8" hidden="true" customHeight="false" outlineLevel="0" collapsed="false">
      <c r="C2546" s="0" t="n">
        <v>2556</v>
      </c>
      <c r="D2546" s="3" t="str">
        <f aca="false">VLOOKUP(C2546,$A$1:$B$451,2)</f>
        <v>56-T1</v>
      </c>
      <c r="E2546" s="0" t="str">
        <f aca="false">VLOOKUP($D2546,metadata!$B$2:$S$451,2,0)</f>
        <v>VAZNUNES, M; KOVEOS, DS; VEERMAN, A</v>
      </c>
      <c r="F2546" s="0" t="str">
        <f aca="false">VLOOKUP($D2546,metadata!$B$2:$S$451,3,0)</f>
        <v>GEOGRAPHICAL VARIATION IN PHOTOPERIODIC INDUCTION OF DIAPAUSE IN THE SPIDER-MITE (TETRANYCHUS-URTICAE) - A CAUSAL RELATION BETWEEN CRITICAL NIGHT-LENGTH AND CIRCADIAN PERIOD</v>
      </c>
      <c r="G2546" s="0" t="str">
        <f aca="false">VLOOKUP($D2546,metadata!$B$2:$S$451,4,0)</f>
        <v>10.1177/074873049000500105</v>
      </c>
      <c r="H2546" s="0" t="str">
        <f aca="false">VLOOKUP($D2546,metadata!$B$2:$S$451,5,0)</f>
        <v>y</v>
      </c>
      <c r="I2546" s="0" t="str">
        <f aca="false">VLOOKUP($D2546,metadata!$B$2:$S$451,6,0)</f>
        <v>a</v>
      </c>
      <c r="J2546" s="0" t="str">
        <f aca="false">VLOOKUP($D2546,metadata!$B$2:$S$451,7,0)</f>
        <v>i</v>
      </c>
      <c r="K2546" s="0" t="n">
        <f aca="false">VLOOKUP($D2546,metadata!$B$2:$S$451,8,0)</f>
        <v>10</v>
      </c>
      <c r="L2546" s="0" t="n">
        <f aca="false">VLOOKUP($D2546,metadata!$B$2:$S$451,9,0)</f>
        <v>8</v>
      </c>
      <c r="M2546" s="0" t="str">
        <f aca="false">VLOOKUP($D2546,metadata!$B$2:$S$451,10,0)</f>
        <v/>
      </c>
      <c r="N2546" s="0" t="str">
        <f aca="false">VLOOKUP($D2546,metadata!$B$2:$S$451,11,0)</f>
        <v>Tetranychus urticae</v>
      </c>
      <c r="O2546" s="0" t="str">
        <f aca="false">VLOOKUP($D2546,metadata!$B$2:$S$451,12,0)</f>
        <v>Trombidiformes</v>
      </c>
      <c r="P2546" s="0" t="str">
        <f aca="false">VLOOKUP($D2546,metadata!$B$2:$S$451,13,0)</f>
        <v>T1</v>
      </c>
      <c r="Q2546" s="0" t="n">
        <f aca="false">VLOOKUP($D2546,metadata!$B$2:$S$451,14,0)</f>
        <v>40.647222</v>
      </c>
      <c r="R2546" s="0" t="n">
        <f aca="false">VLOOKUP($D2546,metadata!$B$2:$S$451,15,0)</f>
        <v>22.963889</v>
      </c>
      <c r="S2546" s="0" t="str">
        <f aca="false">VLOOKUP($D2546,metadata!$B$2:$S$451,16,0)</f>
        <v/>
      </c>
      <c r="T2546" s="0" t="str">
        <f aca="false">VLOOKUP($D2546,metadata!$B$2:$S$451,17,0)</f>
        <v/>
      </c>
      <c r="U2546" s="0" t="str">
        <f aca="false">VLOOKUP($D2546,metadata!$B$2:$S$451,18,0)</f>
        <v/>
      </c>
      <c r="V2546" s="0" t="n">
        <f aca="false">VLOOKUP($D2546,metadata!$B$2:$Z$451,19,0)</f>
        <v>200</v>
      </c>
      <c r="W2546" s="0" t="str">
        <f aca="false">VLOOKUP($D2546,metadata!$B$2:$Z$451,20,0)</f>
        <v>global average</v>
      </c>
      <c r="X2546" s="0" t="str">
        <f aca="false">VLOOKUP($D2546,metadata!$B$2:$Z$451,21,0)</f>
        <v/>
      </c>
      <c r="Y2546" s="0" t="str">
        <f aca="false">VLOOKUP($D2546,metadata!$B$2:$Z$451,22,0)</f>
        <v>56-2</v>
      </c>
      <c r="Z2546" s="0" t="str">
        <f aca="false">VLOOKUP($D2546,metadata!$B$2:$Z$451,23,0)</f>
        <v/>
      </c>
      <c r="AA2546" s="0" t="str">
        <f aca="false">VLOOKUP($D2546,metadata!$B$2:$Z$451,24,0)</f>
        <v/>
      </c>
      <c r="AB2546" s="0" t="str">
        <f aca="false">VLOOKUP($D2546,metadata!$B$2:$Z$451,25,0)</f>
        <v/>
      </c>
      <c r="AC2546" s="0" t="n">
        <v>11.004293670025</v>
      </c>
      <c r="AD2546" s="0" t="n">
        <v>43.4964361121738</v>
      </c>
      <c r="AF2546" s="0" t="n">
        <f aca="false">IF(AE2546="",V2546,AE2546)</f>
        <v>200</v>
      </c>
      <c r="AG2546" s="0" t="n">
        <f aca="false">ROUND(AC2546,1)</f>
        <v>11</v>
      </c>
      <c r="AH2546" s="0" t="n">
        <v>1990</v>
      </c>
      <c r="AI2546" s="0" t="s">
        <v>37</v>
      </c>
      <c r="AJ2546" s="0" t="s">
        <v>37</v>
      </c>
    </row>
    <row r="2547" customFormat="false" ht="13.8" hidden="true" customHeight="false" outlineLevel="0" collapsed="false">
      <c r="C2547" s="0" t="n">
        <v>2557</v>
      </c>
      <c r="D2547" s="3" t="str">
        <f aca="false">VLOOKUP(C2547,$A$1:$B$451,2)</f>
        <v>56-T1</v>
      </c>
      <c r="E2547" s="0" t="str">
        <f aca="false">VLOOKUP($D2547,metadata!$B$2:$S$451,2,0)</f>
        <v>VAZNUNES, M; KOVEOS, DS; VEERMAN, A</v>
      </c>
      <c r="F2547" s="0" t="str">
        <f aca="false">VLOOKUP($D2547,metadata!$B$2:$S$451,3,0)</f>
        <v>GEOGRAPHICAL VARIATION IN PHOTOPERIODIC INDUCTION OF DIAPAUSE IN THE SPIDER-MITE (TETRANYCHUS-URTICAE) - A CAUSAL RELATION BETWEEN CRITICAL NIGHT-LENGTH AND CIRCADIAN PERIOD</v>
      </c>
      <c r="G2547" s="0" t="str">
        <f aca="false">VLOOKUP($D2547,metadata!$B$2:$S$451,4,0)</f>
        <v>10.1177/074873049000500105</v>
      </c>
      <c r="H2547" s="0" t="str">
        <f aca="false">VLOOKUP($D2547,metadata!$B$2:$S$451,5,0)</f>
        <v>y</v>
      </c>
      <c r="I2547" s="0" t="str">
        <f aca="false">VLOOKUP($D2547,metadata!$B$2:$S$451,6,0)</f>
        <v>a</v>
      </c>
      <c r="J2547" s="0" t="str">
        <f aca="false">VLOOKUP($D2547,metadata!$B$2:$S$451,7,0)</f>
        <v>i</v>
      </c>
      <c r="K2547" s="0" t="n">
        <f aca="false">VLOOKUP($D2547,metadata!$B$2:$S$451,8,0)</f>
        <v>10</v>
      </c>
      <c r="L2547" s="0" t="n">
        <f aca="false">VLOOKUP($D2547,metadata!$B$2:$S$451,9,0)</f>
        <v>8</v>
      </c>
      <c r="M2547" s="0" t="str">
        <f aca="false">VLOOKUP($D2547,metadata!$B$2:$S$451,10,0)</f>
        <v/>
      </c>
      <c r="N2547" s="0" t="str">
        <f aca="false">VLOOKUP($D2547,metadata!$B$2:$S$451,11,0)</f>
        <v>Tetranychus urticae</v>
      </c>
      <c r="O2547" s="0" t="str">
        <f aca="false">VLOOKUP($D2547,metadata!$B$2:$S$451,12,0)</f>
        <v>Trombidiformes</v>
      </c>
      <c r="P2547" s="0" t="str">
        <f aca="false">VLOOKUP($D2547,metadata!$B$2:$S$451,13,0)</f>
        <v>T1</v>
      </c>
      <c r="Q2547" s="0" t="n">
        <f aca="false">VLOOKUP($D2547,metadata!$B$2:$S$451,14,0)</f>
        <v>40.647222</v>
      </c>
      <c r="R2547" s="0" t="n">
        <f aca="false">VLOOKUP($D2547,metadata!$B$2:$S$451,15,0)</f>
        <v>22.963889</v>
      </c>
      <c r="S2547" s="0" t="str">
        <f aca="false">VLOOKUP($D2547,metadata!$B$2:$S$451,16,0)</f>
        <v/>
      </c>
      <c r="T2547" s="0" t="str">
        <f aca="false">VLOOKUP($D2547,metadata!$B$2:$S$451,17,0)</f>
        <v/>
      </c>
      <c r="U2547" s="0" t="str">
        <f aca="false">VLOOKUP($D2547,metadata!$B$2:$S$451,18,0)</f>
        <v/>
      </c>
      <c r="V2547" s="0" t="n">
        <f aca="false">VLOOKUP($D2547,metadata!$B$2:$Z$451,19,0)</f>
        <v>200</v>
      </c>
      <c r="W2547" s="0" t="str">
        <f aca="false">VLOOKUP($D2547,metadata!$B$2:$Z$451,20,0)</f>
        <v>global average</v>
      </c>
      <c r="X2547" s="0" t="str">
        <f aca="false">VLOOKUP($D2547,metadata!$B$2:$Z$451,21,0)</f>
        <v/>
      </c>
      <c r="Y2547" s="0" t="str">
        <f aca="false">VLOOKUP($D2547,metadata!$B$2:$Z$451,22,0)</f>
        <v>56-2</v>
      </c>
      <c r="Z2547" s="0" t="str">
        <f aca="false">VLOOKUP($D2547,metadata!$B$2:$Z$451,23,0)</f>
        <v/>
      </c>
      <c r="AA2547" s="0" t="str">
        <f aca="false">VLOOKUP($D2547,metadata!$B$2:$Z$451,24,0)</f>
        <v/>
      </c>
      <c r="AB2547" s="0" t="str">
        <f aca="false">VLOOKUP($D2547,metadata!$B$2:$Z$451,25,0)</f>
        <v/>
      </c>
      <c r="AC2547" s="0" t="n">
        <v>11.5284615057603</v>
      </c>
      <c r="AD2547" s="0" t="n">
        <v>1.78619507149028</v>
      </c>
      <c r="AF2547" s="0" t="n">
        <f aca="false">IF(AE2547="",V2547,AE2547)</f>
        <v>200</v>
      </c>
      <c r="AG2547" s="0" t="n">
        <f aca="false">ROUND(AC2547,1)</f>
        <v>11.5</v>
      </c>
      <c r="AH2547" s="0" t="n">
        <v>1990</v>
      </c>
      <c r="AI2547" s="0" t="s">
        <v>37</v>
      </c>
      <c r="AJ2547" s="0" t="s">
        <v>37</v>
      </c>
    </row>
    <row r="2548" customFormat="false" ht="13.8" hidden="true" customHeight="false" outlineLevel="0" collapsed="false">
      <c r="C2548" s="0" t="n">
        <v>2558</v>
      </c>
      <c r="D2548" s="3" t="str">
        <f aca="false">VLOOKUP(C2548,$A$1:$B$451,2)</f>
        <v>56-T1</v>
      </c>
      <c r="E2548" s="0" t="str">
        <f aca="false">VLOOKUP($D2548,metadata!$B$2:$S$451,2,0)</f>
        <v>VAZNUNES, M; KOVEOS, DS; VEERMAN, A</v>
      </c>
      <c r="F2548" s="0" t="str">
        <f aca="false">VLOOKUP($D2548,metadata!$B$2:$S$451,3,0)</f>
        <v>GEOGRAPHICAL VARIATION IN PHOTOPERIODIC INDUCTION OF DIAPAUSE IN THE SPIDER-MITE (TETRANYCHUS-URTICAE) - A CAUSAL RELATION BETWEEN CRITICAL NIGHT-LENGTH AND CIRCADIAN PERIOD</v>
      </c>
      <c r="G2548" s="0" t="str">
        <f aca="false">VLOOKUP($D2548,metadata!$B$2:$S$451,4,0)</f>
        <v>10.1177/074873049000500105</v>
      </c>
      <c r="H2548" s="0" t="str">
        <f aca="false">VLOOKUP($D2548,metadata!$B$2:$S$451,5,0)</f>
        <v>y</v>
      </c>
      <c r="I2548" s="0" t="str">
        <f aca="false">VLOOKUP($D2548,metadata!$B$2:$S$451,6,0)</f>
        <v>a</v>
      </c>
      <c r="J2548" s="0" t="str">
        <f aca="false">VLOOKUP($D2548,metadata!$B$2:$S$451,7,0)</f>
        <v>i</v>
      </c>
      <c r="K2548" s="0" t="n">
        <f aca="false">VLOOKUP($D2548,metadata!$B$2:$S$451,8,0)</f>
        <v>10</v>
      </c>
      <c r="L2548" s="0" t="n">
        <f aca="false">VLOOKUP($D2548,metadata!$B$2:$S$451,9,0)</f>
        <v>8</v>
      </c>
      <c r="M2548" s="0" t="str">
        <f aca="false">VLOOKUP($D2548,metadata!$B$2:$S$451,10,0)</f>
        <v/>
      </c>
      <c r="N2548" s="0" t="str">
        <f aca="false">VLOOKUP($D2548,metadata!$B$2:$S$451,11,0)</f>
        <v>Tetranychus urticae</v>
      </c>
      <c r="O2548" s="0" t="str">
        <f aca="false">VLOOKUP($D2548,metadata!$B$2:$S$451,12,0)</f>
        <v>Trombidiformes</v>
      </c>
      <c r="P2548" s="0" t="str">
        <f aca="false">VLOOKUP($D2548,metadata!$B$2:$S$451,13,0)</f>
        <v>T1</v>
      </c>
      <c r="Q2548" s="0" t="n">
        <f aca="false">VLOOKUP($D2548,metadata!$B$2:$S$451,14,0)</f>
        <v>40.647222</v>
      </c>
      <c r="R2548" s="0" t="n">
        <f aca="false">VLOOKUP($D2548,metadata!$B$2:$S$451,15,0)</f>
        <v>22.963889</v>
      </c>
      <c r="S2548" s="0" t="str">
        <f aca="false">VLOOKUP($D2548,metadata!$B$2:$S$451,16,0)</f>
        <v/>
      </c>
      <c r="T2548" s="0" t="str">
        <f aca="false">VLOOKUP($D2548,metadata!$B$2:$S$451,17,0)</f>
        <v/>
      </c>
      <c r="U2548" s="0" t="str">
        <f aca="false">VLOOKUP($D2548,metadata!$B$2:$S$451,18,0)</f>
        <v/>
      </c>
      <c r="V2548" s="0" t="n">
        <f aca="false">VLOOKUP($D2548,metadata!$B$2:$Z$451,19,0)</f>
        <v>200</v>
      </c>
      <c r="W2548" s="0" t="str">
        <f aca="false">VLOOKUP($D2548,metadata!$B$2:$Z$451,20,0)</f>
        <v>global average</v>
      </c>
      <c r="X2548" s="0" t="str">
        <f aca="false">VLOOKUP($D2548,metadata!$B$2:$Z$451,21,0)</f>
        <v/>
      </c>
      <c r="Y2548" s="0" t="str">
        <f aca="false">VLOOKUP($D2548,metadata!$B$2:$Z$451,22,0)</f>
        <v>56-2</v>
      </c>
      <c r="Z2548" s="0" t="str">
        <f aca="false">VLOOKUP($D2548,metadata!$B$2:$Z$451,23,0)</f>
        <v/>
      </c>
      <c r="AA2548" s="0" t="str">
        <f aca="false">VLOOKUP($D2548,metadata!$B$2:$Z$451,24,0)</f>
        <v/>
      </c>
      <c r="AB2548" s="0" t="str">
        <f aca="false">VLOOKUP($D2548,metadata!$B$2:$Z$451,25,0)</f>
        <v/>
      </c>
      <c r="AC2548" s="0" t="n">
        <v>11.9925179611444</v>
      </c>
      <c r="AD2548" s="0" t="n">
        <v>1.09609035128738</v>
      </c>
      <c r="AF2548" s="0" t="n">
        <f aca="false">IF(AE2548="",V2548,AE2548)</f>
        <v>200</v>
      </c>
      <c r="AG2548" s="0" t="n">
        <f aca="false">ROUND(AC2548,1)</f>
        <v>12</v>
      </c>
      <c r="AH2548" s="0" t="n">
        <v>1990</v>
      </c>
      <c r="AI2548" s="0" t="s">
        <v>37</v>
      </c>
      <c r="AJ2548" s="0" t="s">
        <v>37</v>
      </c>
    </row>
    <row r="2549" customFormat="false" ht="13.8" hidden="true" customHeight="false" outlineLevel="0" collapsed="false">
      <c r="C2549" s="0" t="n">
        <v>2559</v>
      </c>
      <c r="D2549" s="3" t="str">
        <f aca="false">VLOOKUP(C2549,$A$1:$B$451,2)</f>
        <v>56-T1</v>
      </c>
      <c r="E2549" s="0" t="str">
        <f aca="false">VLOOKUP($D2549,metadata!$B$2:$S$451,2,0)</f>
        <v>VAZNUNES, M; KOVEOS, DS; VEERMAN, A</v>
      </c>
      <c r="F2549" s="0" t="str">
        <f aca="false">VLOOKUP($D2549,metadata!$B$2:$S$451,3,0)</f>
        <v>GEOGRAPHICAL VARIATION IN PHOTOPERIODIC INDUCTION OF DIAPAUSE IN THE SPIDER-MITE (TETRANYCHUS-URTICAE) - A CAUSAL RELATION BETWEEN CRITICAL NIGHT-LENGTH AND CIRCADIAN PERIOD</v>
      </c>
      <c r="G2549" s="0" t="str">
        <f aca="false">VLOOKUP($D2549,metadata!$B$2:$S$451,4,0)</f>
        <v>10.1177/074873049000500105</v>
      </c>
      <c r="H2549" s="0" t="str">
        <f aca="false">VLOOKUP($D2549,metadata!$B$2:$S$451,5,0)</f>
        <v>y</v>
      </c>
      <c r="I2549" s="0" t="str">
        <f aca="false">VLOOKUP($D2549,metadata!$B$2:$S$451,6,0)</f>
        <v>a</v>
      </c>
      <c r="J2549" s="0" t="str">
        <f aca="false">VLOOKUP($D2549,metadata!$B$2:$S$451,7,0)</f>
        <v>i</v>
      </c>
      <c r="K2549" s="0" t="n">
        <f aca="false">VLOOKUP($D2549,metadata!$B$2:$S$451,8,0)</f>
        <v>10</v>
      </c>
      <c r="L2549" s="0" t="n">
        <f aca="false">VLOOKUP($D2549,metadata!$B$2:$S$451,9,0)</f>
        <v>8</v>
      </c>
      <c r="M2549" s="0" t="str">
        <f aca="false">VLOOKUP($D2549,metadata!$B$2:$S$451,10,0)</f>
        <v/>
      </c>
      <c r="N2549" s="0" t="str">
        <f aca="false">VLOOKUP($D2549,metadata!$B$2:$S$451,11,0)</f>
        <v>Tetranychus urticae</v>
      </c>
      <c r="O2549" s="0" t="str">
        <f aca="false">VLOOKUP($D2549,metadata!$B$2:$S$451,12,0)</f>
        <v>Trombidiformes</v>
      </c>
      <c r="P2549" s="0" t="str">
        <f aca="false">VLOOKUP($D2549,metadata!$B$2:$S$451,13,0)</f>
        <v>T1</v>
      </c>
      <c r="Q2549" s="0" t="n">
        <f aca="false">VLOOKUP($D2549,metadata!$B$2:$S$451,14,0)</f>
        <v>40.647222</v>
      </c>
      <c r="R2549" s="0" t="n">
        <f aca="false">VLOOKUP($D2549,metadata!$B$2:$S$451,15,0)</f>
        <v>22.963889</v>
      </c>
      <c r="S2549" s="0" t="str">
        <f aca="false">VLOOKUP($D2549,metadata!$B$2:$S$451,16,0)</f>
        <v/>
      </c>
      <c r="T2549" s="0" t="str">
        <f aca="false">VLOOKUP($D2549,metadata!$B$2:$S$451,17,0)</f>
        <v/>
      </c>
      <c r="U2549" s="0" t="str">
        <f aca="false">VLOOKUP($D2549,metadata!$B$2:$S$451,18,0)</f>
        <v/>
      </c>
      <c r="V2549" s="0" t="n">
        <f aca="false">VLOOKUP($D2549,metadata!$B$2:$Z$451,19,0)</f>
        <v>200</v>
      </c>
      <c r="W2549" s="0" t="str">
        <f aca="false">VLOOKUP($D2549,metadata!$B$2:$Z$451,20,0)</f>
        <v>global average</v>
      </c>
      <c r="X2549" s="0" t="str">
        <f aca="false">VLOOKUP($D2549,metadata!$B$2:$Z$451,21,0)</f>
        <v/>
      </c>
      <c r="Y2549" s="0" t="str">
        <f aca="false">VLOOKUP($D2549,metadata!$B$2:$Z$451,22,0)</f>
        <v>56-2</v>
      </c>
      <c r="Z2549" s="0" t="str">
        <f aca="false">VLOOKUP($D2549,metadata!$B$2:$Z$451,23,0)</f>
        <v/>
      </c>
      <c r="AA2549" s="0" t="str">
        <f aca="false">VLOOKUP($D2549,metadata!$B$2:$Z$451,24,0)</f>
        <v/>
      </c>
      <c r="AB2549" s="0" t="str">
        <f aca="false">VLOOKUP($D2549,metadata!$B$2:$Z$451,25,0)</f>
        <v/>
      </c>
      <c r="AC2549" s="0" t="n">
        <v>13.454746418399</v>
      </c>
      <c r="AD2549" s="0" t="n">
        <v>0.863693689863794</v>
      </c>
      <c r="AF2549" s="0" t="n">
        <f aca="false">IF(AE2549="",V2549,AE2549)</f>
        <v>200</v>
      </c>
      <c r="AG2549" s="0" t="n">
        <f aca="false">ROUND(AC2549,1)</f>
        <v>13.5</v>
      </c>
      <c r="AH2549" s="0" t="n">
        <v>1990</v>
      </c>
      <c r="AI2549" s="0" t="s">
        <v>37</v>
      </c>
      <c r="AJ2549" s="0" t="s">
        <v>37</v>
      </c>
    </row>
    <row r="2550" customFormat="false" ht="13.8" hidden="true" customHeight="false" outlineLevel="0" collapsed="false">
      <c r="C2550" s="0" t="n">
        <v>2560</v>
      </c>
      <c r="D2550" s="3" t="str">
        <f aca="false">VLOOKUP(C2550,$A$1:$B$451,2)</f>
        <v>56-T2</v>
      </c>
      <c r="E2550" s="0" t="str">
        <f aca="false">VLOOKUP($D2550,metadata!$B$2:$S$451,2,0)</f>
        <v>VAZNUNES, M; KOVEOS, DS; VEERMAN, A</v>
      </c>
      <c r="F2550" s="0" t="str">
        <f aca="false">VLOOKUP($D2550,metadata!$B$2:$S$451,3,0)</f>
        <v>GEOGRAPHICAL VARIATION IN PHOTOPERIODIC INDUCTION OF DIAPAUSE IN THE SPIDER-MITE (TETRANYCHUS-URTICAE) - A CAUSAL RELATION BETWEEN CRITICAL NIGHT-LENGTH AND CIRCADIAN PERIOD</v>
      </c>
      <c r="G2550" s="0" t="str">
        <f aca="false">VLOOKUP($D2550,metadata!$B$2:$S$451,4,0)</f>
        <v>10.1177/074873049000500105</v>
      </c>
      <c r="H2550" s="0" t="str">
        <f aca="false">VLOOKUP($D2550,metadata!$B$2:$S$451,5,0)</f>
        <v>y</v>
      </c>
      <c r="I2550" s="0" t="str">
        <f aca="false">VLOOKUP($D2550,metadata!$B$2:$S$451,6,0)</f>
        <v>a</v>
      </c>
      <c r="J2550" s="0" t="str">
        <f aca="false">VLOOKUP($D2550,metadata!$B$2:$S$451,7,0)</f>
        <v>i</v>
      </c>
      <c r="K2550" s="0" t="n">
        <f aca="false">VLOOKUP($D2550,metadata!$B$2:$S$451,8,0)</f>
        <v>10</v>
      </c>
      <c r="L2550" s="0" t="n">
        <f aca="false">VLOOKUP($D2550,metadata!$B$2:$S$451,9,0)</f>
        <v>7</v>
      </c>
      <c r="M2550" s="0" t="str">
        <f aca="false">VLOOKUP($D2550,metadata!$B$2:$S$451,10,0)</f>
        <v/>
      </c>
      <c r="N2550" s="0" t="str">
        <f aca="false">VLOOKUP($D2550,metadata!$B$2:$S$451,11,0)</f>
        <v>Tetranychus urticae</v>
      </c>
      <c r="O2550" s="0" t="str">
        <f aca="false">VLOOKUP($D2550,metadata!$B$2:$S$451,12,0)</f>
        <v>Trombidiformes</v>
      </c>
      <c r="P2550" s="0" t="str">
        <f aca="false">VLOOKUP($D2550,metadata!$B$2:$S$451,13,0)</f>
        <v>T2</v>
      </c>
      <c r="Q2550" s="0" t="n">
        <f aca="false">VLOOKUP($D2550,metadata!$B$2:$S$451,14,0)</f>
        <v>40.647222</v>
      </c>
      <c r="R2550" s="0" t="n">
        <f aca="false">VLOOKUP($D2550,metadata!$B$2:$S$451,15,0)</f>
        <v>22.963889</v>
      </c>
      <c r="S2550" s="0" t="str">
        <f aca="false">VLOOKUP($D2550,metadata!$B$2:$S$451,16,0)</f>
        <v/>
      </c>
      <c r="T2550" s="0" t="str">
        <f aca="false">VLOOKUP($D2550,metadata!$B$2:$S$451,17,0)</f>
        <v/>
      </c>
      <c r="U2550" s="0" t="str">
        <f aca="false">VLOOKUP($D2550,metadata!$B$2:$S$451,18,0)</f>
        <v/>
      </c>
      <c r="V2550" s="0" t="n">
        <f aca="false">VLOOKUP($D2550,metadata!$B$2:$Z$451,19,0)</f>
        <v>200</v>
      </c>
      <c r="W2550" s="0" t="str">
        <f aca="false">VLOOKUP($D2550,metadata!$B$2:$Z$451,20,0)</f>
        <v>global average</v>
      </c>
      <c r="X2550" s="0" t="str">
        <f aca="false">VLOOKUP($D2550,metadata!$B$2:$Z$451,21,0)</f>
        <v/>
      </c>
      <c r="Y2550" s="0" t="str">
        <f aca="false">VLOOKUP($D2550,metadata!$B$2:$Z$451,22,0)</f>
        <v>56-3</v>
      </c>
      <c r="Z2550" s="0" t="str">
        <f aca="false">VLOOKUP($D2550,metadata!$B$2:$Z$451,23,0)</f>
        <v/>
      </c>
      <c r="AA2550" s="0" t="str">
        <f aca="false">VLOOKUP($D2550,metadata!$B$2:$Z$451,24,0)</f>
        <v/>
      </c>
      <c r="AB2550" s="0" t="str">
        <f aca="false">VLOOKUP($D2550,metadata!$B$2:$Z$451,25,0)</f>
        <v/>
      </c>
      <c r="AC2550" s="0" t="n">
        <v>8.97304709386335</v>
      </c>
      <c r="AD2550" s="0" t="n">
        <v>95.1918256612898</v>
      </c>
      <c r="AF2550" s="0" t="n">
        <f aca="false">IF(AE2550="",V2550,AE2550)</f>
        <v>200</v>
      </c>
      <c r="AG2550" s="0" t="n">
        <f aca="false">ROUND(AC2550,1)</f>
        <v>9</v>
      </c>
      <c r="AH2550" s="0" t="n">
        <v>1990</v>
      </c>
      <c r="AI2550" s="0" t="s">
        <v>37</v>
      </c>
      <c r="AJ2550" s="0" t="s">
        <v>37</v>
      </c>
    </row>
    <row r="2551" customFormat="false" ht="13.8" hidden="true" customHeight="false" outlineLevel="0" collapsed="false">
      <c r="C2551" s="0" t="n">
        <v>2561</v>
      </c>
      <c r="D2551" s="3" t="str">
        <f aca="false">VLOOKUP(C2551,$A$1:$B$451,2)</f>
        <v>56-T2</v>
      </c>
      <c r="E2551" s="0" t="str">
        <f aca="false">VLOOKUP($D2551,metadata!$B$2:$S$451,2,0)</f>
        <v>VAZNUNES, M; KOVEOS, DS; VEERMAN, A</v>
      </c>
      <c r="F2551" s="0" t="str">
        <f aca="false">VLOOKUP($D2551,metadata!$B$2:$S$451,3,0)</f>
        <v>GEOGRAPHICAL VARIATION IN PHOTOPERIODIC INDUCTION OF DIAPAUSE IN THE SPIDER-MITE (TETRANYCHUS-URTICAE) - A CAUSAL RELATION BETWEEN CRITICAL NIGHT-LENGTH AND CIRCADIAN PERIOD</v>
      </c>
      <c r="G2551" s="0" t="str">
        <f aca="false">VLOOKUP($D2551,metadata!$B$2:$S$451,4,0)</f>
        <v>10.1177/074873049000500105</v>
      </c>
      <c r="H2551" s="0" t="str">
        <f aca="false">VLOOKUP($D2551,metadata!$B$2:$S$451,5,0)</f>
        <v>y</v>
      </c>
      <c r="I2551" s="0" t="str">
        <f aca="false">VLOOKUP($D2551,metadata!$B$2:$S$451,6,0)</f>
        <v>a</v>
      </c>
      <c r="J2551" s="0" t="str">
        <f aca="false">VLOOKUP($D2551,metadata!$B$2:$S$451,7,0)</f>
        <v>i</v>
      </c>
      <c r="K2551" s="0" t="n">
        <f aca="false">VLOOKUP($D2551,metadata!$B$2:$S$451,8,0)</f>
        <v>10</v>
      </c>
      <c r="L2551" s="0" t="n">
        <f aca="false">VLOOKUP($D2551,metadata!$B$2:$S$451,9,0)</f>
        <v>7</v>
      </c>
      <c r="M2551" s="0" t="str">
        <f aca="false">VLOOKUP($D2551,metadata!$B$2:$S$451,10,0)</f>
        <v/>
      </c>
      <c r="N2551" s="0" t="str">
        <f aca="false">VLOOKUP($D2551,metadata!$B$2:$S$451,11,0)</f>
        <v>Tetranychus urticae</v>
      </c>
      <c r="O2551" s="0" t="str">
        <f aca="false">VLOOKUP($D2551,metadata!$B$2:$S$451,12,0)</f>
        <v>Trombidiformes</v>
      </c>
      <c r="P2551" s="0" t="str">
        <f aca="false">VLOOKUP($D2551,metadata!$B$2:$S$451,13,0)</f>
        <v>T2</v>
      </c>
      <c r="Q2551" s="0" t="n">
        <f aca="false">VLOOKUP($D2551,metadata!$B$2:$S$451,14,0)</f>
        <v>40.647222</v>
      </c>
      <c r="R2551" s="0" t="n">
        <f aca="false">VLOOKUP($D2551,metadata!$B$2:$S$451,15,0)</f>
        <v>22.963889</v>
      </c>
      <c r="S2551" s="0" t="str">
        <f aca="false">VLOOKUP($D2551,metadata!$B$2:$S$451,16,0)</f>
        <v/>
      </c>
      <c r="T2551" s="0" t="str">
        <f aca="false">VLOOKUP($D2551,metadata!$B$2:$S$451,17,0)</f>
        <v/>
      </c>
      <c r="U2551" s="0" t="str">
        <f aca="false">VLOOKUP($D2551,metadata!$B$2:$S$451,18,0)</f>
        <v/>
      </c>
      <c r="V2551" s="0" t="n">
        <f aca="false">VLOOKUP($D2551,metadata!$B$2:$Z$451,19,0)</f>
        <v>200</v>
      </c>
      <c r="W2551" s="0" t="str">
        <f aca="false">VLOOKUP($D2551,metadata!$B$2:$Z$451,20,0)</f>
        <v>global average</v>
      </c>
      <c r="X2551" s="0" t="str">
        <f aca="false">VLOOKUP($D2551,metadata!$B$2:$Z$451,21,0)</f>
        <v/>
      </c>
      <c r="Y2551" s="0" t="str">
        <f aca="false">VLOOKUP($D2551,metadata!$B$2:$Z$451,22,0)</f>
        <v>56-3</v>
      </c>
      <c r="Z2551" s="0" t="str">
        <f aca="false">VLOOKUP($D2551,metadata!$B$2:$Z$451,23,0)</f>
        <v/>
      </c>
      <c r="AA2551" s="0" t="str">
        <f aca="false">VLOOKUP($D2551,metadata!$B$2:$Z$451,24,0)</f>
        <v/>
      </c>
      <c r="AB2551" s="0" t="str">
        <f aca="false">VLOOKUP($D2551,metadata!$B$2:$Z$451,25,0)</f>
        <v/>
      </c>
      <c r="AC2551" s="0" t="n">
        <v>10.012002005249</v>
      </c>
      <c r="AD2551" s="0" t="n">
        <v>95.6312111114387</v>
      </c>
      <c r="AF2551" s="0" t="n">
        <f aca="false">IF(AE2551="",V2551,AE2551)</f>
        <v>200</v>
      </c>
      <c r="AG2551" s="0" t="n">
        <f aca="false">ROUND(AC2551,1)</f>
        <v>10</v>
      </c>
      <c r="AH2551" s="0" t="n">
        <v>1990</v>
      </c>
      <c r="AI2551" s="0" t="s">
        <v>37</v>
      </c>
      <c r="AJ2551" s="0" t="s">
        <v>37</v>
      </c>
    </row>
    <row r="2552" customFormat="false" ht="13.8" hidden="true" customHeight="false" outlineLevel="0" collapsed="false">
      <c r="C2552" s="0" t="n">
        <v>2562</v>
      </c>
      <c r="D2552" s="3" t="str">
        <f aca="false">VLOOKUP(C2552,$A$1:$B$451,2)</f>
        <v>56-T2</v>
      </c>
      <c r="E2552" s="0" t="str">
        <f aca="false">VLOOKUP($D2552,metadata!$B$2:$S$451,2,0)</f>
        <v>VAZNUNES, M; KOVEOS, DS; VEERMAN, A</v>
      </c>
      <c r="F2552" s="0" t="str">
        <f aca="false">VLOOKUP($D2552,metadata!$B$2:$S$451,3,0)</f>
        <v>GEOGRAPHICAL VARIATION IN PHOTOPERIODIC INDUCTION OF DIAPAUSE IN THE SPIDER-MITE (TETRANYCHUS-URTICAE) - A CAUSAL RELATION BETWEEN CRITICAL NIGHT-LENGTH AND CIRCADIAN PERIOD</v>
      </c>
      <c r="G2552" s="0" t="str">
        <f aca="false">VLOOKUP($D2552,metadata!$B$2:$S$451,4,0)</f>
        <v>10.1177/074873049000500105</v>
      </c>
      <c r="H2552" s="0" t="str">
        <f aca="false">VLOOKUP($D2552,metadata!$B$2:$S$451,5,0)</f>
        <v>y</v>
      </c>
      <c r="I2552" s="0" t="str">
        <f aca="false">VLOOKUP($D2552,metadata!$B$2:$S$451,6,0)</f>
        <v>a</v>
      </c>
      <c r="J2552" s="0" t="str">
        <f aca="false">VLOOKUP($D2552,metadata!$B$2:$S$451,7,0)</f>
        <v>i</v>
      </c>
      <c r="K2552" s="0" t="n">
        <f aca="false">VLOOKUP($D2552,metadata!$B$2:$S$451,8,0)</f>
        <v>10</v>
      </c>
      <c r="L2552" s="0" t="n">
        <f aca="false">VLOOKUP($D2552,metadata!$B$2:$S$451,9,0)</f>
        <v>7</v>
      </c>
      <c r="M2552" s="0" t="str">
        <f aca="false">VLOOKUP($D2552,metadata!$B$2:$S$451,10,0)</f>
        <v/>
      </c>
      <c r="N2552" s="0" t="str">
        <f aca="false">VLOOKUP($D2552,metadata!$B$2:$S$451,11,0)</f>
        <v>Tetranychus urticae</v>
      </c>
      <c r="O2552" s="0" t="str">
        <f aca="false">VLOOKUP($D2552,metadata!$B$2:$S$451,12,0)</f>
        <v>Trombidiformes</v>
      </c>
      <c r="P2552" s="0" t="str">
        <f aca="false">VLOOKUP($D2552,metadata!$B$2:$S$451,13,0)</f>
        <v>T2</v>
      </c>
      <c r="Q2552" s="0" t="n">
        <f aca="false">VLOOKUP($D2552,metadata!$B$2:$S$451,14,0)</f>
        <v>40.647222</v>
      </c>
      <c r="R2552" s="0" t="n">
        <f aca="false">VLOOKUP($D2552,metadata!$B$2:$S$451,15,0)</f>
        <v>22.963889</v>
      </c>
      <c r="S2552" s="0" t="str">
        <f aca="false">VLOOKUP($D2552,metadata!$B$2:$S$451,16,0)</f>
        <v/>
      </c>
      <c r="T2552" s="0" t="str">
        <f aca="false">VLOOKUP($D2552,metadata!$B$2:$S$451,17,0)</f>
        <v/>
      </c>
      <c r="U2552" s="0" t="str">
        <f aca="false">VLOOKUP($D2552,metadata!$B$2:$S$451,18,0)</f>
        <v/>
      </c>
      <c r="V2552" s="0" t="n">
        <f aca="false">VLOOKUP($D2552,metadata!$B$2:$Z$451,19,0)</f>
        <v>200</v>
      </c>
      <c r="W2552" s="0" t="str">
        <f aca="false">VLOOKUP($D2552,metadata!$B$2:$Z$451,20,0)</f>
        <v>global average</v>
      </c>
      <c r="X2552" s="0" t="str">
        <f aca="false">VLOOKUP($D2552,metadata!$B$2:$Z$451,21,0)</f>
        <v/>
      </c>
      <c r="Y2552" s="0" t="str">
        <f aca="false">VLOOKUP($D2552,metadata!$B$2:$Z$451,22,0)</f>
        <v>56-3</v>
      </c>
      <c r="Z2552" s="0" t="str">
        <f aca="false">VLOOKUP($D2552,metadata!$B$2:$Z$451,23,0)</f>
        <v/>
      </c>
      <c r="AA2552" s="0" t="str">
        <f aca="false">VLOOKUP($D2552,metadata!$B$2:$Z$451,24,0)</f>
        <v/>
      </c>
      <c r="AB2552" s="0" t="str">
        <f aca="false">VLOOKUP($D2552,metadata!$B$2:$Z$451,25,0)</f>
        <v/>
      </c>
      <c r="AC2552" s="0" t="n">
        <v>10.4163840641679</v>
      </c>
      <c r="AD2552" s="0" t="n">
        <v>92.660198755566</v>
      </c>
      <c r="AF2552" s="0" t="n">
        <f aca="false">IF(AE2552="",V2552,AE2552)</f>
        <v>200</v>
      </c>
      <c r="AG2552" s="0" t="n">
        <v>10.5</v>
      </c>
      <c r="AH2552" s="0" t="n">
        <v>1990</v>
      </c>
      <c r="AI2552" s="0" t="s">
        <v>37</v>
      </c>
      <c r="AJ2552" s="0" t="s">
        <v>37</v>
      </c>
    </row>
    <row r="2553" customFormat="false" ht="13.8" hidden="true" customHeight="false" outlineLevel="0" collapsed="false">
      <c r="C2553" s="0" t="n">
        <v>2563</v>
      </c>
      <c r="D2553" s="3" t="str">
        <f aca="false">VLOOKUP(C2553,$A$1:$B$451,2)</f>
        <v>56-T2</v>
      </c>
      <c r="E2553" s="0" t="str">
        <f aca="false">VLOOKUP($D2553,metadata!$B$2:$S$451,2,0)</f>
        <v>VAZNUNES, M; KOVEOS, DS; VEERMAN, A</v>
      </c>
      <c r="F2553" s="0" t="str">
        <f aca="false">VLOOKUP($D2553,metadata!$B$2:$S$451,3,0)</f>
        <v>GEOGRAPHICAL VARIATION IN PHOTOPERIODIC INDUCTION OF DIAPAUSE IN THE SPIDER-MITE (TETRANYCHUS-URTICAE) - A CAUSAL RELATION BETWEEN CRITICAL NIGHT-LENGTH AND CIRCADIAN PERIOD</v>
      </c>
      <c r="G2553" s="0" t="str">
        <f aca="false">VLOOKUP($D2553,metadata!$B$2:$S$451,4,0)</f>
        <v>10.1177/074873049000500105</v>
      </c>
      <c r="H2553" s="0" t="str">
        <f aca="false">VLOOKUP($D2553,metadata!$B$2:$S$451,5,0)</f>
        <v>y</v>
      </c>
      <c r="I2553" s="0" t="str">
        <f aca="false">VLOOKUP($D2553,metadata!$B$2:$S$451,6,0)</f>
        <v>a</v>
      </c>
      <c r="J2553" s="0" t="str">
        <f aca="false">VLOOKUP($D2553,metadata!$B$2:$S$451,7,0)</f>
        <v>i</v>
      </c>
      <c r="K2553" s="0" t="n">
        <f aca="false">VLOOKUP($D2553,metadata!$B$2:$S$451,8,0)</f>
        <v>10</v>
      </c>
      <c r="L2553" s="0" t="n">
        <f aca="false">VLOOKUP($D2553,metadata!$B$2:$S$451,9,0)</f>
        <v>7</v>
      </c>
      <c r="M2553" s="0" t="str">
        <f aca="false">VLOOKUP($D2553,metadata!$B$2:$S$451,10,0)</f>
        <v/>
      </c>
      <c r="N2553" s="0" t="str">
        <f aca="false">VLOOKUP($D2553,metadata!$B$2:$S$451,11,0)</f>
        <v>Tetranychus urticae</v>
      </c>
      <c r="O2553" s="0" t="str">
        <f aca="false">VLOOKUP($D2553,metadata!$B$2:$S$451,12,0)</f>
        <v>Trombidiformes</v>
      </c>
      <c r="P2553" s="0" t="str">
        <f aca="false">VLOOKUP($D2553,metadata!$B$2:$S$451,13,0)</f>
        <v>T2</v>
      </c>
      <c r="Q2553" s="0" t="n">
        <f aca="false">VLOOKUP($D2553,metadata!$B$2:$S$451,14,0)</f>
        <v>40.647222</v>
      </c>
      <c r="R2553" s="0" t="n">
        <f aca="false">VLOOKUP($D2553,metadata!$B$2:$S$451,15,0)</f>
        <v>22.963889</v>
      </c>
      <c r="S2553" s="0" t="str">
        <f aca="false">VLOOKUP($D2553,metadata!$B$2:$S$451,16,0)</f>
        <v/>
      </c>
      <c r="T2553" s="0" t="str">
        <f aca="false">VLOOKUP($D2553,metadata!$B$2:$S$451,17,0)</f>
        <v/>
      </c>
      <c r="U2553" s="0" t="str">
        <f aca="false">VLOOKUP($D2553,metadata!$B$2:$S$451,18,0)</f>
        <v/>
      </c>
      <c r="V2553" s="0" t="n">
        <f aca="false">VLOOKUP($D2553,metadata!$B$2:$Z$451,19,0)</f>
        <v>200</v>
      </c>
      <c r="W2553" s="0" t="str">
        <f aca="false">VLOOKUP($D2553,metadata!$B$2:$Z$451,20,0)</f>
        <v>global average</v>
      </c>
      <c r="X2553" s="0" t="str">
        <f aca="false">VLOOKUP($D2553,metadata!$B$2:$Z$451,21,0)</f>
        <v/>
      </c>
      <c r="Y2553" s="0" t="str">
        <f aca="false">VLOOKUP($D2553,metadata!$B$2:$Z$451,22,0)</f>
        <v>56-3</v>
      </c>
      <c r="Z2553" s="0" t="str">
        <f aca="false">VLOOKUP($D2553,metadata!$B$2:$Z$451,23,0)</f>
        <v/>
      </c>
      <c r="AA2553" s="0" t="str">
        <f aca="false">VLOOKUP($D2553,metadata!$B$2:$Z$451,24,0)</f>
        <v/>
      </c>
      <c r="AB2553" s="0" t="str">
        <f aca="false">VLOOKUP($D2553,metadata!$B$2:$Z$451,25,0)</f>
        <v/>
      </c>
      <c r="AC2553" s="0" t="n">
        <v>11.003981009112</v>
      </c>
      <c r="AD2553" s="0" t="n">
        <v>20.786765356374</v>
      </c>
      <c r="AF2553" s="0" t="n">
        <f aca="false">IF(AE2553="",V2553,AE2553)</f>
        <v>200</v>
      </c>
      <c r="AG2553" s="0" t="n">
        <f aca="false">ROUND(AC2553,1)</f>
        <v>11</v>
      </c>
      <c r="AH2553" s="0" t="n">
        <v>1990</v>
      </c>
      <c r="AI2553" s="0" t="s">
        <v>37</v>
      </c>
      <c r="AJ2553" s="0" t="s">
        <v>37</v>
      </c>
    </row>
    <row r="2554" customFormat="false" ht="13.8" hidden="true" customHeight="false" outlineLevel="0" collapsed="false">
      <c r="C2554" s="0" t="n">
        <v>2564</v>
      </c>
      <c r="D2554" s="3" t="str">
        <f aca="false">VLOOKUP(C2554,$A$1:$B$451,2)</f>
        <v>56-T2</v>
      </c>
      <c r="E2554" s="0" t="str">
        <f aca="false">VLOOKUP($D2554,metadata!$B$2:$S$451,2,0)</f>
        <v>VAZNUNES, M; KOVEOS, DS; VEERMAN, A</v>
      </c>
      <c r="F2554" s="0" t="str">
        <f aca="false">VLOOKUP($D2554,metadata!$B$2:$S$451,3,0)</f>
        <v>GEOGRAPHICAL VARIATION IN PHOTOPERIODIC INDUCTION OF DIAPAUSE IN THE SPIDER-MITE (TETRANYCHUS-URTICAE) - A CAUSAL RELATION BETWEEN CRITICAL NIGHT-LENGTH AND CIRCADIAN PERIOD</v>
      </c>
      <c r="G2554" s="0" t="str">
        <f aca="false">VLOOKUP($D2554,metadata!$B$2:$S$451,4,0)</f>
        <v>10.1177/074873049000500105</v>
      </c>
      <c r="H2554" s="0" t="str">
        <f aca="false">VLOOKUP($D2554,metadata!$B$2:$S$451,5,0)</f>
        <v>y</v>
      </c>
      <c r="I2554" s="0" t="str">
        <f aca="false">VLOOKUP($D2554,metadata!$B$2:$S$451,6,0)</f>
        <v>a</v>
      </c>
      <c r="J2554" s="0" t="str">
        <f aca="false">VLOOKUP($D2554,metadata!$B$2:$S$451,7,0)</f>
        <v>i</v>
      </c>
      <c r="K2554" s="0" t="n">
        <f aca="false">VLOOKUP($D2554,metadata!$B$2:$S$451,8,0)</f>
        <v>10</v>
      </c>
      <c r="L2554" s="0" t="n">
        <f aca="false">VLOOKUP($D2554,metadata!$B$2:$S$451,9,0)</f>
        <v>7</v>
      </c>
      <c r="M2554" s="0" t="str">
        <f aca="false">VLOOKUP($D2554,metadata!$B$2:$S$451,10,0)</f>
        <v/>
      </c>
      <c r="N2554" s="0" t="str">
        <f aca="false">VLOOKUP($D2554,metadata!$B$2:$S$451,11,0)</f>
        <v>Tetranychus urticae</v>
      </c>
      <c r="O2554" s="0" t="str">
        <f aca="false">VLOOKUP($D2554,metadata!$B$2:$S$451,12,0)</f>
        <v>Trombidiformes</v>
      </c>
      <c r="P2554" s="0" t="str">
        <f aca="false">VLOOKUP($D2554,metadata!$B$2:$S$451,13,0)</f>
        <v>T2</v>
      </c>
      <c r="Q2554" s="0" t="n">
        <f aca="false">VLOOKUP($D2554,metadata!$B$2:$S$451,14,0)</f>
        <v>40.647222</v>
      </c>
      <c r="R2554" s="0" t="n">
        <f aca="false">VLOOKUP($D2554,metadata!$B$2:$S$451,15,0)</f>
        <v>22.963889</v>
      </c>
      <c r="S2554" s="0" t="str">
        <f aca="false">VLOOKUP($D2554,metadata!$B$2:$S$451,16,0)</f>
        <v/>
      </c>
      <c r="T2554" s="0" t="str">
        <f aca="false">VLOOKUP($D2554,metadata!$B$2:$S$451,17,0)</f>
        <v/>
      </c>
      <c r="U2554" s="0" t="str">
        <f aca="false">VLOOKUP($D2554,metadata!$B$2:$S$451,18,0)</f>
        <v/>
      </c>
      <c r="V2554" s="0" t="n">
        <f aca="false">VLOOKUP($D2554,metadata!$B$2:$Z$451,19,0)</f>
        <v>200</v>
      </c>
      <c r="W2554" s="0" t="str">
        <f aca="false">VLOOKUP($D2554,metadata!$B$2:$Z$451,20,0)</f>
        <v>global average</v>
      </c>
      <c r="X2554" s="0" t="str">
        <f aca="false">VLOOKUP($D2554,metadata!$B$2:$Z$451,21,0)</f>
        <v/>
      </c>
      <c r="Y2554" s="0" t="str">
        <f aca="false">VLOOKUP($D2554,metadata!$B$2:$Z$451,22,0)</f>
        <v>56-3</v>
      </c>
      <c r="Z2554" s="0" t="str">
        <f aca="false">VLOOKUP($D2554,metadata!$B$2:$Z$451,23,0)</f>
        <v/>
      </c>
      <c r="AA2554" s="0" t="str">
        <f aca="false">VLOOKUP($D2554,metadata!$B$2:$Z$451,24,0)</f>
        <v/>
      </c>
      <c r="AB2554" s="0" t="str">
        <f aca="false">VLOOKUP($D2554,metadata!$B$2:$Z$451,25,0)</f>
        <v/>
      </c>
      <c r="AC2554" s="0" t="n">
        <v>11.4919642593848</v>
      </c>
      <c r="AD2554" s="0" t="n">
        <v>4.3378254843561</v>
      </c>
      <c r="AF2554" s="0" t="n">
        <f aca="false">IF(AE2554="",V2554,AE2554)</f>
        <v>200</v>
      </c>
      <c r="AG2554" s="0" t="n">
        <f aca="false">ROUND(AC2554,1)</f>
        <v>11.5</v>
      </c>
      <c r="AH2554" s="0" t="n">
        <v>1990</v>
      </c>
      <c r="AI2554" s="0" t="s">
        <v>37</v>
      </c>
      <c r="AJ2554" s="0" t="s">
        <v>37</v>
      </c>
    </row>
    <row r="2555" customFormat="false" ht="13.8" hidden="true" customHeight="false" outlineLevel="0" collapsed="false">
      <c r="C2555" s="0" t="n">
        <v>2565</v>
      </c>
      <c r="D2555" s="3" t="str">
        <f aca="false">VLOOKUP(C2555,$A$1:$B$451,2)</f>
        <v>56-T2</v>
      </c>
      <c r="E2555" s="0" t="str">
        <f aca="false">VLOOKUP($D2555,metadata!$B$2:$S$451,2,0)</f>
        <v>VAZNUNES, M; KOVEOS, DS; VEERMAN, A</v>
      </c>
      <c r="F2555" s="0" t="str">
        <f aca="false">VLOOKUP($D2555,metadata!$B$2:$S$451,3,0)</f>
        <v>GEOGRAPHICAL VARIATION IN PHOTOPERIODIC INDUCTION OF DIAPAUSE IN THE SPIDER-MITE (TETRANYCHUS-URTICAE) - A CAUSAL RELATION BETWEEN CRITICAL NIGHT-LENGTH AND CIRCADIAN PERIOD</v>
      </c>
      <c r="G2555" s="0" t="str">
        <f aca="false">VLOOKUP($D2555,metadata!$B$2:$S$451,4,0)</f>
        <v>10.1177/074873049000500105</v>
      </c>
      <c r="H2555" s="0" t="str">
        <f aca="false">VLOOKUP($D2555,metadata!$B$2:$S$451,5,0)</f>
        <v>y</v>
      </c>
      <c r="I2555" s="0" t="str">
        <f aca="false">VLOOKUP($D2555,metadata!$B$2:$S$451,6,0)</f>
        <v>a</v>
      </c>
      <c r="J2555" s="0" t="str">
        <f aca="false">VLOOKUP($D2555,metadata!$B$2:$S$451,7,0)</f>
        <v>i</v>
      </c>
      <c r="K2555" s="0" t="n">
        <f aca="false">VLOOKUP($D2555,metadata!$B$2:$S$451,8,0)</f>
        <v>10</v>
      </c>
      <c r="L2555" s="0" t="n">
        <f aca="false">VLOOKUP($D2555,metadata!$B$2:$S$451,9,0)</f>
        <v>7</v>
      </c>
      <c r="M2555" s="0" t="str">
        <f aca="false">VLOOKUP($D2555,metadata!$B$2:$S$451,10,0)</f>
        <v/>
      </c>
      <c r="N2555" s="0" t="str">
        <f aca="false">VLOOKUP($D2555,metadata!$B$2:$S$451,11,0)</f>
        <v>Tetranychus urticae</v>
      </c>
      <c r="O2555" s="0" t="str">
        <f aca="false">VLOOKUP($D2555,metadata!$B$2:$S$451,12,0)</f>
        <v>Trombidiformes</v>
      </c>
      <c r="P2555" s="0" t="str">
        <f aca="false">VLOOKUP($D2555,metadata!$B$2:$S$451,13,0)</f>
        <v>T2</v>
      </c>
      <c r="Q2555" s="0" t="n">
        <f aca="false">VLOOKUP($D2555,metadata!$B$2:$S$451,14,0)</f>
        <v>40.647222</v>
      </c>
      <c r="R2555" s="0" t="n">
        <f aca="false">VLOOKUP($D2555,metadata!$B$2:$S$451,15,0)</f>
        <v>22.963889</v>
      </c>
      <c r="S2555" s="0" t="str">
        <f aca="false">VLOOKUP($D2555,metadata!$B$2:$S$451,16,0)</f>
        <v/>
      </c>
      <c r="T2555" s="0" t="str">
        <f aca="false">VLOOKUP($D2555,metadata!$B$2:$S$451,17,0)</f>
        <v/>
      </c>
      <c r="U2555" s="0" t="str">
        <f aca="false">VLOOKUP($D2555,metadata!$B$2:$S$451,18,0)</f>
        <v/>
      </c>
      <c r="V2555" s="0" t="n">
        <f aca="false">VLOOKUP($D2555,metadata!$B$2:$Z$451,19,0)</f>
        <v>200</v>
      </c>
      <c r="W2555" s="0" t="str">
        <f aca="false">VLOOKUP($D2555,metadata!$B$2:$Z$451,20,0)</f>
        <v>global average</v>
      </c>
      <c r="X2555" s="0" t="str">
        <f aca="false">VLOOKUP($D2555,metadata!$B$2:$Z$451,21,0)</f>
        <v/>
      </c>
      <c r="Y2555" s="0" t="str">
        <f aca="false">VLOOKUP($D2555,metadata!$B$2:$Z$451,22,0)</f>
        <v>56-3</v>
      </c>
      <c r="Z2555" s="0" t="str">
        <f aca="false">VLOOKUP($D2555,metadata!$B$2:$Z$451,23,0)</f>
        <v/>
      </c>
      <c r="AA2555" s="0" t="str">
        <f aca="false">VLOOKUP($D2555,metadata!$B$2:$Z$451,24,0)</f>
        <v/>
      </c>
      <c r="AB2555" s="0" t="str">
        <f aca="false">VLOOKUP($D2555,metadata!$B$2:$Z$451,25,0)</f>
        <v/>
      </c>
      <c r="AC2555" s="0" t="n">
        <v>12.0151573235823</v>
      </c>
      <c r="AD2555" s="0" t="n">
        <v>0.625165875379678</v>
      </c>
      <c r="AF2555" s="0" t="n">
        <f aca="false">IF(AE2555="",V2555,AE2555)</f>
        <v>200</v>
      </c>
      <c r="AG2555" s="0" t="n">
        <f aca="false">ROUND(AC2555,1)</f>
        <v>12</v>
      </c>
      <c r="AH2555" s="0" t="n">
        <v>1990</v>
      </c>
      <c r="AI2555" s="0" t="s">
        <v>37</v>
      </c>
      <c r="AJ2555" s="0" t="s">
        <v>37</v>
      </c>
    </row>
    <row r="2556" customFormat="false" ht="13.8" hidden="true" customHeight="false" outlineLevel="0" collapsed="false">
      <c r="C2556" s="0" t="n">
        <v>2566</v>
      </c>
      <c r="D2556" s="3" t="str">
        <f aca="false">VLOOKUP(C2556,$A$1:$B$451,2)</f>
        <v>56-T2</v>
      </c>
      <c r="E2556" s="0" t="str">
        <f aca="false">VLOOKUP($D2556,metadata!$B$2:$S$451,2,0)</f>
        <v>VAZNUNES, M; KOVEOS, DS; VEERMAN, A</v>
      </c>
      <c r="F2556" s="0" t="str">
        <f aca="false">VLOOKUP($D2556,metadata!$B$2:$S$451,3,0)</f>
        <v>GEOGRAPHICAL VARIATION IN PHOTOPERIODIC INDUCTION OF DIAPAUSE IN THE SPIDER-MITE (TETRANYCHUS-URTICAE) - A CAUSAL RELATION BETWEEN CRITICAL NIGHT-LENGTH AND CIRCADIAN PERIOD</v>
      </c>
      <c r="G2556" s="0" t="str">
        <f aca="false">VLOOKUP($D2556,metadata!$B$2:$S$451,4,0)</f>
        <v>10.1177/074873049000500105</v>
      </c>
      <c r="H2556" s="0" t="str">
        <f aca="false">VLOOKUP($D2556,metadata!$B$2:$S$451,5,0)</f>
        <v>y</v>
      </c>
      <c r="I2556" s="0" t="str">
        <f aca="false">VLOOKUP($D2556,metadata!$B$2:$S$451,6,0)</f>
        <v>a</v>
      </c>
      <c r="J2556" s="0" t="str">
        <f aca="false">VLOOKUP($D2556,metadata!$B$2:$S$451,7,0)</f>
        <v>i</v>
      </c>
      <c r="K2556" s="0" t="n">
        <f aca="false">VLOOKUP($D2556,metadata!$B$2:$S$451,8,0)</f>
        <v>10</v>
      </c>
      <c r="L2556" s="0" t="n">
        <f aca="false">VLOOKUP($D2556,metadata!$B$2:$S$451,9,0)</f>
        <v>7</v>
      </c>
      <c r="M2556" s="0" t="str">
        <f aca="false">VLOOKUP($D2556,metadata!$B$2:$S$451,10,0)</f>
        <v/>
      </c>
      <c r="N2556" s="0" t="str">
        <f aca="false">VLOOKUP($D2556,metadata!$B$2:$S$451,11,0)</f>
        <v>Tetranychus urticae</v>
      </c>
      <c r="O2556" s="0" t="str">
        <f aca="false">VLOOKUP($D2556,metadata!$B$2:$S$451,12,0)</f>
        <v>Trombidiformes</v>
      </c>
      <c r="P2556" s="0" t="str">
        <f aca="false">VLOOKUP($D2556,metadata!$B$2:$S$451,13,0)</f>
        <v>T2</v>
      </c>
      <c r="Q2556" s="0" t="n">
        <f aca="false">VLOOKUP($D2556,metadata!$B$2:$S$451,14,0)</f>
        <v>40.647222</v>
      </c>
      <c r="R2556" s="0" t="n">
        <f aca="false">VLOOKUP($D2556,metadata!$B$2:$S$451,15,0)</f>
        <v>22.963889</v>
      </c>
      <c r="S2556" s="0" t="str">
        <f aca="false">VLOOKUP($D2556,metadata!$B$2:$S$451,16,0)</f>
        <v/>
      </c>
      <c r="T2556" s="0" t="str">
        <f aca="false">VLOOKUP($D2556,metadata!$B$2:$S$451,17,0)</f>
        <v/>
      </c>
      <c r="U2556" s="0" t="str">
        <f aca="false">VLOOKUP($D2556,metadata!$B$2:$S$451,18,0)</f>
        <v/>
      </c>
      <c r="V2556" s="0" t="n">
        <f aca="false">VLOOKUP($D2556,metadata!$B$2:$Z$451,19,0)</f>
        <v>200</v>
      </c>
      <c r="W2556" s="0" t="str">
        <f aca="false">VLOOKUP($D2556,metadata!$B$2:$Z$451,20,0)</f>
        <v>global average</v>
      </c>
      <c r="X2556" s="0" t="str">
        <f aca="false">VLOOKUP($D2556,metadata!$B$2:$Z$451,21,0)</f>
        <v/>
      </c>
      <c r="Y2556" s="0" t="str">
        <f aca="false">VLOOKUP($D2556,metadata!$B$2:$Z$451,22,0)</f>
        <v>56-3</v>
      </c>
      <c r="Z2556" s="0" t="str">
        <f aca="false">VLOOKUP($D2556,metadata!$B$2:$Z$451,23,0)</f>
        <v/>
      </c>
      <c r="AA2556" s="0" t="str">
        <f aca="false">VLOOKUP($D2556,metadata!$B$2:$Z$451,24,0)</f>
        <v/>
      </c>
      <c r="AB2556" s="0" t="str">
        <f aca="false">VLOOKUP($D2556,metadata!$B$2:$Z$451,25,0)</f>
        <v/>
      </c>
      <c r="AC2556" s="0" t="n">
        <v>13.0551738373978</v>
      </c>
      <c r="AD2556" s="0" t="n">
        <v>-0.0589779127716667</v>
      </c>
      <c r="AF2556" s="0" t="n">
        <f aca="false">IF(AE2556="",V2556,AE2556)</f>
        <v>200</v>
      </c>
      <c r="AG2556" s="0" t="n">
        <v>13</v>
      </c>
      <c r="AH2556" s="0" t="n">
        <v>1990</v>
      </c>
      <c r="AI2556" s="0" t="s">
        <v>37</v>
      </c>
      <c r="AJ2556" s="0" t="s">
        <v>37</v>
      </c>
    </row>
    <row r="2557" customFormat="false" ht="13.8" hidden="true" customHeight="false" outlineLevel="0" collapsed="false">
      <c r="C2557" s="0" t="n">
        <v>2567</v>
      </c>
      <c r="D2557" s="3" t="str">
        <f aca="false">VLOOKUP(C2557,$A$1:$B$451,2)</f>
        <v>57- JMS</v>
      </c>
      <c r="E2557" s="0" t="str">
        <f aca="false">VLOOKUP($D2557,metadata!$B$2:$S$451,2,0)</f>
        <v>Wang, XP; Yang, QS; Dalin, P; Zhou, XM; Luo, ZW; Lei, CL</v>
      </c>
      <c r="F2557" s="0" t="str">
        <f aca="false">VLOOKUP($D2557,metadata!$B$2:$S$451,3,0)</f>
        <v>Geographic variation in photoperiodic diapause induction and diapause intensity in Sericinus montelus (Lepidoptera: Papilionidae)</v>
      </c>
      <c r="G2557" s="0" t="str">
        <f aca="false">VLOOKUP($D2557,metadata!$B$2:$S$451,4,0)</f>
        <v>10.1111/j.1744-7917.2011.01473.x</v>
      </c>
      <c r="H2557" s="0" t="str">
        <f aca="false">VLOOKUP($D2557,metadata!$B$2:$S$451,5,0)</f>
        <v>y</v>
      </c>
      <c r="I2557" s="0" t="str">
        <f aca="false">VLOOKUP($D2557,metadata!$B$2:$S$451,6,0)</f>
        <v>a</v>
      </c>
      <c r="J2557" s="0" t="str">
        <f aca="false">VLOOKUP($D2557,metadata!$B$2:$S$451,7,0)</f>
        <v>i</v>
      </c>
      <c r="K2557" s="0" t="n">
        <f aca="false">VLOOKUP($D2557,metadata!$B$2:$S$451,8,0)</f>
        <v>6</v>
      </c>
      <c r="L2557" s="0" t="n">
        <f aca="false">VLOOKUP($D2557,metadata!$B$2:$S$451,9,0)</f>
        <v>7</v>
      </c>
      <c r="M2557" s="0" t="str">
        <f aca="false">VLOOKUP($D2557,metadata!$B$2:$S$451,10,0)</f>
        <v/>
      </c>
      <c r="N2557" s="0" t="str">
        <f aca="false">VLOOKUP($D2557,metadata!$B$2:$S$451,11,0)</f>
        <v>Sericinus montelus</v>
      </c>
      <c r="O2557" s="0" t="str">
        <f aca="false">VLOOKUP($D2557,metadata!$B$2:$S$451,12,0)</f>
        <v>lepidoptera</v>
      </c>
      <c r="P2557" s="0" t="str">
        <f aca="false">VLOOKUP($D2557,metadata!$B$2:$S$451,13,0)</f>
        <v>JMS</v>
      </c>
      <c r="Q2557" s="0" t="n">
        <f aca="false">VLOOKUP($D2557,metadata!$B$2:$S$451,14,0)</f>
        <v>46.6166666666667</v>
      </c>
      <c r="R2557" s="0" t="n">
        <f aca="false">VLOOKUP($D2557,metadata!$B$2:$S$451,15,0)</f>
        <v>132.483333333333</v>
      </c>
      <c r="S2557" s="0" t="str">
        <f aca="false">VLOOKUP($D2557,metadata!$B$2:$S$451,16,0)</f>
        <v/>
      </c>
      <c r="T2557" s="0" t="str">
        <f aca="false">VLOOKUP($D2557,metadata!$B$2:$S$451,17,0)</f>
        <v/>
      </c>
      <c r="U2557" s="0" t="str">
        <f aca="false">VLOOKUP($D2557,metadata!$B$2:$S$451,18,0)</f>
        <v/>
      </c>
      <c r="V2557" s="0" t="n">
        <f aca="false">VLOOKUP($D2557,metadata!$B$2:$Z$451,19,0)</f>
        <v>75</v>
      </c>
      <c r="W2557" s="0" t="str">
        <f aca="false">VLOOKUP($D2557,metadata!$B$2:$Z$451,20,0)</f>
        <v>global average</v>
      </c>
      <c r="X2557" s="0" t="str">
        <f aca="false">VLOOKUP($D2557,metadata!$B$2:$Z$451,21,0)</f>
        <v/>
      </c>
      <c r="Y2557" s="0" t="n">
        <f aca="false">VLOOKUP($D2557,metadata!$B$2:$Z$451,22,0)</f>
        <v>57</v>
      </c>
      <c r="Z2557" s="0" t="str">
        <f aca="false">VLOOKUP($D2557,metadata!$B$2:$Z$451,23,0)</f>
        <v/>
      </c>
      <c r="AA2557" s="0" t="str">
        <f aca="false">VLOOKUP($D2557,metadata!$B$2:$Z$451,24,0)</f>
        <v/>
      </c>
      <c r="AB2557" s="0" t="str">
        <f aca="false">VLOOKUP($D2557,metadata!$B$2:$Z$451,25,0)</f>
        <v/>
      </c>
      <c r="AC2557" s="0" t="n">
        <v>12.9944925255704</v>
      </c>
      <c r="AD2557" s="0" t="n">
        <v>99.85935302391</v>
      </c>
      <c r="AF2557" s="0" t="n">
        <f aca="false">IF(AE2557="",V2557,AE2557)</f>
        <v>75</v>
      </c>
      <c r="AG2557" s="0" t="n">
        <f aca="false">ROUND(AC2557,1)</f>
        <v>13</v>
      </c>
      <c r="AH2557" s="0" t="n">
        <v>2012</v>
      </c>
      <c r="AI2557" s="0" t="s">
        <v>37</v>
      </c>
      <c r="AJ2557" s="0" t="s">
        <v>38</v>
      </c>
    </row>
    <row r="2558" customFormat="false" ht="13.8" hidden="true" customHeight="false" outlineLevel="0" collapsed="false">
      <c r="C2558" s="0" t="n">
        <v>2568</v>
      </c>
      <c r="D2558" s="3" t="str">
        <f aca="false">VLOOKUP(C2558,$A$1:$B$451,2)</f>
        <v>57- JMS</v>
      </c>
      <c r="E2558" s="0" t="str">
        <f aca="false">VLOOKUP($D2558,metadata!$B$2:$S$451,2,0)</f>
        <v>Wang, XP; Yang, QS; Dalin, P; Zhou, XM; Luo, ZW; Lei, CL</v>
      </c>
      <c r="F2558" s="0" t="str">
        <f aca="false">VLOOKUP($D2558,metadata!$B$2:$S$451,3,0)</f>
        <v>Geographic variation in photoperiodic diapause induction and diapause intensity in Sericinus montelus (Lepidoptera: Papilionidae)</v>
      </c>
      <c r="G2558" s="0" t="str">
        <f aca="false">VLOOKUP($D2558,metadata!$B$2:$S$451,4,0)</f>
        <v>10.1111/j.1744-7917.2011.01473.x</v>
      </c>
      <c r="H2558" s="0" t="str">
        <f aca="false">VLOOKUP($D2558,metadata!$B$2:$S$451,5,0)</f>
        <v>y</v>
      </c>
      <c r="I2558" s="0" t="str">
        <f aca="false">VLOOKUP($D2558,metadata!$B$2:$S$451,6,0)</f>
        <v>a</v>
      </c>
      <c r="J2558" s="0" t="str">
        <f aca="false">VLOOKUP($D2558,metadata!$B$2:$S$451,7,0)</f>
        <v>i</v>
      </c>
      <c r="K2558" s="0" t="n">
        <f aca="false">VLOOKUP($D2558,metadata!$B$2:$S$451,8,0)</f>
        <v>6</v>
      </c>
      <c r="L2558" s="0" t="n">
        <f aca="false">VLOOKUP($D2558,metadata!$B$2:$S$451,9,0)</f>
        <v>7</v>
      </c>
      <c r="M2558" s="0" t="str">
        <f aca="false">VLOOKUP($D2558,metadata!$B$2:$S$451,10,0)</f>
        <v/>
      </c>
      <c r="N2558" s="0" t="str">
        <f aca="false">VLOOKUP($D2558,metadata!$B$2:$S$451,11,0)</f>
        <v>Sericinus montelus</v>
      </c>
      <c r="O2558" s="0" t="str">
        <f aca="false">VLOOKUP($D2558,metadata!$B$2:$S$451,12,0)</f>
        <v>lepidoptera</v>
      </c>
      <c r="P2558" s="0" t="str">
        <f aca="false">VLOOKUP($D2558,metadata!$B$2:$S$451,13,0)</f>
        <v>JMS</v>
      </c>
      <c r="Q2558" s="0" t="n">
        <f aca="false">VLOOKUP($D2558,metadata!$B$2:$S$451,14,0)</f>
        <v>46.6166666666667</v>
      </c>
      <c r="R2558" s="0" t="n">
        <f aca="false">VLOOKUP($D2558,metadata!$B$2:$S$451,15,0)</f>
        <v>132.483333333333</v>
      </c>
      <c r="S2558" s="0" t="str">
        <f aca="false">VLOOKUP($D2558,metadata!$B$2:$S$451,16,0)</f>
        <v/>
      </c>
      <c r="T2558" s="0" t="str">
        <f aca="false">VLOOKUP($D2558,metadata!$B$2:$S$451,17,0)</f>
        <v/>
      </c>
      <c r="U2558" s="0" t="str">
        <f aca="false">VLOOKUP($D2558,metadata!$B$2:$S$451,18,0)</f>
        <v/>
      </c>
      <c r="V2558" s="0" t="n">
        <f aca="false">VLOOKUP($D2558,metadata!$B$2:$Z$451,19,0)</f>
        <v>75</v>
      </c>
      <c r="W2558" s="0" t="str">
        <f aca="false">VLOOKUP($D2558,metadata!$B$2:$Z$451,20,0)</f>
        <v>global average</v>
      </c>
      <c r="X2558" s="0" t="str">
        <f aca="false">VLOOKUP($D2558,metadata!$B$2:$Z$451,21,0)</f>
        <v/>
      </c>
      <c r="Y2558" s="0" t="n">
        <f aca="false">VLOOKUP($D2558,metadata!$B$2:$Z$451,22,0)</f>
        <v>57</v>
      </c>
      <c r="Z2558" s="0" t="str">
        <f aca="false">VLOOKUP($D2558,metadata!$B$2:$Z$451,23,0)</f>
        <v/>
      </c>
      <c r="AA2558" s="0" t="str">
        <f aca="false">VLOOKUP($D2558,metadata!$B$2:$Z$451,24,0)</f>
        <v/>
      </c>
      <c r="AB2558" s="0" t="str">
        <f aca="false">VLOOKUP($D2558,metadata!$B$2:$Z$451,25,0)</f>
        <v/>
      </c>
      <c r="AC2558" s="0" t="n">
        <v>13.4980330448465</v>
      </c>
      <c r="AD2558" s="0" t="n">
        <v>99.85935302391</v>
      </c>
      <c r="AF2558" s="0" t="n">
        <f aca="false">IF(AE2558="",V2558,AE2558)</f>
        <v>75</v>
      </c>
      <c r="AG2558" s="0" t="n">
        <f aca="false">ROUND(AC2558,1)</f>
        <v>13.5</v>
      </c>
      <c r="AH2558" s="0" t="n">
        <v>2012</v>
      </c>
      <c r="AI2558" s="0" t="s">
        <v>37</v>
      </c>
      <c r="AJ2558" s="0" t="s">
        <v>38</v>
      </c>
    </row>
    <row r="2559" customFormat="false" ht="13.8" hidden="true" customHeight="false" outlineLevel="0" collapsed="false">
      <c r="C2559" s="0" t="n">
        <v>2569</v>
      </c>
      <c r="D2559" s="3" t="str">
        <f aca="false">VLOOKUP(C2559,$A$1:$B$451,2)</f>
        <v>57- JMS</v>
      </c>
      <c r="E2559" s="0" t="str">
        <f aca="false">VLOOKUP($D2559,metadata!$B$2:$S$451,2,0)</f>
        <v>Wang, XP; Yang, QS; Dalin, P; Zhou, XM; Luo, ZW; Lei, CL</v>
      </c>
      <c r="F2559" s="0" t="str">
        <f aca="false">VLOOKUP($D2559,metadata!$B$2:$S$451,3,0)</f>
        <v>Geographic variation in photoperiodic diapause induction and diapause intensity in Sericinus montelus (Lepidoptera: Papilionidae)</v>
      </c>
      <c r="G2559" s="0" t="str">
        <f aca="false">VLOOKUP($D2559,metadata!$B$2:$S$451,4,0)</f>
        <v>10.1111/j.1744-7917.2011.01473.x</v>
      </c>
      <c r="H2559" s="0" t="str">
        <f aca="false">VLOOKUP($D2559,metadata!$B$2:$S$451,5,0)</f>
        <v>y</v>
      </c>
      <c r="I2559" s="0" t="str">
        <f aca="false">VLOOKUP($D2559,metadata!$B$2:$S$451,6,0)</f>
        <v>a</v>
      </c>
      <c r="J2559" s="0" t="str">
        <f aca="false">VLOOKUP($D2559,metadata!$B$2:$S$451,7,0)</f>
        <v>i</v>
      </c>
      <c r="K2559" s="0" t="n">
        <f aca="false">VLOOKUP($D2559,metadata!$B$2:$S$451,8,0)</f>
        <v>6</v>
      </c>
      <c r="L2559" s="0" t="n">
        <f aca="false">VLOOKUP($D2559,metadata!$B$2:$S$451,9,0)</f>
        <v>7</v>
      </c>
      <c r="M2559" s="0" t="str">
        <f aca="false">VLOOKUP($D2559,metadata!$B$2:$S$451,10,0)</f>
        <v/>
      </c>
      <c r="N2559" s="0" t="str">
        <f aca="false">VLOOKUP($D2559,metadata!$B$2:$S$451,11,0)</f>
        <v>Sericinus montelus</v>
      </c>
      <c r="O2559" s="0" t="str">
        <f aca="false">VLOOKUP($D2559,metadata!$B$2:$S$451,12,0)</f>
        <v>lepidoptera</v>
      </c>
      <c r="P2559" s="0" t="str">
        <f aca="false">VLOOKUP($D2559,metadata!$B$2:$S$451,13,0)</f>
        <v>JMS</v>
      </c>
      <c r="Q2559" s="0" t="n">
        <f aca="false">VLOOKUP($D2559,metadata!$B$2:$S$451,14,0)</f>
        <v>46.6166666666667</v>
      </c>
      <c r="R2559" s="0" t="n">
        <f aca="false">VLOOKUP($D2559,metadata!$B$2:$S$451,15,0)</f>
        <v>132.483333333333</v>
      </c>
      <c r="S2559" s="0" t="str">
        <f aca="false">VLOOKUP($D2559,metadata!$B$2:$S$451,16,0)</f>
        <v/>
      </c>
      <c r="T2559" s="0" t="str">
        <f aca="false">VLOOKUP($D2559,metadata!$B$2:$S$451,17,0)</f>
        <v/>
      </c>
      <c r="U2559" s="0" t="str">
        <f aca="false">VLOOKUP($D2559,metadata!$B$2:$S$451,18,0)</f>
        <v/>
      </c>
      <c r="V2559" s="0" t="n">
        <f aca="false">VLOOKUP($D2559,metadata!$B$2:$Z$451,19,0)</f>
        <v>75</v>
      </c>
      <c r="W2559" s="0" t="str">
        <f aca="false">VLOOKUP($D2559,metadata!$B$2:$Z$451,20,0)</f>
        <v>global average</v>
      </c>
      <c r="X2559" s="0" t="str">
        <f aca="false">VLOOKUP($D2559,metadata!$B$2:$Z$451,21,0)</f>
        <v/>
      </c>
      <c r="Y2559" s="0" t="n">
        <f aca="false">VLOOKUP($D2559,metadata!$B$2:$Z$451,22,0)</f>
        <v>57</v>
      </c>
      <c r="Z2559" s="0" t="str">
        <f aca="false">VLOOKUP($D2559,metadata!$B$2:$Z$451,23,0)</f>
        <v/>
      </c>
      <c r="AA2559" s="0" t="str">
        <f aca="false">VLOOKUP($D2559,metadata!$B$2:$Z$451,24,0)</f>
        <v/>
      </c>
      <c r="AB2559" s="0" t="str">
        <f aca="false">VLOOKUP($D2559,metadata!$B$2:$Z$451,25,0)</f>
        <v/>
      </c>
      <c r="AC2559" s="0" t="n">
        <v>13.9952881603132</v>
      </c>
      <c r="AD2559" s="0" t="n">
        <v>100.14064697609</v>
      </c>
      <c r="AF2559" s="0" t="n">
        <f aca="false">IF(AE2559="",V2559,AE2559)</f>
        <v>75</v>
      </c>
      <c r="AG2559" s="0" t="n">
        <f aca="false">ROUND(AC2559,1)</f>
        <v>14</v>
      </c>
      <c r="AH2559" s="0" t="n">
        <v>2012</v>
      </c>
      <c r="AI2559" s="0" t="s">
        <v>37</v>
      </c>
      <c r="AJ2559" s="0" t="s">
        <v>38</v>
      </c>
    </row>
    <row r="2560" customFormat="false" ht="13.8" hidden="true" customHeight="false" outlineLevel="0" collapsed="false">
      <c r="C2560" s="0" t="n">
        <v>2570</v>
      </c>
      <c r="D2560" s="3" t="str">
        <f aca="false">VLOOKUP(C2560,$A$1:$B$451,2)</f>
        <v>57- JMS</v>
      </c>
      <c r="E2560" s="0" t="str">
        <f aca="false">VLOOKUP($D2560,metadata!$B$2:$S$451,2,0)</f>
        <v>Wang, XP; Yang, QS; Dalin, P; Zhou, XM; Luo, ZW; Lei, CL</v>
      </c>
      <c r="F2560" s="0" t="str">
        <f aca="false">VLOOKUP($D2560,metadata!$B$2:$S$451,3,0)</f>
        <v>Geographic variation in photoperiodic diapause induction and diapause intensity in Sericinus montelus (Lepidoptera: Papilionidae)</v>
      </c>
      <c r="G2560" s="0" t="str">
        <f aca="false">VLOOKUP($D2560,metadata!$B$2:$S$451,4,0)</f>
        <v>10.1111/j.1744-7917.2011.01473.x</v>
      </c>
      <c r="H2560" s="0" t="str">
        <f aca="false">VLOOKUP($D2560,metadata!$B$2:$S$451,5,0)</f>
        <v>y</v>
      </c>
      <c r="I2560" s="0" t="str">
        <f aca="false">VLOOKUP($D2560,metadata!$B$2:$S$451,6,0)</f>
        <v>a</v>
      </c>
      <c r="J2560" s="0" t="str">
        <f aca="false">VLOOKUP($D2560,metadata!$B$2:$S$451,7,0)</f>
        <v>i</v>
      </c>
      <c r="K2560" s="0" t="n">
        <f aca="false">VLOOKUP($D2560,metadata!$B$2:$S$451,8,0)</f>
        <v>6</v>
      </c>
      <c r="L2560" s="0" t="n">
        <f aca="false">VLOOKUP($D2560,metadata!$B$2:$S$451,9,0)</f>
        <v>7</v>
      </c>
      <c r="M2560" s="0" t="str">
        <f aca="false">VLOOKUP($D2560,metadata!$B$2:$S$451,10,0)</f>
        <v/>
      </c>
      <c r="N2560" s="0" t="str">
        <f aca="false">VLOOKUP($D2560,metadata!$B$2:$S$451,11,0)</f>
        <v>Sericinus montelus</v>
      </c>
      <c r="O2560" s="0" t="str">
        <f aca="false">VLOOKUP($D2560,metadata!$B$2:$S$451,12,0)</f>
        <v>lepidoptera</v>
      </c>
      <c r="P2560" s="0" t="str">
        <f aca="false">VLOOKUP($D2560,metadata!$B$2:$S$451,13,0)</f>
        <v>JMS</v>
      </c>
      <c r="Q2560" s="0" t="n">
        <f aca="false">VLOOKUP($D2560,metadata!$B$2:$S$451,14,0)</f>
        <v>46.6166666666667</v>
      </c>
      <c r="R2560" s="0" t="n">
        <f aca="false">VLOOKUP($D2560,metadata!$B$2:$S$451,15,0)</f>
        <v>132.483333333333</v>
      </c>
      <c r="S2560" s="0" t="str">
        <f aca="false">VLOOKUP($D2560,metadata!$B$2:$S$451,16,0)</f>
        <v/>
      </c>
      <c r="T2560" s="0" t="str">
        <f aca="false">VLOOKUP($D2560,metadata!$B$2:$S$451,17,0)</f>
        <v/>
      </c>
      <c r="U2560" s="0" t="str">
        <f aca="false">VLOOKUP($D2560,metadata!$B$2:$S$451,18,0)</f>
        <v/>
      </c>
      <c r="V2560" s="0" t="n">
        <f aca="false">VLOOKUP($D2560,metadata!$B$2:$Z$451,19,0)</f>
        <v>75</v>
      </c>
      <c r="W2560" s="0" t="str">
        <f aca="false">VLOOKUP($D2560,metadata!$B$2:$Z$451,20,0)</f>
        <v>global average</v>
      </c>
      <c r="X2560" s="0" t="str">
        <f aca="false">VLOOKUP($D2560,metadata!$B$2:$Z$451,21,0)</f>
        <v/>
      </c>
      <c r="Y2560" s="0" t="n">
        <f aca="false">VLOOKUP($D2560,metadata!$B$2:$Z$451,22,0)</f>
        <v>57</v>
      </c>
      <c r="Z2560" s="0" t="str">
        <f aca="false">VLOOKUP($D2560,metadata!$B$2:$Z$451,23,0)</f>
        <v/>
      </c>
      <c r="AA2560" s="0" t="str">
        <f aca="false">VLOOKUP($D2560,metadata!$B$2:$Z$451,24,0)</f>
        <v/>
      </c>
      <c r="AB2560" s="0" t="str">
        <f aca="false">VLOOKUP($D2560,metadata!$B$2:$Z$451,25,0)</f>
        <v/>
      </c>
      <c r="AC2560" s="0" t="n">
        <v>14.5019625288127</v>
      </c>
      <c r="AD2560" s="0" t="n">
        <v>99.7187060478199</v>
      </c>
      <c r="AF2560" s="0" t="n">
        <f aca="false">IF(AE2560="",V2560,AE2560)</f>
        <v>75</v>
      </c>
      <c r="AG2560" s="0" t="n">
        <f aca="false">ROUND(AC2560,1)</f>
        <v>14.5</v>
      </c>
      <c r="AH2560" s="0" t="n">
        <v>2012</v>
      </c>
      <c r="AI2560" s="0" t="s">
        <v>37</v>
      </c>
      <c r="AJ2560" s="0" t="s">
        <v>38</v>
      </c>
    </row>
    <row r="2561" customFormat="false" ht="13.8" hidden="true" customHeight="false" outlineLevel="0" collapsed="false">
      <c r="C2561" s="0" t="n">
        <v>2571</v>
      </c>
      <c r="D2561" s="3" t="str">
        <f aca="false">VLOOKUP(C2561,$A$1:$B$451,2)</f>
        <v>57- JMS</v>
      </c>
      <c r="E2561" s="0" t="str">
        <f aca="false">VLOOKUP($D2561,metadata!$B$2:$S$451,2,0)</f>
        <v>Wang, XP; Yang, QS; Dalin, P; Zhou, XM; Luo, ZW; Lei, CL</v>
      </c>
      <c r="F2561" s="0" t="str">
        <f aca="false">VLOOKUP($D2561,metadata!$B$2:$S$451,3,0)</f>
        <v>Geographic variation in photoperiodic diapause induction and diapause intensity in Sericinus montelus (Lepidoptera: Papilionidae)</v>
      </c>
      <c r="G2561" s="0" t="str">
        <f aca="false">VLOOKUP($D2561,metadata!$B$2:$S$451,4,0)</f>
        <v>10.1111/j.1744-7917.2011.01473.x</v>
      </c>
      <c r="H2561" s="0" t="str">
        <f aca="false">VLOOKUP($D2561,metadata!$B$2:$S$451,5,0)</f>
        <v>y</v>
      </c>
      <c r="I2561" s="0" t="str">
        <f aca="false">VLOOKUP($D2561,metadata!$B$2:$S$451,6,0)</f>
        <v>a</v>
      </c>
      <c r="J2561" s="0" t="str">
        <f aca="false">VLOOKUP($D2561,metadata!$B$2:$S$451,7,0)</f>
        <v>i</v>
      </c>
      <c r="K2561" s="0" t="n">
        <f aca="false">VLOOKUP($D2561,metadata!$B$2:$S$451,8,0)</f>
        <v>6</v>
      </c>
      <c r="L2561" s="0" t="n">
        <f aca="false">VLOOKUP($D2561,metadata!$B$2:$S$451,9,0)</f>
        <v>7</v>
      </c>
      <c r="M2561" s="0" t="str">
        <f aca="false">VLOOKUP($D2561,metadata!$B$2:$S$451,10,0)</f>
        <v/>
      </c>
      <c r="N2561" s="0" t="str">
        <f aca="false">VLOOKUP($D2561,metadata!$B$2:$S$451,11,0)</f>
        <v>Sericinus montelus</v>
      </c>
      <c r="O2561" s="0" t="str">
        <f aca="false">VLOOKUP($D2561,metadata!$B$2:$S$451,12,0)</f>
        <v>lepidoptera</v>
      </c>
      <c r="P2561" s="0" t="str">
        <f aca="false">VLOOKUP($D2561,metadata!$B$2:$S$451,13,0)</f>
        <v>JMS</v>
      </c>
      <c r="Q2561" s="0" t="n">
        <f aca="false">VLOOKUP($D2561,metadata!$B$2:$S$451,14,0)</f>
        <v>46.6166666666667</v>
      </c>
      <c r="R2561" s="0" t="n">
        <f aca="false">VLOOKUP($D2561,metadata!$B$2:$S$451,15,0)</f>
        <v>132.483333333333</v>
      </c>
      <c r="S2561" s="0" t="str">
        <f aca="false">VLOOKUP($D2561,metadata!$B$2:$S$451,16,0)</f>
        <v/>
      </c>
      <c r="T2561" s="0" t="str">
        <f aca="false">VLOOKUP($D2561,metadata!$B$2:$S$451,17,0)</f>
        <v/>
      </c>
      <c r="U2561" s="0" t="str">
        <f aca="false">VLOOKUP($D2561,metadata!$B$2:$S$451,18,0)</f>
        <v/>
      </c>
      <c r="V2561" s="0" t="n">
        <f aca="false">VLOOKUP($D2561,metadata!$B$2:$Z$451,19,0)</f>
        <v>75</v>
      </c>
      <c r="W2561" s="0" t="str">
        <f aca="false">VLOOKUP($D2561,metadata!$B$2:$Z$451,20,0)</f>
        <v>global average</v>
      </c>
      <c r="X2561" s="0" t="str">
        <f aca="false">VLOOKUP($D2561,metadata!$B$2:$Z$451,21,0)</f>
        <v/>
      </c>
      <c r="Y2561" s="0" t="n">
        <f aca="false">VLOOKUP($D2561,metadata!$B$2:$Z$451,22,0)</f>
        <v>57</v>
      </c>
      <c r="Z2561" s="0" t="str">
        <f aca="false">VLOOKUP($D2561,metadata!$B$2:$Z$451,23,0)</f>
        <v/>
      </c>
      <c r="AA2561" s="0" t="str">
        <f aca="false">VLOOKUP($D2561,metadata!$B$2:$Z$451,24,0)</f>
        <v/>
      </c>
      <c r="AB2561" s="0" t="str">
        <f aca="false">VLOOKUP($D2561,metadata!$B$2:$Z$451,25,0)</f>
        <v/>
      </c>
      <c r="AC2561" s="0" t="n">
        <v>14.9928879770627</v>
      </c>
      <c r="AD2561" s="0" t="n">
        <v>98.8748241912799</v>
      </c>
      <c r="AF2561" s="0" t="n">
        <f aca="false">IF(AE2561="",V2561,AE2561)</f>
        <v>75</v>
      </c>
      <c r="AG2561" s="0" t="n">
        <f aca="false">ROUND(AC2561,1)</f>
        <v>15</v>
      </c>
      <c r="AH2561" s="0" t="n">
        <v>2012</v>
      </c>
      <c r="AI2561" s="0" t="s">
        <v>37</v>
      </c>
      <c r="AJ2561" s="0" t="s">
        <v>38</v>
      </c>
    </row>
    <row r="2562" customFormat="false" ht="13.8" hidden="true" customHeight="false" outlineLevel="0" collapsed="false">
      <c r="C2562" s="0" t="n">
        <v>2572</v>
      </c>
      <c r="D2562" s="3" t="str">
        <f aca="false">VLOOKUP(C2562,$A$1:$B$451,2)</f>
        <v>57- JMS</v>
      </c>
      <c r="E2562" s="0" t="str">
        <f aca="false">VLOOKUP($D2562,metadata!$B$2:$S$451,2,0)</f>
        <v>Wang, XP; Yang, QS; Dalin, P; Zhou, XM; Luo, ZW; Lei, CL</v>
      </c>
      <c r="F2562" s="0" t="str">
        <f aca="false">VLOOKUP($D2562,metadata!$B$2:$S$451,3,0)</f>
        <v>Geographic variation in photoperiodic diapause induction and diapause intensity in Sericinus montelus (Lepidoptera: Papilionidae)</v>
      </c>
      <c r="G2562" s="0" t="str">
        <f aca="false">VLOOKUP($D2562,metadata!$B$2:$S$451,4,0)</f>
        <v>10.1111/j.1744-7917.2011.01473.x</v>
      </c>
      <c r="H2562" s="0" t="str">
        <f aca="false">VLOOKUP($D2562,metadata!$B$2:$S$451,5,0)</f>
        <v>y</v>
      </c>
      <c r="I2562" s="0" t="str">
        <f aca="false">VLOOKUP($D2562,metadata!$B$2:$S$451,6,0)</f>
        <v>a</v>
      </c>
      <c r="J2562" s="0" t="str">
        <f aca="false">VLOOKUP($D2562,metadata!$B$2:$S$451,7,0)</f>
        <v>i</v>
      </c>
      <c r="K2562" s="0" t="n">
        <f aca="false">VLOOKUP($D2562,metadata!$B$2:$S$451,8,0)</f>
        <v>6</v>
      </c>
      <c r="L2562" s="0" t="n">
        <f aca="false">VLOOKUP($D2562,metadata!$B$2:$S$451,9,0)</f>
        <v>7</v>
      </c>
      <c r="M2562" s="0" t="str">
        <f aca="false">VLOOKUP($D2562,metadata!$B$2:$S$451,10,0)</f>
        <v/>
      </c>
      <c r="N2562" s="0" t="str">
        <f aca="false">VLOOKUP($D2562,metadata!$B$2:$S$451,11,0)</f>
        <v>Sericinus montelus</v>
      </c>
      <c r="O2562" s="0" t="str">
        <f aca="false">VLOOKUP($D2562,metadata!$B$2:$S$451,12,0)</f>
        <v>lepidoptera</v>
      </c>
      <c r="P2562" s="0" t="str">
        <f aca="false">VLOOKUP($D2562,metadata!$B$2:$S$451,13,0)</f>
        <v>JMS</v>
      </c>
      <c r="Q2562" s="0" t="n">
        <f aca="false">VLOOKUP($D2562,metadata!$B$2:$S$451,14,0)</f>
        <v>46.6166666666667</v>
      </c>
      <c r="R2562" s="0" t="n">
        <f aca="false">VLOOKUP($D2562,metadata!$B$2:$S$451,15,0)</f>
        <v>132.483333333333</v>
      </c>
      <c r="S2562" s="0" t="str">
        <f aca="false">VLOOKUP($D2562,metadata!$B$2:$S$451,16,0)</f>
        <v/>
      </c>
      <c r="T2562" s="0" t="str">
        <f aca="false">VLOOKUP($D2562,metadata!$B$2:$S$451,17,0)</f>
        <v/>
      </c>
      <c r="U2562" s="0" t="str">
        <f aca="false">VLOOKUP($D2562,metadata!$B$2:$S$451,18,0)</f>
        <v/>
      </c>
      <c r="V2562" s="0" t="n">
        <f aca="false">VLOOKUP($D2562,metadata!$B$2:$Z$451,19,0)</f>
        <v>75</v>
      </c>
      <c r="W2562" s="0" t="str">
        <f aca="false">VLOOKUP($D2562,metadata!$B$2:$Z$451,20,0)</f>
        <v>global average</v>
      </c>
      <c r="X2562" s="0" t="str">
        <f aca="false">VLOOKUP($D2562,metadata!$B$2:$Z$451,21,0)</f>
        <v/>
      </c>
      <c r="Y2562" s="0" t="n">
        <f aca="false">VLOOKUP($D2562,metadata!$B$2:$Z$451,22,0)</f>
        <v>57</v>
      </c>
      <c r="Z2562" s="0" t="str">
        <f aca="false">VLOOKUP($D2562,metadata!$B$2:$Z$451,23,0)</f>
        <v/>
      </c>
      <c r="AA2562" s="0" t="str">
        <f aca="false">VLOOKUP($D2562,metadata!$B$2:$Z$451,24,0)</f>
        <v/>
      </c>
      <c r="AB2562" s="0" t="str">
        <f aca="false">VLOOKUP($D2562,metadata!$B$2:$Z$451,25,0)</f>
        <v/>
      </c>
      <c r="AC2562" s="0" t="n">
        <v>15.4931352988499</v>
      </c>
      <c r="AD2562" s="0" t="n">
        <v>94.2334739803094</v>
      </c>
      <c r="AF2562" s="0" t="n">
        <f aca="false">IF(AE2562="",V2562,AE2562)</f>
        <v>75</v>
      </c>
      <c r="AG2562" s="0" t="n">
        <f aca="false">ROUND(AC2562,1)</f>
        <v>15.5</v>
      </c>
      <c r="AH2562" s="0" t="n">
        <v>2012</v>
      </c>
      <c r="AI2562" s="0" t="s">
        <v>37</v>
      </c>
      <c r="AJ2562" s="0" t="s">
        <v>38</v>
      </c>
    </row>
    <row r="2563" customFormat="false" ht="13.8" hidden="true" customHeight="false" outlineLevel="0" collapsed="false">
      <c r="C2563" s="0" t="n">
        <v>2573</v>
      </c>
      <c r="D2563" s="3" t="str">
        <f aca="false">VLOOKUP(C2563,$A$1:$B$451,2)</f>
        <v>57- JMS</v>
      </c>
      <c r="E2563" s="0" t="str">
        <f aca="false">VLOOKUP($D2563,metadata!$B$2:$S$451,2,0)</f>
        <v>Wang, XP; Yang, QS; Dalin, P; Zhou, XM; Luo, ZW; Lei, CL</v>
      </c>
      <c r="F2563" s="0" t="str">
        <f aca="false">VLOOKUP($D2563,metadata!$B$2:$S$451,3,0)</f>
        <v>Geographic variation in photoperiodic diapause induction and diapause intensity in Sericinus montelus (Lepidoptera: Papilionidae)</v>
      </c>
      <c r="G2563" s="0" t="str">
        <f aca="false">VLOOKUP($D2563,metadata!$B$2:$S$451,4,0)</f>
        <v>10.1111/j.1744-7917.2011.01473.x</v>
      </c>
      <c r="H2563" s="0" t="str">
        <f aca="false">VLOOKUP($D2563,metadata!$B$2:$S$451,5,0)</f>
        <v>y</v>
      </c>
      <c r="I2563" s="0" t="str">
        <f aca="false">VLOOKUP($D2563,metadata!$B$2:$S$451,6,0)</f>
        <v>a</v>
      </c>
      <c r="J2563" s="0" t="str">
        <f aca="false">VLOOKUP($D2563,metadata!$B$2:$S$451,7,0)</f>
        <v>i</v>
      </c>
      <c r="K2563" s="0" t="n">
        <f aca="false">VLOOKUP($D2563,metadata!$B$2:$S$451,8,0)</f>
        <v>6</v>
      </c>
      <c r="L2563" s="0" t="n">
        <f aca="false">VLOOKUP($D2563,metadata!$B$2:$S$451,9,0)</f>
        <v>7</v>
      </c>
      <c r="M2563" s="0" t="str">
        <f aca="false">VLOOKUP($D2563,metadata!$B$2:$S$451,10,0)</f>
        <v/>
      </c>
      <c r="N2563" s="0" t="str">
        <f aca="false">VLOOKUP($D2563,metadata!$B$2:$S$451,11,0)</f>
        <v>Sericinus montelus</v>
      </c>
      <c r="O2563" s="0" t="str">
        <f aca="false">VLOOKUP($D2563,metadata!$B$2:$S$451,12,0)</f>
        <v>lepidoptera</v>
      </c>
      <c r="P2563" s="0" t="str">
        <f aca="false">VLOOKUP($D2563,metadata!$B$2:$S$451,13,0)</f>
        <v>JMS</v>
      </c>
      <c r="Q2563" s="0" t="n">
        <f aca="false">VLOOKUP($D2563,metadata!$B$2:$S$451,14,0)</f>
        <v>46.6166666666667</v>
      </c>
      <c r="R2563" s="0" t="n">
        <f aca="false">VLOOKUP($D2563,metadata!$B$2:$S$451,15,0)</f>
        <v>132.483333333333</v>
      </c>
      <c r="S2563" s="0" t="str">
        <f aca="false">VLOOKUP($D2563,metadata!$B$2:$S$451,16,0)</f>
        <v/>
      </c>
      <c r="T2563" s="0" t="str">
        <f aca="false">VLOOKUP($D2563,metadata!$B$2:$S$451,17,0)</f>
        <v/>
      </c>
      <c r="U2563" s="0" t="str">
        <f aca="false">VLOOKUP($D2563,metadata!$B$2:$S$451,18,0)</f>
        <v/>
      </c>
      <c r="V2563" s="0" t="n">
        <f aca="false">VLOOKUP($D2563,metadata!$B$2:$Z$451,19,0)</f>
        <v>75</v>
      </c>
      <c r="W2563" s="0" t="str">
        <f aca="false">VLOOKUP($D2563,metadata!$B$2:$Z$451,20,0)</f>
        <v>global average</v>
      </c>
      <c r="X2563" s="0" t="str">
        <f aca="false">VLOOKUP($D2563,metadata!$B$2:$Z$451,21,0)</f>
        <v/>
      </c>
      <c r="Y2563" s="0" t="n">
        <f aca="false">VLOOKUP($D2563,metadata!$B$2:$Z$451,22,0)</f>
        <v>57</v>
      </c>
      <c r="Z2563" s="0" t="str">
        <f aca="false">VLOOKUP($D2563,metadata!$B$2:$Z$451,23,0)</f>
        <v/>
      </c>
      <c r="AA2563" s="0" t="str">
        <f aca="false">VLOOKUP($D2563,metadata!$B$2:$Z$451,24,0)</f>
        <v/>
      </c>
      <c r="AB2563" s="0" t="str">
        <f aca="false">VLOOKUP($D2563,metadata!$B$2:$Z$451,25,0)</f>
        <v/>
      </c>
      <c r="AC2563" s="0" t="n">
        <v>16.0028682687806</v>
      </c>
      <c r="AD2563" s="0" t="n">
        <v>90.9985935302391</v>
      </c>
      <c r="AF2563" s="0" t="n">
        <f aca="false">IF(AE2563="",V2563,AE2563)</f>
        <v>75</v>
      </c>
      <c r="AG2563" s="0" t="n">
        <f aca="false">ROUND(AC2563,1)</f>
        <v>16</v>
      </c>
      <c r="AH2563" s="0" t="n">
        <v>2012</v>
      </c>
      <c r="AI2563" s="0" t="s">
        <v>37</v>
      </c>
      <c r="AJ2563" s="0" t="s">
        <v>38</v>
      </c>
    </row>
    <row r="2564" customFormat="false" ht="13.8" hidden="true" customHeight="false" outlineLevel="0" collapsed="false">
      <c r="C2564" s="0" t="n">
        <v>2574</v>
      </c>
      <c r="D2564" s="3" t="str">
        <f aca="false">VLOOKUP(C2564,$A$1:$B$451,2)</f>
        <v>57-BJ</v>
      </c>
      <c r="E2564" s="0" t="str">
        <f aca="false">VLOOKUP($D2564,metadata!$B$2:$S$451,2,0)</f>
        <v>Wang, XP; Yang, QS; Dalin, P; Zhou, XM; Luo, ZW; Lei, CL</v>
      </c>
      <c r="F2564" s="0" t="str">
        <f aca="false">VLOOKUP($D2564,metadata!$B$2:$S$451,3,0)</f>
        <v>Geographic variation in photoperiodic diapause induction and diapause intensity in Sericinus montelus (Lepidoptera: Papilionidae)</v>
      </c>
      <c r="G2564" s="0" t="str">
        <f aca="false">VLOOKUP($D2564,metadata!$B$2:$S$451,4,0)</f>
        <v>10.1111/j.1744-7917.2011.01473.x</v>
      </c>
      <c r="H2564" s="0" t="str">
        <f aca="false">VLOOKUP($D2564,metadata!$B$2:$S$451,5,0)</f>
        <v>y</v>
      </c>
      <c r="I2564" s="0" t="str">
        <f aca="false">VLOOKUP($D2564,metadata!$B$2:$S$451,6,0)</f>
        <v>a</v>
      </c>
      <c r="J2564" s="0" t="str">
        <f aca="false">VLOOKUP($D2564,metadata!$B$2:$S$451,7,0)</f>
        <v>i</v>
      </c>
      <c r="K2564" s="0" t="n">
        <f aca="false">VLOOKUP($D2564,metadata!$B$2:$S$451,8,0)</f>
        <v>6</v>
      </c>
      <c r="L2564" s="0" t="n">
        <f aca="false">VLOOKUP($D2564,metadata!$B$2:$S$451,9,0)</f>
        <v>8</v>
      </c>
      <c r="M2564" s="0" t="str">
        <f aca="false">VLOOKUP($D2564,metadata!$B$2:$S$451,10,0)</f>
        <v/>
      </c>
      <c r="N2564" s="0" t="str">
        <f aca="false">VLOOKUP($D2564,metadata!$B$2:$S$451,11,0)</f>
        <v>Sericinus montelus</v>
      </c>
      <c r="O2564" s="0" t="str">
        <f aca="false">VLOOKUP($D2564,metadata!$B$2:$S$451,12,0)</f>
        <v>lepidoptera</v>
      </c>
      <c r="P2564" s="0" t="str">
        <f aca="false">VLOOKUP($D2564,metadata!$B$2:$S$451,13,0)</f>
        <v>BJ</v>
      </c>
      <c r="Q2564" s="0" t="n">
        <f aca="false">VLOOKUP($D2564,metadata!$B$2:$S$451,14,0)</f>
        <v>40.25</v>
      </c>
      <c r="R2564" s="0" t="n">
        <f aca="false">VLOOKUP($D2564,metadata!$B$2:$S$451,15,0)</f>
        <v>115.083333333333</v>
      </c>
      <c r="S2564" s="0" t="str">
        <f aca="false">VLOOKUP($D2564,metadata!$B$2:$S$451,16,0)</f>
        <v/>
      </c>
      <c r="T2564" s="0" t="str">
        <f aca="false">VLOOKUP($D2564,metadata!$B$2:$S$451,17,0)</f>
        <v/>
      </c>
      <c r="U2564" s="0" t="str">
        <f aca="false">VLOOKUP($D2564,metadata!$B$2:$S$451,18,0)</f>
        <v/>
      </c>
      <c r="V2564" s="0" t="n">
        <f aca="false">VLOOKUP($D2564,metadata!$B$2:$Z$451,19,0)</f>
        <v>75</v>
      </c>
      <c r="W2564" s="0" t="str">
        <f aca="false">VLOOKUP($D2564,metadata!$B$2:$Z$451,20,0)</f>
        <v>global average</v>
      </c>
      <c r="X2564" s="0" t="str">
        <f aca="false">VLOOKUP($D2564,metadata!$B$2:$Z$451,21,0)</f>
        <v/>
      </c>
      <c r="Y2564" s="0" t="n">
        <f aca="false">VLOOKUP($D2564,metadata!$B$2:$Z$451,22,0)</f>
        <v>57</v>
      </c>
      <c r="Z2564" s="0" t="str">
        <f aca="false">VLOOKUP($D2564,metadata!$B$2:$Z$451,23,0)</f>
        <v/>
      </c>
      <c r="AA2564" s="0" t="str">
        <f aca="false">VLOOKUP($D2564,metadata!$B$2:$Z$451,24,0)</f>
        <v/>
      </c>
      <c r="AB2564" s="0" t="str">
        <f aca="false">VLOOKUP($D2564,metadata!$B$2:$Z$451,25,0)</f>
        <v/>
      </c>
      <c r="AC2564" s="0" t="n">
        <v>12.5066832211809</v>
      </c>
      <c r="AD2564" s="0" t="n">
        <v>99.7187060478199</v>
      </c>
      <c r="AF2564" s="0" t="n">
        <f aca="false">IF(AE2564="",V2564,AE2564)</f>
        <v>75</v>
      </c>
      <c r="AG2564" s="0" t="n">
        <f aca="false">ROUND(AC2564,1)</f>
        <v>12.5</v>
      </c>
      <c r="AH2564" s="0" t="n">
        <v>2012</v>
      </c>
      <c r="AI2564" s="0" t="s">
        <v>37</v>
      </c>
      <c r="AJ2564" s="0" t="s">
        <v>37</v>
      </c>
    </row>
    <row r="2565" customFormat="false" ht="13.8" hidden="true" customHeight="false" outlineLevel="0" collapsed="false">
      <c r="C2565" s="0" t="n">
        <v>2575</v>
      </c>
      <c r="D2565" s="3" t="str">
        <f aca="false">VLOOKUP(C2565,$A$1:$B$451,2)</f>
        <v>57-BJ</v>
      </c>
      <c r="E2565" s="0" t="str">
        <f aca="false">VLOOKUP($D2565,metadata!$B$2:$S$451,2,0)</f>
        <v>Wang, XP; Yang, QS; Dalin, P; Zhou, XM; Luo, ZW; Lei, CL</v>
      </c>
      <c r="F2565" s="0" t="str">
        <f aca="false">VLOOKUP($D2565,metadata!$B$2:$S$451,3,0)</f>
        <v>Geographic variation in photoperiodic diapause induction and diapause intensity in Sericinus montelus (Lepidoptera: Papilionidae)</v>
      </c>
      <c r="G2565" s="0" t="str">
        <f aca="false">VLOOKUP($D2565,metadata!$B$2:$S$451,4,0)</f>
        <v>10.1111/j.1744-7917.2011.01473.x</v>
      </c>
      <c r="H2565" s="0" t="str">
        <f aca="false">VLOOKUP($D2565,metadata!$B$2:$S$451,5,0)</f>
        <v>y</v>
      </c>
      <c r="I2565" s="0" t="str">
        <f aca="false">VLOOKUP($D2565,metadata!$B$2:$S$451,6,0)</f>
        <v>a</v>
      </c>
      <c r="J2565" s="0" t="str">
        <f aca="false">VLOOKUP($D2565,metadata!$B$2:$S$451,7,0)</f>
        <v>i</v>
      </c>
      <c r="K2565" s="0" t="n">
        <f aca="false">VLOOKUP($D2565,metadata!$B$2:$S$451,8,0)</f>
        <v>6</v>
      </c>
      <c r="L2565" s="0" t="n">
        <f aca="false">VLOOKUP($D2565,metadata!$B$2:$S$451,9,0)</f>
        <v>8</v>
      </c>
      <c r="M2565" s="0" t="str">
        <f aca="false">VLOOKUP($D2565,metadata!$B$2:$S$451,10,0)</f>
        <v/>
      </c>
      <c r="N2565" s="0" t="str">
        <f aca="false">VLOOKUP($D2565,metadata!$B$2:$S$451,11,0)</f>
        <v>Sericinus montelus</v>
      </c>
      <c r="O2565" s="0" t="str">
        <f aca="false">VLOOKUP($D2565,metadata!$B$2:$S$451,12,0)</f>
        <v>lepidoptera</v>
      </c>
      <c r="P2565" s="0" t="str">
        <f aca="false">VLOOKUP($D2565,metadata!$B$2:$S$451,13,0)</f>
        <v>BJ</v>
      </c>
      <c r="Q2565" s="0" t="n">
        <f aca="false">VLOOKUP($D2565,metadata!$B$2:$S$451,14,0)</f>
        <v>40.25</v>
      </c>
      <c r="R2565" s="0" t="n">
        <f aca="false">VLOOKUP($D2565,metadata!$B$2:$S$451,15,0)</f>
        <v>115.083333333333</v>
      </c>
      <c r="S2565" s="0" t="str">
        <f aca="false">VLOOKUP($D2565,metadata!$B$2:$S$451,16,0)</f>
        <v/>
      </c>
      <c r="T2565" s="0" t="str">
        <f aca="false">VLOOKUP($D2565,metadata!$B$2:$S$451,17,0)</f>
        <v/>
      </c>
      <c r="U2565" s="0" t="str">
        <f aca="false">VLOOKUP($D2565,metadata!$B$2:$S$451,18,0)</f>
        <v/>
      </c>
      <c r="V2565" s="0" t="n">
        <f aca="false">VLOOKUP($D2565,metadata!$B$2:$Z$451,19,0)</f>
        <v>75</v>
      </c>
      <c r="W2565" s="0" t="str">
        <f aca="false">VLOOKUP($D2565,metadata!$B$2:$Z$451,20,0)</f>
        <v>global average</v>
      </c>
      <c r="X2565" s="0" t="str">
        <f aca="false">VLOOKUP($D2565,metadata!$B$2:$Z$451,21,0)</f>
        <v/>
      </c>
      <c r="Y2565" s="0" t="n">
        <f aca="false">VLOOKUP($D2565,metadata!$B$2:$Z$451,22,0)</f>
        <v>57</v>
      </c>
      <c r="Z2565" s="0" t="str">
        <f aca="false">VLOOKUP($D2565,metadata!$B$2:$Z$451,23,0)</f>
        <v/>
      </c>
      <c r="AA2565" s="0" t="str">
        <f aca="false">VLOOKUP($D2565,metadata!$B$2:$Z$451,24,0)</f>
        <v/>
      </c>
      <c r="AB2565" s="0" t="str">
        <f aca="false">VLOOKUP($D2565,metadata!$B$2:$Z$451,25,0)</f>
        <v/>
      </c>
      <c r="AC2565" s="0" t="n">
        <v>13.0070810385523</v>
      </c>
      <c r="AD2565" s="0" t="n">
        <v>99.85935302391</v>
      </c>
      <c r="AF2565" s="0" t="n">
        <f aca="false">IF(AE2565="",V2565,AE2565)</f>
        <v>75</v>
      </c>
      <c r="AG2565" s="0" t="n">
        <f aca="false">ROUND(AC2565,1)</f>
        <v>13</v>
      </c>
      <c r="AH2565" s="0" t="n">
        <v>2012</v>
      </c>
      <c r="AI2565" s="0" t="s">
        <v>37</v>
      </c>
      <c r="AJ2565" s="0" t="s">
        <v>37</v>
      </c>
    </row>
    <row r="2566" customFormat="false" ht="13.8" hidden="true" customHeight="false" outlineLevel="0" collapsed="false">
      <c r="C2566" s="0" t="n">
        <v>2576</v>
      </c>
      <c r="D2566" s="3" t="str">
        <f aca="false">VLOOKUP(C2566,$A$1:$B$451,2)</f>
        <v>57-BJ</v>
      </c>
      <c r="E2566" s="0" t="str">
        <f aca="false">VLOOKUP($D2566,metadata!$B$2:$S$451,2,0)</f>
        <v>Wang, XP; Yang, QS; Dalin, P; Zhou, XM; Luo, ZW; Lei, CL</v>
      </c>
      <c r="F2566" s="0" t="str">
        <f aca="false">VLOOKUP($D2566,metadata!$B$2:$S$451,3,0)</f>
        <v>Geographic variation in photoperiodic diapause induction and diapause intensity in Sericinus montelus (Lepidoptera: Papilionidae)</v>
      </c>
      <c r="G2566" s="0" t="str">
        <f aca="false">VLOOKUP($D2566,metadata!$B$2:$S$451,4,0)</f>
        <v>10.1111/j.1744-7917.2011.01473.x</v>
      </c>
      <c r="H2566" s="0" t="str">
        <f aca="false">VLOOKUP($D2566,metadata!$B$2:$S$451,5,0)</f>
        <v>y</v>
      </c>
      <c r="I2566" s="0" t="str">
        <f aca="false">VLOOKUP($D2566,metadata!$B$2:$S$451,6,0)</f>
        <v>a</v>
      </c>
      <c r="J2566" s="0" t="str">
        <f aca="false">VLOOKUP($D2566,metadata!$B$2:$S$451,7,0)</f>
        <v>i</v>
      </c>
      <c r="K2566" s="0" t="n">
        <f aca="false">VLOOKUP($D2566,metadata!$B$2:$S$451,8,0)</f>
        <v>6</v>
      </c>
      <c r="L2566" s="0" t="n">
        <f aca="false">VLOOKUP($D2566,metadata!$B$2:$S$451,9,0)</f>
        <v>8</v>
      </c>
      <c r="M2566" s="0" t="str">
        <f aca="false">VLOOKUP($D2566,metadata!$B$2:$S$451,10,0)</f>
        <v/>
      </c>
      <c r="N2566" s="0" t="str">
        <f aca="false">VLOOKUP($D2566,metadata!$B$2:$S$451,11,0)</f>
        <v>Sericinus montelus</v>
      </c>
      <c r="O2566" s="0" t="str">
        <f aca="false">VLOOKUP($D2566,metadata!$B$2:$S$451,12,0)</f>
        <v>lepidoptera</v>
      </c>
      <c r="P2566" s="0" t="str">
        <f aca="false">VLOOKUP($D2566,metadata!$B$2:$S$451,13,0)</f>
        <v>BJ</v>
      </c>
      <c r="Q2566" s="0" t="n">
        <f aca="false">VLOOKUP($D2566,metadata!$B$2:$S$451,14,0)</f>
        <v>40.25</v>
      </c>
      <c r="R2566" s="0" t="n">
        <f aca="false">VLOOKUP($D2566,metadata!$B$2:$S$451,15,0)</f>
        <v>115.083333333333</v>
      </c>
      <c r="S2566" s="0" t="str">
        <f aca="false">VLOOKUP($D2566,metadata!$B$2:$S$451,16,0)</f>
        <v/>
      </c>
      <c r="T2566" s="0" t="str">
        <f aca="false">VLOOKUP($D2566,metadata!$B$2:$S$451,17,0)</f>
        <v/>
      </c>
      <c r="U2566" s="0" t="str">
        <f aca="false">VLOOKUP($D2566,metadata!$B$2:$S$451,18,0)</f>
        <v/>
      </c>
      <c r="V2566" s="0" t="n">
        <f aca="false">VLOOKUP($D2566,metadata!$B$2:$Z$451,19,0)</f>
        <v>75</v>
      </c>
      <c r="W2566" s="0" t="str">
        <f aca="false">VLOOKUP($D2566,metadata!$B$2:$Z$451,20,0)</f>
        <v>global average</v>
      </c>
      <c r="X2566" s="0" t="str">
        <f aca="false">VLOOKUP($D2566,metadata!$B$2:$Z$451,21,0)</f>
        <v/>
      </c>
      <c r="Y2566" s="0" t="n">
        <f aca="false">VLOOKUP($D2566,metadata!$B$2:$Z$451,22,0)</f>
        <v>57</v>
      </c>
      <c r="Z2566" s="0" t="str">
        <f aca="false">VLOOKUP($D2566,metadata!$B$2:$Z$451,23,0)</f>
        <v/>
      </c>
      <c r="AA2566" s="0" t="str">
        <f aca="false">VLOOKUP($D2566,metadata!$B$2:$Z$451,24,0)</f>
        <v/>
      </c>
      <c r="AB2566" s="0" t="str">
        <f aca="false">VLOOKUP($D2566,metadata!$B$2:$Z$451,25,0)</f>
        <v/>
      </c>
      <c r="AC2566" s="0" t="n">
        <v>13.4885916601101</v>
      </c>
      <c r="AD2566" s="0" t="n">
        <v>99.85935302391</v>
      </c>
      <c r="AF2566" s="0" t="n">
        <f aca="false">IF(AE2566="",V2566,AE2566)</f>
        <v>75</v>
      </c>
      <c r="AG2566" s="0" t="n">
        <f aca="false">ROUND(AC2566,1)</f>
        <v>13.5</v>
      </c>
      <c r="AH2566" s="0" t="n">
        <v>2012</v>
      </c>
      <c r="AI2566" s="0" t="s">
        <v>37</v>
      </c>
      <c r="AJ2566" s="0" t="s">
        <v>37</v>
      </c>
    </row>
    <row r="2567" customFormat="false" ht="13.8" hidden="true" customHeight="false" outlineLevel="0" collapsed="false">
      <c r="C2567" s="0" t="n">
        <v>2577</v>
      </c>
      <c r="D2567" s="3" t="str">
        <f aca="false">VLOOKUP(C2567,$A$1:$B$451,2)</f>
        <v>57-BJ</v>
      </c>
      <c r="E2567" s="0" t="str">
        <f aca="false">VLOOKUP($D2567,metadata!$B$2:$S$451,2,0)</f>
        <v>Wang, XP; Yang, QS; Dalin, P; Zhou, XM; Luo, ZW; Lei, CL</v>
      </c>
      <c r="F2567" s="0" t="str">
        <f aca="false">VLOOKUP($D2567,metadata!$B$2:$S$451,3,0)</f>
        <v>Geographic variation in photoperiodic diapause induction and diapause intensity in Sericinus montelus (Lepidoptera: Papilionidae)</v>
      </c>
      <c r="G2567" s="0" t="str">
        <f aca="false">VLOOKUP($D2567,metadata!$B$2:$S$451,4,0)</f>
        <v>10.1111/j.1744-7917.2011.01473.x</v>
      </c>
      <c r="H2567" s="0" t="str">
        <f aca="false">VLOOKUP($D2567,metadata!$B$2:$S$451,5,0)</f>
        <v>y</v>
      </c>
      <c r="I2567" s="0" t="str">
        <f aca="false">VLOOKUP($D2567,metadata!$B$2:$S$451,6,0)</f>
        <v>a</v>
      </c>
      <c r="J2567" s="0" t="str">
        <f aca="false">VLOOKUP($D2567,metadata!$B$2:$S$451,7,0)</f>
        <v>i</v>
      </c>
      <c r="K2567" s="0" t="n">
        <f aca="false">VLOOKUP($D2567,metadata!$B$2:$S$451,8,0)</f>
        <v>6</v>
      </c>
      <c r="L2567" s="0" t="n">
        <f aca="false">VLOOKUP($D2567,metadata!$B$2:$S$451,9,0)</f>
        <v>8</v>
      </c>
      <c r="M2567" s="0" t="str">
        <f aca="false">VLOOKUP($D2567,metadata!$B$2:$S$451,10,0)</f>
        <v/>
      </c>
      <c r="N2567" s="0" t="str">
        <f aca="false">VLOOKUP($D2567,metadata!$B$2:$S$451,11,0)</f>
        <v>Sericinus montelus</v>
      </c>
      <c r="O2567" s="0" t="str">
        <f aca="false">VLOOKUP($D2567,metadata!$B$2:$S$451,12,0)</f>
        <v>lepidoptera</v>
      </c>
      <c r="P2567" s="0" t="str">
        <f aca="false">VLOOKUP($D2567,metadata!$B$2:$S$451,13,0)</f>
        <v>BJ</v>
      </c>
      <c r="Q2567" s="0" t="n">
        <f aca="false">VLOOKUP($D2567,metadata!$B$2:$S$451,14,0)</f>
        <v>40.25</v>
      </c>
      <c r="R2567" s="0" t="n">
        <f aca="false">VLOOKUP($D2567,metadata!$B$2:$S$451,15,0)</f>
        <v>115.083333333333</v>
      </c>
      <c r="S2567" s="0" t="str">
        <f aca="false">VLOOKUP($D2567,metadata!$B$2:$S$451,16,0)</f>
        <v/>
      </c>
      <c r="T2567" s="0" t="str">
        <f aca="false">VLOOKUP($D2567,metadata!$B$2:$S$451,17,0)</f>
        <v/>
      </c>
      <c r="U2567" s="0" t="str">
        <f aca="false">VLOOKUP($D2567,metadata!$B$2:$S$451,18,0)</f>
        <v/>
      </c>
      <c r="V2567" s="0" t="n">
        <f aca="false">VLOOKUP($D2567,metadata!$B$2:$Z$451,19,0)</f>
        <v>75</v>
      </c>
      <c r="W2567" s="0" t="str">
        <f aca="false">VLOOKUP($D2567,metadata!$B$2:$Z$451,20,0)</f>
        <v>global average</v>
      </c>
      <c r="X2567" s="0" t="str">
        <f aca="false">VLOOKUP($D2567,metadata!$B$2:$Z$451,21,0)</f>
        <v/>
      </c>
      <c r="Y2567" s="0" t="n">
        <f aca="false">VLOOKUP($D2567,metadata!$B$2:$Z$451,22,0)</f>
        <v>57</v>
      </c>
      <c r="Z2567" s="0" t="str">
        <f aca="false">VLOOKUP($D2567,metadata!$B$2:$Z$451,23,0)</f>
        <v/>
      </c>
      <c r="AA2567" s="0" t="str">
        <f aca="false">VLOOKUP($D2567,metadata!$B$2:$Z$451,24,0)</f>
        <v/>
      </c>
      <c r="AB2567" s="0" t="str">
        <f aca="false">VLOOKUP($D2567,metadata!$B$2:$Z$451,25,0)</f>
        <v/>
      </c>
      <c r="AC2567" s="0" t="n">
        <v>13.9982095451824</v>
      </c>
      <c r="AD2567" s="0" t="n">
        <v>92.9676511954993</v>
      </c>
      <c r="AF2567" s="0" t="n">
        <f aca="false">IF(AE2567="",V2567,AE2567)</f>
        <v>75</v>
      </c>
      <c r="AG2567" s="0" t="n">
        <f aca="false">ROUND(AC2567,1)</f>
        <v>14</v>
      </c>
      <c r="AH2567" s="0" t="n">
        <v>2012</v>
      </c>
      <c r="AI2567" s="0" t="s">
        <v>37</v>
      </c>
      <c r="AJ2567" s="0" t="s">
        <v>37</v>
      </c>
    </row>
    <row r="2568" customFormat="false" ht="13.8" hidden="true" customHeight="false" outlineLevel="0" collapsed="false">
      <c r="C2568" s="0" t="n">
        <v>2578</v>
      </c>
      <c r="D2568" s="3" t="str">
        <f aca="false">VLOOKUP(C2568,$A$1:$B$451,2)</f>
        <v>57-BJ</v>
      </c>
      <c r="E2568" s="0" t="str">
        <f aca="false">VLOOKUP($D2568,metadata!$B$2:$S$451,2,0)</f>
        <v>Wang, XP; Yang, QS; Dalin, P; Zhou, XM; Luo, ZW; Lei, CL</v>
      </c>
      <c r="F2568" s="0" t="str">
        <f aca="false">VLOOKUP($D2568,metadata!$B$2:$S$451,3,0)</f>
        <v>Geographic variation in photoperiodic diapause induction and diapause intensity in Sericinus montelus (Lepidoptera: Papilionidae)</v>
      </c>
      <c r="G2568" s="0" t="str">
        <f aca="false">VLOOKUP($D2568,metadata!$B$2:$S$451,4,0)</f>
        <v>10.1111/j.1744-7917.2011.01473.x</v>
      </c>
      <c r="H2568" s="0" t="str">
        <f aca="false">VLOOKUP($D2568,metadata!$B$2:$S$451,5,0)</f>
        <v>y</v>
      </c>
      <c r="I2568" s="0" t="str">
        <f aca="false">VLOOKUP($D2568,metadata!$B$2:$S$451,6,0)</f>
        <v>a</v>
      </c>
      <c r="J2568" s="0" t="str">
        <f aca="false">VLOOKUP($D2568,metadata!$B$2:$S$451,7,0)</f>
        <v>i</v>
      </c>
      <c r="K2568" s="0" t="n">
        <f aca="false">VLOOKUP($D2568,metadata!$B$2:$S$451,8,0)</f>
        <v>6</v>
      </c>
      <c r="L2568" s="0" t="n">
        <f aca="false">VLOOKUP($D2568,metadata!$B$2:$S$451,9,0)</f>
        <v>8</v>
      </c>
      <c r="M2568" s="0" t="str">
        <f aca="false">VLOOKUP($D2568,metadata!$B$2:$S$451,10,0)</f>
        <v/>
      </c>
      <c r="N2568" s="0" t="str">
        <f aca="false">VLOOKUP($D2568,metadata!$B$2:$S$451,11,0)</f>
        <v>Sericinus montelus</v>
      </c>
      <c r="O2568" s="0" t="str">
        <f aca="false">VLOOKUP($D2568,metadata!$B$2:$S$451,12,0)</f>
        <v>lepidoptera</v>
      </c>
      <c r="P2568" s="0" t="str">
        <f aca="false">VLOOKUP($D2568,metadata!$B$2:$S$451,13,0)</f>
        <v>BJ</v>
      </c>
      <c r="Q2568" s="0" t="n">
        <f aca="false">VLOOKUP($D2568,metadata!$B$2:$S$451,14,0)</f>
        <v>40.25</v>
      </c>
      <c r="R2568" s="0" t="n">
        <f aca="false">VLOOKUP($D2568,metadata!$B$2:$S$451,15,0)</f>
        <v>115.083333333333</v>
      </c>
      <c r="S2568" s="0" t="str">
        <f aca="false">VLOOKUP($D2568,metadata!$B$2:$S$451,16,0)</f>
        <v/>
      </c>
      <c r="T2568" s="0" t="str">
        <f aca="false">VLOOKUP($D2568,metadata!$B$2:$S$451,17,0)</f>
        <v/>
      </c>
      <c r="U2568" s="0" t="str">
        <f aca="false">VLOOKUP($D2568,metadata!$B$2:$S$451,18,0)</f>
        <v/>
      </c>
      <c r="V2568" s="0" t="n">
        <f aca="false">VLOOKUP($D2568,metadata!$B$2:$Z$451,19,0)</f>
        <v>75</v>
      </c>
      <c r="W2568" s="0" t="str">
        <f aca="false">VLOOKUP($D2568,metadata!$B$2:$Z$451,20,0)</f>
        <v>global average</v>
      </c>
      <c r="X2568" s="0" t="str">
        <f aca="false">VLOOKUP($D2568,metadata!$B$2:$Z$451,21,0)</f>
        <v/>
      </c>
      <c r="Y2568" s="0" t="n">
        <f aca="false">VLOOKUP($D2568,metadata!$B$2:$Z$451,22,0)</f>
        <v>57</v>
      </c>
      <c r="Z2568" s="0" t="str">
        <f aca="false">VLOOKUP($D2568,metadata!$B$2:$Z$451,23,0)</f>
        <v/>
      </c>
      <c r="AA2568" s="0" t="str">
        <f aca="false">VLOOKUP($D2568,metadata!$B$2:$Z$451,24,0)</f>
        <v/>
      </c>
      <c r="AB2568" s="0" t="str">
        <f aca="false">VLOOKUP($D2568,metadata!$B$2:$Z$451,25,0)</f>
        <v/>
      </c>
      <c r="AC2568" s="0" t="n">
        <v>14.4931408317758</v>
      </c>
      <c r="AD2568" s="0" t="n">
        <v>19.4092827004219</v>
      </c>
      <c r="AF2568" s="0" t="n">
        <f aca="false">IF(AE2568="",V2568,AE2568)</f>
        <v>75</v>
      </c>
      <c r="AG2568" s="0" t="n">
        <f aca="false">ROUND(AC2568,1)</f>
        <v>14.5</v>
      </c>
      <c r="AH2568" s="0" t="n">
        <v>2012</v>
      </c>
      <c r="AI2568" s="0" t="s">
        <v>37</v>
      </c>
      <c r="AJ2568" s="0" t="s">
        <v>37</v>
      </c>
    </row>
    <row r="2569" customFormat="false" ht="13.8" hidden="true" customHeight="false" outlineLevel="0" collapsed="false">
      <c r="C2569" s="0" t="n">
        <v>2579</v>
      </c>
      <c r="D2569" s="3" t="str">
        <f aca="false">VLOOKUP(C2569,$A$1:$B$451,2)</f>
        <v>57-BJ</v>
      </c>
      <c r="E2569" s="0" t="str">
        <f aca="false">VLOOKUP($D2569,metadata!$B$2:$S$451,2,0)</f>
        <v>Wang, XP; Yang, QS; Dalin, P; Zhou, XM; Luo, ZW; Lei, CL</v>
      </c>
      <c r="F2569" s="0" t="str">
        <f aca="false">VLOOKUP($D2569,metadata!$B$2:$S$451,3,0)</f>
        <v>Geographic variation in photoperiodic diapause induction and diapause intensity in Sericinus montelus (Lepidoptera: Papilionidae)</v>
      </c>
      <c r="G2569" s="0" t="str">
        <f aca="false">VLOOKUP($D2569,metadata!$B$2:$S$451,4,0)</f>
        <v>10.1111/j.1744-7917.2011.01473.x</v>
      </c>
      <c r="H2569" s="0" t="str">
        <f aca="false">VLOOKUP($D2569,metadata!$B$2:$S$451,5,0)</f>
        <v>y</v>
      </c>
      <c r="I2569" s="0" t="str">
        <f aca="false">VLOOKUP($D2569,metadata!$B$2:$S$451,6,0)</f>
        <v>a</v>
      </c>
      <c r="J2569" s="0" t="str">
        <f aca="false">VLOOKUP($D2569,metadata!$B$2:$S$451,7,0)</f>
        <v>i</v>
      </c>
      <c r="K2569" s="0" t="n">
        <f aca="false">VLOOKUP($D2569,metadata!$B$2:$S$451,8,0)</f>
        <v>6</v>
      </c>
      <c r="L2569" s="0" t="n">
        <f aca="false">VLOOKUP($D2569,metadata!$B$2:$S$451,9,0)</f>
        <v>8</v>
      </c>
      <c r="M2569" s="0" t="str">
        <f aca="false">VLOOKUP($D2569,metadata!$B$2:$S$451,10,0)</f>
        <v/>
      </c>
      <c r="N2569" s="0" t="str">
        <f aca="false">VLOOKUP($D2569,metadata!$B$2:$S$451,11,0)</f>
        <v>Sericinus montelus</v>
      </c>
      <c r="O2569" s="0" t="str">
        <f aca="false">VLOOKUP($D2569,metadata!$B$2:$S$451,12,0)</f>
        <v>lepidoptera</v>
      </c>
      <c r="P2569" s="0" t="str">
        <f aca="false">VLOOKUP($D2569,metadata!$B$2:$S$451,13,0)</f>
        <v>BJ</v>
      </c>
      <c r="Q2569" s="0" t="n">
        <f aca="false">VLOOKUP($D2569,metadata!$B$2:$S$451,14,0)</f>
        <v>40.25</v>
      </c>
      <c r="R2569" s="0" t="n">
        <f aca="false">VLOOKUP($D2569,metadata!$B$2:$S$451,15,0)</f>
        <v>115.083333333333</v>
      </c>
      <c r="S2569" s="0" t="str">
        <f aca="false">VLOOKUP($D2569,metadata!$B$2:$S$451,16,0)</f>
        <v/>
      </c>
      <c r="T2569" s="0" t="str">
        <f aca="false">VLOOKUP($D2569,metadata!$B$2:$S$451,17,0)</f>
        <v/>
      </c>
      <c r="U2569" s="0" t="str">
        <f aca="false">VLOOKUP($D2569,metadata!$B$2:$S$451,18,0)</f>
        <v/>
      </c>
      <c r="V2569" s="0" t="n">
        <f aca="false">VLOOKUP($D2569,metadata!$B$2:$Z$451,19,0)</f>
        <v>75</v>
      </c>
      <c r="W2569" s="0" t="str">
        <f aca="false">VLOOKUP($D2569,metadata!$B$2:$Z$451,20,0)</f>
        <v>global average</v>
      </c>
      <c r="X2569" s="0" t="str">
        <f aca="false">VLOOKUP($D2569,metadata!$B$2:$Z$451,21,0)</f>
        <v/>
      </c>
      <c r="Y2569" s="0" t="n">
        <f aca="false">VLOOKUP($D2569,metadata!$B$2:$Z$451,22,0)</f>
        <v>57</v>
      </c>
      <c r="Z2569" s="0" t="str">
        <f aca="false">VLOOKUP($D2569,metadata!$B$2:$Z$451,23,0)</f>
        <v/>
      </c>
      <c r="AA2569" s="0" t="str">
        <f aca="false">VLOOKUP($D2569,metadata!$B$2:$Z$451,24,0)</f>
        <v/>
      </c>
      <c r="AB2569" s="0" t="str">
        <f aca="false">VLOOKUP($D2569,metadata!$B$2:$Z$451,25,0)</f>
        <v/>
      </c>
      <c r="AC2569" s="0" t="n">
        <v>14.9964024915871</v>
      </c>
      <c r="AD2569" s="0" t="n">
        <v>10.548523206751</v>
      </c>
      <c r="AF2569" s="0" t="n">
        <f aca="false">IF(AE2569="",V2569,AE2569)</f>
        <v>75</v>
      </c>
      <c r="AG2569" s="0" t="n">
        <f aca="false">ROUND(AC2569,1)</f>
        <v>15</v>
      </c>
      <c r="AH2569" s="0" t="n">
        <v>2012</v>
      </c>
      <c r="AI2569" s="0" t="s">
        <v>37</v>
      </c>
      <c r="AJ2569" s="0" t="s">
        <v>37</v>
      </c>
    </row>
    <row r="2570" customFormat="false" ht="13.8" hidden="true" customHeight="false" outlineLevel="0" collapsed="false">
      <c r="C2570" s="0" t="n">
        <v>2580</v>
      </c>
      <c r="D2570" s="3" t="str">
        <f aca="false">VLOOKUP(C2570,$A$1:$B$451,2)</f>
        <v>57-BJ</v>
      </c>
      <c r="E2570" s="0" t="str">
        <f aca="false">VLOOKUP($D2570,metadata!$B$2:$S$451,2,0)</f>
        <v>Wang, XP; Yang, QS; Dalin, P; Zhou, XM; Luo, ZW; Lei, CL</v>
      </c>
      <c r="F2570" s="0" t="str">
        <f aca="false">VLOOKUP($D2570,metadata!$B$2:$S$451,3,0)</f>
        <v>Geographic variation in photoperiodic diapause induction and diapause intensity in Sericinus montelus (Lepidoptera: Papilionidae)</v>
      </c>
      <c r="G2570" s="0" t="str">
        <f aca="false">VLOOKUP($D2570,metadata!$B$2:$S$451,4,0)</f>
        <v>10.1111/j.1744-7917.2011.01473.x</v>
      </c>
      <c r="H2570" s="0" t="str">
        <f aca="false">VLOOKUP($D2570,metadata!$B$2:$S$451,5,0)</f>
        <v>y</v>
      </c>
      <c r="I2570" s="0" t="str">
        <f aca="false">VLOOKUP($D2570,metadata!$B$2:$S$451,6,0)</f>
        <v>a</v>
      </c>
      <c r="J2570" s="0" t="str">
        <f aca="false">VLOOKUP($D2570,metadata!$B$2:$S$451,7,0)</f>
        <v>i</v>
      </c>
      <c r="K2570" s="0" t="n">
        <f aca="false">VLOOKUP($D2570,metadata!$B$2:$S$451,8,0)</f>
        <v>6</v>
      </c>
      <c r="L2570" s="0" t="n">
        <f aca="false">VLOOKUP($D2570,metadata!$B$2:$S$451,9,0)</f>
        <v>8</v>
      </c>
      <c r="M2570" s="0" t="str">
        <f aca="false">VLOOKUP($D2570,metadata!$B$2:$S$451,10,0)</f>
        <v/>
      </c>
      <c r="N2570" s="0" t="str">
        <f aca="false">VLOOKUP($D2570,metadata!$B$2:$S$451,11,0)</f>
        <v>Sericinus montelus</v>
      </c>
      <c r="O2570" s="0" t="str">
        <f aca="false">VLOOKUP($D2570,metadata!$B$2:$S$451,12,0)</f>
        <v>lepidoptera</v>
      </c>
      <c r="P2570" s="0" t="str">
        <f aca="false">VLOOKUP($D2570,metadata!$B$2:$S$451,13,0)</f>
        <v>BJ</v>
      </c>
      <c r="Q2570" s="0" t="n">
        <f aca="false">VLOOKUP($D2570,metadata!$B$2:$S$451,14,0)</f>
        <v>40.25</v>
      </c>
      <c r="R2570" s="0" t="n">
        <f aca="false">VLOOKUP($D2570,metadata!$B$2:$S$451,15,0)</f>
        <v>115.083333333333</v>
      </c>
      <c r="S2570" s="0" t="str">
        <f aca="false">VLOOKUP($D2570,metadata!$B$2:$S$451,16,0)</f>
        <v/>
      </c>
      <c r="T2570" s="0" t="str">
        <f aca="false">VLOOKUP($D2570,metadata!$B$2:$S$451,17,0)</f>
        <v/>
      </c>
      <c r="U2570" s="0" t="str">
        <f aca="false">VLOOKUP($D2570,metadata!$B$2:$S$451,18,0)</f>
        <v/>
      </c>
      <c r="V2570" s="0" t="n">
        <f aca="false">VLOOKUP($D2570,metadata!$B$2:$Z$451,19,0)</f>
        <v>75</v>
      </c>
      <c r="W2570" s="0" t="str">
        <f aca="false">VLOOKUP($D2570,metadata!$B$2:$Z$451,20,0)</f>
        <v>global average</v>
      </c>
      <c r="X2570" s="0" t="str">
        <f aca="false">VLOOKUP($D2570,metadata!$B$2:$Z$451,21,0)</f>
        <v/>
      </c>
      <c r="Y2570" s="0" t="n">
        <f aca="false">VLOOKUP($D2570,metadata!$B$2:$Z$451,22,0)</f>
        <v>57</v>
      </c>
      <c r="Z2570" s="0" t="str">
        <f aca="false">VLOOKUP($D2570,metadata!$B$2:$Z$451,23,0)</f>
        <v/>
      </c>
      <c r="AA2570" s="0" t="str">
        <f aca="false">VLOOKUP($D2570,metadata!$B$2:$Z$451,24,0)</f>
        <v/>
      </c>
      <c r="AB2570" s="0" t="str">
        <f aca="false">VLOOKUP($D2570,metadata!$B$2:$Z$451,25,0)</f>
        <v/>
      </c>
      <c r="AC2570" s="0" t="n">
        <v>15.4964683334052</v>
      </c>
      <c r="AD2570" s="0" t="n">
        <v>0.140646976090025</v>
      </c>
      <c r="AF2570" s="0" t="n">
        <f aca="false">IF(AE2570="",V2570,AE2570)</f>
        <v>75</v>
      </c>
      <c r="AG2570" s="0" t="n">
        <f aca="false">ROUND(AC2570,1)</f>
        <v>15.5</v>
      </c>
      <c r="AH2570" s="0" t="n">
        <v>2012</v>
      </c>
      <c r="AI2570" s="0" t="s">
        <v>37</v>
      </c>
      <c r="AJ2570" s="0" t="s">
        <v>37</v>
      </c>
    </row>
    <row r="2571" customFormat="false" ht="13.8" hidden="true" customHeight="false" outlineLevel="0" collapsed="false">
      <c r="C2571" s="0" t="n">
        <v>2581</v>
      </c>
      <c r="D2571" s="3" t="str">
        <f aca="false">VLOOKUP(C2571,$A$1:$B$451,2)</f>
        <v>57-BJ</v>
      </c>
      <c r="E2571" s="0" t="str">
        <f aca="false">VLOOKUP($D2571,metadata!$B$2:$S$451,2,0)</f>
        <v>Wang, XP; Yang, QS; Dalin, P; Zhou, XM; Luo, ZW; Lei, CL</v>
      </c>
      <c r="F2571" s="0" t="str">
        <f aca="false">VLOOKUP($D2571,metadata!$B$2:$S$451,3,0)</f>
        <v>Geographic variation in photoperiodic diapause induction and diapause intensity in Sericinus montelus (Lepidoptera: Papilionidae)</v>
      </c>
      <c r="G2571" s="0" t="str">
        <f aca="false">VLOOKUP($D2571,metadata!$B$2:$S$451,4,0)</f>
        <v>10.1111/j.1744-7917.2011.01473.x</v>
      </c>
      <c r="H2571" s="0" t="str">
        <f aca="false">VLOOKUP($D2571,metadata!$B$2:$S$451,5,0)</f>
        <v>y</v>
      </c>
      <c r="I2571" s="0" t="str">
        <f aca="false">VLOOKUP($D2571,metadata!$B$2:$S$451,6,0)</f>
        <v>a</v>
      </c>
      <c r="J2571" s="0" t="str">
        <f aca="false">VLOOKUP($D2571,metadata!$B$2:$S$451,7,0)</f>
        <v>i</v>
      </c>
      <c r="K2571" s="0" t="n">
        <f aca="false">VLOOKUP($D2571,metadata!$B$2:$S$451,8,0)</f>
        <v>6</v>
      </c>
      <c r="L2571" s="0" t="n">
        <f aca="false">VLOOKUP($D2571,metadata!$B$2:$S$451,9,0)</f>
        <v>8</v>
      </c>
      <c r="M2571" s="0" t="str">
        <f aca="false">VLOOKUP($D2571,metadata!$B$2:$S$451,10,0)</f>
        <v/>
      </c>
      <c r="N2571" s="0" t="str">
        <f aca="false">VLOOKUP($D2571,metadata!$B$2:$S$451,11,0)</f>
        <v>Sericinus montelus</v>
      </c>
      <c r="O2571" s="0" t="str">
        <f aca="false">VLOOKUP($D2571,metadata!$B$2:$S$451,12,0)</f>
        <v>lepidoptera</v>
      </c>
      <c r="P2571" s="0" t="str">
        <f aca="false">VLOOKUP($D2571,metadata!$B$2:$S$451,13,0)</f>
        <v>BJ</v>
      </c>
      <c r="Q2571" s="0" t="n">
        <f aca="false">VLOOKUP($D2571,metadata!$B$2:$S$451,14,0)</f>
        <v>40.25</v>
      </c>
      <c r="R2571" s="0" t="n">
        <f aca="false">VLOOKUP($D2571,metadata!$B$2:$S$451,15,0)</f>
        <v>115.083333333333</v>
      </c>
      <c r="S2571" s="0" t="str">
        <f aca="false">VLOOKUP($D2571,metadata!$B$2:$S$451,16,0)</f>
        <v/>
      </c>
      <c r="T2571" s="0" t="str">
        <f aca="false">VLOOKUP($D2571,metadata!$B$2:$S$451,17,0)</f>
        <v/>
      </c>
      <c r="U2571" s="0" t="str">
        <f aca="false">VLOOKUP($D2571,metadata!$B$2:$S$451,18,0)</f>
        <v/>
      </c>
      <c r="V2571" s="0" t="n">
        <f aca="false">VLOOKUP($D2571,metadata!$B$2:$Z$451,19,0)</f>
        <v>75</v>
      </c>
      <c r="W2571" s="0" t="str">
        <f aca="false">VLOOKUP($D2571,metadata!$B$2:$Z$451,20,0)</f>
        <v>global average</v>
      </c>
      <c r="X2571" s="0" t="str">
        <f aca="false">VLOOKUP($D2571,metadata!$B$2:$Z$451,21,0)</f>
        <v/>
      </c>
      <c r="Y2571" s="0" t="n">
        <f aca="false">VLOOKUP($D2571,metadata!$B$2:$Z$451,22,0)</f>
        <v>57</v>
      </c>
      <c r="Z2571" s="0" t="str">
        <f aca="false">VLOOKUP($D2571,metadata!$B$2:$Z$451,23,0)</f>
        <v/>
      </c>
      <c r="AA2571" s="0" t="str">
        <f aca="false">VLOOKUP($D2571,metadata!$B$2:$Z$451,24,0)</f>
        <v/>
      </c>
      <c r="AB2571" s="0" t="str">
        <f aca="false">VLOOKUP($D2571,metadata!$B$2:$Z$451,25,0)</f>
        <v/>
      </c>
      <c r="AC2571" s="0" t="n">
        <v>15.9968440190731</v>
      </c>
      <c r="AD2571" s="0" t="n">
        <v>-0.421940928270046</v>
      </c>
      <c r="AF2571" s="0" t="n">
        <f aca="false">IF(AE2571="",V2571,AE2571)</f>
        <v>75</v>
      </c>
      <c r="AG2571" s="0" t="n">
        <f aca="false">ROUND(AC2571,1)</f>
        <v>16</v>
      </c>
      <c r="AH2571" s="0" t="n">
        <v>2012</v>
      </c>
      <c r="AI2571" s="0" t="s">
        <v>37</v>
      </c>
      <c r="AJ2571" s="0" t="s">
        <v>37</v>
      </c>
    </row>
    <row r="2572" customFormat="false" ht="13.8" hidden="true" customHeight="false" outlineLevel="0" collapsed="false">
      <c r="C2572" s="0" t="n">
        <v>2582</v>
      </c>
      <c r="D2572" s="3" t="str">
        <f aca="false">VLOOKUP(C2572,$A$1:$B$451,2)</f>
        <v>57-ZB</v>
      </c>
      <c r="E2572" s="0" t="str">
        <f aca="false">VLOOKUP($D2572,metadata!$B$2:$S$451,2,0)</f>
        <v>Wang, XP; Yang, QS; Dalin, P; Zhou, XM; Luo, ZW; Lei, CL</v>
      </c>
      <c r="F2572" s="0" t="str">
        <f aca="false">VLOOKUP($D2572,metadata!$B$2:$S$451,3,0)</f>
        <v>Geographic variation in photoperiodic diapause induction and diapause intensity in Sericinus montelus (Lepidoptera: Papilionidae)</v>
      </c>
      <c r="G2572" s="0" t="str">
        <f aca="false">VLOOKUP($D2572,metadata!$B$2:$S$451,4,0)</f>
        <v>10.1111/j.1744-7917.2011.01473.x</v>
      </c>
      <c r="H2572" s="0" t="str">
        <f aca="false">VLOOKUP($D2572,metadata!$B$2:$S$451,5,0)</f>
        <v>y</v>
      </c>
      <c r="I2572" s="0" t="str">
        <f aca="false">VLOOKUP($D2572,metadata!$B$2:$S$451,6,0)</f>
        <v>a</v>
      </c>
      <c r="J2572" s="0" t="str">
        <f aca="false">VLOOKUP($D2572,metadata!$B$2:$S$451,7,0)</f>
        <v>i</v>
      </c>
      <c r="K2572" s="0" t="n">
        <f aca="false">VLOOKUP($D2572,metadata!$B$2:$S$451,8,0)</f>
        <v>6</v>
      </c>
      <c r="L2572" s="0" t="n">
        <f aca="false">VLOOKUP($D2572,metadata!$B$2:$S$451,9,0)</f>
        <v>8</v>
      </c>
      <c r="M2572" s="0" t="str">
        <f aca="false">VLOOKUP($D2572,metadata!$B$2:$S$451,10,0)</f>
        <v/>
      </c>
      <c r="N2572" s="0" t="str">
        <f aca="false">VLOOKUP($D2572,metadata!$B$2:$S$451,11,0)</f>
        <v>Sericinus montelus</v>
      </c>
      <c r="O2572" s="0" t="str">
        <f aca="false">VLOOKUP($D2572,metadata!$B$2:$S$451,12,0)</f>
        <v>lepidoptera</v>
      </c>
      <c r="P2572" s="0" t="str">
        <f aca="false">VLOOKUP($D2572,metadata!$B$2:$S$451,13,0)</f>
        <v>ZB</v>
      </c>
      <c r="Q2572" s="0" t="n">
        <f aca="false">VLOOKUP($D2572,metadata!$B$2:$S$451,14,0)</f>
        <v>36.8</v>
      </c>
      <c r="R2572" s="0" t="n">
        <f aca="false">VLOOKUP($D2572,metadata!$B$2:$S$451,15,0)</f>
        <v>118.05</v>
      </c>
      <c r="S2572" s="0" t="str">
        <f aca="false">VLOOKUP($D2572,metadata!$B$2:$S$451,16,0)</f>
        <v/>
      </c>
      <c r="T2572" s="0" t="str">
        <f aca="false">VLOOKUP($D2572,metadata!$B$2:$S$451,17,0)</f>
        <v/>
      </c>
      <c r="U2572" s="0" t="str">
        <f aca="false">VLOOKUP($D2572,metadata!$B$2:$S$451,18,0)</f>
        <v/>
      </c>
      <c r="V2572" s="0" t="n">
        <f aca="false">VLOOKUP($D2572,metadata!$B$2:$Z$451,19,0)</f>
        <v>75</v>
      </c>
      <c r="W2572" s="0" t="str">
        <f aca="false">VLOOKUP($D2572,metadata!$B$2:$Z$451,20,0)</f>
        <v>global average</v>
      </c>
      <c r="X2572" s="0" t="str">
        <f aca="false">VLOOKUP($D2572,metadata!$B$2:$Z$451,21,0)</f>
        <v/>
      </c>
      <c r="Y2572" s="0" t="n">
        <f aca="false">VLOOKUP($D2572,metadata!$B$2:$Z$451,22,0)</f>
        <v>57</v>
      </c>
      <c r="Z2572" s="0" t="str">
        <f aca="false">VLOOKUP($D2572,metadata!$B$2:$Z$451,23,0)</f>
        <v/>
      </c>
      <c r="AA2572" s="0" t="str">
        <f aca="false">VLOOKUP($D2572,metadata!$B$2:$Z$451,24,0)</f>
        <v/>
      </c>
      <c r="AB2572" s="0" t="str">
        <f aca="false">VLOOKUP($D2572,metadata!$B$2:$Z$451,25,0)</f>
        <v/>
      </c>
      <c r="AC2572" s="0" t="n">
        <v>12.5066743684995</v>
      </c>
      <c r="AD2572" s="0" t="n">
        <v>99.4374120956399</v>
      </c>
      <c r="AF2572" s="0" t="n">
        <f aca="false">IF(AE2572="",V2572,AE2572)</f>
        <v>75</v>
      </c>
      <c r="AG2572" s="0" t="n">
        <f aca="false">ROUND(AC2572,1)</f>
        <v>12.5</v>
      </c>
      <c r="AH2572" s="0" t="n">
        <v>2012</v>
      </c>
      <c r="AI2572" s="0" t="s">
        <v>37</v>
      </c>
      <c r="AJ2572" s="0" t="s">
        <v>37</v>
      </c>
    </row>
    <row r="2573" customFormat="false" ht="13.8" hidden="true" customHeight="false" outlineLevel="0" collapsed="false">
      <c r="C2573" s="0" t="n">
        <v>2583</v>
      </c>
      <c r="D2573" s="3" t="str">
        <f aca="false">VLOOKUP(C2573,$A$1:$B$451,2)</f>
        <v>57-ZB</v>
      </c>
      <c r="E2573" s="0" t="str">
        <f aca="false">VLOOKUP($D2573,metadata!$B$2:$S$451,2,0)</f>
        <v>Wang, XP; Yang, QS; Dalin, P; Zhou, XM; Luo, ZW; Lei, CL</v>
      </c>
      <c r="F2573" s="0" t="str">
        <f aca="false">VLOOKUP($D2573,metadata!$B$2:$S$451,3,0)</f>
        <v>Geographic variation in photoperiodic diapause induction and diapause intensity in Sericinus montelus (Lepidoptera: Papilionidae)</v>
      </c>
      <c r="G2573" s="0" t="str">
        <f aca="false">VLOOKUP($D2573,metadata!$B$2:$S$451,4,0)</f>
        <v>10.1111/j.1744-7917.2011.01473.x</v>
      </c>
      <c r="H2573" s="0" t="str">
        <f aca="false">VLOOKUP($D2573,metadata!$B$2:$S$451,5,0)</f>
        <v>y</v>
      </c>
      <c r="I2573" s="0" t="str">
        <f aca="false">VLOOKUP($D2573,metadata!$B$2:$S$451,6,0)</f>
        <v>a</v>
      </c>
      <c r="J2573" s="0" t="str">
        <f aca="false">VLOOKUP($D2573,metadata!$B$2:$S$451,7,0)</f>
        <v>i</v>
      </c>
      <c r="K2573" s="0" t="n">
        <f aca="false">VLOOKUP($D2573,metadata!$B$2:$S$451,8,0)</f>
        <v>6</v>
      </c>
      <c r="L2573" s="0" t="n">
        <f aca="false">VLOOKUP($D2573,metadata!$B$2:$S$451,9,0)</f>
        <v>8</v>
      </c>
      <c r="M2573" s="0" t="str">
        <f aca="false">VLOOKUP($D2573,metadata!$B$2:$S$451,10,0)</f>
        <v/>
      </c>
      <c r="N2573" s="0" t="str">
        <f aca="false">VLOOKUP($D2573,metadata!$B$2:$S$451,11,0)</f>
        <v>Sericinus montelus</v>
      </c>
      <c r="O2573" s="0" t="str">
        <f aca="false">VLOOKUP($D2573,metadata!$B$2:$S$451,12,0)</f>
        <v>lepidoptera</v>
      </c>
      <c r="P2573" s="0" t="str">
        <f aca="false">VLOOKUP($D2573,metadata!$B$2:$S$451,13,0)</f>
        <v>ZB</v>
      </c>
      <c r="Q2573" s="0" t="n">
        <f aca="false">VLOOKUP($D2573,metadata!$B$2:$S$451,14,0)</f>
        <v>36.8</v>
      </c>
      <c r="R2573" s="0" t="n">
        <f aca="false">VLOOKUP($D2573,metadata!$B$2:$S$451,15,0)</f>
        <v>118.05</v>
      </c>
      <c r="S2573" s="0" t="str">
        <f aca="false">VLOOKUP($D2573,metadata!$B$2:$S$451,16,0)</f>
        <v/>
      </c>
      <c r="T2573" s="0" t="str">
        <f aca="false">VLOOKUP($D2573,metadata!$B$2:$S$451,17,0)</f>
        <v/>
      </c>
      <c r="U2573" s="0" t="str">
        <f aca="false">VLOOKUP($D2573,metadata!$B$2:$S$451,18,0)</f>
        <v/>
      </c>
      <c r="V2573" s="0" t="n">
        <f aca="false">VLOOKUP($D2573,metadata!$B$2:$Z$451,19,0)</f>
        <v>75</v>
      </c>
      <c r="W2573" s="0" t="str">
        <f aca="false">VLOOKUP($D2573,metadata!$B$2:$Z$451,20,0)</f>
        <v>global average</v>
      </c>
      <c r="X2573" s="0" t="str">
        <f aca="false">VLOOKUP($D2573,metadata!$B$2:$Z$451,21,0)</f>
        <v/>
      </c>
      <c r="Y2573" s="0" t="n">
        <f aca="false">VLOOKUP($D2573,metadata!$B$2:$Z$451,22,0)</f>
        <v>57</v>
      </c>
      <c r="Z2573" s="0" t="str">
        <f aca="false">VLOOKUP($D2573,metadata!$B$2:$Z$451,23,0)</f>
        <v/>
      </c>
      <c r="AA2573" s="0" t="str">
        <f aca="false">VLOOKUP($D2573,metadata!$B$2:$Z$451,24,0)</f>
        <v/>
      </c>
      <c r="AB2573" s="0" t="str">
        <f aca="false">VLOOKUP($D2573,metadata!$B$2:$Z$451,25,0)</f>
        <v/>
      </c>
      <c r="AC2573" s="0" t="n">
        <v>13.0070677595301</v>
      </c>
      <c r="AD2573" s="0" t="n">
        <v>99.4374120956399</v>
      </c>
      <c r="AF2573" s="0" t="n">
        <f aca="false">IF(AE2573="",V2573,AE2573)</f>
        <v>75</v>
      </c>
      <c r="AG2573" s="0" t="n">
        <f aca="false">ROUND(AC2573,1)</f>
        <v>13</v>
      </c>
      <c r="AH2573" s="0" t="n">
        <v>2012</v>
      </c>
      <c r="AI2573" s="0" t="s">
        <v>37</v>
      </c>
      <c r="AJ2573" s="0" t="s">
        <v>37</v>
      </c>
    </row>
    <row r="2574" customFormat="false" ht="13.8" hidden="true" customHeight="false" outlineLevel="0" collapsed="false">
      <c r="C2574" s="0" t="n">
        <v>2584</v>
      </c>
      <c r="D2574" s="3" t="str">
        <f aca="false">VLOOKUP(C2574,$A$1:$B$451,2)</f>
        <v>57-ZB</v>
      </c>
      <c r="E2574" s="0" t="str">
        <f aca="false">VLOOKUP($D2574,metadata!$B$2:$S$451,2,0)</f>
        <v>Wang, XP; Yang, QS; Dalin, P; Zhou, XM; Luo, ZW; Lei, CL</v>
      </c>
      <c r="F2574" s="0" t="str">
        <f aca="false">VLOOKUP($D2574,metadata!$B$2:$S$451,3,0)</f>
        <v>Geographic variation in photoperiodic diapause induction and diapause intensity in Sericinus montelus (Lepidoptera: Papilionidae)</v>
      </c>
      <c r="G2574" s="0" t="str">
        <f aca="false">VLOOKUP($D2574,metadata!$B$2:$S$451,4,0)</f>
        <v>10.1111/j.1744-7917.2011.01473.x</v>
      </c>
      <c r="H2574" s="0" t="str">
        <f aca="false">VLOOKUP($D2574,metadata!$B$2:$S$451,5,0)</f>
        <v>y</v>
      </c>
      <c r="I2574" s="0" t="str">
        <f aca="false">VLOOKUP($D2574,metadata!$B$2:$S$451,6,0)</f>
        <v>a</v>
      </c>
      <c r="J2574" s="0" t="str">
        <f aca="false">VLOOKUP($D2574,metadata!$B$2:$S$451,7,0)</f>
        <v>i</v>
      </c>
      <c r="K2574" s="0" t="n">
        <f aca="false">VLOOKUP($D2574,metadata!$B$2:$S$451,8,0)</f>
        <v>6</v>
      </c>
      <c r="L2574" s="0" t="n">
        <f aca="false">VLOOKUP($D2574,metadata!$B$2:$S$451,9,0)</f>
        <v>8</v>
      </c>
      <c r="M2574" s="0" t="str">
        <f aca="false">VLOOKUP($D2574,metadata!$B$2:$S$451,10,0)</f>
        <v/>
      </c>
      <c r="N2574" s="0" t="str">
        <f aca="false">VLOOKUP($D2574,metadata!$B$2:$S$451,11,0)</f>
        <v>Sericinus montelus</v>
      </c>
      <c r="O2574" s="0" t="str">
        <f aca="false">VLOOKUP($D2574,metadata!$B$2:$S$451,12,0)</f>
        <v>lepidoptera</v>
      </c>
      <c r="P2574" s="0" t="str">
        <f aca="false">VLOOKUP($D2574,metadata!$B$2:$S$451,13,0)</f>
        <v>ZB</v>
      </c>
      <c r="Q2574" s="0" t="n">
        <f aca="false">VLOOKUP($D2574,metadata!$B$2:$S$451,14,0)</f>
        <v>36.8</v>
      </c>
      <c r="R2574" s="0" t="n">
        <f aca="false">VLOOKUP($D2574,metadata!$B$2:$S$451,15,0)</f>
        <v>118.05</v>
      </c>
      <c r="S2574" s="0" t="str">
        <f aca="false">VLOOKUP($D2574,metadata!$B$2:$S$451,16,0)</f>
        <v/>
      </c>
      <c r="T2574" s="0" t="str">
        <f aca="false">VLOOKUP($D2574,metadata!$B$2:$S$451,17,0)</f>
        <v/>
      </c>
      <c r="U2574" s="0" t="str">
        <f aca="false">VLOOKUP($D2574,metadata!$B$2:$S$451,18,0)</f>
        <v/>
      </c>
      <c r="V2574" s="0" t="n">
        <f aca="false">VLOOKUP($D2574,metadata!$B$2:$Z$451,19,0)</f>
        <v>75</v>
      </c>
      <c r="W2574" s="0" t="str">
        <f aca="false">VLOOKUP($D2574,metadata!$B$2:$Z$451,20,0)</f>
        <v>global average</v>
      </c>
      <c r="X2574" s="0" t="str">
        <f aca="false">VLOOKUP($D2574,metadata!$B$2:$Z$451,21,0)</f>
        <v/>
      </c>
      <c r="Y2574" s="0" t="n">
        <f aca="false">VLOOKUP($D2574,metadata!$B$2:$Z$451,22,0)</f>
        <v>57</v>
      </c>
      <c r="Z2574" s="0" t="str">
        <f aca="false">VLOOKUP($D2574,metadata!$B$2:$Z$451,23,0)</f>
        <v/>
      </c>
      <c r="AA2574" s="0" t="str">
        <f aca="false">VLOOKUP($D2574,metadata!$B$2:$Z$451,24,0)</f>
        <v/>
      </c>
      <c r="AB2574" s="0" t="str">
        <f aca="false">VLOOKUP($D2574,metadata!$B$2:$Z$451,25,0)</f>
        <v/>
      </c>
      <c r="AC2574" s="0" t="n">
        <v>13.4945141039813</v>
      </c>
      <c r="AD2574" s="0" t="n">
        <v>88.0450070323488</v>
      </c>
      <c r="AF2574" s="0" t="n">
        <f aca="false">IF(AE2574="",V2574,AE2574)</f>
        <v>75</v>
      </c>
      <c r="AG2574" s="0" t="n">
        <f aca="false">ROUND(AC2574,1)</f>
        <v>13.5</v>
      </c>
      <c r="AH2574" s="0" t="n">
        <v>2012</v>
      </c>
      <c r="AI2574" s="0" t="s">
        <v>37</v>
      </c>
      <c r="AJ2574" s="0" t="s">
        <v>37</v>
      </c>
    </row>
    <row r="2575" customFormat="false" ht="13.8" hidden="true" customHeight="false" outlineLevel="0" collapsed="false">
      <c r="C2575" s="0" t="n">
        <v>2585</v>
      </c>
      <c r="D2575" s="3" t="str">
        <f aca="false">VLOOKUP(C2575,$A$1:$B$451,2)</f>
        <v>57-ZB</v>
      </c>
      <c r="E2575" s="0" t="str">
        <f aca="false">VLOOKUP($D2575,metadata!$B$2:$S$451,2,0)</f>
        <v>Wang, XP; Yang, QS; Dalin, P; Zhou, XM; Luo, ZW; Lei, CL</v>
      </c>
      <c r="F2575" s="0" t="str">
        <f aca="false">VLOOKUP($D2575,metadata!$B$2:$S$451,3,0)</f>
        <v>Geographic variation in photoperiodic diapause induction and diapause intensity in Sericinus montelus (Lepidoptera: Papilionidae)</v>
      </c>
      <c r="G2575" s="0" t="str">
        <f aca="false">VLOOKUP($D2575,metadata!$B$2:$S$451,4,0)</f>
        <v>10.1111/j.1744-7917.2011.01473.x</v>
      </c>
      <c r="H2575" s="0" t="str">
        <f aca="false">VLOOKUP($D2575,metadata!$B$2:$S$451,5,0)</f>
        <v>y</v>
      </c>
      <c r="I2575" s="0" t="str">
        <f aca="false">VLOOKUP($D2575,metadata!$B$2:$S$451,6,0)</f>
        <v>a</v>
      </c>
      <c r="J2575" s="0" t="str">
        <f aca="false">VLOOKUP($D2575,metadata!$B$2:$S$451,7,0)</f>
        <v>i</v>
      </c>
      <c r="K2575" s="0" t="n">
        <f aca="false">VLOOKUP($D2575,metadata!$B$2:$S$451,8,0)</f>
        <v>6</v>
      </c>
      <c r="L2575" s="0" t="n">
        <f aca="false">VLOOKUP($D2575,metadata!$B$2:$S$451,9,0)</f>
        <v>8</v>
      </c>
      <c r="M2575" s="0" t="str">
        <f aca="false">VLOOKUP($D2575,metadata!$B$2:$S$451,10,0)</f>
        <v/>
      </c>
      <c r="N2575" s="0" t="str">
        <f aca="false">VLOOKUP($D2575,metadata!$B$2:$S$451,11,0)</f>
        <v>Sericinus montelus</v>
      </c>
      <c r="O2575" s="0" t="str">
        <f aca="false">VLOOKUP($D2575,metadata!$B$2:$S$451,12,0)</f>
        <v>lepidoptera</v>
      </c>
      <c r="P2575" s="0" t="str">
        <f aca="false">VLOOKUP($D2575,metadata!$B$2:$S$451,13,0)</f>
        <v>ZB</v>
      </c>
      <c r="Q2575" s="0" t="n">
        <f aca="false">VLOOKUP($D2575,metadata!$B$2:$S$451,14,0)</f>
        <v>36.8</v>
      </c>
      <c r="R2575" s="0" t="n">
        <f aca="false">VLOOKUP($D2575,metadata!$B$2:$S$451,15,0)</f>
        <v>118.05</v>
      </c>
      <c r="S2575" s="0" t="str">
        <f aca="false">VLOOKUP($D2575,metadata!$B$2:$S$451,16,0)</f>
        <v/>
      </c>
      <c r="T2575" s="0" t="str">
        <f aca="false">VLOOKUP($D2575,metadata!$B$2:$S$451,17,0)</f>
        <v/>
      </c>
      <c r="U2575" s="0" t="str">
        <f aca="false">VLOOKUP($D2575,metadata!$B$2:$S$451,18,0)</f>
        <v/>
      </c>
      <c r="V2575" s="0" t="n">
        <f aca="false">VLOOKUP($D2575,metadata!$B$2:$Z$451,19,0)</f>
        <v>75</v>
      </c>
      <c r="W2575" s="0" t="str">
        <f aca="false">VLOOKUP($D2575,metadata!$B$2:$Z$451,20,0)</f>
        <v>global average</v>
      </c>
      <c r="X2575" s="0" t="str">
        <f aca="false">VLOOKUP($D2575,metadata!$B$2:$Z$451,21,0)</f>
        <v/>
      </c>
      <c r="Y2575" s="0" t="n">
        <f aca="false">VLOOKUP($D2575,metadata!$B$2:$Z$451,22,0)</f>
        <v>57</v>
      </c>
      <c r="Z2575" s="0" t="str">
        <f aca="false">VLOOKUP($D2575,metadata!$B$2:$Z$451,23,0)</f>
        <v/>
      </c>
      <c r="AA2575" s="0" t="str">
        <f aca="false">VLOOKUP($D2575,metadata!$B$2:$Z$451,24,0)</f>
        <v/>
      </c>
      <c r="AB2575" s="0" t="str">
        <f aca="false">VLOOKUP($D2575,metadata!$B$2:$Z$451,25,0)</f>
        <v/>
      </c>
      <c r="AC2575" s="0" t="n">
        <v>13.9978333062219</v>
      </c>
      <c r="AD2575" s="0" t="n">
        <v>81.0126582278481</v>
      </c>
      <c r="AF2575" s="0" t="n">
        <f aca="false">IF(AE2575="",V2575,AE2575)</f>
        <v>75</v>
      </c>
      <c r="AG2575" s="0" t="n">
        <f aca="false">ROUND(AC2575,1)</f>
        <v>14</v>
      </c>
      <c r="AH2575" s="0" t="n">
        <v>2012</v>
      </c>
      <c r="AI2575" s="0" t="s">
        <v>37</v>
      </c>
      <c r="AJ2575" s="0" t="s">
        <v>37</v>
      </c>
    </row>
    <row r="2576" customFormat="false" ht="13.8" hidden="true" customHeight="false" outlineLevel="0" collapsed="false">
      <c r="C2576" s="0" t="n">
        <v>2586</v>
      </c>
      <c r="D2576" s="3" t="str">
        <f aca="false">VLOOKUP(C2576,$A$1:$B$451,2)</f>
        <v>57-ZB</v>
      </c>
      <c r="E2576" s="0" t="str">
        <f aca="false">VLOOKUP($D2576,metadata!$B$2:$S$451,2,0)</f>
        <v>Wang, XP; Yang, QS; Dalin, P; Zhou, XM; Luo, ZW; Lei, CL</v>
      </c>
      <c r="F2576" s="0" t="str">
        <f aca="false">VLOOKUP($D2576,metadata!$B$2:$S$451,3,0)</f>
        <v>Geographic variation in photoperiodic diapause induction and diapause intensity in Sericinus montelus (Lepidoptera: Papilionidae)</v>
      </c>
      <c r="G2576" s="0" t="str">
        <f aca="false">VLOOKUP($D2576,metadata!$B$2:$S$451,4,0)</f>
        <v>10.1111/j.1744-7917.2011.01473.x</v>
      </c>
      <c r="H2576" s="0" t="str">
        <f aca="false">VLOOKUP($D2576,metadata!$B$2:$S$451,5,0)</f>
        <v>y</v>
      </c>
      <c r="I2576" s="0" t="str">
        <f aca="false">VLOOKUP($D2576,metadata!$B$2:$S$451,6,0)</f>
        <v>a</v>
      </c>
      <c r="J2576" s="0" t="str">
        <f aca="false">VLOOKUP($D2576,metadata!$B$2:$S$451,7,0)</f>
        <v>i</v>
      </c>
      <c r="K2576" s="0" t="n">
        <f aca="false">VLOOKUP($D2576,metadata!$B$2:$S$451,8,0)</f>
        <v>6</v>
      </c>
      <c r="L2576" s="0" t="n">
        <f aca="false">VLOOKUP($D2576,metadata!$B$2:$S$451,9,0)</f>
        <v>8</v>
      </c>
      <c r="M2576" s="0" t="str">
        <f aca="false">VLOOKUP($D2576,metadata!$B$2:$S$451,10,0)</f>
        <v/>
      </c>
      <c r="N2576" s="0" t="str">
        <f aca="false">VLOOKUP($D2576,metadata!$B$2:$S$451,11,0)</f>
        <v>Sericinus montelus</v>
      </c>
      <c r="O2576" s="0" t="str">
        <f aca="false">VLOOKUP($D2576,metadata!$B$2:$S$451,12,0)</f>
        <v>lepidoptera</v>
      </c>
      <c r="P2576" s="0" t="str">
        <f aca="false">VLOOKUP($D2576,metadata!$B$2:$S$451,13,0)</f>
        <v>ZB</v>
      </c>
      <c r="Q2576" s="0" t="n">
        <f aca="false">VLOOKUP($D2576,metadata!$B$2:$S$451,14,0)</f>
        <v>36.8</v>
      </c>
      <c r="R2576" s="0" t="n">
        <f aca="false">VLOOKUP($D2576,metadata!$B$2:$S$451,15,0)</f>
        <v>118.05</v>
      </c>
      <c r="S2576" s="0" t="str">
        <f aca="false">VLOOKUP($D2576,metadata!$B$2:$S$451,16,0)</f>
        <v/>
      </c>
      <c r="T2576" s="0" t="str">
        <f aca="false">VLOOKUP($D2576,metadata!$B$2:$S$451,17,0)</f>
        <v/>
      </c>
      <c r="U2576" s="0" t="str">
        <f aca="false">VLOOKUP($D2576,metadata!$B$2:$S$451,18,0)</f>
        <v/>
      </c>
      <c r="V2576" s="0" t="n">
        <f aca="false">VLOOKUP($D2576,metadata!$B$2:$Z$451,19,0)</f>
        <v>75</v>
      </c>
      <c r="W2576" s="0" t="str">
        <f aca="false">VLOOKUP($D2576,metadata!$B$2:$Z$451,20,0)</f>
        <v>global average</v>
      </c>
      <c r="X2576" s="0" t="str">
        <f aca="false">VLOOKUP($D2576,metadata!$B$2:$Z$451,21,0)</f>
        <v/>
      </c>
      <c r="Y2576" s="0" t="n">
        <f aca="false">VLOOKUP($D2576,metadata!$B$2:$Z$451,22,0)</f>
        <v>57</v>
      </c>
      <c r="Z2576" s="0" t="str">
        <f aca="false">VLOOKUP($D2576,metadata!$B$2:$Z$451,23,0)</f>
        <v/>
      </c>
      <c r="AA2576" s="0" t="str">
        <f aca="false">VLOOKUP($D2576,metadata!$B$2:$Z$451,24,0)</f>
        <v/>
      </c>
      <c r="AB2576" s="0" t="str">
        <f aca="false">VLOOKUP($D2576,metadata!$B$2:$Z$451,25,0)</f>
        <v/>
      </c>
      <c r="AC2576" s="0" t="n">
        <v>14.499063275647</v>
      </c>
      <c r="AD2576" s="0" t="n">
        <v>7.59493670886077</v>
      </c>
      <c r="AF2576" s="0" t="n">
        <f aca="false">IF(AE2576="",V2576,AE2576)</f>
        <v>75</v>
      </c>
      <c r="AG2576" s="0" t="n">
        <f aca="false">ROUND(AC2576,1)</f>
        <v>14.5</v>
      </c>
      <c r="AH2576" s="0" t="n">
        <v>2012</v>
      </c>
      <c r="AI2576" s="0" t="s">
        <v>37</v>
      </c>
      <c r="AJ2576" s="0" t="s">
        <v>37</v>
      </c>
    </row>
    <row r="2577" customFormat="false" ht="13.8" hidden="true" customHeight="false" outlineLevel="0" collapsed="false">
      <c r="C2577" s="0" t="n">
        <v>2587</v>
      </c>
      <c r="D2577" s="3" t="str">
        <f aca="false">VLOOKUP(C2577,$A$1:$B$451,2)</f>
        <v>57-ZB</v>
      </c>
      <c r="E2577" s="0" t="str">
        <f aca="false">VLOOKUP($D2577,metadata!$B$2:$S$451,2,0)</f>
        <v>Wang, XP; Yang, QS; Dalin, P; Zhou, XM; Luo, ZW; Lei, CL</v>
      </c>
      <c r="F2577" s="0" t="str">
        <f aca="false">VLOOKUP($D2577,metadata!$B$2:$S$451,3,0)</f>
        <v>Geographic variation in photoperiodic diapause induction and diapause intensity in Sericinus montelus (Lepidoptera: Papilionidae)</v>
      </c>
      <c r="G2577" s="0" t="str">
        <f aca="false">VLOOKUP($D2577,metadata!$B$2:$S$451,4,0)</f>
        <v>10.1111/j.1744-7917.2011.01473.x</v>
      </c>
      <c r="H2577" s="0" t="str">
        <f aca="false">VLOOKUP($D2577,metadata!$B$2:$S$451,5,0)</f>
        <v>y</v>
      </c>
      <c r="I2577" s="0" t="str">
        <f aca="false">VLOOKUP($D2577,metadata!$B$2:$S$451,6,0)</f>
        <v>a</v>
      </c>
      <c r="J2577" s="0" t="str">
        <f aca="false">VLOOKUP($D2577,metadata!$B$2:$S$451,7,0)</f>
        <v>i</v>
      </c>
      <c r="K2577" s="0" t="n">
        <f aca="false">VLOOKUP($D2577,metadata!$B$2:$S$451,8,0)</f>
        <v>6</v>
      </c>
      <c r="L2577" s="0" t="n">
        <f aca="false">VLOOKUP($D2577,metadata!$B$2:$S$451,9,0)</f>
        <v>8</v>
      </c>
      <c r="M2577" s="0" t="str">
        <f aca="false">VLOOKUP($D2577,metadata!$B$2:$S$451,10,0)</f>
        <v/>
      </c>
      <c r="N2577" s="0" t="str">
        <f aca="false">VLOOKUP($D2577,metadata!$B$2:$S$451,11,0)</f>
        <v>Sericinus montelus</v>
      </c>
      <c r="O2577" s="0" t="str">
        <f aca="false">VLOOKUP($D2577,metadata!$B$2:$S$451,12,0)</f>
        <v>lepidoptera</v>
      </c>
      <c r="P2577" s="0" t="str">
        <f aca="false">VLOOKUP($D2577,metadata!$B$2:$S$451,13,0)</f>
        <v>ZB</v>
      </c>
      <c r="Q2577" s="0" t="n">
        <f aca="false">VLOOKUP($D2577,metadata!$B$2:$S$451,14,0)</f>
        <v>36.8</v>
      </c>
      <c r="R2577" s="0" t="n">
        <f aca="false">VLOOKUP($D2577,metadata!$B$2:$S$451,15,0)</f>
        <v>118.05</v>
      </c>
      <c r="S2577" s="0" t="str">
        <f aca="false">VLOOKUP($D2577,metadata!$B$2:$S$451,16,0)</f>
        <v/>
      </c>
      <c r="T2577" s="0" t="str">
        <f aca="false">VLOOKUP($D2577,metadata!$B$2:$S$451,17,0)</f>
        <v/>
      </c>
      <c r="U2577" s="0" t="str">
        <f aca="false">VLOOKUP($D2577,metadata!$B$2:$S$451,18,0)</f>
        <v/>
      </c>
      <c r="V2577" s="0" t="n">
        <f aca="false">VLOOKUP($D2577,metadata!$B$2:$Z$451,19,0)</f>
        <v>75</v>
      </c>
      <c r="W2577" s="0" t="str">
        <f aca="false">VLOOKUP($D2577,metadata!$B$2:$Z$451,20,0)</f>
        <v>global average</v>
      </c>
      <c r="X2577" s="0" t="str">
        <f aca="false">VLOOKUP($D2577,metadata!$B$2:$Z$451,21,0)</f>
        <v/>
      </c>
      <c r="Y2577" s="0" t="n">
        <f aca="false">VLOOKUP($D2577,metadata!$B$2:$Z$451,22,0)</f>
        <v>57</v>
      </c>
      <c r="Z2577" s="0" t="str">
        <f aca="false">VLOOKUP($D2577,metadata!$B$2:$Z$451,23,0)</f>
        <v/>
      </c>
      <c r="AA2577" s="0" t="str">
        <f aca="false">VLOOKUP($D2577,metadata!$B$2:$Z$451,24,0)</f>
        <v/>
      </c>
      <c r="AB2577" s="0" t="str">
        <f aca="false">VLOOKUP($D2577,metadata!$B$2:$Z$451,25,0)</f>
        <v/>
      </c>
      <c r="AC2577" s="0" t="n">
        <v>14.9991999389164</v>
      </c>
      <c r="AD2577" s="0" t="n">
        <v>-0.562587904360043</v>
      </c>
      <c r="AF2577" s="0" t="n">
        <f aca="false">IF(AE2577="",V2577,AE2577)</f>
        <v>75</v>
      </c>
      <c r="AG2577" s="0" t="n">
        <f aca="false">ROUND(AC2577,1)</f>
        <v>15</v>
      </c>
      <c r="AH2577" s="0" t="n">
        <v>2012</v>
      </c>
      <c r="AI2577" s="0" t="s">
        <v>37</v>
      </c>
      <c r="AJ2577" s="0" t="s">
        <v>37</v>
      </c>
    </row>
    <row r="2578" customFormat="false" ht="13.8" hidden="true" customHeight="false" outlineLevel="0" collapsed="false">
      <c r="C2578" s="0" t="n">
        <v>2588</v>
      </c>
      <c r="D2578" s="3" t="str">
        <f aca="false">VLOOKUP(C2578,$A$1:$B$451,2)</f>
        <v>57-ZB</v>
      </c>
      <c r="E2578" s="0" t="str">
        <f aca="false">VLOOKUP($D2578,metadata!$B$2:$S$451,2,0)</f>
        <v>Wang, XP; Yang, QS; Dalin, P; Zhou, XM; Luo, ZW; Lei, CL</v>
      </c>
      <c r="F2578" s="0" t="str">
        <f aca="false">VLOOKUP($D2578,metadata!$B$2:$S$451,3,0)</f>
        <v>Geographic variation in photoperiodic diapause induction and diapause intensity in Sericinus montelus (Lepidoptera: Papilionidae)</v>
      </c>
      <c r="G2578" s="0" t="str">
        <f aca="false">VLOOKUP($D2578,metadata!$B$2:$S$451,4,0)</f>
        <v>10.1111/j.1744-7917.2011.01473.x</v>
      </c>
      <c r="H2578" s="0" t="str">
        <f aca="false">VLOOKUP($D2578,metadata!$B$2:$S$451,5,0)</f>
        <v>y</v>
      </c>
      <c r="I2578" s="0" t="str">
        <f aca="false">VLOOKUP($D2578,metadata!$B$2:$S$451,6,0)</f>
        <v>a</v>
      </c>
      <c r="J2578" s="0" t="str">
        <f aca="false">VLOOKUP($D2578,metadata!$B$2:$S$451,7,0)</f>
        <v>i</v>
      </c>
      <c r="K2578" s="0" t="n">
        <f aca="false">VLOOKUP($D2578,metadata!$B$2:$S$451,8,0)</f>
        <v>6</v>
      </c>
      <c r="L2578" s="0" t="n">
        <f aca="false">VLOOKUP($D2578,metadata!$B$2:$S$451,9,0)</f>
        <v>8</v>
      </c>
      <c r="M2578" s="0" t="str">
        <f aca="false">VLOOKUP($D2578,metadata!$B$2:$S$451,10,0)</f>
        <v/>
      </c>
      <c r="N2578" s="0" t="str">
        <f aca="false">VLOOKUP($D2578,metadata!$B$2:$S$451,11,0)</f>
        <v>Sericinus montelus</v>
      </c>
      <c r="O2578" s="0" t="str">
        <f aca="false">VLOOKUP($D2578,metadata!$B$2:$S$451,12,0)</f>
        <v>lepidoptera</v>
      </c>
      <c r="P2578" s="0" t="str">
        <f aca="false">VLOOKUP($D2578,metadata!$B$2:$S$451,13,0)</f>
        <v>ZB</v>
      </c>
      <c r="Q2578" s="0" t="n">
        <f aca="false">VLOOKUP($D2578,metadata!$B$2:$S$451,14,0)</f>
        <v>36.8</v>
      </c>
      <c r="R2578" s="0" t="n">
        <f aca="false">VLOOKUP($D2578,metadata!$B$2:$S$451,15,0)</f>
        <v>118.05</v>
      </c>
      <c r="S2578" s="0" t="str">
        <f aca="false">VLOOKUP($D2578,metadata!$B$2:$S$451,16,0)</f>
        <v/>
      </c>
      <c r="T2578" s="0" t="str">
        <f aca="false">VLOOKUP($D2578,metadata!$B$2:$S$451,17,0)</f>
        <v/>
      </c>
      <c r="U2578" s="0" t="str">
        <f aca="false">VLOOKUP($D2578,metadata!$B$2:$S$451,18,0)</f>
        <v/>
      </c>
      <c r="V2578" s="0" t="n">
        <f aca="false">VLOOKUP($D2578,metadata!$B$2:$Z$451,19,0)</f>
        <v>75</v>
      </c>
      <c r="W2578" s="0" t="str">
        <f aca="false">VLOOKUP($D2578,metadata!$B$2:$Z$451,20,0)</f>
        <v>global average</v>
      </c>
      <c r="X2578" s="0" t="str">
        <f aca="false">VLOOKUP($D2578,metadata!$B$2:$Z$451,21,0)</f>
        <v/>
      </c>
      <c r="Y2578" s="0" t="n">
        <f aca="false">VLOOKUP($D2578,metadata!$B$2:$Z$451,22,0)</f>
        <v>57</v>
      </c>
      <c r="Z2578" s="0" t="str">
        <f aca="false">VLOOKUP($D2578,metadata!$B$2:$Z$451,23,0)</f>
        <v/>
      </c>
      <c r="AA2578" s="0" t="str">
        <f aca="false">VLOOKUP($D2578,metadata!$B$2:$Z$451,24,0)</f>
        <v/>
      </c>
      <c r="AB2578" s="0" t="str">
        <f aca="false">VLOOKUP($D2578,metadata!$B$2:$Z$451,25,0)</f>
        <v/>
      </c>
      <c r="AC2578" s="0" t="n">
        <v>15.4964594807238</v>
      </c>
      <c r="AD2578" s="0" t="n">
        <v>-0.140646976089996</v>
      </c>
      <c r="AF2578" s="0" t="n">
        <f aca="false">IF(AE2578="",V2578,AE2578)</f>
        <v>75</v>
      </c>
      <c r="AG2578" s="0" t="n">
        <f aca="false">ROUND(AC2578,1)</f>
        <v>15.5</v>
      </c>
      <c r="AH2578" s="0" t="n">
        <v>2012</v>
      </c>
      <c r="AI2578" s="0" t="s">
        <v>37</v>
      </c>
      <c r="AJ2578" s="0" t="s">
        <v>37</v>
      </c>
    </row>
    <row r="2579" customFormat="false" ht="13.8" hidden="true" customHeight="false" outlineLevel="0" collapsed="false">
      <c r="C2579" s="0" t="n">
        <v>2589</v>
      </c>
      <c r="D2579" s="3" t="str">
        <f aca="false">VLOOKUP(C2579,$A$1:$B$451,2)</f>
        <v>57-ZB</v>
      </c>
      <c r="E2579" s="0" t="str">
        <f aca="false">VLOOKUP($D2579,metadata!$B$2:$S$451,2,0)</f>
        <v>Wang, XP; Yang, QS; Dalin, P; Zhou, XM; Luo, ZW; Lei, CL</v>
      </c>
      <c r="F2579" s="0" t="str">
        <f aca="false">VLOOKUP($D2579,metadata!$B$2:$S$451,3,0)</f>
        <v>Geographic variation in photoperiodic diapause induction and diapause intensity in Sericinus montelus (Lepidoptera: Papilionidae)</v>
      </c>
      <c r="G2579" s="0" t="str">
        <f aca="false">VLOOKUP($D2579,metadata!$B$2:$S$451,4,0)</f>
        <v>10.1111/j.1744-7917.2011.01473.x</v>
      </c>
      <c r="H2579" s="0" t="str">
        <f aca="false">VLOOKUP($D2579,metadata!$B$2:$S$451,5,0)</f>
        <v>y</v>
      </c>
      <c r="I2579" s="0" t="str">
        <f aca="false">VLOOKUP($D2579,metadata!$B$2:$S$451,6,0)</f>
        <v>a</v>
      </c>
      <c r="J2579" s="0" t="str">
        <f aca="false">VLOOKUP($D2579,metadata!$B$2:$S$451,7,0)</f>
        <v>i</v>
      </c>
      <c r="K2579" s="0" t="n">
        <f aca="false">VLOOKUP($D2579,metadata!$B$2:$S$451,8,0)</f>
        <v>6</v>
      </c>
      <c r="L2579" s="0" t="n">
        <f aca="false">VLOOKUP($D2579,metadata!$B$2:$S$451,9,0)</f>
        <v>8</v>
      </c>
      <c r="M2579" s="0" t="str">
        <f aca="false">VLOOKUP($D2579,metadata!$B$2:$S$451,10,0)</f>
        <v/>
      </c>
      <c r="N2579" s="0" t="str">
        <f aca="false">VLOOKUP($D2579,metadata!$B$2:$S$451,11,0)</f>
        <v>Sericinus montelus</v>
      </c>
      <c r="O2579" s="0" t="str">
        <f aca="false">VLOOKUP($D2579,metadata!$B$2:$S$451,12,0)</f>
        <v>lepidoptera</v>
      </c>
      <c r="P2579" s="0" t="str">
        <f aca="false">VLOOKUP($D2579,metadata!$B$2:$S$451,13,0)</f>
        <v>ZB</v>
      </c>
      <c r="Q2579" s="0" t="n">
        <f aca="false">VLOOKUP($D2579,metadata!$B$2:$S$451,14,0)</f>
        <v>36.8</v>
      </c>
      <c r="R2579" s="0" t="n">
        <f aca="false">VLOOKUP($D2579,metadata!$B$2:$S$451,15,0)</f>
        <v>118.05</v>
      </c>
      <c r="S2579" s="0" t="str">
        <f aca="false">VLOOKUP($D2579,metadata!$B$2:$S$451,16,0)</f>
        <v/>
      </c>
      <c r="T2579" s="0" t="str">
        <f aca="false">VLOOKUP($D2579,metadata!$B$2:$S$451,17,0)</f>
        <v/>
      </c>
      <c r="U2579" s="0" t="str">
        <f aca="false">VLOOKUP($D2579,metadata!$B$2:$S$451,18,0)</f>
        <v/>
      </c>
      <c r="V2579" s="0" t="n">
        <f aca="false">VLOOKUP($D2579,metadata!$B$2:$Z$451,19,0)</f>
        <v>75</v>
      </c>
      <c r="W2579" s="0" t="str">
        <f aca="false">VLOOKUP($D2579,metadata!$B$2:$Z$451,20,0)</f>
        <v>global average</v>
      </c>
      <c r="X2579" s="0" t="str">
        <f aca="false">VLOOKUP($D2579,metadata!$B$2:$Z$451,21,0)</f>
        <v/>
      </c>
      <c r="Y2579" s="0" t="n">
        <f aca="false">VLOOKUP($D2579,metadata!$B$2:$Z$451,22,0)</f>
        <v>57</v>
      </c>
      <c r="Z2579" s="0" t="str">
        <f aca="false">VLOOKUP($D2579,metadata!$B$2:$Z$451,23,0)</f>
        <v/>
      </c>
      <c r="AA2579" s="0" t="str">
        <f aca="false">VLOOKUP($D2579,metadata!$B$2:$Z$451,24,0)</f>
        <v/>
      </c>
      <c r="AB2579" s="0" t="str">
        <f aca="false">VLOOKUP($D2579,metadata!$B$2:$Z$451,25,0)</f>
        <v/>
      </c>
      <c r="AC2579" s="0" t="n">
        <v>15.9905497625821</v>
      </c>
      <c r="AD2579" s="0" t="n">
        <v>-0.421940928270046</v>
      </c>
      <c r="AF2579" s="0" t="n">
        <f aca="false">IF(AE2579="",V2579,AE2579)</f>
        <v>75</v>
      </c>
      <c r="AG2579" s="0" t="n">
        <f aca="false">ROUND(AC2579,1)</f>
        <v>16</v>
      </c>
      <c r="AH2579" s="0" t="n">
        <v>2012</v>
      </c>
      <c r="AI2579" s="0" t="s">
        <v>37</v>
      </c>
      <c r="AJ2579" s="0" t="s">
        <v>37</v>
      </c>
    </row>
    <row r="2580" customFormat="false" ht="13.8" hidden="true" customHeight="false" outlineLevel="0" collapsed="false">
      <c r="C2580" s="0" t="n">
        <v>2590</v>
      </c>
      <c r="D2580" s="3" t="str">
        <f aca="false">VLOOKUP(C2580,$A$1:$B$451,2)</f>
        <v>57-FX</v>
      </c>
      <c r="E2580" s="0" t="str">
        <f aca="false">VLOOKUP($D2580,metadata!$B$2:$S$451,2,0)</f>
        <v>Wang, XP; Yang, QS; Dalin, P; Zhou, XM; Luo, ZW; Lei, CL</v>
      </c>
      <c r="F2580" s="0" t="str">
        <f aca="false">VLOOKUP($D2580,metadata!$B$2:$S$451,3,0)</f>
        <v>Geographic variation in photoperiodic diapause induction and diapause intensity in Sericinus montelus (Lepidoptera: Papilionidae)</v>
      </c>
      <c r="G2580" s="0" t="str">
        <f aca="false">VLOOKUP($D2580,metadata!$B$2:$S$451,4,0)</f>
        <v>10.1111/j.1744-7917.2011.01473.x</v>
      </c>
      <c r="H2580" s="0" t="str">
        <f aca="false">VLOOKUP($D2580,metadata!$B$2:$S$451,5,0)</f>
        <v>y</v>
      </c>
      <c r="I2580" s="0" t="str">
        <f aca="false">VLOOKUP($D2580,metadata!$B$2:$S$451,6,0)</f>
        <v>a</v>
      </c>
      <c r="J2580" s="0" t="str">
        <f aca="false">VLOOKUP($D2580,metadata!$B$2:$S$451,7,0)</f>
        <v>i</v>
      </c>
      <c r="K2580" s="0" t="n">
        <f aca="false">VLOOKUP($D2580,metadata!$B$2:$S$451,8,0)</f>
        <v>6</v>
      </c>
      <c r="L2580" s="0" t="n">
        <f aca="false">VLOOKUP($D2580,metadata!$B$2:$S$451,9,0)</f>
        <v>7</v>
      </c>
      <c r="M2580" s="0" t="str">
        <f aca="false">VLOOKUP($D2580,metadata!$B$2:$S$451,10,0)</f>
        <v/>
      </c>
      <c r="N2580" s="0" t="str">
        <f aca="false">VLOOKUP($D2580,metadata!$B$2:$S$451,11,0)</f>
        <v>Sericinus montelus</v>
      </c>
      <c r="O2580" s="0" t="str">
        <f aca="false">VLOOKUP($D2580,metadata!$B$2:$S$451,12,0)</f>
        <v>lepidoptera</v>
      </c>
      <c r="P2580" s="0" t="str">
        <f aca="false">VLOOKUP($D2580,metadata!$B$2:$S$451,13,0)</f>
        <v>FX</v>
      </c>
      <c r="Q2580" s="0" t="n">
        <f aca="false">VLOOKUP($D2580,metadata!$B$2:$S$451,14,0)</f>
        <v>32.6</v>
      </c>
      <c r="R2580" s="0" t="n">
        <f aca="false">VLOOKUP($D2580,metadata!$B$2:$S$451,15,0)</f>
        <v>110.7</v>
      </c>
      <c r="S2580" s="0" t="str">
        <f aca="false">VLOOKUP($D2580,metadata!$B$2:$S$451,16,0)</f>
        <v/>
      </c>
      <c r="T2580" s="0" t="str">
        <f aca="false">VLOOKUP($D2580,metadata!$B$2:$S$451,17,0)</f>
        <v/>
      </c>
      <c r="U2580" s="0" t="str">
        <f aca="false">VLOOKUP($D2580,metadata!$B$2:$S$451,18,0)</f>
        <v/>
      </c>
      <c r="V2580" s="0" t="n">
        <f aca="false">VLOOKUP($D2580,metadata!$B$2:$Z$451,19,0)</f>
        <v>75</v>
      </c>
      <c r="W2580" s="0" t="str">
        <f aca="false">VLOOKUP($D2580,metadata!$B$2:$Z$451,20,0)</f>
        <v>global average</v>
      </c>
      <c r="X2580" s="0" t="str">
        <f aca="false">VLOOKUP($D2580,metadata!$B$2:$Z$451,21,0)</f>
        <v/>
      </c>
      <c r="Y2580" s="0" t="n">
        <f aca="false">VLOOKUP($D2580,metadata!$B$2:$Z$451,22,0)</f>
        <v>57</v>
      </c>
      <c r="Z2580" s="0" t="str">
        <f aca="false">VLOOKUP($D2580,metadata!$B$2:$Z$451,23,0)</f>
        <v/>
      </c>
      <c r="AA2580" s="0" t="str">
        <f aca="false">VLOOKUP($D2580,metadata!$B$2:$Z$451,24,0)</f>
        <v/>
      </c>
      <c r="AB2580" s="0" t="str">
        <f aca="false">VLOOKUP($D2580,metadata!$B$2:$Z$451,25,0)</f>
        <v/>
      </c>
      <c r="AC2580" s="0" t="n">
        <v>12.0062898301502</v>
      </c>
      <c r="AD2580" s="0" t="n">
        <v>99.7187060478199</v>
      </c>
      <c r="AF2580" s="0" t="n">
        <f aca="false">IF(AE2580="",V2580,AE2580)</f>
        <v>75</v>
      </c>
      <c r="AG2580" s="0" t="n">
        <f aca="false">ROUND(AC2580,1)</f>
        <v>12</v>
      </c>
      <c r="AH2580" s="0" t="n">
        <v>2012</v>
      </c>
      <c r="AI2580" s="0" t="s">
        <v>37</v>
      </c>
      <c r="AJ2580" s="0" t="s">
        <v>38</v>
      </c>
    </row>
    <row r="2581" customFormat="false" ht="13.8" hidden="true" customHeight="false" outlineLevel="0" collapsed="false">
      <c r="C2581" s="0" t="n">
        <v>2591</v>
      </c>
      <c r="D2581" s="3" t="str">
        <f aca="false">VLOOKUP(C2581,$A$1:$B$451,2)</f>
        <v>57-FX</v>
      </c>
      <c r="E2581" s="0" t="str">
        <f aca="false">VLOOKUP($D2581,metadata!$B$2:$S$451,2,0)</f>
        <v>Wang, XP; Yang, QS; Dalin, P; Zhou, XM; Luo, ZW; Lei, CL</v>
      </c>
      <c r="F2581" s="0" t="str">
        <f aca="false">VLOOKUP($D2581,metadata!$B$2:$S$451,3,0)</f>
        <v>Geographic variation in photoperiodic diapause induction and diapause intensity in Sericinus montelus (Lepidoptera: Papilionidae)</v>
      </c>
      <c r="G2581" s="0" t="str">
        <f aca="false">VLOOKUP($D2581,metadata!$B$2:$S$451,4,0)</f>
        <v>10.1111/j.1744-7917.2011.01473.x</v>
      </c>
      <c r="H2581" s="0" t="str">
        <f aca="false">VLOOKUP($D2581,metadata!$B$2:$S$451,5,0)</f>
        <v>y</v>
      </c>
      <c r="I2581" s="0" t="str">
        <f aca="false">VLOOKUP($D2581,metadata!$B$2:$S$451,6,0)</f>
        <v>a</v>
      </c>
      <c r="J2581" s="0" t="str">
        <f aca="false">VLOOKUP($D2581,metadata!$B$2:$S$451,7,0)</f>
        <v>i</v>
      </c>
      <c r="K2581" s="0" t="n">
        <f aca="false">VLOOKUP($D2581,metadata!$B$2:$S$451,8,0)</f>
        <v>6</v>
      </c>
      <c r="L2581" s="0" t="n">
        <f aca="false">VLOOKUP($D2581,metadata!$B$2:$S$451,9,0)</f>
        <v>7</v>
      </c>
      <c r="M2581" s="0" t="str">
        <f aca="false">VLOOKUP($D2581,metadata!$B$2:$S$451,10,0)</f>
        <v/>
      </c>
      <c r="N2581" s="0" t="str">
        <f aca="false">VLOOKUP($D2581,metadata!$B$2:$S$451,11,0)</f>
        <v>Sericinus montelus</v>
      </c>
      <c r="O2581" s="0" t="str">
        <f aca="false">VLOOKUP($D2581,metadata!$B$2:$S$451,12,0)</f>
        <v>lepidoptera</v>
      </c>
      <c r="P2581" s="0" t="str">
        <f aca="false">VLOOKUP($D2581,metadata!$B$2:$S$451,13,0)</f>
        <v>FX</v>
      </c>
      <c r="Q2581" s="0" t="n">
        <f aca="false">VLOOKUP($D2581,metadata!$B$2:$S$451,14,0)</f>
        <v>32.6</v>
      </c>
      <c r="R2581" s="0" t="n">
        <f aca="false">VLOOKUP($D2581,metadata!$B$2:$S$451,15,0)</f>
        <v>110.7</v>
      </c>
      <c r="S2581" s="0" t="str">
        <f aca="false">VLOOKUP($D2581,metadata!$B$2:$S$451,16,0)</f>
        <v/>
      </c>
      <c r="T2581" s="0" t="str">
        <f aca="false">VLOOKUP($D2581,metadata!$B$2:$S$451,17,0)</f>
        <v/>
      </c>
      <c r="U2581" s="0" t="str">
        <f aca="false">VLOOKUP($D2581,metadata!$B$2:$S$451,18,0)</f>
        <v/>
      </c>
      <c r="V2581" s="0" t="n">
        <f aca="false">VLOOKUP($D2581,metadata!$B$2:$Z$451,19,0)</f>
        <v>75</v>
      </c>
      <c r="W2581" s="0" t="str">
        <f aca="false">VLOOKUP($D2581,metadata!$B$2:$Z$451,20,0)</f>
        <v>global average</v>
      </c>
      <c r="X2581" s="0" t="str">
        <f aca="false">VLOOKUP($D2581,metadata!$B$2:$Z$451,21,0)</f>
        <v/>
      </c>
      <c r="Y2581" s="0" t="n">
        <f aca="false">VLOOKUP($D2581,metadata!$B$2:$Z$451,22,0)</f>
        <v>57</v>
      </c>
      <c r="Z2581" s="0" t="str">
        <f aca="false">VLOOKUP($D2581,metadata!$B$2:$Z$451,23,0)</f>
        <v/>
      </c>
      <c r="AA2581" s="0" t="str">
        <f aca="false">VLOOKUP($D2581,metadata!$B$2:$Z$451,24,0)</f>
        <v/>
      </c>
      <c r="AB2581" s="0" t="str">
        <f aca="false">VLOOKUP($D2581,metadata!$B$2:$Z$451,25,0)</f>
        <v/>
      </c>
      <c r="AC2581" s="0" t="n">
        <v>12.5098303494264</v>
      </c>
      <c r="AD2581" s="0" t="n">
        <v>99.7187060478199</v>
      </c>
      <c r="AF2581" s="0" t="n">
        <f aca="false">IF(AE2581="",V2581,AE2581)</f>
        <v>75</v>
      </c>
      <c r="AG2581" s="0" t="n">
        <f aca="false">ROUND(AC2581,1)</f>
        <v>12.5</v>
      </c>
      <c r="AH2581" s="0" t="n">
        <v>2012</v>
      </c>
      <c r="AI2581" s="0" t="s">
        <v>37</v>
      </c>
      <c r="AJ2581" s="0" t="s">
        <v>38</v>
      </c>
    </row>
    <row r="2582" customFormat="false" ht="13.8" hidden="true" customHeight="false" outlineLevel="0" collapsed="false">
      <c r="C2582" s="0" t="n">
        <v>2592</v>
      </c>
      <c r="D2582" s="3" t="str">
        <f aca="false">VLOOKUP(C2582,$A$1:$B$451,2)</f>
        <v>57-FX</v>
      </c>
      <c r="E2582" s="0" t="str">
        <f aca="false">VLOOKUP($D2582,metadata!$B$2:$S$451,2,0)</f>
        <v>Wang, XP; Yang, QS; Dalin, P; Zhou, XM; Luo, ZW; Lei, CL</v>
      </c>
      <c r="F2582" s="0" t="str">
        <f aca="false">VLOOKUP($D2582,metadata!$B$2:$S$451,3,0)</f>
        <v>Geographic variation in photoperiodic diapause induction and diapause intensity in Sericinus montelus (Lepidoptera: Papilionidae)</v>
      </c>
      <c r="G2582" s="0" t="str">
        <f aca="false">VLOOKUP($D2582,metadata!$B$2:$S$451,4,0)</f>
        <v>10.1111/j.1744-7917.2011.01473.x</v>
      </c>
      <c r="H2582" s="0" t="str">
        <f aca="false">VLOOKUP($D2582,metadata!$B$2:$S$451,5,0)</f>
        <v>y</v>
      </c>
      <c r="I2582" s="0" t="str">
        <f aca="false">VLOOKUP($D2582,metadata!$B$2:$S$451,6,0)</f>
        <v>a</v>
      </c>
      <c r="J2582" s="0" t="str">
        <f aca="false">VLOOKUP($D2582,metadata!$B$2:$S$451,7,0)</f>
        <v>i</v>
      </c>
      <c r="K2582" s="0" t="n">
        <f aca="false">VLOOKUP($D2582,metadata!$B$2:$S$451,8,0)</f>
        <v>6</v>
      </c>
      <c r="L2582" s="0" t="n">
        <f aca="false">VLOOKUP($D2582,metadata!$B$2:$S$451,9,0)</f>
        <v>7</v>
      </c>
      <c r="M2582" s="0" t="str">
        <f aca="false">VLOOKUP($D2582,metadata!$B$2:$S$451,10,0)</f>
        <v/>
      </c>
      <c r="N2582" s="0" t="str">
        <f aca="false">VLOOKUP($D2582,metadata!$B$2:$S$451,11,0)</f>
        <v>Sericinus montelus</v>
      </c>
      <c r="O2582" s="0" t="str">
        <f aca="false">VLOOKUP($D2582,metadata!$B$2:$S$451,12,0)</f>
        <v>lepidoptera</v>
      </c>
      <c r="P2582" s="0" t="str">
        <f aca="false">VLOOKUP($D2582,metadata!$B$2:$S$451,13,0)</f>
        <v>FX</v>
      </c>
      <c r="Q2582" s="0" t="n">
        <f aca="false">VLOOKUP($D2582,metadata!$B$2:$S$451,14,0)</f>
        <v>32.6</v>
      </c>
      <c r="R2582" s="0" t="n">
        <f aca="false">VLOOKUP($D2582,metadata!$B$2:$S$451,15,0)</f>
        <v>110.7</v>
      </c>
      <c r="S2582" s="0" t="str">
        <f aca="false">VLOOKUP($D2582,metadata!$B$2:$S$451,16,0)</f>
        <v/>
      </c>
      <c r="T2582" s="0" t="str">
        <f aca="false">VLOOKUP($D2582,metadata!$B$2:$S$451,17,0)</f>
        <v/>
      </c>
      <c r="U2582" s="0" t="str">
        <f aca="false">VLOOKUP($D2582,metadata!$B$2:$S$451,18,0)</f>
        <v/>
      </c>
      <c r="V2582" s="0" t="n">
        <f aca="false">VLOOKUP($D2582,metadata!$B$2:$Z$451,19,0)</f>
        <v>75</v>
      </c>
      <c r="W2582" s="0" t="str">
        <f aca="false">VLOOKUP($D2582,metadata!$B$2:$Z$451,20,0)</f>
        <v>global average</v>
      </c>
      <c r="X2582" s="0" t="str">
        <f aca="false">VLOOKUP($D2582,metadata!$B$2:$Z$451,21,0)</f>
        <v/>
      </c>
      <c r="Y2582" s="0" t="n">
        <f aca="false">VLOOKUP($D2582,metadata!$B$2:$Z$451,22,0)</f>
        <v>57</v>
      </c>
      <c r="Z2582" s="0" t="str">
        <f aca="false">VLOOKUP($D2582,metadata!$B$2:$Z$451,23,0)</f>
        <v/>
      </c>
      <c r="AA2582" s="0" t="str">
        <f aca="false">VLOOKUP($D2582,metadata!$B$2:$Z$451,24,0)</f>
        <v/>
      </c>
      <c r="AB2582" s="0" t="str">
        <f aca="false">VLOOKUP($D2582,metadata!$B$2:$Z$451,25,0)</f>
        <v/>
      </c>
      <c r="AC2582" s="0" t="n">
        <v>13.0039339103068</v>
      </c>
      <c r="AD2582" s="0" t="n">
        <v>99.85935302391</v>
      </c>
      <c r="AF2582" s="0" t="n">
        <f aca="false">IF(AE2582="",V2582,AE2582)</f>
        <v>75</v>
      </c>
      <c r="AG2582" s="0" t="n">
        <f aca="false">ROUND(AC2582,1)</f>
        <v>13</v>
      </c>
      <c r="AH2582" s="0" t="n">
        <v>2012</v>
      </c>
      <c r="AI2582" s="0" t="s">
        <v>37</v>
      </c>
      <c r="AJ2582" s="0" t="s">
        <v>38</v>
      </c>
    </row>
    <row r="2583" customFormat="false" ht="13.8" hidden="true" customHeight="false" outlineLevel="0" collapsed="false">
      <c r="C2583" s="0" t="n">
        <v>2593</v>
      </c>
      <c r="D2583" s="3" t="str">
        <f aca="false">VLOOKUP(C2583,$A$1:$B$451,2)</f>
        <v>57-FX</v>
      </c>
      <c r="E2583" s="0" t="str">
        <f aca="false">VLOOKUP($D2583,metadata!$B$2:$S$451,2,0)</f>
        <v>Wang, XP; Yang, QS; Dalin, P; Zhou, XM; Luo, ZW; Lei, CL</v>
      </c>
      <c r="F2583" s="0" t="str">
        <f aca="false">VLOOKUP($D2583,metadata!$B$2:$S$451,3,0)</f>
        <v>Geographic variation in photoperiodic diapause induction and diapause intensity in Sericinus montelus (Lepidoptera: Papilionidae)</v>
      </c>
      <c r="G2583" s="0" t="str">
        <f aca="false">VLOOKUP($D2583,metadata!$B$2:$S$451,4,0)</f>
        <v>10.1111/j.1744-7917.2011.01473.x</v>
      </c>
      <c r="H2583" s="0" t="str">
        <f aca="false">VLOOKUP($D2583,metadata!$B$2:$S$451,5,0)</f>
        <v>y</v>
      </c>
      <c r="I2583" s="0" t="str">
        <f aca="false">VLOOKUP($D2583,metadata!$B$2:$S$451,6,0)</f>
        <v>a</v>
      </c>
      <c r="J2583" s="0" t="str">
        <f aca="false">VLOOKUP($D2583,metadata!$B$2:$S$451,7,0)</f>
        <v>i</v>
      </c>
      <c r="K2583" s="0" t="n">
        <f aca="false">VLOOKUP($D2583,metadata!$B$2:$S$451,8,0)</f>
        <v>6</v>
      </c>
      <c r="L2583" s="0" t="n">
        <f aca="false">VLOOKUP($D2583,metadata!$B$2:$S$451,9,0)</f>
        <v>7</v>
      </c>
      <c r="M2583" s="0" t="str">
        <f aca="false">VLOOKUP($D2583,metadata!$B$2:$S$451,10,0)</f>
        <v/>
      </c>
      <c r="N2583" s="0" t="str">
        <f aca="false">VLOOKUP($D2583,metadata!$B$2:$S$451,11,0)</f>
        <v>Sericinus montelus</v>
      </c>
      <c r="O2583" s="0" t="str">
        <f aca="false">VLOOKUP($D2583,metadata!$B$2:$S$451,12,0)</f>
        <v>lepidoptera</v>
      </c>
      <c r="P2583" s="0" t="str">
        <f aca="false">VLOOKUP($D2583,metadata!$B$2:$S$451,13,0)</f>
        <v>FX</v>
      </c>
      <c r="Q2583" s="0" t="n">
        <f aca="false">VLOOKUP($D2583,metadata!$B$2:$S$451,14,0)</f>
        <v>32.6</v>
      </c>
      <c r="R2583" s="0" t="n">
        <f aca="false">VLOOKUP($D2583,metadata!$B$2:$S$451,15,0)</f>
        <v>110.7</v>
      </c>
      <c r="S2583" s="0" t="str">
        <f aca="false">VLOOKUP($D2583,metadata!$B$2:$S$451,16,0)</f>
        <v/>
      </c>
      <c r="T2583" s="0" t="str">
        <f aca="false">VLOOKUP($D2583,metadata!$B$2:$S$451,17,0)</f>
        <v/>
      </c>
      <c r="U2583" s="0" t="str">
        <f aca="false">VLOOKUP($D2583,metadata!$B$2:$S$451,18,0)</f>
        <v/>
      </c>
      <c r="V2583" s="0" t="n">
        <f aca="false">VLOOKUP($D2583,metadata!$B$2:$Z$451,19,0)</f>
        <v>75</v>
      </c>
      <c r="W2583" s="0" t="str">
        <f aca="false">VLOOKUP($D2583,metadata!$B$2:$Z$451,20,0)</f>
        <v>global average</v>
      </c>
      <c r="X2583" s="0" t="str">
        <f aca="false">VLOOKUP($D2583,metadata!$B$2:$Z$451,21,0)</f>
        <v/>
      </c>
      <c r="Y2583" s="0" t="n">
        <f aca="false">VLOOKUP($D2583,metadata!$B$2:$Z$451,22,0)</f>
        <v>57</v>
      </c>
      <c r="Z2583" s="0" t="str">
        <f aca="false">VLOOKUP($D2583,metadata!$B$2:$Z$451,23,0)</f>
        <v/>
      </c>
      <c r="AA2583" s="0" t="str">
        <f aca="false">VLOOKUP($D2583,metadata!$B$2:$Z$451,24,0)</f>
        <v/>
      </c>
      <c r="AB2583" s="0" t="str">
        <f aca="false">VLOOKUP($D2583,metadata!$B$2:$Z$451,25,0)</f>
        <v/>
      </c>
      <c r="AC2583" s="0" t="n">
        <v>13.4952975662872</v>
      </c>
      <c r="AD2583" s="0" t="n">
        <v>12.9395218002812</v>
      </c>
      <c r="AF2583" s="0" t="n">
        <f aca="false">IF(AE2583="",V2583,AE2583)</f>
        <v>75</v>
      </c>
      <c r="AG2583" s="0" t="n">
        <f aca="false">ROUND(AC2583,1)</f>
        <v>13.5</v>
      </c>
      <c r="AH2583" s="0" t="n">
        <v>2012</v>
      </c>
      <c r="AI2583" s="0" t="s">
        <v>37</v>
      </c>
      <c r="AJ2583" s="0" t="s">
        <v>38</v>
      </c>
    </row>
    <row r="2584" customFormat="false" ht="13.8" hidden="true" customHeight="false" outlineLevel="0" collapsed="false">
      <c r="C2584" s="0" t="n">
        <v>2594</v>
      </c>
      <c r="D2584" s="3" t="str">
        <f aca="false">VLOOKUP(C2584,$A$1:$B$451,2)</f>
        <v>57-FX</v>
      </c>
      <c r="E2584" s="0" t="str">
        <f aca="false">VLOOKUP($D2584,metadata!$B$2:$S$451,2,0)</f>
        <v>Wang, XP; Yang, QS; Dalin, P; Zhou, XM; Luo, ZW; Lei, CL</v>
      </c>
      <c r="F2584" s="0" t="str">
        <f aca="false">VLOOKUP($D2584,metadata!$B$2:$S$451,3,0)</f>
        <v>Geographic variation in photoperiodic diapause induction and diapause intensity in Sericinus montelus (Lepidoptera: Papilionidae)</v>
      </c>
      <c r="G2584" s="0" t="str">
        <f aca="false">VLOOKUP($D2584,metadata!$B$2:$S$451,4,0)</f>
        <v>10.1111/j.1744-7917.2011.01473.x</v>
      </c>
      <c r="H2584" s="0" t="str">
        <f aca="false">VLOOKUP($D2584,metadata!$B$2:$S$451,5,0)</f>
        <v>y</v>
      </c>
      <c r="I2584" s="0" t="str">
        <f aca="false">VLOOKUP($D2584,metadata!$B$2:$S$451,6,0)</f>
        <v>a</v>
      </c>
      <c r="J2584" s="0" t="str">
        <f aca="false">VLOOKUP($D2584,metadata!$B$2:$S$451,7,0)</f>
        <v>i</v>
      </c>
      <c r="K2584" s="0" t="n">
        <f aca="false">VLOOKUP($D2584,metadata!$B$2:$S$451,8,0)</f>
        <v>6</v>
      </c>
      <c r="L2584" s="0" t="n">
        <f aca="false">VLOOKUP($D2584,metadata!$B$2:$S$451,9,0)</f>
        <v>7</v>
      </c>
      <c r="M2584" s="0" t="str">
        <f aca="false">VLOOKUP($D2584,metadata!$B$2:$S$451,10,0)</f>
        <v/>
      </c>
      <c r="N2584" s="0" t="str">
        <f aca="false">VLOOKUP($D2584,metadata!$B$2:$S$451,11,0)</f>
        <v>Sericinus montelus</v>
      </c>
      <c r="O2584" s="0" t="str">
        <f aca="false">VLOOKUP($D2584,metadata!$B$2:$S$451,12,0)</f>
        <v>lepidoptera</v>
      </c>
      <c r="P2584" s="0" t="str">
        <f aca="false">VLOOKUP($D2584,metadata!$B$2:$S$451,13,0)</f>
        <v>FX</v>
      </c>
      <c r="Q2584" s="0" t="n">
        <f aca="false">VLOOKUP($D2584,metadata!$B$2:$S$451,14,0)</f>
        <v>32.6</v>
      </c>
      <c r="R2584" s="0" t="n">
        <f aca="false">VLOOKUP($D2584,metadata!$B$2:$S$451,15,0)</f>
        <v>110.7</v>
      </c>
      <c r="S2584" s="0" t="str">
        <f aca="false">VLOOKUP($D2584,metadata!$B$2:$S$451,16,0)</f>
        <v/>
      </c>
      <c r="T2584" s="0" t="str">
        <f aca="false">VLOOKUP($D2584,metadata!$B$2:$S$451,17,0)</f>
        <v/>
      </c>
      <c r="U2584" s="0" t="str">
        <f aca="false">VLOOKUP($D2584,metadata!$B$2:$S$451,18,0)</f>
        <v/>
      </c>
      <c r="V2584" s="0" t="n">
        <f aca="false">VLOOKUP($D2584,metadata!$B$2:$Z$451,19,0)</f>
        <v>75</v>
      </c>
      <c r="W2584" s="0" t="str">
        <f aca="false">VLOOKUP($D2584,metadata!$B$2:$Z$451,20,0)</f>
        <v>global average</v>
      </c>
      <c r="X2584" s="0" t="str">
        <f aca="false">VLOOKUP($D2584,metadata!$B$2:$Z$451,21,0)</f>
        <v/>
      </c>
      <c r="Y2584" s="0" t="n">
        <f aca="false">VLOOKUP($D2584,metadata!$B$2:$Z$451,22,0)</f>
        <v>57</v>
      </c>
      <c r="Z2584" s="0" t="str">
        <f aca="false">VLOOKUP($D2584,metadata!$B$2:$Z$451,23,0)</f>
        <v/>
      </c>
      <c r="AA2584" s="0" t="str">
        <f aca="false">VLOOKUP($D2584,metadata!$B$2:$Z$451,24,0)</f>
        <v/>
      </c>
      <c r="AB2584" s="0" t="str">
        <f aca="false">VLOOKUP($D2584,metadata!$B$2:$Z$451,25,0)</f>
        <v/>
      </c>
      <c r="AC2584" s="0" t="n">
        <v>13.9952793076317</v>
      </c>
      <c r="AD2584" s="0" t="n">
        <v>-0.140646976089996</v>
      </c>
      <c r="AF2584" s="0" t="n">
        <f aca="false">IF(AE2584="",V2584,AE2584)</f>
        <v>75</v>
      </c>
      <c r="AG2584" s="0" t="n">
        <f aca="false">ROUND(AC2584,1)</f>
        <v>14</v>
      </c>
      <c r="AH2584" s="0" t="n">
        <v>2012</v>
      </c>
      <c r="AI2584" s="0" t="s">
        <v>37</v>
      </c>
      <c r="AJ2584" s="0" t="s">
        <v>38</v>
      </c>
    </row>
    <row r="2585" customFormat="false" ht="13.8" hidden="true" customHeight="false" outlineLevel="0" collapsed="false">
      <c r="C2585" s="0" t="n">
        <v>2595</v>
      </c>
      <c r="D2585" s="3" t="str">
        <f aca="false">VLOOKUP(C2585,$A$1:$B$451,2)</f>
        <v>57-FX</v>
      </c>
      <c r="E2585" s="0" t="str">
        <f aca="false">VLOOKUP($D2585,metadata!$B$2:$S$451,2,0)</f>
        <v>Wang, XP; Yang, QS; Dalin, P; Zhou, XM; Luo, ZW; Lei, CL</v>
      </c>
      <c r="F2585" s="0" t="str">
        <f aca="false">VLOOKUP($D2585,metadata!$B$2:$S$451,3,0)</f>
        <v>Geographic variation in photoperiodic diapause induction and diapause intensity in Sericinus montelus (Lepidoptera: Papilionidae)</v>
      </c>
      <c r="G2585" s="0" t="str">
        <f aca="false">VLOOKUP($D2585,metadata!$B$2:$S$451,4,0)</f>
        <v>10.1111/j.1744-7917.2011.01473.x</v>
      </c>
      <c r="H2585" s="0" t="str">
        <f aca="false">VLOOKUP($D2585,metadata!$B$2:$S$451,5,0)</f>
        <v>y</v>
      </c>
      <c r="I2585" s="0" t="str">
        <f aca="false">VLOOKUP($D2585,metadata!$B$2:$S$451,6,0)</f>
        <v>a</v>
      </c>
      <c r="J2585" s="0" t="str">
        <f aca="false">VLOOKUP($D2585,metadata!$B$2:$S$451,7,0)</f>
        <v>i</v>
      </c>
      <c r="K2585" s="0" t="n">
        <f aca="false">VLOOKUP($D2585,metadata!$B$2:$S$451,8,0)</f>
        <v>6</v>
      </c>
      <c r="L2585" s="0" t="n">
        <f aca="false">VLOOKUP($D2585,metadata!$B$2:$S$451,9,0)</f>
        <v>7</v>
      </c>
      <c r="M2585" s="0" t="str">
        <f aca="false">VLOOKUP($D2585,metadata!$B$2:$S$451,10,0)</f>
        <v/>
      </c>
      <c r="N2585" s="0" t="str">
        <f aca="false">VLOOKUP($D2585,metadata!$B$2:$S$451,11,0)</f>
        <v>Sericinus montelus</v>
      </c>
      <c r="O2585" s="0" t="str">
        <f aca="false">VLOOKUP($D2585,metadata!$B$2:$S$451,12,0)</f>
        <v>lepidoptera</v>
      </c>
      <c r="P2585" s="0" t="str">
        <f aca="false">VLOOKUP($D2585,metadata!$B$2:$S$451,13,0)</f>
        <v>FX</v>
      </c>
      <c r="Q2585" s="0" t="n">
        <f aca="false">VLOOKUP($D2585,metadata!$B$2:$S$451,14,0)</f>
        <v>32.6</v>
      </c>
      <c r="R2585" s="0" t="n">
        <f aca="false">VLOOKUP($D2585,metadata!$B$2:$S$451,15,0)</f>
        <v>110.7</v>
      </c>
      <c r="S2585" s="0" t="str">
        <f aca="false">VLOOKUP($D2585,metadata!$B$2:$S$451,16,0)</f>
        <v/>
      </c>
      <c r="T2585" s="0" t="str">
        <f aca="false">VLOOKUP($D2585,metadata!$B$2:$S$451,17,0)</f>
        <v/>
      </c>
      <c r="U2585" s="0" t="str">
        <f aca="false">VLOOKUP($D2585,metadata!$B$2:$S$451,18,0)</f>
        <v/>
      </c>
      <c r="V2585" s="0" t="n">
        <f aca="false">VLOOKUP($D2585,metadata!$B$2:$Z$451,19,0)</f>
        <v>75</v>
      </c>
      <c r="W2585" s="0" t="str">
        <f aca="false">VLOOKUP($D2585,metadata!$B$2:$Z$451,20,0)</f>
        <v>global average</v>
      </c>
      <c r="X2585" s="0" t="str">
        <f aca="false">VLOOKUP($D2585,metadata!$B$2:$Z$451,21,0)</f>
        <v/>
      </c>
      <c r="Y2585" s="0" t="n">
        <f aca="false">VLOOKUP($D2585,metadata!$B$2:$Z$451,22,0)</f>
        <v>57</v>
      </c>
      <c r="Z2585" s="0" t="str">
        <f aca="false">VLOOKUP($D2585,metadata!$B$2:$Z$451,23,0)</f>
        <v/>
      </c>
      <c r="AA2585" s="0" t="str">
        <f aca="false">VLOOKUP($D2585,metadata!$B$2:$Z$451,24,0)</f>
        <v/>
      </c>
      <c r="AB2585" s="0" t="str">
        <f aca="false">VLOOKUP($D2585,metadata!$B$2:$Z$451,25,0)</f>
        <v/>
      </c>
      <c r="AC2585" s="0" t="n">
        <v>14.5019713814941</v>
      </c>
      <c r="AD2585" s="0" t="n">
        <v>0</v>
      </c>
      <c r="AF2585" s="0" t="n">
        <f aca="false">IF(AE2585="",V2585,AE2585)</f>
        <v>75</v>
      </c>
      <c r="AG2585" s="0" t="n">
        <f aca="false">ROUND(AC2585,1)</f>
        <v>14.5</v>
      </c>
      <c r="AH2585" s="0" t="n">
        <v>2012</v>
      </c>
      <c r="AI2585" s="0" t="s">
        <v>37</v>
      </c>
      <c r="AJ2585" s="0" t="s">
        <v>38</v>
      </c>
    </row>
    <row r="2586" customFormat="false" ht="13.8" hidden="true" customHeight="false" outlineLevel="0" collapsed="false">
      <c r="C2586" s="0" t="n">
        <v>2596</v>
      </c>
      <c r="D2586" s="3" t="str">
        <f aca="false">VLOOKUP(C2586,$A$1:$B$451,2)</f>
        <v>57-FX</v>
      </c>
      <c r="E2586" s="0" t="str">
        <f aca="false">VLOOKUP($D2586,metadata!$B$2:$S$451,2,0)</f>
        <v>Wang, XP; Yang, QS; Dalin, P; Zhou, XM; Luo, ZW; Lei, CL</v>
      </c>
      <c r="F2586" s="0" t="str">
        <f aca="false">VLOOKUP($D2586,metadata!$B$2:$S$451,3,0)</f>
        <v>Geographic variation in photoperiodic diapause induction and diapause intensity in Sericinus montelus (Lepidoptera: Papilionidae)</v>
      </c>
      <c r="G2586" s="0" t="str">
        <f aca="false">VLOOKUP($D2586,metadata!$B$2:$S$451,4,0)</f>
        <v>10.1111/j.1744-7917.2011.01473.x</v>
      </c>
      <c r="H2586" s="0" t="str">
        <f aca="false">VLOOKUP($D2586,metadata!$B$2:$S$451,5,0)</f>
        <v>y</v>
      </c>
      <c r="I2586" s="0" t="str">
        <f aca="false">VLOOKUP($D2586,metadata!$B$2:$S$451,6,0)</f>
        <v>a</v>
      </c>
      <c r="J2586" s="0" t="str">
        <f aca="false">VLOOKUP($D2586,metadata!$B$2:$S$451,7,0)</f>
        <v>i</v>
      </c>
      <c r="K2586" s="0" t="n">
        <f aca="false">VLOOKUP($D2586,metadata!$B$2:$S$451,8,0)</f>
        <v>6</v>
      </c>
      <c r="L2586" s="0" t="n">
        <f aca="false">VLOOKUP($D2586,metadata!$B$2:$S$451,9,0)</f>
        <v>7</v>
      </c>
      <c r="M2586" s="0" t="str">
        <f aca="false">VLOOKUP($D2586,metadata!$B$2:$S$451,10,0)</f>
        <v/>
      </c>
      <c r="N2586" s="0" t="str">
        <f aca="false">VLOOKUP($D2586,metadata!$B$2:$S$451,11,0)</f>
        <v>Sericinus montelus</v>
      </c>
      <c r="O2586" s="0" t="str">
        <f aca="false">VLOOKUP($D2586,metadata!$B$2:$S$451,12,0)</f>
        <v>lepidoptera</v>
      </c>
      <c r="P2586" s="0" t="str">
        <f aca="false">VLOOKUP($D2586,metadata!$B$2:$S$451,13,0)</f>
        <v>FX</v>
      </c>
      <c r="Q2586" s="0" t="n">
        <f aca="false">VLOOKUP($D2586,metadata!$B$2:$S$451,14,0)</f>
        <v>32.6</v>
      </c>
      <c r="R2586" s="0" t="n">
        <f aca="false">VLOOKUP($D2586,metadata!$B$2:$S$451,15,0)</f>
        <v>110.7</v>
      </c>
      <c r="S2586" s="0" t="str">
        <f aca="false">VLOOKUP($D2586,metadata!$B$2:$S$451,16,0)</f>
        <v/>
      </c>
      <c r="T2586" s="0" t="str">
        <f aca="false">VLOOKUP($D2586,metadata!$B$2:$S$451,17,0)</f>
        <v/>
      </c>
      <c r="U2586" s="0" t="str">
        <f aca="false">VLOOKUP($D2586,metadata!$B$2:$S$451,18,0)</f>
        <v/>
      </c>
      <c r="V2586" s="0" t="n">
        <f aca="false">VLOOKUP($D2586,metadata!$B$2:$Z$451,19,0)</f>
        <v>75</v>
      </c>
      <c r="W2586" s="0" t="str">
        <f aca="false">VLOOKUP($D2586,metadata!$B$2:$Z$451,20,0)</f>
        <v>global average</v>
      </c>
      <c r="X2586" s="0" t="str">
        <f aca="false">VLOOKUP($D2586,metadata!$B$2:$Z$451,21,0)</f>
        <v/>
      </c>
      <c r="Y2586" s="0" t="n">
        <f aca="false">VLOOKUP($D2586,metadata!$B$2:$Z$451,22,0)</f>
        <v>57</v>
      </c>
      <c r="Z2586" s="0" t="str">
        <f aca="false">VLOOKUP($D2586,metadata!$B$2:$Z$451,23,0)</f>
        <v/>
      </c>
      <c r="AA2586" s="0" t="str">
        <f aca="false">VLOOKUP($D2586,metadata!$B$2:$Z$451,24,0)</f>
        <v/>
      </c>
      <c r="AB2586" s="0" t="str">
        <f aca="false">VLOOKUP($D2586,metadata!$B$2:$Z$451,25,0)</f>
        <v/>
      </c>
      <c r="AC2586" s="0" t="n">
        <v>15.0023603461841</v>
      </c>
      <c r="AD2586" s="0" t="n">
        <v>-0.140646976089996</v>
      </c>
      <c r="AF2586" s="0" t="n">
        <f aca="false">IF(AE2586="",V2586,AE2586)</f>
        <v>75</v>
      </c>
      <c r="AG2586" s="0" t="n">
        <f aca="false">ROUND(AC2586,1)</f>
        <v>15</v>
      </c>
      <c r="AH2586" s="0" t="n">
        <v>2012</v>
      </c>
      <c r="AI2586" s="0" t="s">
        <v>37</v>
      </c>
      <c r="AJ2586" s="0" t="s">
        <v>38</v>
      </c>
    </row>
    <row r="2587" customFormat="false" ht="13.8" hidden="true" customHeight="false" outlineLevel="0" collapsed="false">
      <c r="C2587" s="0" t="n">
        <v>2597</v>
      </c>
      <c r="D2587" s="3" t="str">
        <f aca="false">VLOOKUP(C2587,$A$1:$B$451,2)</f>
        <v>57-WH</v>
      </c>
      <c r="E2587" s="0" t="str">
        <f aca="false">VLOOKUP($D2587,metadata!$B$2:$S$451,2,0)</f>
        <v>Wang, XP; Yang, QS; Dalin, P; Zhou, XM; Luo, ZW; Lei, CL</v>
      </c>
      <c r="F2587" s="0" t="str">
        <f aca="false">VLOOKUP($D2587,metadata!$B$2:$S$451,3,0)</f>
        <v>Geographic variation in photoperiodic diapause induction and diapause intensity in Sericinus montelus (Lepidoptera: Papilionidae)</v>
      </c>
      <c r="G2587" s="0" t="str">
        <f aca="false">VLOOKUP($D2587,metadata!$B$2:$S$451,4,0)</f>
        <v>10.1111/j.1744-7917.2011.01473.x</v>
      </c>
      <c r="H2587" s="0" t="str">
        <f aca="false">VLOOKUP($D2587,metadata!$B$2:$S$451,5,0)</f>
        <v>y</v>
      </c>
      <c r="I2587" s="0" t="str">
        <f aca="false">VLOOKUP($D2587,metadata!$B$2:$S$451,6,0)</f>
        <v>a</v>
      </c>
      <c r="J2587" s="0" t="str">
        <f aca="false">VLOOKUP($D2587,metadata!$B$2:$S$451,7,0)</f>
        <v>i</v>
      </c>
      <c r="K2587" s="0" t="n">
        <f aca="false">VLOOKUP($D2587,metadata!$B$2:$S$451,8,0)</f>
        <v>6</v>
      </c>
      <c r="L2587" s="0" t="n">
        <f aca="false">VLOOKUP($D2587,metadata!$B$2:$S$451,9,0)</f>
        <v>7</v>
      </c>
      <c r="M2587" s="0" t="str">
        <f aca="false">VLOOKUP($D2587,metadata!$B$2:$S$451,10,0)</f>
        <v/>
      </c>
      <c r="N2587" s="0" t="str">
        <f aca="false">VLOOKUP($D2587,metadata!$B$2:$S$451,11,0)</f>
        <v>Sericinus montelus</v>
      </c>
      <c r="O2587" s="0" t="str">
        <f aca="false">VLOOKUP($D2587,metadata!$B$2:$S$451,12,0)</f>
        <v>lepidoptera</v>
      </c>
      <c r="P2587" s="0" t="str">
        <f aca="false">VLOOKUP($D2587,metadata!$B$2:$S$451,13,0)</f>
        <v>WH</v>
      </c>
      <c r="Q2587" s="0" t="n">
        <f aca="false">VLOOKUP($D2587,metadata!$B$2:$S$451,14,0)</f>
        <v>30.55</v>
      </c>
      <c r="R2587" s="0" t="n">
        <f aca="false">VLOOKUP($D2587,metadata!$B$2:$S$451,15,0)</f>
        <v>114.316666666667</v>
      </c>
      <c r="S2587" s="0" t="str">
        <f aca="false">VLOOKUP($D2587,metadata!$B$2:$S$451,16,0)</f>
        <v/>
      </c>
      <c r="T2587" s="0" t="str">
        <f aca="false">VLOOKUP($D2587,metadata!$B$2:$S$451,17,0)</f>
        <v/>
      </c>
      <c r="U2587" s="0" t="str">
        <f aca="false">VLOOKUP($D2587,metadata!$B$2:$S$451,18,0)</f>
        <v/>
      </c>
      <c r="V2587" s="0" t="n">
        <f aca="false">VLOOKUP($D2587,metadata!$B$2:$Z$451,19,0)</f>
        <v>75</v>
      </c>
      <c r="W2587" s="0" t="str">
        <f aca="false">VLOOKUP($D2587,metadata!$B$2:$Z$451,20,0)</f>
        <v>global average</v>
      </c>
      <c r="X2587" s="0" t="str">
        <f aca="false">VLOOKUP($D2587,metadata!$B$2:$Z$451,21,0)</f>
        <v/>
      </c>
      <c r="Y2587" s="0" t="n">
        <f aca="false">VLOOKUP($D2587,metadata!$B$2:$Z$451,22,0)</f>
        <v>57</v>
      </c>
      <c r="Z2587" s="0" t="str">
        <f aca="false">VLOOKUP($D2587,metadata!$B$2:$Z$451,23,0)</f>
        <v/>
      </c>
      <c r="AA2587" s="0" t="str">
        <f aca="false">VLOOKUP($D2587,metadata!$B$2:$Z$451,24,0)</f>
        <v/>
      </c>
      <c r="AB2587" s="0" t="str">
        <f aca="false">VLOOKUP($D2587,metadata!$B$2:$Z$451,25,0)</f>
        <v/>
      </c>
      <c r="AC2587" s="0" t="n">
        <v>11.9968484454138</v>
      </c>
      <c r="AD2587" s="0" t="n">
        <v>99.7187060478199</v>
      </c>
      <c r="AF2587" s="0" t="n">
        <f aca="false">IF(AE2587="",V2587,AE2587)</f>
        <v>75</v>
      </c>
      <c r="AG2587" s="0" t="n">
        <f aca="false">ROUND(AC2587,1)</f>
        <v>12</v>
      </c>
      <c r="AH2587" s="0" t="n">
        <v>2012</v>
      </c>
      <c r="AI2587" s="0" t="s">
        <v>37</v>
      </c>
      <c r="AJ2587" s="0" t="s">
        <v>37</v>
      </c>
    </row>
    <row r="2588" customFormat="false" ht="13.8" hidden="true" customHeight="false" outlineLevel="0" collapsed="false">
      <c r="C2588" s="0" t="n">
        <v>2598</v>
      </c>
      <c r="D2588" s="3" t="str">
        <f aca="false">VLOOKUP(C2588,$A$1:$B$451,2)</f>
        <v>57-WH</v>
      </c>
      <c r="E2588" s="0" t="str">
        <f aca="false">VLOOKUP($D2588,metadata!$B$2:$S$451,2,0)</f>
        <v>Wang, XP; Yang, QS; Dalin, P; Zhou, XM; Luo, ZW; Lei, CL</v>
      </c>
      <c r="F2588" s="0" t="str">
        <f aca="false">VLOOKUP($D2588,metadata!$B$2:$S$451,3,0)</f>
        <v>Geographic variation in photoperiodic diapause induction and diapause intensity in Sericinus montelus (Lepidoptera: Papilionidae)</v>
      </c>
      <c r="G2588" s="0" t="str">
        <f aca="false">VLOOKUP($D2588,metadata!$B$2:$S$451,4,0)</f>
        <v>10.1111/j.1744-7917.2011.01473.x</v>
      </c>
      <c r="H2588" s="0" t="str">
        <f aca="false">VLOOKUP($D2588,metadata!$B$2:$S$451,5,0)</f>
        <v>y</v>
      </c>
      <c r="I2588" s="0" t="str">
        <f aca="false">VLOOKUP($D2588,metadata!$B$2:$S$451,6,0)</f>
        <v>a</v>
      </c>
      <c r="J2588" s="0" t="str">
        <f aca="false">VLOOKUP($D2588,metadata!$B$2:$S$451,7,0)</f>
        <v>i</v>
      </c>
      <c r="K2588" s="0" t="n">
        <f aca="false">VLOOKUP($D2588,metadata!$B$2:$S$451,8,0)</f>
        <v>6</v>
      </c>
      <c r="L2588" s="0" t="n">
        <f aca="false">VLOOKUP($D2588,metadata!$B$2:$S$451,9,0)</f>
        <v>7</v>
      </c>
      <c r="M2588" s="0" t="str">
        <f aca="false">VLOOKUP($D2588,metadata!$B$2:$S$451,10,0)</f>
        <v/>
      </c>
      <c r="N2588" s="0" t="str">
        <f aca="false">VLOOKUP($D2588,metadata!$B$2:$S$451,11,0)</f>
        <v>Sericinus montelus</v>
      </c>
      <c r="O2588" s="0" t="str">
        <f aca="false">VLOOKUP($D2588,metadata!$B$2:$S$451,12,0)</f>
        <v>lepidoptera</v>
      </c>
      <c r="P2588" s="0" t="str">
        <f aca="false">VLOOKUP($D2588,metadata!$B$2:$S$451,13,0)</f>
        <v>WH</v>
      </c>
      <c r="Q2588" s="0" t="n">
        <f aca="false">VLOOKUP($D2588,metadata!$B$2:$S$451,14,0)</f>
        <v>30.55</v>
      </c>
      <c r="R2588" s="0" t="n">
        <f aca="false">VLOOKUP($D2588,metadata!$B$2:$S$451,15,0)</f>
        <v>114.316666666667</v>
      </c>
      <c r="S2588" s="0" t="str">
        <f aca="false">VLOOKUP($D2588,metadata!$B$2:$S$451,16,0)</f>
        <v/>
      </c>
      <c r="T2588" s="0" t="str">
        <f aca="false">VLOOKUP($D2588,metadata!$B$2:$S$451,17,0)</f>
        <v/>
      </c>
      <c r="U2588" s="0" t="str">
        <f aca="false">VLOOKUP($D2588,metadata!$B$2:$S$451,18,0)</f>
        <v/>
      </c>
      <c r="V2588" s="0" t="n">
        <f aca="false">VLOOKUP($D2588,metadata!$B$2:$Z$451,19,0)</f>
        <v>75</v>
      </c>
      <c r="W2588" s="0" t="str">
        <f aca="false">VLOOKUP($D2588,metadata!$B$2:$Z$451,20,0)</f>
        <v>global average</v>
      </c>
      <c r="X2588" s="0" t="str">
        <f aca="false">VLOOKUP($D2588,metadata!$B$2:$Z$451,21,0)</f>
        <v/>
      </c>
      <c r="Y2588" s="0" t="n">
        <f aca="false">VLOOKUP($D2588,metadata!$B$2:$Z$451,22,0)</f>
        <v>57</v>
      </c>
      <c r="Z2588" s="0" t="str">
        <f aca="false">VLOOKUP($D2588,metadata!$B$2:$Z$451,23,0)</f>
        <v/>
      </c>
      <c r="AA2588" s="0" t="str">
        <f aca="false">VLOOKUP($D2588,metadata!$B$2:$Z$451,24,0)</f>
        <v/>
      </c>
      <c r="AB2588" s="0" t="str">
        <f aca="false">VLOOKUP($D2588,metadata!$B$2:$Z$451,25,0)</f>
        <v/>
      </c>
      <c r="AC2588" s="0" t="n">
        <v>12.5066876475216</v>
      </c>
      <c r="AD2588" s="0" t="n">
        <v>99.85935302391</v>
      </c>
      <c r="AF2588" s="0" t="n">
        <f aca="false">IF(AE2588="",V2588,AE2588)</f>
        <v>75</v>
      </c>
      <c r="AG2588" s="0" t="n">
        <f aca="false">ROUND(AC2588,1)</f>
        <v>12.5</v>
      </c>
      <c r="AH2588" s="0" t="n">
        <v>2012</v>
      </c>
      <c r="AI2588" s="0" t="s">
        <v>37</v>
      </c>
      <c r="AJ2588" s="0" t="s">
        <v>37</v>
      </c>
    </row>
    <row r="2589" customFormat="false" ht="13.8" hidden="true" customHeight="false" outlineLevel="0" collapsed="false">
      <c r="C2589" s="0" t="n">
        <v>2599</v>
      </c>
      <c r="D2589" s="3" t="str">
        <f aca="false">VLOOKUP(C2589,$A$1:$B$451,2)</f>
        <v>57-WH</v>
      </c>
      <c r="E2589" s="0" t="str">
        <f aca="false">VLOOKUP($D2589,metadata!$B$2:$S$451,2,0)</f>
        <v>Wang, XP; Yang, QS; Dalin, P; Zhou, XM; Luo, ZW; Lei, CL</v>
      </c>
      <c r="F2589" s="0" t="str">
        <f aca="false">VLOOKUP($D2589,metadata!$B$2:$S$451,3,0)</f>
        <v>Geographic variation in photoperiodic diapause induction and diapause intensity in Sericinus montelus (Lepidoptera: Papilionidae)</v>
      </c>
      <c r="G2589" s="0" t="str">
        <f aca="false">VLOOKUP($D2589,metadata!$B$2:$S$451,4,0)</f>
        <v>10.1111/j.1744-7917.2011.01473.x</v>
      </c>
      <c r="H2589" s="0" t="str">
        <f aca="false">VLOOKUP($D2589,metadata!$B$2:$S$451,5,0)</f>
        <v>y</v>
      </c>
      <c r="I2589" s="0" t="str">
        <f aca="false">VLOOKUP($D2589,metadata!$B$2:$S$451,6,0)</f>
        <v>a</v>
      </c>
      <c r="J2589" s="0" t="str">
        <f aca="false">VLOOKUP($D2589,metadata!$B$2:$S$451,7,0)</f>
        <v>i</v>
      </c>
      <c r="K2589" s="0" t="n">
        <f aca="false">VLOOKUP($D2589,metadata!$B$2:$S$451,8,0)</f>
        <v>6</v>
      </c>
      <c r="L2589" s="0" t="n">
        <f aca="false">VLOOKUP($D2589,metadata!$B$2:$S$451,9,0)</f>
        <v>7</v>
      </c>
      <c r="M2589" s="0" t="str">
        <f aca="false">VLOOKUP($D2589,metadata!$B$2:$S$451,10,0)</f>
        <v/>
      </c>
      <c r="N2589" s="0" t="str">
        <f aca="false">VLOOKUP($D2589,metadata!$B$2:$S$451,11,0)</f>
        <v>Sericinus montelus</v>
      </c>
      <c r="O2589" s="0" t="str">
        <f aca="false">VLOOKUP($D2589,metadata!$B$2:$S$451,12,0)</f>
        <v>lepidoptera</v>
      </c>
      <c r="P2589" s="0" t="str">
        <f aca="false">VLOOKUP($D2589,metadata!$B$2:$S$451,13,0)</f>
        <v>WH</v>
      </c>
      <c r="Q2589" s="0" t="n">
        <f aca="false">VLOOKUP($D2589,metadata!$B$2:$S$451,14,0)</f>
        <v>30.55</v>
      </c>
      <c r="R2589" s="0" t="n">
        <f aca="false">VLOOKUP($D2589,metadata!$B$2:$S$451,15,0)</f>
        <v>114.316666666667</v>
      </c>
      <c r="S2589" s="0" t="str">
        <f aca="false">VLOOKUP($D2589,metadata!$B$2:$S$451,16,0)</f>
        <v/>
      </c>
      <c r="T2589" s="0" t="str">
        <f aca="false">VLOOKUP($D2589,metadata!$B$2:$S$451,17,0)</f>
        <v/>
      </c>
      <c r="U2589" s="0" t="str">
        <f aca="false">VLOOKUP($D2589,metadata!$B$2:$S$451,18,0)</f>
        <v/>
      </c>
      <c r="V2589" s="0" t="n">
        <f aca="false">VLOOKUP($D2589,metadata!$B$2:$Z$451,19,0)</f>
        <v>75</v>
      </c>
      <c r="W2589" s="0" t="str">
        <f aca="false">VLOOKUP($D2589,metadata!$B$2:$Z$451,20,0)</f>
        <v>global average</v>
      </c>
      <c r="X2589" s="0" t="str">
        <f aca="false">VLOOKUP($D2589,metadata!$B$2:$Z$451,21,0)</f>
        <v/>
      </c>
      <c r="Y2589" s="0" t="n">
        <f aca="false">VLOOKUP($D2589,metadata!$B$2:$Z$451,22,0)</f>
        <v>57</v>
      </c>
      <c r="Z2589" s="0" t="str">
        <f aca="false">VLOOKUP($D2589,metadata!$B$2:$Z$451,23,0)</f>
        <v/>
      </c>
      <c r="AA2589" s="0" t="str">
        <f aca="false">VLOOKUP($D2589,metadata!$B$2:$Z$451,24,0)</f>
        <v/>
      </c>
      <c r="AB2589" s="0" t="str">
        <f aca="false">VLOOKUP($D2589,metadata!$B$2:$Z$451,25,0)</f>
        <v/>
      </c>
      <c r="AC2589" s="0" t="n">
        <v>12.9965950374081</v>
      </c>
      <c r="AD2589" s="0" t="n">
        <v>66.6666666666666</v>
      </c>
      <c r="AF2589" s="0" t="n">
        <f aca="false">IF(AE2589="",V2589,AE2589)</f>
        <v>75</v>
      </c>
      <c r="AG2589" s="0" t="n">
        <f aca="false">ROUND(AC2589,1)</f>
        <v>13</v>
      </c>
      <c r="AH2589" s="0" t="n">
        <v>2012</v>
      </c>
      <c r="AI2589" s="0" t="s">
        <v>37</v>
      </c>
      <c r="AJ2589" s="0" t="s">
        <v>37</v>
      </c>
    </row>
    <row r="2590" customFormat="false" ht="13.8" hidden="true" customHeight="false" outlineLevel="0" collapsed="false">
      <c r="C2590" s="0" t="n">
        <v>2600</v>
      </c>
      <c r="D2590" s="3" t="str">
        <f aca="false">VLOOKUP(C2590,$A$1:$B$451,2)</f>
        <v>57-WH</v>
      </c>
      <c r="E2590" s="0" t="str">
        <f aca="false">VLOOKUP($D2590,metadata!$B$2:$S$451,2,0)</f>
        <v>Wang, XP; Yang, QS; Dalin, P; Zhou, XM; Luo, ZW; Lei, CL</v>
      </c>
      <c r="F2590" s="0" t="str">
        <f aca="false">VLOOKUP($D2590,metadata!$B$2:$S$451,3,0)</f>
        <v>Geographic variation in photoperiodic diapause induction and diapause intensity in Sericinus montelus (Lepidoptera: Papilionidae)</v>
      </c>
      <c r="G2590" s="0" t="str">
        <f aca="false">VLOOKUP($D2590,metadata!$B$2:$S$451,4,0)</f>
        <v>10.1111/j.1744-7917.2011.01473.x</v>
      </c>
      <c r="H2590" s="0" t="str">
        <f aca="false">VLOOKUP($D2590,metadata!$B$2:$S$451,5,0)</f>
        <v>y</v>
      </c>
      <c r="I2590" s="0" t="str">
        <f aca="false">VLOOKUP($D2590,metadata!$B$2:$S$451,6,0)</f>
        <v>a</v>
      </c>
      <c r="J2590" s="0" t="str">
        <f aca="false">VLOOKUP($D2590,metadata!$B$2:$S$451,7,0)</f>
        <v>i</v>
      </c>
      <c r="K2590" s="0" t="n">
        <f aca="false">VLOOKUP($D2590,metadata!$B$2:$S$451,8,0)</f>
        <v>6</v>
      </c>
      <c r="L2590" s="0" t="n">
        <f aca="false">VLOOKUP($D2590,metadata!$B$2:$S$451,9,0)</f>
        <v>7</v>
      </c>
      <c r="M2590" s="0" t="str">
        <f aca="false">VLOOKUP($D2590,metadata!$B$2:$S$451,10,0)</f>
        <v/>
      </c>
      <c r="N2590" s="0" t="str">
        <f aca="false">VLOOKUP($D2590,metadata!$B$2:$S$451,11,0)</f>
        <v>Sericinus montelus</v>
      </c>
      <c r="O2590" s="0" t="str">
        <f aca="false">VLOOKUP($D2590,metadata!$B$2:$S$451,12,0)</f>
        <v>lepidoptera</v>
      </c>
      <c r="P2590" s="0" t="str">
        <f aca="false">VLOOKUP($D2590,metadata!$B$2:$S$451,13,0)</f>
        <v>WH</v>
      </c>
      <c r="Q2590" s="0" t="n">
        <f aca="false">VLOOKUP($D2590,metadata!$B$2:$S$451,14,0)</f>
        <v>30.55</v>
      </c>
      <c r="R2590" s="0" t="n">
        <f aca="false">VLOOKUP($D2590,metadata!$B$2:$S$451,15,0)</f>
        <v>114.316666666667</v>
      </c>
      <c r="S2590" s="0" t="str">
        <f aca="false">VLOOKUP($D2590,metadata!$B$2:$S$451,16,0)</f>
        <v/>
      </c>
      <c r="T2590" s="0" t="str">
        <f aca="false">VLOOKUP($D2590,metadata!$B$2:$S$451,17,0)</f>
        <v/>
      </c>
      <c r="U2590" s="0" t="str">
        <f aca="false">VLOOKUP($D2590,metadata!$B$2:$S$451,18,0)</f>
        <v/>
      </c>
      <c r="V2590" s="0" t="n">
        <f aca="false">VLOOKUP($D2590,metadata!$B$2:$Z$451,19,0)</f>
        <v>75</v>
      </c>
      <c r="W2590" s="0" t="str">
        <f aca="false">VLOOKUP($D2590,metadata!$B$2:$Z$451,20,0)</f>
        <v>global average</v>
      </c>
      <c r="X2590" s="0" t="str">
        <f aca="false">VLOOKUP($D2590,metadata!$B$2:$Z$451,21,0)</f>
        <v/>
      </c>
      <c r="Y2590" s="0" t="n">
        <f aca="false">VLOOKUP($D2590,metadata!$B$2:$Z$451,22,0)</f>
        <v>57</v>
      </c>
      <c r="Z2590" s="0" t="str">
        <f aca="false">VLOOKUP($D2590,metadata!$B$2:$Z$451,23,0)</f>
        <v/>
      </c>
      <c r="AA2590" s="0" t="str">
        <f aca="false">VLOOKUP($D2590,metadata!$B$2:$Z$451,24,0)</f>
        <v/>
      </c>
      <c r="AB2590" s="0" t="str">
        <f aca="false">VLOOKUP($D2590,metadata!$B$2:$Z$451,25,0)</f>
        <v/>
      </c>
      <c r="AC2590" s="0" t="n">
        <v>13.4983030516299</v>
      </c>
      <c r="AD2590" s="0" t="n">
        <v>8.43881856540085</v>
      </c>
      <c r="AF2590" s="0" t="n">
        <f aca="false">IF(AE2590="",V2590,AE2590)</f>
        <v>75</v>
      </c>
      <c r="AG2590" s="0" t="n">
        <f aca="false">ROUND(AC2590,1)</f>
        <v>13.5</v>
      </c>
      <c r="AH2590" s="0" t="n">
        <v>2012</v>
      </c>
      <c r="AI2590" s="0" t="s">
        <v>37</v>
      </c>
      <c r="AJ2590" s="0" t="s">
        <v>37</v>
      </c>
    </row>
    <row r="2591" customFormat="false" ht="13.8" hidden="true" customHeight="false" outlineLevel="0" collapsed="false">
      <c r="C2591" s="0" t="n">
        <v>2601</v>
      </c>
      <c r="D2591" s="3" t="str">
        <f aca="false">VLOOKUP(C2591,$A$1:$B$451,2)</f>
        <v>57-WH</v>
      </c>
      <c r="E2591" s="0" t="str">
        <f aca="false">VLOOKUP($D2591,metadata!$B$2:$S$451,2,0)</f>
        <v>Wang, XP; Yang, QS; Dalin, P; Zhou, XM; Luo, ZW; Lei, CL</v>
      </c>
      <c r="F2591" s="0" t="str">
        <f aca="false">VLOOKUP($D2591,metadata!$B$2:$S$451,3,0)</f>
        <v>Geographic variation in photoperiodic diapause induction and diapause intensity in Sericinus montelus (Lepidoptera: Papilionidae)</v>
      </c>
      <c r="G2591" s="0" t="str">
        <f aca="false">VLOOKUP($D2591,metadata!$B$2:$S$451,4,0)</f>
        <v>10.1111/j.1744-7917.2011.01473.x</v>
      </c>
      <c r="H2591" s="0" t="str">
        <f aca="false">VLOOKUP($D2591,metadata!$B$2:$S$451,5,0)</f>
        <v>y</v>
      </c>
      <c r="I2591" s="0" t="str">
        <f aca="false">VLOOKUP($D2591,metadata!$B$2:$S$451,6,0)</f>
        <v>a</v>
      </c>
      <c r="J2591" s="0" t="str">
        <f aca="false">VLOOKUP($D2591,metadata!$B$2:$S$451,7,0)</f>
        <v>i</v>
      </c>
      <c r="K2591" s="0" t="n">
        <f aca="false">VLOOKUP($D2591,metadata!$B$2:$S$451,8,0)</f>
        <v>6</v>
      </c>
      <c r="L2591" s="0" t="n">
        <f aca="false">VLOOKUP($D2591,metadata!$B$2:$S$451,9,0)</f>
        <v>7</v>
      </c>
      <c r="M2591" s="0" t="str">
        <f aca="false">VLOOKUP($D2591,metadata!$B$2:$S$451,10,0)</f>
        <v/>
      </c>
      <c r="N2591" s="0" t="str">
        <f aca="false">VLOOKUP($D2591,metadata!$B$2:$S$451,11,0)</f>
        <v>Sericinus montelus</v>
      </c>
      <c r="O2591" s="0" t="str">
        <f aca="false">VLOOKUP($D2591,metadata!$B$2:$S$451,12,0)</f>
        <v>lepidoptera</v>
      </c>
      <c r="P2591" s="0" t="str">
        <f aca="false">VLOOKUP($D2591,metadata!$B$2:$S$451,13,0)</f>
        <v>WH</v>
      </c>
      <c r="Q2591" s="0" t="n">
        <f aca="false">VLOOKUP($D2591,metadata!$B$2:$S$451,14,0)</f>
        <v>30.55</v>
      </c>
      <c r="R2591" s="0" t="n">
        <f aca="false">VLOOKUP($D2591,metadata!$B$2:$S$451,15,0)</f>
        <v>114.316666666667</v>
      </c>
      <c r="S2591" s="0" t="str">
        <f aca="false">VLOOKUP($D2591,metadata!$B$2:$S$451,16,0)</f>
        <v/>
      </c>
      <c r="T2591" s="0" t="str">
        <f aca="false">VLOOKUP($D2591,metadata!$B$2:$S$451,17,0)</f>
        <v/>
      </c>
      <c r="U2591" s="0" t="str">
        <f aca="false">VLOOKUP($D2591,metadata!$B$2:$S$451,18,0)</f>
        <v/>
      </c>
      <c r="V2591" s="0" t="n">
        <f aca="false">VLOOKUP($D2591,metadata!$B$2:$Z$451,19,0)</f>
        <v>75</v>
      </c>
      <c r="W2591" s="0" t="str">
        <f aca="false">VLOOKUP($D2591,metadata!$B$2:$Z$451,20,0)</f>
        <v>global average</v>
      </c>
      <c r="X2591" s="0" t="str">
        <f aca="false">VLOOKUP($D2591,metadata!$B$2:$Z$451,21,0)</f>
        <v/>
      </c>
      <c r="Y2591" s="0" t="n">
        <f aca="false">VLOOKUP($D2591,metadata!$B$2:$Z$451,22,0)</f>
        <v>57</v>
      </c>
      <c r="Z2591" s="0" t="str">
        <f aca="false">VLOOKUP($D2591,metadata!$B$2:$Z$451,23,0)</f>
        <v/>
      </c>
      <c r="AA2591" s="0" t="str">
        <f aca="false">VLOOKUP($D2591,metadata!$B$2:$Z$451,24,0)</f>
        <v/>
      </c>
      <c r="AB2591" s="0" t="str">
        <f aca="false">VLOOKUP($D2591,metadata!$B$2:$Z$451,25,0)</f>
        <v/>
      </c>
      <c r="AC2591" s="0" t="n">
        <v>14.0015779904634</v>
      </c>
      <c r="AD2591" s="0" t="n">
        <v>0</v>
      </c>
      <c r="AF2591" s="0" t="n">
        <f aca="false">IF(AE2591="",V2591,AE2591)</f>
        <v>75</v>
      </c>
      <c r="AG2591" s="0" t="n">
        <f aca="false">ROUND(AC2591,1)</f>
        <v>14</v>
      </c>
      <c r="AH2591" s="0" t="n">
        <v>2012</v>
      </c>
      <c r="AI2591" s="0" t="s">
        <v>37</v>
      </c>
      <c r="AJ2591" s="0" t="s">
        <v>37</v>
      </c>
    </row>
    <row r="2592" customFormat="false" ht="13.8" hidden="true" customHeight="false" outlineLevel="0" collapsed="false">
      <c r="C2592" s="0" t="n">
        <v>2602</v>
      </c>
      <c r="D2592" s="3" t="str">
        <f aca="false">VLOOKUP(C2592,$A$1:$B$451,2)</f>
        <v>57-WH</v>
      </c>
      <c r="E2592" s="0" t="str">
        <f aca="false">VLOOKUP($D2592,metadata!$B$2:$S$451,2,0)</f>
        <v>Wang, XP; Yang, QS; Dalin, P; Zhou, XM; Luo, ZW; Lei, CL</v>
      </c>
      <c r="F2592" s="0" t="str">
        <f aca="false">VLOOKUP($D2592,metadata!$B$2:$S$451,3,0)</f>
        <v>Geographic variation in photoperiodic diapause induction and diapause intensity in Sericinus montelus (Lepidoptera: Papilionidae)</v>
      </c>
      <c r="G2592" s="0" t="str">
        <f aca="false">VLOOKUP($D2592,metadata!$B$2:$S$451,4,0)</f>
        <v>10.1111/j.1744-7917.2011.01473.x</v>
      </c>
      <c r="H2592" s="0" t="str">
        <f aca="false">VLOOKUP($D2592,metadata!$B$2:$S$451,5,0)</f>
        <v>y</v>
      </c>
      <c r="I2592" s="0" t="str">
        <f aca="false">VLOOKUP($D2592,metadata!$B$2:$S$451,6,0)</f>
        <v>a</v>
      </c>
      <c r="J2592" s="0" t="str">
        <f aca="false">VLOOKUP($D2592,metadata!$B$2:$S$451,7,0)</f>
        <v>i</v>
      </c>
      <c r="K2592" s="0" t="n">
        <f aca="false">VLOOKUP($D2592,metadata!$B$2:$S$451,8,0)</f>
        <v>6</v>
      </c>
      <c r="L2592" s="0" t="n">
        <f aca="false">VLOOKUP($D2592,metadata!$B$2:$S$451,9,0)</f>
        <v>7</v>
      </c>
      <c r="M2592" s="0" t="str">
        <f aca="false">VLOOKUP($D2592,metadata!$B$2:$S$451,10,0)</f>
        <v/>
      </c>
      <c r="N2592" s="0" t="str">
        <f aca="false">VLOOKUP($D2592,metadata!$B$2:$S$451,11,0)</f>
        <v>Sericinus montelus</v>
      </c>
      <c r="O2592" s="0" t="str">
        <f aca="false">VLOOKUP($D2592,metadata!$B$2:$S$451,12,0)</f>
        <v>lepidoptera</v>
      </c>
      <c r="P2592" s="0" t="str">
        <f aca="false">VLOOKUP($D2592,metadata!$B$2:$S$451,13,0)</f>
        <v>WH</v>
      </c>
      <c r="Q2592" s="0" t="n">
        <f aca="false">VLOOKUP($D2592,metadata!$B$2:$S$451,14,0)</f>
        <v>30.55</v>
      </c>
      <c r="R2592" s="0" t="n">
        <f aca="false">VLOOKUP($D2592,metadata!$B$2:$S$451,15,0)</f>
        <v>114.316666666667</v>
      </c>
      <c r="S2592" s="0" t="str">
        <f aca="false">VLOOKUP($D2592,metadata!$B$2:$S$451,16,0)</f>
        <v/>
      </c>
      <c r="T2592" s="0" t="str">
        <f aca="false">VLOOKUP($D2592,metadata!$B$2:$S$451,17,0)</f>
        <v/>
      </c>
      <c r="U2592" s="0" t="str">
        <f aca="false">VLOOKUP($D2592,metadata!$B$2:$S$451,18,0)</f>
        <v/>
      </c>
      <c r="V2592" s="0" t="n">
        <f aca="false">VLOOKUP($D2592,metadata!$B$2:$Z$451,19,0)</f>
        <v>75</v>
      </c>
      <c r="W2592" s="0" t="str">
        <f aca="false">VLOOKUP($D2592,metadata!$B$2:$Z$451,20,0)</f>
        <v>global average</v>
      </c>
      <c r="X2592" s="0" t="str">
        <f aca="false">VLOOKUP($D2592,metadata!$B$2:$Z$451,21,0)</f>
        <v/>
      </c>
      <c r="Y2592" s="0" t="n">
        <f aca="false">VLOOKUP($D2592,metadata!$B$2:$Z$451,22,0)</f>
        <v>57</v>
      </c>
      <c r="Z2592" s="0" t="str">
        <f aca="false">VLOOKUP($D2592,metadata!$B$2:$Z$451,23,0)</f>
        <v/>
      </c>
      <c r="AA2592" s="0" t="str">
        <f aca="false">VLOOKUP($D2592,metadata!$B$2:$Z$451,24,0)</f>
        <v/>
      </c>
      <c r="AB2592" s="0" t="str">
        <f aca="false">VLOOKUP($D2592,metadata!$B$2:$Z$451,25,0)</f>
        <v/>
      </c>
      <c r="AC2592" s="0" t="n">
        <v>14.5019669551534</v>
      </c>
      <c r="AD2592" s="0" t="n">
        <v>-0.140646976089996</v>
      </c>
      <c r="AF2592" s="0" t="n">
        <f aca="false">IF(AE2592="",V2592,AE2592)</f>
        <v>75</v>
      </c>
      <c r="AG2592" s="0" t="n">
        <f aca="false">ROUND(AC2592,1)</f>
        <v>14.5</v>
      </c>
      <c r="AH2592" s="0" t="n">
        <v>2012</v>
      </c>
      <c r="AI2592" s="0" t="s">
        <v>37</v>
      </c>
      <c r="AJ2592" s="0" t="s">
        <v>37</v>
      </c>
    </row>
    <row r="2593" customFormat="false" ht="13.8" hidden="true" customHeight="false" outlineLevel="0" collapsed="false">
      <c r="C2593" s="0" t="n">
        <v>2603</v>
      </c>
      <c r="D2593" s="3" t="str">
        <f aca="false">VLOOKUP(C2593,$A$1:$B$451,2)</f>
        <v>57-WH</v>
      </c>
      <c r="E2593" s="0" t="str">
        <f aca="false">VLOOKUP($D2593,metadata!$B$2:$S$451,2,0)</f>
        <v>Wang, XP; Yang, QS; Dalin, P; Zhou, XM; Luo, ZW; Lei, CL</v>
      </c>
      <c r="F2593" s="0" t="str">
        <f aca="false">VLOOKUP($D2593,metadata!$B$2:$S$451,3,0)</f>
        <v>Geographic variation in photoperiodic diapause induction and diapause intensity in Sericinus montelus (Lepidoptera: Papilionidae)</v>
      </c>
      <c r="G2593" s="0" t="str">
        <f aca="false">VLOOKUP($D2593,metadata!$B$2:$S$451,4,0)</f>
        <v>10.1111/j.1744-7917.2011.01473.x</v>
      </c>
      <c r="H2593" s="0" t="str">
        <f aca="false">VLOOKUP($D2593,metadata!$B$2:$S$451,5,0)</f>
        <v>y</v>
      </c>
      <c r="I2593" s="0" t="str">
        <f aca="false">VLOOKUP($D2593,metadata!$B$2:$S$451,6,0)</f>
        <v>a</v>
      </c>
      <c r="J2593" s="0" t="str">
        <f aca="false">VLOOKUP($D2593,metadata!$B$2:$S$451,7,0)</f>
        <v>i</v>
      </c>
      <c r="K2593" s="0" t="n">
        <f aca="false">VLOOKUP($D2593,metadata!$B$2:$S$451,8,0)</f>
        <v>6</v>
      </c>
      <c r="L2593" s="0" t="n">
        <f aca="false">VLOOKUP($D2593,metadata!$B$2:$S$451,9,0)</f>
        <v>7</v>
      </c>
      <c r="M2593" s="0" t="str">
        <f aca="false">VLOOKUP($D2593,metadata!$B$2:$S$451,10,0)</f>
        <v/>
      </c>
      <c r="N2593" s="0" t="str">
        <f aca="false">VLOOKUP($D2593,metadata!$B$2:$S$451,11,0)</f>
        <v>Sericinus montelus</v>
      </c>
      <c r="O2593" s="0" t="str">
        <f aca="false">VLOOKUP($D2593,metadata!$B$2:$S$451,12,0)</f>
        <v>lepidoptera</v>
      </c>
      <c r="P2593" s="0" t="str">
        <f aca="false">VLOOKUP($D2593,metadata!$B$2:$S$451,13,0)</f>
        <v>WH</v>
      </c>
      <c r="Q2593" s="0" t="n">
        <f aca="false">VLOOKUP($D2593,metadata!$B$2:$S$451,14,0)</f>
        <v>30.55</v>
      </c>
      <c r="R2593" s="0" t="n">
        <f aca="false">VLOOKUP($D2593,metadata!$B$2:$S$451,15,0)</f>
        <v>114.316666666667</v>
      </c>
      <c r="S2593" s="0" t="str">
        <f aca="false">VLOOKUP($D2593,metadata!$B$2:$S$451,16,0)</f>
        <v/>
      </c>
      <c r="T2593" s="0" t="str">
        <f aca="false">VLOOKUP($D2593,metadata!$B$2:$S$451,17,0)</f>
        <v/>
      </c>
      <c r="U2593" s="0" t="str">
        <f aca="false">VLOOKUP($D2593,metadata!$B$2:$S$451,18,0)</f>
        <v/>
      </c>
      <c r="V2593" s="0" t="n">
        <f aca="false">VLOOKUP($D2593,metadata!$B$2:$Z$451,19,0)</f>
        <v>75</v>
      </c>
      <c r="W2593" s="0" t="str">
        <f aca="false">VLOOKUP($D2593,metadata!$B$2:$Z$451,20,0)</f>
        <v>global average</v>
      </c>
      <c r="X2593" s="0" t="str">
        <f aca="false">VLOOKUP($D2593,metadata!$B$2:$Z$451,21,0)</f>
        <v/>
      </c>
      <c r="Y2593" s="0" t="n">
        <f aca="false">VLOOKUP($D2593,metadata!$B$2:$Z$451,22,0)</f>
        <v>57</v>
      </c>
      <c r="Z2593" s="0" t="str">
        <f aca="false">VLOOKUP($D2593,metadata!$B$2:$Z$451,23,0)</f>
        <v/>
      </c>
      <c r="AA2593" s="0" t="str">
        <f aca="false">VLOOKUP($D2593,metadata!$B$2:$Z$451,24,0)</f>
        <v/>
      </c>
      <c r="AB2593" s="0" t="str">
        <f aca="false">VLOOKUP($D2593,metadata!$B$2:$Z$451,25,0)</f>
        <v/>
      </c>
      <c r="AC2593" s="0" t="n">
        <v>14.9897718332022</v>
      </c>
      <c r="AD2593" s="0" t="n">
        <v>-0.140646976089996</v>
      </c>
      <c r="AF2593" s="0" t="n">
        <f aca="false">IF(AE2593="",V2593,AE2593)</f>
        <v>75</v>
      </c>
      <c r="AG2593" s="0" t="n">
        <f aca="false">ROUND(AC2593,1)</f>
        <v>15</v>
      </c>
      <c r="AH2593" s="0" t="n">
        <v>2012</v>
      </c>
      <c r="AI2593" s="0" t="s">
        <v>37</v>
      </c>
      <c r="AJ2593" s="0" t="s">
        <v>37</v>
      </c>
    </row>
    <row r="2594" customFormat="false" ht="13.8" hidden="true" customHeight="false" outlineLevel="0" collapsed="false">
      <c r="C2594" s="0" t="n">
        <v>2604</v>
      </c>
      <c r="D2594" s="3" t="str">
        <f aca="false">VLOOKUP(C2594,$A$1:$B$451,2)</f>
        <v>57-HH</v>
      </c>
      <c r="E2594" s="0" t="str">
        <f aca="false">VLOOKUP($D2594,metadata!$B$2:$S$451,2,0)</f>
        <v>Wang, XP; Yang, QS; Dalin, P; Zhou, XM; Luo, ZW; Lei, CL</v>
      </c>
      <c r="F2594" s="0" t="str">
        <f aca="false">VLOOKUP($D2594,metadata!$B$2:$S$451,3,0)</f>
        <v>Geographic variation in photoperiodic diapause induction and diapause intensity in Sericinus montelus (Lepidoptera: Papilionidae)</v>
      </c>
      <c r="G2594" s="0" t="str">
        <f aca="false">VLOOKUP($D2594,metadata!$B$2:$S$451,4,0)</f>
        <v>10.1111/j.1744-7917.2011.01473.x</v>
      </c>
      <c r="H2594" s="0" t="str">
        <f aca="false">VLOOKUP($D2594,metadata!$B$2:$S$451,5,0)</f>
        <v>y</v>
      </c>
      <c r="I2594" s="0" t="str">
        <f aca="false">VLOOKUP($D2594,metadata!$B$2:$S$451,6,0)</f>
        <v>a</v>
      </c>
      <c r="J2594" s="0" t="str">
        <f aca="false">VLOOKUP($D2594,metadata!$B$2:$S$451,7,0)</f>
        <v>i</v>
      </c>
      <c r="K2594" s="0" t="n">
        <f aca="false">VLOOKUP($D2594,metadata!$B$2:$S$451,8,0)</f>
        <v>6</v>
      </c>
      <c r="L2594" s="0" t="n">
        <f aca="false">VLOOKUP($D2594,metadata!$B$2:$S$451,9,0)</f>
        <v>7</v>
      </c>
      <c r="M2594" s="0" t="str">
        <f aca="false">VLOOKUP($D2594,metadata!$B$2:$S$451,10,0)</f>
        <v/>
      </c>
      <c r="N2594" s="0" t="str">
        <f aca="false">VLOOKUP($D2594,metadata!$B$2:$S$451,11,0)</f>
        <v>Sericinus montelus</v>
      </c>
      <c r="O2594" s="0" t="str">
        <f aca="false">VLOOKUP($D2594,metadata!$B$2:$S$451,12,0)</f>
        <v>lepidoptera</v>
      </c>
      <c r="P2594" s="0" t="str">
        <f aca="false">VLOOKUP($D2594,metadata!$B$2:$S$451,13,0)</f>
        <v>HH</v>
      </c>
      <c r="Q2594" s="0" t="n">
        <f aca="false">VLOOKUP($D2594,metadata!$B$2:$S$451,14,0)</f>
        <v>27.55</v>
      </c>
      <c r="R2594" s="0" t="n">
        <f aca="false">VLOOKUP($D2594,metadata!$B$2:$S$451,15,0)</f>
        <v>109.966666666667</v>
      </c>
      <c r="S2594" s="0" t="str">
        <f aca="false">VLOOKUP($D2594,metadata!$B$2:$S$451,16,0)</f>
        <v/>
      </c>
      <c r="T2594" s="0" t="str">
        <f aca="false">VLOOKUP($D2594,metadata!$B$2:$S$451,17,0)</f>
        <v/>
      </c>
      <c r="U2594" s="0" t="str">
        <f aca="false">VLOOKUP($D2594,metadata!$B$2:$S$451,18,0)</f>
        <v/>
      </c>
      <c r="V2594" s="0" t="n">
        <f aca="false">VLOOKUP($D2594,metadata!$B$2:$Z$451,19,0)</f>
        <v>75</v>
      </c>
      <c r="W2594" s="0" t="str">
        <f aca="false">VLOOKUP($D2594,metadata!$B$2:$Z$451,20,0)</f>
        <v>global average</v>
      </c>
      <c r="X2594" s="0" t="str">
        <f aca="false">VLOOKUP($D2594,metadata!$B$2:$Z$451,21,0)</f>
        <v/>
      </c>
      <c r="Y2594" s="0" t="n">
        <f aca="false">VLOOKUP($D2594,metadata!$B$2:$Z$451,22,0)</f>
        <v>57</v>
      </c>
      <c r="Z2594" s="0" t="str">
        <f aca="false">VLOOKUP($D2594,metadata!$B$2:$Z$451,23,0)</f>
        <v/>
      </c>
      <c r="AA2594" s="0" t="str">
        <f aca="false">VLOOKUP($D2594,metadata!$B$2:$Z$451,24,0)</f>
        <v/>
      </c>
      <c r="AB2594" s="0" t="str">
        <f aca="false">VLOOKUP($D2594,metadata!$B$2:$Z$451,25,0)</f>
        <v/>
      </c>
      <c r="AC2594" s="0" t="n">
        <v>12.0060286760482</v>
      </c>
      <c r="AD2594" s="0" t="n">
        <v>91.4205344585091</v>
      </c>
      <c r="AF2594" s="0" t="n">
        <f aca="false">IF(AE2594="",V2594,AE2594)</f>
        <v>75</v>
      </c>
      <c r="AG2594" s="0" t="n">
        <f aca="false">ROUND(AC2594,1)</f>
        <v>12</v>
      </c>
      <c r="AH2594" s="0" t="n">
        <v>2012</v>
      </c>
      <c r="AI2594" s="0" t="s">
        <v>37</v>
      </c>
      <c r="AJ2594" s="0" t="s">
        <v>37</v>
      </c>
    </row>
    <row r="2595" customFormat="false" ht="13.8" hidden="true" customHeight="false" outlineLevel="0" collapsed="false">
      <c r="C2595" s="0" t="n">
        <v>2605</v>
      </c>
      <c r="D2595" s="3" t="str">
        <f aca="false">VLOOKUP(C2595,$A$1:$B$451,2)</f>
        <v>57-HH</v>
      </c>
      <c r="E2595" s="0" t="str">
        <f aca="false">VLOOKUP($D2595,metadata!$B$2:$S$451,2,0)</f>
        <v>Wang, XP; Yang, QS; Dalin, P; Zhou, XM; Luo, ZW; Lei, CL</v>
      </c>
      <c r="F2595" s="0" t="str">
        <f aca="false">VLOOKUP($D2595,metadata!$B$2:$S$451,3,0)</f>
        <v>Geographic variation in photoperiodic diapause induction and diapause intensity in Sericinus montelus (Lepidoptera: Papilionidae)</v>
      </c>
      <c r="G2595" s="0" t="str">
        <f aca="false">VLOOKUP($D2595,metadata!$B$2:$S$451,4,0)</f>
        <v>10.1111/j.1744-7917.2011.01473.x</v>
      </c>
      <c r="H2595" s="0" t="str">
        <f aca="false">VLOOKUP($D2595,metadata!$B$2:$S$451,5,0)</f>
        <v>y</v>
      </c>
      <c r="I2595" s="0" t="str">
        <f aca="false">VLOOKUP($D2595,metadata!$B$2:$S$451,6,0)</f>
        <v>a</v>
      </c>
      <c r="J2595" s="0" t="str">
        <f aca="false">VLOOKUP($D2595,metadata!$B$2:$S$451,7,0)</f>
        <v>i</v>
      </c>
      <c r="K2595" s="0" t="n">
        <f aca="false">VLOOKUP($D2595,metadata!$B$2:$S$451,8,0)</f>
        <v>6</v>
      </c>
      <c r="L2595" s="0" t="n">
        <f aca="false">VLOOKUP($D2595,metadata!$B$2:$S$451,9,0)</f>
        <v>7</v>
      </c>
      <c r="M2595" s="0" t="str">
        <f aca="false">VLOOKUP($D2595,metadata!$B$2:$S$451,10,0)</f>
        <v/>
      </c>
      <c r="N2595" s="0" t="str">
        <f aca="false">VLOOKUP($D2595,metadata!$B$2:$S$451,11,0)</f>
        <v>Sericinus montelus</v>
      </c>
      <c r="O2595" s="0" t="str">
        <f aca="false">VLOOKUP($D2595,metadata!$B$2:$S$451,12,0)</f>
        <v>lepidoptera</v>
      </c>
      <c r="P2595" s="0" t="str">
        <f aca="false">VLOOKUP($D2595,metadata!$B$2:$S$451,13,0)</f>
        <v>HH</v>
      </c>
      <c r="Q2595" s="0" t="n">
        <f aca="false">VLOOKUP($D2595,metadata!$B$2:$S$451,14,0)</f>
        <v>27.55</v>
      </c>
      <c r="R2595" s="0" t="n">
        <f aca="false">VLOOKUP($D2595,metadata!$B$2:$S$451,15,0)</f>
        <v>109.966666666667</v>
      </c>
      <c r="S2595" s="0" t="str">
        <f aca="false">VLOOKUP($D2595,metadata!$B$2:$S$451,16,0)</f>
        <v/>
      </c>
      <c r="T2595" s="0" t="str">
        <f aca="false">VLOOKUP($D2595,metadata!$B$2:$S$451,17,0)</f>
        <v/>
      </c>
      <c r="U2595" s="0" t="str">
        <f aca="false">VLOOKUP($D2595,metadata!$B$2:$S$451,18,0)</f>
        <v/>
      </c>
      <c r="V2595" s="0" t="n">
        <f aca="false">VLOOKUP($D2595,metadata!$B$2:$Z$451,19,0)</f>
        <v>75</v>
      </c>
      <c r="W2595" s="0" t="str">
        <f aca="false">VLOOKUP($D2595,metadata!$B$2:$Z$451,20,0)</f>
        <v>global average</v>
      </c>
      <c r="X2595" s="0" t="str">
        <f aca="false">VLOOKUP($D2595,metadata!$B$2:$Z$451,21,0)</f>
        <v/>
      </c>
      <c r="Y2595" s="0" t="n">
        <f aca="false">VLOOKUP($D2595,metadata!$B$2:$Z$451,22,0)</f>
        <v>57</v>
      </c>
      <c r="Z2595" s="0" t="str">
        <f aca="false">VLOOKUP($D2595,metadata!$B$2:$Z$451,23,0)</f>
        <v/>
      </c>
      <c r="AA2595" s="0" t="str">
        <f aca="false">VLOOKUP($D2595,metadata!$B$2:$Z$451,24,0)</f>
        <v/>
      </c>
      <c r="AB2595" s="0" t="str">
        <f aca="false">VLOOKUP($D2595,metadata!$B$2:$Z$451,25,0)</f>
        <v/>
      </c>
      <c r="AC2595" s="0" t="n">
        <v>12.4956572064699</v>
      </c>
      <c r="AD2595" s="0" t="n">
        <v>49.3670886075949</v>
      </c>
      <c r="AF2595" s="0" t="n">
        <f aca="false">IF(AE2595="",V2595,AE2595)</f>
        <v>75</v>
      </c>
      <c r="AG2595" s="0" t="n">
        <f aca="false">ROUND(AC2595,1)</f>
        <v>12.5</v>
      </c>
      <c r="AH2595" s="0" t="n">
        <v>2012</v>
      </c>
      <c r="AI2595" s="0" t="s">
        <v>37</v>
      </c>
      <c r="AJ2595" s="0" t="s">
        <v>37</v>
      </c>
    </row>
    <row r="2596" customFormat="false" ht="13.8" hidden="true" customHeight="false" outlineLevel="0" collapsed="false">
      <c r="C2596" s="0" t="n">
        <v>2606</v>
      </c>
      <c r="D2596" s="3" t="str">
        <f aca="false">VLOOKUP(C2596,$A$1:$B$451,2)</f>
        <v>57-HH</v>
      </c>
      <c r="E2596" s="0" t="str">
        <f aca="false">VLOOKUP($D2596,metadata!$B$2:$S$451,2,0)</f>
        <v>Wang, XP; Yang, QS; Dalin, P; Zhou, XM; Luo, ZW; Lei, CL</v>
      </c>
      <c r="F2596" s="0" t="str">
        <f aca="false">VLOOKUP($D2596,metadata!$B$2:$S$451,3,0)</f>
        <v>Geographic variation in photoperiodic diapause induction and diapause intensity in Sericinus montelus (Lepidoptera: Papilionidae)</v>
      </c>
      <c r="G2596" s="0" t="str">
        <f aca="false">VLOOKUP($D2596,metadata!$B$2:$S$451,4,0)</f>
        <v>10.1111/j.1744-7917.2011.01473.x</v>
      </c>
      <c r="H2596" s="0" t="str">
        <f aca="false">VLOOKUP($D2596,metadata!$B$2:$S$451,5,0)</f>
        <v>y</v>
      </c>
      <c r="I2596" s="0" t="str">
        <f aca="false">VLOOKUP($D2596,metadata!$B$2:$S$451,6,0)</f>
        <v>a</v>
      </c>
      <c r="J2596" s="0" t="str">
        <f aca="false">VLOOKUP($D2596,metadata!$B$2:$S$451,7,0)</f>
        <v>i</v>
      </c>
      <c r="K2596" s="0" t="n">
        <f aca="false">VLOOKUP($D2596,metadata!$B$2:$S$451,8,0)</f>
        <v>6</v>
      </c>
      <c r="L2596" s="0" t="n">
        <f aca="false">VLOOKUP($D2596,metadata!$B$2:$S$451,9,0)</f>
        <v>7</v>
      </c>
      <c r="M2596" s="0" t="str">
        <f aca="false">VLOOKUP($D2596,metadata!$B$2:$S$451,10,0)</f>
        <v/>
      </c>
      <c r="N2596" s="0" t="str">
        <f aca="false">VLOOKUP($D2596,metadata!$B$2:$S$451,11,0)</f>
        <v>Sericinus montelus</v>
      </c>
      <c r="O2596" s="0" t="str">
        <f aca="false">VLOOKUP($D2596,metadata!$B$2:$S$451,12,0)</f>
        <v>lepidoptera</v>
      </c>
      <c r="P2596" s="0" t="str">
        <f aca="false">VLOOKUP($D2596,metadata!$B$2:$S$451,13,0)</f>
        <v>HH</v>
      </c>
      <c r="Q2596" s="0" t="n">
        <f aca="false">VLOOKUP($D2596,metadata!$B$2:$S$451,14,0)</f>
        <v>27.55</v>
      </c>
      <c r="R2596" s="0" t="n">
        <f aca="false">VLOOKUP($D2596,metadata!$B$2:$S$451,15,0)</f>
        <v>109.966666666667</v>
      </c>
      <c r="S2596" s="0" t="str">
        <f aca="false">VLOOKUP($D2596,metadata!$B$2:$S$451,16,0)</f>
        <v/>
      </c>
      <c r="T2596" s="0" t="str">
        <f aca="false">VLOOKUP($D2596,metadata!$B$2:$S$451,17,0)</f>
        <v/>
      </c>
      <c r="U2596" s="0" t="str">
        <f aca="false">VLOOKUP($D2596,metadata!$B$2:$S$451,18,0)</f>
        <v/>
      </c>
      <c r="V2596" s="0" t="n">
        <f aca="false">VLOOKUP($D2596,metadata!$B$2:$Z$451,19,0)</f>
        <v>75</v>
      </c>
      <c r="W2596" s="0" t="str">
        <f aca="false">VLOOKUP($D2596,metadata!$B$2:$Z$451,20,0)</f>
        <v>global average</v>
      </c>
      <c r="X2596" s="0" t="str">
        <f aca="false">VLOOKUP($D2596,metadata!$B$2:$Z$451,21,0)</f>
        <v/>
      </c>
      <c r="Y2596" s="0" t="n">
        <f aca="false">VLOOKUP($D2596,metadata!$B$2:$Z$451,22,0)</f>
        <v>57</v>
      </c>
      <c r="Z2596" s="0" t="str">
        <f aca="false">VLOOKUP($D2596,metadata!$B$2:$Z$451,23,0)</f>
        <v/>
      </c>
      <c r="AA2596" s="0" t="str">
        <f aca="false">VLOOKUP($D2596,metadata!$B$2:$Z$451,24,0)</f>
        <v/>
      </c>
      <c r="AB2596" s="0" t="str">
        <f aca="false">VLOOKUP($D2596,metadata!$B$2:$Z$451,25,0)</f>
        <v/>
      </c>
      <c r="AC2596" s="0" t="n">
        <v>12.9979539240063</v>
      </c>
      <c r="AD2596" s="0" t="n">
        <v>9.84528832630098</v>
      </c>
      <c r="AF2596" s="0" t="n">
        <f aca="false">IF(AE2596="",V2596,AE2596)</f>
        <v>75</v>
      </c>
      <c r="AG2596" s="0" t="n">
        <f aca="false">ROUND(AC2596,1)</f>
        <v>13</v>
      </c>
      <c r="AH2596" s="0" t="n">
        <v>2012</v>
      </c>
      <c r="AI2596" s="0" t="s">
        <v>37</v>
      </c>
      <c r="AJ2596" s="0" t="s">
        <v>37</v>
      </c>
    </row>
    <row r="2597" customFormat="false" ht="13.8" hidden="true" customHeight="false" outlineLevel="0" collapsed="false">
      <c r="C2597" s="0" t="n">
        <v>2607</v>
      </c>
      <c r="D2597" s="3" t="str">
        <f aca="false">VLOOKUP(C2597,$A$1:$B$451,2)</f>
        <v>57-HH</v>
      </c>
      <c r="E2597" s="0" t="str">
        <f aca="false">VLOOKUP($D2597,metadata!$B$2:$S$451,2,0)</f>
        <v>Wang, XP; Yang, QS; Dalin, P; Zhou, XM; Luo, ZW; Lei, CL</v>
      </c>
      <c r="F2597" s="0" t="str">
        <f aca="false">VLOOKUP($D2597,metadata!$B$2:$S$451,3,0)</f>
        <v>Geographic variation in photoperiodic diapause induction and diapause intensity in Sericinus montelus (Lepidoptera: Papilionidae)</v>
      </c>
      <c r="G2597" s="0" t="str">
        <f aca="false">VLOOKUP($D2597,metadata!$B$2:$S$451,4,0)</f>
        <v>10.1111/j.1744-7917.2011.01473.x</v>
      </c>
      <c r="H2597" s="0" t="str">
        <f aca="false">VLOOKUP($D2597,metadata!$B$2:$S$451,5,0)</f>
        <v>y</v>
      </c>
      <c r="I2597" s="0" t="str">
        <f aca="false">VLOOKUP($D2597,metadata!$B$2:$S$451,6,0)</f>
        <v>a</v>
      </c>
      <c r="J2597" s="0" t="str">
        <f aca="false">VLOOKUP($D2597,metadata!$B$2:$S$451,7,0)</f>
        <v>i</v>
      </c>
      <c r="K2597" s="0" t="n">
        <f aca="false">VLOOKUP($D2597,metadata!$B$2:$S$451,8,0)</f>
        <v>6</v>
      </c>
      <c r="L2597" s="0" t="n">
        <f aca="false">VLOOKUP($D2597,metadata!$B$2:$S$451,9,0)</f>
        <v>7</v>
      </c>
      <c r="M2597" s="0" t="str">
        <f aca="false">VLOOKUP($D2597,metadata!$B$2:$S$451,10,0)</f>
        <v/>
      </c>
      <c r="N2597" s="0" t="str">
        <f aca="false">VLOOKUP($D2597,metadata!$B$2:$S$451,11,0)</f>
        <v>Sericinus montelus</v>
      </c>
      <c r="O2597" s="0" t="str">
        <f aca="false">VLOOKUP($D2597,metadata!$B$2:$S$451,12,0)</f>
        <v>lepidoptera</v>
      </c>
      <c r="P2597" s="0" t="str">
        <f aca="false">VLOOKUP($D2597,metadata!$B$2:$S$451,13,0)</f>
        <v>HH</v>
      </c>
      <c r="Q2597" s="0" t="n">
        <f aca="false">VLOOKUP($D2597,metadata!$B$2:$S$451,14,0)</f>
        <v>27.55</v>
      </c>
      <c r="R2597" s="0" t="n">
        <f aca="false">VLOOKUP($D2597,metadata!$B$2:$S$451,15,0)</f>
        <v>109.966666666667</v>
      </c>
      <c r="S2597" s="0" t="str">
        <f aca="false">VLOOKUP($D2597,metadata!$B$2:$S$451,16,0)</f>
        <v/>
      </c>
      <c r="T2597" s="0" t="str">
        <f aca="false">VLOOKUP($D2597,metadata!$B$2:$S$451,17,0)</f>
        <v/>
      </c>
      <c r="U2597" s="0" t="str">
        <f aca="false">VLOOKUP($D2597,metadata!$B$2:$S$451,18,0)</f>
        <v/>
      </c>
      <c r="V2597" s="0" t="n">
        <f aca="false">VLOOKUP($D2597,metadata!$B$2:$Z$451,19,0)</f>
        <v>75</v>
      </c>
      <c r="W2597" s="0" t="str">
        <f aca="false">VLOOKUP($D2597,metadata!$B$2:$Z$451,20,0)</f>
        <v>global average</v>
      </c>
      <c r="X2597" s="0" t="str">
        <f aca="false">VLOOKUP($D2597,metadata!$B$2:$Z$451,21,0)</f>
        <v/>
      </c>
      <c r="Y2597" s="0" t="n">
        <f aca="false">VLOOKUP($D2597,metadata!$B$2:$Z$451,22,0)</f>
        <v>57</v>
      </c>
      <c r="Z2597" s="0" t="str">
        <f aca="false">VLOOKUP($D2597,metadata!$B$2:$Z$451,23,0)</f>
        <v/>
      </c>
      <c r="AA2597" s="0" t="str">
        <f aca="false">VLOOKUP($D2597,metadata!$B$2:$Z$451,24,0)</f>
        <v/>
      </c>
      <c r="AB2597" s="0" t="str">
        <f aca="false">VLOOKUP($D2597,metadata!$B$2:$Z$451,25,0)</f>
        <v/>
      </c>
      <c r="AC2597" s="0" t="n">
        <v>13.4980286185058</v>
      </c>
      <c r="AD2597" s="0" t="n">
        <v>-0.281293952180021</v>
      </c>
      <c r="AF2597" s="0" t="n">
        <f aca="false">IF(AE2597="",V2597,AE2597)</f>
        <v>75</v>
      </c>
      <c r="AG2597" s="0" t="n">
        <f aca="false">ROUND(AC2597,1)</f>
        <v>13.5</v>
      </c>
      <c r="AH2597" s="0" t="n">
        <v>2012</v>
      </c>
      <c r="AI2597" s="0" t="s">
        <v>37</v>
      </c>
      <c r="AJ2597" s="0" t="s">
        <v>37</v>
      </c>
    </row>
    <row r="2598" customFormat="false" ht="13.8" hidden="true" customHeight="false" outlineLevel="0" collapsed="false">
      <c r="C2598" s="0" t="n">
        <v>2608</v>
      </c>
      <c r="D2598" s="3" t="str">
        <f aca="false">VLOOKUP(C2598,$A$1:$B$451,2)</f>
        <v>57-HH</v>
      </c>
      <c r="E2598" s="0" t="str">
        <f aca="false">VLOOKUP($D2598,metadata!$B$2:$S$451,2,0)</f>
        <v>Wang, XP; Yang, QS; Dalin, P; Zhou, XM; Luo, ZW; Lei, CL</v>
      </c>
      <c r="F2598" s="0" t="str">
        <f aca="false">VLOOKUP($D2598,metadata!$B$2:$S$451,3,0)</f>
        <v>Geographic variation in photoperiodic diapause induction and diapause intensity in Sericinus montelus (Lepidoptera: Papilionidae)</v>
      </c>
      <c r="G2598" s="0" t="str">
        <f aca="false">VLOOKUP($D2598,metadata!$B$2:$S$451,4,0)</f>
        <v>10.1111/j.1744-7917.2011.01473.x</v>
      </c>
      <c r="H2598" s="0" t="str">
        <f aca="false">VLOOKUP($D2598,metadata!$B$2:$S$451,5,0)</f>
        <v>y</v>
      </c>
      <c r="I2598" s="0" t="str">
        <f aca="false">VLOOKUP($D2598,metadata!$B$2:$S$451,6,0)</f>
        <v>a</v>
      </c>
      <c r="J2598" s="0" t="str">
        <f aca="false">VLOOKUP($D2598,metadata!$B$2:$S$451,7,0)</f>
        <v>i</v>
      </c>
      <c r="K2598" s="0" t="n">
        <f aca="false">VLOOKUP($D2598,metadata!$B$2:$S$451,8,0)</f>
        <v>6</v>
      </c>
      <c r="L2598" s="0" t="n">
        <f aca="false">VLOOKUP($D2598,metadata!$B$2:$S$451,9,0)</f>
        <v>7</v>
      </c>
      <c r="M2598" s="0" t="str">
        <f aca="false">VLOOKUP($D2598,metadata!$B$2:$S$451,10,0)</f>
        <v/>
      </c>
      <c r="N2598" s="0" t="str">
        <f aca="false">VLOOKUP($D2598,metadata!$B$2:$S$451,11,0)</f>
        <v>Sericinus montelus</v>
      </c>
      <c r="O2598" s="0" t="str">
        <f aca="false">VLOOKUP($D2598,metadata!$B$2:$S$451,12,0)</f>
        <v>lepidoptera</v>
      </c>
      <c r="P2598" s="0" t="str">
        <f aca="false">VLOOKUP($D2598,metadata!$B$2:$S$451,13,0)</f>
        <v>HH</v>
      </c>
      <c r="Q2598" s="0" t="n">
        <f aca="false">VLOOKUP($D2598,metadata!$B$2:$S$451,14,0)</f>
        <v>27.55</v>
      </c>
      <c r="R2598" s="0" t="n">
        <f aca="false">VLOOKUP($D2598,metadata!$B$2:$S$451,15,0)</f>
        <v>109.966666666667</v>
      </c>
      <c r="S2598" s="0" t="str">
        <f aca="false">VLOOKUP($D2598,metadata!$B$2:$S$451,16,0)</f>
        <v/>
      </c>
      <c r="T2598" s="0" t="str">
        <f aca="false">VLOOKUP($D2598,metadata!$B$2:$S$451,17,0)</f>
        <v/>
      </c>
      <c r="U2598" s="0" t="str">
        <f aca="false">VLOOKUP($D2598,metadata!$B$2:$S$451,18,0)</f>
        <v/>
      </c>
      <c r="V2598" s="0" t="n">
        <f aca="false">VLOOKUP($D2598,metadata!$B$2:$Z$451,19,0)</f>
        <v>75</v>
      </c>
      <c r="W2598" s="0" t="str">
        <f aca="false">VLOOKUP($D2598,metadata!$B$2:$Z$451,20,0)</f>
        <v>global average</v>
      </c>
      <c r="X2598" s="0" t="str">
        <f aca="false">VLOOKUP($D2598,metadata!$B$2:$Z$451,21,0)</f>
        <v/>
      </c>
      <c r="Y2598" s="0" t="n">
        <f aca="false">VLOOKUP($D2598,metadata!$B$2:$Z$451,22,0)</f>
        <v>57</v>
      </c>
      <c r="Z2598" s="0" t="str">
        <f aca="false">VLOOKUP($D2598,metadata!$B$2:$Z$451,23,0)</f>
        <v/>
      </c>
      <c r="AA2598" s="0" t="str">
        <f aca="false">VLOOKUP($D2598,metadata!$B$2:$Z$451,24,0)</f>
        <v/>
      </c>
      <c r="AB2598" s="0" t="str">
        <f aca="false">VLOOKUP($D2598,metadata!$B$2:$Z$451,25,0)</f>
        <v/>
      </c>
      <c r="AC2598" s="0" t="n">
        <v>14.0015647114413</v>
      </c>
      <c r="AD2598" s="0" t="n">
        <v>-0.421940928270046</v>
      </c>
      <c r="AF2598" s="0" t="n">
        <f aca="false">IF(AE2598="",V2598,AE2598)</f>
        <v>75</v>
      </c>
      <c r="AG2598" s="0" t="n">
        <f aca="false">ROUND(AC2598,1)</f>
        <v>14</v>
      </c>
      <c r="AH2598" s="0" t="n">
        <v>2012</v>
      </c>
      <c r="AI2598" s="0" t="s">
        <v>37</v>
      </c>
      <c r="AJ2598" s="0" t="s">
        <v>37</v>
      </c>
    </row>
    <row r="2599" customFormat="false" ht="13.8" hidden="true" customHeight="false" outlineLevel="0" collapsed="false">
      <c r="C2599" s="0" t="n">
        <v>2609</v>
      </c>
      <c r="D2599" s="3" t="str">
        <f aca="false">VLOOKUP(C2599,$A$1:$B$451,2)</f>
        <v>57-HH</v>
      </c>
      <c r="E2599" s="0" t="str">
        <f aca="false">VLOOKUP($D2599,metadata!$B$2:$S$451,2,0)</f>
        <v>Wang, XP; Yang, QS; Dalin, P; Zhou, XM; Luo, ZW; Lei, CL</v>
      </c>
      <c r="F2599" s="0" t="str">
        <f aca="false">VLOOKUP($D2599,metadata!$B$2:$S$451,3,0)</f>
        <v>Geographic variation in photoperiodic diapause induction and diapause intensity in Sericinus montelus (Lepidoptera: Papilionidae)</v>
      </c>
      <c r="G2599" s="0" t="str">
        <f aca="false">VLOOKUP($D2599,metadata!$B$2:$S$451,4,0)</f>
        <v>10.1111/j.1744-7917.2011.01473.x</v>
      </c>
      <c r="H2599" s="0" t="str">
        <f aca="false">VLOOKUP($D2599,metadata!$B$2:$S$451,5,0)</f>
        <v>y</v>
      </c>
      <c r="I2599" s="0" t="str">
        <f aca="false">VLOOKUP($D2599,metadata!$B$2:$S$451,6,0)</f>
        <v>a</v>
      </c>
      <c r="J2599" s="0" t="str">
        <f aca="false">VLOOKUP($D2599,metadata!$B$2:$S$451,7,0)</f>
        <v>i</v>
      </c>
      <c r="K2599" s="0" t="n">
        <f aca="false">VLOOKUP($D2599,metadata!$B$2:$S$451,8,0)</f>
        <v>6</v>
      </c>
      <c r="L2599" s="0" t="n">
        <f aca="false">VLOOKUP($D2599,metadata!$B$2:$S$451,9,0)</f>
        <v>7</v>
      </c>
      <c r="M2599" s="0" t="str">
        <f aca="false">VLOOKUP($D2599,metadata!$B$2:$S$451,10,0)</f>
        <v/>
      </c>
      <c r="N2599" s="0" t="str">
        <f aca="false">VLOOKUP($D2599,metadata!$B$2:$S$451,11,0)</f>
        <v>Sericinus montelus</v>
      </c>
      <c r="O2599" s="0" t="str">
        <f aca="false">VLOOKUP($D2599,metadata!$B$2:$S$451,12,0)</f>
        <v>lepidoptera</v>
      </c>
      <c r="P2599" s="0" t="str">
        <f aca="false">VLOOKUP($D2599,metadata!$B$2:$S$451,13,0)</f>
        <v>HH</v>
      </c>
      <c r="Q2599" s="0" t="n">
        <f aca="false">VLOOKUP($D2599,metadata!$B$2:$S$451,14,0)</f>
        <v>27.55</v>
      </c>
      <c r="R2599" s="0" t="n">
        <f aca="false">VLOOKUP($D2599,metadata!$B$2:$S$451,15,0)</f>
        <v>109.966666666667</v>
      </c>
      <c r="S2599" s="0" t="str">
        <f aca="false">VLOOKUP($D2599,metadata!$B$2:$S$451,16,0)</f>
        <v/>
      </c>
      <c r="T2599" s="0" t="str">
        <f aca="false">VLOOKUP($D2599,metadata!$B$2:$S$451,17,0)</f>
        <v/>
      </c>
      <c r="U2599" s="0" t="str">
        <f aca="false">VLOOKUP($D2599,metadata!$B$2:$S$451,18,0)</f>
        <v/>
      </c>
      <c r="V2599" s="0" t="n">
        <f aca="false">VLOOKUP($D2599,metadata!$B$2:$Z$451,19,0)</f>
        <v>75</v>
      </c>
      <c r="W2599" s="0" t="str">
        <f aca="false">VLOOKUP($D2599,metadata!$B$2:$Z$451,20,0)</f>
        <v>global average</v>
      </c>
      <c r="X2599" s="0" t="str">
        <f aca="false">VLOOKUP($D2599,metadata!$B$2:$Z$451,21,0)</f>
        <v/>
      </c>
      <c r="Y2599" s="0" t="n">
        <f aca="false">VLOOKUP($D2599,metadata!$B$2:$Z$451,22,0)</f>
        <v>57</v>
      </c>
      <c r="Z2599" s="0" t="str">
        <f aca="false">VLOOKUP($D2599,metadata!$B$2:$Z$451,23,0)</f>
        <v/>
      </c>
      <c r="AA2599" s="0" t="str">
        <f aca="false">VLOOKUP($D2599,metadata!$B$2:$Z$451,24,0)</f>
        <v/>
      </c>
      <c r="AB2599" s="0" t="str">
        <f aca="false">VLOOKUP($D2599,metadata!$B$2:$Z$451,25,0)</f>
        <v/>
      </c>
      <c r="AC2599" s="0" t="n">
        <v>14.5019669551534</v>
      </c>
      <c r="AD2599" s="0" t="n">
        <v>-0.140646976089996</v>
      </c>
      <c r="AF2599" s="0" t="n">
        <f aca="false">IF(AE2599="",V2599,AE2599)</f>
        <v>75</v>
      </c>
      <c r="AG2599" s="0" t="n">
        <f aca="false">ROUND(AC2599,1)</f>
        <v>14.5</v>
      </c>
      <c r="AH2599" s="0" t="n">
        <v>2012</v>
      </c>
      <c r="AI2599" s="0" t="s">
        <v>37</v>
      </c>
      <c r="AJ2599" s="0" t="s">
        <v>37</v>
      </c>
    </row>
    <row r="2600" customFormat="false" ht="13.8" hidden="true" customHeight="false" outlineLevel="0" collapsed="false">
      <c r="C2600" s="0" t="n">
        <v>2610</v>
      </c>
      <c r="D2600" s="3" t="str">
        <f aca="false">VLOOKUP(C2600,$A$1:$B$451,2)</f>
        <v>57-HH</v>
      </c>
      <c r="E2600" s="0" t="str">
        <f aca="false">VLOOKUP($D2600,metadata!$B$2:$S$451,2,0)</f>
        <v>Wang, XP; Yang, QS; Dalin, P; Zhou, XM; Luo, ZW; Lei, CL</v>
      </c>
      <c r="F2600" s="0" t="str">
        <f aca="false">VLOOKUP($D2600,metadata!$B$2:$S$451,3,0)</f>
        <v>Geographic variation in photoperiodic diapause induction and diapause intensity in Sericinus montelus (Lepidoptera: Papilionidae)</v>
      </c>
      <c r="G2600" s="0" t="str">
        <f aca="false">VLOOKUP($D2600,metadata!$B$2:$S$451,4,0)</f>
        <v>10.1111/j.1744-7917.2011.01473.x</v>
      </c>
      <c r="H2600" s="0" t="str">
        <f aca="false">VLOOKUP($D2600,metadata!$B$2:$S$451,5,0)</f>
        <v>y</v>
      </c>
      <c r="I2600" s="0" t="str">
        <f aca="false">VLOOKUP($D2600,metadata!$B$2:$S$451,6,0)</f>
        <v>a</v>
      </c>
      <c r="J2600" s="0" t="str">
        <f aca="false">VLOOKUP($D2600,metadata!$B$2:$S$451,7,0)</f>
        <v>i</v>
      </c>
      <c r="K2600" s="0" t="n">
        <f aca="false">VLOOKUP($D2600,metadata!$B$2:$S$451,8,0)</f>
        <v>6</v>
      </c>
      <c r="L2600" s="0" t="n">
        <f aca="false">VLOOKUP($D2600,metadata!$B$2:$S$451,9,0)</f>
        <v>7</v>
      </c>
      <c r="M2600" s="0" t="str">
        <f aca="false">VLOOKUP($D2600,metadata!$B$2:$S$451,10,0)</f>
        <v/>
      </c>
      <c r="N2600" s="0" t="str">
        <f aca="false">VLOOKUP($D2600,metadata!$B$2:$S$451,11,0)</f>
        <v>Sericinus montelus</v>
      </c>
      <c r="O2600" s="0" t="str">
        <f aca="false">VLOOKUP($D2600,metadata!$B$2:$S$451,12,0)</f>
        <v>lepidoptera</v>
      </c>
      <c r="P2600" s="0" t="str">
        <f aca="false">VLOOKUP($D2600,metadata!$B$2:$S$451,13,0)</f>
        <v>HH</v>
      </c>
      <c r="Q2600" s="0" t="n">
        <f aca="false">VLOOKUP($D2600,metadata!$B$2:$S$451,14,0)</f>
        <v>27.55</v>
      </c>
      <c r="R2600" s="0" t="n">
        <f aca="false">VLOOKUP($D2600,metadata!$B$2:$S$451,15,0)</f>
        <v>109.966666666667</v>
      </c>
      <c r="S2600" s="0" t="str">
        <f aca="false">VLOOKUP($D2600,metadata!$B$2:$S$451,16,0)</f>
        <v/>
      </c>
      <c r="T2600" s="0" t="str">
        <f aca="false">VLOOKUP($D2600,metadata!$B$2:$S$451,17,0)</f>
        <v/>
      </c>
      <c r="U2600" s="0" t="str">
        <f aca="false">VLOOKUP($D2600,metadata!$B$2:$S$451,18,0)</f>
        <v/>
      </c>
      <c r="V2600" s="0" t="n">
        <f aca="false">VLOOKUP($D2600,metadata!$B$2:$Z$451,19,0)</f>
        <v>75</v>
      </c>
      <c r="W2600" s="0" t="str">
        <f aca="false">VLOOKUP($D2600,metadata!$B$2:$Z$451,20,0)</f>
        <v>global average</v>
      </c>
      <c r="X2600" s="0" t="str">
        <f aca="false">VLOOKUP($D2600,metadata!$B$2:$Z$451,21,0)</f>
        <v/>
      </c>
      <c r="Y2600" s="0" t="n">
        <f aca="false">VLOOKUP($D2600,metadata!$B$2:$Z$451,22,0)</f>
        <v>57</v>
      </c>
      <c r="Z2600" s="0" t="str">
        <f aca="false">VLOOKUP($D2600,metadata!$B$2:$Z$451,23,0)</f>
        <v/>
      </c>
      <c r="AA2600" s="0" t="str">
        <f aca="false">VLOOKUP($D2600,metadata!$B$2:$Z$451,24,0)</f>
        <v/>
      </c>
      <c r="AB2600" s="0" t="str">
        <f aca="false">VLOOKUP($D2600,metadata!$B$2:$Z$451,25,0)</f>
        <v/>
      </c>
      <c r="AC2600" s="0" t="n">
        <v>14.9960616633524</v>
      </c>
      <c r="AD2600" s="0" t="n">
        <v>-0.281293952180021</v>
      </c>
      <c r="AF2600" s="0" t="n">
        <f aca="false">IF(AE2600="",V2600,AE2600)</f>
        <v>75</v>
      </c>
      <c r="AG2600" s="0" t="n">
        <f aca="false">ROUND(AC2600,1)</f>
        <v>15</v>
      </c>
      <c r="AH2600" s="0" t="n">
        <v>2012</v>
      </c>
      <c r="AI2600" s="0" t="s">
        <v>37</v>
      </c>
      <c r="AJ2600" s="0" t="s">
        <v>37</v>
      </c>
    </row>
    <row r="2601" customFormat="false" ht="13.8" hidden="true" customHeight="false" outlineLevel="0" collapsed="false">
      <c r="C2601" s="0" t="n">
        <v>2611</v>
      </c>
      <c r="D2601" s="3" t="str">
        <f aca="false">VLOOKUP(C2601,$A$1:$B$451,2)</f>
        <v>60-onuma</v>
      </c>
      <c r="E2601" s="0" t="str">
        <f aca="false">VLOOKUP($D2601,metadata!$B$2:$S$451,2,0)</f>
        <v>YOSHIDA, T; KIMURA, MT</v>
      </c>
      <c r="F2601" s="0" t="str">
        <f aca="false">VLOOKUP($D2601,metadata!$B$2:$S$451,3,0)</f>
        <v>RELATION OF THE CIRCADIAN SYSTEM TO THE PHOTOPERIODIC CLOCK IN DROSOPHILA-TRIAURARIA (DIPTERA, DROSOPHILIDAE) - AN APPROACH FROM ANALYSIS OF GEOGRAPHIC-VARIATION</v>
      </c>
      <c r="G2601" s="0" t="str">
        <f aca="false">VLOOKUP($D2601,metadata!$B$2:$S$451,4,0)</f>
        <v>10.1303/aez.29.499</v>
      </c>
      <c r="H2601" s="0" t="str">
        <f aca="false">VLOOKUP($D2601,metadata!$B$2:$S$451,5,0)</f>
        <v>y-ask</v>
      </c>
      <c r="I2601" s="0" t="str">
        <f aca="false">VLOOKUP($D2601,metadata!$B$2:$S$451,6,0)</f>
        <v>a</v>
      </c>
      <c r="J2601" s="0" t="str">
        <f aca="false">VLOOKUP($D2601,metadata!$B$2:$S$451,7,0)</f>
        <v>i</v>
      </c>
      <c r="K2601" s="0" t="n">
        <f aca="false">VLOOKUP($D2601,metadata!$B$2:$S$451,8,0)</f>
        <v>3</v>
      </c>
      <c r="L2601" s="0" t="n">
        <f aca="false">VLOOKUP($D2601,metadata!$B$2:$S$451,9,0)</f>
        <v>11</v>
      </c>
      <c r="M2601" s="0" t="str">
        <f aca="false">VLOOKUP($D2601,metadata!$B$2:$S$451,10,0)</f>
        <v/>
      </c>
      <c r="N2601" s="0" t="str">
        <f aca="false">VLOOKUP($D2601,metadata!$B$2:$S$451,11,0)</f>
        <v>Drosophila triauraria</v>
      </c>
      <c r="O2601" s="0" t="str">
        <f aca="false">VLOOKUP($D2601,metadata!$B$2:$S$451,12,0)</f>
        <v>diptera</v>
      </c>
      <c r="P2601" s="0" t="str">
        <f aca="false">VLOOKUP($D2601,metadata!$B$2:$S$451,13,0)</f>
        <v>onuma</v>
      </c>
      <c r="Q2601" s="0" t="n">
        <f aca="false">VLOOKUP($D2601,metadata!$B$2:$S$451,14,0)</f>
        <v>41.972</v>
      </c>
      <c r="R2601" s="0" t="n">
        <f aca="false">VLOOKUP($D2601,metadata!$B$2:$S$451,15,0)</f>
        <v>140.6691</v>
      </c>
      <c r="S2601" s="0" t="str">
        <f aca="false">VLOOKUP($D2601,metadata!$B$2:$S$451,16,0)</f>
        <v/>
      </c>
      <c r="T2601" s="0" t="str">
        <f aca="false">VLOOKUP($D2601,metadata!$B$2:$S$451,17,0)</f>
        <v/>
      </c>
      <c r="U2601" s="0" t="str">
        <f aca="false">VLOOKUP($D2601,metadata!$B$2:$S$451,18,0)</f>
        <v/>
      </c>
      <c r="V2601" s="0" t="n">
        <f aca="false">VLOOKUP($D2601,metadata!$B$2:$Z$451,19,0)</f>
        <v>50</v>
      </c>
      <c r="W2601" s="0" t="str">
        <f aca="false">VLOOKUP($D2601,metadata!$B$2:$Z$451,20,0)</f>
        <v>global average</v>
      </c>
      <c r="X2601" s="0" t="str">
        <f aca="false">VLOOKUP($D2601,metadata!$B$2:$Z$451,21,0)</f>
        <v/>
      </c>
      <c r="Y2601" s="0" t="n">
        <f aca="false">VLOOKUP($D2601,metadata!$B$2:$Z$451,22,0)</f>
        <v>60</v>
      </c>
      <c r="Z2601" s="0" t="str">
        <f aca="false">VLOOKUP($D2601,metadata!$B$2:$Z$451,23,0)</f>
        <v/>
      </c>
      <c r="AA2601" s="0" t="str">
        <f aca="false">VLOOKUP($D2601,metadata!$B$2:$Z$451,24,0)</f>
        <v>adult</v>
      </c>
      <c r="AB2601" s="0" t="str">
        <f aca="false">VLOOKUP($D2601,metadata!$B$2:$Z$451,25,0)</f>
        <v/>
      </c>
      <c r="AC2601" s="0" t="n">
        <v>1.01729399796541</v>
      </c>
      <c r="AD2601" s="0" t="n">
        <v>90.1536553056639</v>
      </c>
      <c r="AF2601" s="0" t="n">
        <f aca="false">IF(AE2601="",V2601,AE2601)</f>
        <v>50</v>
      </c>
      <c r="AG2601" s="0" t="n">
        <f aca="false">ROUND(AC2601,1)</f>
        <v>1</v>
      </c>
      <c r="AH2601" s="0" t="n">
        <v>1994</v>
      </c>
      <c r="AI2601" s="0" t="s">
        <v>37</v>
      </c>
      <c r="AJ2601" s="0" t="s">
        <v>38</v>
      </c>
    </row>
    <row r="2602" customFormat="false" ht="13.8" hidden="true" customHeight="false" outlineLevel="0" collapsed="false">
      <c r="C2602" s="0" t="n">
        <v>2612</v>
      </c>
      <c r="D2602" s="3" t="str">
        <f aca="false">VLOOKUP(C2602,$A$1:$B$451,2)</f>
        <v>60-onuma</v>
      </c>
      <c r="E2602" s="0" t="str">
        <f aca="false">VLOOKUP($D2602,metadata!$B$2:$S$451,2,0)</f>
        <v>YOSHIDA, T; KIMURA, MT</v>
      </c>
      <c r="F2602" s="0" t="str">
        <f aca="false">VLOOKUP($D2602,metadata!$B$2:$S$451,3,0)</f>
        <v>RELATION OF THE CIRCADIAN SYSTEM TO THE PHOTOPERIODIC CLOCK IN DROSOPHILA-TRIAURARIA (DIPTERA, DROSOPHILIDAE) - AN APPROACH FROM ANALYSIS OF GEOGRAPHIC-VARIATION</v>
      </c>
      <c r="G2602" s="0" t="str">
        <f aca="false">VLOOKUP($D2602,metadata!$B$2:$S$451,4,0)</f>
        <v>10.1303/aez.29.499</v>
      </c>
      <c r="H2602" s="0" t="str">
        <f aca="false">VLOOKUP($D2602,metadata!$B$2:$S$451,5,0)</f>
        <v>y-ask</v>
      </c>
      <c r="I2602" s="0" t="str">
        <f aca="false">VLOOKUP($D2602,metadata!$B$2:$S$451,6,0)</f>
        <v>a</v>
      </c>
      <c r="J2602" s="0" t="str">
        <f aca="false">VLOOKUP($D2602,metadata!$B$2:$S$451,7,0)</f>
        <v>i</v>
      </c>
      <c r="K2602" s="0" t="n">
        <f aca="false">VLOOKUP($D2602,metadata!$B$2:$S$451,8,0)</f>
        <v>3</v>
      </c>
      <c r="L2602" s="0" t="n">
        <f aca="false">VLOOKUP($D2602,metadata!$B$2:$S$451,9,0)</f>
        <v>11</v>
      </c>
      <c r="M2602" s="0" t="str">
        <f aca="false">VLOOKUP($D2602,metadata!$B$2:$S$451,10,0)</f>
        <v/>
      </c>
      <c r="N2602" s="0" t="str">
        <f aca="false">VLOOKUP($D2602,metadata!$B$2:$S$451,11,0)</f>
        <v>Drosophila triauraria</v>
      </c>
      <c r="O2602" s="0" t="str">
        <f aca="false">VLOOKUP($D2602,metadata!$B$2:$S$451,12,0)</f>
        <v>diptera</v>
      </c>
      <c r="P2602" s="0" t="str">
        <f aca="false">VLOOKUP($D2602,metadata!$B$2:$S$451,13,0)</f>
        <v>onuma</v>
      </c>
      <c r="Q2602" s="0" t="n">
        <f aca="false">VLOOKUP($D2602,metadata!$B$2:$S$451,14,0)</f>
        <v>41.972</v>
      </c>
      <c r="R2602" s="0" t="n">
        <f aca="false">VLOOKUP($D2602,metadata!$B$2:$S$451,15,0)</f>
        <v>140.6691</v>
      </c>
      <c r="S2602" s="0" t="str">
        <f aca="false">VLOOKUP($D2602,metadata!$B$2:$S$451,16,0)</f>
        <v/>
      </c>
      <c r="T2602" s="0" t="str">
        <f aca="false">VLOOKUP($D2602,metadata!$B$2:$S$451,17,0)</f>
        <v/>
      </c>
      <c r="U2602" s="0" t="str">
        <f aca="false">VLOOKUP($D2602,metadata!$B$2:$S$451,18,0)</f>
        <v/>
      </c>
      <c r="V2602" s="0" t="n">
        <f aca="false">VLOOKUP($D2602,metadata!$B$2:$Z$451,19,0)</f>
        <v>50</v>
      </c>
      <c r="W2602" s="0" t="str">
        <f aca="false">VLOOKUP($D2602,metadata!$B$2:$Z$451,20,0)</f>
        <v>global average</v>
      </c>
      <c r="X2602" s="0" t="str">
        <f aca="false">VLOOKUP($D2602,metadata!$B$2:$Z$451,21,0)</f>
        <v/>
      </c>
      <c r="Y2602" s="0" t="n">
        <f aca="false">VLOOKUP($D2602,metadata!$B$2:$Z$451,22,0)</f>
        <v>60</v>
      </c>
      <c r="Z2602" s="0" t="str">
        <f aca="false">VLOOKUP($D2602,metadata!$B$2:$Z$451,23,0)</f>
        <v/>
      </c>
      <c r="AA2602" s="0" t="str">
        <f aca="false">VLOOKUP($D2602,metadata!$B$2:$Z$451,24,0)</f>
        <v>adult</v>
      </c>
      <c r="AB2602" s="0" t="str">
        <f aca="false">VLOOKUP($D2602,metadata!$B$2:$Z$451,25,0)</f>
        <v/>
      </c>
      <c r="AC2602" s="0" t="n">
        <v>2.03458799593082</v>
      </c>
      <c r="AD2602" s="0" t="n">
        <v>97.0339293163638</v>
      </c>
      <c r="AF2602" s="0" t="n">
        <f aca="false">IF(AE2602="",V2602,AE2602)</f>
        <v>50</v>
      </c>
      <c r="AG2602" s="0" t="n">
        <f aca="false">ROUND(AC2602,1)</f>
        <v>2</v>
      </c>
      <c r="AH2602" s="0" t="n">
        <v>1994</v>
      </c>
      <c r="AI2602" s="0" t="s">
        <v>37</v>
      </c>
      <c r="AJ2602" s="0" t="s">
        <v>38</v>
      </c>
    </row>
    <row r="2603" customFormat="false" ht="13.8" hidden="true" customHeight="false" outlineLevel="0" collapsed="false">
      <c r="C2603" s="0" t="n">
        <v>2613</v>
      </c>
      <c r="D2603" s="3" t="str">
        <f aca="false">VLOOKUP(C2603,$A$1:$B$451,2)</f>
        <v>60-onuma</v>
      </c>
      <c r="E2603" s="0" t="str">
        <f aca="false">VLOOKUP($D2603,metadata!$B$2:$S$451,2,0)</f>
        <v>YOSHIDA, T; KIMURA, MT</v>
      </c>
      <c r="F2603" s="0" t="str">
        <f aca="false">VLOOKUP($D2603,metadata!$B$2:$S$451,3,0)</f>
        <v>RELATION OF THE CIRCADIAN SYSTEM TO THE PHOTOPERIODIC CLOCK IN DROSOPHILA-TRIAURARIA (DIPTERA, DROSOPHILIDAE) - AN APPROACH FROM ANALYSIS OF GEOGRAPHIC-VARIATION</v>
      </c>
      <c r="G2603" s="0" t="str">
        <f aca="false">VLOOKUP($D2603,metadata!$B$2:$S$451,4,0)</f>
        <v>10.1303/aez.29.499</v>
      </c>
      <c r="H2603" s="0" t="str">
        <f aca="false">VLOOKUP($D2603,metadata!$B$2:$S$451,5,0)</f>
        <v>y-ask</v>
      </c>
      <c r="I2603" s="0" t="str">
        <f aca="false">VLOOKUP($D2603,metadata!$B$2:$S$451,6,0)</f>
        <v>a</v>
      </c>
      <c r="J2603" s="0" t="str">
        <f aca="false">VLOOKUP($D2603,metadata!$B$2:$S$451,7,0)</f>
        <v>i</v>
      </c>
      <c r="K2603" s="0" t="n">
        <f aca="false">VLOOKUP($D2603,metadata!$B$2:$S$451,8,0)</f>
        <v>3</v>
      </c>
      <c r="L2603" s="0" t="n">
        <f aca="false">VLOOKUP($D2603,metadata!$B$2:$S$451,9,0)</f>
        <v>11</v>
      </c>
      <c r="M2603" s="0" t="str">
        <f aca="false">VLOOKUP($D2603,metadata!$B$2:$S$451,10,0)</f>
        <v/>
      </c>
      <c r="N2603" s="0" t="str">
        <f aca="false">VLOOKUP($D2603,metadata!$B$2:$S$451,11,0)</f>
        <v>Drosophila triauraria</v>
      </c>
      <c r="O2603" s="0" t="str">
        <f aca="false">VLOOKUP($D2603,metadata!$B$2:$S$451,12,0)</f>
        <v>diptera</v>
      </c>
      <c r="P2603" s="0" t="str">
        <f aca="false">VLOOKUP($D2603,metadata!$B$2:$S$451,13,0)</f>
        <v>onuma</v>
      </c>
      <c r="Q2603" s="0" t="n">
        <f aca="false">VLOOKUP($D2603,metadata!$B$2:$S$451,14,0)</f>
        <v>41.972</v>
      </c>
      <c r="R2603" s="0" t="n">
        <f aca="false">VLOOKUP($D2603,metadata!$B$2:$S$451,15,0)</f>
        <v>140.6691</v>
      </c>
      <c r="S2603" s="0" t="str">
        <f aca="false">VLOOKUP($D2603,metadata!$B$2:$S$451,16,0)</f>
        <v/>
      </c>
      <c r="T2603" s="0" t="str">
        <f aca="false">VLOOKUP($D2603,metadata!$B$2:$S$451,17,0)</f>
        <v/>
      </c>
      <c r="U2603" s="0" t="str">
        <f aca="false">VLOOKUP($D2603,metadata!$B$2:$S$451,18,0)</f>
        <v/>
      </c>
      <c r="V2603" s="0" t="n">
        <f aca="false">VLOOKUP($D2603,metadata!$B$2:$Z$451,19,0)</f>
        <v>50</v>
      </c>
      <c r="W2603" s="0" t="str">
        <f aca="false">VLOOKUP($D2603,metadata!$B$2:$Z$451,20,0)</f>
        <v>global average</v>
      </c>
      <c r="X2603" s="0" t="str">
        <f aca="false">VLOOKUP($D2603,metadata!$B$2:$Z$451,21,0)</f>
        <v/>
      </c>
      <c r="Y2603" s="0" t="n">
        <f aca="false">VLOOKUP($D2603,metadata!$B$2:$Z$451,22,0)</f>
        <v>60</v>
      </c>
      <c r="Z2603" s="0" t="str">
        <f aca="false">VLOOKUP($D2603,metadata!$B$2:$Z$451,23,0)</f>
        <v/>
      </c>
      <c r="AA2603" s="0" t="str">
        <f aca="false">VLOOKUP($D2603,metadata!$B$2:$Z$451,24,0)</f>
        <v>adult</v>
      </c>
      <c r="AB2603" s="0" t="str">
        <f aca="false">VLOOKUP($D2603,metadata!$B$2:$Z$451,25,0)</f>
        <v/>
      </c>
      <c r="AC2603" s="0" t="n">
        <v>4.04883011190233</v>
      </c>
      <c r="AD2603" s="0" t="n">
        <v>100.182051713664</v>
      </c>
      <c r="AF2603" s="0" t="n">
        <f aca="false">IF(AE2603="",V2603,AE2603)</f>
        <v>50</v>
      </c>
      <c r="AG2603" s="0" t="n">
        <f aca="false">ROUND(AC2603,1)</f>
        <v>4</v>
      </c>
      <c r="AH2603" s="0" t="n">
        <v>1994</v>
      </c>
      <c r="AI2603" s="0" t="s">
        <v>37</v>
      </c>
      <c r="AJ2603" s="0" t="s">
        <v>38</v>
      </c>
    </row>
    <row r="2604" customFormat="false" ht="13.8" hidden="true" customHeight="false" outlineLevel="0" collapsed="false">
      <c r="C2604" s="0" t="n">
        <v>2614</v>
      </c>
      <c r="D2604" s="3" t="str">
        <f aca="false">VLOOKUP(C2604,$A$1:$B$451,2)</f>
        <v>60-onuma</v>
      </c>
      <c r="E2604" s="0" t="str">
        <f aca="false">VLOOKUP($D2604,metadata!$B$2:$S$451,2,0)</f>
        <v>YOSHIDA, T; KIMURA, MT</v>
      </c>
      <c r="F2604" s="0" t="str">
        <f aca="false">VLOOKUP($D2604,metadata!$B$2:$S$451,3,0)</f>
        <v>RELATION OF THE CIRCADIAN SYSTEM TO THE PHOTOPERIODIC CLOCK IN DROSOPHILA-TRIAURARIA (DIPTERA, DROSOPHILIDAE) - AN APPROACH FROM ANALYSIS OF GEOGRAPHIC-VARIATION</v>
      </c>
      <c r="G2604" s="0" t="str">
        <f aca="false">VLOOKUP($D2604,metadata!$B$2:$S$451,4,0)</f>
        <v>10.1303/aez.29.499</v>
      </c>
      <c r="H2604" s="0" t="str">
        <f aca="false">VLOOKUP($D2604,metadata!$B$2:$S$451,5,0)</f>
        <v>y-ask</v>
      </c>
      <c r="I2604" s="0" t="str">
        <f aca="false">VLOOKUP($D2604,metadata!$B$2:$S$451,6,0)</f>
        <v>a</v>
      </c>
      <c r="J2604" s="0" t="str">
        <f aca="false">VLOOKUP($D2604,metadata!$B$2:$S$451,7,0)</f>
        <v>i</v>
      </c>
      <c r="K2604" s="0" t="n">
        <f aca="false">VLOOKUP($D2604,metadata!$B$2:$S$451,8,0)</f>
        <v>3</v>
      </c>
      <c r="L2604" s="0" t="n">
        <f aca="false">VLOOKUP($D2604,metadata!$B$2:$S$451,9,0)</f>
        <v>11</v>
      </c>
      <c r="M2604" s="0" t="str">
        <f aca="false">VLOOKUP($D2604,metadata!$B$2:$S$451,10,0)</f>
        <v/>
      </c>
      <c r="N2604" s="0" t="str">
        <f aca="false">VLOOKUP($D2604,metadata!$B$2:$S$451,11,0)</f>
        <v>Drosophila triauraria</v>
      </c>
      <c r="O2604" s="0" t="str">
        <f aca="false">VLOOKUP($D2604,metadata!$B$2:$S$451,12,0)</f>
        <v>diptera</v>
      </c>
      <c r="P2604" s="0" t="str">
        <f aca="false">VLOOKUP($D2604,metadata!$B$2:$S$451,13,0)</f>
        <v>onuma</v>
      </c>
      <c r="Q2604" s="0" t="n">
        <f aca="false">VLOOKUP($D2604,metadata!$B$2:$S$451,14,0)</f>
        <v>41.972</v>
      </c>
      <c r="R2604" s="0" t="n">
        <f aca="false">VLOOKUP($D2604,metadata!$B$2:$S$451,15,0)</f>
        <v>140.6691</v>
      </c>
      <c r="S2604" s="0" t="str">
        <f aca="false">VLOOKUP($D2604,metadata!$B$2:$S$451,16,0)</f>
        <v/>
      </c>
      <c r="T2604" s="0" t="str">
        <f aca="false">VLOOKUP($D2604,metadata!$B$2:$S$451,17,0)</f>
        <v/>
      </c>
      <c r="U2604" s="0" t="str">
        <f aca="false">VLOOKUP($D2604,metadata!$B$2:$S$451,18,0)</f>
        <v/>
      </c>
      <c r="V2604" s="0" t="n">
        <f aca="false">VLOOKUP($D2604,metadata!$B$2:$Z$451,19,0)</f>
        <v>50</v>
      </c>
      <c r="W2604" s="0" t="str">
        <f aca="false">VLOOKUP($D2604,metadata!$B$2:$Z$451,20,0)</f>
        <v>global average</v>
      </c>
      <c r="X2604" s="0" t="str">
        <f aca="false">VLOOKUP($D2604,metadata!$B$2:$Z$451,21,0)</f>
        <v/>
      </c>
      <c r="Y2604" s="0" t="n">
        <f aca="false">VLOOKUP($D2604,metadata!$B$2:$Z$451,22,0)</f>
        <v>60</v>
      </c>
      <c r="Z2604" s="0" t="str">
        <f aca="false">VLOOKUP($D2604,metadata!$B$2:$Z$451,23,0)</f>
        <v/>
      </c>
      <c r="AA2604" s="0" t="str">
        <f aca="false">VLOOKUP($D2604,metadata!$B$2:$Z$451,24,0)</f>
        <v>adult</v>
      </c>
      <c r="AB2604" s="0" t="str">
        <f aca="false">VLOOKUP($D2604,metadata!$B$2:$Z$451,25,0)</f>
        <v/>
      </c>
      <c r="AC2604" s="0" t="n">
        <v>6.02238046795523</v>
      </c>
      <c r="AD2604" s="0" t="n">
        <v>100.270790488667</v>
      </c>
      <c r="AF2604" s="0" t="n">
        <f aca="false">IF(AE2604="",V2604,AE2604)</f>
        <v>50</v>
      </c>
      <c r="AG2604" s="0" t="n">
        <f aca="false">ROUND(AC2604,1)</f>
        <v>6</v>
      </c>
      <c r="AH2604" s="0" t="n">
        <v>1994</v>
      </c>
      <c r="AI2604" s="0" t="s">
        <v>37</v>
      </c>
      <c r="AJ2604" s="0" t="s">
        <v>38</v>
      </c>
    </row>
    <row r="2605" customFormat="false" ht="13.8" hidden="true" customHeight="false" outlineLevel="0" collapsed="false">
      <c r="C2605" s="0" t="n">
        <v>2615</v>
      </c>
      <c r="D2605" s="3" t="str">
        <f aca="false">VLOOKUP(C2605,$A$1:$B$451,2)</f>
        <v>60-onuma</v>
      </c>
      <c r="E2605" s="0" t="str">
        <f aca="false">VLOOKUP($D2605,metadata!$B$2:$S$451,2,0)</f>
        <v>YOSHIDA, T; KIMURA, MT</v>
      </c>
      <c r="F2605" s="0" t="str">
        <f aca="false">VLOOKUP($D2605,metadata!$B$2:$S$451,3,0)</f>
        <v>RELATION OF THE CIRCADIAN SYSTEM TO THE PHOTOPERIODIC CLOCK IN DROSOPHILA-TRIAURARIA (DIPTERA, DROSOPHILIDAE) - AN APPROACH FROM ANALYSIS OF GEOGRAPHIC-VARIATION</v>
      </c>
      <c r="G2605" s="0" t="str">
        <f aca="false">VLOOKUP($D2605,metadata!$B$2:$S$451,4,0)</f>
        <v>10.1303/aez.29.499</v>
      </c>
      <c r="H2605" s="0" t="str">
        <f aca="false">VLOOKUP($D2605,metadata!$B$2:$S$451,5,0)</f>
        <v>y-ask</v>
      </c>
      <c r="I2605" s="0" t="str">
        <f aca="false">VLOOKUP($D2605,metadata!$B$2:$S$451,6,0)</f>
        <v>a</v>
      </c>
      <c r="J2605" s="0" t="str">
        <f aca="false">VLOOKUP($D2605,metadata!$B$2:$S$451,7,0)</f>
        <v>i</v>
      </c>
      <c r="K2605" s="0" t="n">
        <f aca="false">VLOOKUP($D2605,metadata!$B$2:$S$451,8,0)</f>
        <v>3</v>
      </c>
      <c r="L2605" s="0" t="n">
        <f aca="false">VLOOKUP($D2605,metadata!$B$2:$S$451,9,0)</f>
        <v>11</v>
      </c>
      <c r="M2605" s="0" t="str">
        <f aca="false">VLOOKUP($D2605,metadata!$B$2:$S$451,10,0)</f>
        <v/>
      </c>
      <c r="N2605" s="0" t="str">
        <f aca="false">VLOOKUP($D2605,metadata!$B$2:$S$451,11,0)</f>
        <v>Drosophila triauraria</v>
      </c>
      <c r="O2605" s="0" t="str">
        <f aca="false">VLOOKUP($D2605,metadata!$B$2:$S$451,12,0)</f>
        <v>diptera</v>
      </c>
      <c r="P2605" s="0" t="str">
        <f aca="false">VLOOKUP($D2605,metadata!$B$2:$S$451,13,0)</f>
        <v>onuma</v>
      </c>
      <c r="Q2605" s="0" t="n">
        <f aca="false">VLOOKUP($D2605,metadata!$B$2:$S$451,14,0)</f>
        <v>41.972</v>
      </c>
      <c r="R2605" s="0" t="n">
        <f aca="false">VLOOKUP($D2605,metadata!$B$2:$S$451,15,0)</f>
        <v>140.6691</v>
      </c>
      <c r="S2605" s="0" t="str">
        <f aca="false">VLOOKUP($D2605,metadata!$B$2:$S$451,16,0)</f>
        <v/>
      </c>
      <c r="T2605" s="0" t="str">
        <f aca="false">VLOOKUP($D2605,metadata!$B$2:$S$451,17,0)</f>
        <v/>
      </c>
      <c r="U2605" s="0" t="str">
        <f aca="false">VLOOKUP($D2605,metadata!$B$2:$S$451,18,0)</f>
        <v/>
      </c>
      <c r="V2605" s="0" t="n">
        <f aca="false">VLOOKUP($D2605,metadata!$B$2:$Z$451,19,0)</f>
        <v>50</v>
      </c>
      <c r="W2605" s="0" t="str">
        <f aca="false">VLOOKUP($D2605,metadata!$B$2:$Z$451,20,0)</f>
        <v>global average</v>
      </c>
      <c r="X2605" s="0" t="str">
        <f aca="false">VLOOKUP($D2605,metadata!$B$2:$Z$451,21,0)</f>
        <v/>
      </c>
      <c r="Y2605" s="0" t="n">
        <f aca="false">VLOOKUP($D2605,metadata!$B$2:$Z$451,22,0)</f>
        <v>60</v>
      </c>
      <c r="Z2605" s="0" t="str">
        <f aca="false">VLOOKUP($D2605,metadata!$B$2:$Z$451,23,0)</f>
        <v/>
      </c>
      <c r="AA2605" s="0" t="str">
        <f aca="false">VLOOKUP($D2605,metadata!$B$2:$Z$451,24,0)</f>
        <v>adult</v>
      </c>
      <c r="AB2605" s="0" t="str">
        <f aca="false">VLOOKUP($D2605,metadata!$B$2:$Z$451,25,0)</f>
        <v/>
      </c>
      <c r="AC2605" s="0" t="n">
        <v>10.0305188199389</v>
      </c>
      <c r="AD2605" s="0" t="n">
        <v>100.091300306651</v>
      </c>
      <c r="AF2605" s="0" t="n">
        <f aca="false">IF(AE2605="",V2605,AE2605)</f>
        <v>50</v>
      </c>
      <c r="AG2605" s="0" t="n">
        <f aca="false">ROUND(AC2605,1)</f>
        <v>10</v>
      </c>
      <c r="AH2605" s="0" t="n">
        <v>1994</v>
      </c>
      <c r="AI2605" s="0" t="s">
        <v>37</v>
      </c>
      <c r="AJ2605" s="0" t="s">
        <v>38</v>
      </c>
    </row>
    <row r="2606" customFormat="false" ht="13.8" hidden="true" customHeight="false" outlineLevel="0" collapsed="false">
      <c r="C2606" s="0" t="n">
        <v>2616</v>
      </c>
      <c r="D2606" s="3" t="str">
        <f aca="false">VLOOKUP(C2606,$A$1:$B$451,2)</f>
        <v>60-onuma</v>
      </c>
      <c r="E2606" s="0" t="str">
        <f aca="false">VLOOKUP($D2606,metadata!$B$2:$S$451,2,0)</f>
        <v>YOSHIDA, T; KIMURA, MT</v>
      </c>
      <c r="F2606" s="0" t="str">
        <f aca="false">VLOOKUP($D2606,metadata!$B$2:$S$451,3,0)</f>
        <v>RELATION OF THE CIRCADIAN SYSTEM TO THE PHOTOPERIODIC CLOCK IN DROSOPHILA-TRIAURARIA (DIPTERA, DROSOPHILIDAE) - AN APPROACH FROM ANALYSIS OF GEOGRAPHIC-VARIATION</v>
      </c>
      <c r="G2606" s="0" t="str">
        <f aca="false">VLOOKUP($D2606,metadata!$B$2:$S$451,4,0)</f>
        <v>10.1303/aez.29.499</v>
      </c>
      <c r="H2606" s="0" t="str">
        <f aca="false">VLOOKUP($D2606,metadata!$B$2:$S$451,5,0)</f>
        <v>y-ask</v>
      </c>
      <c r="I2606" s="0" t="str">
        <f aca="false">VLOOKUP($D2606,metadata!$B$2:$S$451,6,0)</f>
        <v>a</v>
      </c>
      <c r="J2606" s="0" t="str">
        <f aca="false">VLOOKUP($D2606,metadata!$B$2:$S$451,7,0)</f>
        <v>i</v>
      </c>
      <c r="K2606" s="0" t="n">
        <f aca="false">VLOOKUP($D2606,metadata!$B$2:$S$451,8,0)</f>
        <v>3</v>
      </c>
      <c r="L2606" s="0" t="n">
        <f aca="false">VLOOKUP($D2606,metadata!$B$2:$S$451,9,0)</f>
        <v>11</v>
      </c>
      <c r="M2606" s="0" t="str">
        <f aca="false">VLOOKUP($D2606,metadata!$B$2:$S$451,10,0)</f>
        <v/>
      </c>
      <c r="N2606" s="0" t="str">
        <f aca="false">VLOOKUP($D2606,metadata!$B$2:$S$451,11,0)</f>
        <v>Drosophila triauraria</v>
      </c>
      <c r="O2606" s="0" t="str">
        <f aca="false">VLOOKUP($D2606,metadata!$B$2:$S$451,12,0)</f>
        <v>diptera</v>
      </c>
      <c r="P2606" s="0" t="str">
        <f aca="false">VLOOKUP($D2606,metadata!$B$2:$S$451,13,0)</f>
        <v>onuma</v>
      </c>
      <c r="Q2606" s="0" t="n">
        <f aca="false">VLOOKUP($D2606,metadata!$B$2:$S$451,14,0)</f>
        <v>41.972</v>
      </c>
      <c r="R2606" s="0" t="n">
        <f aca="false">VLOOKUP($D2606,metadata!$B$2:$S$451,15,0)</f>
        <v>140.6691</v>
      </c>
      <c r="S2606" s="0" t="str">
        <f aca="false">VLOOKUP($D2606,metadata!$B$2:$S$451,16,0)</f>
        <v/>
      </c>
      <c r="T2606" s="0" t="str">
        <f aca="false">VLOOKUP($D2606,metadata!$B$2:$S$451,17,0)</f>
        <v/>
      </c>
      <c r="U2606" s="0" t="str">
        <f aca="false">VLOOKUP($D2606,metadata!$B$2:$S$451,18,0)</f>
        <v/>
      </c>
      <c r="V2606" s="0" t="n">
        <f aca="false">VLOOKUP($D2606,metadata!$B$2:$Z$451,19,0)</f>
        <v>50</v>
      </c>
      <c r="W2606" s="0" t="str">
        <f aca="false">VLOOKUP($D2606,metadata!$B$2:$Z$451,20,0)</f>
        <v>global average</v>
      </c>
      <c r="X2606" s="0" t="str">
        <f aca="false">VLOOKUP($D2606,metadata!$B$2:$Z$451,21,0)</f>
        <v/>
      </c>
      <c r="Y2606" s="0" t="n">
        <f aca="false">VLOOKUP($D2606,metadata!$B$2:$Z$451,22,0)</f>
        <v>60</v>
      </c>
      <c r="Z2606" s="0" t="str">
        <f aca="false">VLOOKUP($D2606,metadata!$B$2:$Z$451,23,0)</f>
        <v/>
      </c>
      <c r="AA2606" s="0" t="str">
        <f aca="false">VLOOKUP($D2606,metadata!$B$2:$Z$451,24,0)</f>
        <v>adult</v>
      </c>
      <c r="AB2606" s="0" t="str">
        <f aca="false">VLOOKUP($D2606,metadata!$B$2:$Z$451,25,0)</f>
        <v/>
      </c>
      <c r="AC2606" s="0" t="n">
        <v>11.0478128179043</v>
      </c>
      <c r="AD2606" s="0" t="n">
        <v>96.7197757562007</v>
      </c>
      <c r="AF2606" s="0" t="n">
        <f aca="false">IF(AE2606="",V2606,AE2606)</f>
        <v>50</v>
      </c>
      <c r="AG2606" s="0" t="n">
        <f aca="false">ROUND(AC2606,1)</f>
        <v>11</v>
      </c>
      <c r="AH2606" s="0" t="n">
        <v>1994</v>
      </c>
      <c r="AI2606" s="0" t="s">
        <v>37</v>
      </c>
      <c r="AJ2606" s="0" t="s">
        <v>38</v>
      </c>
    </row>
    <row r="2607" customFormat="false" ht="13.8" hidden="true" customHeight="false" outlineLevel="0" collapsed="false">
      <c r="C2607" s="0" t="n">
        <v>2617</v>
      </c>
      <c r="D2607" s="3" t="str">
        <f aca="false">VLOOKUP(C2607,$A$1:$B$451,2)</f>
        <v>60-onuma</v>
      </c>
      <c r="E2607" s="0" t="str">
        <f aca="false">VLOOKUP($D2607,metadata!$B$2:$S$451,2,0)</f>
        <v>YOSHIDA, T; KIMURA, MT</v>
      </c>
      <c r="F2607" s="0" t="str">
        <f aca="false">VLOOKUP($D2607,metadata!$B$2:$S$451,3,0)</f>
        <v>RELATION OF THE CIRCADIAN SYSTEM TO THE PHOTOPERIODIC CLOCK IN DROSOPHILA-TRIAURARIA (DIPTERA, DROSOPHILIDAE) - AN APPROACH FROM ANALYSIS OF GEOGRAPHIC-VARIATION</v>
      </c>
      <c r="G2607" s="0" t="str">
        <f aca="false">VLOOKUP($D2607,metadata!$B$2:$S$451,4,0)</f>
        <v>10.1303/aez.29.499</v>
      </c>
      <c r="H2607" s="0" t="str">
        <f aca="false">VLOOKUP($D2607,metadata!$B$2:$S$451,5,0)</f>
        <v>y-ask</v>
      </c>
      <c r="I2607" s="0" t="str">
        <f aca="false">VLOOKUP($D2607,metadata!$B$2:$S$451,6,0)</f>
        <v>a</v>
      </c>
      <c r="J2607" s="0" t="str">
        <f aca="false">VLOOKUP($D2607,metadata!$B$2:$S$451,7,0)</f>
        <v>i</v>
      </c>
      <c r="K2607" s="0" t="n">
        <f aca="false">VLOOKUP($D2607,metadata!$B$2:$S$451,8,0)</f>
        <v>3</v>
      </c>
      <c r="L2607" s="0" t="n">
        <f aca="false">VLOOKUP($D2607,metadata!$B$2:$S$451,9,0)</f>
        <v>11</v>
      </c>
      <c r="M2607" s="0" t="str">
        <f aca="false">VLOOKUP($D2607,metadata!$B$2:$S$451,10,0)</f>
        <v/>
      </c>
      <c r="N2607" s="0" t="str">
        <f aca="false">VLOOKUP($D2607,metadata!$B$2:$S$451,11,0)</f>
        <v>Drosophila triauraria</v>
      </c>
      <c r="O2607" s="0" t="str">
        <f aca="false">VLOOKUP($D2607,metadata!$B$2:$S$451,12,0)</f>
        <v>diptera</v>
      </c>
      <c r="P2607" s="0" t="str">
        <f aca="false">VLOOKUP($D2607,metadata!$B$2:$S$451,13,0)</f>
        <v>onuma</v>
      </c>
      <c r="Q2607" s="0" t="n">
        <f aca="false">VLOOKUP($D2607,metadata!$B$2:$S$451,14,0)</f>
        <v>41.972</v>
      </c>
      <c r="R2607" s="0" t="n">
        <f aca="false">VLOOKUP($D2607,metadata!$B$2:$S$451,15,0)</f>
        <v>140.6691</v>
      </c>
      <c r="S2607" s="0" t="str">
        <f aca="false">VLOOKUP($D2607,metadata!$B$2:$S$451,16,0)</f>
        <v/>
      </c>
      <c r="T2607" s="0" t="str">
        <f aca="false">VLOOKUP($D2607,metadata!$B$2:$S$451,17,0)</f>
        <v/>
      </c>
      <c r="U2607" s="0" t="str">
        <f aca="false">VLOOKUP($D2607,metadata!$B$2:$S$451,18,0)</f>
        <v/>
      </c>
      <c r="V2607" s="0" t="n">
        <f aca="false">VLOOKUP($D2607,metadata!$B$2:$Z$451,19,0)</f>
        <v>50</v>
      </c>
      <c r="W2607" s="0" t="str">
        <f aca="false">VLOOKUP($D2607,metadata!$B$2:$Z$451,20,0)</f>
        <v>global average</v>
      </c>
      <c r="X2607" s="0" t="str">
        <f aca="false">VLOOKUP($D2607,metadata!$B$2:$Z$451,21,0)</f>
        <v/>
      </c>
      <c r="Y2607" s="0" t="n">
        <f aca="false">VLOOKUP($D2607,metadata!$B$2:$Z$451,22,0)</f>
        <v>60</v>
      </c>
      <c r="Z2607" s="0" t="str">
        <f aca="false">VLOOKUP($D2607,metadata!$B$2:$Z$451,23,0)</f>
        <v/>
      </c>
      <c r="AA2607" s="0" t="str">
        <f aca="false">VLOOKUP($D2607,metadata!$B$2:$Z$451,24,0)</f>
        <v>adult</v>
      </c>
      <c r="AB2607" s="0" t="str">
        <f aca="false">VLOOKUP($D2607,metadata!$B$2:$Z$451,25,0)</f>
        <v/>
      </c>
      <c r="AC2607" s="0" t="n">
        <v>12.0244150559511</v>
      </c>
      <c r="AD2607" s="0" t="n">
        <v>89.9291553532352</v>
      </c>
      <c r="AF2607" s="0" t="n">
        <f aca="false">IF(AE2607="",V2607,AE2607)</f>
        <v>50</v>
      </c>
      <c r="AG2607" s="0" t="n">
        <f aca="false">ROUND(AC2607,1)</f>
        <v>12</v>
      </c>
      <c r="AH2607" s="0" t="n">
        <v>1994</v>
      </c>
      <c r="AI2607" s="0" t="s">
        <v>37</v>
      </c>
      <c r="AJ2607" s="0" t="s">
        <v>38</v>
      </c>
    </row>
    <row r="2608" customFormat="false" ht="13.8" hidden="true" customHeight="false" outlineLevel="0" collapsed="false">
      <c r="C2608" s="0" t="n">
        <v>2618</v>
      </c>
      <c r="D2608" s="3" t="str">
        <f aca="false">VLOOKUP(C2608,$A$1:$B$451,2)</f>
        <v>60-onuma</v>
      </c>
      <c r="E2608" s="0" t="str">
        <f aca="false">VLOOKUP($D2608,metadata!$B$2:$S$451,2,0)</f>
        <v>YOSHIDA, T; KIMURA, MT</v>
      </c>
      <c r="F2608" s="0" t="str">
        <f aca="false">VLOOKUP($D2608,metadata!$B$2:$S$451,3,0)</f>
        <v>RELATION OF THE CIRCADIAN SYSTEM TO THE PHOTOPERIODIC CLOCK IN DROSOPHILA-TRIAURARIA (DIPTERA, DROSOPHILIDAE) - AN APPROACH FROM ANALYSIS OF GEOGRAPHIC-VARIATION</v>
      </c>
      <c r="G2608" s="0" t="str">
        <f aca="false">VLOOKUP($D2608,metadata!$B$2:$S$451,4,0)</f>
        <v>10.1303/aez.29.499</v>
      </c>
      <c r="H2608" s="0" t="str">
        <f aca="false">VLOOKUP($D2608,metadata!$B$2:$S$451,5,0)</f>
        <v>y-ask</v>
      </c>
      <c r="I2608" s="0" t="str">
        <f aca="false">VLOOKUP($D2608,metadata!$B$2:$S$451,6,0)</f>
        <v>a</v>
      </c>
      <c r="J2608" s="0" t="str">
        <f aca="false">VLOOKUP($D2608,metadata!$B$2:$S$451,7,0)</f>
        <v>i</v>
      </c>
      <c r="K2608" s="0" t="n">
        <f aca="false">VLOOKUP($D2608,metadata!$B$2:$S$451,8,0)</f>
        <v>3</v>
      </c>
      <c r="L2608" s="0" t="n">
        <f aca="false">VLOOKUP($D2608,metadata!$B$2:$S$451,9,0)</f>
        <v>11</v>
      </c>
      <c r="M2608" s="0" t="str">
        <f aca="false">VLOOKUP($D2608,metadata!$B$2:$S$451,10,0)</f>
        <v/>
      </c>
      <c r="N2608" s="0" t="str">
        <f aca="false">VLOOKUP($D2608,metadata!$B$2:$S$451,11,0)</f>
        <v>Drosophila triauraria</v>
      </c>
      <c r="O2608" s="0" t="str">
        <f aca="false">VLOOKUP($D2608,metadata!$B$2:$S$451,12,0)</f>
        <v>diptera</v>
      </c>
      <c r="P2608" s="0" t="str">
        <f aca="false">VLOOKUP($D2608,metadata!$B$2:$S$451,13,0)</f>
        <v>onuma</v>
      </c>
      <c r="Q2608" s="0" t="n">
        <f aca="false">VLOOKUP($D2608,metadata!$B$2:$S$451,14,0)</f>
        <v>41.972</v>
      </c>
      <c r="R2608" s="0" t="n">
        <f aca="false">VLOOKUP($D2608,metadata!$B$2:$S$451,15,0)</f>
        <v>140.6691</v>
      </c>
      <c r="S2608" s="0" t="str">
        <f aca="false">VLOOKUP($D2608,metadata!$B$2:$S$451,16,0)</f>
        <v/>
      </c>
      <c r="T2608" s="0" t="str">
        <f aca="false">VLOOKUP($D2608,metadata!$B$2:$S$451,17,0)</f>
        <v/>
      </c>
      <c r="U2608" s="0" t="str">
        <f aca="false">VLOOKUP($D2608,metadata!$B$2:$S$451,18,0)</f>
        <v/>
      </c>
      <c r="V2608" s="0" t="n">
        <f aca="false">VLOOKUP($D2608,metadata!$B$2:$Z$451,19,0)</f>
        <v>50</v>
      </c>
      <c r="W2608" s="0" t="str">
        <f aca="false">VLOOKUP($D2608,metadata!$B$2:$Z$451,20,0)</f>
        <v>global average</v>
      </c>
      <c r="X2608" s="0" t="str">
        <f aca="false">VLOOKUP($D2608,metadata!$B$2:$Z$451,21,0)</f>
        <v/>
      </c>
      <c r="Y2608" s="0" t="n">
        <f aca="false">VLOOKUP($D2608,metadata!$B$2:$Z$451,22,0)</f>
        <v>60</v>
      </c>
      <c r="Z2608" s="0" t="str">
        <f aca="false">VLOOKUP($D2608,metadata!$B$2:$Z$451,23,0)</f>
        <v/>
      </c>
      <c r="AA2608" s="0" t="str">
        <f aca="false">VLOOKUP($D2608,metadata!$B$2:$Z$451,24,0)</f>
        <v>adult</v>
      </c>
      <c r="AB2608" s="0" t="str">
        <f aca="false">VLOOKUP($D2608,metadata!$B$2:$Z$451,25,0)</f>
        <v/>
      </c>
      <c r="AC2608" s="0" t="n">
        <v>13.0213631739572</v>
      </c>
      <c r="AD2608" s="0" t="n">
        <v>52.3840540995484</v>
      </c>
      <c r="AF2608" s="0" t="n">
        <f aca="false">IF(AE2608="",V2608,AE2608)</f>
        <v>50</v>
      </c>
      <c r="AG2608" s="0" t="n">
        <f aca="false">ROUND(AC2608,1)</f>
        <v>13</v>
      </c>
      <c r="AH2608" s="0" t="n">
        <v>1994</v>
      </c>
      <c r="AI2608" s="0" t="s">
        <v>37</v>
      </c>
      <c r="AJ2608" s="0" t="s">
        <v>38</v>
      </c>
    </row>
    <row r="2609" customFormat="false" ht="13.8" hidden="true" customHeight="false" outlineLevel="0" collapsed="false">
      <c r="C2609" s="0" t="n">
        <v>2619</v>
      </c>
      <c r="D2609" s="3" t="str">
        <f aca="false">VLOOKUP(C2609,$A$1:$B$451,2)</f>
        <v>60-onuma</v>
      </c>
      <c r="E2609" s="0" t="str">
        <f aca="false">VLOOKUP($D2609,metadata!$B$2:$S$451,2,0)</f>
        <v>YOSHIDA, T; KIMURA, MT</v>
      </c>
      <c r="F2609" s="0" t="str">
        <f aca="false">VLOOKUP($D2609,metadata!$B$2:$S$451,3,0)</f>
        <v>RELATION OF THE CIRCADIAN SYSTEM TO THE PHOTOPERIODIC CLOCK IN DROSOPHILA-TRIAURARIA (DIPTERA, DROSOPHILIDAE) - AN APPROACH FROM ANALYSIS OF GEOGRAPHIC-VARIATION</v>
      </c>
      <c r="G2609" s="0" t="str">
        <f aca="false">VLOOKUP($D2609,metadata!$B$2:$S$451,4,0)</f>
        <v>10.1303/aez.29.499</v>
      </c>
      <c r="H2609" s="0" t="str">
        <f aca="false">VLOOKUP($D2609,metadata!$B$2:$S$451,5,0)</f>
        <v>y-ask</v>
      </c>
      <c r="I2609" s="0" t="str">
        <f aca="false">VLOOKUP($D2609,metadata!$B$2:$S$451,6,0)</f>
        <v>a</v>
      </c>
      <c r="J2609" s="0" t="str">
        <f aca="false">VLOOKUP($D2609,metadata!$B$2:$S$451,7,0)</f>
        <v>i</v>
      </c>
      <c r="K2609" s="0" t="n">
        <f aca="false">VLOOKUP($D2609,metadata!$B$2:$S$451,8,0)</f>
        <v>3</v>
      </c>
      <c r="L2609" s="0" t="n">
        <f aca="false">VLOOKUP($D2609,metadata!$B$2:$S$451,9,0)</f>
        <v>11</v>
      </c>
      <c r="M2609" s="0" t="str">
        <f aca="false">VLOOKUP($D2609,metadata!$B$2:$S$451,10,0)</f>
        <v/>
      </c>
      <c r="N2609" s="0" t="str">
        <f aca="false">VLOOKUP($D2609,metadata!$B$2:$S$451,11,0)</f>
        <v>Drosophila triauraria</v>
      </c>
      <c r="O2609" s="0" t="str">
        <f aca="false">VLOOKUP($D2609,metadata!$B$2:$S$451,12,0)</f>
        <v>diptera</v>
      </c>
      <c r="P2609" s="0" t="str">
        <f aca="false">VLOOKUP($D2609,metadata!$B$2:$S$451,13,0)</f>
        <v>onuma</v>
      </c>
      <c r="Q2609" s="0" t="n">
        <f aca="false">VLOOKUP($D2609,metadata!$B$2:$S$451,14,0)</f>
        <v>41.972</v>
      </c>
      <c r="R2609" s="0" t="n">
        <f aca="false">VLOOKUP($D2609,metadata!$B$2:$S$451,15,0)</f>
        <v>140.6691</v>
      </c>
      <c r="S2609" s="0" t="str">
        <f aca="false">VLOOKUP($D2609,metadata!$B$2:$S$451,16,0)</f>
        <v/>
      </c>
      <c r="T2609" s="0" t="str">
        <f aca="false">VLOOKUP($D2609,metadata!$B$2:$S$451,17,0)</f>
        <v/>
      </c>
      <c r="U2609" s="0" t="str">
        <f aca="false">VLOOKUP($D2609,metadata!$B$2:$S$451,18,0)</f>
        <v/>
      </c>
      <c r="V2609" s="0" t="n">
        <f aca="false">VLOOKUP($D2609,metadata!$B$2:$Z$451,19,0)</f>
        <v>50</v>
      </c>
      <c r="W2609" s="0" t="str">
        <f aca="false">VLOOKUP($D2609,metadata!$B$2:$Z$451,20,0)</f>
        <v>global average</v>
      </c>
      <c r="X2609" s="0" t="str">
        <f aca="false">VLOOKUP($D2609,metadata!$B$2:$Z$451,21,0)</f>
        <v/>
      </c>
      <c r="Y2609" s="0" t="n">
        <f aca="false">VLOOKUP($D2609,metadata!$B$2:$Z$451,22,0)</f>
        <v>60</v>
      </c>
      <c r="Z2609" s="0" t="str">
        <f aca="false">VLOOKUP($D2609,metadata!$B$2:$Z$451,23,0)</f>
        <v/>
      </c>
      <c r="AA2609" s="0" t="str">
        <f aca="false">VLOOKUP($D2609,metadata!$B$2:$Z$451,24,0)</f>
        <v>adult</v>
      </c>
      <c r="AB2609" s="0" t="str">
        <f aca="false">VLOOKUP($D2609,metadata!$B$2:$Z$451,25,0)</f>
        <v/>
      </c>
      <c r="AC2609" s="0" t="n">
        <v>13.9776195320447</v>
      </c>
      <c r="AD2609" s="0" t="n">
        <v>12.4989936839948</v>
      </c>
      <c r="AF2609" s="0" t="n">
        <f aca="false">IF(AE2609="",V2609,AE2609)</f>
        <v>50</v>
      </c>
      <c r="AG2609" s="0" t="n">
        <f aca="false">ROUND(AC2609,1)</f>
        <v>14</v>
      </c>
      <c r="AH2609" s="0" t="n">
        <v>1994</v>
      </c>
      <c r="AI2609" s="0" t="s">
        <v>37</v>
      </c>
      <c r="AJ2609" s="0" t="s">
        <v>38</v>
      </c>
    </row>
    <row r="2610" customFormat="false" ht="13.8" hidden="true" customHeight="false" outlineLevel="0" collapsed="false">
      <c r="C2610" s="0" t="n">
        <v>2620</v>
      </c>
      <c r="D2610" s="3" t="str">
        <f aca="false">VLOOKUP(C2610,$A$1:$B$451,2)</f>
        <v>60-onuma</v>
      </c>
      <c r="E2610" s="0" t="str">
        <f aca="false">VLOOKUP($D2610,metadata!$B$2:$S$451,2,0)</f>
        <v>YOSHIDA, T; KIMURA, MT</v>
      </c>
      <c r="F2610" s="0" t="str">
        <f aca="false">VLOOKUP($D2610,metadata!$B$2:$S$451,3,0)</f>
        <v>RELATION OF THE CIRCADIAN SYSTEM TO THE PHOTOPERIODIC CLOCK IN DROSOPHILA-TRIAURARIA (DIPTERA, DROSOPHILIDAE) - AN APPROACH FROM ANALYSIS OF GEOGRAPHIC-VARIATION</v>
      </c>
      <c r="G2610" s="0" t="str">
        <f aca="false">VLOOKUP($D2610,metadata!$B$2:$S$451,4,0)</f>
        <v>10.1303/aez.29.499</v>
      </c>
      <c r="H2610" s="0" t="str">
        <f aca="false">VLOOKUP($D2610,metadata!$B$2:$S$451,5,0)</f>
        <v>y-ask</v>
      </c>
      <c r="I2610" s="0" t="str">
        <f aca="false">VLOOKUP($D2610,metadata!$B$2:$S$451,6,0)</f>
        <v>a</v>
      </c>
      <c r="J2610" s="0" t="str">
        <f aca="false">VLOOKUP($D2610,metadata!$B$2:$S$451,7,0)</f>
        <v>i</v>
      </c>
      <c r="K2610" s="0" t="n">
        <f aca="false">VLOOKUP($D2610,metadata!$B$2:$S$451,8,0)</f>
        <v>3</v>
      </c>
      <c r="L2610" s="0" t="n">
        <f aca="false">VLOOKUP($D2610,metadata!$B$2:$S$451,9,0)</f>
        <v>11</v>
      </c>
      <c r="M2610" s="0" t="str">
        <f aca="false">VLOOKUP($D2610,metadata!$B$2:$S$451,10,0)</f>
        <v/>
      </c>
      <c r="N2610" s="0" t="str">
        <f aca="false">VLOOKUP($D2610,metadata!$B$2:$S$451,11,0)</f>
        <v>Drosophila triauraria</v>
      </c>
      <c r="O2610" s="0" t="str">
        <f aca="false">VLOOKUP($D2610,metadata!$B$2:$S$451,12,0)</f>
        <v>diptera</v>
      </c>
      <c r="P2610" s="0" t="str">
        <f aca="false">VLOOKUP($D2610,metadata!$B$2:$S$451,13,0)</f>
        <v>onuma</v>
      </c>
      <c r="Q2610" s="0" t="n">
        <f aca="false">VLOOKUP($D2610,metadata!$B$2:$S$451,14,0)</f>
        <v>41.972</v>
      </c>
      <c r="R2610" s="0" t="n">
        <f aca="false">VLOOKUP($D2610,metadata!$B$2:$S$451,15,0)</f>
        <v>140.6691</v>
      </c>
      <c r="S2610" s="0" t="str">
        <f aca="false">VLOOKUP($D2610,metadata!$B$2:$S$451,16,0)</f>
        <v/>
      </c>
      <c r="T2610" s="0" t="str">
        <f aca="false">VLOOKUP($D2610,metadata!$B$2:$S$451,17,0)</f>
        <v/>
      </c>
      <c r="U2610" s="0" t="str">
        <f aca="false">VLOOKUP($D2610,metadata!$B$2:$S$451,18,0)</f>
        <v/>
      </c>
      <c r="V2610" s="0" t="n">
        <f aca="false">VLOOKUP($D2610,metadata!$B$2:$Z$451,19,0)</f>
        <v>50</v>
      </c>
      <c r="W2610" s="0" t="str">
        <f aca="false">VLOOKUP($D2610,metadata!$B$2:$Z$451,20,0)</f>
        <v>global average</v>
      </c>
      <c r="X2610" s="0" t="str">
        <f aca="false">VLOOKUP($D2610,metadata!$B$2:$Z$451,21,0)</f>
        <v/>
      </c>
      <c r="Y2610" s="0" t="n">
        <f aca="false">VLOOKUP($D2610,metadata!$B$2:$Z$451,22,0)</f>
        <v>60</v>
      </c>
      <c r="Z2610" s="0" t="str">
        <f aca="false">VLOOKUP($D2610,metadata!$B$2:$Z$451,23,0)</f>
        <v/>
      </c>
      <c r="AA2610" s="0" t="str">
        <f aca="false">VLOOKUP($D2610,metadata!$B$2:$Z$451,24,0)</f>
        <v>adult</v>
      </c>
      <c r="AB2610" s="0" t="str">
        <f aca="false">VLOOKUP($D2610,metadata!$B$2:$Z$451,25,0)</f>
        <v/>
      </c>
      <c r="AC2610" s="0" t="n">
        <v>15.9918616480162</v>
      </c>
      <c r="AD2610" s="0" t="n">
        <v>0.359346297123039</v>
      </c>
      <c r="AF2610" s="0" t="n">
        <f aca="false">IF(AE2610="",V2610,AE2610)</f>
        <v>50</v>
      </c>
      <c r="AG2610" s="0" t="n">
        <f aca="false">ROUND(AC2610,1)</f>
        <v>16</v>
      </c>
      <c r="AH2610" s="0" t="n">
        <v>1994</v>
      </c>
      <c r="AI2610" s="0" t="s">
        <v>37</v>
      </c>
      <c r="AJ2610" s="0" t="s">
        <v>38</v>
      </c>
    </row>
    <row r="2611" customFormat="false" ht="13.8" hidden="true" customHeight="false" outlineLevel="0" collapsed="false">
      <c r="C2611" s="0" t="n">
        <v>2621</v>
      </c>
      <c r="D2611" s="3" t="str">
        <f aca="false">VLOOKUP(C2611,$A$1:$B$451,2)</f>
        <v>60-onuma</v>
      </c>
      <c r="E2611" s="0" t="str">
        <f aca="false">VLOOKUP($D2611,metadata!$B$2:$S$451,2,0)</f>
        <v>YOSHIDA, T; KIMURA, MT</v>
      </c>
      <c r="F2611" s="0" t="str">
        <f aca="false">VLOOKUP($D2611,metadata!$B$2:$S$451,3,0)</f>
        <v>RELATION OF THE CIRCADIAN SYSTEM TO THE PHOTOPERIODIC CLOCK IN DROSOPHILA-TRIAURARIA (DIPTERA, DROSOPHILIDAE) - AN APPROACH FROM ANALYSIS OF GEOGRAPHIC-VARIATION</v>
      </c>
      <c r="G2611" s="0" t="str">
        <f aca="false">VLOOKUP($D2611,metadata!$B$2:$S$451,4,0)</f>
        <v>10.1303/aez.29.499</v>
      </c>
      <c r="H2611" s="0" t="str">
        <f aca="false">VLOOKUP($D2611,metadata!$B$2:$S$451,5,0)</f>
        <v>y-ask</v>
      </c>
      <c r="I2611" s="0" t="str">
        <f aca="false">VLOOKUP($D2611,metadata!$B$2:$S$451,6,0)</f>
        <v>a</v>
      </c>
      <c r="J2611" s="0" t="str">
        <f aca="false">VLOOKUP($D2611,metadata!$B$2:$S$451,7,0)</f>
        <v>i</v>
      </c>
      <c r="K2611" s="0" t="n">
        <f aca="false">VLOOKUP($D2611,metadata!$B$2:$S$451,8,0)</f>
        <v>3</v>
      </c>
      <c r="L2611" s="0" t="n">
        <f aca="false">VLOOKUP($D2611,metadata!$B$2:$S$451,9,0)</f>
        <v>11</v>
      </c>
      <c r="M2611" s="0" t="str">
        <f aca="false">VLOOKUP($D2611,metadata!$B$2:$S$451,10,0)</f>
        <v/>
      </c>
      <c r="N2611" s="0" t="str">
        <f aca="false">VLOOKUP($D2611,metadata!$B$2:$S$451,11,0)</f>
        <v>Drosophila triauraria</v>
      </c>
      <c r="O2611" s="0" t="str">
        <f aca="false">VLOOKUP($D2611,metadata!$B$2:$S$451,12,0)</f>
        <v>diptera</v>
      </c>
      <c r="P2611" s="0" t="str">
        <f aca="false">VLOOKUP($D2611,metadata!$B$2:$S$451,13,0)</f>
        <v>onuma</v>
      </c>
      <c r="Q2611" s="0" t="n">
        <f aca="false">VLOOKUP($D2611,metadata!$B$2:$S$451,14,0)</f>
        <v>41.972</v>
      </c>
      <c r="R2611" s="0" t="n">
        <f aca="false">VLOOKUP($D2611,metadata!$B$2:$S$451,15,0)</f>
        <v>140.6691</v>
      </c>
      <c r="S2611" s="0" t="str">
        <f aca="false">VLOOKUP($D2611,metadata!$B$2:$S$451,16,0)</f>
        <v/>
      </c>
      <c r="T2611" s="0" t="str">
        <f aca="false">VLOOKUP($D2611,metadata!$B$2:$S$451,17,0)</f>
        <v/>
      </c>
      <c r="U2611" s="0" t="str">
        <f aca="false">VLOOKUP($D2611,metadata!$B$2:$S$451,18,0)</f>
        <v/>
      </c>
      <c r="V2611" s="0" t="n">
        <f aca="false">VLOOKUP($D2611,metadata!$B$2:$Z$451,19,0)</f>
        <v>50</v>
      </c>
      <c r="W2611" s="0" t="str">
        <f aca="false">VLOOKUP($D2611,metadata!$B$2:$Z$451,20,0)</f>
        <v>global average</v>
      </c>
      <c r="X2611" s="0" t="str">
        <f aca="false">VLOOKUP($D2611,metadata!$B$2:$Z$451,21,0)</f>
        <v/>
      </c>
      <c r="Y2611" s="0" t="n">
        <f aca="false">VLOOKUP($D2611,metadata!$B$2:$Z$451,22,0)</f>
        <v>60</v>
      </c>
      <c r="Z2611" s="0" t="str">
        <f aca="false">VLOOKUP($D2611,metadata!$B$2:$Z$451,23,0)</f>
        <v/>
      </c>
      <c r="AA2611" s="0" t="str">
        <f aca="false">VLOOKUP($D2611,metadata!$B$2:$Z$451,24,0)</f>
        <v>adult</v>
      </c>
      <c r="AB2611" s="0" t="str">
        <f aca="false">VLOOKUP($D2611,metadata!$B$2:$Z$451,25,0)</f>
        <v/>
      </c>
      <c r="AC2611" s="0" t="n">
        <v>18.0264496439471</v>
      </c>
      <c r="AD2611" s="0" t="n">
        <v>0.450829570321374</v>
      </c>
      <c r="AF2611" s="0" t="n">
        <f aca="false">IF(AE2611="",V2611,AE2611)</f>
        <v>50</v>
      </c>
      <c r="AG2611" s="0" t="n">
        <f aca="false">ROUND(AC2611,1)</f>
        <v>18</v>
      </c>
      <c r="AH2611" s="0" t="n">
        <v>1994</v>
      </c>
      <c r="AI2611" s="0" t="s">
        <v>37</v>
      </c>
      <c r="AJ2611" s="0" t="s">
        <v>38</v>
      </c>
    </row>
    <row r="2612" customFormat="false" ht="13.8" hidden="true" customHeight="false" outlineLevel="0" collapsed="false">
      <c r="C2612" s="0" t="n">
        <v>2622</v>
      </c>
      <c r="D2612" s="3" t="str">
        <f aca="false">VLOOKUP(C2612,$A$1:$B$451,2)</f>
        <v>60-oita</v>
      </c>
      <c r="E2612" s="0" t="str">
        <f aca="false">VLOOKUP($D2612,metadata!$B$2:$S$451,2,0)</f>
        <v>YOSHIDA, T; KIMURA, MT</v>
      </c>
      <c r="F2612" s="0" t="str">
        <f aca="false">VLOOKUP($D2612,metadata!$B$2:$S$451,3,0)</f>
        <v>RELATION OF THE CIRCADIAN SYSTEM TO THE PHOTOPERIODIC CLOCK IN DROSOPHILA-TRIAURARIA (DIPTERA, DROSOPHILIDAE) - AN APPROACH FROM ANALYSIS OF GEOGRAPHIC-VARIATION</v>
      </c>
      <c r="G2612" s="0" t="str">
        <f aca="false">VLOOKUP($D2612,metadata!$B$2:$S$451,4,0)</f>
        <v>10.1303/aez.29.499</v>
      </c>
      <c r="H2612" s="0" t="str">
        <f aca="false">VLOOKUP($D2612,metadata!$B$2:$S$451,5,0)</f>
        <v>y-ask</v>
      </c>
      <c r="I2612" s="0" t="str">
        <f aca="false">VLOOKUP($D2612,metadata!$B$2:$S$451,6,0)</f>
        <v>a</v>
      </c>
      <c r="J2612" s="0" t="str">
        <f aca="false">VLOOKUP($D2612,metadata!$B$2:$S$451,7,0)</f>
        <v>i</v>
      </c>
      <c r="K2612" s="0" t="n">
        <f aca="false">VLOOKUP($D2612,metadata!$B$2:$S$451,8,0)</f>
        <v>3</v>
      </c>
      <c r="L2612" s="0" t="n">
        <f aca="false">VLOOKUP($D2612,metadata!$B$2:$S$451,9,0)</f>
        <v>7</v>
      </c>
      <c r="M2612" s="0" t="str">
        <f aca="false">VLOOKUP($D2612,metadata!$B$2:$S$451,10,0)</f>
        <v/>
      </c>
      <c r="N2612" s="0" t="str">
        <f aca="false">VLOOKUP($D2612,metadata!$B$2:$S$451,11,0)</f>
        <v>Drosophila triauraria</v>
      </c>
      <c r="O2612" s="0" t="str">
        <f aca="false">VLOOKUP($D2612,metadata!$B$2:$S$451,12,0)</f>
        <v>diptera</v>
      </c>
      <c r="P2612" s="0" t="str">
        <f aca="false">VLOOKUP($D2612,metadata!$B$2:$S$451,13,0)</f>
        <v>oita</v>
      </c>
      <c r="Q2612" s="0" t="n">
        <f aca="false">VLOOKUP($D2612,metadata!$B$2:$S$451,14,0)</f>
        <v>33.239444</v>
      </c>
      <c r="R2612" s="0" t="n">
        <f aca="false">VLOOKUP($D2612,metadata!$B$2:$S$451,15,0)</f>
        <v>131.609167</v>
      </c>
      <c r="S2612" s="0" t="str">
        <f aca="false">VLOOKUP($D2612,metadata!$B$2:$S$451,16,0)</f>
        <v/>
      </c>
      <c r="T2612" s="0" t="str">
        <f aca="false">VLOOKUP($D2612,metadata!$B$2:$S$451,17,0)</f>
        <v/>
      </c>
      <c r="U2612" s="0" t="str">
        <f aca="false">VLOOKUP($D2612,metadata!$B$2:$S$451,18,0)</f>
        <v/>
      </c>
      <c r="V2612" s="0" t="n">
        <f aca="false">VLOOKUP($D2612,metadata!$B$2:$Z$451,19,0)</f>
        <v>50</v>
      </c>
      <c r="W2612" s="0" t="str">
        <f aca="false">VLOOKUP($D2612,metadata!$B$2:$Z$451,20,0)</f>
        <v>global average</v>
      </c>
      <c r="X2612" s="0" t="str">
        <f aca="false">VLOOKUP($D2612,metadata!$B$2:$Z$451,21,0)</f>
        <v/>
      </c>
      <c r="Y2612" s="0" t="n">
        <f aca="false">VLOOKUP($D2612,metadata!$B$2:$Z$451,22,0)</f>
        <v>60</v>
      </c>
      <c r="Z2612" s="0" t="str">
        <f aca="false">VLOOKUP($D2612,metadata!$B$2:$Z$451,23,0)</f>
        <v/>
      </c>
      <c r="AA2612" s="0" t="str">
        <f aca="false">VLOOKUP($D2612,metadata!$B$2:$Z$451,24,0)</f>
        <v>adult</v>
      </c>
      <c r="AB2612" s="0" t="str">
        <f aca="false">VLOOKUP($D2612,metadata!$B$2:$Z$451,25,0)</f>
        <v/>
      </c>
      <c r="AC2612" s="0" t="n">
        <v>20.0406917599186</v>
      </c>
      <c r="AD2612" s="0" t="n">
        <v>0.541398010787716</v>
      </c>
      <c r="AF2612" s="0" t="n">
        <f aca="false">IF(AE2612="",V2612,AE2612)</f>
        <v>50</v>
      </c>
      <c r="AG2612" s="0" t="n">
        <f aca="false">ROUND(AC2612,1)</f>
        <v>20</v>
      </c>
      <c r="AH2612" s="0" t="n">
        <v>1994</v>
      </c>
      <c r="AI2612" s="0" t="s">
        <v>37</v>
      </c>
      <c r="AJ2612" s="0" t="s">
        <v>38</v>
      </c>
    </row>
    <row r="2613" customFormat="false" ht="13.8" hidden="true" customHeight="false" outlineLevel="0" collapsed="false">
      <c r="C2613" s="0" t="n">
        <v>2623</v>
      </c>
      <c r="D2613" s="3" t="str">
        <f aca="false">VLOOKUP(C2613,$A$1:$B$451,2)</f>
        <v>60-oita</v>
      </c>
      <c r="E2613" s="0" t="str">
        <f aca="false">VLOOKUP($D2613,metadata!$B$2:$S$451,2,0)</f>
        <v>YOSHIDA, T; KIMURA, MT</v>
      </c>
      <c r="F2613" s="0" t="str">
        <f aca="false">VLOOKUP($D2613,metadata!$B$2:$S$451,3,0)</f>
        <v>RELATION OF THE CIRCADIAN SYSTEM TO THE PHOTOPERIODIC CLOCK IN DROSOPHILA-TRIAURARIA (DIPTERA, DROSOPHILIDAE) - AN APPROACH FROM ANALYSIS OF GEOGRAPHIC-VARIATION</v>
      </c>
      <c r="G2613" s="0" t="str">
        <f aca="false">VLOOKUP($D2613,metadata!$B$2:$S$451,4,0)</f>
        <v>10.1303/aez.29.499</v>
      </c>
      <c r="H2613" s="0" t="str">
        <f aca="false">VLOOKUP($D2613,metadata!$B$2:$S$451,5,0)</f>
        <v>y-ask</v>
      </c>
      <c r="I2613" s="0" t="str">
        <f aca="false">VLOOKUP($D2613,metadata!$B$2:$S$451,6,0)</f>
        <v>a</v>
      </c>
      <c r="J2613" s="0" t="str">
        <f aca="false">VLOOKUP($D2613,metadata!$B$2:$S$451,7,0)</f>
        <v>i</v>
      </c>
      <c r="K2613" s="0" t="n">
        <f aca="false">VLOOKUP($D2613,metadata!$B$2:$S$451,8,0)</f>
        <v>3</v>
      </c>
      <c r="L2613" s="0" t="n">
        <f aca="false">VLOOKUP($D2613,metadata!$B$2:$S$451,9,0)</f>
        <v>7</v>
      </c>
      <c r="M2613" s="0" t="str">
        <f aca="false">VLOOKUP($D2613,metadata!$B$2:$S$451,10,0)</f>
        <v/>
      </c>
      <c r="N2613" s="0" t="str">
        <f aca="false">VLOOKUP($D2613,metadata!$B$2:$S$451,11,0)</f>
        <v>Drosophila triauraria</v>
      </c>
      <c r="O2613" s="0" t="str">
        <f aca="false">VLOOKUP($D2613,metadata!$B$2:$S$451,12,0)</f>
        <v>diptera</v>
      </c>
      <c r="P2613" s="0" t="str">
        <f aca="false">VLOOKUP($D2613,metadata!$B$2:$S$451,13,0)</f>
        <v>oita</v>
      </c>
      <c r="Q2613" s="0" t="n">
        <f aca="false">VLOOKUP($D2613,metadata!$B$2:$S$451,14,0)</f>
        <v>33.239444</v>
      </c>
      <c r="R2613" s="0" t="n">
        <f aca="false">VLOOKUP($D2613,metadata!$B$2:$S$451,15,0)</f>
        <v>131.609167</v>
      </c>
      <c r="S2613" s="0" t="str">
        <f aca="false">VLOOKUP($D2613,metadata!$B$2:$S$451,16,0)</f>
        <v/>
      </c>
      <c r="T2613" s="0" t="str">
        <f aca="false">VLOOKUP($D2613,metadata!$B$2:$S$451,17,0)</f>
        <v/>
      </c>
      <c r="U2613" s="0" t="str">
        <f aca="false">VLOOKUP($D2613,metadata!$B$2:$S$451,18,0)</f>
        <v/>
      </c>
      <c r="V2613" s="0" t="n">
        <f aca="false">VLOOKUP($D2613,metadata!$B$2:$Z$451,19,0)</f>
        <v>50</v>
      </c>
      <c r="W2613" s="0" t="str">
        <f aca="false">VLOOKUP($D2613,metadata!$B$2:$Z$451,20,0)</f>
        <v>global average</v>
      </c>
      <c r="X2613" s="0" t="str">
        <f aca="false">VLOOKUP($D2613,metadata!$B$2:$Z$451,21,0)</f>
        <v/>
      </c>
      <c r="Y2613" s="0" t="n">
        <f aca="false">VLOOKUP($D2613,metadata!$B$2:$Z$451,22,0)</f>
        <v>60</v>
      </c>
      <c r="Z2613" s="0" t="str">
        <f aca="false">VLOOKUP($D2613,metadata!$B$2:$Z$451,23,0)</f>
        <v/>
      </c>
      <c r="AA2613" s="0" t="str">
        <f aca="false">VLOOKUP($D2613,metadata!$B$2:$Z$451,24,0)</f>
        <v>adult</v>
      </c>
      <c r="AB2613" s="0" t="str">
        <f aca="false">VLOOKUP($D2613,metadata!$B$2:$Z$451,25,0)</f>
        <v/>
      </c>
      <c r="AC2613" s="0" t="n">
        <v>4.02848423194303</v>
      </c>
      <c r="AD2613" s="0" t="n">
        <v>90.2890505499974</v>
      </c>
      <c r="AF2613" s="0" t="n">
        <f aca="false">IF(AE2613="",V2613,AE2613)</f>
        <v>50</v>
      </c>
      <c r="AG2613" s="0" t="n">
        <f aca="false">ROUND(AC2613,1)</f>
        <v>4</v>
      </c>
      <c r="AH2613" s="0" t="n">
        <v>1994</v>
      </c>
      <c r="AI2613" s="0" t="s">
        <v>37</v>
      </c>
      <c r="AJ2613" s="0" t="s">
        <v>38</v>
      </c>
    </row>
    <row r="2614" customFormat="false" ht="13.8" hidden="true" customHeight="false" outlineLevel="0" collapsed="false">
      <c r="C2614" s="0" t="n">
        <v>2624</v>
      </c>
      <c r="D2614" s="3" t="str">
        <f aca="false">VLOOKUP(C2614,$A$1:$B$451,2)</f>
        <v>60-oita</v>
      </c>
      <c r="E2614" s="0" t="str">
        <f aca="false">VLOOKUP($D2614,metadata!$B$2:$S$451,2,0)</f>
        <v>YOSHIDA, T; KIMURA, MT</v>
      </c>
      <c r="F2614" s="0" t="str">
        <f aca="false">VLOOKUP($D2614,metadata!$B$2:$S$451,3,0)</f>
        <v>RELATION OF THE CIRCADIAN SYSTEM TO THE PHOTOPERIODIC CLOCK IN DROSOPHILA-TRIAURARIA (DIPTERA, DROSOPHILIDAE) - AN APPROACH FROM ANALYSIS OF GEOGRAPHIC-VARIATION</v>
      </c>
      <c r="G2614" s="0" t="str">
        <f aca="false">VLOOKUP($D2614,metadata!$B$2:$S$451,4,0)</f>
        <v>10.1303/aez.29.499</v>
      </c>
      <c r="H2614" s="0" t="str">
        <f aca="false">VLOOKUP($D2614,metadata!$B$2:$S$451,5,0)</f>
        <v>y-ask</v>
      </c>
      <c r="I2614" s="0" t="str">
        <f aca="false">VLOOKUP($D2614,metadata!$B$2:$S$451,6,0)</f>
        <v>a</v>
      </c>
      <c r="J2614" s="0" t="str">
        <f aca="false">VLOOKUP($D2614,metadata!$B$2:$S$451,7,0)</f>
        <v>i</v>
      </c>
      <c r="K2614" s="0" t="n">
        <f aca="false">VLOOKUP($D2614,metadata!$B$2:$S$451,8,0)</f>
        <v>3</v>
      </c>
      <c r="L2614" s="0" t="n">
        <f aca="false">VLOOKUP($D2614,metadata!$B$2:$S$451,9,0)</f>
        <v>7</v>
      </c>
      <c r="M2614" s="0" t="str">
        <f aca="false">VLOOKUP($D2614,metadata!$B$2:$S$451,10,0)</f>
        <v/>
      </c>
      <c r="N2614" s="0" t="str">
        <f aca="false">VLOOKUP($D2614,metadata!$B$2:$S$451,11,0)</f>
        <v>Drosophila triauraria</v>
      </c>
      <c r="O2614" s="0" t="str">
        <f aca="false">VLOOKUP($D2614,metadata!$B$2:$S$451,12,0)</f>
        <v>diptera</v>
      </c>
      <c r="P2614" s="0" t="str">
        <f aca="false">VLOOKUP($D2614,metadata!$B$2:$S$451,13,0)</f>
        <v>oita</v>
      </c>
      <c r="Q2614" s="0" t="n">
        <f aca="false">VLOOKUP($D2614,metadata!$B$2:$S$451,14,0)</f>
        <v>33.239444</v>
      </c>
      <c r="R2614" s="0" t="n">
        <f aca="false">VLOOKUP($D2614,metadata!$B$2:$S$451,15,0)</f>
        <v>131.609167</v>
      </c>
      <c r="S2614" s="0" t="str">
        <f aca="false">VLOOKUP($D2614,metadata!$B$2:$S$451,16,0)</f>
        <v/>
      </c>
      <c r="T2614" s="0" t="str">
        <f aca="false">VLOOKUP($D2614,metadata!$B$2:$S$451,17,0)</f>
        <v/>
      </c>
      <c r="U2614" s="0" t="str">
        <f aca="false">VLOOKUP($D2614,metadata!$B$2:$S$451,18,0)</f>
        <v/>
      </c>
      <c r="V2614" s="0" t="n">
        <f aca="false">VLOOKUP($D2614,metadata!$B$2:$Z$451,19,0)</f>
        <v>50</v>
      </c>
      <c r="W2614" s="0" t="str">
        <f aca="false">VLOOKUP($D2614,metadata!$B$2:$Z$451,20,0)</f>
        <v>global average</v>
      </c>
      <c r="X2614" s="0" t="str">
        <f aca="false">VLOOKUP($D2614,metadata!$B$2:$Z$451,21,0)</f>
        <v/>
      </c>
      <c r="Y2614" s="0" t="n">
        <f aca="false">VLOOKUP($D2614,metadata!$B$2:$Z$451,22,0)</f>
        <v>60</v>
      </c>
      <c r="Z2614" s="0" t="str">
        <f aca="false">VLOOKUP($D2614,metadata!$B$2:$Z$451,23,0)</f>
        <v/>
      </c>
      <c r="AA2614" s="0" t="str">
        <f aca="false">VLOOKUP($D2614,metadata!$B$2:$Z$451,24,0)</f>
        <v>adult</v>
      </c>
      <c r="AB2614" s="0" t="str">
        <f aca="false">VLOOKUP($D2614,metadata!$B$2:$Z$451,25,0)</f>
        <v/>
      </c>
      <c r="AC2614" s="0" t="n">
        <v>10.0508646998982</v>
      </c>
      <c r="AD2614" s="0" t="n">
        <v>89.3008482329091</v>
      </c>
      <c r="AF2614" s="0" t="n">
        <f aca="false">IF(AE2614="",V2614,AE2614)</f>
        <v>50</v>
      </c>
      <c r="AG2614" s="0" t="n">
        <v>10</v>
      </c>
      <c r="AH2614" s="0" t="n">
        <v>1994</v>
      </c>
      <c r="AI2614" s="0" t="s">
        <v>37</v>
      </c>
      <c r="AJ2614" s="0" t="s">
        <v>38</v>
      </c>
    </row>
    <row r="2615" customFormat="false" ht="13.8" hidden="true" customHeight="false" outlineLevel="0" collapsed="false">
      <c r="C2615" s="0" t="n">
        <v>2625</v>
      </c>
      <c r="D2615" s="3" t="str">
        <f aca="false">VLOOKUP(C2615,$A$1:$B$451,2)</f>
        <v>60-oita</v>
      </c>
      <c r="E2615" s="0" t="str">
        <f aca="false">VLOOKUP($D2615,metadata!$B$2:$S$451,2,0)</f>
        <v>YOSHIDA, T; KIMURA, MT</v>
      </c>
      <c r="F2615" s="0" t="str">
        <f aca="false">VLOOKUP($D2615,metadata!$B$2:$S$451,3,0)</f>
        <v>RELATION OF THE CIRCADIAN SYSTEM TO THE PHOTOPERIODIC CLOCK IN DROSOPHILA-TRIAURARIA (DIPTERA, DROSOPHILIDAE) - AN APPROACH FROM ANALYSIS OF GEOGRAPHIC-VARIATION</v>
      </c>
      <c r="G2615" s="0" t="str">
        <f aca="false">VLOOKUP($D2615,metadata!$B$2:$S$451,4,0)</f>
        <v>10.1303/aez.29.499</v>
      </c>
      <c r="H2615" s="0" t="str">
        <f aca="false">VLOOKUP($D2615,metadata!$B$2:$S$451,5,0)</f>
        <v>y-ask</v>
      </c>
      <c r="I2615" s="0" t="str">
        <f aca="false">VLOOKUP($D2615,metadata!$B$2:$S$451,6,0)</f>
        <v>a</v>
      </c>
      <c r="J2615" s="0" t="str">
        <f aca="false">VLOOKUP($D2615,metadata!$B$2:$S$451,7,0)</f>
        <v>i</v>
      </c>
      <c r="K2615" s="0" t="n">
        <f aca="false">VLOOKUP($D2615,metadata!$B$2:$S$451,8,0)</f>
        <v>3</v>
      </c>
      <c r="L2615" s="0" t="n">
        <f aca="false">VLOOKUP($D2615,metadata!$B$2:$S$451,9,0)</f>
        <v>7</v>
      </c>
      <c r="M2615" s="0" t="str">
        <f aca="false">VLOOKUP($D2615,metadata!$B$2:$S$451,10,0)</f>
        <v/>
      </c>
      <c r="N2615" s="0" t="str">
        <f aca="false">VLOOKUP($D2615,metadata!$B$2:$S$451,11,0)</f>
        <v>Drosophila triauraria</v>
      </c>
      <c r="O2615" s="0" t="str">
        <f aca="false">VLOOKUP($D2615,metadata!$B$2:$S$451,12,0)</f>
        <v>diptera</v>
      </c>
      <c r="P2615" s="0" t="str">
        <f aca="false">VLOOKUP($D2615,metadata!$B$2:$S$451,13,0)</f>
        <v>oita</v>
      </c>
      <c r="Q2615" s="0" t="n">
        <f aca="false">VLOOKUP($D2615,metadata!$B$2:$S$451,14,0)</f>
        <v>33.239444</v>
      </c>
      <c r="R2615" s="0" t="n">
        <f aca="false">VLOOKUP($D2615,metadata!$B$2:$S$451,15,0)</f>
        <v>131.609167</v>
      </c>
      <c r="S2615" s="0" t="str">
        <f aca="false">VLOOKUP($D2615,metadata!$B$2:$S$451,16,0)</f>
        <v/>
      </c>
      <c r="T2615" s="0" t="str">
        <f aca="false">VLOOKUP($D2615,metadata!$B$2:$S$451,17,0)</f>
        <v/>
      </c>
      <c r="U2615" s="0" t="str">
        <f aca="false">VLOOKUP($D2615,metadata!$B$2:$S$451,18,0)</f>
        <v/>
      </c>
      <c r="V2615" s="0" t="n">
        <f aca="false">VLOOKUP($D2615,metadata!$B$2:$Z$451,19,0)</f>
        <v>50</v>
      </c>
      <c r="W2615" s="0" t="str">
        <f aca="false">VLOOKUP($D2615,metadata!$B$2:$Z$451,20,0)</f>
        <v>global average</v>
      </c>
      <c r="X2615" s="0" t="str">
        <f aca="false">VLOOKUP($D2615,metadata!$B$2:$Z$451,21,0)</f>
        <v/>
      </c>
      <c r="Y2615" s="0" t="n">
        <f aca="false">VLOOKUP($D2615,metadata!$B$2:$Z$451,22,0)</f>
        <v>60</v>
      </c>
      <c r="Z2615" s="0" t="str">
        <f aca="false">VLOOKUP($D2615,metadata!$B$2:$Z$451,23,0)</f>
        <v/>
      </c>
      <c r="AA2615" s="0" t="str">
        <f aca="false">VLOOKUP($D2615,metadata!$B$2:$Z$451,24,0)</f>
        <v>adult</v>
      </c>
      <c r="AB2615" s="0" t="str">
        <f aca="false">VLOOKUP($D2615,metadata!$B$2:$Z$451,25,0)</f>
        <v/>
      </c>
      <c r="AC2615" s="0" t="n">
        <v>11.0478128179043</v>
      </c>
      <c r="AD2615" s="0" t="n">
        <v>84.1298476986467</v>
      </c>
      <c r="AF2615" s="0" t="n">
        <f aca="false">IF(AE2615="",V2615,AE2615)</f>
        <v>50</v>
      </c>
      <c r="AG2615" s="0" t="n">
        <f aca="false">ROUND(AC2615,1)</f>
        <v>11</v>
      </c>
      <c r="AH2615" s="0" t="n">
        <v>1994</v>
      </c>
      <c r="AI2615" s="0" t="s">
        <v>37</v>
      </c>
      <c r="AJ2615" s="0" t="s">
        <v>38</v>
      </c>
    </row>
    <row r="2616" customFormat="false" ht="13.8" hidden="true" customHeight="false" outlineLevel="0" collapsed="false">
      <c r="C2616" s="0" t="n">
        <v>2626</v>
      </c>
      <c r="D2616" s="3" t="str">
        <f aca="false">VLOOKUP(C2616,$A$1:$B$451,2)</f>
        <v>60-oita</v>
      </c>
      <c r="E2616" s="0" t="str">
        <f aca="false">VLOOKUP($D2616,metadata!$B$2:$S$451,2,0)</f>
        <v>YOSHIDA, T; KIMURA, MT</v>
      </c>
      <c r="F2616" s="0" t="str">
        <f aca="false">VLOOKUP($D2616,metadata!$B$2:$S$451,3,0)</f>
        <v>RELATION OF THE CIRCADIAN SYSTEM TO THE PHOTOPERIODIC CLOCK IN DROSOPHILA-TRIAURARIA (DIPTERA, DROSOPHILIDAE) - AN APPROACH FROM ANALYSIS OF GEOGRAPHIC-VARIATION</v>
      </c>
      <c r="G2616" s="0" t="str">
        <f aca="false">VLOOKUP($D2616,metadata!$B$2:$S$451,4,0)</f>
        <v>10.1303/aez.29.499</v>
      </c>
      <c r="H2616" s="0" t="str">
        <f aca="false">VLOOKUP($D2616,metadata!$B$2:$S$451,5,0)</f>
        <v>y-ask</v>
      </c>
      <c r="I2616" s="0" t="str">
        <f aca="false">VLOOKUP($D2616,metadata!$B$2:$S$451,6,0)</f>
        <v>a</v>
      </c>
      <c r="J2616" s="0" t="str">
        <f aca="false">VLOOKUP($D2616,metadata!$B$2:$S$451,7,0)</f>
        <v>i</v>
      </c>
      <c r="K2616" s="0" t="n">
        <f aca="false">VLOOKUP($D2616,metadata!$B$2:$S$451,8,0)</f>
        <v>3</v>
      </c>
      <c r="L2616" s="0" t="n">
        <f aca="false">VLOOKUP($D2616,metadata!$B$2:$S$451,9,0)</f>
        <v>7</v>
      </c>
      <c r="M2616" s="0" t="str">
        <f aca="false">VLOOKUP($D2616,metadata!$B$2:$S$451,10,0)</f>
        <v/>
      </c>
      <c r="N2616" s="0" t="str">
        <f aca="false">VLOOKUP($D2616,metadata!$B$2:$S$451,11,0)</f>
        <v>Drosophila triauraria</v>
      </c>
      <c r="O2616" s="0" t="str">
        <f aca="false">VLOOKUP($D2616,metadata!$B$2:$S$451,12,0)</f>
        <v>diptera</v>
      </c>
      <c r="P2616" s="0" t="str">
        <f aca="false">VLOOKUP($D2616,metadata!$B$2:$S$451,13,0)</f>
        <v>oita</v>
      </c>
      <c r="Q2616" s="0" t="n">
        <f aca="false">VLOOKUP($D2616,metadata!$B$2:$S$451,14,0)</f>
        <v>33.239444</v>
      </c>
      <c r="R2616" s="0" t="n">
        <f aca="false">VLOOKUP($D2616,metadata!$B$2:$S$451,15,0)</f>
        <v>131.609167</v>
      </c>
      <c r="S2616" s="0" t="str">
        <f aca="false">VLOOKUP($D2616,metadata!$B$2:$S$451,16,0)</f>
        <v/>
      </c>
      <c r="T2616" s="0" t="str">
        <f aca="false">VLOOKUP($D2616,metadata!$B$2:$S$451,17,0)</f>
        <v/>
      </c>
      <c r="U2616" s="0" t="str">
        <f aca="false">VLOOKUP($D2616,metadata!$B$2:$S$451,18,0)</f>
        <v/>
      </c>
      <c r="V2616" s="0" t="n">
        <f aca="false">VLOOKUP($D2616,metadata!$B$2:$Z$451,19,0)</f>
        <v>50</v>
      </c>
      <c r="W2616" s="0" t="str">
        <f aca="false">VLOOKUP($D2616,metadata!$B$2:$Z$451,20,0)</f>
        <v>global average</v>
      </c>
      <c r="X2616" s="0" t="str">
        <f aca="false">VLOOKUP($D2616,metadata!$B$2:$Z$451,21,0)</f>
        <v/>
      </c>
      <c r="Y2616" s="0" t="n">
        <f aca="false">VLOOKUP($D2616,metadata!$B$2:$Z$451,22,0)</f>
        <v>60</v>
      </c>
      <c r="Z2616" s="0" t="str">
        <f aca="false">VLOOKUP($D2616,metadata!$B$2:$Z$451,23,0)</f>
        <v/>
      </c>
      <c r="AA2616" s="0" t="str">
        <f aca="false">VLOOKUP($D2616,metadata!$B$2:$Z$451,24,0)</f>
        <v>adult</v>
      </c>
      <c r="AB2616" s="0" t="str">
        <f aca="false">VLOOKUP($D2616,metadata!$B$2:$Z$451,25,0)</f>
        <v/>
      </c>
      <c r="AC2616" s="0" t="n">
        <v>12.0244150559511</v>
      </c>
      <c r="AD2616" s="0" t="n">
        <v>57.9147668640265</v>
      </c>
      <c r="AF2616" s="0" t="n">
        <f aca="false">IF(AE2616="",V2616,AE2616)</f>
        <v>50</v>
      </c>
      <c r="AG2616" s="0" t="n">
        <f aca="false">ROUND(AC2616,1)</f>
        <v>12</v>
      </c>
      <c r="AH2616" s="0" t="n">
        <v>1994</v>
      </c>
      <c r="AI2616" s="0" t="s">
        <v>37</v>
      </c>
      <c r="AJ2616" s="0" t="s">
        <v>38</v>
      </c>
    </row>
    <row r="2617" customFormat="false" ht="13.8" hidden="true" customHeight="false" outlineLevel="0" collapsed="false">
      <c r="C2617" s="0" t="n">
        <v>2627</v>
      </c>
      <c r="D2617" s="3" t="str">
        <f aca="false">VLOOKUP(C2617,$A$1:$B$451,2)</f>
        <v>60-oita</v>
      </c>
      <c r="E2617" s="0" t="str">
        <f aca="false">VLOOKUP($D2617,metadata!$B$2:$S$451,2,0)</f>
        <v>YOSHIDA, T; KIMURA, MT</v>
      </c>
      <c r="F2617" s="0" t="str">
        <f aca="false">VLOOKUP($D2617,metadata!$B$2:$S$451,3,0)</f>
        <v>RELATION OF THE CIRCADIAN SYSTEM TO THE PHOTOPERIODIC CLOCK IN DROSOPHILA-TRIAURARIA (DIPTERA, DROSOPHILIDAE) - AN APPROACH FROM ANALYSIS OF GEOGRAPHIC-VARIATION</v>
      </c>
      <c r="G2617" s="0" t="str">
        <f aca="false">VLOOKUP($D2617,metadata!$B$2:$S$451,4,0)</f>
        <v>10.1303/aez.29.499</v>
      </c>
      <c r="H2617" s="0" t="str">
        <f aca="false">VLOOKUP($D2617,metadata!$B$2:$S$451,5,0)</f>
        <v>y-ask</v>
      </c>
      <c r="I2617" s="0" t="str">
        <f aca="false">VLOOKUP($D2617,metadata!$B$2:$S$451,6,0)</f>
        <v>a</v>
      </c>
      <c r="J2617" s="0" t="str">
        <f aca="false">VLOOKUP($D2617,metadata!$B$2:$S$451,7,0)</f>
        <v>i</v>
      </c>
      <c r="K2617" s="0" t="n">
        <f aca="false">VLOOKUP($D2617,metadata!$B$2:$S$451,8,0)</f>
        <v>3</v>
      </c>
      <c r="L2617" s="0" t="n">
        <f aca="false">VLOOKUP($D2617,metadata!$B$2:$S$451,9,0)</f>
        <v>7</v>
      </c>
      <c r="M2617" s="0" t="str">
        <f aca="false">VLOOKUP($D2617,metadata!$B$2:$S$451,10,0)</f>
        <v/>
      </c>
      <c r="N2617" s="0" t="str">
        <f aca="false">VLOOKUP($D2617,metadata!$B$2:$S$451,11,0)</f>
        <v>Drosophila triauraria</v>
      </c>
      <c r="O2617" s="0" t="str">
        <f aca="false">VLOOKUP($D2617,metadata!$B$2:$S$451,12,0)</f>
        <v>diptera</v>
      </c>
      <c r="P2617" s="0" t="str">
        <f aca="false">VLOOKUP($D2617,metadata!$B$2:$S$451,13,0)</f>
        <v>oita</v>
      </c>
      <c r="Q2617" s="0" t="n">
        <f aca="false">VLOOKUP($D2617,metadata!$B$2:$S$451,14,0)</f>
        <v>33.239444</v>
      </c>
      <c r="R2617" s="0" t="n">
        <f aca="false">VLOOKUP($D2617,metadata!$B$2:$S$451,15,0)</f>
        <v>131.609167</v>
      </c>
      <c r="S2617" s="0" t="str">
        <f aca="false">VLOOKUP($D2617,metadata!$B$2:$S$451,16,0)</f>
        <v/>
      </c>
      <c r="T2617" s="0" t="str">
        <f aca="false">VLOOKUP($D2617,metadata!$B$2:$S$451,17,0)</f>
        <v/>
      </c>
      <c r="U2617" s="0" t="str">
        <f aca="false">VLOOKUP($D2617,metadata!$B$2:$S$451,18,0)</f>
        <v/>
      </c>
      <c r="V2617" s="0" t="n">
        <f aca="false">VLOOKUP($D2617,metadata!$B$2:$Z$451,19,0)</f>
        <v>50</v>
      </c>
      <c r="W2617" s="0" t="str">
        <f aca="false">VLOOKUP($D2617,metadata!$B$2:$Z$451,20,0)</f>
        <v>global average</v>
      </c>
      <c r="X2617" s="0" t="str">
        <f aca="false">VLOOKUP($D2617,metadata!$B$2:$Z$451,21,0)</f>
        <v/>
      </c>
      <c r="Y2617" s="0" t="n">
        <f aca="false">VLOOKUP($D2617,metadata!$B$2:$Z$451,22,0)</f>
        <v>60</v>
      </c>
      <c r="Z2617" s="0" t="str">
        <f aca="false">VLOOKUP($D2617,metadata!$B$2:$Z$451,23,0)</f>
        <v/>
      </c>
      <c r="AA2617" s="0" t="str">
        <f aca="false">VLOOKUP($D2617,metadata!$B$2:$Z$451,24,0)</f>
        <v>adult</v>
      </c>
      <c r="AB2617" s="0" t="str">
        <f aca="false">VLOOKUP($D2617,metadata!$B$2:$Z$451,25,0)</f>
        <v/>
      </c>
      <c r="AC2617" s="0" t="n">
        <v>12.9806714140386</v>
      </c>
      <c r="AD2617" s="0" t="n">
        <v>19.4685553693362</v>
      </c>
      <c r="AF2617" s="0" t="n">
        <f aca="false">IF(AE2617="",V2617,AE2617)</f>
        <v>50</v>
      </c>
      <c r="AG2617" s="0" t="n">
        <f aca="false">ROUND(AC2617,1)</f>
        <v>13</v>
      </c>
      <c r="AH2617" s="0" t="n">
        <v>1994</v>
      </c>
      <c r="AI2617" s="0" t="s">
        <v>37</v>
      </c>
      <c r="AJ2617" s="0" t="s">
        <v>38</v>
      </c>
    </row>
    <row r="2618" customFormat="false" ht="13.8" hidden="true" customHeight="false" outlineLevel="0" collapsed="false">
      <c r="C2618" s="0" t="n">
        <v>2628</v>
      </c>
      <c r="D2618" s="3" t="str">
        <f aca="false">VLOOKUP(C2618,$A$1:$B$451,2)</f>
        <v>60-oita</v>
      </c>
      <c r="E2618" s="0" t="str">
        <f aca="false">VLOOKUP($D2618,metadata!$B$2:$S$451,2,0)</f>
        <v>YOSHIDA, T; KIMURA, MT</v>
      </c>
      <c r="F2618" s="0" t="str">
        <f aca="false">VLOOKUP($D2618,metadata!$B$2:$S$451,3,0)</f>
        <v>RELATION OF THE CIRCADIAN SYSTEM TO THE PHOTOPERIODIC CLOCK IN DROSOPHILA-TRIAURARIA (DIPTERA, DROSOPHILIDAE) - AN APPROACH FROM ANALYSIS OF GEOGRAPHIC-VARIATION</v>
      </c>
      <c r="G2618" s="0" t="str">
        <f aca="false">VLOOKUP($D2618,metadata!$B$2:$S$451,4,0)</f>
        <v>10.1303/aez.29.499</v>
      </c>
      <c r="H2618" s="0" t="str">
        <f aca="false">VLOOKUP($D2618,metadata!$B$2:$S$451,5,0)</f>
        <v>y-ask</v>
      </c>
      <c r="I2618" s="0" t="str">
        <f aca="false">VLOOKUP($D2618,metadata!$B$2:$S$451,6,0)</f>
        <v>a</v>
      </c>
      <c r="J2618" s="0" t="str">
        <f aca="false">VLOOKUP($D2618,metadata!$B$2:$S$451,7,0)</f>
        <v>i</v>
      </c>
      <c r="K2618" s="0" t="n">
        <f aca="false">VLOOKUP($D2618,metadata!$B$2:$S$451,8,0)</f>
        <v>3</v>
      </c>
      <c r="L2618" s="0" t="n">
        <f aca="false">VLOOKUP($D2618,metadata!$B$2:$S$451,9,0)</f>
        <v>7</v>
      </c>
      <c r="M2618" s="0" t="str">
        <f aca="false">VLOOKUP($D2618,metadata!$B$2:$S$451,10,0)</f>
        <v/>
      </c>
      <c r="N2618" s="0" t="str">
        <f aca="false">VLOOKUP($D2618,metadata!$B$2:$S$451,11,0)</f>
        <v>Drosophila triauraria</v>
      </c>
      <c r="O2618" s="0" t="str">
        <f aca="false">VLOOKUP($D2618,metadata!$B$2:$S$451,12,0)</f>
        <v>diptera</v>
      </c>
      <c r="P2618" s="0" t="str">
        <f aca="false">VLOOKUP($D2618,metadata!$B$2:$S$451,13,0)</f>
        <v>oita</v>
      </c>
      <c r="Q2618" s="0" t="n">
        <f aca="false">VLOOKUP($D2618,metadata!$B$2:$S$451,14,0)</f>
        <v>33.239444</v>
      </c>
      <c r="R2618" s="0" t="n">
        <f aca="false">VLOOKUP($D2618,metadata!$B$2:$S$451,15,0)</f>
        <v>131.609167</v>
      </c>
      <c r="S2618" s="0" t="str">
        <f aca="false">VLOOKUP($D2618,metadata!$B$2:$S$451,16,0)</f>
        <v/>
      </c>
      <c r="T2618" s="0" t="str">
        <f aca="false">VLOOKUP($D2618,metadata!$B$2:$S$451,17,0)</f>
        <v/>
      </c>
      <c r="U2618" s="0" t="str">
        <f aca="false">VLOOKUP($D2618,metadata!$B$2:$S$451,18,0)</f>
        <v/>
      </c>
      <c r="V2618" s="0" t="n">
        <f aca="false">VLOOKUP($D2618,metadata!$B$2:$Z$451,19,0)</f>
        <v>50</v>
      </c>
      <c r="W2618" s="0" t="str">
        <f aca="false">VLOOKUP($D2618,metadata!$B$2:$Z$451,20,0)</f>
        <v>global average</v>
      </c>
      <c r="X2618" s="0" t="str">
        <f aca="false">VLOOKUP($D2618,metadata!$B$2:$Z$451,21,0)</f>
        <v/>
      </c>
      <c r="Y2618" s="0" t="n">
        <f aca="false">VLOOKUP($D2618,metadata!$B$2:$Z$451,22,0)</f>
        <v>60</v>
      </c>
      <c r="Z2618" s="0" t="str">
        <f aca="false">VLOOKUP($D2618,metadata!$B$2:$Z$451,23,0)</f>
        <v/>
      </c>
      <c r="AA2618" s="0" t="str">
        <f aca="false">VLOOKUP($D2618,metadata!$B$2:$Z$451,24,0)</f>
        <v>adult</v>
      </c>
      <c r="AB2618" s="0" t="str">
        <f aca="false">VLOOKUP($D2618,metadata!$B$2:$Z$451,25,0)</f>
        <v/>
      </c>
      <c r="AC2618" s="0" t="n">
        <v>13.9572736520854</v>
      </c>
      <c r="AD2618" s="0" t="n">
        <v>0.447719139032628</v>
      </c>
      <c r="AF2618" s="0" t="n">
        <f aca="false">IF(AE2618="",V2618,AE2618)</f>
        <v>50</v>
      </c>
      <c r="AG2618" s="0" t="n">
        <f aca="false">ROUND(AC2618,1)</f>
        <v>14</v>
      </c>
      <c r="AH2618" s="0" t="n">
        <v>1994</v>
      </c>
      <c r="AI2618" s="0" t="s">
        <v>37</v>
      </c>
      <c r="AJ2618" s="0" t="s">
        <v>38</v>
      </c>
    </row>
    <row r="2619" customFormat="false" ht="13.8" hidden="true" customHeight="false" outlineLevel="0" collapsed="false">
      <c r="C2619" s="0" t="n">
        <v>2629</v>
      </c>
      <c r="D2619" s="3" t="str">
        <f aca="false">VLOOKUP(C2619,$A$1:$B$451,2)</f>
        <v>60-yakushima</v>
      </c>
      <c r="E2619" s="0" t="str">
        <f aca="false">VLOOKUP($D2619,metadata!$B$2:$S$451,2,0)</f>
        <v>YOSHIDA, T; KIMURA, MT</v>
      </c>
      <c r="F2619" s="0" t="str">
        <f aca="false">VLOOKUP($D2619,metadata!$B$2:$S$451,3,0)</f>
        <v>RELATION OF THE CIRCADIAN SYSTEM TO THE PHOTOPERIODIC CLOCK IN DROSOPHILA-TRIAURARIA (DIPTERA, DROSOPHILIDAE) - AN APPROACH FROM ANALYSIS OF GEOGRAPHIC-VARIATION</v>
      </c>
      <c r="G2619" s="0" t="str">
        <f aca="false">VLOOKUP($D2619,metadata!$B$2:$S$451,4,0)</f>
        <v>10.1303/aez.29.499</v>
      </c>
      <c r="H2619" s="0" t="str">
        <f aca="false">VLOOKUP($D2619,metadata!$B$2:$S$451,5,0)</f>
        <v>y-ask</v>
      </c>
      <c r="I2619" s="0" t="str">
        <f aca="false">VLOOKUP($D2619,metadata!$B$2:$S$451,6,0)</f>
        <v>a</v>
      </c>
      <c r="J2619" s="0" t="str">
        <f aca="false">VLOOKUP($D2619,metadata!$B$2:$S$451,7,0)</f>
        <v>i</v>
      </c>
      <c r="K2619" s="0" t="n">
        <f aca="false">VLOOKUP($D2619,metadata!$B$2:$S$451,8,0)</f>
        <v>3</v>
      </c>
      <c r="L2619" s="0" t="n">
        <f aca="false">VLOOKUP($D2619,metadata!$B$2:$S$451,9,0)</f>
        <v>9</v>
      </c>
      <c r="M2619" s="0" t="str">
        <f aca="false">VLOOKUP($D2619,metadata!$B$2:$S$451,10,0)</f>
        <v/>
      </c>
      <c r="N2619" s="0" t="str">
        <f aca="false">VLOOKUP($D2619,metadata!$B$2:$S$451,11,0)</f>
        <v>Drosophila triauraria</v>
      </c>
      <c r="O2619" s="0" t="str">
        <f aca="false">VLOOKUP($D2619,metadata!$B$2:$S$451,12,0)</f>
        <v>diptera</v>
      </c>
      <c r="P2619" s="0" t="str">
        <f aca="false">VLOOKUP($D2619,metadata!$B$2:$S$451,13,0)</f>
        <v>yakushima</v>
      </c>
      <c r="Q2619" s="0" t="n">
        <f aca="false">VLOOKUP($D2619,metadata!$B$2:$S$451,14,0)</f>
        <v>30.340287</v>
      </c>
      <c r="R2619" s="0" t="n">
        <f aca="false">VLOOKUP($D2619,metadata!$B$2:$S$451,15,0)</f>
        <v>130.522385</v>
      </c>
      <c r="S2619" s="0" t="str">
        <f aca="false">VLOOKUP($D2619,metadata!$B$2:$S$451,16,0)</f>
        <v/>
      </c>
      <c r="T2619" s="0" t="str">
        <f aca="false">VLOOKUP($D2619,metadata!$B$2:$S$451,17,0)</f>
        <v/>
      </c>
      <c r="U2619" s="0" t="str">
        <f aca="false">VLOOKUP($D2619,metadata!$B$2:$S$451,18,0)</f>
        <v/>
      </c>
      <c r="V2619" s="0" t="n">
        <f aca="false">VLOOKUP($D2619,metadata!$B$2:$Z$451,19,0)</f>
        <v>50</v>
      </c>
      <c r="W2619" s="0" t="str">
        <f aca="false">VLOOKUP($D2619,metadata!$B$2:$Z$451,20,0)</f>
        <v>global average</v>
      </c>
      <c r="X2619" s="0" t="str">
        <f aca="false">VLOOKUP($D2619,metadata!$B$2:$Z$451,21,0)</f>
        <v/>
      </c>
      <c r="Y2619" s="0" t="n">
        <f aca="false">VLOOKUP($D2619,metadata!$B$2:$Z$451,22,0)</f>
        <v>60</v>
      </c>
      <c r="Z2619" s="0" t="str">
        <f aca="false">VLOOKUP($D2619,metadata!$B$2:$Z$451,23,0)</f>
        <v/>
      </c>
      <c r="AA2619" s="0" t="str">
        <f aca="false">VLOOKUP($D2619,metadata!$B$2:$Z$451,24,0)</f>
        <v>adult</v>
      </c>
      <c r="AB2619" s="0" t="str">
        <f aca="false">VLOOKUP($D2619,metadata!$B$2:$Z$451,25,0)</f>
        <v/>
      </c>
      <c r="AC2619" s="0" t="n">
        <v>14.9949135300101</v>
      </c>
      <c r="AD2619" s="0" t="n">
        <v>1.75336841411916</v>
      </c>
      <c r="AF2619" s="0" t="n">
        <f aca="false">IF(AE2619="",V2619,AE2619)</f>
        <v>50</v>
      </c>
      <c r="AG2619" s="0" t="n">
        <f aca="false">ROUND(AC2619,1)</f>
        <v>15</v>
      </c>
      <c r="AH2619" s="0" t="n">
        <v>1994</v>
      </c>
      <c r="AI2619" s="0" t="s">
        <v>37</v>
      </c>
      <c r="AJ2619" s="0" t="s">
        <v>38</v>
      </c>
    </row>
    <row r="2620" customFormat="false" ht="13.8" hidden="true" customHeight="false" outlineLevel="0" collapsed="false">
      <c r="C2620" s="0" t="n">
        <v>2630</v>
      </c>
      <c r="D2620" s="3" t="str">
        <f aca="false">VLOOKUP(C2620,$A$1:$B$451,2)</f>
        <v>60-yakushima</v>
      </c>
      <c r="E2620" s="0" t="str">
        <f aca="false">VLOOKUP($D2620,metadata!$B$2:$S$451,2,0)</f>
        <v>YOSHIDA, T; KIMURA, MT</v>
      </c>
      <c r="F2620" s="0" t="str">
        <f aca="false">VLOOKUP($D2620,metadata!$B$2:$S$451,3,0)</f>
        <v>RELATION OF THE CIRCADIAN SYSTEM TO THE PHOTOPERIODIC CLOCK IN DROSOPHILA-TRIAURARIA (DIPTERA, DROSOPHILIDAE) - AN APPROACH FROM ANALYSIS OF GEOGRAPHIC-VARIATION</v>
      </c>
      <c r="G2620" s="0" t="str">
        <f aca="false">VLOOKUP($D2620,metadata!$B$2:$S$451,4,0)</f>
        <v>10.1303/aez.29.499</v>
      </c>
      <c r="H2620" s="0" t="str">
        <f aca="false">VLOOKUP($D2620,metadata!$B$2:$S$451,5,0)</f>
        <v>y-ask</v>
      </c>
      <c r="I2620" s="0" t="str">
        <f aca="false">VLOOKUP($D2620,metadata!$B$2:$S$451,6,0)</f>
        <v>a</v>
      </c>
      <c r="J2620" s="0" t="str">
        <f aca="false">VLOOKUP($D2620,metadata!$B$2:$S$451,7,0)</f>
        <v>i</v>
      </c>
      <c r="K2620" s="0" t="n">
        <f aca="false">VLOOKUP($D2620,metadata!$B$2:$S$451,8,0)</f>
        <v>3</v>
      </c>
      <c r="L2620" s="0" t="n">
        <f aca="false">VLOOKUP($D2620,metadata!$B$2:$S$451,9,0)</f>
        <v>9</v>
      </c>
      <c r="M2620" s="0" t="str">
        <f aca="false">VLOOKUP($D2620,metadata!$B$2:$S$451,10,0)</f>
        <v/>
      </c>
      <c r="N2620" s="0" t="str">
        <f aca="false">VLOOKUP($D2620,metadata!$B$2:$S$451,11,0)</f>
        <v>Drosophila triauraria</v>
      </c>
      <c r="O2620" s="0" t="str">
        <f aca="false">VLOOKUP($D2620,metadata!$B$2:$S$451,12,0)</f>
        <v>diptera</v>
      </c>
      <c r="P2620" s="0" t="str">
        <f aca="false">VLOOKUP($D2620,metadata!$B$2:$S$451,13,0)</f>
        <v>yakushima</v>
      </c>
      <c r="Q2620" s="0" t="n">
        <f aca="false">VLOOKUP($D2620,metadata!$B$2:$S$451,14,0)</f>
        <v>30.340287</v>
      </c>
      <c r="R2620" s="0" t="n">
        <f aca="false">VLOOKUP($D2620,metadata!$B$2:$S$451,15,0)</f>
        <v>130.522385</v>
      </c>
      <c r="S2620" s="0" t="str">
        <f aca="false">VLOOKUP($D2620,metadata!$B$2:$S$451,16,0)</f>
        <v/>
      </c>
      <c r="T2620" s="0" t="str">
        <f aca="false">VLOOKUP($D2620,metadata!$B$2:$S$451,17,0)</f>
        <v/>
      </c>
      <c r="U2620" s="0" t="str">
        <f aca="false">VLOOKUP($D2620,metadata!$B$2:$S$451,18,0)</f>
        <v/>
      </c>
      <c r="V2620" s="0" t="n">
        <f aca="false">VLOOKUP($D2620,metadata!$B$2:$Z$451,19,0)</f>
        <v>50</v>
      </c>
      <c r="W2620" s="0" t="str">
        <f aca="false">VLOOKUP($D2620,metadata!$B$2:$Z$451,20,0)</f>
        <v>global average</v>
      </c>
      <c r="X2620" s="0" t="str">
        <f aca="false">VLOOKUP($D2620,metadata!$B$2:$Z$451,21,0)</f>
        <v/>
      </c>
      <c r="Y2620" s="0" t="n">
        <f aca="false">VLOOKUP($D2620,metadata!$B$2:$Z$451,22,0)</f>
        <v>60</v>
      </c>
      <c r="Z2620" s="0" t="str">
        <f aca="false">VLOOKUP($D2620,metadata!$B$2:$Z$451,23,0)</f>
        <v/>
      </c>
      <c r="AA2620" s="0" t="str">
        <f aca="false">VLOOKUP($D2620,metadata!$B$2:$Z$451,24,0)</f>
        <v>adult</v>
      </c>
      <c r="AB2620" s="0" t="str">
        <f aca="false">VLOOKUP($D2620,metadata!$B$2:$Z$451,25,0)</f>
        <v/>
      </c>
      <c r="AC2620" s="0" t="n">
        <v>4.00813835198372</v>
      </c>
      <c r="AD2620" s="0" t="n">
        <v>35.7917328395676</v>
      </c>
      <c r="AF2620" s="0" t="n">
        <f aca="false">IF(AE2620="",V2620,AE2620)</f>
        <v>50</v>
      </c>
      <c r="AG2620" s="0" t="n">
        <f aca="false">ROUND(AC2620,1)</f>
        <v>4</v>
      </c>
      <c r="AH2620" s="0" t="n">
        <v>1994</v>
      </c>
      <c r="AI2620" s="0" t="s">
        <v>37</v>
      </c>
      <c r="AJ2620" s="0" t="s">
        <v>38</v>
      </c>
    </row>
    <row r="2621" customFormat="false" ht="13.8" hidden="true" customHeight="false" outlineLevel="0" collapsed="false">
      <c r="C2621" s="0" t="n">
        <v>2631</v>
      </c>
      <c r="D2621" s="3" t="str">
        <f aca="false">VLOOKUP(C2621,$A$1:$B$451,2)</f>
        <v>60-yakushima</v>
      </c>
      <c r="E2621" s="0" t="str">
        <f aca="false">VLOOKUP($D2621,metadata!$B$2:$S$451,2,0)</f>
        <v>YOSHIDA, T; KIMURA, MT</v>
      </c>
      <c r="F2621" s="0" t="str">
        <f aca="false">VLOOKUP($D2621,metadata!$B$2:$S$451,3,0)</f>
        <v>RELATION OF THE CIRCADIAN SYSTEM TO THE PHOTOPERIODIC CLOCK IN DROSOPHILA-TRIAURARIA (DIPTERA, DROSOPHILIDAE) - AN APPROACH FROM ANALYSIS OF GEOGRAPHIC-VARIATION</v>
      </c>
      <c r="G2621" s="0" t="str">
        <f aca="false">VLOOKUP($D2621,metadata!$B$2:$S$451,4,0)</f>
        <v>10.1303/aez.29.499</v>
      </c>
      <c r="H2621" s="0" t="str">
        <f aca="false">VLOOKUP($D2621,metadata!$B$2:$S$451,5,0)</f>
        <v>y-ask</v>
      </c>
      <c r="I2621" s="0" t="str">
        <f aca="false">VLOOKUP($D2621,metadata!$B$2:$S$451,6,0)</f>
        <v>a</v>
      </c>
      <c r="J2621" s="0" t="str">
        <f aca="false">VLOOKUP($D2621,metadata!$B$2:$S$451,7,0)</f>
        <v>i</v>
      </c>
      <c r="K2621" s="0" t="n">
        <f aca="false">VLOOKUP($D2621,metadata!$B$2:$S$451,8,0)</f>
        <v>3</v>
      </c>
      <c r="L2621" s="0" t="n">
        <f aca="false">VLOOKUP($D2621,metadata!$B$2:$S$451,9,0)</f>
        <v>9</v>
      </c>
      <c r="M2621" s="0" t="str">
        <f aca="false">VLOOKUP($D2621,metadata!$B$2:$S$451,10,0)</f>
        <v/>
      </c>
      <c r="N2621" s="0" t="str">
        <f aca="false">VLOOKUP($D2621,metadata!$B$2:$S$451,11,0)</f>
        <v>Drosophila triauraria</v>
      </c>
      <c r="O2621" s="0" t="str">
        <f aca="false">VLOOKUP($D2621,metadata!$B$2:$S$451,12,0)</f>
        <v>diptera</v>
      </c>
      <c r="P2621" s="0" t="str">
        <f aca="false">VLOOKUP($D2621,metadata!$B$2:$S$451,13,0)</f>
        <v>yakushima</v>
      </c>
      <c r="Q2621" s="0" t="n">
        <f aca="false">VLOOKUP($D2621,metadata!$B$2:$S$451,14,0)</f>
        <v>30.340287</v>
      </c>
      <c r="R2621" s="0" t="n">
        <f aca="false">VLOOKUP($D2621,metadata!$B$2:$S$451,15,0)</f>
        <v>130.522385</v>
      </c>
      <c r="S2621" s="0" t="str">
        <f aca="false">VLOOKUP($D2621,metadata!$B$2:$S$451,16,0)</f>
        <v/>
      </c>
      <c r="T2621" s="0" t="str">
        <f aca="false">VLOOKUP($D2621,metadata!$B$2:$S$451,17,0)</f>
        <v/>
      </c>
      <c r="U2621" s="0" t="str">
        <f aca="false">VLOOKUP($D2621,metadata!$B$2:$S$451,18,0)</f>
        <v/>
      </c>
      <c r="V2621" s="0" t="n">
        <f aca="false">VLOOKUP($D2621,metadata!$B$2:$Z$451,19,0)</f>
        <v>50</v>
      </c>
      <c r="W2621" s="0" t="str">
        <f aca="false">VLOOKUP($D2621,metadata!$B$2:$Z$451,20,0)</f>
        <v>global average</v>
      </c>
      <c r="X2621" s="0" t="str">
        <f aca="false">VLOOKUP($D2621,metadata!$B$2:$Z$451,21,0)</f>
        <v/>
      </c>
      <c r="Y2621" s="0" t="n">
        <f aca="false">VLOOKUP($D2621,metadata!$B$2:$Z$451,22,0)</f>
        <v>60</v>
      </c>
      <c r="Z2621" s="0" t="str">
        <f aca="false">VLOOKUP($D2621,metadata!$B$2:$Z$451,23,0)</f>
        <v/>
      </c>
      <c r="AA2621" s="0" t="str">
        <f aca="false">VLOOKUP($D2621,metadata!$B$2:$Z$451,24,0)</f>
        <v>adult</v>
      </c>
      <c r="AB2621" s="0" t="str">
        <f aca="false">VLOOKUP($D2621,metadata!$B$2:$Z$451,25,0)</f>
        <v/>
      </c>
      <c r="AC2621" s="0" t="n">
        <v>6.02238046795523</v>
      </c>
      <c r="AD2621" s="0" t="n">
        <v>33.1844595534152</v>
      </c>
      <c r="AF2621" s="0" t="n">
        <f aca="false">IF(AE2621="",V2621,AE2621)</f>
        <v>50</v>
      </c>
      <c r="AG2621" s="0" t="n">
        <f aca="false">ROUND(AC2621,1)</f>
        <v>6</v>
      </c>
      <c r="AH2621" s="0" t="n">
        <v>1994</v>
      </c>
      <c r="AI2621" s="0" t="s">
        <v>37</v>
      </c>
      <c r="AJ2621" s="0" t="s">
        <v>38</v>
      </c>
    </row>
    <row r="2622" customFormat="false" ht="13.8" hidden="true" customHeight="false" outlineLevel="0" collapsed="false">
      <c r="C2622" s="0" t="n">
        <v>2631</v>
      </c>
      <c r="D2622" s="3" t="str">
        <f aca="false">VLOOKUP(C2622,$A$1:$B$451,2)</f>
        <v>60-yakushima</v>
      </c>
      <c r="E2622" s="0" t="str">
        <f aca="false">VLOOKUP($D2622,metadata!$B$2:$S$451,2,0)</f>
        <v>YOSHIDA, T; KIMURA, MT</v>
      </c>
      <c r="F2622" s="0" t="str">
        <f aca="false">VLOOKUP($D2622,metadata!$B$2:$S$451,3,0)</f>
        <v>RELATION OF THE CIRCADIAN SYSTEM TO THE PHOTOPERIODIC CLOCK IN DROSOPHILA-TRIAURARIA (DIPTERA, DROSOPHILIDAE) - AN APPROACH FROM ANALYSIS OF GEOGRAPHIC-VARIATION</v>
      </c>
      <c r="G2622" s="0" t="str">
        <f aca="false">VLOOKUP($D2622,metadata!$B$2:$S$451,4,0)</f>
        <v>10.1303/aez.29.499</v>
      </c>
      <c r="H2622" s="0" t="str">
        <f aca="false">VLOOKUP($D2622,metadata!$B$2:$S$451,5,0)</f>
        <v>y-ask</v>
      </c>
      <c r="I2622" s="0" t="str">
        <f aca="false">VLOOKUP($D2622,metadata!$B$2:$S$451,6,0)</f>
        <v>a</v>
      </c>
      <c r="J2622" s="0" t="str">
        <f aca="false">VLOOKUP($D2622,metadata!$B$2:$S$451,7,0)</f>
        <v>i</v>
      </c>
      <c r="K2622" s="0" t="n">
        <f aca="false">VLOOKUP($D2622,metadata!$B$2:$S$451,8,0)</f>
        <v>3</v>
      </c>
      <c r="L2622" s="0" t="n">
        <f aca="false">VLOOKUP($D2622,metadata!$B$2:$S$451,9,0)</f>
        <v>9</v>
      </c>
      <c r="M2622" s="0" t="str">
        <f aca="false">VLOOKUP($D2622,metadata!$B$2:$S$451,10,0)</f>
        <v/>
      </c>
      <c r="N2622" s="0" t="str">
        <f aca="false">VLOOKUP($D2622,metadata!$B$2:$S$451,11,0)</f>
        <v>Drosophila triauraria</v>
      </c>
      <c r="O2622" s="0" t="str">
        <f aca="false">VLOOKUP($D2622,metadata!$B$2:$S$451,12,0)</f>
        <v>diptera</v>
      </c>
      <c r="P2622" s="0" t="str">
        <f aca="false">VLOOKUP($D2622,metadata!$B$2:$S$451,13,0)</f>
        <v>yakushima</v>
      </c>
      <c r="Q2622" s="0" t="n">
        <f aca="false">VLOOKUP($D2622,metadata!$B$2:$S$451,14,0)</f>
        <v>30.340287</v>
      </c>
      <c r="R2622" s="0" t="n">
        <f aca="false">VLOOKUP($D2622,metadata!$B$2:$S$451,15,0)</f>
        <v>130.522385</v>
      </c>
      <c r="S2622" s="0" t="str">
        <f aca="false">VLOOKUP($D2622,metadata!$B$2:$S$451,16,0)</f>
        <v/>
      </c>
      <c r="T2622" s="0" t="str">
        <f aca="false">VLOOKUP($D2622,metadata!$B$2:$S$451,17,0)</f>
        <v/>
      </c>
      <c r="U2622" s="0" t="str">
        <f aca="false">VLOOKUP($D2622,metadata!$B$2:$S$451,18,0)</f>
        <v/>
      </c>
      <c r="V2622" s="0" t="n">
        <f aca="false">VLOOKUP($D2622,metadata!$B$2:$Z$451,19,0)</f>
        <v>50</v>
      </c>
      <c r="W2622" s="0" t="str">
        <f aca="false">VLOOKUP($D2622,metadata!$B$2:$Z$451,20,0)</f>
        <v>global average</v>
      </c>
      <c r="X2622" s="0" t="str">
        <f aca="false">VLOOKUP($D2622,metadata!$B$2:$Z$451,21,0)</f>
        <v/>
      </c>
      <c r="Y2622" s="0" t="n">
        <f aca="false">VLOOKUP($D2622,metadata!$B$2:$Z$451,22,0)</f>
        <v>60</v>
      </c>
      <c r="Z2622" s="0" t="str">
        <f aca="false">VLOOKUP($D2622,metadata!$B$2:$Z$451,23,0)</f>
        <v/>
      </c>
      <c r="AA2622" s="0" t="str">
        <f aca="false">VLOOKUP($D2622,metadata!$B$2:$Z$451,24,0)</f>
        <v>adult</v>
      </c>
      <c r="AB2622" s="0" t="str">
        <f aca="false">VLOOKUP($D2622,metadata!$B$2:$Z$451,25,0)</f>
        <v/>
      </c>
      <c r="AC2622" s="0" t="n">
        <v>7.99593082400813</v>
      </c>
      <c r="AD2622" s="0" t="n">
        <v>35.7911839399284</v>
      </c>
      <c r="AF2622" s="0" t="n">
        <f aca="false">IF(AE2622="",V2622,AE2622)</f>
        <v>50</v>
      </c>
      <c r="AG2622" s="0" t="n">
        <f aca="false">ROUND(AC2622,1)</f>
        <v>8</v>
      </c>
      <c r="AH2622" s="0" t="n">
        <v>1994</v>
      </c>
      <c r="AI2622" s="0" t="s">
        <v>37</v>
      </c>
      <c r="AJ2622" s="0" t="s">
        <v>38</v>
      </c>
    </row>
    <row r="2623" customFormat="false" ht="13.8" hidden="true" customHeight="false" outlineLevel="0" collapsed="false">
      <c r="C2623" s="0" t="n">
        <v>2631</v>
      </c>
      <c r="D2623" s="3" t="str">
        <f aca="false">VLOOKUP(C2623,$A$1:$B$451,2)</f>
        <v>60-yakushima</v>
      </c>
      <c r="E2623" s="0" t="str">
        <f aca="false">VLOOKUP($D2623,metadata!$B$2:$S$451,2,0)</f>
        <v>YOSHIDA, T; KIMURA, MT</v>
      </c>
      <c r="F2623" s="0" t="str">
        <f aca="false">VLOOKUP($D2623,metadata!$B$2:$S$451,3,0)</f>
        <v>RELATION OF THE CIRCADIAN SYSTEM TO THE PHOTOPERIODIC CLOCK IN DROSOPHILA-TRIAURARIA (DIPTERA, DROSOPHILIDAE) - AN APPROACH FROM ANALYSIS OF GEOGRAPHIC-VARIATION</v>
      </c>
      <c r="G2623" s="0" t="str">
        <f aca="false">VLOOKUP($D2623,metadata!$B$2:$S$451,4,0)</f>
        <v>10.1303/aez.29.499</v>
      </c>
      <c r="H2623" s="0" t="str">
        <f aca="false">VLOOKUP($D2623,metadata!$B$2:$S$451,5,0)</f>
        <v>y-ask</v>
      </c>
      <c r="I2623" s="0" t="str">
        <f aca="false">VLOOKUP($D2623,metadata!$B$2:$S$451,6,0)</f>
        <v>a</v>
      </c>
      <c r="J2623" s="0" t="str">
        <f aca="false">VLOOKUP($D2623,metadata!$B$2:$S$451,7,0)</f>
        <v>i</v>
      </c>
      <c r="K2623" s="0" t="n">
        <f aca="false">VLOOKUP($D2623,metadata!$B$2:$S$451,8,0)</f>
        <v>3</v>
      </c>
      <c r="L2623" s="0" t="n">
        <f aca="false">VLOOKUP($D2623,metadata!$B$2:$S$451,9,0)</f>
        <v>9</v>
      </c>
      <c r="M2623" s="0" t="str">
        <f aca="false">VLOOKUP($D2623,metadata!$B$2:$S$451,10,0)</f>
        <v/>
      </c>
      <c r="N2623" s="0" t="str">
        <f aca="false">VLOOKUP($D2623,metadata!$B$2:$S$451,11,0)</f>
        <v>Drosophila triauraria</v>
      </c>
      <c r="O2623" s="0" t="str">
        <f aca="false">VLOOKUP($D2623,metadata!$B$2:$S$451,12,0)</f>
        <v>diptera</v>
      </c>
      <c r="P2623" s="0" t="str">
        <f aca="false">VLOOKUP($D2623,metadata!$B$2:$S$451,13,0)</f>
        <v>yakushima</v>
      </c>
      <c r="Q2623" s="0" t="n">
        <f aca="false">VLOOKUP($D2623,metadata!$B$2:$S$451,14,0)</f>
        <v>30.340287</v>
      </c>
      <c r="R2623" s="0" t="n">
        <f aca="false">VLOOKUP($D2623,metadata!$B$2:$S$451,15,0)</f>
        <v>130.522385</v>
      </c>
      <c r="S2623" s="0" t="str">
        <f aca="false">VLOOKUP($D2623,metadata!$B$2:$S$451,16,0)</f>
        <v/>
      </c>
      <c r="T2623" s="0" t="str">
        <f aca="false">VLOOKUP($D2623,metadata!$B$2:$S$451,17,0)</f>
        <v/>
      </c>
      <c r="U2623" s="0" t="str">
        <f aca="false">VLOOKUP($D2623,metadata!$B$2:$S$451,18,0)</f>
        <v/>
      </c>
      <c r="V2623" s="0" t="n">
        <f aca="false">VLOOKUP($D2623,metadata!$B$2:$Z$451,19,0)</f>
        <v>50</v>
      </c>
      <c r="W2623" s="0" t="str">
        <f aca="false">VLOOKUP($D2623,metadata!$B$2:$Z$451,20,0)</f>
        <v>global average</v>
      </c>
      <c r="X2623" s="0" t="str">
        <f aca="false">VLOOKUP($D2623,metadata!$B$2:$Z$451,21,0)</f>
        <v/>
      </c>
      <c r="Y2623" s="0" t="n">
        <f aca="false">VLOOKUP($D2623,metadata!$B$2:$Z$451,22,0)</f>
        <v>60</v>
      </c>
      <c r="Z2623" s="0" t="str">
        <f aca="false">VLOOKUP($D2623,metadata!$B$2:$Z$451,23,0)</f>
        <v/>
      </c>
      <c r="AA2623" s="0" t="str">
        <f aca="false">VLOOKUP($D2623,metadata!$B$2:$Z$451,24,0)</f>
        <v>adult</v>
      </c>
      <c r="AB2623" s="0" t="str">
        <f aca="false">VLOOKUP($D2623,metadata!$B$2:$Z$451,25,0)</f>
        <v/>
      </c>
      <c r="AC2623" s="0" t="n">
        <v>9.03357070193285</v>
      </c>
      <c r="AD2623" s="0" t="n">
        <v>48.4277684668135</v>
      </c>
      <c r="AF2623" s="0" t="n">
        <f aca="false">IF(AE2623="",V2623,AE2623)</f>
        <v>50</v>
      </c>
      <c r="AG2623" s="0" t="n">
        <f aca="false">ROUND(AC2623,1)</f>
        <v>9</v>
      </c>
      <c r="AH2623" s="0" t="n">
        <v>1994</v>
      </c>
      <c r="AI2623" s="0" t="s">
        <v>37</v>
      </c>
      <c r="AJ2623" s="0" t="s">
        <v>38</v>
      </c>
    </row>
    <row r="2624" customFormat="false" ht="13.8" hidden="true" customHeight="false" outlineLevel="0" collapsed="false">
      <c r="C2624" s="0" t="n">
        <v>2631</v>
      </c>
      <c r="D2624" s="3" t="str">
        <f aca="false">VLOOKUP(C2624,$A$1:$B$451,2)</f>
        <v>60-yakushima</v>
      </c>
      <c r="E2624" s="0" t="str">
        <f aca="false">VLOOKUP($D2624,metadata!$B$2:$S$451,2,0)</f>
        <v>YOSHIDA, T; KIMURA, MT</v>
      </c>
      <c r="F2624" s="0" t="str">
        <f aca="false">VLOOKUP($D2624,metadata!$B$2:$S$451,3,0)</f>
        <v>RELATION OF THE CIRCADIAN SYSTEM TO THE PHOTOPERIODIC CLOCK IN DROSOPHILA-TRIAURARIA (DIPTERA, DROSOPHILIDAE) - AN APPROACH FROM ANALYSIS OF GEOGRAPHIC-VARIATION</v>
      </c>
      <c r="G2624" s="0" t="str">
        <f aca="false">VLOOKUP($D2624,metadata!$B$2:$S$451,4,0)</f>
        <v>10.1303/aez.29.499</v>
      </c>
      <c r="H2624" s="0" t="str">
        <f aca="false">VLOOKUP($D2624,metadata!$B$2:$S$451,5,0)</f>
        <v>y-ask</v>
      </c>
      <c r="I2624" s="0" t="str">
        <f aca="false">VLOOKUP($D2624,metadata!$B$2:$S$451,6,0)</f>
        <v>a</v>
      </c>
      <c r="J2624" s="0" t="str">
        <f aca="false">VLOOKUP($D2624,metadata!$B$2:$S$451,7,0)</f>
        <v>i</v>
      </c>
      <c r="K2624" s="0" t="n">
        <f aca="false">VLOOKUP($D2624,metadata!$B$2:$S$451,8,0)</f>
        <v>3</v>
      </c>
      <c r="L2624" s="0" t="n">
        <f aca="false">VLOOKUP($D2624,metadata!$B$2:$S$451,9,0)</f>
        <v>9</v>
      </c>
      <c r="M2624" s="0" t="str">
        <f aca="false">VLOOKUP($D2624,metadata!$B$2:$S$451,10,0)</f>
        <v/>
      </c>
      <c r="N2624" s="0" t="str">
        <f aca="false">VLOOKUP($D2624,metadata!$B$2:$S$451,11,0)</f>
        <v>Drosophila triauraria</v>
      </c>
      <c r="O2624" s="0" t="str">
        <f aca="false">VLOOKUP($D2624,metadata!$B$2:$S$451,12,0)</f>
        <v>diptera</v>
      </c>
      <c r="P2624" s="0" t="str">
        <f aca="false">VLOOKUP($D2624,metadata!$B$2:$S$451,13,0)</f>
        <v>yakushima</v>
      </c>
      <c r="Q2624" s="0" t="n">
        <f aca="false">VLOOKUP($D2624,metadata!$B$2:$S$451,14,0)</f>
        <v>30.340287</v>
      </c>
      <c r="R2624" s="0" t="n">
        <f aca="false">VLOOKUP($D2624,metadata!$B$2:$S$451,15,0)</f>
        <v>130.522385</v>
      </c>
      <c r="S2624" s="0" t="str">
        <f aca="false">VLOOKUP($D2624,metadata!$B$2:$S$451,16,0)</f>
        <v/>
      </c>
      <c r="T2624" s="0" t="str">
        <f aca="false">VLOOKUP($D2624,metadata!$B$2:$S$451,17,0)</f>
        <v/>
      </c>
      <c r="U2624" s="0" t="str">
        <f aca="false">VLOOKUP($D2624,metadata!$B$2:$S$451,18,0)</f>
        <v/>
      </c>
      <c r="V2624" s="0" t="n">
        <f aca="false">VLOOKUP($D2624,metadata!$B$2:$Z$451,19,0)</f>
        <v>50</v>
      </c>
      <c r="W2624" s="0" t="str">
        <f aca="false">VLOOKUP($D2624,metadata!$B$2:$Z$451,20,0)</f>
        <v>global average</v>
      </c>
      <c r="X2624" s="0" t="str">
        <f aca="false">VLOOKUP($D2624,metadata!$B$2:$Z$451,21,0)</f>
        <v/>
      </c>
      <c r="Y2624" s="0" t="n">
        <f aca="false">VLOOKUP($D2624,metadata!$B$2:$Z$451,22,0)</f>
        <v>60</v>
      </c>
      <c r="Z2624" s="0" t="str">
        <f aca="false">VLOOKUP($D2624,metadata!$B$2:$Z$451,23,0)</f>
        <v/>
      </c>
      <c r="AA2624" s="0" t="str">
        <f aca="false">VLOOKUP($D2624,metadata!$B$2:$Z$451,24,0)</f>
        <v>adult</v>
      </c>
      <c r="AB2624" s="0" t="str">
        <f aca="false">VLOOKUP($D2624,metadata!$B$2:$Z$451,25,0)</f>
        <v/>
      </c>
      <c r="AC2624" s="0" t="n">
        <v>9.98982706002034</v>
      </c>
      <c r="AD2624" s="0" t="n">
        <v>14.477959849821</v>
      </c>
      <c r="AF2624" s="0" t="n">
        <f aca="false">IF(AE2624="",V2624,AE2624)</f>
        <v>50</v>
      </c>
      <c r="AG2624" s="0" t="n">
        <f aca="false">ROUND(AC2624,1)</f>
        <v>10</v>
      </c>
      <c r="AH2624" s="0" t="n">
        <v>1994</v>
      </c>
      <c r="AI2624" s="0" t="s">
        <v>37</v>
      </c>
      <c r="AJ2624" s="0" t="s">
        <v>38</v>
      </c>
    </row>
    <row r="2625" customFormat="false" ht="13.8" hidden="true" customHeight="false" outlineLevel="0" collapsed="false">
      <c r="C2625" s="0" t="n">
        <v>2631</v>
      </c>
      <c r="D2625" s="3" t="str">
        <f aca="false">VLOOKUP(C2625,$A$1:$B$451,2)</f>
        <v>60-yakushima</v>
      </c>
      <c r="E2625" s="0" t="str">
        <f aca="false">VLOOKUP($D2625,metadata!$B$2:$S$451,2,0)</f>
        <v>YOSHIDA, T; KIMURA, MT</v>
      </c>
      <c r="F2625" s="0" t="str">
        <f aca="false">VLOOKUP($D2625,metadata!$B$2:$S$451,3,0)</f>
        <v>RELATION OF THE CIRCADIAN SYSTEM TO THE PHOTOPERIODIC CLOCK IN DROSOPHILA-TRIAURARIA (DIPTERA, DROSOPHILIDAE) - AN APPROACH FROM ANALYSIS OF GEOGRAPHIC-VARIATION</v>
      </c>
      <c r="G2625" s="0" t="str">
        <f aca="false">VLOOKUP($D2625,metadata!$B$2:$S$451,4,0)</f>
        <v>10.1303/aez.29.499</v>
      </c>
      <c r="H2625" s="0" t="str">
        <f aca="false">VLOOKUP($D2625,metadata!$B$2:$S$451,5,0)</f>
        <v>y-ask</v>
      </c>
      <c r="I2625" s="0" t="str">
        <f aca="false">VLOOKUP($D2625,metadata!$B$2:$S$451,6,0)</f>
        <v>a</v>
      </c>
      <c r="J2625" s="0" t="str">
        <f aca="false">VLOOKUP($D2625,metadata!$B$2:$S$451,7,0)</f>
        <v>i</v>
      </c>
      <c r="K2625" s="0" t="n">
        <f aca="false">VLOOKUP($D2625,metadata!$B$2:$S$451,8,0)</f>
        <v>3</v>
      </c>
      <c r="L2625" s="0" t="n">
        <f aca="false">VLOOKUP($D2625,metadata!$B$2:$S$451,9,0)</f>
        <v>9</v>
      </c>
      <c r="M2625" s="0" t="str">
        <f aca="false">VLOOKUP($D2625,metadata!$B$2:$S$451,10,0)</f>
        <v/>
      </c>
      <c r="N2625" s="0" t="str">
        <f aca="false">VLOOKUP($D2625,metadata!$B$2:$S$451,11,0)</f>
        <v>Drosophila triauraria</v>
      </c>
      <c r="O2625" s="0" t="str">
        <f aca="false">VLOOKUP($D2625,metadata!$B$2:$S$451,12,0)</f>
        <v>diptera</v>
      </c>
      <c r="P2625" s="0" t="str">
        <f aca="false">VLOOKUP($D2625,metadata!$B$2:$S$451,13,0)</f>
        <v>yakushima</v>
      </c>
      <c r="Q2625" s="0" t="n">
        <f aca="false">VLOOKUP($D2625,metadata!$B$2:$S$451,14,0)</f>
        <v>30.340287</v>
      </c>
      <c r="R2625" s="0" t="n">
        <f aca="false">VLOOKUP($D2625,metadata!$B$2:$S$451,15,0)</f>
        <v>130.522385</v>
      </c>
      <c r="S2625" s="0" t="str">
        <f aca="false">VLOOKUP($D2625,metadata!$B$2:$S$451,16,0)</f>
        <v/>
      </c>
      <c r="T2625" s="0" t="str">
        <f aca="false">VLOOKUP($D2625,metadata!$B$2:$S$451,17,0)</f>
        <v/>
      </c>
      <c r="U2625" s="0" t="str">
        <f aca="false">VLOOKUP($D2625,metadata!$B$2:$S$451,18,0)</f>
        <v/>
      </c>
      <c r="V2625" s="0" t="n">
        <f aca="false">VLOOKUP($D2625,metadata!$B$2:$Z$451,19,0)</f>
        <v>50</v>
      </c>
      <c r="W2625" s="0" t="str">
        <f aca="false">VLOOKUP($D2625,metadata!$B$2:$Z$451,20,0)</f>
        <v>global average</v>
      </c>
      <c r="X2625" s="0" t="str">
        <f aca="false">VLOOKUP($D2625,metadata!$B$2:$Z$451,21,0)</f>
        <v/>
      </c>
      <c r="Y2625" s="0" t="n">
        <f aca="false">VLOOKUP($D2625,metadata!$B$2:$Z$451,22,0)</f>
        <v>60</v>
      </c>
      <c r="Z2625" s="0" t="str">
        <f aca="false">VLOOKUP($D2625,metadata!$B$2:$Z$451,23,0)</f>
        <v/>
      </c>
      <c r="AA2625" s="0" t="str">
        <f aca="false">VLOOKUP($D2625,metadata!$B$2:$Z$451,24,0)</f>
        <v>adult</v>
      </c>
      <c r="AB2625" s="0" t="str">
        <f aca="false">VLOOKUP($D2625,metadata!$B$2:$Z$451,25,0)</f>
        <v/>
      </c>
      <c r="AC2625" s="0" t="n">
        <v>11.0071210579857</v>
      </c>
      <c r="AD2625" s="0" t="n">
        <v>4.81147127059291</v>
      </c>
      <c r="AF2625" s="0" t="n">
        <f aca="false">IF(AE2625="",V2625,AE2625)</f>
        <v>50</v>
      </c>
      <c r="AG2625" s="0" t="n">
        <f aca="false">ROUND(AC2625,1)</f>
        <v>11</v>
      </c>
      <c r="AH2625" s="0" t="n">
        <v>1994</v>
      </c>
      <c r="AI2625" s="0" t="s">
        <v>37</v>
      </c>
      <c r="AJ2625" s="0" t="s">
        <v>38</v>
      </c>
    </row>
    <row r="2626" customFormat="false" ht="13.8" hidden="true" customHeight="false" outlineLevel="0" collapsed="false">
      <c r="C2626" s="0" t="n">
        <v>2631</v>
      </c>
      <c r="D2626" s="3" t="str">
        <f aca="false">VLOOKUP(C2626,$A$1:$B$451,2)</f>
        <v>60-yakushima</v>
      </c>
      <c r="E2626" s="0" t="str">
        <f aca="false">VLOOKUP($D2626,metadata!$B$2:$S$451,2,0)</f>
        <v>YOSHIDA, T; KIMURA, MT</v>
      </c>
      <c r="F2626" s="0" t="str">
        <f aca="false">VLOOKUP($D2626,metadata!$B$2:$S$451,3,0)</f>
        <v>RELATION OF THE CIRCADIAN SYSTEM TO THE PHOTOPERIODIC CLOCK IN DROSOPHILA-TRIAURARIA (DIPTERA, DROSOPHILIDAE) - AN APPROACH FROM ANALYSIS OF GEOGRAPHIC-VARIATION</v>
      </c>
      <c r="G2626" s="0" t="str">
        <f aca="false">VLOOKUP($D2626,metadata!$B$2:$S$451,4,0)</f>
        <v>10.1303/aez.29.499</v>
      </c>
      <c r="H2626" s="0" t="str">
        <f aca="false">VLOOKUP($D2626,metadata!$B$2:$S$451,5,0)</f>
        <v>y-ask</v>
      </c>
      <c r="I2626" s="0" t="str">
        <f aca="false">VLOOKUP($D2626,metadata!$B$2:$S$451,6,0)</f>
        <v>a</v>
      </c>
      <c r="J2626" s="0" t="str">
        <f aca="false">VLOOKUP($D2626,metadata!$B$2:$S$451,7,0)</f>
        <v>i</v>
      </c>
      <c r="K2626" s="0" t="n">
        <f aca="false">VLOOKUP($D2626,metadata!$B$2:$S$451,8,0)</f>
        <v>3</v>
      </c>
      <c r="L2626" s="0" t="n">
        <f aca="false">VLOOKUP($D2626,metadata!$B$2:$S$451,9,0)</f>
        <v>9</v>
      </c>
      <c r="M2626" s="0" t="str">
        <f aca="false">VLOOKUP($D2626,metadata!$B$2:$S$451,10,0)</f>
        <v/>
      </c>
      <c r="N2626" s="0" t="str">
        <f aca="false">VLOOKUP($D2626,metadata!$B$2:$S$451,11,0)</f>
        <v>Drosophila triauraria</v>
      </c>
      <c r="O2626" s="0" t="str">
        <f aca="false">VLOOKUP($D2626,metadata!$B$2:$S$451,12,0)</f>
        <v>diptera</v>
      </c>
      <c r="P2626" s="0" t="str">
        <f aca="false">VLOOKUP($D2626,metadata!$B$2:$S$451,13,0)</f>
        <v>yakushima</v>
      </c>
      <c r="Q2626" s="0" t="n">
        <f aca="false">VLOOKUP($D2626,metadata!$B$2:$S$451,14,0)</f>
        <v>30.340287</v>
      </c>
      <c r="R2626" s="0" t="n">
        <f aca="false">VLOOKUP($D2626,metadata!$B$2:$S$451,15,0)</f>
        <v>130.522385</v>
      </c>
      <c r="S2626" s="0" t="str">
        <f aca="false">VLOOKUP($D2626,metadata!$B$2:$S$451,16,0)</f>
        <v/>
      </c>
      <c r="T2626" s="0" t="str">
        <f aca="false">VLOOKUP($D2626,metadata!$B$2:$S$451,17,0)</f>
        <v/>
      </c>
      <c r="U2626" s="0" t="str">
        <f aca="false">VLOOKUP($D2626,metadata!$B$2:$S$451,18,0)</f>
        <v/>
      </c>
      <c r="V2626" s="0" t="n">
        <f aca="false">VLOOKUP($D2626,metadata!$B$2:$Z$451,19,0)</f>
        <v>50</v>
      </c>
      <c r="W2626" s="0" t="str">
        <f aca="false">VLOOKUP($D2626,metadata!$B$2:$Z$451,20,0)</f>
        <v>global average</v>
      </c>
      <c r="X2626" s="0" t="str">
        <f aca="false">VLOOKUP($D2626,metadata!$B$2:$Z$451,21,0)</f>
        <v/>
      </c>
      <c r="Y2626" s="0" t="n">
        <f aca="false">VLOOKUP($D2626,metadata!$B$2:$Z$451,22,0)</f>
        <v>60</v>
      </c>
      <c r="Z2626" s="0" t="str">
        <f aca="false">VLOOKUP($D2626,metadata!$B$2:$Z$451,23,0)</f>
        <v/>
      </c>
      <c r="AA2626" s="0" t="str">
        <f aca="false">VLOOKUP($D2626,metadata!$B$2:$Z$451,24,0)</f>
        <v>adult</v>
      </c>
      <c r="AB2626" s="0" t="str">
        <f aca="false">VLOOKUP($D2626,metadata!$B$2:$Z$451,25,0)</f>
        <v/>
      </c>
      <c r="AC2626" s="0" t="n">
        <v>12.0244150559511</v>
      </c>
      <c r="AD2626" s="0" t="n">
        <v>0.540666144602127</v>
      </c>
      <c r="AF2626" s="0" t="n">
        <f aca="false">IF(AE2626="",V2626,AE2626)</f>
        <v>50</v>
      </c>
      <c r="AG2626" s="0" t="n">
        <f aca="false">ROUND(AC2626,1)</f>
        <v>12</v>
      </c>
      <c r="AH2626" s="0" t="n">
        <v>1994</v>
      </c>
      <c r="AI2626" s="0" t="s">
        <v>37</v>
      </c>
      <c r="AJ2626" s="0" t="s">
        <v>38</v>
      </c>
    </row>
    <row r="2627" customFormat="false" ht="13.8" hidden="true" customHeight="false" outlineLevel="0" collapsed="false">
      <c r="C2627" s="0" t="n">
        <v>2631</v>
      </c>
      <c r="D2627" s="3" t="str">
        <f aca="false">VLOOKUP(C2627,$A$1:$B$451,2)</f>
        <v>60-yakushima</v>
      </c>
      <c r="E2627" s="0" t="str">
        <f aca="false">VLOOKUP($D2627,metadata!$B$2:$S$451,2,0)</f>
        <v>YOSHIDA, T; KIMURA, MT</v>
      </c>
      <c r="F2627" s="0" t="str">
        <f aca="false">VLOOKUP($D2627,metadata!$B$2:$S$451,3,0)</f>
        <v>RELATION OF THE CIRCADIAN SYSTEM TO THE PHOTOPERIODIC CLOCK IN DROSOPHILA-TRIAURARIA (DIPTERA, DROSOPHILIDAE) - AN APPROACH FROM ANALYSIS OF GEOGRAPHIC-VARIATION</v>
      </c>
      <c r="G2627" s="0" t="str">
        <f aca="false">VLOOKUP($D2627,metadata!$B$2:$S$451,4,0)</f>
        <v>10.1303/aez.29.499</v>
      </c>
      <c r="H2627" s="0" t="str">
        <f aca="false">VLOOKUP($D2627,metadata!$B$2:$S$451,5,0)</f>
        <v>y-ask</v>
      </c>
      <c r="I2627" s="0" t="str">
        <f aca="false">VLOOKUP($D2627,metadata!$B$2:$S$451,6,0)</f>
        <v>a</v>
      </c>
      <c r="J2627" s="0" t="str">
        <f aca="false">VLOOKUP($D2627,metadata!$B$2:$S$451,7,0)</f>
        <v>i</v>
      </c>
      <c r="K2627" s="0" t="n">
        <f aca="false">VLOOKUP($D2627,metadata!$B$2:$S$451,8,0)</f>
        <v>3</v>
      </c>
      <c r="L2627" s="0" t="n">
        <f aca="false">VLOOKUP($D2627,metadata!$B$2:$S$451,9,0)</f>
        <v>9</v>
      </c>
      <c r="M2627" s="0" t="str">
        <f aca="false">VLOOKUP($D2627,metadata!$B$2:$S$451,10,0)</f>
        <v/>
      </c>
      <c r="N2627" s="0" t="str">
        <f aca="false">VLOOKUP($D2627,metadata!$B$2:$S$451,11,0)</f>
        <v>Drosophila triauraria</v>
      </c>
      <c r="O2627" s="0" t="str">
        <f aca="false">VLOOKUP($D2627,metadata!$B$2:$S$451,12,0)</f>
        <v>diptera</v>
      </c>
      <c r="P2627" s="0" t="str">
        <f aca="false">VLOOKUP($D2627,metadata!$B$2:$S$451,13,0)</f>
        <v>yakushima</v>
      </c>
      <c r="Q2627" s="0" t="n">
        <f aca="false">VLOOKUP($D2627,metadata!$B$2:$S$451,14,0)</f>
        <v>30.340287</v>
      </c>
      <c r="R2627" s="0" t="n">
        <f aca="false">VLOOKUP($D2627,metadata!$B$2:$S$451,15,0)</f>
        <v>130.522385</v>
      </c>
      <c r="S2627" s="0" t="str">
        <f aca="false">VLOOKUP($D2627,metadata!$B$2:$S$451,16,0)</f>
        <v/>
      </c>
      <c r="T2627" s="0" t="str">
        <f aca="false">VLOOKUP($D2627,metadata!$B$2:$S$451,17,0)</f>
        <v/>
      </c>
      <c r="U2627" s="0" t="str">
        <f aca="false">VLOOKUP($D2627,metadata!$B$2:$S$451,18,0)</f>
        <v/>
      </c>
      <c r="V2627" s="0" t="n">
        <f aca="false">VLOOKUP($D2627,metadata!$B$2:$Z$451,19,0)</f>
        <v>50</v>
      </c>
      <c r="W2627" s="0" t="str">
        <f aca="false">VLOOKUP($D2627,metadata!$B$2:$Z$451,20,0)</f>
        <v>global average</v>
      </c>
      <c r="X2627" s="0" t="str">
        <f aca="false">VLOOKUP($D2627,metadata!$B$2:$Z$500,21,0)</f>
        <v/>
      </c>
      <c r="Y2627" s="0" t="n">
        <f aca="false">VLOOKUP($D2627,metadata!$B$2:$Z$500,22,0)</f>
        <v>60</v>
      </c>
      <c r="Z2627" s="0" t="str">
        <f aca="false">VLOOKUP($D2627,metadata!$B$2:$Z$500,23,0)</f>
        <v/>
      </c>
      <c r="AA2627" s="0" t="str">
        <f aca="false">VLOOKUP($D2627,metadata!$B$2:$Z$500,24,0)</f>
        <v>adult</v>
      </c>
      <c r="AB2627" s="0" t="str">
        <f aca="false">VLOOKUP($D2627,metadata!$B$2:$Z$500,25,0)</f>
        <v/>
      </c>
      <c r="AC2627" s="0" t="n">
        <v>13.9776195320447</v>
      </c>
      <c r="AD2627" s="0" t="n">
        <v>0.448633971764607</v>
      </c>
      <c r="AF2627" s="0" t="n">
        <f aca="false">IF(AE2627="",V2627,AE2627)</f>
        <v>50</v>
      </c>
      <c r="AG2627" s="0" t="n">
        <f aca="false">ROUND(AC2627,1)</f>
        <v>14</v>
      </c>
      <c r="AH2627" s="0" t="n">
        <v>1994</v>
      </c>
      <c r="AI2627" s="0" t="s">
        <v>37</v>
      </c>
      <c r="AJ2627" s="0" t="s">
        <v>38</v>
      </c>
    </row>
    <row r="2628" customFormat="false" ht="13.8" hidden="true" customHeight="false" outlineLevel="0" collapsed="false">
      <c r="C2628" s="0" t="n">
        <v>2638</v>
      </c>
      <c r="D2628" s="3" t="str">
        <f aca="false">VLOOKUP(C2628,$A$1:$B$451,2)</f>
        <v>61-wakkanai</v>
      </c>
      <c r="E2628" s="0" t="str">
        <f aca="false">VLOOKUP($D2628,metadata!$B$2:$S$451,2,0)</f>
        <v>ichijo, N</v>
      </c>
      <c r="F2628" s="0" t="str">
        <f aca="false">VLOOKUP($D2628,metadata!$B$2:$S$451,3,0)</f>
        <v>DISJUNCTIVE CLINE OF CRITICAL PHOTOPERIOD IN THE REPRODUCTIVE DIAPAUSE OF DROSOPHILA LACERTOSA</v>
      </c>
      <c r="G2628" s="0" t="str">
        <f aca="false">VLOOKUP($D2628,metadata!$B$2:$S$451,4,0)</f>
        <v>http://onlinelibrary.wiley.com/doi/10.1111/j.1558-5646.1986.tb00482.x/epdf</v>
      </c>
      <c r="H2628" s="0" t="str">
        <f aca="false">VLOOKUP($D2628,metadata!$B$2:$S$451,5,0)</f>
        <v>y-ask</v>
      </c>
      <c r="I2628" s="0" t="str">
        <f aca="false">VLOOKUP($D2628,metadata!$B$2:$S$451,6,0)</f>
        <v>a</v>
      </c>
      <c r="J2628" s="0" t="str">
        <f aca="false">VLOOKUP($D2628,metadata!$B$2:$S$451,7,0)</f>
        <v>i</v>
      </c>
      <c r="K2628" s="0" t="n">
        <f aca="false">VLOOKUP($D2628,metadata!$B$2:$S$451,8,0)</f>
        <v>13</v>
      </c>
      <c r="L2628" s="0" t="n">
        <f aca="false">VLOOKUP($D2628,metadata!$B$2:$S$451,9,0)</f>
        <v>7</v>
      </c>
      <c r="M2628" s="0" t="str">
        <f aca="false">VLOOKUP($D2628,metadata!$B$2:$S$451,10,0)</f>
        <v/>
      </c>
      <c r="N2628" s="0" t="str">
        <f aca="false">VLOOKUP($D2628,metadata!$B$2:$S$451,11,0)</f>
        <v>Drosophila lacertosa</v>
      </c>
      <c r="O2628" s="0" t="str">
        <f aca="false">VLOOKUP($D2628,metadata!$B$2:$S$451,12,0)</f>
        <v>diptera</v>
      </c>
      <c r="P2628" s="0" t="str">
        <f aca="false">VLOOKUP($D2628,metadata!$B$2:$S$451,13,0)</f>
        <v>wakkanai</v>
      </c>
      <c r="Q2628" s="0" t="n">
        <f aca="false">VLOOKUP($D2628,metadata!$B$2:$S$451,14,0)</f>
        <v>45.3975</v>
      </c>
      <c r="R2628" s="0" t="n">
        <f aca="false">VLOOKUP($D2628,metadata!$B$2:$S$451,15,0)</f>
        <v>141.700881</v>
      </c>
      <c r="S2628" s="0" t="str">
        <f aca="false">VLOOKUP($D2628,metadata!$B$2:$S$451,16,0)</f>
        <v/>
      </c>
      <c r="T2628" s="0" t="n">
        <f aca="false">VLOOKUP($D2628,metadata!$B$2:$S$451,17,0)</f>
        <v>40</v>
      </c>
      <c r="U2628" s="0" t="str">
        <f aca="false">VLOOKUP($D2628,metadata!$B$2:$S$451,18,0)</f>
        <v/>
      </c>
      <c r="V2628" s="0" t="n">
        <f aca="false">VLOOKUP($D2628,metadata!$B$2:$Z$451,19,0)</f>
        <v>60</v>
      </c>
      <c r="W2628" s="0" t="str">
        <f aca="false">VLOOKUP($D2628,metadata!$B$2:$Z$451,20,0)</f>
        <v>global average</v>
      </c>
      <c r="X2628" s="0" t="str">
        <f aca="false">VLOOKUP($D2628,metadata!$B$2:$Z$500,21,0)</f>
        <v/>
      </c>
      <c r="Y2628" s="0" t="str">
        <f aca="false">VLOOKUP($D2628,metadata!$B$2:$Z$500,22,0)</f>
        <v/>
      </c>
      <c r="Z2628" s="0" t="str">
        <f aca="false">VLOOKUP($D2628,metadata!$B$2:$Z$500,23,0)</f>
        <v/>
      </c>
      <c r="AA2628" s="0" t="str">
        <f aca="false">VLOOKUP($D2628,metadata!$B$2:$Z$500,24,0)</f>
        <v/>
      </c>
      <c r="AB2628" s="0" t="str">
        <f aca="false">VLOOKUP($D2628,metadata!$B$2:$Z$500,25,0)</f>
        <v/>
      </c>
      <c r="AF2628" s="0" t="n">
        <f aca="false">IF(AE2628="",V2628,AE2628)</f>
        <v>60</v>
      </c>
      <c r="AH2628" s="0" t="str">
        <f aca="false">IF(AD2628&lt;1.1,"x","")</f>
        <v>x</v>
      </c>
    </row>
    <row r="2629" customFormat="false" ht="13.8" hidden="true" customHeight="false" outlineLevel="0" collapsed="false">
      <c r="C2629" s="0" t="n">
        <v>2639</v>
      </c>
      <c r="D2629" s="3" t="str">
        <f aca="false">VLOOKUP(C2629,$A$1:$B$451,2)</f>
        <v>61-wakkanai</v>
      </c>
      <c r="E2629" s="0" t="str">
        <f aca="false">VLOOKUP($D2629,metadata!$B$2:$S$451,2,0)</f>
        <v>ichijo, N</v>
      </c>
      <c r="F2629" s="0" t="str">
        <f aca="false">VLOOKUP($D2629,metadata!$B$2:$S$451,3,0)</f>
        <v>DISJUNCTIVE CLINE OF CRITICAL PHOTOPERIOD IN THE REPRODUCTIVE DIAPAUSE OF DROSOPHILA LACERTOSA</v>
      </c>
      <c r="G2629" s="0" t="str">
        <f aca="false">VLOOKUP($D2629,metadata!$B$2:$S$451,4,0)</f>
        <v>http://onlinelibrary.wiley.com/doi/10.1111/j.1558-5646.1986.tb00482.x/epdf</v>
      </c>
      <c r="H2629" s="0" t="str">
        <f aca="false">VLOOKUP($D2629,metadata!$B$2:$S$451,5,0)</f>
        <v>y-ask</v>
      </c>
      <c r="I2629" s="0" t="str">
        <f aca="false">VLOOKUP($D2629,metadata!$B$2:$S$451,6,0)</f>
        <v>a</v>
      </c>
      <c r="J2629" s="0" t="str">
        <f aca="false">VLOOKUP($D2629,metadata!$B$2:$S$451,7,0)</f>
        <v>i</v>
      </c>
      <c r="K2629" s="0" t="n">
        <f aca="false">VLOOKUP($D2629,metadata!$B$2:$S$451,8,0)</f>
        <v>13</v>
      </c>
      <c r="L2629" s="0" t="n">
        <f aca="false">VLOOKUP($D2629,metadata!$B$2:$S$451,9,0)</f>
        <v>7</v>
      </c>
      <c r="M2629" s="0" t="str">
        <f aca="false">VLOOKUP($D2629,metadata!$B$2:$S$451,10,0)</f>
        <v/>
      </c>
      <c r="N2629" s="0" t="str">
        <f aca="false">VLOOKUP($D2629,metadata!$B$2:$S$451,11,0)</f>
        <v>Drosophila lacertosa</v>
      </c>
      <c r="O2629" s="0" t="str">
        <f aca="false">VLOOKUP($D2629,metadata!$B$2:$S$451,12,0)</f>
        <v>diptera</v>
      </c>
      <c r="P2629" s="0" t="str">
        <f aca="false">VLOOKUP($D2629,metadata!$B$2:$S$451,13,0)</f>
        <v>wakkanai</v>
      </c>
      <c r="Q2629" s="0" t="n">
        <f aca="false">VLOOKUP($D2629,metadata!$B$2:$S$451,14,0)</f>
        <v>45.3975</v>
      </c>
      <c r="R2629" s="0" t="n">
        <f aca="false">VLOOKUP($D2629,metadata!$B$2:$S$451,15,0)</f>
        <v>141.700881</v>
      </c>
      <c r="S2629" s="0" t="str">
        <f aca="false">VLOOKUP($D2629,metadata!$B$2:$S$451,16,0)</f>
        <v/>
      </c>
      <c r="T2629" s="0" t="n">
        <f aca="false">VLOOKUP($D2629,metadata!$B$2:$S$451,17,0)</f>
        <v>40</v>
      </c>
      <c r="U2629" s="0" t="str">
        <f aca="false">VLOOKUP($D2629,metadata!$B$2:$S$451,18,0)</f>
        <v/>
      </c>
      <c r="V2629" s="0" t="n">
        <f aca="false">VLOOKUP($D2629,metadata!$B$2:$Z$451,19,0)</f>
        <v>60</v>
      </c>
      <c r="W2629" s="0" t="str">
        <f aca="false">VLOOKUP($D2629,metadata!$B$2:$Z$451,20,0)</f>
        <v>global average</v>
      </c>
      <c r="X2629" s="0" t="str">
        <f aca="false">VLOOKUP($D2629,metadata!$B$2:$Z$500,21,0)</f>
        <v/>
      </c>
      <c r="Y2629" s="0" t="str">
        <f aca="false">VLOOKUP($D2629,metadata!$B$2:$Z$500,22,0)</f>
        <v/>
      </c>
      <c r="Z2629" s="0" t="str">
        <f aca="false">VLOOKUP($D2629,metadata!$B$2:$Z$500,23,0)</f>
        <v/>
      </c>
      <c r="AA2629" s="0" t="str">
        <f aca="false">VLOOKUP($D2629,metadata!$B$2:$Z$500,24,0)</f>
        <v/>
      </c>
      <c r="AB2629" s="0" t="str">
        <f aca="false">VLOOKUP($D2629,metadata!$B$2:$Z$500,25,0)</f>
        <v/>
      </c>
      <c r="AF2629" s="0" t="n">
        <f aca="false">IF(AE2629="",V2629,AE2629)</f>
        <v>60</v>
      </c>
      <c r="AH2629" s="0" t="str">
        <f aca="false">IF(AD2629&lt;1.1,"x","")</f>
        <v>x</v>
      </c>
    </row>
    <row r="2630" customFormat="false" ht="13.8" hidden="true" customHeight="false" outlineLevel="0" collapsed="false">
      <c r="C2630" s="0" t="n">
        <v>2640</v>
      </c>
      <c r="D2630" s="3" t="str">
        <f aca="false">VLOOKUP(C2630,$A$1:$B$451,2)</f>
        <v>61-wakkanai</v>
      </c>
      <c r="E2630" s="0" t="str">
        <f aca="false">VLOOKUP($D2630,metadata!$B$2:$S$451,2,0)</f>
        <v>ichijo, N</v>
      </c>
      <c r="F2630" s="0" t="str">
        <f aca="false">VLOOKUP($D2630,metadata!$B$2:$S$451,3,0)</f>
        <v>DISJUNCTIVE CLINE OF CRITICAL PHOTOPERIOD IN THE REPRODUCTIVE DIAPAUSE OF DROSOPHILA LACERTOSA</v>
      </c>
      <c r="G2630" s="0" t="str">
        <f aca="false">VLOOKUP($D2630,metadata!$B$2:$S$451,4,0)</f>
        <v>http://onlinelibrary.wiley.com/doi/10.1111/j.1558-5646.1986.tb00482.x/epdf</v>
      </c>
      <c r="H2630" s="0" t="str">
        <f aca="false">VLOOKUP($D2630,metadata!$B$2:$S$451,5,0)</f>
        <v>y-ask</v>
      </c>
      <c r="I2630" s="0" t="str">
        <f aca="false">VLOOKUP($D2630,metadata!$B$2:$S$451,6,0)</f>
        <v>a</v>
      </c>
      <c r="J2630" s="0" t="str">
        <f aca="false">VLOOKUP($D2630,metadata!$B$2:$S$451,7,0)</f>
        <v>i</v>
      </c>
      <c r="K2630" s="0" t="n">
        <f aca="false">VLOOKUP($D2630,metadata!$B$2:$S$451,8,0)</f>
        <v>13</v>
      </c>
      <c r="L2630" s="0" t="n">
        <f aca="false">VLOOKUP($D2630,metadata!$B$2:$S$451,9,0)</f>
        <v>7</v>
      </c>
      <c r="M2630" s="0" t="str">
        <f aca="false">VLOOKUP($D2630,metadata!$B$2:$S$451,10,0)</f>
        <v/>
      </c>
      <c r="N2630" s="0" t="str">
        <f aca="false">VLOOKUP($D2630,metadata!$B$2:$S$451,11,0)</f>
        <v>Drosophila lacertosa</v>
      </c>
      <c r="O2630" s="0" t="str">
        <f aca="false">VLOOKUP($D2630,metadata!$B$2:$S$451,12,0)</f>
        <v>diptera</v>
      </c>
      <c r="P2630" s="0" t="str">
        <f aca="false">VLOOKUP($D2630,metadata!$B$2:$S$451,13,0)</f>
        <v>wakkanai</v>
      </c>
      <c r="Q2630" s="0" t="n">
        <f aca="false">VLOOKUP($D2630,metadata!$B$2:$S$451,14,0)</f>
        <v>45.3975</v>
      </c>
      <c r="R2630" s="0" t="n">
        <f aca="false">VLOOKUP($D2630,metadata!$B$2:$S$451,15,0)</f>
        <v>141.700881</v>
      </c>
      <c r="S2630" s="0" t="str">
        <f aca="false">VLOOKUP($D2630,metadata!$B$2:$S$451,16,0)</f>
        <v/>
      </c>
      <c r="T2630" s="0" t="n">
        <f aca="false">VLOOKUP($D2630,metadata!$B$2:$S$451,17,0)</f>
        <v>40</v>
      </c>
      <c r="U2630" s="0" t="str">
        <f aca="false">VLOOKUP($D2630,metadata!$B$2:$S$451,18,0)</f>
        <v/>
      </c>
      <c r="V2630" s="0" t="n">
        <f aca="false">VLOOKUP($D2630,metadata!$B$2:$Z$451,19,0)</f>
        <v>60</v>
      </c>
      <c r="W2630" s="0" t="str">
        <f aca="false">VLOOKUP($D2630,metadata!$B$2:$Z$451,20,0)</f>
        <v>global average</v>
      </c>
      <c r="X2630" s="0" t="str">
        <f aca="false">VLOOKUP($D2630,metadata!$B$2:$Z$500,21,0)</f>
        <v/>
      </c>
      <c r="Y2630" s="0" t="str">
        <f aca="false">VLOOKUP($D2630,metadata!$B$2:$Z$500,22,0)</f>
        <v/>
      </c>
      <c r="Z2630" s="0" t="str">
        <f aca="false">VLOOKUP($D2630,metadata!$B$2:$Z$500,23,0)</f>
        <v/>
      </c>
      <c r="AA2630" s="0" t="str">
        <f aca="false">VLOOKUP($D2630,metadata!$B$2:$Z$500,24,0)</f>
        <v/>
      </c>
      <c r="AB2630" s="0" t="str">
        <f aca="false">VLOOKUP($D2630,metadata!$B$2:$Z$500,25,0)</f>
        <v/>
      </c>
      <c r="AF2630" s="0" t="n">
        <f aca="false">IF(AE2630="",V2630,AE2630)</f>
        <v>60</v>
      </c>
      <c r="AH2630" s="0" t="str">
        <f aca="false">IF(AD2630&lt;1.1,"x","")</f>
        <v>x</v>
      </c>
    </row>
    <row r="2631" customFormat="false" ht="13.8" hidden="true" customHeight="false" outlineLevel="0" collapsed="false">
      <c r="C2631" s="0" t="n">
        <v>2641</v>
      </c>
      <c r="D2631" s="3" t="str">
        <f aca="false">VLOOKUP(C2631,$A$1:$B$451,2)</f>
        <v>61-wakkanai</v>
      </c>
      <c r="E2631" s="0" t="str">
        <f aca="false">VLOOKUP($D2631,metadata!$B$2:$S$451,2,0)</f>
        <v>ichijo, N</v>
      </c>
      <c r="F2631" s="0" t="str">
        <f aca="false">VLOOKUP($D2631,metadata!$B$2:$S$451,3,0)</f>
        <v>DISJUNCTIVE CLINE OF CRITICAL PHOTOPERIOD IN THE REPRODUCTIVE DIAPAUSE OF DROSOPHILA LACERTOSA</v>
      </c>
      <c r="G2631" s="0" t="str">
        <f aca="false">VLOOKUP($D2631,metadata!$B$2:$S$451,4,0)</f>
        <v>http://onlinelibrary.wiley.com/doi/10.1111/j.1558-5646.1986.tb00482.x/epdf</v>
      </c>
      <c r="H2631" s="0" t="str">
        <f aca="false">VLOOKUP($D2631,metadata!$B$2:$S$451,5,0)</f>
        <v>y-ask</v>
      </c>
      <c r="I2631" s="0" t="str">
        <f aca="false">VLOOKUP($D2631,metadata!$B$2:$S$451,6,0)</f>
        <v>a</v>
      </c>
      <c r="J2631" s="0" t="str">
        <f aca="false">VLOOKUP($D2631,metadata!$B$2:$S$451,7,0)</f>
        <v>i</v>
      </c>
      <c r="K2631" s="0" t="n">
        <f aca="false">VLOOKUP($D2631,metadata!$B$2:$S$451,8,0)</f>
        <v>13</v>
      </c>
      <c r="L2631" s="0" t="n">
        <f aca="false">VLOOKUP($D2631,metadata!$B$2:$S$451,9,0)</f>
        <v>7</v>
      </c>
      <c r="M2631" s="0" t="str">
        <f aca="false">VLOOKUP($D2631,metadata!$B$2:$S$451,10,0)</f>
        <v/>
      </c>
      <c r="N2631" s="0" t="str">
        <f aca="false">VLOOKUP($D2631,metadata!$B$2:$S$451,11,0)</f>
        <v>Drosophila lacertosa</v>
      </c>
      <c r="O2631" s="0" t="str">
        <f aca="false">VLOOKUP($D2631,metadata!$B$2:$S$451,12,0)</f>
        <v>diptera</v>
      </c>
      <c r="P2631" s="0" t="str">
        <f aca="false">VLOOKUP($D2631,metadata!$B$2:$S$451,13,0)</f>
        <v>wakkanai</v>
      </c>
      <c r="Q2631" s="0" t="n">
        <f aca="false">VLOOKUP($D2631,metadata!$B$2:$S$451,14,0)</f>
        <v>45.3975</v>
      </c>
      <c r="R2631" s="0" t="n">
        <f aca="false">VLOOKUP($D2631,metadata!$B$2:$S$451,15,0)</f>
        <v>141.700881</v>
      </c>
      <c r="S2631" s="0" t="str">
        <f aca="false">VLOOKUP($D2631,metadata!$B$2:$S$451,16,0)</f>
        <v/>
      </c>
      <c r="T2631" s="0" t="n">
        <f aca="false">VLOOKUP($D2631,metadata!$B$2:$S$451,17,0)</f>
        <v>40</v>
      </c>
      <c r="U2631" s="0" t="str">
        <f aca="false">VLOOKUP($D2631,metadata!$B$2:$S$451,18,0)</f>
        <v/>
      </c>
      <c r="V2631" s="0" t="n">
        <f aca="false">VLOOKUP($D2631,metadata!$B$2:$Z$451,19,0)</f>
        <v>60</v>
      </c>
      <c r="W2631" s="0" t="str">
        <f aca="false">VLOOKUP($D2631,metadata!$B$2:$Z$451,20,0)</f>
        <v>global average</v>
      </c>
      <c r="X2631" s="0" t="str">
        <f aca="false">VLOOKUP($D2631,metadata!$B$2:$Z$500,21,0)</f>
        <v/>
      </c>
      <c r="Y2631" s="0" t="str">
        <f aca="false">VLOOKUP($D2631,metadata!$B$2:$Z$500,22,0)</f>
        <v/>
      </c>
      <c r="Z2631" s="0" t="str">
        <f aca="false">VLOOKUP($D2631,metadata!$B$2:$Z$500,23,0)</f>
        <v/>
      </c>
      <c r="AA2631" s="0" t="str">
        <f aca="false">VLOOKUP($D2631,metadata!$B$2:$Z$500,24,0)</f>
        <v/>
      </c>
      <c r="AB2631" s="0" t="str">
        <f aca="false">VLOOKUP($D2631,metadata!$B$2:$Z$500,25,0)</f>
        <v/>
      </c>
      <c r="AF2631" s="0" t="n">
        <f aca="false">IF(AE2631="",V2631,AE2631)</f>
        <v>60</v>
      </c>
      <c r="AH2631" s="0" t="str">
        <f aca="false">IF(AD2631&lt;1.1,"x","")</f>
        <v>x</v>
      </c>
    </row>
    <row r="2632" customFormat="false" ht="13.8" hidden="true" customHeight="false" outlineLevel="0" collapsed="false">
      <c r="C2632" s="0" t="n">
        <v>2642</v>
      </c>
      <c r="D2632" s="3" t="str">
        <f aca="false">VLOOKUP(C2632,$A$1:$B$451,2)</f>
        <v>61-wakkanai</v>
      </c>
      <c r="E2632" s="0" t="str">
        <f aca="false">VLOOKUP($D2632,metadata!$B$2:$S$451,2,0)</f>
        <v>ichijo, N</v>
      </c>
      <c r="F2632" s="0" t="str">
        <f aca="false">VLOOKUP($D2632,metadata!$B$2:$S$451,3,0)</f>
        <v>DISJUNCTIVE CLINE OF CRITICAL PHOTOPERIOD IN THE REPRODUCTIVE DIAPAUSE OF DROSOPHILA LACERTOSA</v>
      </c>
      <c r="G2632" s="0" t="str">
        <f aca="false">VLOOKUP($D2632,metadata!$B$2:$S$451,4,0)</f>
        <v>http://onlinelibrary.wiley.com/doi/10.1111/j.1558-5646.1986.tb00482.x/epdf</v>
      </c>
      <c r="H2632" s="0" t="str">
        <f aca="false">VLOOKUP($D2632,metadata!$B$2:$S$451,5,0)</f>
        <v>y-ask</v>
      </c>
      <c r="I2632" s="0" t="str">
        <f aca="false">VLOOKUP($D2632,metadata!$B$2:$S$451,6,0)</f>
        <v>a</v>
      </c>
      <c r="J2632" s="0" t="str">
        <f aca="false">VLOOKUP($D2632,metadata!$B$2:$S$451,7,0)</f>
        <v>i</v>
      </c>
      <c r="K2632" s="0" t="n">
        <f aca="false">VLOOKUP($D2632,metadata!$B$2:$S$451,8,0)</f>
        <v>13</v>
      </c>
      <c r="L2632" s="0" t="n">
        <f aca="false">VLOOKUP($D2632,metadata!$B$2:$S$451,9,0)</f>
        <v>7</v>
      </c>
      <c r="M2632" s="0" t="str">
        <f aca="false">VLOOKUP($D2632,metadata!$B$2:$S$451,10,0)</f>
        <v/>
      </c>
      <c r="N2632" s="0" t="str">
        <f aca="false">VLOOKUP($D2632,metadata!$B$2:$S$451,11,0)</f>
        <v>Drosophila lacertosa</v>
      </c>
      <c r="O2632" s="0" t="str">
        <f aca="false">VLOOKUP($D2632,metadata!$B$2:$S$451,12,0)</f>
        <v>diptera</v>
      </c>
      <c r="P2632" s="0" t="str">
        <f aca="false">VLOOKUP($D2632,metadata!$B$2:$S$451,13,0)</f>
        <v>wakkanai</v>
      </c>
      <c r="Q2632" s="0" t="n">
        <f aca="false">VLOOKUP($D2632,metadata!$B$2:$S$451,14,0)</f>
        <v>45.3975</v>
      </c>
      <c r="R2632" s="0" t="n">
        <f aca="false">VLOOKUP($D2632,metadata!$B$2:$S$451,15,0)</f>
        <v>141.700881</v>
      </c>
      <c r="S2632" s="0" t="str">
        <f aca="false">VLOOKUP($D2632,metadata!$B$2:$S$451,16,0)</f>
        <v/>
      </c>
      <c r="T2632" s="0" t="n">
        <f aca="false">VLOOKUP($D2632,metadata!$B$2:$S$451,17,0)</f>
        <v>40</v>
      </c>
      <c r="U2632" s="0" t="str">
        <f aca="false">VLOOKUP($D2632,metadata!$B$2:$S$451,18,0)</f>
        <v/>
      </c>
      <c r="V2632" s="0" t="n">
        <f aca="false">VLOOKUP($D2632,metadata!$B$2:$Z$451,19,0)</f>
        <v>60</v>
      </c>
      <c r="W2632" s="0" t="str">
        <f aca="false">VLOOKUP($D2632,metadata!$B$2:$Z$451,20,0)</f>
        <v>global average</v>
      </c>
      <c r="X2632" s="0" t="str">
        <f aca="false">VLOOKUP($D2632,metadata!$B$2:$Z$500,21,0)</f>
        <v/>
      </c>
      <c r="Y2632" s="0" t="str">
        <f aca="false">VLOOKUP($D2632,metadata!$B$2:$Z$500,22,0)</f>
        <v/>
      </c>
      <c r="Z2632" s="0" t="str">
        <f aca="false">VLOOKUP($D2632,metadata!$B$2:$Z$500,23,0)</f>
        <v/>
      </c>
      <c r="AA2632" s="0" t="str">
        <f aca="false">VLOOKUP($D2632,metadata!$B$2:$Z$500,24,0)</f>
        <v/>
      </c>
      <c r="AB2632" s="0" t="str">
        <f aca="false">VLOOKUP($D2632,metadata!$B$2:$Z$500,25,0)</f>
        <v/>
      </c>
      <c r="AF2632" s="0" t="n">
        <f aca="false">IF(AE2632="",V2632,AE2632)</f>
        <v>60</v>
      </c>
      <c r="AH2632" s="0" t="str">
        <f aca="false">IF(AD2632&lt;1.1,"x","")</f>
        <v>x</v>
      </c>
    </row>
    <row r="2633" customFormat="false" ht="13.8" hidden="true" customHeight="false" outlineLevel="0" collapsed="false">
      <c r="C2633" s="0" t="n">
        <v>2643</v>
      </c>
      <c r="D2633" s="3" t="str">
        <f aca="false">VLOOKUP(C2633,$A$1:$B$451,2)</f>
        <v>61-wakkanai</v>
      </c>
      <c r="E2633" s="0" t="str">
        <f aca="false">VLOOKUP($D2633,metadata!$B$2:$S$451,2,0)</f>
        <v>ichijo, N</v>
      </c>
      <c r="F2633" s="0" t="str">
        <f aca="false">VLOOKUP($D2633,metadata!$B$2:$S$451,3,0)</f>
        <v>DISJUNCTIVE CLINE OF CRITICAL PHOTOPERIOD IN THE REPRODUCTIVE DIAPAUSE OF DROSOPHILA LACERTOSA</v>
      </c>
      <c r="G2633" s="0" t="str">
        <f aca="false">VLOOKUP($D2633,metadata!$B$2:$S$451,4,0)</f>
        <v>http://onlinelibrary.wiley.com/doi/10.1111/j.1558-5646.1986.tb00482.x/epdf</v>
      </c>
      <c r="H2633" s="0" t="str">
        <f aca="false">VLOOKUP($D2633,metadata!$B$2:$S$451,5,0)</f>
        <v>y-ask</v>
      </c>
      <c r="I2633" s="0" t="str">
        <f aca="false">VLOOKUP($D2633,metadata!$B$2:$S$451,6,0)</f>
        <v>a</v>
      </c>
      <c r="J2633" s="0" t="str">
        <f aca="false">VLOOKUP($D2633,metadata!$B$2:$S$451,7,0)</f>
        <v>i</v>
      </c>
      <c r="K2633" s="0" t="n">
        <f aca="false">VLOOKUP($D2633,metadata!$B$2:$S$451,8,0)</f>
        <v>13</v>
      </c>
      <c r="L2633" s="0" t="n">
        <f aca="false">VLOOKUP($D2633,metadata!$B$2:$S$451,9,0)</f>
        <v>7</v>
      </c>
      <c r="M2633" s="0" t="str">
        <f aca="false">VLOOKUP($D2633,metadata!$B$2:$S$451,10,0)</f>
        <v/>
      </c>
      <c r="N2633" s="0" t="str">
        <f aca="false">VLOOKUP($D2633,metadata!$B$2:$S$451,11,0)</f>
        <v>Drosophila lacertosa</v>
      </c>
      <c r="O2633" s="0" t="str">
        <f aca="false">VLOOKUP($D2633,metadata!$B$2:$S$451,12,0)</f>
        <v>diptera</v>
      </c>
      <c r="P2633" s="0" t="str">
        <f aca="false">VLOOKUP($D2633,metadata!$B$2:$S$451,13,0)</f>
        <v>wakkanai</v>
      </c>
      <c r="Q2633" s="0" t="n">
        <f aca="false">VLOOKUP($D2633,metadata!$B$2:$S$451,14,0)</f>
        <v>45.3975</v>
      </c>
      <c r="R2633" s="0" t="n">
        <f aca="false">VLOOKUP($D2633,metadata!$B$2:$S$451,15,0)</f>
        <v>141.700881</v>
      </c>
      <c r="S2633" s="0" t="str">
        <f aca="false">VLOOKUP($D2633,metadata!$B$2:$S$451,16,0)</f>
        <v/>
      </c>
      <c r="T2633" s="0" t="n">
        <f aca="false">VLOOKUP($D2633,metadata!$B$2:$S$451,17,0)</f>
        <v>40</v>
      </c>
      <c r="U2633" s="0" t="str">
        <f aca="false">VLOOKUP($D2633,metadata!$B$2:$S$451,18,0)</f>
        <v/>
      </c>
      <c r="V2633" s="0" t="n">
        <f aca="false">VLOOKUP($D2633,metadata!$B$2:$Z$451,19,0)</f>
        <v>60</v>
      </c>
      <c r="W2633" s="0" t="str">
        <f aca="false">VLOOKUP($D2633,metadata!$B$2:$Z$451,20,0)</f>
        <v>global average</v>
      </c>
      <c r="X2633" s="0" t="str">
        <f aca="false">VLOOKUP($D2633,metadata!$B$2:$Z$500,21,0)</f>
        <v/>
      </c>
      <c r="Y2633" s="0" t="str">
        <f aca="false">VLOOKUP($D2633,metadata!$B$2:$Z$500,22,0)</f>
        <v/>
      </c>
      <c r="Z2633" s="0" t="str">
        <f aca="false">VLOOKUP($D2633,metadata!$B$2:$Z$500,23,0)</f>
        <v/>
      </c>
      <c r="AA2633" s="0" t="str">
        <f aca="false">VLOOKUP($D2633,metadata!$B$2:$Z$500,24,0)</f>
        <v/>
      </c>
      <c r="AB2633" s="0" t="str">
        <f aca="false">VLOOKUP($D2633,metadata!$B$2:$Z$500,25,0)</f>
        <v/>
      </c>
      <c r="AF2633" s="0" t="n">
        <f aca="false">IF(AE2633="",V2633,AE2633)</f>
        <v>60</v>
      </c>
      <c r="AH2633" s="0" t="str">
        <f aca="false">IF(AD2633&lt;1.1,"x","")</f>
        <v>x</v>
      </c>
    </row>
    <row r="2634" customFormat="false" ht="13.8" hidden="true" customHeight="false" outlineLevel="0" collapsed="false">
      <c r="C2634" s="0" t="n">
        <v>2644</v>
      </c>
      <c r="D2634" s="3" t="str">
        <f aca="false">VLOOKUP(C2634,$A$1:$B$451,2)</f>
        <v>61-wakkanai</v>
      </c>
      <c r="E2634" s="0" t="str">
        <f aca="false">VLOOKUP($D2634,metadata!$B$2:$S$451,2,0)</f>
        <v>ichijo, N</v>
      </c>
      <c r="F2634" s="0" t="str">
        <f aca="false">VLOOKUP($D2634,metadata!$B$2:$S$451,3,0)</f>
        <v>DISJUNCTIVE CLINE OF CRITICAL PHOTOPERIOD IN THE REPRODUCTIVE DIAPAUSE OF DROSOPHILA LACERTOSA</v>
      </c>
      <c r="G2634" s="0" t="str">
        <f aca="false">VLOOKUP($D2634,metadata!$B$2:$S$451,4,0)</f>
        <v>http://onlinelibrary.wiley.com/doi/10.1111/j.1558-5646.1986.tb00482.x/epdf</v>
      </c>
      <c r="H2634" s="0" t="str">
        <f aca="false">VLOOKUP($D2634,metadata!$B$2:$S$451,5,0)</f>
        <v>y-ask</v>
      </c>
      <c r="I2634" s="0" t="str">
        <f aca="false">VLOOKUP($D2634,metadata!$B$2:$S$451,6,0)</f>
        <v>a</v>
      </c>
      <c r="J2634" s="0" t="str">
        <f aca="false">VLOOKUP($D2634,metadata!$B$2:$S$451,7,0)</f>
        <v>i</v>
      </c>
      <c r="K2634" s="0" t="n">
        <f aca="false">VLOOKUP($D2634,metadata!$B$2:$S$451,8,0)</f>
        <v>13</v>
      </c>
      <c r="L2634" s="0" t="n">
        <f aca="false">VLOOKUP($D2634,metadata!$B$2:$S$451,9,0)</f>
        <v>7</v>
      </c>
      <c r="M2634" s="0" t="str">
        <f aca="false">VLOOKUP($D2634,metadata!$B$2:$S$451,10,0)</f>
        <v/>
      </c>
      <c r="N2634" s="0" t="str">
        <f aca="false">VLOOKUP($D2634,metadata!$B$2:$S$451,11,0)</f>
        <v>Drosophila lacertosa</v>
      </c>
      <c r="O2634" s="0" t="str">
        <f aca="false">VLOOKUP($D2634,metadata!$B$2:$S$451,12,0)</f>
        <v>diptera</v>
      </c>
      <c r="P2634" s="0" t="str">
        <f aca="false">VLOOKUP($D2634,metadata!$B$2:$S$451,13,0)</f>
        <v>wakkanai</v>
      </c>
      <c r="Q2634" s="0" t="n">
        <f aca="false">VLOOKUP($D2634,metadata!$B$2:$S$451,14,0)</f>
        <v>45.3975</v>
      </c>
      <c r="R2634" s="0" t="n">
        <f aca="false">VLOOKUP($D2634,metadata!$B$2:$S$451,15,0)</f>
        <v>141.700881</v>
      </c>
      <c r="S2634" s="0" t="str">
        <f aca="false">VLOOKUP($D2634,metadata!$B$2:$S$451,16,0)</f>
        <v/>
      </c>
      <c r="T2634" s="0" t="n">
        <f aca="false">VLOOKUP($D2634,metadata!$B$2:$S$451,17,0)</f>
        <v>40</v>
      </c>
      <c r="U2634" s="0" t="str">
        <f aca="false">VLOOKUP($D2634,metadata!$B$2:$S$451,18,0)</f>
        <v/>
      </c>
      <c r="V2634" s="0" t="n">
        <f aca="false">VLOOKUP($D2634,metadata!$B$2:$Z$451,19,0)</f>
        <v>60</v>
      </c>
      <c r="W2634" s="0" t="str">
        <f aca="false">VLOOKUP($D2634,metadata!$B$2:$Z$451,20,0)</f>
        <v>global average</v>
      </c>
      <c r="X2634" s="0" t="str">
        <f aca="false">VLOOKUP($D2634,metadata!$B$2:$Z$500,21,0)</f>
        <v/>
      </c>
      <c r="Y2634" s="0" t="str">
        <f aca="false">VLOOKUP($D2634,metadata!$B$2:$Z$500,22,0)</f>
        <v/>
      </c>
      <c r="Z2634" s="0" t="str">
        <f aca="false">VLOOKUP($D2634,metadata!$B$2:$Z$500,23,0)</f>
        <v/>
      </c>
      <c r="AA2634" s="0" t="str">
        <f aca="false">VLOOKUP($D2634,metadata!$B$2:$Z$500,24,0)</f>
        <v/>
      </c>
      <c r="AB2634" s="0" t="str">
        <f aca="false">VLOOKUP($D2634,metadata!$B$2:$Z$500,25,0)</f>
        <v/>
      </c>
      <c r="AF2634" s="0" t="n">
        <f aca="false">IF(AE2634="",V2634,AE2634)</f>
        <v>60</v>
      </c>
      <c r="AH2634" s="0" t="str">
        <f aca="false">IF(AD2634&lt;1.1,"x","")</f>
        <v>x</v>
      </c>
    </row>
    <row r="2635" customFormat="false" ht="13.8" hidden="true" customHeight="false" outlineLevel="0" collapsed="false">
      <c r="C2635" s="0" t="n">
        <v>2645</v>
      </c>
      <c r="D2635" s="3" t="str">
        <f aca="false">VLOOKUP(C2635,$A$1:$B$451,2)</f>
        <v>61-onishica</v>
      </c>
      <c r="E2635" s="0" t="str">
        <f aca="false">VLOOKUP($D2635,metadata!$B$2:$S$451,2,0)</f>
        <v>ichijo, N</v>
      </c>
      <c r="F2635" s="0" t="str">
        <f aca="false">VLOOKUP($D2635,metadata!$B$2:$S$451,3,0)</f>
        <v>DISJUNCTIVE CLINE OF CRITICAL PHOTOPERIOD IN THE REPRODUCTIVE DIAPAUSE OF DROSOPHILA LACERTOSA</v>
      </c>
      <c r="G2635" s="0" t="str">
        <f aca="false">VLOOKUP($D2635,metadata!$B$2:$S$451,4,0)</f>
        <v>http://onlinelibrary.wiley.com/doi/10.1111/j.1558-5646.1986.tb00482.x/epdf</v>
      </c>
      <c r="H2635" s="0" t="str">
        <f aca="false">VLOOKUP($D2635,metadata!$B$2:$S$451,5,0)</f>
        <v>y-ask</v>
      </c>
      <c r="I2635" s="0" t="str">
        <f aca="false">VLOOKUP($D2635,metadata!$B$2:$S$451,6,0)</f>
        <v>a</v>
      </c>
      <c r="J2635" s="0" t="str">
        <f aca="false">VLOOKUP($D2635,metadata!$B$2:$S$451,7,0)</f>
        <v>i</v>
      </c>
      <c r="K2635" s="0" t="n">
        <f aca="false">VLOOKUP($D2635,metadata!$B$2:$S$451,8,0)</f>
        <v>13</v>
      </c>
      <c r="L2635" s="0" t="n">
        <f aca="false">VLOOKUP($D2635,metadata!$B$2:$S$451,9,0)</f>
        <v>7</v>
      </c>
      <c r="M2635" s="0" t="str">
        <f aca="false">VLOOKUP($D2635,metadata!$B$2:$S$451,10,0)</f>
        <v/>
      </c>
      <c r="N2635" s="0" t="str">
        <f aca="false">VLOOKUP($D2635,metadata!$B$2:$S$451,11,0)</f>
        <v>Drosophila lacertosa</v>
      </c>
      <c r="O2635" s="0" t="str">
        <f aca="false">VLOOKUP($D2635,metadata!$B$2:$S$451,12,0)</f>
        <v>diptera</v>
      </c>
      <c r="P2635" s="0" t="str">
        <f aca="false">VLOOKUP($D2635,metadata!$B$2:$S$451,13,0)</f>
        <v>onishica</v>
      </c>
      <c r="Q2635" s="0" t="n">
        <f aca="false">VLOOKUP($D2635,metadata!$B$2:$S$451,14,0)</f>
        <v>44.1666666666667</v>
      </c>
      <c r="R2635" s="0" t="n">
        <f aca="false">VLOOKUP($D2635,metadata!$B$2:$S$451,15,0)</f>
        <v>141.662758</v>
      </c>
      <c r="S2635" s="0" t="str">
        <f aca="false">VLOOKUP($D2635,metadata!$B$2:$S$451,16,0)</f>
        <v/>
      </c>
      <c r="T2635" s="0" t="n">
        <f aca="false">VLOOKUP($D2635,metadata!$B$2:$S$451,17,0)</f>
        <v>30</v>
      </c>
      <c r="U2635" s="0" t="str">
        <f aca="false">VLOOKUP($D2635,metadata!$B$2:$S$451,18,0)</f>
        <v/>
      </c>
      <c r="V2635" s="0" t="n">
        <f aca="false">VLOOKUP($D2635,metadata!$B$2:$Z$451,19,0)</f>
        <v>60</v>
      </c>
      <c r="W2635" s="0" t="str">
        <f aca="false">VLOOKUP($D2635,metadata!$B$2:$Z$451,20,0)</f>
        <v>global average</v>
      </c>
      <c r="X2635" s="0" t="str">
        <f aca="false">VLOOKUP($D2635,metadata!$B$2:$Z$500,21,0)</f>
        <v/>
      </c>
      <c r="Y2635" s="0" t="str">
        <f aca="false">VLOOKUP($D2635,metadata!$B$2:$Z$500,22,0)</f>
        <v/>
      </c>
      <c r="Z2635" s="0" t="str">
        <f aca="false">VLOOKUP($D2635,metadata!$B$2:$Z$500,23,0)</f>
        <v/>
      </c>
      <c r="AA2635" s="0" t="str">
        <f aca="false">VLOOKUP($D2635,metadata!$B$2:$Z$500,24,0)</f>
        <v/>
      </c>
      <c r="AB2635" s="0" t="str">
        <f aca="false">VLOOKUP($D2635,metadata!$B$2:$Z$500,25,0)</f>
        <v>uses cited °N but °E from obira (coastline is parallel to E)</v>
      </c>
      <c r="AF2635" s="0" t="n">
        <f aca="false">IF(AE2635="",V2635,AE2635)</f>
        <v>60</v>
      </c>
      <c r="AH2635" s="0" t="str">
        <f aca="false">IF(AD2635&lt;1.1,"x","")</f>
        <v>x</v>
      </c>
    </row>
    <row r="2636" customFormat="false" ht="13.8" hidden="true" customHeight="false" outlineLevel="0" collapsed="false">
      <c r="C2636" s="0" t="n">
        <v>2646</v>
      </c>
      <c r="D2636" s="3" t="str">
        <f aca="false">VLOOKUP(C2636,$A$1:$B$451,2)</f>
        <v>61-onishica</v>
      </c>
      <c r="E2636" s="0" t="str">
        <f aca="false">VLOOKUP($D2636,metadata!$B$2:$S$451,2,0)</f>
        <v>ichijo, N</v>
      </c>
      <c r="F2636" s="0" t="str">
        <f aca="false">VLOOKUP($D2636,metadata!$B$2:$S$451,3,0)</f>
        <v>DISJUNCTIVE CLINE OF CRITICAL PHOTOPERIOD IN THE REPRODUCTIVE DIAPAUSE OF DROSOPHILA LACERTOSA</v>
      </c>
      <c r="G2636" s="0" t="str">
        <f aca="false">VLOOKUP($D2636,metadata!$B$2:$S$451,4,0)</f>
        <v>http://onlinelibrary.wiley.com/doi/10.1111/j.1558-5646.1986.tb00482.x/epdf</v>
      </c>
      <c r="H2636" s="0" t="str">
        <f aca="false">VLOOKUP($D2636,metadata!$B$2:$S$451,5,0)</f>
        <v>y-ask</v>
      </c>
      <c r="I2636" s="0" t="str">
        <f aca="false">VLOOKUP($D2636,metadata!$B$2:$S$451,6,0)</f>
        <v>a</v>
      </c>
      <c r="J2636" s="0" t="str">
        <f aca="false">VLOOKUP($D2636,metadata!$B$2:$S$451,7,0)</f>
        <v>i</v>
      </c>
      <c r="K2636" s="0" t="n">
        <f aca="false">VLOOKUP($D2636,metadata!$B$2:$S$451,8,0)</f>
        <v>13</v>
      </c>
      <c r="L2636" s="0" t="n">
        <f aca="false">VLOOKUP($D2636,metadata!$B$2:$S$451,9,0)</f>
        <v>7</v>
      </c>
      <c r="M2636" s="0" t="str">
        <f aca="false">VLOOKUP($D2636,metadata!$B$2:$S$451,10,0)</f>
        <v/>
      </c>
      <c r="N2636" s="0" t="str">
        <f aca="false">VLOOKUP($D2636,metadata!$B$2:$S$451,11,0)</f>
        <v>Drosophila lacertosa</v>
      </c>
      <c r="O2636" s="0" t="str">
        <f aca="false">VLOOKUP($D2636,metadata!$B$2:$S$451,12,0)</f>
        <v>diptera</v>
      </c>
      <c r="P2636" s="0" t="str">
        <f aca="false">VLOOKUP($D2636,metadata!$B$2:$S$451,13,0)</f>
        <v>onishica</v>
      </c>
      <c r="Q2636" s="0" t="n">
        <f aca="false">VLOOKUP($D2636,metadata!$B$2:$S$451,14,0)</f>
        <v>44.1666666666667</v>
      </c>
      <c r="R2636" s="0" t="n">
        <f aca="false">VLOOKUP($D2636,metadata!$B$2:$S$451,15,0)</f>
        <v>141.662758</v>
      </c>
      <c r="S2636" s="0" t="str">
        <f aca="false">VLOOKUP($D2636,metadata!$B$2:$S$451,16,0)</f>
        <v/>
      </c>
      <c r="T2636" s="0" t="n">
        <f aca="false">VLOOKUP($D2636,metadata!$B$2:$S$451,17,0)</f>
        <v>30</v>
      </c>
      <c r="U2636" s="0" t="str">
        <f aca="false">VLOOKUP($D2636,metadata!$B$2:$S$451,18,0)</f>
        <v/>
      </c>
      <c r="V2636" s="0" t="n">
        <f aca="false">VLOOKUP($D2636,metadata!$B$2:$Z$451,19,0)</f>
        <v>60</v>
      </c>
      <c r="W2636" s="0" t="str">
        <f aca="false">VLOOKUP($D2636,metadata!$B$2:$Z$451,20,0)</f>
        <v>global average</v>
      </c>
      <c r="X2636" s="0" t="str">
        <f aca="false">VLOOKUP($D2636,metadata!$B$2:$Z$500,21,0)</f>
        <v/>
      </c>
      <c r="Y2636" s="0" t="str">
        <f aca="false">VLOOKUP($D2636,metadata!$B$2:$Z$500,22,0)</f>
        <v/>
      </c>
      <c r="Z2636" s="0" t="str">
        <f aca="false">VLOOKUP($D2636,metadata!$B$2:$Z$500,23,0)</f>
        <v/>
      </c>
      <c r="AA2636" s="0" t="str">
        <f aca="false">VLOOKUP($D2636,metadata!$B$2:$Z$500,24,0)</f>
        <v/>
      </c>
      <c r="AB2636" s="0" t="str">
        <f aca="false">VLOOKUP($D2636,metadata!$B$2:$Z$500,25,0)</f>
        <v>uses cited °N but °E from obira (coastline is parallel to E)</v>
      </c>
      <c r="AF2636" s="0" t="n">
        <f aca="false">IF(AE2636="",V2636,AE2636)</f>
        <v>60</v>
      </c>
      <c r="AH2636" s="0" t="str">
        <f aca="false">IF(AD2636&lt;1.1,"x","")</f>
        <v>x</v>
      </c>
    </row>
    <row r="2637" customFormat="false" ht="13.8" hidden="true" customHeight="false" outlineLevel="0" collapsed="false">
      <c r="C2637" s="0" t="n">
        <v>2647</v>
      </c>
      <c r="D2637" s="3" t="str">
        <f aca="false">VLOOKUP(C2637,$A$1:$B$451,2)</f>
        <v>61-onishica</v>
      </c>
      <c r="E2637" s="0" t="str">
        <f aca="false">VLOOKUP($D2637,metadata!$B$2:$S$451,2,0)</f>
        <v>ichijo, N</v>
      </c>
      <c r="F2637" s="0" t="str">
        <f aca="false">VLOOKUP($D2637,metadata!$B$2:$S$451,3,0)</f>
        <v>DISJUNCTIVE CLINE OF CRITICAL PHOTOPERIOD IN THE REPRODUCTIVE DIAPAUSE OF DROSOPHILA LACERTOSA</v>
      </c>
      <c r="G2637" s="0" t="str">
        <f aca="false">VLOOKUP($D2637,metadata!$B$2:$S$451,4,0)</f>
        <v>http://onlinelibrary.wiley.com/doi/10.1111/j.1558-5646.1986.tb00482.x/epdf</v>
      </c>
      <c r="H2637" s="0" t="str">
        <f aca="false">VLOOKUP($D2637,metadata!$B$2:$S$451,5,0)</f>
        <v>y-ask</v>
      </c>
      <c r="I2637" s="0" t="str">
        <f aca="false">VLOOKUP($D2637,metadata!$B$2:$S$451,6,0)</f>
        <v>a</v>
      </c>
      <c r="J2637" s="0" t="str">
        <f aca="false">VLOOKUP($D2637,metadata!$B$2:$S$451,7,0)</f>
        <v>i</v>
      </c>
      <c r="K2637" s="0" t="n">
        <f aca="false">VLOOKUP($D2637,metadata!$B$2:$S$451,8,0)</f>
        <v>13</v>
      </c>
      <c r="L2637" s="0" t="n">
        <f aca="false">VLOOKUP($D2637,metadata!$B$2:$S$451,9,0)</f>
        <v>7</v>
      </c>
      <c r="M2637" s="0" t="str">
        <f aca="false">VLOOKUP($D2637,metadata!$B$2:$S$451,10,0)</f>
        <v/>
      </c>
      <c r="N2637" s="0" t="str">
        <f aca="false">VLOOKUP($D2637,metadata!$B$2:$S$451,11,0)</f>
        <v>Drosophila lacertosa</v>
      </c>
      <c r="O2637" s="0" t="str">
        <f aca="false">VLOOKUP($D2637,metadata!$B$2:$S$451,12,0)</f>
        <v>diptera</v>
      </c>
      <c r="P2637" s="0" t="str">
        <f aca="false">VLOOKUP($D2637,metadata!$B$2:$S$451,13,0)</f>
        <v>onishica</v>
      </c>
      <c r="Q2637" s="0" t="n">
        <f aca="false">VLOOKUP($D2637,metadata!$B$2:$S$451,14,0)</f>
        <v>44.1666666666667</v>
      </c>
      <c r="R2637" s="0" t="n">
        <f aca="false">VLOOKUP($D2637,metadata!$B$2:$S$451,15,0)</f>
        <v>141.662758</v>
      </c>
      <c r="S2637" s="0" t="str">
        <f aca="false">VLOOKUP($D2637,metadata!$B$2:$S$451,16,0)</f>
        <v/>
      </c>
      <c r="T2637" s="0" t="n">
        <f aca="false">VLOOKUP($D2637,metadata!$B$2:$S$451,17,0)</f>
        <v>30</v>
      </c>
      <c r="U2637" s="0" t="str">
        <f aca="false">VLOOKUP($D2637,metadata!$B$2:$S$451,18,0)</f>
        <v/>
      </c>
      <c r="V2637" s="0" t="n">
        <f aca="false">VLOOKUP($D2637,metadata!$B$2:$Z$451,19,0)</f>
        <v>60</v>
      </c>
      <c r="W2637" s="0" t="str">
        <f aca="false">VLOOKUP($D2637,metadata!$B$2:$Z$451,20,0)</f>
        <v>global average</v>
      </c>
      <c r="X2637" s="0" t="str">
        <f aca="false">VLOOKUP($D2637,metadata!$B$2:$Z$500,21,0)</f>
        <v/>
      </c>
      <c r="Y2637" s="0" t="str">
        <f aca="false">VLOOKUP($D2637,metadata!$B$2:$Z$500,22,0)</f>
        <v/>
      </c>
      <c r="Z2637" s="0" t="str">
        <f aca="false">VLOOKUP($D2637,metadata!$B$2:$Z$500,23,0)</f>
        <v/>
      </c>
      <c r="AA2637" s="0" t="str">
        <f aca="false">VLOOKUP($D2637,metadata!$B$2:$Z$500,24,0)</f>
        <v/>
      </c>
      <c r="AB2637" s="0" t="str">
        <f aca="false">VLOOKUP($D2637,metadata!$B$2:$Z$500,25,0)</f>
        <v>uses cited °N but °E from obira (coastline is parallel to E)</v>
      </c>
      <c r="AF2637" s="0" t="n">
        <f aca="false">IF(AE2637="",V2637,AE2637)</f>
        <v>60</v>
      </c>
      <c r="AH2637" s="0" t="str">
        <f aca="false">IF(AD2637&lt;1.1,"x","")</f>
        <v>x</v>
      </c>
    </row>
    <row r="2638" customFormat="false" ht="13.8" hidden="true" customHeight="false" outlineLevel="0" collapsed="false">
      <c r="C2638" s="0" t="n">
        <v>2648</v>
      </c>
      <c r="D2638" s="3" t="str">
        <f aca="false">VLOOKUP(C2638,$A$1:$B$451,2)</f>
        <v>61-onishica</v>
      </c>
      <c r="E2638" s="0" t="str">
        <f aca="false">VLOOKUP($D2638,metadata!$B$2:$S$451,2,0)</f>
        <v>ichijo, N</v>
      </c>
      <c r="F2638" s="0" t="str">
        <f aca="false">VLOOKUP($D2638,metadata!$B$2:$S$451,3,0)</f>
        <v>DISJUNCTIVE CLINE OF CRITICAL PHOTOPERIOD IN THE REPRODUCTIVE DIAPAUSE OF DROSOPHILA LACERTOSA</v>
      </c>
      <c r="G2638" s="0" t="str">
        <f aca="false">VLOOKUP($D2638,metadata!$B$2:$S$451,4,0)</f>
        <v>http://onlinelibrary.wiley.com/doi/10.1111/j.1558-5646.1986.tb00482.x/epdf</v>
      </c>
      <c r="H2638" s="0" t="str">
        <f aca="false">VLOOKUP($D2638,metadata!$B$2:$S$451,5,0)</f>
        <v>y-ask</v>
      </c>
      <c r="I2638" s="0" t="str">
        <f aca="false">VLOOKUP($D2638,metadata!$B$2:$S$451,6,0)</f>
        <v>a</v>
      </c>
      <c r="J2638" s="0" t="str">
        <f aca="false">VLOOKUP($D2638,metadata!$B$2:$S$451,7,0)</f>
        <v>i</v>
      </c>
      <c r="K2638" s="0" t="n">
        <f aca="false">VLOOKUP($D2638,metadata!$B$2:$S$451,8,0)</f>
        <v>13</v>
      </c>
      <c r="L2638" s="0" t="n">
        <f aca="false">VLOOKUP($D2638,metadata!$B$2:$S$451,9,0)</f>
        <v>7</v>
      </c>
      <c r="M2638" s="0" t="str">
        <f aca="false">VLOOKUP($D2638,metadata!$B$2:$S$451,10,0)</f>
        <v/>
      </c>
      <c r="N2638" s="0" t="str">
        <f aca="false">VLOOKUP($D2638,metadata!$B$2:$S$451,11,0)</f>
        <v>Drosophila lacertosa</v>
      </c>
      <c r="O2638" s="0" t="str">
        <f aca="false">VLOOKUP($D2638,metadata!$B$2:$S$451,12,0)</f>
        <v>diptera</v>
      </c>
      <c r="P2638" s="0" t="str">
        <f aca="false">VLOOKUP($D2638,metadata!$B$2:$S$451,13,0)</f>
        <v>onishica</v>
      </c>
      <c r="Q2638" s="0" t="n">
        <f aca="false">VLOOKUP($D2638,metadata!$B$2:$S$451,14,0)</f>
        <v>44.1666666666667</v>
      </c>
      <c r="R2638" s="0" t="n">
        <f aca="false">VLOOKUP($D2638,metadata!$B$2:$S$451,15,0)</f>
        <v>141.662758</v>
      </c>
      <c r="S2638" s="0" t="str">
        <f aca="false">VLOOKUP($D2638,metadata!$B$2:$S$451,16,0)</f>
        <v/>
      </c>
      <c r="T2638" s="0" t="n">
        <f aca="false">VLOOKUP($D2638,metadata!$B$2:$S$451,17,0)</f>
        <v>30</v>
      </c>
      <c r="U2638" s="0" t="str">
        <f aca="false">VLOOKUP($D2638,metadata!$B$2:$S$451,18,0)</f>
        <v/>
      </c>
      <c r="V2638" s="0" t="n">
        <f aca="false">VLOOKUP($D2638,metadata!$B$2:$Z$451,19,0)</f>
        <v>60</v>
      </c>
      <c r="W2638" s="0" t="str">
        <f aca="false">VLOOKUP($D2638,metadata!$B$2:$Z$451,20,0)</f>
        <v>global average</v>
      </c>
      <c r="X2638" s="0" t="str">
        <f aca="false">VLOOKUP($D2638,metadata!$B$2:$Z$500,21,0)</f>
        <v/>
      </c>
      <c r="Y2638" s="0" t="str">
        <f aca="false">VLOOKUP($D2638,metadata!$B$2:$Z$500,22,0)</f>
        <v/>
      </c>
      <c r="Z2638" s="0" t="str">
        <f aca="false">VLOOKUP($D2638,metadata!$B$2:$Z$500,23,0)</f>
        <v/>
      </c>
      <c r="AA2638" s="0" t="str">
        <f aca="false">VLOOKUP($D2638,metadata!$B$2:$Z$500,24,0)</f>
        <v/>
      </c>
      <c r="AB2638" s="0" t="str">
        <f aca="false">VLOOKUP($D2638,metadata!$B$2:$Z$500,25,0)</f>
        <v>uses cited °N but °E from obira (coastline is parallel to E)</v>
      </c>
      <c r="AF2638" s="0" t="n">
        <f aca="false">IF(AE2638="",V2638,AE2638)</f>
        <v>60</v>
      </c>
      <c r="AH2638" s="0" t="str">
        <f aca="false">IF(AD2638&lt;1.1,"x","")</f>
        <v>x</v>
      </c>
    </row>
    <row r="2639" customFormat="false" ht="13.8" hidden="true" customHeight="false" outlineLevel="0" collapsed="false">
      <c r="C2639" s="0" t="n">
        <v>2649</v>
      </c>
      <c r="D2639" s="3" t="str">
        <f aca="false">VLOOKUP(C2639,$A$1:$B$451,2)</f>
        <v>61-onishica</v>
      </c>
      <c r="E2639" s="0" t="str">
        <f aca="false">VLOOKUP($D2639,metadata!$B$2:$S$451,2,0)</f>
        <v>ichijo, N</v>
      </c>
      <c r="F2639" s="0" t="str">
        <f aca="false">VLOOKUP($D2639,metadata!$B$2:$S$451,3,0)</f>
        <v>DISJUNCTIVE CLINE OF CRITICAL PHOTOPERIOD IN THE REPRODUCTIVE DIAPAUSE OF DROSOPHILA LACERTOSA</v>
      </c>
      <c r="G2639" s="0" t="str">
        <f aca="false">VLOOKUP($D2639,metadata!$B$2:$S$451,4,0)</f>
        <v>http://onlinelibrary.wiley.com/doi/10.1111/j.1558-5646.1986.tb00482.x/epdf</v>
      </c>
      <c r="H2639" s="0" t="str">
        <f aca="false">VLOOKUP($D2639,metadata!$B$2:$S$451,5,0)</f>
        <v>y-ask</v>
      </c>
      <c r="I2639" s="0" t="str">
        <f aca="false">VLOOKUP($D2639,metadata!$B$2:$S$451,6,0)</f>
        <v>a</v>
      </c>
      <c r="J2639" s="0" t="str">
        <f aca="false">VLOOKUP($D2639,metadata!$B$2:$S$451,7,0)</f>
        <v>i</v>
      </c>
      <c r="K2639" s="0" t="n">
        <f aca="false">VLOOKUP($D2639,metadata!$B$2:$S$451,8,0)</f>
        <v>13</v>
      </c>
      <c r="L2639" s="0" t="n">
        <f aca="false">VLOOKUP($D2639,metadata!$B$2:$S$451,9,0)</f>
        <v>7</v>
      </c>
      <c r="M2639" s="0" t="str">
        <f aca="false">VLOOKUP($D2639,metadata!$B$2:$S$451,10,0)</f>
        <v/>
      </c>
      <c r="N2639" s="0" t="str">
        <f aca="false">VLOOKUP($D2639,metadata!$B$2:$S$451,11,0)</f>
        <v>Drosophila lacertosa</v>
      </c>
      <c r="O2639" s="0" t="str">
        <f aca="false">VLOOKUP($D2639,metadata!$B$2:$S$451,12,0)</f>
        <v>diptera</v>
      </c>
      <c r="P2639" s="0" t="str">
        <f aca="false">VLOOKUP($D2639,metadata!$B$2:$S$451,13,0)</f>
        <v>onishica</v>
      </c>
      <c r="Q2639" s="0" t="n">
        <f aca="false">VLOOKUP($D2639,metadata!$B$2:$S$451,14,0)</f>
        <v>44.1666666666667</v>
      </c>
      <c r="R2639" s="0" t="n">
        <f aca="false">VLOOKUP($D2639,metadata!$B$2:$S$451,15,0)</f>
        <v>141.662758</v>
      </c>
      <c r="S2639" s="0" t="str">
        <f aca="false">VLOOKUP($D2639,metadata!$B$2:$S$451,16,0)</f>
        <v/>
      </c>
      <c r="T2639" s="0" t="n">
        <f aca="false">VLOOKUP($D2639,metadata!$B$2:$S$451,17,0)</f>
        <v>30</v>
      </c>
      <c r="U2639" s="0" t="str">
        <f aca="false">VLOOKUP($D2639,metadata!$B$2:$S$451,18,0)</f>
        <v/>
      </c>
      <c r="V2639" s="0" t="n">
        <f aca="false">VLOOKUP($D2639,metadata!$B$2:$Z$451,19,0)</f>
        <v>60</v>
      </c>
      <c r="W2639" s="0" t="str">
        <f aca="false">VLOOKUP($D2639,metadata!$B$2:$Z$451,20,0)</f>
        <v>global average</v>
      </c>
      <c r="X2639" s="0" t="str">
        <f aca="false">VLOOKUP($D2639,metadata!$B$2:$Z$500,21,0)</f>
        <v/>
      </c>
      <c r="Y2639" s="0" t="str">
        <f aca="false">VLOOKUP($D2639,metadata!$B$2:$Z$500,22,0)</f>
        <v/>
      </c>
      <c r="Z2639" s="0" t="str">
        <f aca="false">VLOOKUP($D2639,metadata!$B$2:$Z$500,23,0)</f>
        <v/>
      </c>
      <c r="AA2639" s="0" t="str">
        <f aca="false">VLOOKUP($D2639,metadata!$B$2:$Z$500,24,0)</f>
        <v/>
      </c>
      <c r="AB2639" s="0" t="str">
        <f aca="false">VLOOKUP($D2639,metadata!$B$2:$Z$500,25,0)</f>
        <v>uses cited °N but °E from obira (coastline is parallel to E)</v>
      </c>
      <c r="AF2639" s="0" t="n">
        <f aca="false">IF(AE2639="",V2639,AE2639)</f>
        <v>60</v>
      </c>
      <c r="AH2639" s="0" t="str">
        <f aca="false">IF(AD2639&lt;1.1,"x","")</f>
        <v>x</v>
      </c>
    </row>
    <row r="2640" customFormat="false" ht="13.8" hidden="true" customHeight="false" outlineLevel="0" collapsed="false">
      <c r="C2640" s="0" t="n">
        <v>2650</v>
      </c>
      <c r="D2640" s="3" t="str">
        <f aca="false">VLOOKUP(C2640,$A$1:$B$451,2)</f>
        <v>61-onishica</v>
      </c>
      <c r="E2640" s="0" t="str">
        <f aca="false">VLOOKUP($D2640,metadata!$B$2:$S$451,2,0)</f>
        <v>ichijo, N</v>
      </c>
      <c r="F2640" s="0" t="str">
        <f aca="false">VLOOKUP($D2640,metadata!$B$2:$S$451,3,0)</f>
        <v>DISJUNCTIVE CLINE OF CRITICAL PHOTOPERIOD IN THE REPRODUCTIVE DIAPAUSE OF DROSOPHILA LACERTOSA</v>
      </c>
      <c r="G2640" s="0" t="str">
        <f aca="false">VLOOKUP($D2640,metadata!$B$2:$S$451,4,0)</f>
        <v>http://onlinelibrary.wiley.com/doi/10.1111/j.1558-5646.1986.tb00482.x/epdf</v>
      </c>
      <c r="H2640" s="0" t="str">
        <f aca="false">VLOOKUP($D2640,metadata!$B$2:$S$451,5,0)</f>
        <v>y-ask</v>
      </c>
      <c r="I2640" s="0" t="str">
        <f aca="false">VLOOKUP($D2640,metadata!$B$2:$S$451,6,0)</f>
        <v>a</v>
      </c>
      <c r="J2640" s="0" t="str">
        <f aca="false">VLOOKUP($D2640,metadata!$B$2:$S$451,7,0)</f>
        <v>i</v>
      </c>
      <c r="K2640" s="0" t="n">
        <f aca="false">VLOOKUP($D2640,metadata!$B$2:$S$451,8,0)</f>
        <v>13</v>
      </c>
      <c r="L2640" s="0" t="n">
        <f aca="false">VLOOKUP($D2640,metadata!$B$2:$S$451,9,0)</f>
        <v>7</v>
      </c>
      <c r="M2640" s="0" t="str">
        <f aca="false">VLOOKUP($D2640,metadata!$B$2:$S$451,10,0)</f>
        <v/>
      </c>
      <c r="N2640" s="0" t="str">
        <f aca="false">VLOOKUP($D2640,metadata!$B$2:$S$451,11,0)</f>
        <v>Drosophila lacertosa</v>
      </c>
      <c r="O2640" s="0" t="str">
        <f aca="false">VLOOKUP($D2640,metadata!$B$2:$S$451,12,0)</f>
        <v>diptera</v>
      </c>
      <c r="P2640" s="0" t="str">
        <f aca="false">VLOOKUP($D2640,metadata!$B$2:$S$451,13,0)</f>
        <v>onishica</v>
      </c>
      <c r="Q2640" s="0" t="n">
        <f aca="false">VLOOKUP($D2640,metadata!$B$2:$S$451,14,0)</f>
        <v>44.1666666666667</v>
      </c>
      <c r="R2640" s="0" t="n">
        <f aca="false">VLOOKUP($D2640,metadata!$B$2:$S$451,15,0)</f>
        <v>141.662758</v>
      </c>
      <c r="S2640" s="0" t="str">
        <f aca="false">VLOOKUP($D2640,metadata!$B$2:$S$451,16,0)</f>
        <v/>
      </c>
      <c r="T2640" s="0" t="n">
        <f aca="false">VLOOKUP($D2640,metadata!$B$2:$S$451,17,0)</f>
        <v>30</v>
      </c>
      <c r="U2640" s="0" t="str">
        <f aca="false">VLOOKUP($D2640,metadata!$B$2:$S$451,18,0)</f>
        <v/>
      </c>
      <c r="V2640" s="0" t="n">
        <f aca="false">VLOOKUP($D2640,metadata!$B$2:$Z$451,19,0)</f>
        <v>60</v>
      </c>
      <c r="W2640" s="0" t="str">
        <f aca="false">VLOOKUP($D2640,metadata!$B$2:$Z$451,20,0)</f>
        <v>global average</v>
      </c>
      <c r="X2640" s="0" t="str">
        <f aca="false">VLOOKUP($D2640,metadata!$B$2:$Z$500,21,0)</f>
        <v/>
      </c>
      <c r="Y2640" s="0" t="str">
        <f aca="false">VLOOKUP($D2640,metadata!$B$2:$Z$500,22,0)</f>
        <v/>
      </c>
      <c r="Z2640" s="0" t="str">
        <f aca="false">VLOOKUP($D2640,metadata!$B$2:$Z$500,23,0)</f>
        <v/>
      </c>
      <c r="AA2640" s="0" t="str">
        <f aca="false">VLOOKUP($D2640,metadata!$B$2:$Z$500,24,0)</f>
        <v/>
      </c>
      <c r="AB2640" s="0" t="str">
        <f aca="false">VLOOKUP($D2640,metadata!$B$2:$Z$500,25,0)</f>
        <v>uses cited °N but °E from obira (coastline is parallel to E)</v>
      </c>
      <c r="AF2640" s="0" t="n">
        <f aca="false">IF(AE2640="",V2640,AE2640)</f>
        <v>60</v>
      </c>
      <c r="AH2640" s="0" t="str">
        <f aca="false">IF(AD2640&lt;1.1,"x","")</f>
        <v>x</v>
      </c>
    </row>
    <row r="2641" customFormat="false" ht="13.8" hidden="true" customHeight="false" outlineLevel="0" collapsed="false">
      <c r="C2641" s="0" t="n">
        <v>2651</v>
      </c>
      <c r="D2641" s="3" t="str">
        <f aca="false">VLOOKUP(C2641,$A$1:$B$451,2)</f>
        <v>61-onishica</v>
      </c>
      <c r="E2641" s="0" t="str">
        <f aca="false">VLOOKUP($D2641,metadata!$B$2:$S$451,2,0)</f>
        <v>ichijo, N</v>
      </c>
      <c r="F2641" s="0" t="str">
        <f aca="false">VLOOKUP($D2641,metadata!$B$2:$S$451,3,0)</f>
        <v>DISJUNCTIVE CLINE OF CRITICAL PHOTOPERIOD IN THE REPRODUCTIVE DIAPAUSE OF DROSOPHILA LACERTOSA</v>
      </c>
      <c r="G2641" s="0" t="str">
        <f aca="false">VLOOKUP($D2641,metadata!$B$2:$S$451,4,0)</f>
        <v>http://onlinelibrary.wiley.com/doi/10.1111/j.1558-5646.1986.tb00482.x/epdf</v>
      </c>
      <c r="H2641" s="0" t="str">
        <f aca="false">VLOOKUP($D2641,metadata!$B$2:$S$451,5,0)</f>
        <v>y-ask</v>
      </c>
      <c r="I2641" s="0" t="str">
        <f aca="false">VLOOKUP($D2641,metadata!$B$2:$S$451,6,0)</f>
        <v>a</v>
      </c>
      <c r="J2641" s="0" t="str">
        <f aca="false">VLOOKUP($D2641,metadata!$B$2:$S$451,7,0)</f>
        <v>i</v>
      </c>
      <c r="K2641" s="0" t="n">
        <f aca="false">VLOOKUP($D2641,metadata!$B$2:$S$451,8,0)</f>
        <v>13</v>
      </c>
      <c r="L2641" s="0" t="n">
        <f aca="false">VLOOKUP($D2641,metadata!$B$2:$S$451,9,0)</f>
        <v>7</v>
      </c>
      <c r="M2641" s="0" t="str">
        <f aca="false">VLOOKUP($D2641,metadata!$B$2:$S$451,10,0)</f>
        <v/>
      </c>
      <c r="N2641" s="0" t="str">
        <f aca="false">VLOOKUP($D2641,metadata!$B$2:$S$451,11,0)</f>
        <v>Drosophila lacertosa</v>
      </c>
      <c r="O2641" s="0" t="str">
        <f aca="false">VLOOKUP($D2641,metadata!$B$2:$S$451,12,0)</f>
        <v>diptera</v>
      </c>
      <c r="P2641" s="0" t="str">
        <f aca="false">VLOOKUP($D2641,metadata!$B$2:$S$451,13,0)</f>
        <v>onishica</v>
      </c>
      <c r="Q2641" s="0" t="n">
        <f aca="false">VLOOKUP($D2641,metadata!$B$2:$S$451,14,0)</f>
        <v>44.1666666666667</v>
      </c>
      <c r="R2641" s="0" t="n">
        <f aca="false">VLOOKUP($D2641,metadata!$B$2:$S$451,15,0)</f>
        <v>141.662758</v>
      </c>
      <c r="S2641" s="0" t="str">
        <f aca="false">VLOOKUP($D2641,metadata!$B$2:$S$451,16,0)</f>
        <v/>
      </c>
      <c r="T2641" s="0" t="n">
        <f aca="false">VLOOKUP($D2641,metadata!$B$2:$S$451,17,0)</f>
        <v>30</v>
      </c>
      <c r="U2641" s="0" t="str">
        <f aca="false">VLOOKUP($D2641,metadata!$B$2:$S$451,18,0)</f>
        <v/>
      </c>
      <c r="V2641" s="0" t="n">
        <f aca="false">VLOOKUP($D2641,metadata!$B$2:$Z$451,19,0)</f>
        <v>60</v>
      </c>
      <c r="W2641" s="0" t="str">
        <f aca="false">VLOOKUP($D2641,metadata!$B$2:$Z$451,20,0)</f>
        <v>global average</v>
      </c>
      <c r="X2641" s="0" t="str">
        <f aca="false">VLOOKUP($D2641,metadata!$B$2:$Z$500,21,0)</f>
        <v/>
      </c>
      <c r="Y2641" s="0" t="str">
        <f aca="false">VLOOKUP($D2641,metadata!$B$2:$Z$500,22,0)</f>
        <v/>
      </c>
      <c r="Z2641" s="0" t="str">
        <f aca="false">VLOOKUP($D2641,metadata!$B$2:$Z$500,23,0)</f>
        <v/>
      </c>
      <c r="AA2641" s="0" t="str">
        <f aca="false">VLOOKUP($D2641,metadata!$B$2:$Z$500,24,0)</f>
        <v/>
      </c>
      <c r="AB2641" s="0" t="str">
        <f aca="false">VLOOKUP($D2641,metadata!$B$2:$Z$500,25,0)</f>
        <v>uses cited °N but °E from obira (coastline is parallel to E)</v>
      </c>
      <c r="AF2641" s="0" t="n">
        <f aca="false">IF(AE2641="",V2641,AE2641)</f>
        <v>60</v>
      </c>
      <c r="AH2641" s="0" t="str">
        <f aca="false">IF(AD2641&lt;1.1,"x","")</f>
        <v>x</v>
      </c>
    </row>
    <row r="2642" customFormat="false" ht="13.8" hidden="true" customHeight="false" outlineLevel="0" collapsed="false">
      <c r="C2642" s="0" t="n">
        <v>2652</v>
      </c>
      <c r="D2642" s="3" t="str">
        <f aca="false">VLOOKUP(C2642,$A$1:$B$451,2)</f>
        <v>61-sapporo</v>
      </c>
      <c r="E2642" s="0" t="str">
        <f aca="false">VLOOKUP($D2642,metadata!$B$2:$S$451,2,0)</f>
        <v>ichijo, N</v>
      </c>
      <c r="F2642" s="0" t="str">
        <f aca="false">VLOOKUP($D2642,metadata!$B$2:$S$451,3,0)</f>
        <v>DISJUNCTIVE CLINE OF CRITICAL PHOTOPERIOD IN THE REPRODUCTIVE DIAPAUSE OF DROSOPHILA LACERTOSA</v>
      </c>
      <c r="G2642" s="0" t="str">
        <f aca="false">VLOOKUP($D2642,metadata!$B$2:$S$451,4,0)</f>
        <v>http://onlinelibrary.wiley.com/doi/10.1111/j.1558-5646.1986.tb00482.x/epdf</v>
      </c>
      <c r="H2642" s="0" t="str">
        <f aca="false">VLOOKUP($D2642,metadata!$B$2:$S$451,5,0)</f>
        <v>y-ask</v>
      </c>
      <c r="I2642" s="0" t="str">
        <f aca="false">VLOOKUP($D2642,metadata!$B$2:$S$451,6,0)</f>
        <v>a</v>
      </c>
      <c r="J2642" s="0" t="str">
        <f aca="false">VLOOKUP($D2642,metadata!$B$2:$S$451,7,0)</f>
        <v>i</v>
      </c>
      <c r="K2642" s="0" t="n">
        <f aca="false">VLOOKUP($D2642,metadata!$B$2:$S$451,8,0)</f>
        <v>13</v>
      </c>
      <c r="L2642" s="0" t="n">
        <f aca="false">VLOOKUP($D2642,metadata!$B$2:$S$451,9,0)</f>
        <v>7</v>
      </c>
      <c r="M2642" s="0" t="str">
        <f aca="false">VLOOKUP($D2642,metadata!$B$2:$S$451,10,0)</f>
        <v/>
      </c>
      <c r="N2642" s="0" t="str">
        <f aca="false">VLOOKUP($D2642,metadata!$B$2:$S$451,11,0)</f>
        <v>Drosophila lacertosa</v>
      </c>
      <c r="O2642" s="0" t="str">
        <f aca="false">VLOOKUP($D2642,metadata!$B$2:$S$451,12,0)</f>
        <v>diptera</v>
      </c>
      <c r="P2642" s="0" t="str">
        <f aca="false">VLOOKUP($D2642,metadata!$B$2:$S$451,13,0)</f>
        <v>sapporo</v>
      </c>
      <c r="Q2642" s="0" t="n">
        <f aca="false">VLOOKUP($D2642,metadata!$B$2:$S$451,14,0)</f>
        <v>43.061944</v>
      </c>
      <c r="R2642" s="0" t="n">
        <f aca="false">VLOOKUP($D2642,metadata!$B$2:$S$451,15,0)</f>
        <v>141.354167</v>
      </c>
      <c r="S2642" s="0" t="str">
        <f aca="false">VLOOKUP($D2642,metadata!$B$2:$S$451,16,0)</f>
        <v/>
      </c>
      <c r="T2642" s="0" t="n">
        <f aca="false">VLOOKUP($D2642,metadata!$B$2:$S$451,17,0)</f>
        <v>30</v>
      </c>
      <c r="U2642" s="0" t="str">
        <f aca="false">VLOOKUP($D2642,metadata!$B$2:$S$451,18,0)</f>
        <v/>
      </c>
      <c r="V2642" s="0" t="n">
        <f aca="false">VLOOKUP($D2642,metadata!$B$2:$Z$451,19,0)</f>
        <v>60</v>
      </c>
      <c r="W2642" s="0" t="str">
        <f aca="false">VLOOKUP($D2642,metadata!$B$2:$Z$451,20,0)</f>
        <v>global average</v>
      </c>
      <c r="X2642" s="0" t="str">
        <f aca="false">VLOOKUP($D2642,metadata!$B$2:$Z$500,21,0)</f>
        <v/>
      </c>
      <c r="Y2642" s="0" t="str">
        <f aca="false">VLOOKUP($D2642,metadata!$B$2:$Z$500,22,0)</f>
        <v/>
      </c>
      <c r="Z2642" s="0" t="str">
        <f aca="false">VLOOKUP($D2642,metadata!$B$2:$Z$500,23,0)</f>
        <v/>
      </c>
      <c r="AA2642" s="0" t="str">
        <f aca="false">VLOOKUP($D2642,metadata!$B$2:$Z$500,24,0)</f>
        <v/>
      </c>
      <c r="AB2642" s="0" t="str">
        <f aca="false">VLOOKUP($D2642,metadata!$B$2:$Z$500,25,0)</f>
        <v/>
      </c>
      <c r="AF2642" s="0" t="n">
        <f aca="false">IF(AE2642="",V2642,AE2642)</f>
        <v>60</v>
      </c>
      <c r="AH2642" s="0" t="str">
        <f aca="false">IF(AD2642&lt;1.1,"x","")</f>
        <v>x</v>
      </c>
    </row>
    <row r="2643" customFormat="false" ht="13.8" hidden="true" customHeight="false" outlineLevel="0" collapsed="false">
      <c r="C2643" s="0" t="n">
        <v>2653</v>
      </c>
      <c r="D2643" s="3" t="str">
        <f aca="false">VLOOKUP(C2643,$A$1:$B$451,2)</f>
        <v>61-sapporo</v>
      </c>
      <c r="E2643" s="0" t="str">
        <f aca="false">VLOOKUP($D2643,metadata!$B$2:$S$451,2,0)</f>
        <v>ichijo, N</v>
      </c>
      <c r="F2643" s="0" t="str">
        <f aca="false">VLOOKUP($D2643,metadata!$B$2:$S$451,3,0)</f>
        <v>DISJUNCTIVE CLINE OF CRITICAL PHOTOPERIOD IN THE REPRODUCTIVE DIAPAUSE OF DROSOPHILA LACERTOSA</v>
      </c>
      <c r="G2643" s="0" t="str">
        <f aca="false">VLOOKUP($D2643,metadata!$B$2:$S$451,4,0)</f>
        <v>http://onlinelibrary.wiley.com/doi/10.1111/j.1558-5646.1986.tb00482.x/epdf</v>
      </c>
      <c r="H2643" s="0" t="str">
        <f aca="false">VLOOKUP($D2643,metadata!$B$2:$S$451,5,0)</f>
        <v>y-ask</v>
      </c>
      <c r="I2643" s="0" t="str">
        <f aca="false">VLOOKUP($D2643,metadata!$B$2:$S$451,6,0)</f>
        <v>a</v>
      </c>
      <c r="J2643" s="0" t="str">
        <f aca="false">VLOOKUP($D2643,metadata!$B$2:$S$451,7,0)</f>
        <v>i</v>
      </c>
      <c r="K2643" s="0" t="n">
        <f aca="false">VLOOKUP($D2643,metadata!$B$2:$S$451,8,0)</f>
        <v>13</v>
      </c>
      <c r="L2643" s="0" t="n">
        <f aca="false">VLOOKUP($D2643,metadata!$B$2:$S$451,9,0)</f>
        <v>7</v>
      </c>
      <c r="M2643" s="0" t="str">
        <f aca="false">VLOOKUP($D2643,metadata!$B$2:$S$451,10,0)</f>
        <v/>
      </c>
      <c r="N2643" s="0" t="str">
        <f aca="false">VLOOKUP($D2643,metadata!$B$2:$S$451,11,0)</f>
        <v>Drosophila lacertosa</v>
      </c>
      <c r="O2643" s="0" t="str">
        <f aca="false">VLOOKUP($D2643,metadata!$B$2:$S$451,12,0)</f>
        <v>diptera</v>
      </c>
      <c r="P2643" s="0" t="str">
        <f aca="false">VLOOKUP($D2643,metadata!$B$2:$S$451,13,0)</f>
        <v>sapporo</v>
      </c>
      <c r="Q2643" s="0" t="n">
        <f aca="false">VLOOKUP($D2643,metadata!$B$2:$S$451,14,0)</f>
        <v>43.061944</v>
      </c>
      <c r="R2643" s="0" t="n">
        <f aca="false">VLOOKUP($D2643,metadata!$B$2:$S$451,15,0)</f>
        <v>141.354167</v>
      </c>
      <c r="S2643" s="0" t="str">
        <f aca="false">VLOOKUP($D2643,metadata!$B$2:$S$451,16,0)</f>
        <v/>
      </c>
      <c r="T2643" s="0" t="n">
        <f aca="false">VLOOKUP($D2643,metadata!$B$2:$S$451,17,0)</f>
        <v>30</v>
      </c>
      <c r="U2643" s="0" t="str">
        <f aca="false">VLOOKUP($D2643,metadata!$B$2:$S$451,18,0)</f>
        <v/>
      </c>
      <c r="V2643" s="0" t="n">
        <f aca="false">VLOOKUP($D2643,metadata!$B$2:$Z$451,19,0)</f>
        <v>60</v>
      </c>
      <c r="W2643" s="0" t="str">
        <f aca="false">VLOOKUP($D2643,metadata!$B$2:$Z$451,20,0)</f>
        <v>global average</v>
      </c>
      <c r="X2643" s="0" t="str">
        <f aca="false">VLOOKUP($D2643,metadata!$B$2:$Z$500,21,0)</f>
        <v/>
      </c>
      <c r="Y2643" s="0" t="str">
        <f aca="false">VLOOKUP($D2643,metadata!$B$2:$Z$500,22,0)</f>
        <v/>
      </c>
      <c r="Z2643" s="0" t="str">
        <f aca="false">VLOOKUP($D2643,metadata!$B$2:$Z$500,23,0)</f>
        <v/>
      </c>
      <c r="AA2643" s="0" t="str">
        <f aca="false">VLOOKUP($D2643,metadata!$B$2:$Z$500,24,0)</f>
        <v/>
      </c>
      <c r="AB2643" s="0" t="str">
        <f aca="false">VLOOKUP($D2643,metadata!$B$2:$Z$500,25,0)</f>
        <v/>
      </c>
      <c r="AF2643" s="0" t="n">
        <f aca="false">IF(AE2643="",V2643,AE2643)</f>
        <v>60</v>
      </c>
      <c r="AH2643" s="0" t="str">
        <f aca="false">IF(AD2643&lt;1.1,"x","")</f>
        <v>x</v>
      </c>
    </row>
    <row r="2644" customFormat="false" ht="13.8" hidden="true" customHeight="false" outlineLevel="0" collapsed="false">
      <c r="C2644" s="0" t="n">
        <v>2654</v>
      </c>
      <c r="D2644" s="3" t="str">
        <f aca="false">VLOOKUP(C2644,$A$1:$B$451,2)</f>
        <v>61-sapporo</v>
      </c>
      <c r="E2644" s="0" t="str">
        <f aca="false">VLOOKUP($D2644,metadata!$B$2:$S$451,2,0)</f>
        <v>ichijo, N</v>
      </c>
      <c r="F2644" s="0" t="str">
        <f aca="false">VLOOKUP($D2644,metadata!$B$2:$S$451,3,0)</f>
        <v>DISJUNCTIVE CLINE OF CRITICAL PHOTOPERIOD IN THE REPRODUCTIVE DIAPAUSE OF DROSOPHILA LACERTOSA</v>
      </c>
      <c r="G2644" s="0" t="str">
        <f aca="false">VLOOKUP($D2644,metadata!$B$2:$S$451,4,0)</f>
        <v>http://onlinelibrary.wiley.com/doi/10.1111/j.1558-5646.1986.tb00482.x/epdf</v>
      </c>
      <c r="H2644" s="0" t="str">
        <f aca="false">VLOOKUP($D2644,metadata!$B$2:$S$451,5,0)</f>
        <v>y-ask</v>
      </c>
      <c r="I2644" s="0" t="str">
        <f aca="false">VLOOKUP($D2644,metadata!$B$2:$S$451,6,0)</f>
        <v>a</v>
      </c>
      <c r="J2644" s="0" t="str">
        <f aca="false">VLOOKUP($D2644,metadata!$B$2:$S$451,7,0)</f>
        <v>i</v>
      </c>
      <c r="K2644" s="0" t="n">
        <f aca="false">VLOOKUP($D2644,metadata!$B$2:$S$451,8,0)</f>
        <v>13</v>
      </c>
      <c r="L2644" s="0" t="n">
        <f aca="false">VLOOKUP($D2644,metadata!$B$2:$S$451,9,0)</f>
        <v>7</v>
      </c>
      <c r="M2644" s="0" t="str">
        <f aca="false">VLOOKUP($D2644,metadata!$B$2:$S$451,10,0)</f>
        <v/>
      </c>
      <c r="N2644" s="0" t="str">
        <f aca="false">VLOOKUP($D2644,metadata!$B$2:$S$451,11,0)</f>
        <v>Drosophila lacertosa</v>
      </c>
      <c r="O2644" s="0" t="str">
        <f aca="false">VLOOKUP($D2644,metadata!$B$2:$S$451,12,0)</f>
        <v>diptera</v>
      </c>
      <c r="P2644" s="0" t="str">
        <f aca="false">VLOOKUP($D2644,metadata!$B$2:$S$451,13,0)</f>
        <v>sapporo</v>
      </c>
      <c r="Q2644" s="0" t="n">
        <f aca="false">VLOOKUP($D2644,metadata!$B$2:$S$451,14,0)</f>
        <v>43.061944</v>
      </c>
      <c r="R2644" s="0" t="n">
        <f aca="false">VLOOKUP($D2644,metadata!$B$2:$S$451,15,0)</f>
        <v>141.354167</v>
      </c>
      <c r="S2644" s="0" t="str">
        <f aca="false">VLOOKUP($D2644,metadata!$B$2:$S$451,16,0)</f>
        <v/>
      </c>
      <c r="T2644" s="0" t="n">
        <f aca="false">VLOOKUP($D2644,metadata!$B$2:$S$451,17,0)</f>
        <v>30</v>
      </c>
      <c r="U2644" s="0" t="str">
        <f aca="false">VLOOKUP($D2644,metadata!$B$2:$S$451,18,0)</f>
        <v/>
      </c>
      <c r="V2644" s="0" t="n">
        <f aca="false">VLOOKUP($D2644,metadata!$B$2:$Z$451,19,0)</f>
        <v>60</v>
      </c>
      <c r="W2644" s="0" t="str">
        <f aca="false">VLOOKUP($D2644,metadata!$B$2:$Z$451,20,0)</f>
        <v>global average</v>
      </c>
      <c r="X2644" s="0" t="str">
        <f aca="false">VLOOKUP($D2644,metadata!$B$2:$Z$500,21,0)</f>
        <v/>
      </c>
      <c r="Y2644" s="0" t="str">
        <f aca="false">VLOOKUP($D2644,metadata!$B$2:$Z$500,22,0)</f>
        <v/>
      </c>
      <c r="Z2644" s="0" t="str">
        <f aca="false">VLOOKUP($D2644,metadata!$B$2:$Z$500,23,0)</f>
        <v/>
      </c>
      <c r="AA2644" s="0" t="str">
        <f aca="false">VLOOKUP($D2644,metadata!$B$2:$Z$500,24,0)</f>
        <v/>
      </c>
      <c r="AB2644" s="0" t="str">
        <f aca="false">VLOOKUP($D2644,metadata!$B$2:$Z$500,25,0)</f>
        <v/>
      </c>
      <c r="AF2644" s="0" t="n">
        <f aca="false">IF(AE2644="",V2644,AE2644)</f>
        <v>60</v>
      </c>
      <c r="AH2644" s="0" t="str">
        <f aca="false">IF(AD2644&lt;1.1,"x","")</f>
        <v>x</v>
      </c>
    </row>
    <row r="2645" customFormat="false" ht="13.8" hidden="true" customHeight="false" outlineLevel="0" collapsed="false">
      <c r="C2645" s="0" t="n">
        <v>2655</v>
      </c>
      <c r="D2645" s="3" t="str">
        <f aca="false">VLOOKUP(C2645,$A$1:$B$451,2)</f>
        <v>61-sapporo</v>
      </c>
      <c r="E2645" s="0" t="str">
        <f aca="false">VLOOKUP($D2645,metadata!$B$2:$S$451,2,0)</f>
        <v>ichijo, N</v>
      </c>
      <c r="F2645" s="0" t="str">
        <f aca="false">VLOOKUP($D2645,metadata!$B$2:$S$451,3,0)</f>
        <v>DISJUNCTIVE CLINE OF CRITICAL PHOTOPERIOD IN THE REPRODUCTIVE DIAPAUSE OF DROSOPHILA LACERTOSA</v>
      </c>
      <c r="G2645" s="0" t="str">
        <f aca="false">VLOOKUP($D2645,metadata!$B$2:$S$451,4,0)</f>
        <v>http://onlinelibrary.wiley.com/doi/10.1111/j.1558-5646.1986.tb00482.x/epdf</v>
      </c>
      <c r="H2645" s="0" t="str">
        <f aca="false">VLOOKUP($D2645,metadata!$B$2:$S$451,5,0)</f>
        <v>y-ask</v>
      </c>
      <c r="I2645" s="0" t="str">
        <f aca="false">VLOOKUP($D2645,metadata!$B$2:$S$451,6,0)</f>
        <v>a</v>
      </c>
      <c r="J2645" s="0" t="str">
        <f aca="false">VLOOKUP($D2645,metadata!$B$2:$S$451,7,0)</f>
        <v>i</v>
      </c>
      <c r="K2645" s="0" t="n">
        <f aca="false">VLOOKUP($D2645,metadata!$B$2:$S$451,8,0)</f>
        <v>13</v>
      </c>
      <c r="L2645" s="0" t="n">
        <f aca="false">VLOOKUP($D2645,metadata!$B$2:$S$451,9,0)</f>
        <v>7</v>
      </c>
      <c r="M2645" s="0" t="str">
        <f aca="false">VLOOKUP($D2645,metadata!$B$2:$S$451,10,0)</f>
        <v/>
      </c>
      <c r="N2645" s="0" t="str">
        <f aca="false">VLOOKUP($D2645,metadata!$B$2:$S$451,11,0)</f>
        <v>Drosophila lacertosa</v>
      </c>
      <c r="O2645" s="0" t="str">
        <f aca="false">VLOOKUP($D2645,metadata!$B$2:$S$451,12,0)</f>
        <v>diptera</v>
      </c>
      <c r="P2645" s="0" t="str">
        <f aca="false">VLOOKUP($D2645,metadata!$B$2:$S$451,13,0)</f>
        <v>sapporo</v>
      </c>
      <c r="Q2645" s="0" t="n">
        <f aca="false">VLOOKUP($D2645,metadata!$B$2:$S$451,14,0)</f>
        <v>43.061944</v>
      </c>
      <c r="R2645" s="0" t="n">
        <f aca="false">VLOOKUP($D2645,metadata!$B$2:$S$451,15,0)</f>
        <v>141.354167</v>
      </c>
      <c r="S2645" s="0" t="str">
        <f aca="false">VLOOKUP($D2645,metadata!$B$2:$S$451,16,0)</f>
        <v/>
      </c>
      <c r="T2645" s="0" t="n">
        <f aca="false">VLOOKUP($D2645,metadata!$B$2:$S$451,17,0)</f>
        <v>30</v>
      </c>
      <c r="U2645" s="0" t="str">
        <f aca="false">VLOOKUP($D2645,metadata!$B$2:$S$451,18,0)</f>
        <v/>
      </c>
      <c r="V2645" s="0" t="n">
        <f aca="false">VLOOKUP($D2645,metadata!$B$2:$Z$451,19,0)</f>
        <v>60</v>
      </c>
      <c r="W2645" s="0" t="str">
        <f aca="false">VLOOKUP($D2645,metadata!$B$2:$Z$451,20,0)</f>
        <v>global average</v>
      </c>
      <c r="X2645" s="0" t="str">
        <f aca="false">VLOOKUP($D2645,metadata!$B$2:$Z$500,21,0)</f>
        <v/>
      </c>
      <c r="Y2645" s="0" t="str">
        <f aca="false">VLOOKUP($D2645,metadata!$B$2:$Z$500,22,0)</f>
        <v/>
      </c>
      <c r="Z2645" s="0" t="str">
        <f aca="false">VLOOKUP($D2645,metadata!$B$2:$Z$500,23,0)</f>
        <v/>
      </c>
      <c r="AA2645" s="0" t="str">
        <f aca="false">VLOOKUP($D2645,metadata!$B$2:$Z$500,24,0)</f>
        <v/>
      </c>
      <c r="AB2645" s="0" t="str">
        <f aca="false">VLOOKUP($D2645,metadata!$B$2:$Z$500,25,0)</f>
        <v/>
      </c>
      <c r="AF2645" s="0" t="n">
        <f aca="false">IF(AE2645="",V2645,AE2645)</f>
        <v>60</v>
      </c>
      <c r="AH2645" s="0" t="str">
        <f aca="false">IF(AD2645&lt;1.1,"x","")</f>
        <v>x</v>
      </c>
    </row>
    <row r="2646" customFormat="false" ht="13.8" hidden="true" customHeight="false" outlineLevel="0" collapsed="false">
      <c r="C2646" s="0" t="n">
        <v>2656</v>
      </c>
      <c r="D2646" s="3" t="str">
        <f aca="false">VLOOKUP(C2646,$A$1:$B$451,2)</f>
        <v>61-sapporo</v>
      </c>
      <c r="E2646" s="0" t="str">
        <f aca="false">VLOOKUP($D2646,metadata!$B$2:$S$451,2,0)</f>
        <v>ichijo, N</v>
      </c>
      <c r="F2646" s="0" t="str">
        <f aca="false">VLOOKUP($D2646,metadata!$B$2:$S$451,3,0)</f>
        <v>DISJUNCTIVE CLINE OF CRITICAL PHOTOPERIOD IN THE REPRODUCTIVE DIAPAUSE OF DROSOPHILA LACERTOSA</v>
      </c>
      <c r="G2646" s="0" t="str">
        <f aca="false">VLOOKUP($D2646,metadata!$B$2:$S$451,4,0)</f>
        <v>http://onlinelibrary.wiley.com/doi/10.1111/j.1558-5646.1986.tb00482.x/epdf</v>
      </c>
      <c r="H2646" s="0" t="str">
        <f aca="false">VLOOKUP($D2646,metadata!$B$2:$S$451,5,0)</f>
        <v>y-ask</v>
      </c>
      <c r="I2646" s="0" t="str">
        <f aca="false">VLOOKUP($D2646,metadata!$B$2:$S$451,6,0)</f>
        <v>a</v>
      </c>
      <c r="J2646" s="0" t="str">
        <f aca="false">VLOOKUP($D2646,metadata!$B$2:$S$451,7,0)</f>
        <v>i</v>
      </c>
      <c r="K2646" s="0" t="n">
        <f aca="false">VLOOKUP($D2646,metadata!$B$2:$S$451,8,0)</f>
        <v>13</v>
      </c>
      <c r="L2646" s="0" t="n">
        <f aca="false">VLOOKUP($D2646,metadata!$B$2:$S$451,9,0)</f>
        <v>7</v>
      </c>
      <c r="M2646" s="0" t="str">
        <f aca="false">VLOOKUP($D2646,metadata!$B$2:$S$451,10,0)</f>
        <v/>
      </c>
      <c r="N2646" s="0" t="str">
        <f aca="false">VLOOKUP($D2646,metadata!$B$2:$S$451,11,0)</f>
        <v>Drosophila lacertosa</v>
      </c>
      <c r="O2646" s="0" t="str">
        <f aca="false">VLOOKUP($D2646,metadata!$B$2:$S$451,12,0)</f>
        <v>diptera</v>
      </c>
      <c r="P2646" s="0" t="str">
        <f aca="false">VLOOKUP($D2646,metadata!$B$2:$S$451,13,0)</f>
        <v>sapporo</v>
      </c>
      <c r="Q2646" s="0" t="n">
        <f aca="false">VLOOKUP($D2646,metadata!$B$2:$S$451,14,0)</f>
        <v>43.061944</v>
      </c>
      <c r="R2646" s="0" t="n">
        <f aca="false">VLOOKUP($D2646,metadata!$B$2:$S$451,15,0)</f>
        <v>141.354167</v>
      </c>
      <c r="S2646" s="0" t="str">
        <f aca="false">VLOOKUP($D2646,metadata!$B$2:$S$451,16,0)</f>
        <v/>
      </c>
      <c r="T2646" s="0" t="n">
        <f aca="false">VLOOKUP($D2646,metadata!$B$2:$S$451,17,0)</f>
        <v>30</v>
      </c>
      <c r="U2646" s="0" t="str">
        <f aca="false">VLOOKUP($D2646,metadata!$B$2:$S$451,18,0)</f>
        <v/>
      </c>
      <c r="V2646" s="0" t="n">
        <f aca="false">VLOOKUP($D2646,metadata!$B$2:$Z$451,19,0)</f>
        <v>60</v>
      </c>
      <c r="W2646" s="0" t="str">
        <f aca="false">VLOOKUP($D2646,metadata!$B$2:$Z$451,20,0)</f>
        <v>global average</v>
      </c>
      <c r="X2646" s="0" t="str">
        <f aca="false">VLOOKUP($D2646,metadata!$B$2:$Z$500,21,0)</f>
        <v/>
      </c>
      <c r="Y2646" s="0" t="str">
        <f aca="false">VLOOKUP($D2646,metadata!$B$2:$Z$500,22,0)</f>
        <v/>
      </c>
      <c r="Z2646" s="0" t="str">
        <f aca="false">VLOOKUP($D2646,metadata!$B$2:$Z$500,23,0)</f>
        <v/>
      </c>
      <c r="AA2646" s="0" t="str">
        <f aca="false">VLOOKUP($D2646,metadata!$B$2:$Z$500,24,0)</f>
        <v/>
      </c>
      <c r="AB2646" s="0" t="str">
        <f aca="false">VLOOKUP($D2646,metadata!$B$2:$Z$500,25,0)</f>
        <v/>
      </c>
      <c r="AF2646" s="0" t="n">
        <f aca="false">IF(AE2646="",V2646,AE2646)</f>
        <v>60</v>
      </c>
      <c r="AH2646" s="0" t="str">
        <f aca="false">IF(AD2646&lt;1.1,"x","")</f>
        <v>x</v>
      </c>
    </row>
    <row r="2647" customFormat="false" ht="13.8" hidden="true" customHeight="false" outlineLevel="0" collapsed="false">
      <c r="C2647" s="0" t="n">
        <v>2657</v>
      </c>
      <c r="D2647" s="3" t="str">
        <f aca="false">VLOOKUP(C2647,$A$1:$B$451,2)</f>
        <v>61-sapporo</v>
      </c>
      <c r="E2647" s="0" t="str">
        <f aca="false">VLOOKUP($D2647,metadata!$B$2:$S$451,2,0)</f>
        <v>ichijo, N</v>
      </c>
      <c r="F2647" s="0" t="str">
        <f aca="false">VLOOKUP($D2647,metadata!$B$2:$S$451,3,0)</f>
        <v>DISJUNCTIVE CLINE OF CRITICAL PHOTOPERIOD IN THE REPRODUCTIVE DIAPAUSE OF DROSOPHILA LACERTOSA</v>
      </c>
      <c r="G2647" s="0" t="str">
        <f aca="false">VLOOKUP($D2647,metadata!$B$2:$S$451,4,0)</f>
        <v>http://onlinelibrary.wiley.com/doi/10.1111/j.1558-5646.1986.tb00482.x/epdf</v>
      </c>
      <c r="H2647" s="0" t="str">
        <f aca="false">VLOOKUP($D2647,metadata!$B$2:$S$451,5,0)</f>
        <v>y-ask</v>
      </c>
      <c r="I2647" s="0" t="str">
        <f aca="false">VLOOKUP($D2647,metadata!$B$2:$S$451,6,0)</f>
        <v>a</v>
      </c>
      <c r="J2647" s="0" t="str">
        <f aca="false">VLOOKUP($D2647,metadata!$B$2:$S$451,7,0)</f>
        <v>i</v>
      </c>
      <c r="K2647" s="0" t="n">
        <f aca="false">VLOOKUP($D2647,metadata!$B$2:$S$451,8,0)</f>
        <v>13</v>
      </c>
      <c r="L2647" s="0" t="n">
        <f aca="false">VLOOKUP($D2647,metadata!$B$2:$S$451,9,0)</f>
        <v>7</v>
      </c>
      <c r="M2647" s="0" t="str">
        <f aca="false">VLOOKUP($D2647,metadata!$B$2:$S$451,10,0)</f>
        <v/>
      </c>
      <c r="N2647" s="0" t="str">
        <f aca="false">VLOOKUP($D2647,metadata!$B$2:$S$451,11,0)</f>
        <v>Drosophila lacertosa</v>
      </c>
      <c r="O2647" s="0" t="str">
        <f aca="false">VLOOKUP($D2647,metadata!$B$2:$S$451,12,0)</f>
        <v>diptera</v>
      </c>
      <c r="P2647" s="0" t="str">
        <f aca="false">VLOOKUP($D2647,metadata!$B$2:$S$451,13,0)</f>
        <v>sapporo</v>
      </c>
      <c r="Q2647" s="0" t="n">
        <f aca="false">VLOOKUP($D2647,metadata!$B$2:$S$451,14,0)</f>
        <v>43.061944</v>
      </c>
      <c r="R2647" s="0" t="n">
        <f aca="false">VLOOKUP($D2647,metadata!$B$2:$S$451,15,0)</f>
        <v>141.354167</v>
      </c>
      <c r="S2647" s="0" t="str">
        <f aca="false">VLOOKUP($D2647,metadata!$B$2:$S$451,16,0)</f>
        <v/>
      </c>
      <c r="T2647" s="0" t="n">
        <f aca="false">VLOOKUP($D2647,metadata!$B$2:$S$451,17,0)</f>
        <v>30</v>
      </c>
      <c r="U2647" s="0" t="str">
        <f aca="false">VLOOKUP($D2647,metadata!$B$2:$S$451,18,0)</f>
        <v/>
      </c>
      <c r="V2647" s="0" t="n">
        <f aca="false">VLOOKUP($D2647,metadata!$B$2:$Z$451,19,0)</f>
        <v>60</v>
      </c>
      <c r="W2647" s="0" t="str">
        <f aca="false">VLOOKUP($D2647,metadata!$B$2:$Z$451,20,0)</f>
        <v>global average</v>
      </c>
      <c r="X2647" s="0" t="str">
        <f aca="false">VLOOKUP($D2647,metadata!$B$2:$Z$500,21,0)</f>
        <v/>
      </c>
      <c r="Y2647" s="0" t="str">
        <f aca="false">VLOOKUP($D2647,metadata!$B$2:$Z$500,22,0)</f>
        <v/>
      </c>
      <c r="Z2647" s="0" t="str">
        <f aca="false">VLOOKUP($D2647,metadata!$B$2:$Z$500,23,0)</f>
        <v/>
      </c>
      <c r="AA2647" s="0" t="str">
        <f aca="false">VLOOKUP($D2647,metadata!$B$2:$Z$500,24,0)</f>
        <v/>
      </c>
      <c r="AB2647" s="0" t="str">
        <f aca="false">VLOOKUP($D2647,metadata!$B$2:$Z$500,25,0)</f>
        <v/>
      </c>
      <c r="AF2647" s="0" t="n">
        <f aca="false">IF(AE2647="",V2647,AE2647)</f>
        <v>60</v>
      </c>
      <c r="AH2647" s="0" t="str">
        <f aca="false">IF(AD2647&lt;1.1,"x","")</f>
        <v>x</v>
      </c>
    </row>
    <row r="2648" customFormat="false" ht="13.8" hidden="true" customHeight="false" outlineLevel="0" collapsed="false">
      <c r="C2648" s="0" t="n">
        <v>2658</v>
      </c>
      <c r="D2648" s="3" t="str">
        <f aca="false">VLOOKUP(C2648,$A$1:$B$451,2)</f>
        <v>61-sapporo</v>
      </c>
      <c r="E2648" s="0" t="str">
        <f aca="false">VLOOKUP($D2648,metadata!$B$2:$S$451,2,0)</f>
        <v>ichijo, N</v>
      </c>
      <c r="F2648" s="0" t="str">
        <f aca="false">VLOOKUP($D2648,metadata!$B$2:$S$451,3,0)</f>
        <v>DISJUNCTIVE CLINE OF CRITICAL PHOTOPERIOD IN THE REPRODUCTIVE DIAPAUSE OF DROSOPHILA LACERTOSA</v>
      </c>
      <c r="G2648" s="0" t="str">
        <f aca="false">VLOOKUP($D2648,metadata!$B$2:$S$451,4,0)</f>
        <v>http://onlinelibrary.wiley.com/doi/10.1111/j.1558-5646.1986.tb00482.x/epdf</v>
      </c>
      <c r="H2648" s="0" t="str">
        <f aca="false">VLOOKUP($D2648,metadata!$B$2:$S$451,5,0)</f>
        <v>y-ask</v>
      </c>
      <c r="I2648" s="0" t="str">
        <f aca="false">VLOOKUP($D2648,metadata!$B$2:$S$451,6,0)</f>
        <v>a</v>
      </c>
      <c r="J2648" s="0" t="str">
        <f aca="false">VLOOKUP($D2648,metadata!$B$2:$S$451,7,0)</f>
        <v>i</v>
      </c>
      <c r="K2648" s="0" t="n">
        <f aca="false">VLOOKUP($D2648,metadata!$B$2:$S$451,8,0)</f>
        <v>13</v>
      </c>
      <c r="L2648" s="0" t="n">
        <f aca="false">VLOOKUP($D2648,metadata!$B$2:$S$451,9,0)</f>
        <v>7</v>
      </c>
      <c r="M2648" s="0" t="str">
        <f aca="false">VLOOKUP($D2648,metadata!$B$2:$S$451,10,0)</f>
        <v/>
      </c>
      <c r="N2648" s="0" t="str">
        <f aca="false">VLOOKUP($D2648,metadata!$B$2:$S$451,11,0)</f>
        <v>Drosophila lacertosa</v>
      </c>
      <c r="O2648" s="0" t="str">
        <f aca="false">VLOOKUP($D2648,metadata!$B$2:$S$451,12,0)</f>
        <v>diptera</v>
      </c>
      <c r="P2648" s="0" t="str">
        <f aca="false">VLOOKUP($D2648,metadata!$B$2:$S$451,13,0)</f>
        <v>sapporo</v>
      </c>
      <c r="Q2648" s="0" t="n">
        <f aca="false">VLOOKUP($D2648,metadata!$B$2:$S$451,14,0)</f>
        <v>43.061944</v>
      </c>
      <c r="R2648" s="0" t="n">
        <f aca="false">VLOOKUP($D2648,metadata!$B$2:$S$451,15,0)</f>
        <v>141.354167</v>
      </c>
      <c r="S2648" s="0" t="str">
        <f aca="false">VLOOKUP($D2648,metadata!$B$2:$S$451,16,0)</f>
        <v/>
      </c>
      <c r="T2648" s="0" t="n">
        <f aca="false">VLOOKUP($D2648,metadata!$B$2:$S$451,17,0)</f>
        <v>30</v>
      </c>
      <c r="U2648" s="0" t="str">
        <f aca="false">VLOOKUP($D2648,metadata!$B$2:$S$451,18,0)</f>
        <v/>
      </c>
      <c r="V2648" s="0" t="n">
        <f aca="false">VLOOKUP($D2648,metadata!$B$2:$Z$451,19,0)</f>
        <v>60</v>
      </c>
      <c r="W2648" s="0" t="str">
        <f aca="false">VLOOKUP($D2648,metadata!$B$2:$Z$451,20,0)</f>
        <v>global average</v>
      </c>
      <c r="X2648" s="0" t="str">
        <f aca="false">VLOOKUP($D2648,metadata!$B$2:$Z$500,21,0)</f>
        <v/>
      </c>
      <c r="Y2648" s="0" t="str">
        <f aca="false">VLOOKUP($D2648,metadata!$B$2:$Z$500,22,0)</f>
        <v/>
      </c>
      <c r="Z2648" s="0" t="str">
        <f aca="false">VLOOKUP($D2648,metadata!$B$2:$Z$500,23,0)</f>
        <v/>
      </c>
      <c r="AA2648" s="0" t="str">
        <f aca="false">VLOOKUP($D2648,metadata!$B$2:$Z$500,24,0)</f>
        <v/>
      </c>
      <c r="AB2648" s="0" t="str">
        <f aca="false">VLOOKUP($D2648,metadata!$B$2:$Z$500,25,0)</f>
        <v/>
      </c>
      <c r="AF2648" s="0" t="n">
        <f aca="false">IF(AE2648="",V2648,AE2648)</f>
        <v>60</v>
      </c>
      <c r="AH2648" s="0" t="str">
        <f aca="false">IF(AD2648&lt;1.1,"x","")</f>
        <v>x</v>
      </c>
    </row>
    <row r="2649" customFormat="false" ht="13.8" hidden="true" customHeight="false" outlineLevel="0" collapsed="false">
      <c r="C2649" s="0" t="n">
        <v>2659</v>
      </c>
      <c r="D2649" s="3" t="str">
        <f aca="false">VLOOKUP(C2649,$A$1:$B$451,2)</f>
        <v>61-yakumo</v>
      </c>
      <c r="E2649" s="0" t="str">
        <f aca="false">VLOOKUP($D2649,metadata!$B$2:$S$451,2,0)</f>
        <v>ichijo, N</v>
      </c>
      <c r="F2649" s="0" t="str">
        <f aca="false">VLOOKUP($D2649,metadata!$B$2:$S$451,3,0)</f>
        <v>DISJUNCTIVE CLINE OF CRITICAL PHOTOPERIOD IN THE REPRODUCTIVE DIAPAUSE OF DROSOPHILA LACERTOSA</v>
      </c>
      <c r="G2649" s="0" t="str">
        <f aca="false">VLOOKUP($D2649,metadata!$B$2:$S$451,4,0)</f>
        <v>http://onlinelibrary.wiley.com/doi/10.1111/j.1558-5646.1986.tb00482.x/epdf</v>
      </c>
      <c r="H2649" s="0" t="str">
        <f aca="false">VLOOKUP($D2649,metadata!$B$2:$S$451,5,0)</f>
        <v>y-ask</v>
      </c>
      <c r="I2649" s="0" t="str">
        <f aca="false">VLOOKUP($D2649,metadata!$B$2:$S$451,6,0)</f>
        <v>a</v>
      </c>
      <c r="J2649" s="0" t="str">
        <f aca="false">VLOOKUP($D2649,metadata!$B$2:$S$451,7,0)</f>
        <v>i</v>
      </c>
      <c r="K2649" s="0" t="n">
        <f aca="false">VLOOKUP($D2649,metadata!$B$2:$S$451,8,0)</f>
        <v>13</v>
      </c>
      <c r="L2649" s="0" t="n">
        <f aca="false">VLOOKUP($D2649,metadata!$B$2:$S$451,9,0)</f>
        <v>7</v>
      </c>
      <c r="M2649" s="0" t="str">
        <f aca="false">VLOOKUP($D2649,metadata!$B$2:$S$451,10,0)</f>
        <v/>
      </c>
      <c r="N2649" s="0" t="str">
        <f aca="false">VLOOKUP($D2649,metadata!$B$2:$S$451,11,0)</f>
        <v>Drosophila lacertosa</v>
      </c>
      <c r="O2649" s="0" t="str">
        <f aca="false">VLOOKUP($D2649,metadata!$B$2:$S$451,12,0)</f>
        <v>diptera</v>
      </c>
      <c r="P2649" s="0" t="str">
        <f aca="false">VLOOKUP($D2649,metadata!$B$2:$S$451,13,0)</f>
        <v>yakumo</v>
      </c>
      <c r="Q2649" s="0" t="n">
        <f aca="false">VLOOKUP($D2649,metadata!$B$2:$S$451,14,0)</f>
        <v>42.25</v>
      </c>
      <c r="R2649" s="0" t="n">
        <f aca="false">VLOOKUP($D2649,metadata!$B$2:$S$451,15,0)</f>
        <v>140.266667</v>
      </c>
      <c r="S2649" s="0" t="str">
        <f aca="false">VLOOKUP($D2649,metadata!$B$2:$S$451,16,0)</f>
        <v/>
      </c>
      <c r="T2649" s="0" t="n">
        <f aca="false">VLOOKUP($D2649,metadata!$B$2:$S$451,17,0)</f>
        <v>20</v>
      </c>
      <c r="U2649" s="0" t="str">
        <f aca="false">VLOOKUP($D2649,metadata!$B$2:$S$451,18,0)</f>
        <v/>
      </c>
      <c r="V2649" s="0" t="n">
        <f aca="false">VLOOKUP($D2649,metadata!$B$2:$Z$451,19,0)</f>
        <v>60</v>
      </c>
      <c r="W2649" s="0" t="str">
        <f aca="false">VLOOKUP($D2649,metadata!$B$2:$Z$451,20,0)</f>
        <v>global average</v>
      </c>
      <c r="X2649" s="0" t="str">
        <f aca="false">VLOOKUP($D2649,metadata!$B$2:$Z$500,21,0)</f>
        <v/>
      </c>
      <c r="Y2649" s="0" t="str">
        <f aca="false">VLOOKUP($D2649,metadata!$B$2:$Z$500,22,0)</f>
        <v/>
      </c>
      <c r="Z2649" s="0" t="str">
        <f aca="false">VLOOKUP($D2649,metadata!$B$2:$Z$500,23,0)</f>
        <v/>
      </c>
      <c r="AA2649" s="0" t="str">
        <f aca="false">VLOOKUP($D2649,metadata!$B$2:$Z$500,24,0)</f>
        <v/>
      </c>
      <c r="AB2649" s="0" t="str">
        <f aca="false">VLOOKUP($D2649,metadata!$B$2:$Z$500,25,0)</f>
        <v/>
      </c>
      <c r="AF2649" s="0" t="n">
        <f aca="false">IF(AE2649="",V2649,AE2649)</f>
        <v>60</v>
      </c>
      <c r="AH2649" s="0" t="str">
        <f aca="false">IF(AD2649&lt;1.1,"x","")</f>
        <v>x</v>
      </c>
    </row>
    <row r="2650" customFormat="false" ht="13.8" hidden="true" customHeight="false" outlineLevel="0" collapsed="false">
      <c r="C2650" s="0" t="n">
        <v>2660</v>
      </c>
      <c r="D2650" s="3" t="str">
        <f aca="false">VLOOKUP(C2650,$A$1:$B$451,2)</f>
        <v>61-yakumo</v>
      </c>
      <c r="E2650" s="0" t="str">
        <f aca="false">VLOOKUP($D2650,metadata!$B$2:$S$451,2,0)</f>
        <v>ichijo, N</v>
      </c>
      <c r="F2650" s="0" t="str">
        <f aca="false">VLOOKUP($D2650,metadata!$B$2:$S$451,3,0)</f>
        <v>DISJUNCTIVE CLINE OF CRITICAL PHOTOPERIOD IN THE REPRODUCTIVE DIAPAUSE OF DROSOPHILA LACERTOSA</v>
      </c>
      <c r="G2650" s="0" t="str">
        <f aca="false">VLOOKUP($D2650,metadata!$B$2:$S$451,4,0)</f>
        <v>http://onlinelibrary.wiley.com/doi/10.1111/j.1558-5646.1986.tb00482.x/epdf</v>
      </c>
      <c r="H2650" s="0" t="str">
        <f aca="false">VLOOKUP($D2650,metadata!$B$2:$S$451,5,0)</f>
        <v>y-ask</v>
      </c>
      <c r="I2650" s="0" t="str">
        <f aca="false">VLOOKUP($D2650,metadata!$B$2:$S$451,6,0)</f>
        <v>a</v>
      </c>
      <c r="J2650" s="0" t="str">
        <f aca="false">VLOOKUP($D2650,metadata!$B$2:$S$451,7,0)</f>
        <v>i</v>
      </c>
      <c r="K2650" s="0" t="n">
        <f aca="false">VLOOKUP($D2650,metadata!$B$2:$S$451,8,0)</f>
        <v>13</v>
      </c>
      <c r="L2650" s="0" t="n">
        <f aca="false">VLOOKUP($D2650,metadata!$B$2:$S$451,9,0)</f>
        <v>7</v>
      </c>
      <c r="M2650" s="0" t="str">
        <f aca="false">VLOOKUP($D2650,metadata!$B$2:$S$451,10,0)</f>
        <v/>
      </c>
      <c r="N2650" s="0" t="str">
        <f aca="false">VLOOKUP($D2650,metadata!$B$2:$S$451,11,0)</f>
        <v>Drosophila lacertosa</v>
      </c>
      <c r="O2650" s="0" t="str">
        <f aca="false">VLOOKUP($D2650,metadata!$B$2:$S$451,12,0)</f>
        <v>diptera</v>
      </c>
      <c r="P2650" s="0" t="str">
        <f aca="false">VLOOKUP($D2650,metadata!$B$2:$S$451,13,0)</f>
        <v>yakumo</v>
      </c>
      <c r="Q2650" s="0" t="n">
        <f aca="false">VLOOKUP($D2650,metadata!$B$2:$S$451,14,0)</f>
        <v>42.25</v>
      </c>
      <c r="R2650" s="0" t="n">
        <f aca="false">VLOOKUP($D2650,metadata!$B$2:$S$451,15,0)</f>
        <v>140.266667</v>
      </c>
      <c r="S2650" s="0" t="str">
        <f aca="false">VLOOKUP($D2650,metadata!$B$2:$S$451,16,0)</f>
        <v/>
      </c>
      <c r="T2650" s="0" t="n">
        <f aca="false">VLOOKUP($D2650,metadata!$B$2:$S$451,17,0)</f>
        <v>20</v>
      </c>
      <c r="U2650" s="0" t="str">
        <f aca="false">VLOOKUP($D2650,metadata!$B$2:$S$451,18,0)</f>
        <v/>
      </c>
      <c r="V2650" s="0" t="n">
        <f aca="false">VLOOKUP($D2650,metadata!$B$2:$Z$451,19,0)</f>
        <v>60</v>
      </c>
      <c r="W2650" s="0" t="str">
        <f aca="false">VLOOKUP($D2650,metadata!$B$2:$Z$451,20,0)</f>
        <v>global average</v>
      </c>
      <c r="X2650" s="0" t="str">
        <f aca="false">VLOOKUP($D2650,metadata!$B$2:$Z$500,21,0)</f>
        <v/>
      </c>
      <c r="Y2650" s="0" t="str">
        <f aca="false">VLOOKUP($D2650,metadata!$B$2:$Z$500,22,0)</f>
        <v/>
      </c>
      <c r="Z2650" s="0" t="str">
        <f aca="false">VLOOKUP($D2650,metadata!$B$2:$Z$500,23,0)</f>
        <v/>
      </c>
      <c r="AA2650" s="0" t="str">
        <f aca="false">VLOOKUP($D2650,metadata!$B$2:$Z$500,24,0)</f>
        <v/>
      </c>
      <c r="AB2650" s="0" t="str">
        <f aca="false">VLOOKUP($D2650,metadata!$B$2:$Z$500,25,0)</f>
        <v/>
      </c>
      <c r="AF2650" s="0" t="n">
        <f aca="false">IF(AE2650="",V2650,AE2650)</f>
        <v>60</v>
      </c>
      <c r="AH2650" s="0" t="str">
        <f aca="false">IF(AD2650&lt;1.1,"x","")</f>
        <v>x</v>
      </c>
    </row>
    <row r="2651" customFormat="false" ht="13.8" hidden="true" customHeight="false" outlineLevel="0" collapsed="false">
      <c r="C2651" s="0" t="n">
        <v>2661</v>
      </c>
      <c r="D2651" s="3" t="str">
        <f aca="false">VLOOKUP(C2651,$A$1:$B$451,2)</f>
        <v>61-yakumo</v>
      </c>
      <c r="E2651" s="0" t="str">
        <f aca="false">VLOOKUP($D2651,metadata!$B$2:$S$451,2,0)</f>
        <v>ichijo, N</v>
      </c>
      <c r="F2651" s="0" t="str">
        <f aca="false">VLOOKUP($D2651,metadata!$B$2:$S$451,3,0)</f>
        <v>DISJUNCTIVE CLINE OF CRITICAL PHOTOPERIOD IN THE REPRODUCTIVE DIAPAUSE OF DROSOPHILA LACERTOSA</v>
      </c>
      <c r="G2651" s="0" t="str">
        <f aca="false">VLOOKUP($D2651,metadata!$B$2:$S$451,4,0)</f>
        <v>http://onlinelibrary.wiley.com/doi/10.1111/j.1558-5646.1986.tb00482.x/epdf</v>
      </c>
      <c r="H2651" s="0" t="str">
        <f aca="false">VLOOKUP($D2651,metadata!$B$2:$S$451,5,0)</f>
        <v>y-ask</v>
      </c>
      <c r="I2651" s="0" t="str">
        <f aca="false">VLOOKUP($D2651,metadata!$B$2:$S$451,6,0)</f>
        <v>a</v>
      </c>
      <c r="J2651" s="0" t="str">
        <f aca="false">VLOOKUP($D2651,metadata!$B$2:$S$451,7,0)</f>
        <v>i</v>
      </c>
      <c r="K2651" s="0" t="n">
        <f aca="false">VLOOKUP($D2651,metadata!$B$2:$S$451,8,0)</f>
        <v>13</v>
      </c>
      <c r="L2651" s="0" t="n">
        <f aca="false">VLOOKUP($D2651,metadata!$B$2:$S$451,9,0)</f>
        <v>7</v>
      </c>
      <c r="M2651" s="0" t="str">
        <f aca="false">VLOOKUP($D2651,metadata!$B$2:$S$451,10,0)</f>
        <v/>
      </c>
      <c r="N2651" s="0" t="str">
        <f aca="false">VLOOKUP($D2651,metadata!$B$2:$S$451,11,0)</f>
        <v>Drosophila lacertosa</v>
      </c>
      <c r="O2651" s="0" t="str">
        <f aca="false">VLOOKUP($D2651,metadata!$B$2:$S$451,12,0)</f>
        <v>diptera</v>
      </c>
      <c r="P2651" s="0" t="str">
        <f aca="false">VLOOKUP($D2651,metadata!$B$2:$S$451,13,0)</f>
        <v>yakumo</v>
      </c>
      <c r="Q2651" s="0" t="n">
        <f aca="false">VLOOKUP($D2651,metadata!$B$2:$S$451,14,0)</f>
        <v>42.25</v>
      </c>
      <c r="R2651" s="0" t="n">
        <f aca="false">VLOOKUP($D2651,metadata!$B$2:$S$451,15,0)</f>
        <v>140.266667</v>
      </c>
      <c r="S2651" s="0" t="str">
        <f aca="false">VLOOKUP($D2651,metadata!$B$2:$S$451,16,0)</f>
        <v/>
      </c>
      <c r="T2651" s="0" t="n">
        <f aca="false">VLOOKUP($D2651,metadata!$B$2:$S$451,17,0)</f>
        <v>20</v>
      </c>
      <c r="U2651" s="0" t="str">
        <f aca="false">VLOOKUP($D2651,metadata!$B$2:$S$451,18,0)</f>
        <v/>
      </c>
      <c r="V2651" s="0" t="n">
        <f aca="false">VLOOKUP($D2651,metadata!$B$2:$Z$451,19,0)</f>
        <v>60</v>
      </c>
      <c r="W2651" s="0" t="str">
        <f aca="false">VLOOKUP($D2651,metadata!$B$2:$Z$451,20,0)</f>
        <v>global average</v>
      </c>
      <c r="X2651" s="0" t="str">
        <f aca="false">VLOOKUP($D2651,metadata!$B$2:$Z$500,21,0)</f>
        <v/>
      </c>
      <c r="Y2651" s="0" t="str">
        <f aca="false">VLOOKUP($D2651,metadata!$B$2:$Z$500,22,0)</f>
        <v/>
      </c>
      <c r="Z2651" s="0" t="str">
        <f aca="false">VLOOKUP($D2651,metadata!$B$2:$Z$500,23,0)</f>
        <v/>
      </c>
      <c r="AA2651" s="0" t="str">
        <f aca="false">VLOOKUP($D2651,metadata!$B$2:$Z$500,24,0)</f>
        <v/>
      </c>
      <c r="AB2651" s="0" t="str">
        <f aca="false">VLOOKUP($D2651,metadata!$B$2:$Z$500,25,0)</f>
        <v/>
      </c>
      <c r="AF2651" s="0" t="n">
        <f aca="false">IF(AE2651="",V2651,AE2651)</f>
        <v>60</v>
      </c>
      <c r="AH2651" s="0" t="str">
        <f aca="false">IF(AD2651&lt;1.1,"x","")</f>
        <v>x</v>
      </c>
    </row>
    <row r="2652" customFormat="false" ht="13.8" hidden="true" customHeight="false" outlineLevel="0" collapsed="false">
      <c r="C2652" s="0" t="n">
        <v>2662</v>
      </c>
      <c r="D2652" s="3" t="str">
        <f aca="false">VLOOKUP(C2652,$A$1:$B$451,2)</f>
        <v>61-yakumo</v>
      </c>
      <c r="E2652" s="0" t="str">
        <f aca="false">VLOOKUP($D2652,metadata!$B$2:$S$451,2,0)</f>
        <v>ichijo, N</v>
      </c>
      <c r="F2652" s="0" t="str">
        <f aca="false">VLOOKUP($D2652,metadata!$B$2:$S$451,3,0)</f>
        <v>DISJUNCTIVE CLINE OF CRITICAL PHOTOPERIOD IN THE REPRODUCTIVE DIAPAUSE OF DROSOPHILA LACERTOSA</v>
      </c>
      <c r="G2652" s="0" t="str">
        <f aca="false">VLOOKUP($D2652,metadata!$B$2:$S$451,4,0)</f>
        <v>http://onlinelibrary.wiley.com/doi/10.1111/j.1558-5646.1986.tb00482.x/epdf</v>
      </c>
      <c r="H2652" s="0" t="str">
        <f aca="false">VLOOKUP($D2652,metadata!$B$2:$S$451,5,0)</f>
        <v>y-ask</v>
      </c>
      <c r="I2652" s="0" t="str">
        <f aca="false">VLOOKUP($D2652,metadata!$B$2:$S$451,6,0)</f>
        <v>a</v>
      </c>
      <c r="J2652" s="0" t="str">
        <f aca="false">VLOOKUP($D2652,metadata!$B$2:$S$451,7,0)</f>
        <v>i</v>
      </c>
      <c r="K2652" s="0" t="n">
        <f aca="false">VLOOKUP($D2652,metadata!$B$2:$S$451,8,0)</f>
        <v>13</v>
      </c>
      <c r="L2652" s="0" t="n">
        <f aca="false">VLOOKUP($D2652,metadata!$B$2:$S$451,9,0)</f>
        <v>7</v>
      </c>
      <c r="M2652" s="0" t="str">
        <f aca="false">VLOOKUP($D2652,metadata!$B$2:$S$451,10,0)</f>
        <v/>
      </c>
      <c r="N2652" s="0" t="str">
        <f aca="false">VLOOKUP($D2652,metadata!$B$2:$S$451,11,0)</f>
        <v>Drosophila lacertosa</v>
      </c>
      <c r="O2652" s="0" t="str">
        <f aca="false">VLOOKUP($D2652,metadata!$B$2:$S$451,12,0)</f>
        <v>diptera</v>
      </c>
      <c r="P2652" s="0" t="str">
        <f aca="false">VLOOKUP($D2652,metadata!$B$2:$S$451,13,0)</f>
        <v>yakumo</v>
      </c>
      <c r="Q2652" s="0" t="n">
        <f aca="false">VLOOKUP($D2652,metadata!$B$2:$S$451,14,0)</f>
        <v>42.25</v>
      </c>
      <c r="R2652" s="0" t="n">
        <f aca="false">VLOOKUP($D2652,metadata!$B$2:$S$451,15,0)</f>
        <v>140.266667</v>
      </c>
      <c r="S2652" s="0" t="str">
        <f aca="false">VLOOKUP($D2652,metadata!$B$2:$S$451,16,0)</f>
        <v/>
      </c>
      <c r="T2652" s="0" t="n">
        <f aca="false">VLOOKUP($D2652,metadata!$B$2:$S$451,17,0)</f>
        <v>20</v>
      </c>
      <c r="U2652" s="0" t="str">
        <f aca="false">VLOOKUP($D2652,metadata!$B$2:$S$451,18,0)</f>
        <v/>
      </c>
      <c r="V2652" s="0" t="n">
        <f aca="false">VLOOKUP($D2652,metadata!$B$2:$Z$451,19,0)</f>
        <v>60</v>
      </c>
      <c r="W2652" s="0" t="str">
        <f aca="false">VLOOKUP($D2652,metadata!$B$2:$Z$451,20,0)</f>
        <v>global average</v>
      </c>
      <c r="X2652" s="0" t="str">
        <f aca="false">VLOOKUP($D2652,metadata!$B$2:$Z$500,21,0)</f>
        <v/>
      </c>
      <c r="Y2652" s="0" t="str">
        <f aca="false">VLOOKUP($D2652,metadata!$B$2:$Z$500,22,0)</f>
        <v/>
      </c>
      <c r="Z2652" s="0" t="str">
        <f aca="false">VLOOKUP($D2652,metadata!$B$2:$Z$500,23,0)</f>
        <v/>
      </c>
      <c r="AA2652" s="0" t="str">
        <f aca="false">VLOOKUP($D2652,metadata!$B$2:$Z$500,24,0)</f>
        <v/>
      </c>
      <c r="AB2652" s="0" t="str">
        <f aca="false">VLOOKUP($D2652,metadata!$B$2:$Z$500,25,0)</f>
        <v/>
      </c>
      <c r="AF2652" s="0" t="n">
        <f aca="false">IF(AE2652="",V2652,AE2652)</f>
        <v>60</v>
      </c>
      <c r="AH2652" s="0" t="str">
        <f aca="false">IF(AD2652&lt;1.1,"x","")</f>
        <v>x</v>
      </c>
    </row>
    <row r="2653" customFormat="false" ht="13.8" hidden="true" customHeight="false" outlineLevel="0" collapsed="false">
      <c r="C2653" s="0" t="n">
        <v>2663</v>
      </c>
      <c r="D2653" s="3" t="str">
        <f aca="false">VLOOKUP(C2653,$A$1:$B$451,2)</f>
        <v>61-yakumo</v>
      </c>
      <c r="E2653" s="0" t="str">
        <f aca="false">VLOOKUP($D2653,metadata!$B$2:$S$451,2,0)</f>
        <v>ichijo, N</v>
      </c>
      <c r="F2653" s="0" t="str">
        <f aca="false">VLOOKUP($D2653,metadata!$B$2:$S$451,3,0)</f>
        <v>DISJUNCTIVE CLINE OF CRITICAL PHOTOPERIOD IN THE REPRODUCTIVE DIAPAUSE OF DROSOPHILA LACERTOSA</v>
      </c>
      <c r="G2653" s="0" t="str">
        <f aca="false">VLOOKUP($D2653,metadata!$B$2:$S$451,4,0)</f>
        <v>http://onlinelibrary.wiley.com/doi/10.1111/j.1558-5646.1986.tb00482.x/epdf</v>
      </c>
      <c r="H2653" s="0" t="str">
        <f aca="false">VLOOKUP($D2653,metadata!$B$2:$S$451,5,0)</f>
        <v>y-ask</v>
      </c>
      <c r="I2653" s="0" t="str">
        <f aca="false">VLOOKUP($D2653,metadata!$B$2:$S$451,6,0)</f>
        <v>a</v>
      </c>
      <c r="J2653" s="0" t="str">
        <f aca="false">VLOOKUP($D2653,metadata!$B$2:$S$451,7,0)</f>
        <v>i</v>
      </c>
      <c r="K2653" s="0" t="n">
        <f aca="false">VLOOKUP($D2653,metadata!$B$2:$S$451,8,0)</f>
        <v>13</v>
      </c>
      <c r="L2653" s="0" t="n">
        <f aca="false">VLOOKUP($D2653,metadata!$B$2:$S$451,9,0)</f>
        <v>7</v>
      </c>
      <c r="M2653" s="0" t="str">
        <f aca="false">VLOOKUP($D2653,metadata!$B$2:$S$451,10,0)</f>
        <v/>
      </c>
      <c r="N2653" s="0" t="str">
        <f aca="false">VLOOKUP($D2653,metadata!$B$2:$S$451,11,0)</f>
        <v>Drosophila lacertosa</v>
      </c>
      <c r="O2653" s="0" t="str">
        <f aca="false">VLOOKUP($D2653,metadata!$B$2:$S$451,12,0)</f>
        <v>diptera</v>
      </c>
      <c r="P2653" s="0" t="str">
        <f aca="false">VLOOKUP($D2653,metadata!$B$2:$S$451,13,0)</f>
        <v>yakumo</v>
      </c>
      <c r="Q2653" s="0" t="n">
        <f aca="false">VLOOKUP($D2653,metadata!$B$2:$S$451,14,0)</f>
        <v>42.25</v>
      </c>
      <c r="R2653" s="0" t="n">
        <f aca="false">VLOOKUP($D2653,metadata!$B$2:$S$451,15,0)</f>
        <v>140.266667</v>
      </c>
      <c r="S2653" s="0" t="str">
        <f aca="false">VLOOKUP($D2653,metadata!$B$2:$S$451,16,0)</f>
        <v/>
      </c>
      <c r="T2653" s="0" t="n">
        <f aca="false">VLOOKUP($D2653,metadata!$B$2:$S$451,17,0)</f>
        <v>20</v>
      </c>
      <c r="U2653" s="0" t="str">
        <f aca="false">VLOOKUP($D2653,metadata!$B$2:$S$451,18,0)</f>
        <v/>
      </c>
      <c r="V2653" s="0" t="n">
        <f aca="false">VLOOKUP($D2653,metadata!$B$2:$Z$451,19,0)</f>
        <v>60</v>
      </c>
      <c r="W2653" s="0" t="str">
        <f aca="false">VLOOKUP($D2653,metadata!$B$2:$Z$451,20,0)</f>
        <v>global average</v>
      </c>
      <c r="X2653" s="0" t="str">
        <f aca="false">VLOOKUP($D2653,metadata!$B$2:$Z$500,21,0)</f>
        <v/>
      </c>
      <c r="Y2653" s="0" t="str">
        <f aca="false">VLOOKUP($D2653,metadata!$B$2:$Z$500,22,0)</f>
        <v/>
      </c>
      <c r="Z2653" s="0" t="str">
        <f aca="false">VLOOKUP($D2653,metadata!$B$2:$Z$500,23,0)</f>
        <v/>
      </c>
      <c r="AA2653" s="0" t="str">
        <f aca="false">VLOOKUP($D2653,metadata!$B$2:$Z$500,24,0)</f>
        <v/>
      </c>
      <c r="AB2653" s="0" t="str">
        <f aca="false">VLOOKUP($D2653,metadata!$B$2:$Z$500,25,0)</f>
        <v/>
      </c>
      <c r="AF2653" s="0" t="n">
        <f aca="false">IF(AE2653="",V2653,AE2653)</f>
        <v>60</v>
      </c>
      <c r="AH2653" s="0" t="str">
        <f aca="false">IF(AD2653&lt;1.1,"x","")</f>
        <v>x</v>
      </c>
    </row>
    <row r="2654" customFormat="false" ht="13.8" hidden="true" customHeight="false" outlineLevel="0" collapsed="false">
      <c r="C2654" s="0" t="n">
        <v>2664</v>
      </c>
      <c r="D2654" s="3" t="str">
        <f aca="false">VLOOKUP(C2654,$A$1:$B$451,2)</f>
        <v>61-yakumo</v>
      </c>
      <c r="E2654" s="0" t="str">
        <f aca="false">VLOOKUP($D2654,metadata!$B$2:$S$451,2,0)</f>
        <v>ichijo, N</v>
      </c>
      <c r="F2654" s="0" t="str">
        <f aca="false">VLOOKUP($D2654,metadata!$B$2:$S$451,3,0)</f>
        <v>DISJUNCTIVE CLINE OF CRITICAL PHOTOPERIOD IN THE REPRODUCTIVE DIAPAUSE OF DROSOPHILA LACERTOSA</v>
      </c>
      <c r="G2654" s="0" t="str">
        <f aca="false">VLOOKUP($D2654,metadata!$B$2:$S$451,4,0)</f>
        <v>http://onlinelibrary.wiley.com/doi/10.1111/j.1558-5646.1986.tb00482.x/epdf</v>
      </c>
      <c r="H2654" s="0" t="str">
        <f aca="false">VLOOKUP($D2654,metadata!$B$2:$S$451,5,0)</f>
        <v>y-ask</v>
      </c>
      <c r="I2654" s="0" t="str">
        <f aca="false">VLOOKUP($D2654,metadata!$B$2:$S$451,6,0)</f>
        <v>a</v>
      </c>
      <c r="J2654" s="0" t="str">
        <f aca="false">VLOOKUP($D2654,metadata!$B$2:$S$451,7,0)</f>
        <v>i</v>
      </c>
      <c r="K2654" s="0" t="n">
        <f aca="false">VLOOKUP($D2654,metadata!$B$2:$S$451,8,0)</f>
        <v>13</v>
      </c>
      <c r="L2654" s="0" t="n">
        <f aca="false">VLOOKUP($D2654,metadata!$B$2:$S$451,9,0)</f>
        <v>7</v>
      </c>
      <c r="M2654" s="0" t="str">
        <f aca="false">VLOOKUP($D2654,metadata!$B$2:$S$451,10,0)</f>
        <v/>
      </c>
      <c r="N2654" s="0" t="str">
        <f aca="false">VLOOKUP($D2654,metadata!$B$2:$S$451,11,0)</f>
        <v>Drosophila lacertosa</v>
      </c>
      <c r="O2654" s="0" t="str">
        <f aca="false">VLOOKUP($D2654,metadata!$B$2:$S$451,12,0)</f>
        <v>diptera</v>
      </c>
      <c r="P2654" s="0" t="str">
        <f aca="false">VLOOKUP($D2654,metadata!$B$2:$S$451,13,0)</f>
        <v>yakumo</v>
      </c>
      <c r="Q2654" s="0" t="n">
        <f aca="false">VLOOKUP($D2654,metadata!$B$2:$S$451,14,0)</f>
        <v>42.25</v>
      </c>
      <c r="R2654" s="0" t="n">
        <f aca="false">VLOOKUP($D2654,metadata!$B$2:$S$451,15,0)</f>
        <v>140.266667</v>
      </c>
      <c r="S2654" s="0" t="str">
        <f aca="false">VLOOKUP($D2654,metadata!$B$2:$S$451,16,0)</f>
        <v/>
      </c>
      <c r="T2654" s="0" t="n">
        <f aca="false">VLOOKUP($D2654,metadata!$B$2:$S$451,17,0)</f>
        <v>20</v>
      </c>
      <c r="U2654" s="0" t="str">
        <f aca="false">VLOOKUP($D2654,metadata!$B$2:$S$451,18,0)</f>
        <v/>
      </c>
      <c r="V2654" s="0" t="n">
        <f aca="false">VLOOKUP($D2654,metadata!$B$2:$Z$451,19,0)</f>
        <v>60</v>
      </c>
      <c r="W2654" s="0" t="str">
        <f aca="false">VLOOKUP($D2654,metadata!$B$2:$Z$451,20,0)</f>
        <v>global average</v>
      </c>
      <c r="X2654" s="0" t="str">
        <f aca="false">VLOOKUP($D2654,metadata!$B$2:$Z$500,21,0)</f>
        <v/>
      </c>
      <c r="Y2654" s="0" t="str">
        <f aca="false">VLOOKUP($D2654,metadata!$B$2:$Z$500,22,0)</f>
        <v/>
      </c>
      <c r="Z2654" s="0" t="str">
        <f aca="false">VLOOKUP($D2654,metadata!$B$2:$Z$500,23,0)</f>
        <v/>
      </c>
      <c r="AA2654" s="0" t="str">
        <f aca="false">VLOOKUP($D2654,metadata!$B$2:$Z$500,24,0)</f>
        <v/>
      </c>
      <c r="AB2654" s="0" t="str">
        <f aca="false">VLOOKUP($D2654,metadata!$B$2:$Z$500,25,0)</f>
        <v/>
      </c>
      <c r="AF2654" s="0" t="n">
        <f aca="false">IF(AE2654="",V2654,AE2654)</f>
        <v>60</v>
      </c>
      <c r="AH2654" s="0" t="str">
        <f aca="false">IF(AD2654&lt;1.1,"x","")</f>
        <v>x</v>
      </c>
    </row>
    <row r="2655" customFormat="false" ht="13.8" hidden="true" customHeight="false" outlineLevel="0" collapsed="false">
      <c r="C2655" s="0" t="n">
        <v>2665</v>
      </c>
      <c r="D2655" s="3" t="str">
        <f aca="false">VLOOKUP(C2655,$A$1:$B$451,2)</f>
        <v>61-yakumo</v>
      </c>
      <c r="E2655" s="0" t="str">
        <f aca="false">VLOOKUP($D2655,metadata!$B$2:$S$451,2,0)</f>
        <v>ichijo, N</v>
      </c>
      <c r="F2655" s="0" t="str">
        <f aca="false">VLOOKUP($D2655,metadata!$B$2:$S$451,3,0)</f>
        <v>DISJUNCTIVE CLINE OF CRITICAL PHOTOPERIOD IN THE REPRODUCTIVE DIAPAUSE OF DROSOPHILA LACERTOSA</v>
      </c>
      <c r="G2655" s="0" t="str">
        <f aca="false">VLOOKUP($D2655,metadata!$B$2:$S$451,4,0)</f>
        <v>http://onlinelibrary.wiley.com/doi/10.1111/j.1558-5646.1986.tb00482.x/epdf</v>
      </c>
      <c r="H2655" s="0" t="str">
        <f aca="false">VLOOKUP($D2655,metadata!$B$2:$S$451,5,0)</f>
        <v>y-ask</v>
      </c>
      <c r="I2655" s="0" t="str">
        <f aca="false">VLOOKUP($D2655,metadata!$B$2:$S$451,6,0)</f>
        <v>a</v>
      </c>
      <c r="J2655" s="0" t="str">
        <f aca="false">VLOOKUP($D2655,metadata!$B$2:$S$451,7,0)</f>
        <v>i</v>
      </c>
      <c r="K2655" s="0" t="n">
        <f aca="false">VLOOKUP($D2655,metadata!$B$2:$S$451,8,0)</f>
        <v>13</v>
      </c>
      <c r="L2655" s="0" t="n">
        <f aca="false">VLOOKUP($D2655,metadata!$B$2:$S$451,9,0)</f>
        <v>7</v>
      </c>
      <c r="M2655" s="0" t="str">
        <f aca="false">VLOOKUP($D2655,metadata!$B$2:$S$451,10,0)</f>
        <v/>
      </c>
      <c r="N2655" s="0" t="str">
        <f aca="false">VLOOKUP($D2655,metadata!$B$2:$S$451,11,0)</f>
        <v>Drosophila lacertosa</v>
      </c>
      <c r="O2655" s="0" t="str">
        <f aca="false">VLOOKUP($D2655,metadata!$B$2:$S$451,12,0)</f>
        <v>diptera</v>
      </c>
      <c r="P2655" s="0" t="str">
        <f aca="false">VLOOKUP($D2655,metadata!$B$2:$S$451,13,0)</f>
        <v>yakumo</v>
      </c>
      <c r="Q2655" s="0" t="n">
        <f aca="false">VLOOKUP($D2655,metadata!$B$2:$S$451,14,0)</f>
        <v>42.25</v>
      </c>
      <c r="R2655" s="0" t="n">
        <f aca="false">VLOOKUP($D2655,metadata!$B$2:$S$451,15,0)</f>
        <v>140.266667</v>
      </c>
      <c r="S2655" s="0" t="str">
        <f aca="false">VLOOKUP($D2655,metadata!$B$2:$S$451,16,0)</f>
        <v/>
      </c>
      <c r="T2655" s="0" t="n">
        <f aca="false">VLOOKUP($D2655,metadata!$B$2:$S$451,17,0)</f>
        <v>20</v>
      </c>
      <c r="U2655" s="0" t="str">
        <f aca="false">VLOOKUP($D2655,metadata!$B$2:$S$451,18,0)</f>
        <v/>
      </c>
      <c r="V2655" s="0" t="n">
        <f aca="false">VLOOKUP($D2655,metadata!$B$2:$Z$451,19,0)</f>
        <v>60</v>
      </c>
      <c r="W2655" s="0" t="str">
        <f aca="false">VLOOKUP($D2655,metadata!$B$2:$Z$451,20,0)</f>
        <v>global average</v>
      </c>
      <c r="X2655" s="0" t="str">
        <f aca="false">VLOOKUP($D2655,metadata!$B$2:$Z$500,21,0)</f>
        <v/>
      </c>
      <c r="Y2655" s="0" t="str">
        <f aca="false">VLOOKUP($D2655,metadata!$B$2:$Z$500,22,0)</f>
        <v/>
      </c>
      <c r="Z2655" s="0" t="str">
        <f aca="false">VLOOKUP($D2655,metadata!$B$2:$Z$500,23,0)</f>
        <v/>
      </c>
      <c r="AA2655" s="0" t="str">
        <f aca="false">VLOOKUP($D2655,metadata!$B$2:$Z$500,24,0)</f>
        <v/>
      </c>
      <c r="AB2655" s="0" t="str">
        <f aca="false">VLOOKUP($D2655,metadata!$B$2:$Z$500,25,0)</f>
        <v/>
      </c>
      <c r="AF2655" s="0" t="n">
        <f aca="false">IF(AE2655="",V2655,AE2655)</f>
        <v>60</v>
      </c>
      <c r="AH2655" s="0" t="str">
        <f aca="false">IF(AD2655&lt;1.1,"x","")</f>
        <v>x</v>
      </c>
    </row>
    <row r="2656" customFormat="false" ht="13.8" hidden="true" customHeight="false" outlineLevel="0" collapsed="false">
      <c r="C2656" s="0" t="n">
        <v>2666</v>
      </c>
      <c r="D2656" s="3" t="str">
        <f aca="false">VLOOKUP(C2656,$A$1:$B$451,2)</f>
        <v>61-hakodate</v>
      </c>
      <c r="E2656" s="0" t="str">
        <f aca="false">VLOOKUP($D2656,metadata!$B$2:$S$451,2,0)</f>
        <v>ichijo, N</v>
      </c>
      <c r="F2656" s="0" t="str">
        <f aca="false">VLOOKUP($D2656,metadata!$B$2:$S$451,3,0)</f>
        <v>DISJUNCTIVE CLINE OF CRITICAL PHOTOPERIOD IN THE REPRODUCTIVE DIAPAUSE OF DROSOPHILA LACERTOSA</v>
      </c>
      <c r="G2656" s="0" t="str">
        <f aca="false">VLOOKUP($D2656,metadata!$B$2:$S$451,4,0)</f>
        <v>http://onlinelibrary.wiley.com/doi/10.1111/j.1558-5646.1986.tb00482.x/epdf</v>
      </c>
      <c r="H2656" s="0" t="str">
        <f aca="false">VLOOKUP($D2656,metadata!$B$2:$S$451,5,0)</f>
        <v>y-ask</v>
      </c>
      <c r="I2656" s="0" t="str">
        <f aca="false">VLOOKUP($D2656,metadata!$B$2:$S$451,6,0)</f>
        <v>a</v>
      </c>
      <c r="J2656" s="0" t="str">
        <f aca="false">VLOOKUP($D2656,metadata!$B$2:$S$451,7,0)</f>
        <v>i</v>
      </c>
      <c r="K2656" s="0" t="n">
        <f aca="false">VLOOKUP($D2656,metadata!$B$2:$S$451,8,0)</f>
        <v>13</v>
      </c>
      <c r="L2656" s="0" t="n">
        <f aca="false">VLOOKUP($D2656,metadata!$B$2:$S$451,9,0)</f>
        <v>7</v>
      </c>
      <c r="M2656" s="0" t="str">
        <f aca="false">VLOOKUP($D2656,metadata!$B$2:$S$451,10,0)</f>
        <v/>
      </c>
      <c r="N2656" s="0" t="str">
        <f aca="false">VLOOKUP($D2656,metadata!$B$2:$S$451,11,0)</f>
        <v>Drosophila lacertosa</v>
      </c>
      <c r="O2656" s="0" t="str">
        <f aca="false">VLOOKUP($D2656,metadata!$B$2:$S$451,12,0)</f>
        <v>diptera</v>
      </c>
      <c r="P2656" s="0" t="str">
        <f aca="false">VLOOKUP($D2656,metadata!$B$2:$S$451,13,0)</f>
        <v>hakodate</v>
      </c>
      <c r="Q2656" s="0" t="n">
        <f aca="false">VLOOKUP($D2656,metadata!$B$2:$S$451,14,0)</f>
        <v>41.768819</v>
      </c>
      <c r="R2656" s="0" t="n">
        <f aca="false">VLOOKUP($D2656,metadata!$B$2:$S$451,15,0)</f>
        <v>140.728831</v>
      </c>
      <c r="S2656" s="0" t="str">
        <f aca="false">VLOOKUP($D2656,metadata!$B$2:$S$451,16,0)</f>
        <v/>
      </c>
      <c r="T2656" s="0" t="n">
        <f aca="false">VLOOKUP($D2656,metadata!$B$2:$S$451,17,0)</f>
        <v>30</v>
      </c>
      <c r="U2656" s="0" t="str">
        <f aca="false">VLOOKUP($D2656,metadata!$B$2:$S$451,18,0)</f>
        <v/>
      </c>
      <c r="V2656" s="0" t="n">
        <f aca="false">VLOOKUP($D2656,metadata!$B$2:$Z$451,19,0)</f>
        <v>60</v>
      </c>
      <c r="W2656" s="0" t="str">
        <f aca="false">VLOOKUP($D2656,metadata!$B$2:$Z$451,20,0)</f>
        <v>global average</v>
      </c>
      <c r="X2656" s="0" t="str">
        <f aca="false">VLOOKUP($D2656,metadata!$B$2:$Z$500,21,0)</f>
        <v/>
      </c>
      <c r="Y2656" s="0" t="str">
        <f aca="false">VLOOKUP($D2656,metadata!$B$2:$Z$500,22,0)</f>
        <v/>
      </c>
      <c r="Z2656" s="0" t="str">
        <f aca="false">VLOOKUP($D2656,metadata!$B$2:$Z$500,23,0)</f>
        <v/>
      </c>
      <c r="AA2656" s="0" t="str">
        <f aca="false">VLOOKUP($D2656,metadata!$B$2:$Z$500,24,0)</f>
        <v/>
      </c>
      <c r="AB2656" s="0" t="str">
        <f aca="false">VLOOKUP($D2656,metadata!$B$2:$Z$500,25,0)</f>
        <v/>
      </c>
      <c r="AF2656" s="0" t="n">
        <f aca="false">IF(AE2656="",V2656,AE2656)</f>
        <v>60</v>
      </c>
      <c r="AH2656" s="0" t="str">
        <f aca="false">IF(AD2656&lt;1.1,"x","")</f>
        <v>x</v>
      </c>
    </row>
    <row r="2657" customFormat="false" ht="13.8" hidden="true" customHeight="false" outlineLevel="0" collapsed="false">
      <c r="C2657" s="0" t="n">
        <v>2667</v>
      </c>
      <c r="D2657" s="3" t="str">
        <f aca="false">VLOOKUP(C2657,$A$1:$B$451,2)</f>
        <v>61-hakodate</v>
      </c>
      <c r="E2657" s="0" t="str">
        <f aca="false">VLOOKUP($D2657,metadata!$B$2:$S$451,2,0)</f>
        <v>ichijo, N</v>
      </c>
      <c r="F2657" s="0" t="str">
        <f aca="false">VLOOKUP($D2657,metadata!$B$2:$S$451,3,0)</f>
        <v>DISJUNCTIVE CLINE OF CRITICAL PHOTOPERIOD IN THE REPRODUCTIVE DIAPAUSE OF DROSOPHILA LACERTOSA</v>
      </c>
      <c r="G2657" s="0" t="str">
        <f aca="false">VLOOKUP($D2657,metadata!$B$2:$S$451,4,0)</f>
        <v>http://onlinelibrary.wiley.com/doi/10.1111/j.1558-5646.1986.tb00482.x/epdf</v>
      </c>
      <c r="H2657" s="0" t="str">
        <f aca="false">VLOOKUP($D2657,metadata!$B$2:$S$451,5,0)</f>
        <v>y-ask</v>
      </c>
      <c r="I2657" s="0" t="str">
        <f aca="false">VLOOKUP($D2657,metadata!$B$2:$S$451,6,0)</f>
        <v>a</v>
      </c>
      <c r="J2657" s="0" t="str">
        <f aca="false">VLOOKUP($D2657,metadata!$B$2:$S$451,7,0)</f>
        <v>i</v>
      </c>
      <c r="K2657" s="0" t="n">
        <f aca="false">VLOOKUP($D2657,metadata!$B$2:$S$451,8,0)</f>
        <v>13</v>
      </c>
      <c r="L2657" s="0" t="n">
        <f aca="false">VLOOKUP($D2657,metadata!$B$2:$S$451,9,0)</f>
        <v>7</v>
      </c>
      <c r="M2657" s="0" t="str">
        <f aca="false">VLOOKUP($D2657,metadata!$B$2:$S$451,10,0)</f>
        <v/>
      </c>
      <c r="N2657" s="0" t="str">
        <f aca="false">VLOOKUP($D2657,metadata!$B$2:$S$451,11,0)</f>
        <v>Drosophila lacertosa</v>
      </c>
      <c r="O2657" s="0" t="str">
        <f aca="false">VLOOKUP($D2657,metadata!$B$2:$S$451,12,0)</f>
        <v>diptera</v>
      </c>
      <c r="P2657" s="0" t="str">
        <f aca="false">VLOOKUP($D2657,metadata!$B$2:$S$451,13,0)</f>
        <v>hakodate</v>
      </c>
      <c r="Q2657" s="0" t="n">
        <f aca="false">VLOOKUP($D2657,metadata!$B$2:$S$451,14,0)</f>
        <v>41.768819</v>
      </c>
      <c r="R2657" s="0" t="n">
        <f aca="false">VLOOKUP($D2657,metadata!$B$2:$S$451,15,0)</f>
        <v>140.728831</v>
      </c>
      <c r="S2657" s="0" t="str">
        <f aca="false">VLOOKUP($D2657,metadata!$B$2:$S$451,16,0)</f>
        <v/>
      </c>
      <c r="T2657" s="0" t="n">
        <f aca="false">VLOOKUP($D2657,metadata!$B$2:$S$451,17,0)</f>
        <v>30</v>
      </c>
      <c r="U2657" s="0" t="str">
        <f aca="false">VLOOKUP($D2657,metadata!$B$2:$S$451,18,0)</f>
        <v/>
      </c>
      <c r="V2657" s="0" t="n">
        <f aca="false">VLOOKUP($D2657,metadata!$B$2:$Z$451,19,0)</f>
        <v>60</v>
      </c>
      <c r="W2657" s="0" t="str">
        <f aca="false">VLOOKUP($D2657,metadata!$B$2:$Z$451,20,0)</f>
        <v>global average</v>
      </c>
      <c r="X2657" s="0" t="str">
        <f aca="false">VLOOKUP($D2657,metadata!$B$2:$Z$500,21,0)</f>
        <v/>
      </c>
      <c r="Y2657" s="0" t="str">
        <f aca="false">VLOOKUP($D2657,metadata!$B$2:$Z$500,22,0)</f>
        <v/>
      </c>
      <c r="Z2657" s="0" t="str">
        <f aca="false">VLOOKUP($D2657,metadata!$B$2:$Z$500,23,0)</f>
        <v/>
      </c>
      <c r="AA2657" s="0" t="str">
        <f aca="false">VLOOKUP($D2657,metadata!$B$2:$Z$500,24,0)</f>
        <v/>
      </c>
      <c r="AB2657" s="0" t="str">
        <f aca="false">VLOOKUP($D2657,metadata!$B$2:$Z$500,25,0)</f>
        <v/>
      </c>
      <c r="AF2657" s="0" t="n">
        <f aca="false">IF(AE2657="",V2657,AE2657)</f>
        <v>60</v>
      </c>
      <c r="AH2657" s="0" t="str">
        <f aca="false">IF(AD2657&lt;1.1,"x","")</f>
        <v>x</v>
      </c>
    </row>
    <row r="2658" customFormat="false" ht="13.8" hidden="true" customHeight="false" outlineLevel="0" collapsed="false">
      <c r="C2658" s="0" t="n">
        <v>2668</v>
      </c>
      <c r="D2658" s="3" t="str">
        <f aca="false">VLOOKUP(C2658,$A$1:$B$451,2)</f>
        <v>61-hakodate</v>
      </c>
      <c r="E2658" s="0" t="str">
        <f aca="false">VLOOKUP($D2658,metadata!$B$2:$S$451,2,0)</f>
        <v>ichijo, N</v>
      </c>
      <c r="F2658" s="0" t="str">
        <f aca="false">VLOOKUP($D2658,metadata!$B$2:$S$451,3,0)</f>
        <v>DISJUNCTIVE CLINE OF CRITICAL PHOTOPERIOD IN THE REPRODUCTIVE DIAPAUSE OF DROSOPHILA LACERTOSA</v>
      </c>
      <c r="G2658" s="0" t="str">
        <f aca="false">VLOOKUP($D2658,metadata!$B$2:$S$451,4,0)</f>
        <v>http://onlinelibrary.wiley.com/doi/10.1111/j.1558-5646.1986.tb00482.x/epdf</v>
      </c>
      <c r="H2658" s="0" t="str">
        <f aca="false">VLOOKUP($D2658,metadata!$B$2:$S$451,5,0)</f>
        <v>y-ask</v>
      </c>
      <c r="I2658" s="0" t="str">
        <f aca="false">VLOOKUP($D2658,metadata!$B$2:$S$451,6,0)</f>
        <v>a</v>
      </c>
      <c r="J2658" s="0" t="str">
        <f aca="false">VLOOKUP($D2658,metadata!$B$2:$S$451,7,0)</f>
        <v>i</v>
      </c>
      <c r="K2658" s="0" t="n">
        <f aca="false">VLOOKUP($D2658,metadata!$B$2:$S$451,8,0)</f>
        <v>13</v>
      </c>
      <c r="L2658" s="0" t="n">
        <f aca="false">VLOOKUP($D2658,metadata!$B$2:$S$451,9,0)</f>
        <v>7</v>
      </c>
      <c r="M2658" s="0" t="str">
        <f aca="false">VLOOKUP($D2658,metadata!$B$2:$S$451,10,0)</f>
        <v/>
      </c>
      <c r="N2658" s="0" t="str">
        <f aca="false">VLOOKUP($D2658,metadata!$B$2:$S$451,11,0)</f>
        <v>Drosophila lacertosa</v>
      </c>
      <c r="O2658" s="0" t="str">
        <f aca="false">VLOOKUP($D2658,metadata!$B$2:$S$451,12,0)</f>
        <v>diptera</v>
      </c>
      <c r="P2658" s="0" t="str">
        <f aca="false">VLOOKUP($D2658,metadata!$B$2:$S$451,13,0)</f>
        <v>hakodate</v>
      </c>
      <c r="Q2658" s="0" t="n">
        <f aca="false">VLOOKUP($D2658,metadata!$B$2:$S$451,14,0)</f>
        <v>41.768819</v>
      </c>
      <c r="R2658" s="0" t="n">
        <f aca="false">VLOOKUP($D2658,metadata!$B$2:$S$451,15,0)</f>
        <v>140.728831</v>
      </c>
      <c r="S2658" s="0" t="str">
        <f aca="false">VLOOKUP($D2658,metadata!$B$2:$S$451,16,0)</f>
        <v/>
      </c>
      <c r="T2658" s="0" t="n">
        <f aca="false">VLOOKUP($D2658,metadata!$B$2:$S$451,17,0)</f>
        <v>30</v>
      </c>
      <c r="U2658" s="0" t="str">
        <f aca="false">VLOOKUP($D2658,metadata!$B$2:$S$451,18,0)</f>
        <v/>
      </c>
      <c r="V2658" s="0" t="n">
        <f aca="false">VLOOKUP($D2658,metadata!$B$2:$Z$451,19,0)</f>
        <v>60</v>
      </c>
      <c r="W2658" s="0" t="str">
        <f aca="false">VLOOKUP($D2658,metadata!$B$2:$Z$451,20,0)</f>
        <v>global average</v>
      </c>
      <c r="X2658" s="0" t="str">
        <f aca="false">VLOOKUP($D2658,metadata!$B$2:$Z$500,21,0)</f>
        <v/>
      </c>
      <c r="Y2658" s="0" t="str">
        <f aca="false">VLOOKUP($D2658,metadata!$B$2:$Z$500,22,0)</f>
        <v/>
      </c>
      <c r="Z2658" s="0" t="str">
        <f aca="false">VLOOKUP($D2658,metadata!$B$2:$Z$500,23,0)</f>
        <v/>
      </c>
      <c r="AA2658" s="0" t="str">
        <f aca="false">VLOOKUP($D2658,metadata!$B$2:$Z$500,24,0)</f>
        <v/>
      </c>
      <c r="AB2658" s="0" t="str">
        <f aca="false">VLOOKUP($D2658,metadata!$B$2:$Z$500,25,0)</f>
        <v/>
      </c>
      <c r="AF2658" s="0" t="n">
        <f aca="false">IF(AE2658="",V2658,AE2658)</f>
        <v>60</v>
      </c>
      <c r="AH2658" s="0" t="str">
        <f aca="false">IF(AD2658&lt;1.1,"x","")</f>
        <v>x</v>
      </c>
    </row>
    <row r="2659" customFormat="false" ht="13.8" hidden="true" customHeight="false" outlineLevel="0" collapsed="false">
      <c r="C2659" s="0" t="n">
        <v>2669</v>
      </c>
      <c r="D2659" s="3" t="str">
        <f aca="false">VLOOKUP(C2659,$A$1:$B$451,2)</f>
        <v>61-hakodate</v>
      </c>
      <c r="E2659" s="0" t="str">
        <f aca="false">VLOOKUP($D2659,metadata!$B$2:$S$451,2,0)</f>
        <v>ichijo, N</v>
      </c>
      <c r="F2659" s="0" t="str">
        <f aca="false">VLOOKUP($D2659,metadata!$B$2:$S$451,3,0)</f>
        <v>DISJUNCTIVE CLINE OF CRITICAL PHOTOPERIOD IN THE REPRODUCTIVE DIAPAUSE OF DROSOPHILA LACERTOSA</v>
      </c>
      <c r="G2659" s="0" t="str">
        <f aca="false">VLOOKUP($D2659,metadata!$B$2:$S$451,4,0)</f>
        <v>http://onlinelibrary.wiley.com/doi/10.1111/j.1558-5646.1986.tb00482.x/epdf</v>
      </c>
      <c r="H2659" s="0" t="str">
        <f aca="false">VLOOKUP($D2659,metadata!$B$2:$S$451,5,0)</f>
        <v>y-ask</v>
      </c>
      <c r="I2659" s="0" t="str">
        <f aca="false">VLOOKUP($D2659,metadata!$B$2:$S$451,6,0)</f>
        <v>a</v>
      </c>
      <c r="J2659" s="0" t="str">
        <f aca="false">VLOOKUP($D2659,metadata!$B$2:$S$451,7,0)</f>
        <v>i</v>
      </c>
      <c r="K2659" s="0" t="n">
        <f aca="false">VLOOKUP($D2659,metadata!$B$2:$S$451,8,0)</f>
        <v>13</v>
      </c>
      <c r="L2659" s="0" t="n">
        <f aca="false">VLOOKUP($D2659,metadata!$B$2:$S$451,9,0)</f>
        <v>7</v>
      </c>
      <c r="M2659" s="0" t="str">
        <f aca="false">VLOOKUP($D2659,metadata!$B$2:$S$451,10,0)</f>
        <v/>
      </c>
      <c r="N2659" s="0" t="str">
        <f aca="false">VLOOKUP($D2659,metadata!$B$2:$S$451,11,0)</f>
        <v>Drosophila lacertosa</v>
      </c>
      <c r="O2659" s="0" t="str">
        <f aca="false">VLOOKUP($D2659,metadata!$B$2:$S$451,12,0)</f>
        <v>diptera</v>
      </c>
      <c r="P2659" s="0" t="str">
        <f aca="false">VLOOKUP($D2659,metadata!$B$2:$S$451,13,0)</f>
        <v>hakodate</v>
      </c>
      <c r="Q2659" s="0" t="n">
        <f aca="false">VLOOKUP($D2659,metadata!$B$2:$S$451,14,0)</f>
        <v>41.768819</v>
      </c>
      <c r="R2659" s="0" t="n">
        <f aca="false">VLOOKUP($D2659,metadata!$B$2:$S$451,15,0)</f>
        <v>140.728831</v>
      </c>
      <c r="S2659" s="0" t="str">
        <f aca="false">VLOOKUP($D2659,metadata!$B$2:$S$451,16,0)</f>
        <v/>
      </c>
      <c r="T2659" s="0" t="n">
        <f aca="false">VLOOKUP($D2659,metadata!$B$2:$S$451,17,0)</f>
        <v>30</v>
      </c>
      <c r="U2659" s="0" t="str">
        <f aca="false">VLOOKUP($D2659,metadata!$B$2:$S$451,18,0)</f>
        <v/>
      </c>
      <c r="V2659" s="0" t="n">
        <f aca="false">VLOOKUP($D2659,metadata!$B$2:$Z$451,19,0)</f>
        <v>60</v>
      </c>
      <c r="W2659" s="0" t="str">
        <f aca="false">VLOOKUP($D2659,metadata!$B$2:$Z$451,20,0)</f>
        <v>global average</v>
      </c>
      <c r="X2659" s="0" t="str">
        <f aca="false">VLOOKUP($D2659,metadata!$B$2:$Z$500,21,0)</f>
        <v/>
      </c>
      <c r="Y2659" s="0" t="str">
        <f aca="false">VLOOKUP($D2659,metadata!$B$2:$Z$500,22,0)</f>
        <v/>
      </c>
      <c r="Z2659" s="0" t="str">
        <f aca="false">VLOOKUP($D2659,metadata!$B$2:$Z$500,23,0)</f>
        <v/>
      </c>
      <c r="AA2659" s="0" t="str">
        <f aca="false">VLOOKUP($D2659,metadata!$B$2:$Z$500,24,0)</f>
        <v/>
      </c>
      <c r="AB2659" s="0" t="str">
        <f aca="false">VLOOKUP($D2659,metadata!$B$2:$Z$500,25,0)</f>
        <v/>
      </c>
      <c r="AF2659" s="0" t="n">
        <f aca="false">IF(AE2659="",V2659,AE2659)</f>
        <v>60</v>
      </c>
      <c r="AH2659" s="0" t="str">
        <f aca="false">IF(AD2659&lt;1.1,"x","")</f>
        <v>x</v>
      </c>
    </row>
    <row r="2660" customFormat="false" ht="13.8" hidden="true" customHeight="false" outlineLevel="0" collapsed="false">
      <c r="C2660" s="0" t="n">
        <v>2670</v>
      </c>
      <c r="D2660" s="3" t="str">
        <f aca="false">VLOOKUP(C2660,$A$1:$B$451,2)</f>
        <v>61-hakodate</v>
      </c>
      <c r="E2660" s="0" t="str">
        <f aca="false">VLOOKUP($D2660,metadata!$B$2:$S$451,2,0)</f>
        <v>ichijo, N</v>
      </c>
      <c r="F2660" s="0" t="str">
        <f aca="false">VLOOKUP($D2660,metadata!$B$2:$S$451,3,0)</f>
        <v>DISJUNCTIVE CLINE OF CRITICAL PHOTOPERIOD IN THE REPRODUCTIVE DIAPAUSE OF DROSOPHILA LACERTOSA</v>
      </c>
      <c r="G2660" s="0" t="str">
        <f aca="false">VLOOKUP($D2660,metadata!$B$2:$S$451,4,0)</f>
        <v>http://onlinelibrary.wiley.com/doi/10.1111/j.1558-5646.1986.tb00482.x/epdf</v>
      </c>
      <c r="H2660" s="0" t="str">
        <f aca="false">VLOOKUP($D2660,metadata!$B$2:$S$451,5,0)</f>
        <v>y-ask</v>
      </c>
      <c r="I2660" s="0" t="str">
        <f aca="false">VLOOKUP($D2660,metadata!$B$2:$S$451,6,0)</f>
        <v>a</v>
      </c>
      <c r="J2660" s="0" t="str">
        <f aca="false">VLOOKUP($D2660,metadata!$B$2:$S$451,7,0)</f>
        <v>i</v>
      </c>
      <c r="K2660" s="0" t="n">
        <f aca="false">VLOOKUP($D2660,metadata!$B$2:$S$451,8,0)</f>
        <v>13</v>
      </c>
      <c r="L2660" s="0" t="n">
        <f aca="false">VLOOKUP($D2660,metadata!$B$2:$S$451,9,0)</f>
        <v>7</v>
      </c>
      <c r="M2660" s="0" t="str">
        <f aca="false">VLOOKUP($D2660,metadata!$B$2:$S$451,10,0)</f>
        <v/>
      </c>
      <c r="N2660" s="0" t="str">
        <f aca="false">VLOOKUP($D2660,metadata!$B$2:$S$451,11,0)</f>
        <v>Drosophila lacertosa</v>
      </c>
      <c r="O2660" s="0" t="str">
        <f aca="false">VLOOKUP($D2660,metadata!$B$2:$S$451,12,0)</f>
        <v>diptera</v>
      </c>
      <c r="P2660" s="0" t="str">
        <f aca="false">VLOOKUP($D2660,metadata!$B$2:$S$451,13,0)</f>
        <v>hakodate</v>
      </c>
      <c r="Q2660" s="0" t="n">
        <f aca="false">VLOOKUP($D2660,metadata!$B$2:$S$451,14,0)</f>
        <v>41.768819</v>
      </c>
      <c r="R2660" s="0" t="n">
        <f aca="false">VLOOKUP($D2660,metadata!$B$2:$S$451,15,0)</f>
        <v>140.728831</v>
      </c>
      <c r="S2660" s="0" t="str">
        <f aca="false">VLOOKUP($D2660,metadata!$B$2:$S$451,16,0)</f>
        <v/>
      </c>
      <c r="T2660" s="0" t="n">
        <f aca="false">VLOOKUP($D2660,metadata!$B$2:$S$451,17,0)</f>
        <v>30</v>
      </c>
      <c r="U2660" s="0" t="str">
        <f aca="false">VLOOKUP($D2660,metadata!$B$2:$S$451,18,0)</f>
        <v/>
      </c>
      <c r="V2660" s="0" t="n">
        <f aca="false">VLOOKUP($D2660,metadata!$B$2:$Z$451,19,0)</f>
        <v>60</v>
      </c>
      <c r="W2660" s="0" t="str">
        <f aca="false">VLOOKUP($D2660,metadata!$B$2:$Z$451,20,0)</f>
        <v>global average</v>
      </c>
      <c r="X2660" s="0" t="str">
        <f aca="false">VLOOKUP($D2660,metadata!$B$2:$Z$500,21,0)</f>
        <v/>
      </c>
      <c r="Y2660" s="0" t="str">
        <f aca="false">VLOOKUP($D2660,metadata!$B$2:$Z$500,22,0)</f>
        <v/>
      </c>
      <c r="Z2660" s="0" t="str">
        <f aca="false">VLOOKUP($D2660,metadata!$B$2:$Z$500,23,0)</f>
        <v/>
      </c>
      <c r="AA2660" s="0" t="str">
        <f aca="false">VLOOKUP($D2660,metadata!$B$2:$Z$500,24,0)</f>
        <v/>
      </c>
      <c r="AB2660" s="0" t="str">
        <f aca="false">VLOOKUP($D2660,metadata!$B$2:$Z$500,25,0)</f>
        <v/>
      </c>
      <c r="AF2660" s="0" t="n">
        <f aca="false">IF(AE2660="",V2660,AE2660)</f>
        <v>60</v>
      </c>
      <c r="AH2660" s="0" t="str">
        <f aca="false">IF(AD2660&lt;1.1,"x","")</f>
        <v>x</v>
      </c>
    </row>
    <row r="2661" customFormat="false" ht="13.8" hidden="true" customHeight="false" outlineLevel="0" collapsed="false">
      <c r="C2661" s="0" t="n">
        <v>2671</v>
      </c>
      <c r="D2661" s="3" t="str">
        <f aca="false">VLOOKUP(C2661,$A$1:$B$500,2)</f>
        <v>61-hakodate</v>
      </c>
      <c r="E2661" s="0" t="str">
        <f aca="false">VLOOKUP($D2661,metadata!$B$2:$S$451,2,0)</f>
        <v>ichijo, N</v>
      </c>
      <c r="F2661" s="0" t="str">
        <f aca="false">VLOOKUP($D2661,metadata!$B$2:$S$451,3,0)</f>
        <v>DISJUNCTIVE CLINE OF CRITICAL PHOTOPERIOD IN THE REPRODUCTIVE DIAPAUSE OF DROSOPHILA LACERTOSA</v>
      </c>
      <c r="G2661" s="0" t="str">
        <f aca="false">VLOOKUP($D2661,metadata!$B$2:$S$451,4,0)</f>
        <v>http://onlinelibrary.wiley.com/doi/10.1111/j.1558-5646.1986.tb00482.x/epdf</v>
      </c>
      <c r="H2661" s="0" t="str">
        <f aca="false">VLOOKUP($D2661,metadata!$B$2:$S$451,5,0)</f>
        <v>y-ask</v>
      </c>
      <c r="I2661" s="0" t="str">
        <f aca="false">VLOOKUP($D2661,metadata!$B$2:$S$451,6,0)</f>
        <v>a</v>
      </c>
      <c r="J2661" s="0" t="str">
        <f aca="false">VLOOKUP($D2661,metadata!$B$2:$S$451,7,0)</f>
        <v>i</v>
      </c>
      <c r="K2661" s="0" t="n">
        <f aca="false">VLOOKUP($D2661,metadata!$B$2:$S$451,8,0)</f>
        <v>13</v>
      </c>
      <c r="L2661" s="0" t="n">
        <f aca="false">VLOOKUP($D2661,metadata!$B$2:$S$451,9,0)</f>
        <v>7</v>
      </c>
      <c r="M2661" s="0" t="str">
        <f aca="false">VLOOKUP($D2661,metadata!$B$2:$S$451,10,0)</f>
        <v/>
      </c>
      <c r="N2661" s="0" t="str">
        <f aca="false">VLOOKUP($D2661,metadata!$B$2:$S$451,11,0)</f>
        <v>Drosophila lacertosa</v>
      </c>
      <c r="O2661" s="0" t="str">
        <f aca="false">VLOOKUP($D2661,metadata!$B$2:$S$451,12,0)</f>
        <v>diptera</v>
      </c>
      <c r="P2661" s="0" t="str">
        <f aca="false">VLOOKUP($D2661,metadata!$B$2:$S$451,13,0)</f>
        <v>hakodate</v>
      </c>
      <c r="Q2661" s="0" t="n">
        <f aca="false">VLOOKUP($D2661,metadata!$B$2:$S$451,14,0)</f>
        <v>41.768819</v>
      </c>
      <c r="R2661" s="0" t="n">
        <f aca="false">VLOOKUP($D2661,metadata!$B$2:$S$451,15,0)</f>
        <v>140.728831</v>
      </c>
      <c r="S2661" s="0" t="str">
        <f aca="false">VLOOKUP($D2661,metadata!$B$2:$S$451,16,0)</f>
        <v/>
      </c>
      <c r="T2661" s="0" t="n">
        <f aca="false">VLOOKUP($D2661,metadata!$B$2:$S$451,17,0)</f>
        <v>30</v>
      </c>
      <c r="U2661" s="0" t="str">
        <f aca="false">VLOOKUP($D2661,metadata!$B$2:$S$451,18,0)</f>
        <v/>
      </c>
      <c r="V2661" s="0" t="n">
        <f aca="false">VLOOKUP($D2661,metadata!$B$2:$Z$451,19,0)</f>
        <v>60</v>
      </c>
      <c r="W2661" s="0" t="str">
        <f aca="false">VLOOKUP($D2661,metadata!$B$2:$Z$451,20,0)</f>
        <v>global average</v>
      </c>
      <c r="X2661" s="0" t="str">
        <f aca="false">VLOOKUP($D2661,metadata!$B$2:$Z$500,21,0)</f>
        <v/>
      </c>
      <c r="Y2661" s="0" t="str">
        <f aca="false">VLOOKUP($D2661,metadata!$B$2:$Z$500,22,0)</f>
        <v/>
      </c>
      <c r="Z2661" s="0" t="str">
        <f aca="false">VLOOKUP($D2661,metadata!$B$2:$Z$500,23,0)</f>
        <v/>
      </c>
      <c r="AA2661" s="0" t="str">
        <f aca="false">VLOOKUP($D2661,metadata!$B$2:$Z$500,24,0)</f>
        <v/>
      </c>
      <c r="AB2661" s="0" t="str">
        <f aca="false">VLOOKUP($D2661,metadata!$B$2:$Z$500,25,0)</f>
        <v/>
      </c>
      <c r="AF2661" s="0" t="n">
        <f aca="false">IF(AE2661="",V2661,AE2661)</f>
        <v>60</v>
      </c>
    </row>
    <row r="2662" customFormat="false" ht="13.8" hidden="true" customHeight="false" outlineLevel="0" collapsed="false">
      <c r="C2662" s="0" t="n">
        <v>2672</v>
      </c>
      <c r="D2662" s="3" t="str">
        <f aca="false">VLOOKUP(C2662,$A$1:$B$500,2)</f>
        <v>61-hakodate</v>
      </c>
      <c r="E2662" s="0" t="str">
        <f aca="false">VLOOKUP($D2662,metadata!$B$2:$S$451,2,0)</f>
        <v>ichijo, N</v>
      </c>
      <c r="F2662" s="0" t="str">
        <f aca="false">VLOOKUP($D2662,metadata!$B$2:$S$451,3,0)</f>
        <v>DISJUNCTIVE CLINE OF CRITICAL PHOTOPERIOD IN THE REPRODUCTIVE DIAPAUSE OF DROSOPHILA LACERTOSA</v>
      </c>
      <c r="G2662" s="0" t="str">
        <f aca="false">VLOOKUP($D2662,metadata!$B$2:$S$451,4,0)</f>
        <v>http://onlinelibrary.wiley.com/doi/10.1111/j.1558-5646.1986.tb00482.x/epdf</v>
      </c>
      <c r="H2662" s="0" t="str">
        <f aca="false">VLOOKUP($D2662,metadata!$B$2:$S$451,5,0)</f>
        <v>y-ask</v>
      </c>
      <c r="I2662" s="0" t="str">
        <f aca="false">VLOOKUP($D2662,metadata!$B$2:$S$451,6,0)</f>
        <v>a</v>
      </c>
      <c r="J2662" s="0" t="str">
        <f aca="false">VLOOKUP($D2662,metadata!$B$2:$S$451,7,0)</f>
        <v>i</v>
      </c>
      <c r="K2662" s="0" t="n">
        <f aca="false">VLOOKUP($D2662,metadata!$B$2:$S$451,8,0)</f>
        <v>13</v>
      </c>
      <c r="L2662" s="0" t="n">
        <f aca="false">VLOOKUP($D2662,metadata!$B$2:$S$451,9,0)</f>
        <v>7</v>
      </c>
      <c r="M2662" s="0" t="str">
        <f aca="false">VLOOKUP($D2662,metadata!$B$2:$S$451,10,0)</f>
        <v/>
      </c>
      <c r="N2662" s="0" t="str">
        <f aca="false">VLOOKUP($D2662,metadata!$B$2:$S$451,11,0)</f>
        <v>Drosophila lacertosa</v>
      </c>
      <c r="O2662" s="0" t="str">
        <f aca="false">VLOOKUP($D2662,metadata!$B$2:$S$451,12,0)</f>
        <v>diptera</v>
      </c>
      <c r="P2662" s="0" t="str">
        <f aca="false">VLOOKUP($D2662,metadata!$B$2:$S$451,13,0)</f>
        <v>hakodate</v>
      </c>
      <c r="Q2662" s="0" t="n">
        <f aca="false">VLOOKUP($D2662,metadata!$B$2:$S$451,14,0)</f>
        <v>41.768819</v>
      </c>
      <c r="R2662" s="0" t="n">
        <f aca="false">VLOOKUP($D2662,metadata!$B$2:$S$451,15,0)</f>
        <v>140.728831</v>
      </c>
      <c r="S2662" s="0" t="str">
        <f aca="false">VLOOKUP($D2662,metadata!$B$2:$S$451,16,0)</f>
        <v/>
      </c>
      <c r="T2662" s="0" t="n">
        <f aca="false">VLOOKUP($D2662,metadata!$B$2:$S$451,17,0)</f>
        <v>30</v>
      </c>
      <c r="U2662" s="0" t="str">
        <f aca="false">VLOOKUP($D2662,metadata!$B$2:$S$451,18,0)</f>
        <v/>
      </c>
      <c r="V2662" s="0" t="n">
        <f aca="false">VLOOKUP($D2662,metadata!$B$2:$Z$451,19,0)</f>
        <v>60</v>
      </c>
      <c r="W2662" s="0" t="str">
        <f aca="false">VLOOKUP($D2662,metadata!$B$2:$Z$451,20,0)</f>
        <v>global average</v>
      </c>
      <c r="X2662" s="0" t="str">
        <f aca="false">VLOOKUP($D2662,metadata!$B$2:$Z$500,21,0)</f>
        <v/>
      </c>
      <c r="Y2662" s="0" t="str">
        <f aca="false">VLOOKUP($D2662,metadata!$B$2:$Z$500,22,0)</f>
        <v/>
      </c>
      <c r="Z2662" s="0" t="str">
        <f aca="false">VLOOKUP($D2662,metadata!$B$2:$Z$500,23,0)</f>
        <v/>
      </c>
      <c r="AA2662" s="0" t="str">
        <f aca="false">VLOOKUP($D2662,metadata!$B$2:$Z$500,24,0)</f>
        <v/>
      </c>
      <c r="AB2662" s="0" t="str">
        <f aca="false">VLOOKUP($D2662,metadata!$B$2:$Z$500,25,0)</f>
        <v/>
      </c>
      <c r="AF2662" s="0" t="n">
        <f aca="false">IF(AE2662="",V2662,AE2662)</f>
        <v>60</v>
      </c>
    </row>
    <row r="2663" customFormat="false" ht="13.8" hidden="true" customHeight="false" outlineLevel="0" collapsed="false">
      <c r="C2663" s="0" t="n">
        <v>2673</v>
      </c>
      <c r="D2663" s="3" t="str">
        <f aca="false">VLOOKUP(C2663,$A$1:$B$500,2)</f>
        <v>61-kikonai</v>
      </c>
      <c r="E2663" s="0" t="str">
        <f aca="false">VLOOKUP($D2663,metadata!$B$2:$S$451,2,0)</f>
        <v>ichijo, N</v>
      </c>
      <c r="F2663" s="0" t="str">
        <f aca="false">VLOOKUP($D2663,metadata!$B$2:$S$451,3,0)</f>
        <v>DISJUNCTIVE CLINE OF CRITICAL PHOTOPERIOD IN THE REPRODUCTIVE DIAPAUSE OF DROSOPHILA LACERTOSA</v>
      </c>
      <c r="G2663" s="0" t="str">
        <f aca="false">VLOOKUP($D2663,metadata!$B$2:$S$451,4,0)</f>
        <v>http://onlinelibrary.wiley.com/doi/10.1111/j.1558-5646.1986.tb00482.x/epdf</v>
      </c>
      <c r="H2663" s="0" t="str">
        <f aca="false">VLOOKUP($D2663,metadata!$B$2:$S$451,5,0)</f>
        <v>y-ask</v>
      </c>
      <c r="I2663" s="0" t="str">
        <f aca="false">VLOOKUP($D2663,metadata!$B$2:$S$451,6,0)</f>
        <v>a</v>
      </c>
      <c r="J2663" s="0" t="str">
        <f aca="false">VLOOKUP($D2663,metadata!$B$2:$S$451,7,0)</f>
        <v>i</v>
      </c>
      <c r="K2663" s="0" t="n">
        <f aca="false">VLOOKUP($D2663,metadata!$B$2:$S$451,8,0)</f>
        <v>13</v>
      </c>
      <c r="L2663" s="0" t="n">
        <f aca="false">VLOOKUP($D2663,metadata!$B$2:$S$451,9,0)</f>
        <v>7</v>
      </c>
      <c r="M2663" s="0" t="str">
        <f aca="false">VLOOKUP($D2663,metadata!$B$2:$S$451,10,0)</f>
        <v/>
      </c>
      <c r="N2663" s="0" t="str">
        <f aca="false">VLOOKUP($D2663,metadata!$B$2:$S$451,11,0)</f>
        <v>Drosophila lacertosa</v>
      </c>
      <c r="O2663" s="0" t="str">
        <f aca="false">VLOOKUP($D2663,metadata!$B$2:$S$451,12,0)</f>
        <v>diptera</v>
      </c>
      <c r="P2663" s="0" t="str">
        <f aca="false">VLOOKUP($D2663,metadata!$B$2:$S$451,13,0)</f>
        <v>kikonai</v>
      </c>
      <c r="Q2663" s="0" t="n">
        <f aca="false">VLOOKUP($D2663,metadata!$B$2:$S$451,14,0)</f>
        <v>41.683333</v>
      </c>
      <c r="R2663" s="0" t="n">
        <f aca="false">VLOOKUP($D2663,metadata!$B$2:$S$451,15,0)</f>
        <v>140.433333</v>
      </c>
      <c r="S2663" s="0" t="str">
        <f aca="false">VLOOKUP($D2663,metadata!$B$2:$S$451,16,0)</f>
        <v/>
      </c>
      <c r="T2663" s="0" t="n">
        <f aca="false">VLOOKUP($D2663,metadata!$B$2:$S$451,17,0)</f>
        <v>40</v>
      </c>
      <c r="U2663" s="0" t="str">
        <f aca="false">VLOOKUP($D2663,metadata!$B$2:$S$451,18,0)</f>
        <v/>
      </c>
      <c r="V2663" s="0" t="n">
        <f aca="false">VLOOKUP($D2663,metadata!$B$2:$Z$451,19,0)</f>
        <v>60</v>
      </c>
      <c r="W2663" s="0" t="str">
        <f aca="false">VLOOKUP($D2663,metadata!$B$2:$Z$451,20,0)</f>
        <v>global average</v>
      </c>
      <c r="X2663" s="0" t="str">
        <f aca="false">VLOOKUP($D2663,metadata!$B$2:$Z$500,21,0)</f>
        <v/>
      </c>
      <c r="Y2663" s="0" t="str">
        <f aca="false">VLOOKUP($D2663,metadata!$B$2:$Z$500,22,0)</f>
        <v/>
      </c>
      <c r="Z2663" s="0" t="str">
        <f aca="false">VLOOKUP($D2663,metadata!$B$2:$Z$500,23,0)</f>
        <v/>
      </c>
      <c r="AA2663" s="0" t="str">
        <f aca="false">VLOOKUP($D2663,metadata!$B$2:$Z$500,24,0)</f>
        <v/>
      </c>
      <c r="AB2663" s="0" t="str">
        <f aca="false">VLOOKUP($D2663,metadata!$B$2:$Z$500,25,0)</f>
        <v/>
      </c>
      <c r="AF2663" s="0" t="n">
        <f aca="false">IF(AE2663="",V2663,AE2663)</f>
        <v>60</v>
      </c>
    </row>
    <row r="2664" customFormat="false" ht="13.8" hidden="true" customHeight="false" outlineLevel="0" collapsed="false">
      <c r="C2664" s="0" t="n">
        <v>2674</v>
      </c>
      <c r="D2664" s="3" t="str">
        <f aca="false">VLOOKUP(C2664,$A$1:$B$500,2)</f>
        <v>61-kikonai</v>
      </c>
      <c r="E2664" s="0" t="str">
        <f aca="false">VLOOKUP($D2664,metadata!$B$2:$S$451,2,0)</f>
        <v>ichijo, N</v>
      </c>
      <c r="F2664" s="0" t="str">
        <f aca="false">VLOOKUP($D2664,metadata!$B$2:$S$451,3,0)</f>
        <v>DISJUNCTIVE CLINE OF CRITICAL PHOTOPERIOD IN THE REPRODUCTIVE DIAPAUSE OF DROSOPHILA LACERTOSA</v>
      </c>
      <c r="G2664" s="0" t="str">
        <f aca="false">VLOOKUP($D2664,metadata!$B$2:$S$451,4,0)</f>
        <v>http://onlinelibrary.wiley.com/doi/10.1111/j.1558-5646.1986.tb00482.x/epdf</v>
      </c>
      <c r="H2664" s="0" t="str">
        <f aca="false">VLOOKUP($D2664,metadata!$B$2:$S$451,5,0)</f>
        <v>y-ask</v>
      </c>
      <c r="I2664" s="0" t="str">
        <f aca="false">VLOOKUP($D2664,metadata!$B$2:$S$451,6,0)</f>
        <v>a</v>
      </c>
      <c r="J2664" s="0" t="str">
        <f aca="false">VLOOKUP($D2664,metadata!$B$2:$S$451,7,0)</f>
        <v>i</v>
      </c>
      <c r="K2664" s="0" t="n">
        <f aca="false">VLOOKUP($D2664,metadata!$B$2:$S$451,8,0)</f>
        <v>13</v>
      </c>
      <c r="L2664" s="0" t="n">
        <f aca="false">VLOOKUP($D2664,metadata!$B$2:$S$451,9,0)</f>
        <v>7</v>
      </c>
      <c r="M2664" s="0" t="str">
        <f aca="false">VLOOKUP($D2664,metadata!$B$2:$S$451,10,0)</f>
        <v/>
      </c>
      <c r="N2664" s="0" t="str">
        <f aca="false">VLOOKUP($D2664,metadata!$B$2:$S$451,11,0)</f>
        <v>Drosophila lacertosa</v>
      </c>
      <c r="O2664" s="0" t="str">
        <f aca="false">VLOOKUP($D2664,metadata!$B$2:$S$451,12,0)</f>
        <v>diptera</v>
      </c>
      <c r="P2664" s="0" t="str">
        <f aca="false">VLOOKUP($D2664,metadata!$B$2:$S$451,13,0)</f>
        <v>kikonai</v>
      </c>
      <c r="Q2664" s="0" t="n">
        <f aca="false">VLOOKUP($D2664,metadata!$B$2:$S$451,14,0)</f>
        <v>41.683333</v>
      </c>
      <c r="R2664" s="0" t="n">
        <f aca="false">VLOOKUP($D2664,metadata!$B$2:$S$451,15,0)</f>
        <v>140.433333</v>
      </c>
      <c r="S2664" s="0" t="str">
        <f aca="false">VLOOKUP($D2664,metadata!$B$2:$S$451,16,0)</f>
        <v/>
      </c>
      <c r="T2664" s="0" t="n">
        <f aca="false">VLOOKUP($D2664,metadata!$B$2:$S$451,17,0)</f>
        <v>40</v>
      </c>
      <c r="U2664" s="0" t="str">
        <f aca="false">VLOOKUP($D2664,metadata!$B$2:$S$451,18,0)</f>
        <v/>
      </c>
      <c r="V2664" s="0" t="n">
        <f aca="false">VLOOKUP($D2664,metadata!$B$2:$Z$451,19,0)</f>
        <v>60</v>
      </c>
      <c r="W2664" s="0" t="str">
        <f aca="false">VLOOKUP($D2664,metadata!$B$2:$Z$451,20,0)</f>
        <v>global average</v>
      </c>
      <c r="X2664" s="0" t="str">
        <f aca="false">VLOOKUP($D2664,metadata!$B$2:$Z$500,21,0)</f>
        <v/>
      </c>
      <c r="Y2664" s="0" t="str">
        <f aca="false">VLOOKUP($D2664,metadata!$B$2:$Z$500,22,0)</f>
        <v/>
      </c>
      <c r="Z2664" s="0" t="str">
        <f aca="false">VLOOKUP($D2664,metadata!$B$2:$Z$500,23,0)</f>
        <v/>
      </c>
      <c r="AA2664" s="0" t="str">
        <f aca="false">VLOOKUP($D2664,metadata!$B$2:$Z$500,24,0)</f>
        <v/>
      </c>
      <c r="AB2664" s="0" t="str">
        <f aca="false">VLOOKUP($D2664,metadata!$B$2:$Z$500,25,0)</f>
        <v/>
      </c>
      <c r="AF2664" s="0" t="n">
        <f aca="false">IF(AE2664="",V2664,AE2664)</f>
        <v>60</v>
      </c>
    </row>
    <row r="2665" customFormat="false" ht="13.8" hidden="true" customHeight="false" outlineLevel="0" collapsed="false">
      <c r="C2665" s="0" t="n">
        <v>2675</v>
      </c>
      <c r="D2665" s="3" t="str">
        <f aca="false">VLOOKUP(C2665,$A$1:$B$500,2)</f>
        <v>61-kikonai</v>
      </c>
      <c r="E2665" s="0" t="str">
        <f aca="false">VLOOKUP($D2665,metadata!$B$2:$S$451,2,0)</f>
        <v>ichijo, N</v>
      </c>
      <c r="F2665" s="0" t="str">
        <f aca="false">VLOOKUP($D2665,metadata!$B$2:$S$451,3,0)</f>
        <v>DISJUNCTIVE CLINE OF CRITICAL PHOTOPERIOD IN THE REPRODUCTIVE DIAPAUSE OF DROSOPHILA LACERTOSA</v>
      </c>
      <c r="G2665" s="0" t="str">
        <f aca="false">VLOOKUP($D2665,metadata!$B$2:$S$451,4,0)</f>
        <v>http://onlinelibrary.wiley.com/doi/10.1111/j.1558-5646.1986.tb00482.x/epdf</v>
      </c>
      <c r="H2665" s="0" t="str">
        <f aca="false">VLOOKUP($D2665,metadata!$B$2:$S$451,5,0)</f>
        <v>y-ask</v>
      </c>
      <c r="I2665" s="0" t="str">
        <f aca="false">VLOOKUP($D2665,metadata!$B$2:$S$451,6,0)</f>
        <v>a</v>
      </c>
      <c r="J2665" s="0" t="str">
        <f aca="false">VLOOKUP($D2665,metadata!$B$2:$S$451,7,0)</f>
        <v>i</v>
      </c>
      <c r="K2665" s="0" t="n">
        <f aca="false">VLOOKUP($D2665,metadata!$B$2:$S$451,8,0)</f>
        <v>13</v>
      </c>
      <c r="L2665" s="0" t="n">
        <f aca="false">VLOOKUP($D2665,metadata!$B$2:$S$451,9,0)</f>
        <v>7</v>
      </c>
      <c r="M2665" s="0" t="str">
        <f aca="false">VLOOKUP($D2665,metadata!$B$2:$S$451,10,0)</f>
        <v/>
      </c>
      <c r="N2665" s="0" t="str">
        <f aca="false">VLOOKUP($D2665,metadata!$B$2:$S$451,11,0)</f>
        <v>Drosophila lacertosa</v>
      </c>
      <c r="O2665" s="0" t="str">
        <f aca="false">VLOOKUP($D2665,metadata!$B$2:$S$451,12,0)</f>
        <v>diptera</v>
      </c>
      <c r="P2665" s="0" t="str">
        <f aca="false">VLOOKUP($D2665,metadata!$B$2:$S$451,13,0)</f>
        <v>kikonai</v>
      </c>
      <c r="Q2665" s="0" t="n">
        <f aca="false">VLOOKUP($D2665,metadata!$B$2:$S$451,14,0)</f>
        <v>41.683333</v>
      </c>
      <c r="R2665" s="0" t="n">
        <f aca="false">VLOOKUP($D2665,metadata!$B$2:$S$451,15,0)</f>
        <v>140.433333</v>
      </c>
      <c r="S2665" s="0" t="str">
        <f aca="false">VLOOKUP($D2665,metadata!$B$2:$S$451,16,0)</f>
        <v/>
      </c>
      <c r="T2665" s="0" t="n">
        <f aca="false">VLOOKUP($D2665,metadata!$B$2:$S$451,17,0)</f>
        <v>40</v>
      </c>
      <c r="U2665" s="0" t="str">
        <f aca="false">VLOOKUP($D2665,metadata!$B$2:$S$451,18,0)</f>
        <v/>
      </c>
      <c r="V2665" s="0" t="n">
        <f aca="false">VLOOKUP($D2665,metadata!$B$2:$Z$451,19,0)</f>
        <v>60</v>
      </c>
      <c r="W2665" s="0" t="str">
        <f aca="false">VLOOKUP($D2665,metadata!$B$2:$Z$451,20,0)</f>
        <v>global average</v>
      </c>
      <c r="X2665" s="0" t="str">
        <f aca="false">VLOOKUP($D2665,metadata!$B$2:$Z$500,21,0)</f>
        <v/>
      </c>
      <c r="Y2665" s="0" t="str">
        <f aca="false">VLOOKUP($D2665,metadata!$B$2:$Z$500,22,0)</f>
        <v/>
      </c>
      <c r="Z2665" s="0" t="str">
        <f aca="false">VLOOKUP($D2665,metadata!$B$2:$Z$500,23,0)</f>
        <v/>
      </c>
      <c r="AA2665" s="0" t="str">
        <f aca="false">VLOOKUP($D2665,metadata!$B$2:$Z$500,24,0)</f>
        <v/>
      </c>
      <c r="AB2665" s="0" t="str">
        <f aca="false">VLOOKUP($D2665,metadata!$B$2:$Z$500,25,0)</f>
        <v/>
      </c>
      <c r="AF2665" s="0" t="n">
        <f aca="false">IF(AE2665="",V2665,AE2665)</f>
        <v>60</v>
      </c>
    </row>
    <row r="2666" customFormat="false" ht="13.8" hidden="true" customHeight="false" outlineLevel="0" collapsed="false">
      <c r="C2666" s="0" t="n">
        <v>2676</v>
      </c>
      <c r="D2666" s="3" t="str">
        <f aca="false">VLOOKUP(C2666,$A$1:$B$500,2)</f>
        <v>61-kikonai</v>
      </c>
      <c r="E2666" s="0" t="str">
        <f aca="false">VLOOKUP($D2666,metadata!$B$2:$S$451,2,0)</f>
        <v>ichijo, N</v>
      </c>
      <c r="F2666" s="0" t="str">
        <f aca="false">VLOOKUP($D2666,metadata!$B$2:$S$451,3,0)</f>
        <v>DISJUNCTIVE CLINE OF CRITICAL PHOTOPERIOD IN THE REPRODUCTIVE DIAPAUSE OF DROSOPHILA LACERTOSA</v>
      </c>
      <c r="G2666" s="0" t="str">
        <f aca="false">VLOOKUP($D2666,metadata!$B$2:$S$451,4,0)</f>
        <v>http://onlinelibrary.wiley.com/doi/10.1111/j.1558-5646.1986.tb00482.x/epdf</v>
      </c>
      <c r="H2666" s="0" t="str">
        <f aca="false">VLOOKUP($D2666,metadata!$B$2:$S$451,5,0)</f>
        <v>y-ask</v>
      </c>
      <c r="I2666" s="0" t="str">
        <f aca="false">VLOOKUP($D2666,metadata!$B$2:$S$451,6,0)</f>
        <v>a</v>
      </c>
      <c r="J2666" s="0" t="str">
        <f aca="false">VLOOKUP($D2666,metadata!$B$2:$S$451,7,0)</f>
        <v>i</v>
      </c>
      <c r="K2666" s="0" t="n">
        <f aca="false">VLOOKUP($D2666,metadata!$B$2:$S$451,8,0)</f>
        <v>13</v>
      </c>
      <c r="L2666" s="0" t="n">
        <f aca="false">VLOOKUP($D2666,metadata!$B$2:$S$451,9,0)</f>
        <v>7</v>
      </c>
      <c r="M2666" s="0" t="str">
        <f aca="false">VLOOKUP($D2666,metadata!$B$2:$S$451,10,0)</f>
        <v/>
      </c>
      <c r="N2666" s="0" t="str">
        <f aca="false">VLOOKUP($D2666,metadata!$B$2:$S$451,11,0)</f>
        <v>Drosophila lacertosa</v>
      </c>
      <c r="O2666" s="0" t="str">
        <f aca="false">VLOOKUP($D2666,metadata!$B$2:$S$451,12,0)</f>
        <v>diptera</v>
      </c>
      <c r="P2666" s="0" t="str">
        <f aca="false">VLOOKUP($D2666,metadata!$B$2:$S$451,13,0)</f>
        <v>kikonai</v>
      </c>
      <c r="Q2666" s="0" t="n">
        <f aca="false">VLOOKUP($D2666,metadata!$B$2:$S$451,14,0)</f>
        <v>41.683333</v>
      </c>
      <c r="R2666" s="0" t="n">
        <f aca="false">VLOOKUP($D2666,metadata!$B$2:$S$451,15,0)</f>
        <v>140.433333</v>
      </c>
      <c r="S2666" s="0" t="str">
        <f aca="false">VLOOKUP($D2666,metadata!$B$2:$S$451,16,0)</f>
        <v/>
      </c>
      <c r="T2666" s="0" t="n">
        <f aca="false">VLOOKUP($D2666,metadata!$B$2:$S$451,17,0)</f>
        <v>40</v>
      </c>
      <c r="U2666" s="0" t="str">
        <f aca="false">VLOOKUP($D2666,metadata!$B$2:$S$451,18,0)</f>
        <v/>
      </c>
      <c r="V2666" s="0" t="n">
        <f aca="false">VLOOKUP($D2666,metadata!$B$2:$Z$451,19,0)</f>
        <v>60</v>
      </c>
      <c r="W2666" s="0" t="str">
        <f aca="false">VLOOKUP($D2666,metadata!$B$2:$Z$451,20,0)</f>
        <v>global average</v>
      </c>
      <c r="X2666" s="0" t="str">
        <f aca="false">VLOOKUP($D2666,metadata!$B$2:$Z$500,21,0)</f>
        <v/>
      </c>
      <c r="Y2666" s="0" t="str">
        <f aca="false">VLOOKUP($D2666,metadata!$B$2:$Z$500,22,0)</f>
        <v/>
      </c>
      <c r="Z2666" s="0" t="str">
        <f aca="false">VLOOKUP($D2666,metadata!$B$2:$Z$500,23,0)</f>
        <v/>
      </c>
      <c r="AA2666" s="0" t="str">
        <f aca="false">VLOOKUP($D2666,metadata!$B$2:$Z$500,24,0)</f>
        <v/>
      </c>
      <c r="AB2666" s="0" t="str">
        <f aca="false">VLOOKUP($D2666,metadata!$B$2:$Z$500,25,0)</f>
        <v/>
      </c>
      <c r="AF2666" s="0" t="n">
        <f aca="false">IF(AE2666="",V2666,AE2666)</f>
        <v>60</v>
      </c>
    </row>
    <row r="2667" customFormat="false" ht="13.8" hidden="true" customHeight="false" outlineLevel="0" collapsed="false">
      <c r="C2667" s="0" t="n">
        <v>2677</v>
      </c>
      <c r="D2667" s="3" t="str">
        <f aca="false">VLOOKUP(C2667,$A$1:$B$500,2)</f>
        <v>61-kikonai</v>
      </c>
      <c r="E2667" s="0" t="str">
        <f aca="false">VLOOKUP($D2667,metadata!$B$2:$S$500,2,0)</f>
        <v>ichijo, N</v>
      </c>
      <c r="F2667" s="0" t="str">
        <f aca="false">VLOOKUP($D2667,metadata!$B$2:$S$500,3,0)</f>
        <v>DISJUNCTIVE CLINE OF CRITICAL PHOTOPERIOD IN THE REPRODUCTIVE DIAPAUSE OF DROSOPHILA LACERTOSA</v>
      </c>
      <c r="G2667" s="0" t="str">
        <f aca="false">VLOOKUP($D2667,metadata!$B$2:$S$500,4,0)</f>
        <v>http://onlinelibrary.wiley.com/doi/10.1111/j.1558-5646.1986.tb00482.x/epdf</v>
      </c>
      <c r="H2667" s="0" t="str">
        <f aca="false">VLOOKUP($D2667,metadata!$B$2:$S$500,5,0)</f>
        <v>y-ask</v>
      </c>
      <c r="I2667" s="0" t="str">
        <f aca="false">VLOOKUP($D2667,metadata!$B$2:$S$500,6,0)</f>
        <v>a</v>
      </c>
      <c r="J2667" s="0" t="str">
        <f aca="false">VLOOKUP($D2667,metadata!$B$2:$S$500,7,0)</f>
        <v>i</v>
      </c>
      <c r="K2667" s="0" t="n">
        <f aca="false">VLOOKUP($D2667,metadata!$B$2:$S$500,8,0)</f>
        <v>13</v>
      </c>
      <c r="L2667" s="0" t="n">
        <f aca="false">VLOOKUP($D2667,metadata!$B$2:$S$500,9,0)</f>
        <v>7</v>
      </c>
      <c r="M2667" s="0" t="str">
        <f aca="false">VLOOKUP($D2667,metadata!$B$2:$S$500,10,0)</f>
        <v/>
      </c>
      <c r="N2667" s="0" t="str">
        <f aca="false">VLOOKUP($D2667,metadata!$B$2:$S$500,11,0)</f>
        <v>Drosophila lacertosa</v>
      </c>
      <c r="O2667" s="0" t="str">
        <f aca="false">VLOOKUP($D2667,metadata!$B$2:$S$500,12,0)</f>
        <v>diptera</v>
      </c>
      <c r="P2667" s="0" t="str">
        <f aca="false">VLOOKUP($D2667,metadata!$B$2:$S$500,13,0)</f>
        <v>kikonai</v>
      </c>
      <c r="Q2667" s="0" t="n">
        <f aca="false">VLOOKUP($D2667,metadata!$B$2:$S$500,14,0)</f>
        <v>41.683333</v>
      </c>
      <c r="R2667" s="0" t="n">
        <f aca="false">VLOOKUP($D2667,metadata!$B$2:$S$500,15,0)</f>
        <v>140.433333</v>
      </c>
      <c r="S2667" s="0" t="str">
        <f aca="false">VLOOKUP($D2667,metadata!$B$2:$S$500,16,0)</f>
        <v/>
      </c>
      <c r="T2667" s="0" t="n">
        <f aca="false">VLOOKUP($D2667,metadata!$B$2:$S$500,17,0)</f>
        <v>40</v>
      </c>
      <c r="U2667" s="0" t="str">
        <f aca="false">VLOOKUP($D2667,metadata!$B$2:$S$500,18,0)</f>
        <v/>
      </c>
      <c r="V2667" s="0" t="n">
        <f aca="false">VLOOKUP($D2667,metadata!$B$2:$Z$500,19,0)</f>
        <v>60</v>
      </c>
      <c r="W2667" s="0" t="str">
        <f aca="false">VLOOKUP($D2667,metadata!$B$2:$Z$500,20,0)</f>
        <v>global average</v>
      </c>
      <c r="X2667" s="0" t="str">
        <f aca="false">VLOOKUP($D2667,metadata!$B$2:$Z$500,21,0)</f>
        <v/>
      </c>
      <c r="Y2667" s="0" t="str">
        <f aca="false">VLOOKUP($D2667,metadata!$B$2:$Z$500,22,0)</f>
        <v/>
      </c>
      <c r="Z2667" s="0" t="str">
        <f aca="false">VLOOKUP($D2667,metadata!$B$2:$Z$500,23,0)</f>
        <v/>
      </c>
      <c r="AA2667" s="0" t="str">
        <f aca="false">VLOOKUP($D2667,metadata!$B$2:$Z$500,24,0)</f>
        <v/>
      </c>
      <c r="AB2667" s="0" t="str">
        <f aca="false">VLOOKUP($D2667,metadata!$B$2:$Z$500,25,0)</f>
        <v/>
      </c>
      <c r="AF2667" s="0" t="n">
        <f aca="false">IF(AE2667="",V2667,AE2667)</f>
        <v>60</v>
      </c>
    </row>
    <row r="2668" customFormat="false" ht="13.8" hidden="true" customHeight="false" outlineLevel="0" collapsed="false">
      <c r="C2668" s="0" t="n">
        <v>2678</v>
      </c>
      <c r="D2668" s="3" t="str">
        <f aca="false">VLOOKUP(C2668,$A$1:$B$500,2)</f>
        <v>61-kikonai</v>
      </c>
      <c r="E2668" s="0" t="str">
        <f aca="false">VLOOKUP($D2668,metadata!$B$2:$S$451,2,0)</f>
        <v>ichijo, N</v>
      </c>
      <c r="F2668" s="0" t="str">
        <f aca="false">VLOOKUP($D2668,metadata!$B$2:$S$500,3,0)</f>
        <v>DISJUNCTIVE CLINE OF CRITICAL PHOTOPERIOD IN THE REPRODUCTIVE DIAPAUSE OF DROSOPHILA LACERTOSA</v>
      </c>
      <c r="G2668" s="0" t="str">
        <f aca="false">VLOOKUP($D2668,metadata!$B$2:$S$500,4,0)</f>
        <v>http://onlinelibrary.wiley.com/doi/10.1111/j.1558-5646.1986.tb00482.x/epdf</v>
      </c>
      <c r="H2668" s="0" t="str">
        <f aca="false">VLOOKUP($D2668,metadata!$B$2:$S$500,5,0)</f>
        <v>y-ask</v>
      </c>
      <c r="I2668" s="0" t="str">
        <f aca="false">VLOOKUP($D2668,metadata!$B$2:$S$500,6,0)</f>
        <v>a</v>
      </c>
      <c r="J2668" s="0" t="str">
        <f aca="false">VLOOKUP($D2668,metadata!$B$2:$S$500,7,0)</f>
        <v>i</v>
      </c>
      <c r="K2668" s="0" t="n">
        <f aca="false">VLOOKUP($D2668,metadata!$B$2:$S$500,8,0)</f>
        <v>13</v>
      </c>
      <c r="L2668" s="0" t="n">
        <f aca="false">VLOOKUP($D2668,metadata!$B$2:$S$500,9,0)</f>
        <v>7</v>
      </c>
      <c r="M2668" s="0" t="str">
        <f aca="false">VLOOKUP($D2668,metadata!$B$2:$S$500,10,0)</f>
        <v/>
      </c>
      <c r="N2668" s="0" t="str">
        <f aca="false">VLOOKUP($D2668,metadata!$B$2:$S$500,11,0)</f>
        <v>Drosophila lacertosa</v>
      </c>
      <c r="O2668" s="0" t="str">
        <f aca="false">VLOOKUP($D2668,metadata!$B$2:$S$500,12,0)</f>
        <v>diptera</v>
      </c>
      <c r="P2668" s="0" t="str">
        <f aca="false">VLOOKUP($D2668,metadata!$B$2:$S$500,13,0)</f>
        <v>kikonai</v>
      </c>
      <c r="Q2668" s="0" t="n">
        <f aca="false">VLOOKUP($D2668,metadata!$B$2:$S$500,14,0)</f>
        <v>41.683333</v>
      </c>
      <c r="R2668" s="0" t="n">
        <f aca="false">VLOOKUP($D2668,metadata!$B$2:$S$500,15,0)</f>
        <v>140.433333</v>
      </c>
      <c r="S2668" s="0" t="str">
        <f aca="false">VLOOKUP($D2668,metadata!$B$2:$S$500,16,0)</f>
        <v/>
      </c>
      <c r="T2668" s="0" t="n">
        <f aca="false">VLOOKUP($D2668,metadata!$B$2:$S$500,17,0)</f>
        <v>40</v>
      </c>
      <c r="U2668" s="0" t="str">
        <f aca="false">VLOOKUP($D2668,metadata!$B$2:$S$500,18,0)</f>
        <v/>
      </c>
      <c r="V2668" s="0" t="n">
        <f aca="false">VLOOKUP($D2668,metadata!$B$2:$Z$500,19,0)</f>
        <v>60</v>
      </c>
      <c r="W2668" s="0" t="str">
        <f aca="false">VLOOKUP($D2668,metadata!$B$2:$Z$500,20,0)</f>
        <v>global average</v>
      </c>
      <c r="X2668" s="0" t="str">
        <f aca="false">VLOOKUP($D2668,metadata!$B$2:$Z$500,21,0)</f>
        <v/>
      </c>
      <c r="Y2668" s="0" t="str">
        <f aca="false">VLOOKUP($D2668,metadata!$B$2:$Z$500,22,0)</f>
        <v/>
      </c>
      <c r="Z2668" s="0" t="str">
        <f aca="false">VLOOKUP($D2668,metadata!$B$2:$Z$500,23,0)</f>
        <v/>
      </c>
      <c r="AA2668" s="0" t="str">
        <f aca="false">VLOOKUP($D2668,metadata!$B$2:$Z$500,24,0)</f>
        <v/>
      </c>
      <c r="AB2668" s="0" t="str">
        <f aca="false">VLOOKUP($D2668,metadata!$B$2:$Z$500,25,0)</f>
        <v/>
      </c>
      <c r="AF2668" s="0" t="n">
        <f aca="false">IF(AE2668="",V2668,AE2668)</f>
        <v>60</v>
      </c>
    </row>
    <row r="2669" customFormat="false" ht="13.8" hidden="true" customHeight="false" outlineLevel="0" collapsed="false">
      <c r="C2669" s="0" t="n">
        <v>2679</v>
      </c>
      <c r="D2669" s="3" t="str">
        <f aca="false">VLOOKUP(C2669,$A$1:$B$500,2)</f>
        <v>61-kikonai</v>
      </c>
      <c r="E2669" s="0" t="str">
        <f aca="false">VLOOKUP($D2669,metadata!$B$2:$S$451,2,0)</f>
        <v>ichijo, N</v>
      </c>
      <c r="F2669" s="0" t="str">
        <f aca="false">VLOOKUP($D2669,metadata!$B$2:$S$500,3,0)</f>
        <v>DISJUNCTIVE CLINE OF CRITICAL PHOTOPERIOD IN THE REPRODUCTIVE DIAPAUSE OF DROSOPHILA LACERTOSA</v>
      </c>
      <c r="G2669" s="0" t="str">
        <f aca="false">VLOOKUP($D2669,metadata!$B$2:$S$500,4,0)</f>
        <v>http://onlinelibrary.wiley.com/doi/10.1111/j.1558-5646.1986.tb00482.x/epdf</v>
      </c>
      <c r="H2669" s="0" t="str">
        <f aca="false">VLOOKUP($D2669,metadata!$B$2:$S$500,5,0)</f>
        <v>y-ask</v>
      </c>
      <c r="I2669" s="0" t="str">
        <f aca="false">VLOOKUP($D2669,metadata!$B$2:$S$500,6,0)</f>
        <v>a</v>
      </c>
      <c r="J2669" s="0" t="str">
        <f aca="false">VLOOKUP($D2669,metadata!$B$2:$S$500,7,0)</f>
        <v>i</v>
      </c>
      <c r="K2669" s="0" t="n">
        <f aca="false">VLOOKUP($D2669,metadata!$B$2:$S$500,8,0)</f>
        <v>13</v>
      </c>
      <c r="L2669" s="0" t="n">
        <f aca="false">VLOOKUP($D2669,metadata!$B$2:$S$500,9,0)</f>
        <v>7</v>
      </c>
      <c r="M2669" s="0" t="str">
        <f aca="false">VLOOKUP($D2669,metadata!$B$2:$S$500,10,0)</f>
        <v/>
      </c>
      <c r="N2669" s="0" t="str">
        <f aca="false">VLOOKUP($D2669,metadata!$B$2:$S$500,11,0)</f>
        <v>Drosophila lacertosa</v>
      </c>
      <c r="O2669" s="0" t="str">
        <f aca="false">VLOOKUP($D2669,metadata!$B$2:$S$500,12,0)</f>
        <v>diptera</v>
      </c>
      <c r="P2669" s="0" t="str">
        <f aca="false">VLOOKUP($D2669,metadata!$B$2:$S$500,13,0)</f>
        <v>kikonai</v>
      </c>
      <c r="Q2669" s="0" t="n">
        <f aca="false">VLOOKUP($D2669,metadata!$B$2:$S$500,14,0)</f>
        <v>41.683333</v>
      </c>
      <c r="R2669" s="0" t="n">
        <f aca="false">VLOOKUP($D2669,metadata!$B$2:$S$500,15,0)</f>
        <v>140.433333</v>
      </c>
      <c r="S2669" s="0" t="str">
        <f aca="false">VLOOKUP($D2669,metadata!$B$2:$S$500,16,0)</f>
        <v/>
      </c>
      <c r="T2669" s="0" t="n">
        <f aca="false">VLOOKUP($D2669,metadata!$B$2:$S$500,17,0)</f>
        <v>40</v>
      </c>
      <c r="U2669" s="0" t="str">
        <f aca="false">VLOOKUP($D2669,metadata!$B$2:$S$500,18,0)</f>
        <v/>
      </c>
      <c r="V2669" s="0" t="n">
        <f aca="false">VLOOKUP($D2669,metadata!$B$2:$Z$500,19,0)</f>
        <v>60</v>
      </c>
      <c r="W2669" s="0" t="str">
        <f aca="false">VLOOKUP($D2669,metadata!$B$2:$Z$500,20,0)</f>
        <v>global average</v>
      </c>
      <c r="X2669" s="0" t="str">
        <f aca="false">VLOOKUP($D2669,metadata!$B$2:$Z$500,21,0)</f>
        <v/>
      </c>
      <c r="Y2669" s="0" t="str">
        <f aca="false">VLOOKUP($D2669,metadata!$B$2:$Z$500,22,0)</f>
        <v/>
      </c>
      <c r="Z2669" s="0" t="str">
        <f aca="false">VLOOKUP($D2669,metadata!$B$2:$Z$500,23,0)</f>
        <v/>
      </c>
      <c r="AA2669" s="0" t="str">
        <f aca="false">VLOOKUP($D2669,metadata!$B$2:$Z$500,24,0)</f>
        <v/>
      </c>
      <c r="AB2669" s="0" t="str">
        <f aca="false">VLOOKUP($D2669,metadata!$B$2:$Z$500,25,0)</f>
        <v/>
      </c>
      <c r="AF2669" s="0" t="n">
        <f aca="false">IF(AE2669="",V2669,AE2669)</f>
        <v>60</v>
      </c>
    </row>
    <row r="2670" customFormat="false" ht="13.8" hidden="true" customHeight="false" outlineLevel="0" collapsed="false">
      <c r="C2670" s="0" t="n">
        <v>2680</v>
      </c>
      <c r="D2670" s="3" t="str">
        <f aca="false">VLOOKUP(C2670,$A$1:$B$500,2)</f>
        <v>61-matsumae</v>
      </c>
      <c r="E2670" s="0" t="str">
        <f aca="false">VLOOKUP($D2670,metadata!$B$2:$S$451,2,0)</f>
        <v>ichijo, N</v>
      </c>
      <c r="F2670" s="0" t="str">
        <f aca="false">VLOOKUP($D2670,metadata!$B$2:$S$500,3,0)</f>
        <v>DISJUNCTIVE CLINE OF CRITICAL PHOTOPERIOD IN THE REPRODUCTIVE DIAPAUSE OF DROSOPHILA LACERTOSA</v>
      </c>
      <c r="G2670" s="0" t="str">
        <f aca="false">VLOOKUP($D2670,metadata!$B$2:$S$500,4,0)</f>
        <v>http://onlinelibrary.wiley.com/doi/10.1111/j.1558-5646.1986.tb00482.x/epdf</v>
      </c>
      <c r="H2670" s="0" t="str">
        <f aca="false">VLOOKUP($D2670,metadata!$B$2:$S$500,5,0)</f>
        <v>y-ask</v>
      </c>
      <c r="I2670" s="0" t="str">
        <f aca="false">VLOOKUP($D2670,metadata!$B$2:$S$500,6,0)</f>
        <v>a</v>
      </c>
      <c r="J2670" s="0" t="str">
        <f aca="false">VLOOKUP($D2670,metadata!$B$2:$S$500,7,0)</f>
        <v>i</v>
      </c>
      <c r="K2670" s="0" t="n">
        <f aca="false">VLOOKUP($D2670,metadata!$B$2:$S$500,8,0)</f>
        <v>13</v>
      </c>
      <c r="L2670" s="0" t="n">
        <f aca="false">VLOOKUP($D2670,metadata!$B$2:$S$500,9,0)</f>
        <v>7</v>
      </c>
      <c r="M2670" s="0" t="str">
        <f aca="false">VLOOKUP($D2670,metadata!$B$2:$S$500,10,0)</f>
        <v/>
      </c>
      <c r="N2670" s="0" t="str">
        <f aca="false">VLOOKUP($D2670,metadata!$B$2:$S$500,11,0)</f>
        <v>Drosophila lacertosa</v>
      </c>
      <c r="O2670" s="0" t="str">
        <f aca="false">VLOOKUP($D2670,metadata!$B$2:$S$500,12,0)</f>
        <v>diptera</v>
      </c>
      <c r="P2670" s="0" t="str">
        <f aca="false">VLOOKUP($D2670,metadata!$B$2:$S$500,13,0)</f>
        <v>matsumae</v>
      </c>
      <c r="Q2670" s="0" t="n">
        <f aca="false">VLOOKUP($D2670,metadata!$B$2:$S$500,14,0)</f>
        <v>41.429167</v>
      </c>
      <c r="R2670" s="0" t="n">
        <f aca="false">VLOOKUP($D2670,metadata!$B$2:$S$500,15,0)</f>
        <v>140.111111</v>
      </c>
      <c r="S2670" s="0" t="str">
        <f aca="false">VLOOKUP($D2670,metadata!$B$2:$S$500,16,0)</f>
        <v/>
      </c>
      <c r="T2670" s="0" t="n">
        <f aca="false">VLOOKUP($D2670,metadata!$B$2:$S$500,17,0)</f>
        <v>20</v>
      </c>
      <c r="U2670" s="0" t="str">
        <f aca="false">VLOOKUP($D2670,metadata!$B$2:$S$500,18,0)</f>
        <v/>
      </c>
      <c r="V2670" s="0" t="n">
        <f aca="false">VLOOKUP($D2670,metadata!$B$2:$Z$500,19,0)</f>
        <v>60</v>
      </c>
      <c r="W2670" s="0" t="str">
        <f aca="false">VLOOKUP($D2670,metadata!$B$2:$Z$500,20,0)</f>
        <v>global average</v>
      </c>
      <c r="X2670" s="0" t="str">
        <f aca="false">VLOOKUP($D2670,metadata!$B$2:$Z$500,21,0)</f>
        <v/>
      </c>
      <c r="Y2670" s="0" t="str">
        <f aca="false">VLOOKUP($D2670,metadata!$B$2:$Z$500,22,0)</f>
        <v/>
      </c>
      <c r="Z2670" s="0" t="str">
        <f aca="false">VLOOKUP($D2670,metadata!$B$2:$Z$500,23,0)</f>
        <v/>
      </c>
      <c r="AA2670" s="0" t="str">
        <f aca="false">VLOOKUP($D2670,metadata!$B$2:$Z$500,24,0)</f>
        <v/>
      </c>
      <c r="AB2670" s="0" t="str">
        <f aca="false">VLOOKUP($D2670,metadata!$B$2:$Z$500,25,0)</f>
        <v/>
      </c>
      <c r="AF2670" s="0" t="n">
        <f aca="false">IF(AE2670="",V2670,AE2670)</f>
        <v>60</v>
      </c>
    </row>
    <row r="2671" customFormat="false" ht="13.8" hidden="true" customHeight="false" outlineLevel="0" collapsed="false">
      <c r="C2671" s="0" t="n">
        <v>2681</v>
      </c>
      <c r="D2671" s="3" t="str">
        <f aca="false">VLOOKUP(C2671,$A$1:$B$500,2)</f>
        <v>61-matsumae</v>
      </c>
      <c r="E2671" s="0" t="str">
        <f aca="false">VLOOKUP($D2671,metadata!$B$2:$S$451,2,0)</f>
        <v>ichijo, N</v>
      </c>
      <c r="F2671" s="0" t="str">
        <f aca="false">VLOOKUP($D2671,metadata!$B$2:$S$500,3,0)</f>
        <v>DISJUNCTIVE CLINE OF CRITICAL PHOTOPERIOD IN THE REPRODUCTIVE DIAPAUSE OF DROSOPHILA LACERTOSA</v>
      </c>
      <c r="G2671" s="0" t="str">
        <f aca="false">VLOOKUP($D2671,metadata!$B$2:$S$500,4,0)</f>
        <v>http://onlinelibrary.wiley.com/doi/10.1111/j.1558-5646.1986.tb00482.x/epdf</v>
      </c>
      <c r="H2671" s="0" t="str">
        <f aca="false">VLOOKUP($D2671,metadata!$B$2:$S$500,5,0)</f>
        <v>y-ask</v>
      </c>
      <c r="I2671" s="0" t="str">
        <f aca="false">VLOOKUP($D2671,metadata!$B$2:$S$500,6,0)</f>
        <v>a</v>
      </c>
      <c r="J2671" s="0" t="str">
        <f aca="false">VLOOKUP($D2671,metadata!$B$2:$S$500,7,0)</f>
        <v>i</v>
      </c>
      <c r="K2671" s="0" t="n">
        <f aca="false">VLOOKUP($D2671,metadata!$B$2:$S$500,8,0)</f>
        <v>13</v>
      </c>
      <c r="L2671" s="0" t="n">
        <f aca="false">VLOOKUP($D2671,metadata!$B$2:$S$500,9,0)</f>
        <v>7</v>
      </c>
      <c r="M2671" s="0" t="str">
        <f aca="false">VLOOKUP($D2671,metadata!$B$2:$S$500,10,0)</f>
        <v/>
      </c>
      <c r="N2671" s="0" t="str">
        <f aca="false">VLOOKUP($D2671,metadata!$B$2:$S$500,11,0)</f>
        <v>Drosophila lacertosa</v>
      </c>
      <c r="O2671" s="0" t="str">
        <f aca="false">VLOOKUP($D2671,metadata!$B$2:$S$500,12,0)</f>
        <v>diptera</v>
      </c>
      <c r="P2671" s="0" t="str">
        <f aca="false">VLOOKUP($D2671,metadata!$B$2:$S$500,13,0)</f>
        <v>matsumae</v>
      </c>
      <c r="Q2671" s="0" t="n">
        <f aca="false">VLOOKUP($D2671,metadata!$B$2:$S$500,14,0)</f>
        <v>41.429167</v>
      </c>
      <c r="R2671" s="0" t="n">
        <f aca="false">VLOOKUP($D2671,metadata!$B$2:$S$500,15,0)</f>
        <v>140.111111</v>
      </c>
      <c r="S2671" s="0" t="str">
        <f aca="false">VLOOKUP($D2671,metadata!$B$2:$S$500,16,0)</f>
        <v/>
      </c>
      <c r="T2671" s="0" t="n">
        <f aca="false">VLOOKUP($D2671,metadata!$B$2:$S$500,17,0)</f>
        <v>20</v>
      </c>
      <c r="U2671" s="0" t="str">
        <f aca="false">VLOOKUP($D2671,metadata!$B$2:$S$500,18,0)</f>
        <v/>
      </c>
      <c r="V2671" s="0" t="n">
        <f aca="false">VLOOKUP($D2671,metadata!$B$2:$Z$500,19,0)</f>
        <v>60</v>
      </c>
      <c r="W2671" s="0" t="str">
        <f aca="false">VLOOKUP($D2671,metadata!$B$2:$Z$500,20,0)</f>
        <v>global average</v>
      </c>
      <c r="X2671" s="0" t="str">
        <f aca="false">VLOOKUP($D2671,metadata!$B$2:$Z$500,21,0)</f>
        <v/>
      </c>
      <c r="Y2671" s="0" t="str">
        <f aca="false">VLOOKUP($D2671,metadata!$B$2:$Z$500,22,0)</f>
        <v/>
      </c>
      <c r="Z2671" s="0" t="str">
        <f aca="false">VLOOKUP($D2671,metadata!$B$2:$Z$500,23,0)</f>
        <v/>
      </c>
      <c r="AA2671" s="0" t="str">
        <f aca="false">VLOOKUP($D2671,metadata!$B$2:$Z$500,24,0)</f>
        <v/>
      </c>
      <c r="AB2671" s="0" t="str">
        <f aca="false">VLOOKUP($D2671,metadata!$B$2:$Z$500,25,0)</f>
        <v/>
      </c>
      <c r="AF2671" s="0" t="n">
        <f aca="false">IF(AE2671="",V2671,AE2671)</f>
        <v>60</v>
      </c>
    </row>
    <row r="2672" customFormat="false" ht="13.8" hidden="true" customHeight="false" outlineLevel="0" collapsed="false">
      <c r="C2672" s="0" t="n">
        <v>2682</v>
      </c>
      <c r="D2672" s="3" t="str">
        <f aca="false">VLOOKUP(C2672,$A$1:$B$500,2)</f>
        <v>61-matsumae</v>
      </c>
      <c r="E2672" s="0" t="str">
        <f aca="false">VLOOKUP($D2672,metadata!$B$2:$S$451,2,0)</f>
        <v>ichijo, N</v>
      </c>
      <c r="F2672" s="0" t="str">
        <f aca="false">VLOOKUP($D2672,metadata!$B$2:$S$500,3,0)</f>
        <v>DISJUNCTIVE CLINE OF CRITICAL PHOTOPERIOD IN THE REPRODUCTIVE DIAPAUSE OF DROSOPHILA LACERTOSA</v>
      </c>
      <c r="G2672" s="0" t="str">
        <f aca="false">VLOOKUP($D2672,metadata!$B$2:$S$500,4,0)</f>
        <v>http://onlinelibrary.wiley.com/doi/10.1111/j.1558-5646.1986.tb00482.x/epdf</v>
      </c>
      <c r="H2672" s="0" t="str">
        <f aca="false">VLOOKUP($D2672,metadata!$B$2:$S$500,5,0)</f>
        <v>y-ask</v>
      </c>
      <c r="I2672" s="0" t="str">
        <f aca="false">VLOOKUP($D2672,metadata!$B$2:$S$500,6,0)</f>
        <v>a</v>
      </c>
      <c r="J2672" s="0" t="str">
        <f aca="false">VLOOKUP($D2672,metadata!$B$2:$S$500,7,0)</f>
        <v>i</v>
      </c>
      <c r="K2672" s="0" t="n">
        <f aca="false">VLOOKUP($D2672,metadata!$B$2:$S$500,8,0)</f>
        <v>13</v>
      </c>
      <c r="L2672" s="0" t="n">
        <f aca="false">VLOOKUP($D2672,metadata!$B$2:$S$500,9,0)</f>
        <v>7</v>
      </c>
      <c r="M2672" s="0" t="str">
        <f aca="false">VLOOKUP($D2672,metadata!$B$2:$S$500,10,0)</f>
        <v/>
      </c>
      <c r="N2672" s="0" t="str">
        <f aca="false">VLOOKUP($D2672,metadata!$B$2:$S$500,11,0)</f>
        <v>Drosophila lacertosa</v>
      </c>
      <c r="O2672" s="0" t="str">
        <f aca="false">VLOOKUP($D2672,metadata!$B$2:$S$500,12,0)</f>
        <v>diptera</v>
      </c>
      <c r="P2672" s="0" t="str">
        <f aca="false">VLOOKUP($D2672,metadata!$B$2:$S$500,13,0)</f>
        <v>matsumae</v>
      </c>
      <c r="Q2672" s="0" t="n">
        <f aca="false">VLOOKUP($D2672,metadata!$B$2:$S$500,14,0)</f>
        <v>41.429167</v>
      </c>
      <c r="R2672" s="0" t="n">
        <f aca="false">VLOOKUP($D2672,metadata!$B$2:$S$500,15,0)</f>
        <v>140.111111</v>
      </c>
      <c r="S2672" s="0" t="str">
        <f aca="false">VLOOKUP($D2672,metadata!$B$2:$S$500,16,0)</f>
        <v/>
      </c>
      <c r="T2672" s="0" t="n">
        <f aca="false">VLOOKUP($D2672,metadata!$B$2:$S$500,17,0)</f>
        <v>20</v>
      </c>
      <c r="U2672" s="0" t="str">
        <f aca="false">VLOOKUP($D2672,metadata!$B$2:$S$500,18,0)</f>
        <v/>
      </c>
      <c r="V2672" s="0" t="n">
        <f aca="false">VLOOKUP($D2672,metadata!$B$2:$Z$500,19,0)</f>
        <v>60</v>
      </c>
      <c r="W2672" s="0" t="str">
        <f aca="false">VLOOKUP($D2672,metadata!$B$2:$Z$500,20,0)</f>
        <v>global average</v>
      </c>
      <c r="X2672" s="0" t="str">
        <f aca="false">VLOOKUP($D2672,metadata!$B$2:$Z$500,21,0)</f>
        <v/>
      </c>
      <c r="Y2672" s="0" t="str">
        <f aca="false">VLOOKUP($D2672,metadata!$B$2:$Z$500,22,0)</f>
        <v/>
      </c>
      <c r="Z2672" s="0" t="str">
        <f aca="false">VLOOKUP($D2672,metadata!$B$2:$Z$500,23,0)</f>
        <v/>
      </c>
      <c r="AA2672" s="0" t="str">
        <f aca="false">VLOOKUP($D2672,metadata!$B$2:$Z$500,24,0)</f>
        <v/>
      </c>
      <c r="AB2672" s="0" t="str">
        <f aca="false">VLOOKUP($D2672,metadata!$B$2:$Z$500,25,0)</f>
        <v/>
      </c>
      <c r="AF2672" s="0" t="n">
        <f aca="false">IF(AE2672="",V2672,AE2672)</f>
        <v>60</v>
      </c>
    </row>
    <row r="2673" customFormat="false" ht="13.8" hidden="true" customHeight="false" outlineLevel="0" collapsed="false">
      <c r="C2673" s="0" t="n">
        <v>2683</v>
      </c>
      <c r="D2673" s="3" t="str">
        <f aca="false">VLOOKUP(C2673,$A$1:$B$500,2)</f>
        <v>61-matsumae</v>
      </c>
      <c r="E2673" s="0" t="str">
        <f aca="false">VLOOKUP($D2673,metadata!$B$2:$S$451,2,0)</f>
        <v>ichijo, N</v>
      </c>
      <c r="F2673" s="0" t="str">
        <f aca="false">VLOOKUP($D2673,metadata!$B$2:$S$500,3,0)</f>
        <v>DISJUNCTIVE CLINE OF CRITICAL PHOTOPERIOD IN THE REPRODUCTIVE DIAPAUSE OF DROSOPHILA LACERTOSA</v>
      </c>
      <c r="G2673" s="0" t="str">
        <f aca="false">VLOOKUP($D2673,metadata!$B$2:$S$500,4,0)</f>
        <v>http://onlinelibrary.wiley.com/doi/10.1111/j.1558-5646.1986.tb00482.x/epdf</v>
      </c>
      <c r="H2673" s="0" t="str">
        <f aca="false">VLOOKUP($D2673,metadata!$B$2:$S$500,5,0)</f>
        <v>y-ask</v>
      </c>
      <c r="I2673" s="0" t="str">
        <f aca="false">VLOOKUP($D2673,metadata!$B$2:$S$500,6,0)</f>
        <v>a</v>
      </c>
      <c r="J2673" s="0" t="str">
        <f aca="false">VLOOKUP($D2673,metadata!$B$2:$S$500,7,0)</f>
        <v>i</v>
      </c>
      <c r="K2673" s="0" t="n">
        <f aca="false">VLOOKUP($D2673,metadata!$B$2:$S$500,8,0)</f>
        <v>13</v>
      </c>
      <c r="L2673" s="0" t="n">
        <f aca="false">VLOOKUP($D2673,metadata!$B$2:$S$500,9,0)</f>
        <v>7</v>
      </c>
      <c r="M2673" s="0" t="str">
        <f aca="false">VLOOKUP($D2673,metadata!$B$2:$S$500,10,0)</f>
        <v/>
      </c>
      <c r="N2673" s="0" t="str">
        <f aca="false">VLOOKUP($D2673,metadata!$B$2:$S$500,11,0)</f>
        <v>Drosophila lacertosa</v>
      </c>
      <c r="O2673" s="0" t="str">
        <f aca="false">VLOOKUP($D2673,metadata!$B$2:$S$500,12,0)</f>
        <v>diptera</v>
      </c>
      <c r="P2673" s="0" t="str">
        <f aca="false">VLOOKUP($D2673,metadata!$B$2:$S$500,13,0)</f>
        <v>matsumae</v>
      </c>
      <c r="Q2673" s="0" t="n">
        <f aca="false">VLOOKUP($D2673,metadata!$B$2:$S$500,14,0)</f>
        <v>41.429167</v>
      </c>
      <c r="R2673" s="0" t="n">
        <f aca="false">VLOOKUP($D2673,metadata!$B$2:$S$500,15,0)</f>
        <v>140.111111</v>
      </c>
      <c r="S2673" s="0" t="str">
        <f aca="false">VLOOKUP($D2673,metadata!$B$2:$S$500,16,0)</f>
        <v/>
      </c>
      <c r="T2673" s="0" t="n">
        <f aca="false">VLOOKUP($D2673,metadata!$B$2:$S$500,17,0)</f>
        <v>20</v>
      </c>
      <c r="U2673" s="0" t="str">
        <f aca="false">VLOOKUP($D2673,metadata!$B$2:$S$500,18,0)</f>
        <v/>
      </c>
      <c r="V2673" s="0" t="n">
        <f aca="false">VLOOKUP($D2673,metadata!$B$2:$Z$500,19,0)</f>
        <v>60</v>
      </c>
      <c r="W2673" s="0" t="str">
        <f aca="false">VLOOKUP($D2673,metadata!$B$2:$Z$500,20,0)</f>
        <v>global average</v>
      </c>
      <c r="X2673" s="0" t="str">
        <f aca="false">VLOOKUP($D2673,metadata!$B$2:$Z$500,21,0)</f>
        <v/>
      </c>
      <c r="Y2673" s="0" t="str">
        <f aca="false">VLOOKUP($D2673,metadata!$B$2:$Z$500,22,0)</f>
        <v/>
      </c>
      <c r="Z2673" s="0" t="str">
        <f aca="false">VLOOKUP($D2673,metadata!$B$2:$Z$500,23,0)</f>
        <v/>
      </c>
      <c r="AA2673" s="0" t="str">
        <f aca="false">VLOOKUP($D2673,metadata!$B$2:$Z$500,24,0)</f>
        <v/>
      </c>
      <c r="AB2673" s="0" t="str">
        <f aca="false">VLOOKUP($D2673,metadata!$B$2:$Z$500,25,0)</f>
        <v/>
      </c>
      <c r="AF2673" s="0" t="n">
        <f aca="false">IF(AE2673="",V2673,AE2673)</f>
        <v>60</v>
      </c>
    </row>
    <row r="2674" customFormat="false" ht="13.8" hidden="true" customHeight="false" outlineLevel="0" collapsed="false">
      <c r="C2674" s="0" t="n">
        <v>2684</v>
      </c>
      <c r="D2674" s="3" t="str">
        <f aca="false">VLOOKUP(C2674,$A$1:$B$500,2)</f>
        <v>61-matsumae</v>
      </c>
      <c r="E2674" s="0" t="str">
        <f aca="false">VLOOKUP($D2674,metadata!$B$2:$S$451,2,0)</f>
        <v>ichijo, N</v>
      </c>
      <c r="F2674" s="0" t="str">
        <f aca="false">VLOOKUP($D2674,metadata!$B$2:$S$500,3,0)</f>
        <v>DISJUNCTIVE CLINE OF CRITICAL PHOTOPERIOD IN THE REPRODUCTIVE DIAPAUSE OF DROSOPHILA LACERTOSA</v>
      </c>
      <c r="G2674" s="0" t="str">
        <f aca="false">VLOOKUP($D2674,metadata!$B$2:$S$500,4,0)</f>
        <v>http://onlinelibrary.wiley.com/doi/10.1111/j.1558-5646.1986.tb00482.x/epdf</v>
      </c>
      <c r="H2674" s="0" t="str">
        <f aca="false">VLOOKUP($D2674,metadata!$B$2:$S$500,5,0)</f>
        <v>y-ask</v>
      </c>
      <c r="I2674" s="0" t="str">
        <f aca="false">VLOOKUP($D2674,metadata!$B$2:$S$500,6,0)</f>
        <v>a</v>
      </c>
      <c r="J2674" s="0" t="str">
        <f aca="false">VLOOKUP($D2674,metadata!$B$2:$S$500,7,0)</f>
        <v>i</v>
      </c>
      <c r="K2674" s="0" t="n">
        <f aca="false">VLOOKUP($D2674,metadata!$B$2:$S$500,8,0)</f>
        <v>13</v>
      </c>
      <c r="L2674" s="0" t="n">
        <f aca="false">VLOOKUP($D2674,metadata!$B$2:$S$500,9,0)</f>
        <v>7</v>
      </c>
      <c r="M2674" s="0" t="str">
        <f aca="false">VLOOKUP($D2674,metadata!$B$2:$S$500,10,0)</f>
        <v/>
      </c>
      <c r="N2674" s="0" t="str">
        <f aca="false">VLOOKUP($D2674,metadata!$B$2:$S$500,11,0)</f>
        <v>Drosophila lacertosa</v>
      </c>
      <c r="O2674" s="0" t="str">
        <f aca="false">VLOOKUP($D2674,metadata!$B$2:$S$500,12,0)</f>
        <v>diptera</v>
      </c>
      <c r="P2674" s="0" t="str">
        <f aca="false">VLOOKUP($D2674,metadata!$B$2:$S$500,13,0)</f>
        <v>matsumae</v>
      </c>
      <c r="Q2674" s="0" t="n">
        <f aca="false">VLOOKUP($D2674,metadata!$B$2:$S$500,14,0)</f>
        <v>41.429167</v>
      </c>
      <c r="R2674" s="0" t="n">
        <f aca="false">VLOOKUP($D2674,metadata!$B$2:$S$500,15,0)</f>
        <v>140.111111</v>
      </c>
      <c r="S2674" s="0" t="str">
        <f aca="false">VLOOKUP($D2674,metadata!$B$2:$S$500,16,0)</f>
        <v/>
      </c>
      <c r="T2674" s="0" t="n">
        <f aca="false">VLOOKUP($D2674,metadata!$B$2:$S$500,17,0)</f>
        <v>20</v>
      </c>
      <c r="U2674" s="0" t="str">
        <f aca="false">VLOOKUP($D2674,metadata!$B$2:$S$500,18,0)</f>
        <v/>
      </c>
      <c r="V2674" s="0" t="n">
        <f aca="false">VLOOKUP($D2674,metadata!$B$2:$Z$500,19,0)</f>
        <v>60</v>
      </c>
      <c r="W2674" s="0" t="str">
        <f aca="false">VLOOKUP($D2674,metadata!$B$2:$Z$500,20,0)</f>
        <v>global average</v>
      </c>
      <c r="X2674" s="0" t="str">
        <f aca="false">VLOOKUP($D2674,metadata!$B$2:$Z$500,21,0)</f>
        <v/>
      </c>
      <c r="Y2674" s="0" t="str">
        <f aca="false">VLOOKUP($D2674,metadata!$B$2:$Z$500,22,0)</f>
        <v/>
      </c>
      <c r="Z2674" s="0" t="str">
        <f aca="false">VLOOKUP($D2674,metadata!$B$2:$Z$500,23,0)</f>
        <v/>
      </c>
      <c r="AA2674" s="0" t="str">
        <f aca="false">VLOOKUP($D2674,metadata!$B$2:$Z$500,24,0)</f>
        <v/>
      </c>
      <c r="AB2674" s="0" t="str">
        <f aca="false">VLOOKUP($D2674,metadata!$B$2:$Z$500,25,0)</f>
        <v/>
      </c>
      <c r="AF2674" s="0" t="n">
        <f aca="false">IF(AE2674="",V2674,AE2674)</f>
        <v>60</v>
      </c>
    </row>
    <row r="2675" customFormat="false" ht="13.8" hidden="true" customHeight="false" outlineLevel="0" collapsed="false">
      <c r="C2675" s="0" t="n">
        <v>2685</v>
      </c>
      <c r="D2675" s="3" t="str">
        <f aca="false">VLOOKUP(C2675,$A$1:$B$500,2)</f>
        <v>61-matsumae</v>
      </c>
      <c r="E2675" s="0" t="str">
        <f aca="false">VLOOKUP($D2675,metadata!$B$2:$S$451,2,0)</f>
        <v>ichijo, N</v>
      </c>
      <c r="F2675" s="0" t="str">
        <f aca="false">VLOOKUP($D2675,metadata!$B$2:$S$500,3,0)</f>
        <v>DISJUNCTIVE CLINE OF CRITICAL PHOTOPERIOD IN THE REPRODUCTIVE DIAPAUSE OF DROSOPHILA LACERTOSA</v>
      </c>
      <c r="G2675" s="0" t="str">
        <f aca="false">VLOOKUP($D2675,metadata!$B$2:$S$500,4,0)</f>
        <v>http://onlinelibrary.wiley.com/doi/10.1111/j.1558-5646.1986.tb00482.x/epdf</v>
      </c>
      <c r="H2675" s="0" t="str">
        <f aca="false">VLOOKUP($D2675,metadata!$B$2:$S$500,5,0)</f>
        <v>y-ask</v>
      </c>
      <c r="I2675" s="0" t="str">
        <f aca="false">VLOOKUP($D2675,metadata!$B$2:$S$500,6,0)</f>
        <v>a</v>
      </c>
      <c r="J2675" s="0" t="str">
        <f aca="false">VLOOKUP($D2675,metadata!$B$2:$S$500,7,0)</f>
        <v>i</v>
      </c>
      <c r="K2675" s="0" t="n">
        <f aca="false">VLOOKUP($D2675,metadata!$B$2:$S$500,8,0)</f>
        <v>13</v>
      </c>
      <c r="L2675" s="0" t="n">
        <f aca="false">VLOOKUP($D2675,metadata!$B$2:$S$500,9,0)</f>
        <v>7</v>
      </c>
      <c r="M2675" s="0" t="str">
        <f aca="false">VLOOKUP($D2675,metadata!$B$2:$S$500,10,0)</f>
        <v/>
      </c>
      <c r="N2675" s="0" t="str">
        <f aca="false">VLOOKUP($D2675,metadata!$B$2:$S$500,11,0)</f>
        <v>Drosophila lacertosa</v>
      </c>
      <c r="O2675" s="0" t="str">
        <f aca="false">VLOOKUP($D2675,metadata!$B$2:$S$500,12,0)</f>
        <v>diptera</v>
      </c>
      <c r="P2675" s="0" t="str">
        <f aca="false">VLOOKUP($D2675,metadata!$B$2:$S$500,13,0)</f>
        <v>matsumae</v>
      </c>
      <c r="Q2675" s="0" t="n">
        <f aca="false">VLOOKUP($D2675,metadata!$B$2:$S$500,14,0)</f>
        <v>41.429167</v>
      </c>
      <c r="R2675" s="0" t="n">
        <f aca="false">VLOOKUP($D2675,metadata!$B$2:$S$500,15,0)</f>
        <v>140.111111</v>
      </c>
      <c r="S2675" s="0" t="str">
        <f aca="false">VLOOKUP($D2675,metadata!$B$2:$S$500,16,0)</f>
        <v/>
      </c>
      <c r="T2675" s="0" t="n">
        <f aca="false">VLOOKUP($D2675,metadata!$B$2:$S$500,17,0)</f>
        <v>20</v>
      </c>
      <c r="U2675" s="0" t="str">
        <f aca="false">VLOOKUP($D2675,metadata!$B$2:$S$500,18,0)</f>
        <v/>
      </c>
      <c r="V2675" s="0" t="n">
        <f aca="false">VLOOKUP($D2675,metadata!$B$2:$Z$500,19,0)</f>
        <v>60</v>
      </c>
      <c r="W2675" s="0" t="str">
        <f aca="false">VLOOKUP($D2675,metadata!$B$2:$Z$500,20,0)</f>
        <v>global average</v>
      </c>
      <c r="X2675" s="0" t="str">
        <f aca="false">VLOOKUP($D2675,metadata!$B$2:$Z$500,21,0)</f>
        <v/>
      </c>
      <c r="Y2675" s="0" t="str">
        <f aca="false">VLOOKUP($D2675,metadata!$B$2:$Z$500,22,0)</f>
        <v/>
      </c>
      <c r="Z2675" s="0" t="str">
        <f aca="false">VLOOKUP($D2675,metadata!$B$2:$Z$500,23,0)</f>
        <v/>
      </c>
      <c r="AA2675" s="0" t="str">
        <f aca="false">VLOOKUP($D2675,metadata!$B$2:$Z$500,24,0)</f>
        <v/>
      </c>
      <c r="AB2675" s="0" t="str">
        <f aca="false">VLOOKUP($D2675,metadata!$B$2:$Z$500,25,0)</f>
        <v/>
      </c>
      <c r="AF2675" s="0" t="n">
        <f aca="false">IF(AE2675="",V2675,AE2675)</f>
        <v>60</v>
      </c>
    </row>
    <row r="2676" customFormat="false" ht="13.8" hidden="true" customHeight="false" outlineLevel="0" collapsed="false">
      <c r="C2676" s="0" t="n">
        <v>2686</v>
      </c>
      <c r="D2676" s="3" t="str">
        <f aca="false">VLOOKUP(C2676,$A$1:$B$500,2)</f>
        <v>61-matsumae</v>
      </c>
      <c r="E2676" s="0" t="str">
        <f aca="false">VLOOKUP($D2676,metadata!$B$2:$S$451,2,0)</f>
        <v>ichijo, N</v>
      </c>
      <c r="F2676" s="0" t="str">
        <f aca="false">VLOOKUP($D2676,metadata!$B$2:$S$500,3,0)</f>
        <v>DISJUNCTIVE CLINE OF CRITICAL PHOTOPERIOD IN THE REPRODUCTIVE DIAPAUSE OF DROSOPHILA LACERTOSA</v>
      </c>
      <c r="G2676" s="0" t="str">
        <f aca="false">VLOOKUP($D2676,metadata!$B$2:$S$500,4,0)</f>
        <v>http://onlinelibrary.wiley.com/doi/10.1111/j.1558-5646.1986.tb00482.x/epdf</v>
      </c>
      <c r="H2676" s="0" t="str">
        <f aca="false">VLOOKUP($D2676,metadata!$B$2:$S$500,5,0)</f>
        <v>y-ask</v>
      </c>
      <c r="I2676" s="0" t="str">
        <f aca="false">VLOOKUP($D2676,metadata!$B$2:$S$500,6,0)</f>
        <v>a</v>
      </c>
      <c r="J2676" s="0" t="str">
        <f aca="false">VLOOKUP($D2676,metadata!$B$2:$S$500,7,0)</f>
        <v>i</v>
      </c>
      <c r="K2676" s="0" t="n">
        <f aca="false">VLOOKUP($D2676,metadata!$B$2:$S$500,8,0)</f>
        <v>13</v>
      </c>
      <c r="L2676" s="0" t="n">
        <f aca="false">VLOOKUP($D2676,metadata!$B$2:$S$500,9,0)</f>
        <v>7</v>
      </c>
      <c r="M2676" s="0" t="str">
        <f aca="false">VLOOKUP($D2676,metadata!$B$2:$S$500,10,0)</f>
        <v/>
      </c>
      <c r="N2676" s="0" t="str">
        <f aca="false">VLOOKUP($D2676,metadata!$B$2:$S$500,11,0)</f>
        <v>Drosophila lacertosa</v>
      </c>
      <c r="O2676" s="0" t="str">
        <f aca="false">VLOOKUP($D2676,metadata!$B$2:$S$500,12,0)</f>
        <v>diptera</v>
      </c>
      <c r="P2676" s="0" t="str">
        <f aca="false">VLOOKUP($D2676,metadata!$B$2:$S$500,13,0)</f>
        <v>matsumae</v>
      </c>
      <c r="Q2676" s="0" t="n">
        <f aca="false">VLOOKUP($D2676,metadata!$B$2:$S$500,14,0)</f>
        <v>41.429167</v>
      </c>
      <c r="R2676" s="0" t="n">
        <f aca="false">VLOOKUP($D2676,metadata!$B$2:$S$500,15,0)</f>
        <v>140.111111</v>
      </c>
      <c r="S2676" s="0" t="str">
        <f aca="false">VLOOKUP($D2676,metadata!$B$2:$S$500,16,0)</f>
        <v/>
      </c>
      <c r="T2676" s="0" t="n">
        <f aca="false">VLOOKUP($D2676,metadata!$B$2:$S$500,17,0)</f>
        <v>20</v>
      </c>
      <c r="U2676" s="0" t="str">
        <f aca="false">VLOOKUP($D2676,metadata!$B$2:$S$500,18,0)</f>
        <v/>
      </c>
      <c r="V2676" s="0" t="n">
        <f aca="false">VLOOKUP($D2676,metadata!$B$2:$Z$500,19,0)</f>
        <v>60</v>
      </c>
      <c r="W2676" s="0" t="str">
        <f aca="false">VLOOKUP($D2676,metadata!$B$2:$Z$500,20,0)</f>
        <v>global average</v>
      </c>
      <c r="X2676" s="0" t="str">
        <f aca="false">VLOOKUP($D2676,metadata!$B$2:$Z$500,21,0)</f>
        <v/>
      </c>
      <c r="Y2676" s="0" t="str">
        <f aca="false">VLOOKUP($D2676,metadata!$B$2:$Z$500,22,0)</f>
        <v/>
      </c>
      <c r="Z2676" s="0" t="str">
        <f aca="false">VLOOKUP($D2676,metadata!$B$2:$Z$500,23,0)</f>
        <v/>
      </c>
      <c r="AA2676" s="0" t="str">
        <f aca="false">VLOOKUP($D2676,metadata!$B$2:$Z$500,24,0)</f>
        <v/>
      </c>
      <c r="AB2676" s="0" t="str">
        <f aca="false">VLOOKUP($D2676,metadata!$B$2:$Z$500,25,0)</f>
        <v/>
      </c>
      <c r="AF2676" s="0" t="n">
        <f aca="false">IF(AE2676="",V2676,AE2676)</f>
        <v>60</v>
      </c>
    </row>
    <row r="2677" customFormat="false" ht="13.8" hidden="true" customHeight="false" outlineLevel="0" collapsed="false">
      <c r="C2677" s="0" t="n">
        <v>2687</v>
      </c>
      <c r="D2677" s="3" t="str">
        <f aca="false">VLOOKUP(C2677,$A$1:$B$500,2)</f>
        <v>61-Oma</v>
      </c>
      <c r="E2677" s="0" t="str">
        <f aca="false">VLOOKUP($D2677,metadata!$B$2:$S$451,2,0)</f>
        <v>ichijo, N</v>
      </c>
      <c r="F2677" s="0" t="str">
        <f aca="false">VLOOKUP($D2677,metadata!$B$2:$S$500,3,0)</f>
        <v>DISJUNCTIVE CLINE OF CRITICAL PHOTOPERIOD IN THE REPRODUCTIVE DIAPAUSE OF DROSOPHILA LACERTOSA</v>
      </c>
      <c r="G2677" s="0" t="str">
        <f aca="false">VLOOKUP($D2677,metadata!$B$2:$S$500,4,0)</f>
        <v>http://onlinelibrary.wiley.com/doi/10.1111/j.1558-5646.1986.tb00482.x/epdf</v>
      </c>
      <c r="H2677" s="0" t="str">
        <f aca="false">VLOOKUP($D2677,metadata!$B$2:$S$500,5,0)</f>
        <v>y-ask</v>
      </c>
      <c r="I2677" s="0" t="str">
        <f aca="false">VLOOKUP($D2677,metadata!$B$2:$S$500,6,0)</f>
        <v>a</v>
      </c>
      <c r="J2677" s="0" t="str">
        <f aca="false">VLOOKUP($D2677,metadata!$B$2:$S$500,7,0)</f>
        <v>i</v>
      </c>
      <c r="K2677" s="0" t="n">
        <f aca="false">VLOOKUP($D2677,metadata!$B$2:$S$500,8,0)</f>
        <v>13</v>
      </c>
      <c r="L2677" s="0" t="n">
        <f aca="false">VLOOKUP($D2677,metadata!$B$2:$S$500,9,0)</f>
        <v>7</v>
      </c>
      <c r="M2677" s="0" t="str">
        <f aca="false">VLOOKUP($D2677,metadata!$B$2:$S$500,10,0)</f>
        <v/>
      </c>
      <c r="N2677" s="0" t="str">
        <f aca="false">VLOOKUP($D2677,metadata!$B$2:$S$500,11,0)</f>
        <v>Drosophila lacertosa</v>
      </c>
      <c r="O2677" s="0" t="str">
        <f aca="false">VLOOKUP($D2677,metadata!$B$2:$S$500,12,0)</f>
        <v>diptera</v>
      </c>
      <c r="P2677" s="0" t="str">
        <f aca="false">VLOOKUP($D2677,metadata!$B$2:$S$500,13,0)</f>
        <v>Oma</v>
      </c>
      <c r="Q2677" s="0" t="n">
        <f aca="false">VLOOKUP($D2677,metadata!$B$2:$S$500,14,0)</f>
        <v>41.52675</v>
      </c>
      <c r="R2677" s="0" t="n">
        <f aca="false">VLOOKUP($D2677,metadata!$B$2:$S$500,15,0)</f>
        <v>140.907333</v>
      </c>
      <c r="S2677" s="0" t="str">
        <f aca="false">VLOOKUP($D2677,metadata!$B$2:$S$500,16,0)</f>
        <v/>
      </c>
      <c r="T2677" s="0" t="n">
        <f aca="false">VLOOKUP($D2677,metadata!$B$2:$S$500,17,0)</f>
        <v>30</v>
      </c>
      <c r="U2677" s="0" t="str">
        <f aca="false">VLOOKUP($D2677,metadata!$B$2:$S$500,18,0)</f>
        <v/>
      </c>
      <c r="V2677" s="0" t="n">
        <f aca="false">VLOOKUP($D2677,metadata!$B$2:$Z$500,19,0)</f>
        <v>60</v>
      </c>
      <c r="W2677" s="0" t="str">
        <f aca="false">VLOOKUP($D2677,metadata!$B$2:$Z$500,20,0)</f>
        <v>global average</v>
      </c>
      <c r="X2677" s="0" t="str">
        <f aca="false">VLOOKUP($D2677,metadata!$B$2:$Z$500,21,0)</f>
        <v/>
      </c>
      <c r="Y2677" s="0" t="str">
        <f aca="false">VLOOKUP($D2677,metadata!$B$2:$Z$500,22,0)</f>
        <v/>
      </c>
      <c r="Z2677" s="0" t="str">
        <f aca="false">VLOOKUP($D2677,metadata!$B$2:$Z$500,23,0)</f>
        <v/>
      </c>
      <c r="AA2677" s="0" t="str">
        <f aca="false">VLOOKUP($D2677,metadata!$B$2:$Z$500,24,0)</f>
        <v/>
      </c>
      <c r="AB2677" s="0" t="str">
        <f aca="false">VLOOKUP($D2677,metadata!$B$2:$Z$500,25,0)</f>
        <v/>
      </c>
      <c r="AF2677" s="0" t="n">
        <f aca="false">IF(AE2677="",V2677,AE2677)</f>
        <v>60</v>
      </c>
    </row>
    <row r="2678" customFormat="false" ht="13.8" hidden="true" customHeight="false" outlineLevel="0" collapsed="false">
      <c r="C2678" s="0" t="n">
        <v>2688</v>
      </c>
      <c r="D2678" s="3" t="str">
        <f aca="false">VLOOKUP(C2678,$A$1:$B$500,2)</f>
        <v>61-Oma</v>
      </c>
      <c r="E2678" s="0" t="str">
        <f aca="false">VLOOKUP($D2678,metadata!$B$2:$S$451,2,0)</f>
        <v>ichijo, N</v>
      </c>
      <c r="F2678" s="0" t="str">
        <f aca="false">VLOOKUP($D2678,metadata!$B$2:$S$500,3,0)</f>
        <v>DISJUNCTIVE CLINE OF CRITICAL PHOTOPERIOD IN THE REPRODUCTIVE DIAPAUSE OF DROSOPHILA LACERTOSA</v>
      </c>
      <c r="G2678" s="0" t="str">
        <f aca="false">VLOOKUP($D2678,metadata!$B$2:$S$500,4,0)</f>
        <v>http://onlinelibrary.wiley.com/doi/10.1111/j.1558-5646.1986.tb00482.x/epdf</v>
      </c>
      <c r="H2678" s="0" t="str">
        <f aca="false">VLOOKUP($D2678,metadata!$B$2:$S$500,5,0)</f>
        <v>y-ask</v>
      </c>
      <c r="I2678" s="0" t="str">
        <f aca="false">VLOOKUP($D2678,metadata!$B$2:$S$500,6,0)</f>
        <v>a</v>
      </c>
      <c r="J2678" s="0" t="str">
        <f aca="false">VLOOKUP($D2678,metadata!$B$2:$S$500,7,0)</f>
        <v>i</v>
      </c>
      <c r="K2678" s="0" t="n">
        <f aca="false">VLOOKUP($D2678,metadata!$B$2:$S$500,8,0)</f>
        <v>13</v>
      </c>
      <c r="L2678" s="0" t="n">
        <f aca="false">VLOOKUP($D2678,metadata!$B$2:$S$500,9,0)</f>
        <v>7</v>
      </c>
      <c r="M2678" s="0" t="str">
        <f aca="false">VLOOKUP($D2678,metadata!$B$2:$S$500,10,0)</f>
        <v/>
      </c>
      <c r="N2678" s="0" t="str">
        <f aca="false">VLOOKUP($D2678,metadata!$B$2:$S$500,11,0)</f>
        <v>Drosophila lacertosa</v>
      </c>
      <c r="O2678" s="0" t="str">
        <f aca="false">VLOOKUP($D2678,metadata!$B$2:$S$500,12,0)</f>
        <v>diptera</v>
      </c>
      <c r="P2678" s="0" t="str">
        <f aca="false">VLOOKUP($D2678,metadata!$B$2:$S$500,13,0)</f>
        <v>Oma</v>
      </c>
      <c r="Q2678" s="0" t="n">
        <f aca="false">VLOOKUP($D2678,metadata!$B$2:$S$500,14,0)</f>
        <v>41.52675</v>
      </c>
      <c r="R2678" s="0" t="n">
        <f aca="false">VLOOKUP($D2678,metadata!$B$2:$S$500,15,0)</f>
        <v>140.907333</v>
      </c>
      <c r="S2678" s="0" t="str">
        <f aca="false">VLOOKUP($D2678,metadata!$B$2:$S$500,16,0)</f>
        <v/>
      </c>
      <c r="T2678" s="0" t="n">
        <f aca="false">VLOOKUP($D2678,metadata!$B$2:$S$500,17,0)</f>
        <v>30</v>
      </c>
      <c r="U2678" s="0" t="str">
        <f aca="false">VLOOKUP($D2678,metadata!$B$2:$S$500,18,0)</f>
        <v/>
      </c>
      <c r="V2678" s="0" t="n">
        <f aca="false">VLOOKUP($D2678,metadata!$B$2:$Z$500,19,0)</f>
        <v>60</v>
      </c>
      <c r="W2678" s="0" t="str">
        <f aca="false">VLOOKUP($D2678,metadata!$B$2:$Z$500,20,0)</f>
        <v>global average</v>
      </c>
      <c r="X2678" s="0" t="str">
        <f aca="false">VLOOKUP($D2678,metadata!$B$2:$Z$500,21,0)</f>
        <v/>
      </c>
      <c r="Y2678" s="0" t="str">
        <f aca="false">VLOOKUP($D2678,metadata!$B$2:$Z$500,22,0)</f>
        <v/>
      </c>
      <c r="Z2678" s="0" t="str">
        <f aca="false">VLOOKUP($D2678,metadata!$B$2:$Z$500,23,0)</f>
        <v/>
      </c>
      <c r="AA2678" s="0" t="str">
        <f aca="false">VLOOKUP($D2678,metadata!$B$2:$Z$500,24,0)</f>
        <v/>
      </c>
      <c r="AB2678" s="0" t="str">
        <f aca="false">VLOOKUP($D2678,metadata!$B$2:$Z$500,25,0)</f>
        <v/>
      </c>
      <c r="AF2678" s="0" t="n">
        <f aca="false">IF(AE2678="",V2678,AE2678)</f>
        <v>60</v>
      </c>
    </row>
    <row r="2679" customFormat="false" ht="13.8" hidden="true" customHeight="false" outlineLevel="0" collapsed="false">
      <c r="C2679" s="0" t="n">
        <v>2689</v>
      </c>
      <c r="D2679" s="3" t="str">
        <f aca="false">VLOOKUP(C2679,$A$1:$B$500,2)</f>
        <v>61-Oma</v>
      </c>
      <c r="E2679" s="0" t="str">
        <f aca="false">VLOOKUP($D2679,metadata!$B$2:$S$451,2,0)</f>
        <v>ichijo, N</v>
      </c>
      <c r="F2679" s="0" t="str">
        <f aca="false">VLOOKUP($D2679,metadata!$B$2:$S$500,3,0)</f>
        <v>DISJUNCTIVE CLINE OF CRITICAL PHOTOPERIOD IN THE REPRODUCTIVE DIAPAUSE OF DROSOPHILA LACERTOSA</v>
      </c>
      <c r="G2679" s="0" t="str">
        <f aca="false">VLOOKUP($D2679,metadata!$B$2:$S$500,4,0)</f>
        <v>http://onlinelibrary.wiley.com/doi/10.1111/j.1558-5646.1986.tb00482.x/epdf</v>
      </c>
      <c r="H2679" s="0" t="str">
        <f aca="false">VLOOKUP($D2679,metadata!$B$2:$S$500,5,0)</f>
        <v>y-ask</v>
      </c>
      <c r="I2679" s="0" t="str">
        <f aca="false">VLOOKUP($D2679,metadata!$B$2:$S$500,6,0)</f>
        <v>a</v>
      </c>
      <c r="J2679" s="0" t="str">
        <f aca="false">VLOOKUP($D2679,metadata!$B$2:$S$500,7,0)</f>
        <v>i</v>
      </c>
      <c r="K2679" s="0" t="n">
        <f aca="false">VLOOKUP($D2679,metadata!$B$2:$S$500,8,0)</f>
        <v>13</v>
      </c>
      <c r="L2679" s="0" t="n">
        <f aca="false">VLOOKUP($D2679,metadata!$B$2:$S$500,9,0)</f>
        <v>7</v>
      </c>
      <c r="M2679" s="0" t="str">
        <f aca="false">VLOOKUP($D2679,metadata!$B$2:$S$500,10,0)</f>
        <v/>
      </c>
      <c r="N2679" s="0" t="str">
        <f aca="false">VLOOKUP($D2679,metadata!$B$2:$S$500,11,0)</f>
        <v>Drosophila lacertosa</v>
      </c>
      <c r="O2679" s="0" t="str">
        <f aca="false">VLOOKUP($D2679,metadata!$B$2:$S$500,12,0)</f>
        <v>diptera</v>
      </c>
      <c r="P2679" s="0" t="str">
        <f aca="false">VLOOKUP($D2679,metadata!$B$2:$S$500,13,0)</f>
        <v>Oma</v>
      </c>
      <c r="Q2679" s="0" t="n">
        <f aca="false">VLOOKUP($D2679,metadata!$B$2:$S$500,14,0)</f>
        <v>41.52675</v>
      </c>
      <c r="R2679" s="0" t="n">
        <f aca="false">VLOOKUP($D2679,metadata!$B$2:$S$500,15,0)</f>
        <v>140.907333</v>
      </c>
      <c r="S2679" s="0" t="str">
        <f aca="false">VLOOKUP($D2679,metadata!$B$2:$S$500,16,0)</f>
        <v/>
      </c>
      <c r="T2679" s="0" t="n">
        <f aca="false">VLOOKUP($D2679,metadata!$B$2:$S$500,17,0)</f>
        <v>30</v>
      </c>
      <c r="U2679" s="0" t="str">
        <f aca="false">VLOOKUP($D2679,metadata!$B$2:$S$500,18,0)</f>
        <v/>
      </c>
      <c r="V2679" s="0" t="n">
        <f aca="false">VLOOKUP($D2679,metadata!$B$2:$Z$500,19,0)</f>
        <v>60</v>
      </c>
      <c r="W2679" s="0" t="str">
        <f aca="false">VLOOKUP($D2679,metadata!$B$2:$Z$500,20,0)</f>
        <v>global average</v>
      </c>
      <c r="X2679" s="0" t="str">
        <f aca="false">VLOOKUP($D2679,metadata!$B$2:$Z$500,21,0)</f>
        <v/>
      </c>
      <c r="Y2679" s="0" t="str">
        <f aca="false">VLOOKUP($D2679,metadata!$B$2:$Z$500,22,0)</f>
        <v/>
      </c>
      <c r="Z2679" s="0" t="str">
        <f aca="false">VLOOKUP($D2679,metadata!$B$2:$Z$500,23,0)</f>
        <v/>
      </c>
      <c r="AA2679" s="0" t="str">
        <f aca="false">VLOOKUP($D2679,metadata!$B$2:$Z$500,24,0)</f>
        <v/>
      </c>
      <c r="AB2679" s="0" t="str">
        <f aca="false">VLOOKUP($D2679,metadata!$B$2:$Z$500,25,0)</f>
        <v/>
      </c>
      <c r="AF2679" s="0" t="n">
        <f aca="false">IF(AE2679="",V2679,AE2679)</f>
        <v>60</v>
      </c>
    </row>
    <row r="2680" customFormat="false" ht="13.8" hidden="true" customHeight="false" outlineLevel="0" collapsed="false">
      <c r="C2680" s="0" t="n">
        <v>2690</v>
      </c>
      <c r="D2680" s="3" t="str">
        <f aca="false">VLOOKUP(C2680,$A$1:$B$500,2)</f>
        <v>61-Oma</v>
      </c>
      <c r="E2680" s="0" t="str">
        <f aca="false">VLOOKUP($D2680,metadata!$B$2:$S$451,2,0)</f>
        <v>ichijo, N</v>
      </c>
      <c r="F2680" s="0" t="str">
        <f aca="false">VLOOKUP($D2680,metadata!$B$2:$S$500,3,0)</f>
        <v>DISJUNCTIVE CLINE OF CRITICAL PHOTOPERIOD IN THE REPRODUCTIVE DIAPAUSE OF DROSOPHILA LACERTOSA</v>
      </c>
      <c r="G2680" s="0" t="str">
        <f aca="false">VLOOKUP($D2680,metadata!$B$2:$S$500,4,0)</f>
        <v>http://onlinelibrary.wiley.com/doi/10.1111/j.1558-5646.1986.tb00482.x/epdf</v>
      </c>
      <c r="H2680" s="0" t="str">
        <f aca="false">VLOOKUP($D2680,metadata!$B$2:$S$500,5,0)</f>
        <v>y-ask</v>
      </c>
      <c r="I2680" s="0" t="str">
        <f aca="false">VLOOKUP($D2680,metadata!$B$2:$S$500,6,0)</f>
        <v>a</v>
      </c>
      <c r="J2680" s="0" t="str">
        <f aca="false">VLOOKUP($D2680,metadata!$B$2:$S$500,7,0)</f>
        <v>i</v>
      </c>
      <c r="K2680" s="0" t="n">
        <f aca="false">VLOOKUP($D2680,metadata!$B$2:$S$500,8,0)</f>
        <v>13</v>
      </c>
      <c r="L2680" s="0" t="n">
        <f aca="false">VLOOKUP($D2680,metadata!$B$2:$S$500,9,0)</f>
        <v>7</v>
      </c>
      <c r="M2680" s="0" t="str">
        <f aca="false">VLOOKUP($D2680,metadata!$B$2:$S$500,10,0)</f>
        <v/>
      </c>
      <c r="N2680" s="0" t="str">
        <f aca="false">VLOOKUP($D2680,metadata!$B$2:$S$500,11,0)</f>
        <v>Drosophila lacertosa</v>
      </c>
      <c r="O2680" s="0" t="str">
        <f aca="false">VLOOKUP($D2680,metadata!$B$2:$S$500,12,0)</f>
        <v>diptera</v>
      </c>
      <c r="P2680" s="0" t="str">
        <f aca="false">VLOOKUP($D2680,metadata!$B$2:$S$500,13,0)</f>
        <v>Oma</v>
      </c>
      <c r="Q2680" s="0" t="n">
        <f aca="false">VLOOKUP($D2680,metadata!$B$2:$S$500,14,0)</f>
        <v>41.52675</v>
      </c>
      <c r="R2680" s="0" t="n">
        <f aca="false">VLOOKUP($D2680,metadata!$B$2:$S$500,15,0)</f>
        <v>140.907333</v>
      </c>
      <c r="S2680" s="0" t="str">
        <f aca="false">VLOOKUP($D2680,metadata!$B$2:$S$500,16,0)</f>
        <v/>
      </c>
      <c r="T2680" s="0" t="n">
        <f aca="false">VLOOKUP($D2680,metadata!$B$2:$S$500,17,0)</f>
        <v>30</v>
      </c>
      <c r="U2680" s="0" t="str">
        <f aca="false">VLOOKUP($D2680,metadata!$B$2:$S$500,18,0)</f>
        <v/>
      </c>
      <c r="V2680" s="0" t="n">
        <f aca="false">VLOOKUP($D2680,metadata!$B$2:$Z$500,19,0)</f>
        <v>60</v>
      </c>
      <c r="W2680" s="0" t="str">
        <f aca="false">VLOOKUP($D2680,metadata!$B$2:$Z$500,20,0)</f>
        <v>global average</v>
      </c>
      <c r="X2680" s="0" t="str">
        <f aca="false">VLOOKUP($D2680,metadata!$B$2:$Z$500,21,0)</f>
        <v/>
      </c>
      <c r="Y2680" s="0" t="str">
        <f aca="false">VLOOKUP($D2680,metadata!$B$2:$Z$500,22,0)</f>
        <v/>
      </c>
      <c r="Z2680" s="0" t="str">
        <f aca="false">VLOOKUP($D2680,metadata!$B$2:$Z$500,23,0)</f>
        <v/>
      </c>
      <c r="AA2680" s="0" t="str">
        <f aca="false">VLOOKUP($D2680,metadata!$B$2:$Z$500,24,0)</f>
        <v/>
      </c>
      <c r="AB2680" s="0" t="str">
        <f aca="false">VLOOKUP($D2680,metadata!$B$2:$Z$500,25,0)</f>
        <v/>
      </c>
      <c r="AF2680" s="0" t="n">
        <f aca="false">IF(AE2680="",V2680,AE2680)</f>
        <v>60</v>
      </c>
    </row>
    <row r="2681" customFormat="false" ht="13.8" hidden="true" customHeight="false" outlineLevel="0" collapsed="false">
      <c r="C2681" s="0" t="n">
        <v>2691</v>
      </c>
      <c r="D2681" s="3" t="str">
        <f aca="false">VLOOKUP(C2681,$A$1:$B$500,2)</f>
        <v>61-Oma</v>
      </c>
      <c r="E2681" s="0" t="str">
        <f aca="false">VLOOKUP($D2681,metadata!$B$2:$S$451,2,0)</f>
        <v>ichijo, N</v>
      </c>
      <c r="F2681" s="0" t="str">
        <f aca="false">VLOOKUP($D2681,metadata!$B$2:$S$500,3,0)</f>
        <v>DISJUNCTIVE CLINE OF CRITICAL PHOTOPERIOD IN THE REPRODUCTIVE DIAPAUSE OF DROSOPHILA LACERTOSA</v>
      </c>
      <c r="G2681" s="0" t="str">
        <f aca="false">VLOOKUP($D2681,metadata!$B$2:$S$500,4,0)</f>
        <v>http://onlinelibrary.wiley.com/doi/10.1111/j.1558-5646.1986.tb00482.x/epdf</v>
      </c>
      <c r="H2681" s="0" t="str">
        <f aca="false">VLOOKUP($D2681,metadata!$B$2:$S$500,5,0)</f>
        <v>y-ask</v>
      </c>
      <c r="I2681" s="0" t="str">
        <f aca="false">VLOOKUP($D2681,metadata!$B$2:$S$500,6,0)</f>
        <v>a</v>
      </c>
      <c r="J2681" s="0" t="str">
        <f aca="false">VLOOKUP($D2681,metadata!$B$2:$S$500,7,0)</f>
        <v>i</v>
      </c>
      <c r="K2681" s="0" t="n">
        <f aca="false">VLOOKUP($D2681,metadata!$B$2:$S$500,8,0)</f>
        <v>13</v>
      </c>
      <c r="L2681" s="0" t="n">
        <f aca="false">VLOOKUP($D2681,metadata!$B$2:$S$500,9,0)</f>
        <v>7</v>
      </c>
      <c r="M2681" s="0" t="str">
        <f aca="false">VLOOKUP($D2681,metadata!$B$2:$S$500,10,0)</f>
        <v/>
      </c>
      <c r="N2681" s="0" t="str">
        <f aca="false">VLOOKUP($D2681,metadata!$B$2:$S$500,11,0)</f>
        <v>Drosophila lacertosa</v>
      </c>
      <c r="O2681" s="0" t="str">
        <f aca="false">VLOOKUP($D2681,metadata!$B$2:$S$500,12,0)</f>
        <v>diptera</v>
      </c>
      <c r="P2681" s="0" t="str">
        <f aca="false">VLOOKUP($D2681,metadata!$B$2:$S$500,13,0)</f>
        <v>Oma</v>
      </c>
      <c r="Q2681" s="0" t="n">
        <f aca="false">VLOOKUP($D2681,metadata!$B$2:$S$500,14,0)</f>
        <v>41.52675</v>
      </c>
      <c r="R2681" s="0" t="n">
        <f aca="false">VLOOKUP($D2681,metadata!$B$2:$S$500,15,0)</f>
        <v>140.907333</v>
      </c>
      <c r="S2681" s="0" t="str">
        <f aca="false">VLOOKUP($D2681,metadata!$B$2:$S$500,16,0)</f>
        <v/>
      </c>
      <c r="T2681" s="0" t="n">
        <f aca="false">VLOOKUP($D2681,metadata!$B$2:$S$500,17,0)</f>
        <v>30</v>
      </c>
      <c r="U2681" s="0" t="str">
        <f aca="false">VLOOKUP($D2681,metadata!$B$2:$S$500,18,0)</f>
        <v/>
      </c>
      <c r="V2681" s="0" t="n">
        <f aca="false">VLOOKUP($D2681,metadata!$B$2:$Z$500,19,0)</f>
        <v>60</v>
      </c>
      <c r="W2681" s="0" t="str">
        <f aca="false">VLOOKUP($D2681,metadata!$B$2:$Z$500,20,0)</f>
        <v>global average</v>
      </c>
      <c r="X2681" s="0" t="str">
        <f aca="false">VLOOKUP($D2681,metadata!$B$2:$Z$500,21,0)</f>
        <v/>
      </c>
      <c r="Y2681" s="0" t="str">
        <f aca="false">VLOOKUP($D2681,metadata!$B$2:$Z$500,22,0)</f>
        <v/>
      </c>
      <c r="Z2681" s="0" t="str">
        <f aca="false">VLOOKUP($D2681,metadata!$B$2:$Z$500,23,0)</f>
        <v/>
      </c>
      <c r="AA2681" s="0" t="str">
        <f aca="false">VLOOKUP($D2681,metadata!$B$2:$Z$500,24,0)</f>
        <v/>
      </c>
      <c r="AB2681" s="0" t="str">
        <f aca="false">VLOOKUP($D2681,metadata!$B$2:$Z$500,25,0)</f>
        <v/>
      </c>
      <c r="AF2681" s="0" t="n">
        <f aca="false">IF(AE2681="",V2681,AE2681)</f>
        <v>60</v>
      </c>
    </row>
    <row r="2682" customFormat="false" ht="13.8" hidden="true" customHeight="false" outlineLevel="0" collapsed="false">
      <c r="C2682" s="0" t="n">
        <v>2692</v>
      </c>
      <c r="D2682" s="3" t="str">
        <f aca="false">VLOOKUP(C2682,$A$1:$B$500,2)</f>
        <v>61-Oma</v>
      </c>
      <c r="E2682" s="0" t="str">
        <f aca="false">VLOOKUP($D2682,metadata!$B$2:$S$451,2,0)</f>
        <v>ichijo, N</v>
      </c>
      <c r="F2682" s="0" t="str">
        <f aca="false">VLOOKUP($D2682,metadata!$B$2:$S$500,3,0)</f>
        <v>DISJUNCTIVE CLINE OF CRITICAL PHOTOPERIOD IN THE REPRODUCTIVE DIAPAUSE OF DROSOPHILA LACERTOSA</v>
      </c>
      <c r="G2682" s="0" t="str">
        <f aca="false">VLOOKUP($D2682,metadata!$B$2:$S$500,4,0)</f>
        <v>http://onlinelibrary.wiley.com/doi/10.1111/j.1558-5646.1986.tb00482.x/epdf</v>
      </c>
      <c r="H2682" s="0" t="str">
        <f aca="false">VLOOKUP($D2682,metadata!$B$2:$S$500,5,0)</f>
        <v>y-ask</v>
      </c>
      <c r="I2682" s="0" t="str">
        <f aca="false">VLOOKUP($D2682,metadata!$B$2:$S$500,6,0)</f>
        <v>a</v>
      </c>
      <c r="J2682" s="0" t="str">
        <f aca="false">VLOOKUP($D2682,metadata!$B$2:$S$500,7,0)</f>
        <v>i</v>
      </c>
      <c r="K2682" s="0" t="n">
        <f aca="false">VLOOKUP($D2682,metadata!$B$2:$S$500,8,0)</f>
        <v>13</v>
      </c>
      <c r="L2682" s="0" t="n">
        <f aca="false">VLOOKUP($D2682,metadata!$B$2:$S$500,9,0)</f>
        <v>7</v>
      </c>
      <c r="M2682" s="0" t="str">
        <f aca="false">VLOOKUP($D2682,metadata!$B$2:$S$500,10,0)</f>
        <v/>
      </c>
      <c r="N2682" s="0" t="str">
        <f aca="false">VLOOKUP($D2682,metadata!$B$2:$S$500,11,0)</f>
        <v>Drosophila lacertosa</v>
      </c>
      <c r="O2682" s="0" t="str">
        <f aca="false">VLOOKUP($D2682,metadata!$B$2:$S$500,12,0)</f>
        <v>diptera</v>
      </c>
      <c r="P2682" s="0" t="str">
        <f aca="false">VLOOKUP($D2682,metadata!$B$2:$S$500,13,0)</f>
        <v>Oma</v>
      </c>
      <c r="Q2682" s="0" t="n">
        <f aca="false">VLOOKUP($D2682,metadata!$B$2:$S$500,14,0)</f>
        <v>41.52675</v>
      </c>
      <c r="R2682" s="0" t="n">
        <f aca="false">VLOOKUP($D2682,metadata!$B$2:$S$500,15,0)</f>
        <v>140.907333</v>
      </c>
      <c r="S2682" s="0" t="str">
        <f aca="false">VLOOKUP($D2682,metadata!$B$2:$S$500,16,0)</f>
        <v/>
      </c>
      <c r="T2682" s="0" t="n">
        <f aca="false">VLOOKUP($D2682,metadata!$B$2:$S$500,17,0)</f>
        <v>30</v>
      </c>
      <c r="U2682" s="0" t="str">
        <f aca="false">VLOOKUP($D2682,metadata!$B$2:$S$500,18,0)</f>
        <v/>
      </c>
      <c r="V2682" s="0" t="n">
        <f aca="false">VLOOKUP($D2682,metadata!$B$2:$Z$500,19,0)</f>
        <v>60</v>
      </c>
      <c r="W2682" s="0" t="str">
        <f aca="false">VLOOKUP($D2682,metadata!$B$2:$Z$500,20,0)</f>
        <v>global average</v>
      </c>
      <c r="X2682" s="0" t="str">
        <f aca="false">VLOOKUP($D2682,metadata!$B$2:$Z$500,21,0)</f>
        <v/>
      </c>
      <c r="Y2682" s="0" t="str">
        <f aca="false">VLOOKUP($D2682,metadata!$B$2:$Z$500,22,0)</f>
        <v/>
      </c>
      <c r="Z2682" s="0" t="str">
        <f aca="false">VLOOKUP($D2682,metadata!$B$2:$Z$500,23,0)</f>
        <v/>
      </c>
      <c r="AA2682" s="0" t="str">
        <f aca="false">VLOOKUP($D2682,metadata!$B$2:$Z$500,24,0)</f>
        <v/>
      </c>
      <c r="AB2682" s="0" t="str">
        <f aca="false">VLOOKUP($D2682,metadata!$B$2:$Z$500,25,0)</f>
        <v/>
      </c>
      <c r="AF2682" s="0" t="n">
        <f aca="false">IF(AE2682="",V2682,AE2682)</f>
        <v>60</v>
      </c>
    </row>
    <row r="2683" customFormat="false" ht="13.8" hidden="true" customHeight="false" outlineLevel="0" collapsed="false">
      <c r="C2683" s="0" t="n">
        <v>2693</v>
      </c>
      <c r="D2683" s="3" t="str">
        <f aca="false">VLOOKUP(C2683,$A$1:$B$500,2)</f>
        <v>61-Oma</v>
      </c>
      <c r="E2683" s="0" t="str">
        <f aca="false">VLOOKUP($D2683,metadata!$B$2:$S$451,2,0)</f>
        <v>ichijo, N</v>
      </c>
      <c r="F2683" s="0" t="str">
        <f aca="false">VLOOKUP($D2683,metadata!$B$2:$S$500,3,0)</f>
        <v>DISJUNCTIVE CLINE OF CRITICAL PHOTOPERIOD IN THE REPRODUCTIVE DIAPAUSE OF DROSOPHILA LACERTOSA</v>
      </c>
      <c r="G2683" s="0" t="str">
        <f aca="false">VLOOKUP($D2683,metadata!$B$2:$S$500,4,0)</f>
        <v>http://onlinelibrary.wiley.com/doi/10.1111/j.1558-5646.1986.tb00482.x/epdf</v>
      </c>
      <c r="H2683" s="0" t="str">
        <f aca="false">VLOOKUP($D2683,metadata!$B$2:$S$500,5,0)</f>
        <v>y-ask</v>
      </c>
      <c r="I2683" s="0" t="str">
        <f aca="false">VLOOKUP($D2683,metadata!$B$2:$S$500,6,0)</f>
        <v>a</v>
      </c>
      <c r="J2683" s="0" t="str">
        <f aca="false">VLOOKUP($D2683,metadata!$B$2:$S$500,7,0)</f>
        <v>i</v>
      </c>
      <c r="K2683" s="0" t="n">
        <f aca="false">VLOOKUP($D2683,metadata!$B$2:$S$500,8,0)</f>
        <v>13</v>
      </c>
      <c r="L2683" s="0" t="n">
        <f aca="false">VLOOKUP($D2683,metadata!$B$2:$S$500,9,0)</f>
        <v>7</v>
      </c>
      <c r="M2683" s="0" t="str">
        <f aca="false">VLOOKUP($D2683,metadata!$B$2:$S$500,10,0)</f>
        <v/>
      </c>
      <c r="N2683" s="0" t="str">
        <f aca="false">VLOOKUP($D2683,metadata!$B$2:$S$500,11,0)</f>
        <v>Drosophila lacertosa</v>
      </c>
      <c r="O2683" s="0" t="str">
        <f aca="false">VLOOKUP($D2683,metadata!$B$2:$S$500,12,0)</f>
        <v>diptera</v>
      </c>
      <c r="P2683" s="0" t="str">
        <f aca="false">VLOOKUP($D2683,metadata!$B$2:$S$500,13,0)</f>
        <v>Oma</v>
      </c>
      <c r="Q2683" s="0" t="n">
        <f aca="false">VLOOKUP($D2683,metadata!$B$2:$S$500,14,0)</f>
        <v>41.52675</v>
      </c>
      <c r="R2683" s="0" t="n">
        <f aca="false">VLOOKUP($D2683,metadata!$B$2:$S$500,15,0)</f>
        <v>140.907333</v>
      </c>
      <c r="S2683" s="0" t="str">
        <f aca="false">VLOOKUP($D2683,metadata!$B$2:$S$500,16,0)</f>
        <v/>
      </c>
      <c r="T2683" s="0" t="n">
        <f aca="false">VLOOKUP($D2683,metadata!$B$2:$S$500,17,0)</f>
        <v>30</v>
      </c>
      <c r="U2683" s="0" t="str">
        <f aca="false">VLOOKUP($D2683,metadata!$B$2:$S$500,18,0)</f>
        <v/>
      </c>
      <c r="V2683" s="0" t="n">
        <f aca="false">VLOOKUP($D2683,metadata!$B$2:$Z$500,19,0)</f>
        <v>60</v>
      </c>
      <c r="W2683" s="0" t="str">
        <f aca="false">VLOOKUP($D2683,metadata!$B$2:$Z$500,20,0)</f>
        <v>global average</v>
      </c>
      <c r="X2683" s="0" t="str">
        <f aca="false">VLOOKUP($D2683,metadata!$B$2:$Z$500,21,0)</f>
        <v/>
      </c>
      <c r="Y2683" s="0" t="str">
        <f aca="false">VLOOKUP($D2683,metadata!$B$2:$Z$500,22,0)</f>
        <v/>
      </c>
      <c r="Z2683" s="0" t="str">
        <f aca="false">VLOOKUP($D2683,metadata!$B$2:$Z$500,23,0)</f>
        <v/>
      </c>
      <c r="AA2683" s="0" t="str">
        <f aca="false">VLOOKUP($D2683,metadata!$B$2:$Z$500,24,0)</f>
        <v/>
      </c>
      <c r="AB2683" s="0" t="str">
        <f aca="false">VLOOKUP($D2683,metadata!$B$2:$Z$500,25,0)</f>
        <v/>
      </c>
      <c r="AF2683" s="0" t="n">
        <f aca="false">IF(AE2683="",V2683,AE2683)</f>
        <v>60</v>
      </c>
    </row>
    <row r="2684" customFormat="false" ht="13.8" hidden="true" customHeight="false" outlineLevel="0" collapsed="false">
      <c r="C2684" s="0" t="n">
        <v>2694</v>
      </c>
      <c r="D2684" s="3" t="str">
        <f aca="false">VLOOKUP(C2684,$A$1:$B$500,2)</f>
        <v>61-Minmaya</v>
      </c>
      <c r="E2684" s="0" t="str">
        <f aca="false">VLOOKUP($D2684,metadata!$B$2:$S$451,2,0)</f>
        <v>ichijo, N</v>
      </c>
      <c r="F2684" s="0" t="str">
        <f aca="false">VLOOKUP($D2684,metadata!$B$2:$S$500,3,0)</f>
        <v>DISJUNCTIVE CLINE OF CRITICAL PHOTOPERIOD IN THE REPRODUCTIVE DIAPAUSE OF DROSOPHILA LACERTOSA</v>
      </c>
      <c r="G2684" s="0" t="str">
        <f aca="false">VLOOKUP($D2684,metadata!$B$2:$S$500,4,0)</f>
        <v>http://onlinelibrary.wiley.com/doi/10.1111/j.1558-5646.1986.tb00482.x/epdf</v>
      </c>
      <c r="H2684" s="0" t="str">
        <f aca="false">VLOOKUP($D2684,metadata!$B$2:$S$500,5,0)</f>
        <v>y-ask</v>
      </c>
      <c r="I2684" s="0" t="str">
        <f aca="false">VLOOKUP($D2684,metadata!$B$2:$S$500,6,0)</f>
        <v>a</v>
      </c>
      <c r="J2684" s="0" t="str">
        <f aca="false">VLOOKUP($D2684,metadata!$B$2:$S$500,7,0)</f>
        <v>i</v>
      </c>
      <c r="K2684" s="0" t="n">
        <f aca="false">VLOOKUP($D2684,metadata!$B$2:$S$500,8,0)</f>
        <v>13</v>
      </c>
      <c r="L2684" s="0" t="n">
        <f aca="false">VLOOKUP($D2684,metadata!$B$2:$S$500,9,0)</f>
        <v>7</v>
      </c>
      <c r="M2684" s="0" t="str">
        <f aca="false">VLOOKUP($D2684,metadata!$B$2:$S$500,10,0)</f>
        <v/>
      </c>
      <c r="N2684" s="0" t="str">
        <f aca="false">VLOOKUP($D2684,metadata!$B$2:$S$500,11,0)</f>
        <v>Drosophila lacertosa</v>
      </c>
      <c r="O2684" s="0" t="str">
        <f aca="false">VLOOKUP($D2684,metadata!$B$2:$S$500,12,0)</f>
        <v>diptera</v>
      </c>
      <c r="P2684" s="0" t="str">
        <f aca="false">VLOOKUP($D2684,metadata!$B$2:$S$500,13,0)</f>
        <v>Minmaya</v>
      </c>
      <c r="Q2684" s="0" t="n">
        <f aca="false">VLOOKUP($D2684,metadata!$B$2:$S$500,14,0)</f>
        <v>41.197028</v>
      </c>
      <c r="R2684" s="0" t="n">
        <f aca="false">VLOOKUP($D2684,metadata!$B$2:$S$500,15,0)</f>
        <v>140.429889</v>
      </c>
      <c r="S2684" s="0" t="str">
        <f aca="false">VLOOKUP($D2684,metadata!$B$2:$S$500,16,0)</f>
        <v/>
      </c>
      <c r="T2684" s="0" t="n">
        <f aca="false">VLOOKUP($D2684,metadata!$B$2:$S$500,17,0)</f>
        <v>20</v>
      </c>
      <c r="U2684" s="0" t="str">
        <f aca="false">VLOOKUP($D2684,metadata!$B$2:$S$500,18,0)</f>
        <v/>
      </c>
      <c r="V2684" s="0" t="n">
        <f aca="false">VLOOKUP($D2684,metadata!$B$2:$Z$500,19,0)</f>
        <v>60</v>
      </c>
      <c r="W2684" s="0" t="str">
        <f aca="false">VLOOKUP($D2684,metadata!$B$2:$Z$500,20,0)</f>
        <v>global average</v>
      </c>
      <c r="X2684" s="0" t="str">
        <f aca="false">VLOOKUP($D2684,metadata!$B$2:$Z$500,21,0)</f>
        <v/>
      </c>
      <c r="Y2684" s="0" t="str">
        <f aca="false">VLOOKUP($D2684,metadata!$B$2:$Z$500,22,0)</f>
        <v/>
      </c>
      <c r="Z2684" s="0" t="str">
        <f aca="false">VLOOKUP($D2684,metadata!$B$2:$Z$500,23,0)</f>
        <v/>
      </c>
      <c r="AA2684" s="0" t="str">
        <f aca="false">VLOOKUP($D2684,metadata!$B$2:$Z$500,24,0)</f>
        <v/>
      </c>
      <c r="AB2684" s="0" t="str">
        <f aca="false">VLOOKUP($D2684,metadata!$B$2:$Z$500,25,0)</f>
        <v/>
      </c>
      <c r="AF2684" s="0" t="n">
        <f aca="false">IF(AE2684="",V2684,AE2684)</f>
        <v>60</v>
      </c>
    </row>
    <row r="2685" customFormat="false" ht="13.8" hidden="true" customHeight="false" outlineLevel="0" collapsed="false">
      <c r="C2685" s="0" t="n">
        <v>2695</v>
      </c>
      <c r="D2685" s="3" t="str">
        <f aca="false">VLOOKUP(C2685,$A$1:$B$500,2)</f>
        <v>61-Minmaya</v>
      </c>
      <c r="E2685" s="0" t="str">
        <f aca="false">VLOOKUP($D2685,metadata!$B$2:$S$451,2,0)</f>
        <v>ichijo, N</v>
      </c>
      <c r="F2685" s="0" t="str">
        <f aca="false">VLOOKUP($D2685,metadata!$B$2:$S$500,3,0)</f>
        <v>DISJUNCTIVE CLINE OF CRITICAL PHOTOPERIOD IN THE REPRODUCTIVE DIAPAUSE OF DROSOPHILA LACERTOSA</v>
      </c>
      <c r="G2685" s="0" t="str">
        <f aca="false">VLOOKUP($D2685,metadata!$B$2:$S$500,4,0)</f>
        <v>http://onlinelibrary.wiley.com/doi/10.1111/j.1558-5646.1986.tb00482.x/epdf</v>
      </c>
      <c r="H2685" s="0" t="str">
        <f aca="false">VLOOKUP($D2685,metadata!$B$2:$S$500,5,0)</f>
        <v>y-ask</v>
      </c>
      <c r="I2685" s="0" t="str">
        <f aca="false">VLOOKUP($D2685,metadata!$B$2:$S$500,6,0)</f>
        <v>a</v>
      </c>
      <c r="J2685" s="0" t="str">
        <f aca="false">VLOOKUP($D2685,metadata!$B$2:$S$500,7,0)</f>
        <v>i</v>
      </c>
      <c r="K2685" s="0" t="n">
        <f aca="false">VLOOKUP($D2685,metadata!$B$2:$S$500,8,0)</f>
        <v>13</v>
      </c>
      <c r="L2685" s="0" t="n">
        <f aca="false">VLOOKUP($D2685,metadata!$B$2:$S$500,9,0)</f>
        <v>7</v>
      </c>
      <c r="M2685" s="0" t="str">
        <f aca="false">VLOOKUP($D2685,metadata!$B$2:$S$500,10,0)</f>
        <v/>
      </c>
      <c r="N2685" s="0" t="str">
        <f aca="false">VLOOKUP($D2685,metadata!$B$2:$S$500,11,0)</f>
        <v>Drosophila lacertosa</v>
      </c>
      <c r="O2685" s="0" t="str">
        <f aca="false">VLOOKUP($D2685,metadata!$B$2:$S$500,12,0)</f>
        <v>diptera</v>
      </c>
      <c r="P2685" s="0" t="str">
        <f aca="false">VLOOKUP($D2685,metadata!$B$2:$S$500,13,0)</f>
        <v>Minmaya</v>
      </c>
      <c r="Q2685" s="0" t="n">
        <f aca="false">VLOOKUP($D2685,metadata!$B$2:$S$500,14,0)</f>
        <v>41.197028</v>
      </c>
      <c r="R2685" s="0" t="n">
        <f aca="false">VLOOKUP($D2685,metadata!$B$2:$S$500,15,0)</f>
        <v>140.429889</v>
      </c>
      <c r="S2685" s="0" t="str">
        <f aca="false">VLOOKUP($D2685,metadata!$B$2:$S$500,16,0)</f>
        <v/>
      </c>
      <c r="T2685" s="0" t="n">
        <f aca="false">VLOOKUP($D2685,metadata!$B$2:$S$500,17,0)</f>
        <v>20</v>
      </c>
      <c r="U2685" s="0" t="str">
        <f aca="false">VLOOKUP($D2685,metadata!$B$2:$S$500,18,0)</f>
        <v/>
      </c>
      <c r="V2685" s="0" t="n">
        <f aca="false">VLOOKUP($D2685,metadata!$B$2:$Z$500,19,0)</f>
        <v>60</v>
      </c>
      <c r="W2685" s="0" t="str">
        <f aca="false">VLOOKUP($D2685,metadata!$B$2:$Z$500,20,0)</f>
        <v>global average</v>
      </c>
      <c r="X2685" s="0" t="str">
        <f aca="false">VLOOKUP($D2685,metadata!$B$2:$Z$500,21,0)</f>
        <v/>
      </c>
      <c r="Y2685" s="0" t="str">
        <f aca="false">VLOOKUP($D2685,metadata!$B$2:$Z$500,22,0)</f>
        <v/>
      </c>
      <c r="Z2685" s="0" t="str">
        <f aca="false">VLOOKUP($D2685,metadata!$B$2:$Z$500,23,0)</f>
        <v/>
      </c>
      <c r="AA2685" s="0" t="str">
        <f aca="false">VLOOKUP($D2685,metadata!$B$2:$Z$500,24,0)</f>
        <v/>
      </c>
      <c r="AB2685" s="0" t="str">
        <f aca="false">VLOOKUP($D2685,metadata!$B$2:$Z$500,25,0)</f>
        <v/>
      </c>
      <c r="AF2685" s="0" t="n">
        <f aca="false">IF(AE2685="",V2685,AE2685)</f>
        <v>60</v>
      </c>
    </row>
    <row r="2686" customFormat="false" ht="13.8" hidden="true" customHeight="false" outlineLevel="0" collapsed="false">
      <c r="C2686" s="0" t="n">
        <v>2696</v>
      </c>
      <c r="D2686" s="3" t="str">
        <f aca="false">VLOOKUP(C2686,$A$1:$B$500,2)</f>
        <v>61-Minmaya</v>
      </c>
      <c r="E2686" s="0" t="str">
        <f aca="false">VLOOKUP($D2686,metadata!$B$2:$S$451,2,0)</f>
        <v>ichijo, N</v>
      </c>
      <c r="F2686" s="0" t="str">
        <f aca="false">VLOOKUP($D2686,metadata!$B$2:$S$500,3,0)</f>
        <v>DISJUNCTIVE CLINE OF CRITICAL PHOTOPERIOD IN THE REPRODUCTIVE DIAPAUSE OF DROSOPHILA LACERTOSA</v>
      </c>
      <c r="G2686" s="0" t="str">
        <f aca="false">VLOOKUP($D2686,metadata!$B$2:$S$500,4,0)</f>
        <v>http://onlinelibrary.wiley.com/doi/10.1111/j.1558-5646.1986.tb00482.x/epdf</v>
      </c>
      <c r="H2686" s="0" t="str">
        <f aca="false">VLOOKUP($D2686,metadata!$B$2:$S$500,5,0)</f>
        <v>y-ask</v>
      </c>
      <c r="I2686" s="0" t="str">
        <f aca="false">VLOOKUP($D2686,metadata!$B$2:$S$500,6,0)</f>
        <v>a</v>
      </c>
      <c r="J2686" s="0" t="str">
        <f aca="false">VLOOKUP($D2686,metadata!$B$2:$S$500,7,0)</f>
        <v>i</v>
      </c>
      <c r="K2686" s="0" t="n">
        <f aca="false">VLOOKUP($D2686,metadata!$B$2:$S$500,8,0)</f>
        <v>13</v>
      </c>
      <c r="L2686" s="0" t="n">
        <f aca="false">VLOOKUP($D2686,metadata!$B$2:$S$500,9,0)</f>
        <v>7</v>
      </c>
      <c r="M2686" s="0" t="str">
        <f aca="false">VLOOKUP($D2686,metadata!$B$2:$S$500,10,0)</f>
        <v/>
      </c>
      <c r="N2686" s="0" t="str">
        <f aca="false">VLOOKUP($D2686,metadata!$B$2:$S$500,11,0)</f>
        <v>Drosophila lacertosa</v>
      </c>
      <c r="O2686" s="0" t="str">
        <f aca="false">VLOOKUP($D2686,metadata!$B$2:$S$500,12,0)</f>
        <v>diptera</v>
      </c>
      <c r="P2686" s="0" t="str">
        <f aca="false">VLOOKUP($D2686,metadata!$B$2:$S$500,13,0)</f>
        <v>Minmaya</v>
      </c>
      <c r="Q2686" s="0" t="n">
        <f aca="false">VLOOKUP($D2686,metadata!$B$2:$S$500,14,0)</f>
        <v>41.197028</v>
      </c>
      <c r="R2686" s="0" t="n">
        <f aca="false">VLOOKUP($D2686,metadata!$B$2:$S$500,15,0)</f>
        <v>140.429889</v>
      </c>
      <c r="S2686" s="0" t="str">
        <f aca="false">VLOOKUP($D2686,metadata!$B$2:$S$500,16,0)</f>
        <v/>
      </c>
      <c r="T2686" s="0" t="n">
        <f aca="false">VLOOKUP($D2686,metadata!$B$2:$S$500,17,0)</f>
        <v>20</v>
      </c>
      <c r="U2686" s="0" t="str">
        <f aca="false">VLOOKUP($D2686,metadata!$B$2:$S$500,18,0)</f>
        <v/>
      </c>
      <c r="V2686" s="0" t="n">
        <f aca="false">VLOOKUP($D2686,metadata!$B$2:$Z$500,19,0)</f>
        <v>60</v>
      </c>
      <c r="W2686" s="0" t="str">
        <f aca="false">VLOOKUP($D2686,metadata!$B$2:$Z$500,20,0)</f>
        <v>global average</v>
      </c>
      <c r="X2686" s="0" t="str">
        <f aca="false">VLOOKUP($D2686,metadata!$B$2:$Z$500,21,0)</f>
        <v/>
      </c>
      <c r="Y2686" s="0" t="str">
        <f aca="false">VLOOKUP($D2686,metadata!$B$2:$Z$500,22,0)</f>
        <v/>
      </c>
      <c r="Z2686" s="0" t="str">
        <f aca="false">VLOOKUP($D2686,metadata!$B$2:$Z$500,23,0)</f>
        <v/>
      </c>
      <c r="AA2686" s="0" t="str">
        <f aca="false">VLOOKUP($D2686,metadata!$B$2:$Z$500,24,0)</f>
        <v/>
      </c>
      <c r="AB2686" s="0" t="str">
        <f aca="false">VLOOKUP($D2686,metadata!$B$2:$Z$500,25,0)</f>
        <v/>
      </c>
      <c r="AF2686" s="0" t="n">
        <f aca="false">IF(AE2686="",V2686,AE2686)</f>
        <v>60</v>
      </c>
    </row>
    <row r="2687" customFormat="false" ht="13.8" hidden="true" customHeight="false" outlineLevel="0" collapsed="false">
      <c r="C2687" s="0" t="n">
        <v>2697</v>
      </c>
      <c r="D2687" s="3" t="str">
        <f aca="false">VLOOKUP(C2687,$A$1:$B$500,2)</f>
        <v>61-Minmaya</v>
      </c>
      <c r="E2687" s="0" t="str">
        <f aca="false">VLOOKUP($D2687,metadata!$B$2:$S$451,2,0)</f>
        <v>ichijo, N</v>
      </c>
      <c r="F2687" s="0" t="str">
        <f aca="false">VLOOKUP($D2687,metadata!$B$2:$S$500,3,0)</f>
        <v>DISJUNCTIVE CLINE OF CRITICAL PHOTOPERIOD IN THE REPRODUCTIVE DIAPAUSE OF DROSOPHILA LACERTOSA</v>
      </c>
      <c r="G2687" s="0" t="str">
        <f aca="false">VLOOKUP($D2687,metadata!$B$2:$S$500,4,0)</f>
        <v>http://onlinelibrary.wiley.com/doi/10.1111/j.1558-5646.1986.tb00482.x/epdf</v>
      </c>
      <c r="H2687" s="0" t="str">
        <f aca="false">VLOOKUP($D2687,metadata!$B$2:$S$500,5,0)</f>
        <v>y-ask</v>
      </c>
      <c r="I2687" s="0" t="str">
        <f aca="false">VLOOKUP($D2687,metadata!$B$2:$S$500,6,0)</f>
        <v>a</v>
      </c>
      <c r="J2687" s="0" t="str">
        <f aca="false">VLOOKUP($D2687,metadata!$B$2:$S$500,7,0)</f>
        <v>i</v>
      </c>
      <c r="K2687" s="0" t="n">
        <f aca="false">VLOOKUP($D2687,metadata!$B$2:$S$500,8,0)</f>
        <v>13</v>
      </c>
      <c r="L2687" s="0" t="n">
        <f aca="false">VLOOKUP($D2687,metadata!$B$2:$S$500,9,0)</f>
        <v>7</v>
      </c>
      <c r="M2687" s="0" t="str">
        <f aca="false">VLOOKUP($D2687,metadata!$B$2:$S$500,10,0)</f>
        <v/>
      </c>
      <c r="N2687" s="0" t="str">
        <f aca="false">VLOOKUP($D2687,metadata!$B$2:$S$500,11,0)</f>
        <v>Drosophila lacertosa</v>
      </c>
      <c r="O2687" s="0" t="str">
        <f aca="false">VLOOKUP($D2687,metadata!$B$2:$S$500,12,0)</f>
        <v>diptera</v>
      </c>
      <c r="P2687" s="0" t="str">
        <f aca="false">VLOOKUP($D2687,metadata!$B$2:$S$500,13,0)</f>
        <v>Minmaya</v>
      </c>
      <c r="Q2687" s="0" t="n">
        <f aca="false">VLOOKUP($D2687,metadata!$B$2:$S$500,14,0)</f>
        <v>41.197028</v>
      </c>
      <c r="R2687" s="0" t="n">
        <f aca="false">VLOOKUP($D2687,metadata!$B$2:$S$500,15,0)</f>
        <v>140.429889</v>
      </c>
      <c r="S2687" s="0" t="str">
        <f aca="false">VLOOKUP($D2687,metadata!$B$2:$S$500,16,0)</f>
        <v/>
      </c>
      <c r="T2687" s="0" t="n">
        <f aca="false">VLOOKUP($D2687,metadata!$B$2:$S$500,17,0)</f>
        <v>20</v>
      </c>
      <c r="U2687" s="0" t="str">
        <f aca="false">VLOOKUP($D2687,metadata!$B$2:$S$500,18,0)</f>
        <v/>
      </c>
      <c r="V2687" s="0" t="n">
        <f aca="false">VLOOKUP($D2687,metadata!$B$2:$Z$500,19,0)</f>
        <v>60</v>
      </c>
      <c r="W2687" s="0" t="str">
        <f aca="false">VLOOKUP($D2687,metadata!$B$2:$Z$500,20,0)</f>
        <v>global average</v>
      </c>
      <c r="X2687" s="0" t="str">
        <f aca="false">VLOOKUP($D2687,metadata!$B$2:$Z$500,21,0)</f>
        <v/>
      </c>
      <c r="Y2687" s="0" t="str">
        <f aca="false">VLOOKUP($D2687,metadata!$B$2:$Z$500,22,0)</f>
        <v/>
      </c>
      <c r="Z2687" s="0" t="str">
        <f aca="false">VLOOKUP($D2687,metadata!$B$2:$Z$500,23,0)</f>
        <v/>
      </c>
      <c r="AA2687" s="0" t="str">
        <f aca="false">VLOOKUP($D2687,metadata!$B$2:$Z$500,24,0)</f>
        <v/>
      </c>
      <c r="AB2687" s="0" t="str">
        <f aca="false">VLOOKUP($D2687,metadata!$B$2:$Z$500,25,0)</f>
        <v/>
      </c>
      <c r="AF2687" s="0" t="n">
        <f aca="false">IF(AE2687="",V2687,AE2687)</f>
        <v>60</v>
      </c>
    </row>
    <row r="2688" customFormat="false" ht="13.8" hidden="true" customHeight="false" outlineLevel="0" collapsed="false">
      <c r="C2688" s="0" t="n">
        <v>2698</v>
      </c>
      <c r="D2688" s="3" t="str">
        <f aca="false">VLOOKUP(C2688,$A$1:$B$500,2)</f>
        <v>61-Minmaya</v>
      </c>
      <c r="E2688" s="0" t="str">
        <f aca="false">VLOOKUP($D2688,metadata!$B$2:$S$451,2,0)</f>
        <v>ichijo, N</v>
      </c>
      <c r="F2688" s="0" t="str">
        <f aca="false">VLOOKUP($D2688,metadata!$B$2:$S$500,3,0)</f>
        <v>DISJUNCTIVE CLINE OF CRITICAL PHOTOPERIOD IN THE REPRODUCTIVE DIAPAUSE OF DROSOPHILA LACERTOSA</v>
      </c>
      <c r="G2688" s="0" t="str">
        <f aca="false">VLOOKUP($D2688,metadata!$B$2:$S$500,4,0)</f>
        <v>http://onlinelibrary.wiley.com/doi/10.1111/j.1558-5646.1986.tb00482.x/epdf</v>
      </c>
      <c r="H2688" s="0" t="str">
        <f aca="false">VLOOKUP($D2688,metadata!$B$2:$S$500,5,0)</f>
        <v>y-ask</v>
      </c>
      <c r="I2688" s="0" t="str">
        <f aca="false">VLOOKUP($D2688,metadata!$B$2:$S$500,6,0)</f>
        <v>a</v>
      </c>
      <c r="J2688" s="0" t="str">
        <f aca="false">VLOOKUP($D2688,metadata!$B$2:$S$500,7,0)</f>
        <v>i</v>
      </c>
      <c r="K2688" s="0" t="n">
        <f aca="false">VLOOKUP($D2688,metadata!$B$2:$S$500,8,0)</f>
        <v>13</v>
      </c>
      <c r="L2688" s="0" t="n">
        <f aca="false">VLOOKUP($D2688,metadata!$B$2:$S$500,9,0)</f>
        <v>7</v>
      </c>
      <c r="M2688" s="0" t="str">
        <f aca="false">VLOOKUP($D2688,metadata!$B$2:$S$500,10,0)</f>
        <v/>
      </c>
      <c r="N2688" s="0" t="str">
        <f aca="false">VLOOKUP($D2688,metadata!$B$2:$S$500,11,0)</f>
        <v>Drosophila lacertosa</v>
      </c>
      <c r="O2688" s="0" t="str">
        <f aca="false">VLOOKUP($D2688,metadata!$B$2:$S$500,12,0)</f>
        <v>diptera</v>
      </c>
      <c r="P2688" s="0" t="str">
        <f aca="false">VLOOKUP($D2688,metadata!$B$2:$S$500,13,0)</f>
        <v>Minmaya</v>
      </c>
      <c r="Q2688" s="0" t="n">
        <f aca="false">VLOOKUP($D2688,metadata!$B$2:$S$500,14,0)</f>
        <v>41.197028</v>
      </c>
      <c r="R2688" s="0" t="n">
        <f aca="false">VLOOKUP($D2688,metadata!$B$2:$S$500,15,0)</f>
        <v>140.429889</v>
      </c>
      <c r="S2688" s="0" t="str">
        <f aca="false">VLOOKUP($D2688,metadata!$B$2:$S$500,16,0)</f>
        <v/>
      </c>
      <c r="T2688" s="0" t="n">
        <f aca="false">VLOOKUP($D2688,metadata!$B$2:$S$500,17,0)</f>
        <v>20</v>
      </c>
      <c r="U2688" s="0" t="str">
        <f aca="false">VLOOKUP($D2688,metadata!$B$2:$S$500,18,0)</f>
        <v/>
      </c>
      <c r="V2688" s="0" t="n">
        <f aca="false">VLOOKUP($D2688,metadata!$B$2:$Z$500,19,0)</f>
        <v>60</v>
      </c>
      <c r="W2688" s="0" t="str">
        <f aca="false">VLOOKUP($D2688,metadata!$B$2:$Z$500,20,0)</f>
        <v>global average</v>
      </c>
      <c r="X2688" s="0" t="str">
        <f aca="false">VLOOKUP($D2688,metadata!$B$2:$Z$500,21,0)</f>
        <v/>
      </c>
      <c r="Y2688" s="0" t="str">
        <f aca="false">VLOOKUP($D2688,metadata!$B$2:$Z$500,22,0)</f>
        <v/>
      </c>
      <c r="Z2688" s="0" t="str">
        <f aca="false">VLOOKUP($D2688,metadata!$B$2:$Z$500,23,0)</f>
        <v/>
      </c>
      <c r="AA2688" s="0" t="str">
        <f aca="false">VLOOKUP($D2688,metadata!$B$2:$Z$500,24,0)</f>
        <v/>
      </c>
      <c r="AB2688" s="0" t="str">
        <f aca="false">VLOOKUP($D2688,metadata!$B$2:$Z$500,25,0)</f>
        <v/>
      </c>
      <c r="AF2688" s="0" t="n">
        <f aca="false">IF(AE2688="",V2688,AE2688)</f>
        <v>60</v>
      </c>
    </row>
    <row r="2689" customFormat="false" ht="13.8" hidden="true" customHeight="false" outlineLevel="0" collapsed="false">
      <c r="C2689" s="0" t="n">
        <v>2699</v>
      </c>
      <c r="D2689" s="3" t="str">
        <f aca="false">VLOOKUP(C2689,$A$1:$B$500,2)</f>
        <v>61-Minmaya</v>
      </c>
      <c r="E2689" s="0" t="str">
        <f aca="false">VLOOKUP($D2689,metadata!$B$2:$S$451,2,0)</f>
        <v>ichijo, N</v>
      </c>
      <c r="F2689" s="0" t="str">
        <f aca="false">VLOOKUP($D2689,metadata!$B$2:$S$500,3,0)</f>
        <v>DISJUNCTIVE CLINE OF CRITICAL PHOTOPERIOD IN THE REPRODUCTIVE DIAPAUSE OF DROSOPHILA LACERTOSA</v>
      </c>
      <c r="G2689" s="0" t="str">
        <f aca="false">VLOOKUP($D2689,metadata!$B$2:$S$500,4,0)</f>
        <v>http://onlinelibrary.wiley.com/doi/10.1111/j.1558-5646.1986.tb00482.x/epdf</v>
      </c>
      <c r="H2689" s="0" t="str">
        <f aca="false">VLOOKUP($D2689,metadata!$B$2:$S$500,5,0)</f>
        <v>y-ask</v>
      </c>
      <c r="I2689" s="0" t="str">
        <f aca="false">VLOOKUP($D2689,metadata!$B$2:$S$500,6,0)</f>
        <v>a</v>
      </c>
      <c r="J2689" s="0" t="str">
        <f aca="false">VLOOKUP($D2689,metadata!$B$2:$S$500,7,0)</f>
        <v>i</v>
      </c>
      <c r="K2689" s="0" t="n">
        <f aca="false">VLOOKUP($D2689,metadata!$B$2:$S$500,8,0)</f>
        <v>13</v>
      </c>
      <c r="L2689" s="0" t="n">
        <f aca="false">VLOOKUP($D2689,metadata!$B$2:$S$500,9,0)</f>
        <v>7</v>
      </c>
      <c r="M2689" s="0" t="str">
        <f aca="false">VLOOKUP($D2689,metadata!$B$2:$S$500,10,0)</f>
        <v/>
      </c>
      <c r="N2689" s="0" t="str">
        <f aca="false">VLOOKUP($D2689,metadata!$B$2:$S$500,11,0)</f>
        <v>Drosophila lacertosa</v>
      </c>
      <c r="O2689" s="0" t="str">
        <f aca="false">VLOOKUP($D2689,metadata!$B$2:$S$500,12,0)</f>
        <v>diptera</v>
      </c>
      <c r="P2689" s="0" t="str">
        <f aca="false">VLOOKUP($D2689,metadata!$B$2:$S$500,13,0)</f>
        <v>Minmaya</v>
      </c>
      <c r="Q2689" s="0" t="n">
        <f aca="false">VLOOKUP($D2689,metadata!$B$2:$S$500,14,0)</f>
        <v>41.197028</v>
      </c>
      <c r="R2689" s="0" t="n">
        <f aca="false">VLOOKUP($D2689,metadata!$B$2:$S$500,15,0)</f>
        <v>140.429889</v>
      </c>
      <c r="S2689" s="0" t="str">
        <f aca="false">VLOOKUP($D2689,metadata!$B$2:$S$500,16,0)</f>
        <v/>
      </c>
      <c r="T2689" s="0" t="n">
        <f aca="false">VLOOKUP($D2689,metadata!$B$2:$S$500,17,0)</f>
        <v>20</v>
      </c>
      <c r="U2689" s="0" t="str">
        <f aca="false">VLOOKUP($D2689,metadata!$B$2:$S$500,18,0)</f>
        <v/>
      </c>
      <c r="V2689" s="0" t="n">
        <f aca="false">VLOOKUP($D2689,metadata!$B$2:$Z$500,19,0)</f>
        <v>60</v>
      </c>
      <c r="W2689" s="0" t="str">
        <f aca="false">VLOOKUP($D2689,metadata!$B$2:$Z$500,20,0)</f>
        <v>global average</v>
      </c>
      <c r="X2689" s="0" t="str">
        <f aca="false">VLOOKUP($D2689,metadata!$B$2:$Z$500,21,0)</f>
        <v/>
      </c>
      <c r="Y2689" s="0" t="str">
        <f aca="false">VLOOKUP($D2689,metadata!$B$2:$Z$500,22,0)</f>
        <v/>
      </c>
      <c r="Z2689" s="0" t="str">
        <f aca="false">VLOOKUP($D2689,metadata!$B$2:$Z$500,23,0)</f>
        <v/>
      </c>
      <c r="AA2689" s="0" t="str">
        <f aca="false">VLOOKUP($D2689,metadata!$B$2:$Z$500,24,0)</f>
        <v/>
      </c>
      <c r="AB2689" s="0" t="str">
        <f aca="false">VLOOKUP($D2689,metadata!$B$2:$Z$500,25,0)</f>
        <v/>
      </c>
      <c r="AF2689" s="0" t="n">
        <f aca="false">IF(AE2689="",V2689,AE2689)</f>
        <v>60</v>
      </c>
    </row>
    <row r="2690" customFormat="false" ht="13.8" hidden="true" customHeight="false" outlineLevel="0" collapsed="false">
      <c r="C2690" s="0" t="n">
        <v>2700</v>
      </c>
      <c r="D2690" s="3" t="str">
        <f aca="false">VLOOKUP(C2690,$A$1:$B$500,2)</f>
        <v>61-Minmaya</v>
      </c>
      <c r="E2690" s="0" t="str">
        <f aca="false">VLOOKUP($D2690,metadata!$B$2:$S$451,2,0)</f>
        <v>ichijo, N</v>
      </c>
      <c r="F2690" s="0" t="str">
        <f aca="false">VLOOKUP($D2690,metadata!$B$2:$S$500,3,0)</f>
        <v>DISJUNCTIVE CLINE OF CRITICAL PHOTOPERIOD IN THE REPRODUCTIVE DIAPAUSE OF DROSOPHILA LACERTOSA</v>
      </c>
      <c r="G2690" s="0" t="str">
        <f aca="false">VLOOKUP($D2690,metadata!$B$2:$S$500,4,0)</f>
        <v>http://onlinelibrary.wiley.com/doi/10.1111/j.1558-5646.1986.tb00482.x/epdf</v>
      </c>
      <c r="H2690" s="0" t="str">
        <f aca="false">VLOOKUP($D2690,metadata!$B$2:$S$500,5,0)</f>
        <v>y-ask</v>
      </c>
      <c r="I2690" s="0" t="str">
        <f aca="false">VLOOKUP($D2690,metadata!$B$2:$S$500,6,0)</f>
        <v>a</v>
      </c>
      <c r="J2690" s="0" t="str">
        <f aca="false">VLOOKUP($D2690,metadata!$B$2:$S$500,7,0)</f>
        <v>i</v>
      </c>
      <c r="K2690" s="0" t="n">
        <f aca="false">VLOOKUP($D2690,metadata!$B$2:$S$500,8,0)</f>
        <v>13</v>
      </c>
      <c r="L2690" s="0" t="n">
        <f aca="false">VLOOKUP($D2690,metadata!$B$2:$S$500,9,0)</f>
        <v>7</v>
      </c>
      <c r="M2690" s="0" t="str">
        <f aca="false">VLOOKUP($D2690,metadata!$B$2:$S$500,10,0)</f>
        <v/>
      </c>
      <c r="N2690" s="0" t="str">
        <f aca="false">VLOOKUP($D2690,metadata!$B$2:$S$500,11,0)</f>
        <v>Drosophila lacertosa</v>
      </c>
      <c r="O2690" s="0" t="str">
        <f aca="false">VLOOKUP($D2690,metadata!$B$2:$S$500,12,0)</f>
        <v>diptera</v>
      </c>
      <c r="P2690" s="0" t="str">
        <f aca="false">VLOOKUP($D2690,metadata!$B$2:$S$500,13,0)</f>
        <v>Minmaya</v>
      </c>
      <c r="Q2690" s="0" t="n">
        <f aca="false">VLOOKUP($D2690,metadata!$B$2:$S$500,14,0)</f>
        <v>41.197028</v>
      </c>
      <c r="R2690" s="0" t="n">
        <f aca="false">VLOOKUP($D2690,metadata!$B$2:$S$500,15,0)</f>
        <v>140.429889</v>
      </c>
      <c r="S2690" s="0" t="str">
        <f aca="false">VLOOKUP($D2690,metadata!$B$2:$S$500,16,0)</f>
        <v/>
      </c>
      <c r="T2690" s="0" t="n">
        <f aca="false">VLOOKUP($D2690,metadata!$B$2:$S$500,17,0)</f>
        <v>20</v>
      </c>
      <c r="U2690" s="0" t="str">
        <f aca="false">VLOOKUP($D2690,metadata!$B$2:$S$500,18,0)</f>
        <v/>
      </c>
      <c r="V2690" s="0" t="n">
        <f aca="false">VLOOKUP($D2690,metadata!$B$2:$Z$500,19,0)</f>
        <v>60</v>
      </c>
      <c r="W2690" s="0" t="str">
        <f aca="false">VLOOKUP($D2690,metadata!$B$2:$Z$500,20,0)</f>
        <v>global average</v>
      </c>
      <c r="X2690" s="0" t="str">
        <f aca="false">VLOOKUP($D2690,metadata!$B$2:$Z$500,21,0)</f>
        <v/>
      </c>
      <c r="Y2690" s="0" t="str">
        <f aca="false">VLOOKUP($D2690,metadata!$B$2:$Z$500,22,0)</f>
        <v/>
      </c>
      <c r="Z2690" s="0" t="str">
        <f aca="false">VLOOKUP($D2690,metadata!$B$2:$Z$500,23,0)</f>
        <v/>
      </c>
      <c r="AA2690" s="0" t="str">
        <f aca="false">VLOOKUP($D2690,metadata!$B$2:$Z$500,24,0)</f>
        <v/>
      </c>
      <c r="AB2690" s="0" t="str">
        <f aca="false">VLOOKUP($D2690,metadata!$B$2:$Z$500,25,0)</f>
        <v/>
      </c>
      <c r="AF2690" s="0" t="n">
        <f aca="false">IF(AE2690="",V2690,AE2690)</f>
        <v>60</v>
      </c>
    </row>
    <row r="2691" customFormat="false" ht="13.8" hidden="true" customHeight="false" outlineLevel="0" collapsed="false">
      <c r="C2691" s="0" t="n">
        <v>2701</v>
      </c>
      <c r="D2691" s="3" t="str">
        <f aca="false">VLOOKUP(C2691,$A$1:$B$500,2)</f>
        <v>61-rikuchunakano</v>
      </c>
      <c r="E2691" s="0" t="str">
        <f aca="false">VLOOKUP($D2691,metadata!$B$2:$S$451,2,0)</f>
        <v>ichijo, N</v>
      </c>
      <c r="F2691" s="0" t="str">
        <f aca="false">VLOOKUP($D2691,metadata!$B$2:$S$500,3,0)</f>
        <v>DISJUNCTIVE CLINE OF CRITICAL PHOTOPERIOD IN THE REPRODUCTIVE DIAPAUSE OF DROSOPHILA LACERTOSA</v>
      </c>
      <c r="G2691" s="0" t="str">
        <f aca="false">VLOOKUP($D2691,metadata!$B$2:$S$500,4,0)</f>
        <v>http://onlinelibrary.wiley.com/doi/10.1111/j.1558-5646.1986.tb00482.x/epdf</v>
      </c>
      <c r="H2691" s="0" t="str">
        <f aca="false">VLOOKUP($D2691,metadata!$B$2:$S$500,5,0)</f>
        <v>y-ask</v>
      </c>
      <c r="I2691" s="0" t="str">
        <f aca="false">VLOOKUP($D2691,metadata!$B$2:$S$500,6,0)</f>
        <v>a</v>
      </c>
      <c r="J2691" s="0" t="str">
        <f aca="false">VLOOKUP($D2691,metadata!$B$2:$S$500,7,0)</f>
        <v>i</v>
      </c>
      <c r="K2691" s="0" t="n">
        <f aca="false">VLOOKUP($D2691,metadata!$B$2:$S$500,8,0)</f>
        <v>13</v>
      </c>
      <c r="L2691" s="0" t="n">
        <f aca="false">VLOOKUP($D2691,metadata!$B$2:$S$500,9,0)</f>
        <v>7</v>
      </c>
      <c r="M2691" s="0" t="str">
        <f aca="false">VLOOKUP($D2691,metadata!$B$2:$S$500,10,0)</f>
        <v/>
      </c>
      <c r="N2691" s="0" t="str">
        <f aca="false">VLOOKUP($D2691,metadata!$B$2:$S$500,11,0)</f>
        <v>Drosophila lacertosa</v>
      </c>
      <c r="O2691" s="0" t="str">
        <f aca="false">VLOOKUP($D2691,metadata!$B$2:$S$500,12,0)</f>
        <v>diptera</v>
      </c>
      <c r="P2691" s="0" t="str">
        <f aca="false">VLOOKUP($D2691,metadata!$B$2:$S$500,13,0)</f>
        <v>rikuchunakano</v>
      </c>
      <c r="Q2691" s="0" t="n">
        <f aca="false">VLOOKUP($D2691,metadata!$B$2:$S$500,14,0)</f>
        <v>40.3049</v>
      </c>
      <c r="R2691" s="0" t="n">
        <f aca="false">VLOOKUP($D2691,metadata!$B$2:$S$500,15,0)</f>
        <v>141.7877</v>
      </c>
      <c r="S2691" s="0" t="str">
        <f aca="false">VLOOKUP($D2691,metadata!$B$2:$S$500,16,0)</f>
        <v/>
      </c>
      <c r="T2691" s="0" t="n">
        <f aca="false">VLOOKUP($D2691,metadata!$B$2:$S$500,17,0)</f>
        <v>10</v>
      </c>
      <c r="U2691" s="0" t="str">
        <f aca="false">VLOOKUP($D2691,metadata!$B$2:$S$500,18,0)</f>
        <v/>
      </c>
      <c r="V2691" s="0" t="n">
        <f aca="false">VLOOKUP($D2691,metadata!$B$2:$Z$500,19,0)</f>
        <v>60</v>
      </c>
      <c r="W2691" s="0" t="str">
        <f aca="false">VLOOKUP($D2691,metadata!$B$2:$Z$500,20,0)</f>
        <v>global average</v>
      </c>
      <c r="X2691" s="0" t="str">
        <f aca="false">VLOOKUP($D2691,metadata!$B$2:$Z$500,21,0)</f>
        <v/>
      </c>
      <c r="Y2691" s="0" t="str">
        <f aca="false">VLOOKUP($D2691,metadata!$B$2:$Z$500,22,0)</f>
        <v/>
      </c>
      <c r="Z2691" s="0" t="str">
        <f aca="false">VLOOKUP($D2691,metadata!$B$2:$Z$500,23,0)</f>
        <v/>
      </c>
      <c r="AA2691" s="0" t="str">
        <f aca="false">VLOOKUP($D2691,metadata!$B$2:$Z$500,24,0)</f>
        <v/>
      </c>
      <c r="AB2691" s="0" t="str">
        <f aca="false">VLOOKUP($D2691,metadata!$B$2:$Z$500,25,0)</f>
        <v/>
      </c>
      <c r="AF2691" s="0" t="n">
        <f aca="false">IF(AE2691="",V2691,AE2691)</f>
        <v>60</v>
      </c>
    </row>
    <row r="2692" customFormat="false" ht="13.8" hidden="true" customHeight="false" outlineLevel="0" collapsed="false">
      <c r="C2692" s="0" t="n">
        <v>2702</v>
      </c>
      <c r="D2692" s="3" t="str">
        <f aca="false">VLOOKUP(C2692,$A$1:$B$500,2)</f>
        <v>61-rikuchunakano</v>
      </c>
      <c r="E2692" s="0" t="str">
        <f aca="false">VLOOKUP($D2692,metadata!$B$2:$S$451,2,0)</f>
        <v>ichijo, N</v>
      </c>
      <c r="F2692" s="0" t="str">
        <f aca="false">VLOOKUP($D2692,metadata!$B$2:$S$500,3,0)</f>
        <v>DISJUNCTIVE CLINE OF CRITICAL PHOTOPERIOD IN THE REPRODUCTIVE DIAPAUSE OF DROSOPHILA LACERTOSA</v>
      </c>
      <c r="G2692" s="0" t="str">
        <f aca="false">VLOOKUP($D2692,metadata!$B$2:$S$500,4,0)</f>
        <v>http://onlinelibrary.wiley.com/doi/10.1111/j.1558-5646.1986.tb00482.x/epdf</v>
      </c>
      <c r="H2692" s="0" t="str">
        <f aca="false">VLOOKUP($D2692,metadata!$B$2:$S$500,5,0)</f>
        <v>y-ask</v>
      </c>
      <c r="I2692" s="0" t="str">
        <f aca="false">VLOOKUP($D2692,metadata!$B$2:$S$500,6,0)</f>
        <v>a</v>
      </c>
      <c r="J2692" s="0" t="str">
        <f aca="false">VLOOKUP($D2692,metadata!$B$2:$S$500,7,0)</f>
        <v>i</v>
      </c>
      <c r="K2692" s="0" t="n">
        <f aca="false">VLOOKUP($D2692,metadata!$B$2:$S$500,8,0)</f>
        <v>13</v>
      </c>
      <c r="L2692" s="0" t="n">
        <f aca="false">VLOOKUP($D2692,metadata!$B$2:$S$500,9,0)</f>
        <v>7</v>
      </c>
      <c r="M2692" s="0" t="str">
        <f aca="false">VLOOKUP($D2692,metadata!$B$2:$S$500,10,0)</f>
        <v/>
      </c>
      <c r="N2692" s="0" t="str">
        <f aca="false">VLOOKUP($D2692,metadata!$B$2:$S$500,11,0)</f>
        <v>Drosophila lacertosa</v>
      </c>
      <c r="O2692" s="0" t="str">
        <f aca="false">VLOOKUP($D2692,metadata!$B$2:$S$500,12,0)</f>
        <v>diptera</v>
      </c>
      <c r="P2692" s="0" t="str">
        <f aca="false">VLOOKUP($D2692,metadata!$B$2:$S$500,13,0)</f>
        <v>rikuchunakano</v>
      </c>
      <c r="Q2692" s="0" t="n">
        <f aca="false">VLOOKUP($D2692,metadata!$B$2:$S$500,14,0)</f>
        <v>40.3049</v>
      </c>
      <c r="R2692" s="0" t="n">
        <f aca="false">VLOOKUP($D2692,metadata!$B$2:$S$500,15,0)</f>
        <v>141.7877</v>
      </c>
      <c r="S2692" s="0" t="str">
        <f aca="false">VLOOKUP($D2692,metadata!$B$2:$S$500,16,0)</f>
        <v/>
      </c>
      <c r="T2692" s="0" t="n">
        <f aca="false">VLOOKUP($D2692,metadata!$B$2:$S$500,17,0)</f>
        <v>10</v>
      </c>
      <c r="U2692" s="0" t="str">
        <f aca="false">VLOOKUP($D2692,metadata!$B$2:$S$500,18,0)</f>
        <v/>
      </c>
      <c r="V2692" s="0" t="n">
        <f aca="false">VLOOKUP($D2692,metadata!$B$2:$Z$500,19,0)</f>
        <v>60</v>
      </c>
      <c r="W2692" s="0" t="str">
        <f aca="false">VLOOKUP($D2692,metadata!$B$2:$Z$500,20,0)</f>
        <v>global average</v>
      </c>
      <c r="X2692" s="0" t="str">
        <f aca="false">VLOOKUP($D2692,metadata!$B$2:$Z$500,21,0)</f>
        <v/>
      </c>
      <c r="Y2692" s="0" t="str">
        <f aca="false">VLOOKUP($D2692,metadata!$B$2:$Z$500,22,0)</f>
        <v/>
      </c>
      <c r="Z2692" s="0" t="str">
        <f aca="false">VLOOKUP($D2692,metadata!$B$2:$Z$500,23,0)</f>
        <v/>
      </c>
      <c r="AA2692" s="0" t="str">
        <f aca="false">VLOOKUP($D2692,metadata!$B$2:$Z$500,24,0)</f>
        <v/>
      </c>
      <c r="AB2692" s="0" t="str">
        <f aca="false">VLOOKUP($D2692,metadata!$B$2:$Z$500,25,0)</f>
        <v/>
      </c>
      <c r="AF2692" s="0" t="n">
        <f aca="false">IF(AE2692="",V2692,AE2692)</f>
        <v>60</v>
      </c>
    </row>
    <row r="2693" customFormat="false" ht="13.8" hidden="true" customHeight="false" outlineLevel="0" collapsed="false">
      <c r="C2693" s="0" t="n">
        <v>2703</v>
      </c>
      <c r="D2693" s="3" t="str">
        <f aca="false">VLOOKUP(C2693,$A$1:$B$500,2)</f>
        <v>61-rikuchunakano</v>
      </c>
      <c r="E2693" s="0" t="str">
        <f aca="false">VLOOKUP($D2693,metadata!$B$2:$S$451,2,0)</f>
        <v>ichijo, N</v>
      </c>
      <c r="F2693" s="0" t="str">
        <f aca="false">VLOOKUP($D2693,metadata!$B$2:$S$500,3,0)</f>
        <v>DISJUNCTIVE CLINE OF CRITICAL PHOTOPERIOD IN THE REPRODUCTIVE DIAPAUSE OF DROSOPHILA LACERTOSA</v>
      </c>
      <c r="G2693" s="0" t="str">
        <f aca="false">VLOOKUP($D2693,metadata!$B$2:$S$500,4,0)</f>
        <v>http://onlinelibrary.wiley.com/doi/10.1111/j.1558-5646.1986.tb00482.x/epdf</v>
      </c>
      <c r="H2693" s="0" t="str">
        <f aca="false">VLOOKUP($D2693,metadata!$B$2:$S$500,5,0)</f>
        <v>y-ask</v>
      </c>
      <c r="I2693" s="0" t="str">
        <f aca="false">VLOOKUP($D2693,metadata!$B$2:$S$500,6,0)</f>
        <v>a</v>
      </c>
      <c r="J2693" s="0" t="str">
        <f aca="false">VLOOKUP($D2693,metadata!$B$2:$S$500,7,0)</f>
        <v>i</v>
      </c>
      <c r="K2693" s="0" t="n">
        <f aca="false">VLOOKUP($D2693,metadata!$B$2:$S$500,8,0)</f>
        <v>13</v>
      </c>
      <c r="L2693" s="0" t="n">
        <f aca="false">VLOOKUP($D2693,metadata!$B$2:$S$500,9,0)</f>
        <v>7</v>
      </c>
      <c r="M2693" s="0" t="str">
        <f aca="false">VLOOKUP($D2693,metadata!$B$2:$S$500,10,0)</f>
        <v/>
      </c>
      <c r="N2693" s="0" t="str">
        <f aca="false">VLOOKUP($D2693,metadata!$B$2:$S$500,11,0)</f>
        <v>Drosophila lacertosa</v>
      </c>
      <c r="O2693" s="0" t="str">
        <f aca="false">VLOOKUP($D2693,metadata!$B$2:$S$500,12,0)</f>
        <v>diptera</v>
      </c>
      <c r="P2693" s="0" t="str">
        <f aca="false">VLOOKUP($D2693,metadata!$B$2:$S$500,13,0)</f>
        <v>rikuchunakano</v>
      </c>
      <c r="Q2693" s="0" t="n">
        <f aca="false">VLOOKUP($D2693,metadata!$B$2:$S$500,14,0)</f>
        <v>40.3049</v>
      </c>
      <c r="R2693" s="0" t="n">
        <f aca="false">VLOOKUP($D2693,metadata!$B$2:$S$500,15,0)</f>
        <v>141.7877</v>
      </c>
      <c r="S2693" s="0" t="str">
        <f aca="false">VLOOKUP($D2693,metadata!$B$2:$S$500,16,0)</f>
        <v/>
      </c>
      <c r="T2693" s="0" t="n">
        <f aca="false">VLOOKUP($D2693,metadata!$B$2:$S$500,17,0)</f>
        <v>10</v>
      </c>
      <c r="U2693" s="0" t="str">
        <f aca="false">VLOOKUP($D2693,metadata!$B$2:$S$500,18,0)</f>
        <v/>
      </c>
      <c r="V2693" s="0" t="n">
        <f aca="false">VLOOKUP($D2693,metadata!$B$2:$Z$500,19,0)</f>
        <v>60</v>
      </c>
      <c r="W2693" s="0" t="str">
        <f aca="false">VLOOKUP($D2693,metadata!$B$2:$Z$500,20,0)</f>
        <v>global average</v>
      </c>
      <c r="X2693" s="0" t="str">
        <f aca="false">VLOOKUP($D2693,metadata!$B$2:$Z$500,21,0)</f>
        <v/>
      </c>
      <c r="Y2693" s="0" t="str">
        <f aca="false">VLOOKUP($D2693,metadata!$B$2:$Z$500,22,0)</f>
        <v/>
      </c>
      <c r="Z2693" s="0" t="str">
        <f aca="false">VLOOKUP($D2693,metadata!$B$2:$Z$500,23,0)</f>
        <v/>
      </c>
      <c r="AA2693" s="0" t="str">
        <f aca="false">VLOOKUP($D2693,metadata!$B$2:$Z$500,24,0)</f>
        <v/>
      </c>
      <c r="AB2693" s="0" t="str">
        <f aca="false">VLOOKUP($D2693,metadata!$B$2:$Z$500,25,0)</f>
        <v/>
      </c>
      <c r="AF2693" s="0" t="n">
        <f aca="false">IF(AE2693="",V2693,AE2693)</f>
        <v>60</v>
      </c>
    </row>
    <row r="2694" customFormat="false" ht="13.8" hidden="true" customHeight="false" outlineLevel="0" collapsed="false">
      <c r="C2694" s="0" t="n">
        <v>2704</v>
      </c>
      <c r="D2694" s="3" t="str">
        <f aca="false">VLOOKUP(C2694,$A$1:$B$500,2)</f>
        <v>61-rikuchunakano</v>
      </c>
      <c r="E2694" s="0" t="str">
        <f aca="false">VLOOKUP($D2694,metadata!$B$2:$S$451,2,0)</f>
        <v>ichijo, N</v>
      </c>
      <c r="F2694" s="0" t="str">
        <f aca="false">VLOOKUP($D2694,metadata!$B$2:$S$500,3,0)</f>
        <v>DISJUNCTIVE CLINE OF CRITICAL PHOTOPERIOD IN THE REPRODUCTIVE DIAPAUSE OF DROSOPHILA LACERTOSA</v>
      </c>
      <c r="G2694" s="0" t="str">
        <f aca="false">VLOOKUP($D2694,metadata!$B$2:$S$500,4,0)</f>
        <v>http://onlinelibrary.wiley.com/doi/10.1111/j.1558-5646.1986.tb00482.x/epdf</v>
      </c>
      <c r="H2694" s="0" t="str">
        <f aca="false">VLOOKUP($D2694,metadata!$B$2:$S$500,5,0)</f>
        <v>y-ask</v>
      </c>
      <c r="I2694" s="0" t="str">
        <f aca="false">VLOOKUP($D2694,metadata!$B$2:$S$500,6,0)</f>
        <v>a</v>
      </c>
      <c r="J2694" s="0" t="str">
        <f aca="false">VLOOKUP($D2694,metadata!$B$2:$S$500,7,0)</f>
        <v>i</v>
      </c>
      <c r="K2694" s="0" t="n">
        <f aca="false">VLOOKUP($D2694,metadata!$B$2:$S$500,8,0)</f>
        <v>13</v>
      </c>
      <c r="L2694" s="0" t="n">
        <f aca="false">VLOOKUP($D2694,metadata!$B$2:$S$500,9,0)</f>
        <v>7</v>
      </c>
      <c r="M2694" s="0" t="str">
        <f aca="false">VLOOKUP($D2694,metadata!$B$2:$S$500,10,0)</f>
        <v/>
      </c>
      <c r="N2694" s="0" t="str">
        <f aca="false">VLOOKUP($D2694,metadata!$B$2:$S$500,11,0)</f>
        <v>Drosophila lacertosa</v>
      </c>
      <c r="O2694" s="0" t="str">
        <f aca="false">VLOOKUP($D2694,metadata!$B$2:$S$500,12,0)</f>
        <v>diptera</v>
      </c>
      <c r="P2694" s="0" t="str">
        <f aca="false">VLOOKUP($D2694,metadata!$B$2:$S$500,13,0)</f>
        <v>rikuchunakano</v>
      </c>
      <c r="Q2694" s="0" t="n">
        <f aca="false">VLOOKUP($D2694,metadata!$B$2:$S$500,14,0)</f>
        <v>40.3049</v>
      </c>
      <c r="R2694" s="0" t="n">
        <f aca="false">VLOOKUP($D2694,metadata!$B$2:$S$500,15,0)</f>
        <v>141.7877</v>
      </c>
      <c r="S2694" s="0" t="str">
        <f aca="false">VLOOKUP($D2694,metadata!$B$2:$S$500,16,0)</f>
        <v/>
      </c>
      <c r="T2694" s="0" t="n">
        <f aca="false">VLOOKUP($D2694,metadata!$B$2:$S$500,17,0)</f>
        <v>10</v>
      </c>
      <c r="U2694" s="0" t="str">
        <f aca="false">VLOOKUP($D2694,metadata!$B$2:$S$500,18,0)</f>
        <v/>
      </c>
      <c r="V2694" s="0" t="n">
        <f aca="false">VLOOKUP($D2694,metadata!$B$2:$Z$500,19,0)</f>
        <v>60</v>
      </c>
      <c r="W2694" s="0" t="str">
        <f aca="false">VLOOKUP($D2694,metadata!$B$2:$Z$500,20,0)</f>
        <v>global average</v>
      </c>
      <c r="X2694" s="0" t="str">
        <f aca="false">VLOOKUP($D2694,metadata!$B$2:$Z$500,21,0)</f>
        <v/>
      </c>
      <c r="Y2694" s="0" t="str">
        <f aca="false">VLOOKUP($D2694,metadata!$B$2:$Z$500,22,0)</f>
        <v/>
      </c>
      <c r="Z2694" s="0" t="str">
        <f aca="false">VLOOKUP($D2694,metadata!$B$2:$Z$500,23,0)</f>
        <v/>
      </c>
      <c r="AA2694" s="0" t="str">
        <f aca="false">VLOOKUP($D2694,metadata!$B$2:$Z$500,24,0)</f>
        <v/>
      </c>
      <c r="AB2694" s="0" t="str">
        <f aca="false">VLOOKUP($D2694,metadata!$B$2:$Z$500,25,0)</f>
        <v/>
      </c>
      <c r="AF2694" s="0" t="n">
        <f aca="false">IF(AE2694="",V2694,AE2694)</f>
        <v>60</v>
      </c>
    </row>
    <row r="2695" customFormat="false" ht="13.8" hidden="true" customHeight="false" outlineLevel="0" collapsed="false">
      <c r="C2695" s="0" t="n">
        <v>2705</v>
      </c>
      <c r="D2695" s="3" t="str">
        <f aca="false">VLOOKUP(C2695,$A$1:$B$500,2)</f>
        <v>61-rikuchunakano</v>
      </c>
      <c r="E2695" s="0" t="str">
        <f aca="false">VLOOKUP($D2695,metadata!$B$2:$S$451,2,0)</f>
        <v>ichijo, N</v>
      </c>
      <c r="F2695" s="0" t="str">
        <f aca="false">VLOOKUP($D2695,metadata!$B$2:$S$500,3,0)</f>
        <v>DISJUNCTIVE CLINE OF CRITICAL PHOTOPERIOD IN THE REPRODUCTIVE DIAPAUSE OF DROSOPHILA LACERTOSA</v>
      </c>
      <c r="G2695" s="0" t="str">
        <f aca="false">VLOOKUP($D2695,metadata!$B$2:$S$500,4,0)</f>
        <v>http://onlinelibrary.wiley.com/doi/10.1111/j.1558-5646.1986.tb00482.x/epdf</v>
      </c>
      <c r="H2695" s="0" t="str">
        <f aca="false">VLOOKUP($D2695,metadata!$B$2:$S$500,5,0)</f>
        <v>y-ask</v>
      </c>
      <c r="I2695" s="0" t="str">
        <f aca="false">VLOOKUP($D2695,metadata!$B$2:$S$500,6,0)</f>
        <v>a</v>
      </c>
      <c r="J2695" s="0" t="str">
        <f aca="false">VLOOKUP($D2695,metadata!$B$2:$S$500,7,0)</f>
        <v>i</v>
      </c>
      <c r="K2695" s="0" t="n">
        <f aca="false">VLOOKUP($D2695,metadata!$B$2:$S$500,8,0)</f>
        <v>13</v>
      </c>
      <c r="L2695" s="0" t="n">
        <f aca="false">VLOOKUP($D2695,metadata!$B$2:$S$500,9,0)</f>
        <v>7</v>
      </c>
      <c r="M2695" s="0" t="str">
        <f aca="false">VLOOKUP($D2695,metadata!$B$2:$S$500,10,0)</f>
        <v/>
      </c>
      <c r="N2695" s="0" t="str">
        <f aca="false">VLOOKUP($D2695,metadata!$B$2:$S$500,11,0)</f>
        <v>Drosophila lacertosa</v>
      </c>
      <c r="O2695" s="0" t="str">
        <f aca="false">VLOOKUP($D2695,metadata!$B$2:$S$500,12,0)</f>
        <v>diptera</v>
      </c>
      <c r="P2695" s="0" t="str">
        <f aca="false">VLOOKUP($D2695,metadata!$B$2:$S$500,13,0)</f>
        <v>rikuchunakano</v>
      </c>
      <c r="Q2695" s="0" t="n">
        <f aca="false">VLOOKUP($D2695,metadata!$B$2:$S$500,14,0)</f>
        <v>40.3049</v>
      </c>
      <c r="R2695" s="0" t="n">
        <f aca="false">VLOOKUP($D2695,metadata!$B$2:$S$500,15,0)</f>
        <v>141.7877</v>
      </c>
      <c r="S2695" s="0" t="str">
        <f aca="false">VLOOKUP($D2695,metadata!$B$2:$S$500,16,0)</f>
        <v/>
      </c>
      <c r="T2695" s="0" t="n">
        <f aca="false">VLOOKUP($D2695,metadata!$B$2:$S$500,17,0)</f>
        <v>10</v>
      </c>
      <c r="U2695" s="0" t="str">
        <f aca="false">VLOOKUP($D2695,metadata!$B$2:$S$500,18,0)</f>
        <v/>
      </c>
      <c r="V2695" s="0" t="n">
        <f aca="false">VLOOKUP($D2695,metadata!$B$2:$Z$500,19,0)</f>
        <v>60</v>
      </c>
      <c r="W2695" s="0" t="str">
        <f aca="false">VLOOKUP($D2695,metadata!$B$2:$Z$500,20,0)</f>
        <v>global average</v>
      </c>
      <c r="X2695" s="0" t="str">
        <f aca="false">VLOOKUP($D2695,metadata!$B$2:$Z$500,21,0)</f>
        <v/>
      </c>
      <c r="Y2695" s="0" t="str">
        <f aca="false">VLOOKUP($D2695,metadata!$B$2:$Z$500,22,0)</f>
        <v/>
      </c>
      <c r="Z2695" s="0" t="str">
        <f aca="false">VLOOKUP($D2695,metadata!$B$2:$Z$500,23,0)</f>
        <v/>
      </c>
      <c r="AA2695" s="0" t="str">
        <f aca="false">VLOOKUP($D2695,metadata!$B$2:$Z$500,24,0)</f>
        <v/>
      </c>
      <c r="AB2695" s="0" t="str">
        <f aca="false">VLOOKUP($D2695,metadata!$B$2:$Z$500,25,0)</f>
        <v/>
      </c>
      <c r="AF2695" s="0" t="n">
        <f aca="false">IF(AE2695="",V2695,AE2695)</f>
        <v>60</v>
      </c>
    </row>
    <row r="2696" customFormat="false" ht="13.8" hidden="true" customHeight="false" outlineLevel="0" collapsed="false">
      <c r="C2696" s="0" t="n">
        <v>2706</v>
      </c>
      <c r="D2696" s="3" t="str">
        <f aca="false">VLOOKUP(C2696,$A$1:$B$500,2)</f>
        <v>61-rikuchunakano</v>
      </c>
      <c r="E2696" s="0" t="str">
        <f aca="false">VLOOKUP($D2696,metadata!$B$2:$S$451,2,0)</f>
        <v>ichijo, N</v>
      </c>
      <c r="F2696" s="0" t="str">
        <f aca="false">VLOOKUP($D2696,metadata!$B$2:$S$500,3,0)</f>
        <v>DISJUNCTIVE CLINE OF CRITICAL PHOTOPERIOD IN THE REPRODUCTIVE DIAPAUSE OF DROSOPHILA LACERTOSA</v>
      </c>
      <c r="G2696" s="0" t="str">
        <f aca="false">VLOOKUP($D2696,metadata!$B$2:$S$500,4,0)</f>
        <v>http://onlinelibrary.wiley.com/doi/10.1111/j.1558-5646.1986.tb00482.x/epdf</v>
      </c>
      <c r="H2696" s="0" t="str">
        <f aca="false">VLOOKUP($D2696,metadata!$B$2:$S$500,5,0)</f>
        <v>y-ask</v>
      </c>
      <c r="I2696" s="0" t="str">
        <f aca="false">VLOOKUP($D2696,metadata!$B$2:$S$500,6,0)</f>
        <v>a</v>
      </c>
      <c r="J2696" s="0" t="str">
        <f aca="false">VLOOKUP($D2696,metadata!$B$2:$S$500,7,0)</f>
        <v>i</v>
      </c>
      <c r="K2696" s="0" t="n">
        <f aca="false">VLOOKUP($D2696,metadata!$B$2:$S$500,8,0)</f>
        <v>13</v>
      </c>
      <c r="L2696" s="0" t="n">
        <f aca="false">VLOOKUP($D2696,metadata!$B$2:$S$500,9,0)</f>
        <v>7</v>
      </c>
      <c r="M2696" s="0" t="str">
        <f aca="false">VLOOKUP($D2696,metadata!$B$2:$S$500,10,0)</f>
        <v/>
      </c>
      <c r="N2696" s="0" t="str">
        <f aca="false">VLOOKUP($D2696,metadata!$B$2:$S$500,11,0)</f>
        <v>Drosophila lacertosa</v>
      </c>
      <c r="O2696" s="0" t="str">
        <f aca="false">VLOOKUP($D2696,metadata!$B$2:$S$500,12,0)</f>
        <v>diptera</v>
      </c>
      <c r="P2696" s="0" t="str">
        <f aca="false">VLOOKUP($D2696,metadata!$B$2:$S$500,13,0)</f>
        <v>rikuchunakano</v>
      </c>
      <c r="Q2696" s="0" t="n">
        <f aca="false">VLOOKUP($D2696,metadata!$B$2:$S$500,14,0)</f>
        <v>40.3049</v>
      </c>
      <c r="R2696" s="0" t="n">
        <f aca="false">VLOOKUP($D2696,metadata!$B$2:$S$500,15,0)</f>
        <v>141.7877</v>
      </c>
      <c r="S2696" s="0" t="str">
        <f aca="false">VLOOKUP($D2696,metadata!$B$2:$S$500,16,0)</f>
        <v/>
      </c>
      <c r="T2696" s="0" t="n">
        <f aca="false">VLOOKUP($D2696,metadata!$B$2:$S$500,17,0)</f>
        <v>10</v>
      </c>
      <c r="U2696" s="0" t="str">
        <f aca="false">VLOOKUP($D2696,metadata!$B$2:$S$500,18,0)</f>
        <v/>
      </c>
      <c r="V2696" s="0" t="n">
        <f aca="false">VLOOKUP($D2696,metadata!$B$2:$Z$500,19,0)</f>
        <v>60</v>
      </c>
      <c r="W2696" s="0" t="str">
        <f aca="false">VLOOKUP($D2696,metadata!$B$2:$Z$500,20,0)</f>
        <v>global average</v>
      </c>
      <c r="X2696" s="0" t="str">
        <f aca="false">VLOOKUP($D2696,metadata!$B$2:$Z$500,21,0)</f>
        <v/>
      </c>
      <c r="Y2696" s="0" t="str">
        <f aca="false">VLOOKUP($D2696,metadata!$B$2:$Z$500,22,0)</f>
        <v/>
      </c>
      <c r="Z2696" s="0" t="str">
        <f aca="false">VLOOKUP($D2696,metadata!$B$2:$Z$500,23,0)</f>
        <v/>
      </c>
      <c r="AA2696" s="0" t="str">
        <f aca="false">VLOOKUP($D2696,metadata!$B$2:$Z$500,24,0)</f>
        <v/>
      </c>
      <c r="AB2696" s="0" t="str">
        <f aca="false">VLOOKUP($D2696,metadata!$B$2:$Z$500,25,0)</f>
        <v/>
      </c>
      <c r="AF2696" s="0" t="n">
        <f aca="false">IF(AE2696="",V2696,AE2696)</f>
        <v>60</v>
      </c>
    </row>
    <row r="2697" customFormat="false" ht="13.8" hidden="true" customHeight="false" outlineLevel="0" collapsed="false">
      <c r="C2697" s="0" t="n">
        <v>2707</v>
      </c>
      <c r="D2697" s="3" t="str">
        <f aca="false">VLOOKUP(C2697,$A$1:$B$500,2)</f>
        <v>61-rikuchunakano</v>
      </c>
      <c r="E2697" s="0" t="str">
        <f aca="false">VLOOKUP($D2697,metadata!$B$2:$S$451,2,0)</f>
        <v>ichijo, N</v>
      </c>
      <c r="F2697" s="0" t="str">
        <f aca="false">VLOOKUP($D2697,metadata!$B$2:$S$500,3,0)</f>
        <v>DISJUNCTIVE CLINE OF CRITICAL PHOTOPERIOD IN THE REPRODUCTIVE DIAPAUSE OF DROSOPHILA LACERTOSA</v>
      </c>
      <c r="G2697" s="0" t="str">
        <f aca="false">VLOOKUP($D2697,metadata!$B$2:$S$500,4,0)</f>
        <v>http://onlinelibrary.wiley.com/doi/10.1111/j.1558-5646.1986.tb00482.x/epdf</v>
      </c>
      <c r="H2697" s="0" t="str">
        <f aca="false">VLOOKUP($D2697,metadata!$B$2:$S$500,5,0)</f>
        <v>y-ask</v>
      </c>
      <c r="I2697" s="0" t="str">
        <f aca="false">VLOOKUP($D2697,metadata!$B$2:$S$500,6,0)</f>
        <v>a</v>
      </c>
      <c r="J2697" s="0" t="str">
        <f aca="false">VLOOKUP($D2697,metadata!$B$2:$S$500,7,0)</f>
        <v>i</v>
      </c>
      <c r="K2697" s="0" t="n">
        <f aca="false">VLOOKUP($D2697,metadata!$B$2:$S$500,8,0)</f>
        <v>13</v>
      </c>
      <c r="L2697" s="0" t="n">
        <f aca="false">VLOOKUP($D2697,metadata!$B$2:$S$500,9,0)</f>
        <v>7</v>
      </c>
      <c r="M2697" s="0" t="str">
        <f aca="false">VLOOKUP($D2697,metadata!$B$2:$S$500,10,0)</f>
        <v/>
      </c>
      <c r="N2697" s="0" t="str">
        <f aca="false">VLOOKUP($D2697,metadata!$B$2:$S$500,11,0)</f>
        <v>Drosophila lacertosa</v>
      </c>
      <c r="O2697" s="0" t="str">
        <f aca="false">VLOOKUP($D2697,metadata!$B$2:$S$500,12,0)</f>
        <v>diptera</v>
      </c>
      <c r="P2697" s="0" t="str">
        <f aca="false">VLOOKUP($D2697,metadata!$B$2:$S$500,13,0)</f>
        <v>rikuchunakano</v>
      </c>
      <c r="Q2697" s="0" t="n">
        <f aca="false">VLOOKUP($D2697,metadata!$B$2:$S$500,14,0)</f>
        <v>40.3049</v>
      </c>
      <c r="R2697" s="0" t="n">
        <f aca="false">VLOOKUP($D2697,metadata!$B$2:$S$500,15,0)</f>
        <v>141.7877</v>
      </c>
      <c r="S2697" s="0" t="str">
        <f aca="false">VLOOKUP($D2697,metadata!$B$2:$S$500,16,0)</f>
        <v/>
      </c>
      <c r="T2697" s="0" t="n">
        <f aca="false">VLOOKUP($D2697,metadata!$B$2:$S$500,17,0)</f>
        <v>10</v>
      </c>
      <c r="U2697" s="0" t="str">
        <f aca="false">VLOOKUP($D2697,metadata!$B$2:$S$500,18,0)</f>
        <v/>
      </c>
      <c r="V2697" s="0" t="n">
        <f aca="false">VLOOKUP($D2697,metadata!$B$2:$Z$500,19,0)</f>
        <v>60</v>
      </c>
      <c r="W2697" s="0" t="str">
        <f aca="false">VLOOKUP($D2697,metadata!$B$2:$Z$500,20,0)</f>
        <v>global average</v>
      </c>
      <c r="X2697" s="0" t="str">
        <f aca="false">VLOOKUP($D2697,metadata!$B$2:$Z$500,21,0)</f>
        <v/>
      </c>
      <c r="Y2697" s="0" t="str">
        <f aca="false">VLOOKUP($D2697,metadata!$B$2:$Z$500,22,0)</f>
        <v/>
      </c>
      <c r="Z2697" s="0" t="str">
        <f aca="false">VLOOKUP($D2697,metadata!$B$2:$Z$500,23,0)</f>
        <v/>
      </c>
      <c r="AA2697" s="0" t="str">
        <f aca="false">VLOOKUP($D2697,metadata!$B$2:$Z$500,24,0)</f>
        <v/>
      </c>
      <c r="AB2697" s="0" t="str">
        <f aca="false">VLOOKUP($D2697,metadata!$B$2:$Z$500,25,0)</f>
        <v/>
      </c>
      <c r="AF2697" s="0" t="n">
        <f aca="false">IF(AE2697="",V2697,AE2697)</f>
        <v>60</v>
      </c>
    </row>
    <row r="2698" customFormat="false" ht="13.8" hidden="true" customHeight="false" outlineLevel="0" collapsed="false">
      <c r="C2698" s="0" t="n">
        <v>2708</v>
      </c>
      <c r="D2698" s="3" t="str">
        <f aca="false">VLOOKUP(C2698,$A$1:$B$500,2)</f>
        <v>61-miyako</v>
      </c>
      <c r="E2698" s="0" t="str">
        <f aca="false">VLOOKUP($D2698,metadata!$B$2:$S$451,2,0)</f>
        <v>ichijo, N</v>
      </c>
      <c r="F2698" s="0" t="str">
        <f aca="false">VLOOKUP($D2698,metadata!$B$2:$S$500,3,0)</f>
        <v>DISJUNCTIVE CLINE OF CRITICAL PHOTOPERIOD IN THE REPRODUCTIVE DIAPAUSE OF DROSOPHILA LACERTOSA</v>
      </c>
      <c r="G2698" s="0" t="str">
        <f aca="false">VLOOKUP($D2698,metadata!$B$2:$S$500,4,0)</f>
        <v>http://onlinelibrary.wiley.com/doi/10.1111/j.1558-5646.1986.tb00482.x/epdf</v>
      </c>
      <c r="H2698" s="0" t="str">
        <f aca="false">VLOOKUP($D2698,metadata!$B$2:$S$500,5,0)</f>
        <v>y-ask</v>
      </c>
      <c r="I2698" s="0" t="str">
        <f aca="false">VLOOKUP($D2698,metadata!$B$2:$S$500,6,0)</f>
        <v>a</v>
      </c>
      <c r="J2698" s="0" t="str">
        <f aca="false">VLOOKUP($D2698,metadata!$B$2:$S$500,7,0)</f>
        <v>i</v>
      </c>
      <c r="K2698" s="0" t="n">
        <f aca="false">VLOOKUP($D2698,metadata!$B$2:$S$500,8,0)</f>
        <v>13</v>
      </c>
      <c r="L2698" s="0" t="n">
        <f aca="false">VLOOKUP($D2698,metadata!$B$2:$S$500,9,0)</f>
        <v>7</v>
      </c>
      <c r="M2698" s="0" t="str">
        <f aca="false">VLOOKUP($D2698,metadata!$B$2:$S$500,10,0)</f>
        <v/>
      </c>
      <c r="N2698" s="0" t="str">
        <f aca="false">VLOOKUP($D2698,metadata!$B$2:$S$500,11,0)</f>
        <v>Drosophila lacertosa</v>
      </c>
      <c r="O2698" s="0" t="str">
        <f aca="false">VLOOKUP($D2698,metadata!$B$2:$S$500,12,0)</f>
        <v>diptera</v>
      </c>
      <c r="P2698" s="0" t="str">
        <f aca="false">VLOOKUP($D2698,metadata!$B$2:$S$500,13,0)</f>
        <v>miyako</v>
      </c>
      <c r="Q2698" s="0" t="n">
        <f aca="false">VLOOKUP($D2698,metadata!$B$2:$S$500,14,0)</f>
        <v>39.641389</v>
      </c>
      <c r="R2698" s="0" t="n">
        <f aca="false">VLOOKUP($D2698,metadata!$B$2:$S$500,15,0)</f>
        <v>141.957222</v>
      </c>
      <c r="S2698" s="0" t="str">
        <f aca="false">VLOOKUP($D2698,metadata!$B$2:$S$500,16,0)</f>
        <v/>
      </c>
      <c r="T2698" s="0" t="n">
        <f aca="false">VLOOKUP($D2698,metadata!$B$2:$S$500,17,0)</f>
        <v>120</v>
      </c>
      <c r="U2698" s="0" t="str">
        <f aca="false">VLOOKUP($D2698,metadata!$B$2:$S$500,18,0)</f>
        <v/>
      </c>
      <c r="V2698" s="0" t="n">
        <f aca="false">VLOOKUP($D2698,metadata!$B$2:$Z$500,19,0)</f>
        <v>60</v>
      </c>
      <c r="W2698" s="0" t="str">
        <f aca="false">VLOOKUP($D2698,metadata!$B$2:$Z$500,20,0)</f>
        <v>global average</v>
      </c>
      <c r="X2698" s="0" t="str">
        <f aca="false">VLOOKUP($D2698,metadata!$B$2:$Z$500,21,0)</f>
        <v/>
      </c>
      <c r="Y2698" s="0" t="str">
        <f aca="false">VLOOKUP($D2698,metadata!$B$2:$Z$500,22,0)</f>
        <v/>
      </c>
      <c r="Z2698" s="0" t="str">
        <f aca="false">VLOOKUP($D2698,metadata!$B$2:$Z$500,23,0)</f>
        <v/>
      </c>
      <c r="AA2698" s="0" t="str">
        <f aca="false">VLOOKUP($D2698,metadata!$B$2:$Z$500,24,0)</f>
        <v/>
      </c>
      <c r="AB2698" s="0" t="str">
        <f aca="false">VLOOKUP($D2698,metadata!$B$2:$Z$500,25,0)</f>
        <v/>
      </c>
      <c r="AF2698" s="0" t="n">
        <f aca="false">IF(AE2698="",V2698,AE2698)</f>
        <v>60</v>
      </c>
    </row>
    <row r="2699" customFormat="false" ht="13.8" hidden="true" customHeight="false" outlineLevel="0" collapsed="false">
      <c r="C2699" s="0" t="n">
        <v>2709</v>
      </c>
      <c r="D2699" s="3" t="str">
        <f aca="false">VLOOKUP(C2699,$A$1:$B$500,2)</f>
        <v>61-miyako</v>
      </c>
      <c r="E2699" s="0" t="str">
        <f aca="false">VLOOKUP($D2699,metadata!$B$2:$S$451,2,0)</f>
        <v>ichijo, N</v>
      </c>
      <c r="F2699" s="0" t="str">
        <f aca="false">VLOOKUP($D2699,metadata!$B$2:$S$500,3,0)</f>
        <v>DISJUNCTIVE CLINE OF CRITICAL PHOTOPERIOD IN THE REPRODUCTIVE DIAPAUSE OF DROSOPHILA LACERTOSA</v>
      </c>
      <c r="G2699" s="0" t="str">
        <f aca="false">VLOOKUP($D2699,metadata!$B$2:$S$500,4,0)</f>
        <v>http://onlinelibrary.wiley.com/doi/10.1111/j.1558-5646.1986.tb00482.x/epdf</v>
      </c>
      <c r="H2699" s="0" t="str">
        <f aca="false">VLOOKUP($D2699,metadata!$B$2:$S$500,5,0)</f>
        <v>y-ask</v>
      </c>
      <c r="I2699" s="0" t="str">
        <f aca="false">VLOOKUP($D2699,metadata!$B$2:$S$500,6,0)</f>
        <v>a</v>
      </c>
      <c r="J2699" s="0" t="str">
        <f aca="false">VLOOKUP($D2699,metadata!$B$2:$S$500,7,0)</f>
        <v>i</v>
      </c>
      <c r="K2699" s="0" t="n">
        <f aca="false">VLOOKUP($D2699,metadata!$B$2:$S$500,8,0)</f>
        <v>13</v>
      </c>
      <c r="L2699" s="0" t="n">
        <f aca="false">VLOOKUP($D2699,metadata!$B$2:$S$500,9,0)</f>
        <v>7</v>
      </c>
      <c r="M2699" s="0" t="str">
        <f aca="false">VLOOKUP($D2699,metadata!$B$2:$S$500,10,0)</f>
        <v/>
      </c>
      <c r="N2699" s="0" t="str">
        <f aca="false">VLOOKUP($D2699,metadata!$B$2:$S$500,11,0)</f>
        <v>Drosophila lacertosa</v>
      </c>
      <c r="O2699" s="0" t="str">
        <f aca="false">VLOOKUP($D2699,metadata!$B$2:$S$500,12,0)</f>
        <v>diptera</v>
      </c>
      <c r="P2699" s="0" t="str">
        <f aca="false">VLOOKUP($D2699,metadata!$B$2:$S$500,13,0)</f>
        <v>miyako</v>
      </c>
      <c r="Q2699" s="0" t="n">
        <f aca="false">VLOOKUP($D2699,metadata!$B$2:$S$500,14,0)</f>
        <v>39.641389</v>
      </c>
      <c r="R2699" s="0" t="n">
        <f aca="false">VLOOKUP($D2699,metadata!$B$2:$S$500,15,0)</f>
        <v>141.957222</v>
      </c>
      <c r="S2699" s="0" t="str">
        <f aca="false">VLOOKUP($D2699,metadata!$B$2:$S$500,16,0)</f>
        <v/>
      </c>
      <c r="T2699" s="0" t="n">
        <f aca="false">VLOOKUP($D2699,metadata!$B$2:$S$500,17,0)</f>
        <v>120</v>
      </c>
      <c r="U2699" s="0" t="str">
        <f aca="false">VLOOKUP($D2699,metadata!$B$2:$S$500,18,0)</f>
        <v/>
      </c>
      <c r="V2699" s="0" t="n">
        <f aca="false">VLOOKUP($D2699,metadata!$B$2:$Z$500,19,0)</f>
        <v>60</v>
      </c>
      <c r="W2699" s="0" t="str">
        <f aca="false">VLOOKUP($D2699,metadata!$B$2:$Z$500,20,0)</f>
        <v>global average</v>
      </c>
      <c r="X2699" s="0" t="str">
        <f aca="false">VLOOKUP($D2699,metadata!$B$2:$Z$500,21,0)</f>
        <v/>
      </c>
      <c r="Y2699" s="0" t="str">
        <f aca="false">VLOOKUP($D2699,metadata!$B$2:$Z$500,22,0)</f>
        <v/>
      </c>
      <c r="Z2699" s="0" t="str">
        <f aca="false">VLOOKUP($D2699,metadata!$B$2:$Z$500,23,0)</f>
        <v/>
      </c>
      <c r="AA2699" s="0" t="str">
        <f aca="false">VLOOKUP($D2699,metadata!$B$2:$Z$500,24,0)</f>
        <v/>
      </c>
      <c r="AB2699" s="0" t="str">
        <f aca="false">VLOOKUP($D2699,metadata!$B$2:$Z$500,25,0)</f>
        <v/>
      </c>
      <c r="AF2699" s="0" t="n">
        <f aca="false">IF(AE2699="",V2699,AE2699)</f>
        <v>60</v>
      </c>
    </row>
    <row r="2700" customFormat="false" ht="13.8" hidden="true" customHeight="false" outlineLevel="0" collapsed="false">
      <c r="C2700" s="0" t="n">
        <v>2710</v>
      </c>
      <c r="D2700" s="3" t="str">
        <f aca="false">VLOOKUP(C2700,$A$1:$B$500,2)</f>
        <v>61-miyako</v>
      </c>
      <c r="E2700" s="0" t="str">
        <f aca="false">VLOOKUP($D2700,metadata!$B$2:$S$451,2,0)</f>
        <v>ichijo, N</v>
      </c>
      <c r="F2700" s="0" t="str">
        <f aca="false">VLOOKUP($D2700,metadata!$B$2:$S$500,3,0)</f>
        <v>DISJUNCTIVE CLINE OF CRITICAL PHOTOPERIOD IN THE REPRODUCTIVE DIAPAUSE OF DROSOPHILA LACERTOSA</v>
      </c>
      <c r="G2700" s="0" t="str">
        <f aca="false">VLOOKUP($D2700,metadata!$B$2:$S$500,4,0)</f>
        <v>http://onlinelibrary.wiley.com/doi/10.1111/j.1558-5646.1986.tb00482.x/epdf</v>
      </c>
      <c r="H2700" s="0" t="str">
        <f aca="false">VLOOKUP($D2700,metadata!$B$2:$S$500,5,0)</f>
        <v>y-ask</v>
      </c>
      <c r="I2700" s="0" t="str">
        <f aca="false">VLOOKUP($D2700,metadata!$B$2:$S$500,6,0)</f>
        <v>a</v>
      </c>
      <c r="J2700" s="0" t="str">
        <f aca="false">VLOOKUP($D2700,metadata!$B$2:$S$500,7,0)</f>
        <v>i</v>
      </c>
      <c r="K2700" s="0" t="n">
        <f aca="false">VLOOKUP($D2700,metadata!$B$2:$S$500,8,0)</f>
        <v>13</v>
      </c>
      <c r="L2700" s="0" t="n">
        <f aca="false">VLOOKUP($D2700,metadata!$B$2:$S$500,9,0)</f>
        <v>7</v>
      </c>
      <c r="M2700" s="0" t="str">
        <f aca="false">VLOOKUP($D2700,metadata!$B$2:$S$500,10,0)</f>
        <v/>
      </c>
      <c r="N2700" s="0" t="str">
        <f aca="false">VLOOKUP($D2700,metadata!$B$2:$S$500,11,0)</f>
        <v>Drosophila lacertosa</v>
      </c>
      <c r="O2700" s="0" t="str">
        <f aca="false">VLOOKUP($D2700,metadata!$B$2:$S$500,12,0)</f>
        <v>diptera</v>
      </c>
      <c r="P2700" s="0" t="str">
        <f aca="false">VLOOKUP($D2700,metadata!$B$2:$S$500,13,0)</f>
        <v>miyako</v>
      </c>
      <c r="Q2700" s="0" t="n">
        <f aca="false">VLOOKUP($D2700,metadata!$B$2:$S$500,14,0)</f>
        <v>39.641389</v>
      </c>
      <c r="R2700" s="0" t="n">
        <f aca="false">VLOOKUP($D2700,metadata!$B$2:$S$500,15,0)</f>
        <v>141.957222</v>
      </c>
      <c r="S2700" s="0" t="str">
        <f aca="false">VLOOKUP($D2700,metadata!$B$2:$S$500,16,0)</f>
        <v/>
      </c>
      <c r="T2700" s="0" t="n">
        <f aca="false">VLOOKUP($D2700,metadata!$B$2:$S$500,17,0)</f>
        <v>120</v>
      </c>
      <c r="U2700" s="0" t="str">
        <f aca="false">VLOOKUP($D2700,metadata!$B$2:$S$500,18,0)</f>
        <v/>
      </c>
      <c r="V2700" s="0" t="n">
        <f aca="false">VLOOKUP($D2700,metadata!$B$2:$Z$500,19,0)</f>
        <v>60</v>
      </c>
      <c r="W2700" s="0" t="str">
        <f aca="false">VLOOKUP($D2700,metadata!$B$2:$Z$500,20,0)</f>
        <v>global average</v>
      </c>
      <c r="X2700" s="0" t="str">
        <f aca="false">VLOOKUP($D2700,metadata!$B$2:$Z$500,21,0)</f>
        <v/>
      </c>
      <c r="Y2700" s="0" t="str">
        <f aca="false">VLOOKUP($D2700,metadata!$B$2:$Z$500,22,0)</f>
        <v/>
      </c>
      <c r="Z2700" s="0" t="str">
        <f aca="false">VLOOKUP($D2700,metadata!$B$2:$Z$500,23,0)</f>
        <v/>
      </c>
      <c r="AA2700" s="0" t="str">
        <f aca="false">VLOOKUP($D2700,metadata!$B$2:$Z$500,24,0)</f>
        <v/>
      </c>
      <c r="AB2700" s="0" t="str">
        <f aca="false">VLOOKUP($D2700,metadata!$B$2:$Z$500,25,0)</f>
        <v/>
      </c>
      <c r="AF2700" s="0" t="n">
        <f aca="false">IF(AE2700="",V2700,AE2700)</f>
        <v>60</v>
      </c>
    </row>
    <row r="2701" customFormat="false" ht="13.8" hidden="true" customHeight="false" outlineLevel="0" collapsed="false">
      <c r="C2701" s="0" t="n">
        <v>2711</v>
      </c>
      <c r="D2701" s="3" t="str">
        <f aca="false">VLOOKUP(C2701,$A$1:$B$500,2)</f>
        <v>61-miyako</v>
      </c>
      <c r="E2701" s="0" t="str">
        <f aca="false">VLOOKUP($D2701,metadata!$B$2:$S$451,2,0)</f>
        <v>ichijo, N</v>
      </c>
      <c r="F2701" s="0" t="str">
        <f aca="false">VLOOKUP($D2701,metadata!$B$2:$S$500,3,0)</f>
        <v>DISJUNCTIVE CLINE OF CRITICAL PHOTOPERIOD IN THE REPRODUCTIVE DIAPAUSE OF DROSOPHILA LACERTOSA</v>
      </c>
      <c r="G2701" s="0" t="str">
        <f aca="false">VLOOKUP($D2701,metadata!$B$2:$S$500,4,0)</f>
        <v>http://onlinelibrary.wiley.com/doi/10.1111/j.1558-5646.1986.tb00482.x/epdf</v>
      </c>
      <c r="H2701" s="0" t="str">
        <f aca="false">VLOOKUP($D2701,metadata!$B$2:$S$500,5,0)</f>
        <v>y-ask</v>
      </c>
      <c r="I2701" s="0" t="str">
        <f aca="false">VLOOKUP($D2701,metadata!$B$2:$S$500,6,0)</f>
        <v>a</v>
      </c>
      <c r="J2701" s="0" t="str">
        <f aca="false">VLOOKUP($D2701,metadata!$B$2:$S$500,7,0)</f>
        <v>i</v>
      </c>
      <c r="K2701" s="0" t="n">
        <f aca="false">VLOOKUP($D2701,metadata!$B$2:$S$500,8,0)</f>
        <v>13</v>
      </c>
      <c r="L2701" s="0" t="n">
        <f aca="false">VLOOKUP($D2701,metadata!$B$2:$S$500,9,0)</f>
        <v>7</v>
      </c>
      <c r="M2701" s="0" t="str">
        <f aca="false">VLOOKUP($D2701,metadata!$B$2:$S$500,10,0)</f>
        <v/>
      </c>
      <c r="N2701" s="0" t="str">
        <f aca="false">VLOOKUP($D2701,metadata!$B$2:$S$500,11,0)</f>
        <v>Drosophila lacertosa</v>
      </c>
      <c r="O2701" s="0" t="str">
        <f aca="false">VLOOKUP($D2701,metadata!$B$2:$S$500,12,0)</f>
        <v>diptera</v>
      </c>
      <c r="P2701" s="0" t="str">
        <f aca="false">VLOOKUP($D2701,metadata!$B$2:$S$500,13,0)</f>
        <v>miyako</v>
      </c>
      <c r="Q2701" s="0" t="n">
        <f aca="false">VLOOKUP($D2701,metadata!$B$2:$S$500,14,0)</f>
        <v>39.641389</v>
      </c>
      <c r="R2701" s="0" t="n">
        <f aca="false">VLOOKUP($D2701,metadata!$B$2:$S$500,15,0)</f>
        <v>141.957222</v>
      </c>
      <c r="S2701" s="0" t="str">
        <f aca="false">VLOOKUP($D2701,metadata!$B$2:$S$500,16,0)</f>
        <v/>
      </c>
      <c r="T2701" s="0" t="n">
        <f aca="false">VLOOKUP($D2701,metadata!$B$2:$S$500,17,0)</f>
        <v>120</v>
      </c>
      <c r="U2701" s="0" t="str">
        <f aca="false">VLOOKUP($D2701,metadata!$B$2:$S$500,18,0)</f>
        <v/>
      </c>
      <c r="V2701" s="0" t="n">
        <f aca="false">VLOOKUP($D2701,metadata!$B$2:$Z$500,19,0)</f>
        <v>60</v>
      </c>
      <c r="W2701" s="0" t="str">
        <f aca="false">VLOOKUP($D2701,metadata!$B$2:$Z$500,20,0)</f>
        <v>global average</v>
      </c>
      <c r="X2701" s="0" t="str">
        <f aca="false">VLOOKUP($D2701,metadata!$B$2:$Z$500,21,0)</f>
        <v/>
      </c>
      <c r="Y2701" s="0" t="str">
        <f aca="false">VLOOKUP($D2701,metadata!$B$2:$Z$500,22,0)</f>
        <v/>
      </c>
      <c r="Z2701" s="0" t="str">
        <f aca="false">VLOOKUP($D2701,metadata!$B$2:$Z$500,23,0)</f>
        <v/>
      </c>
      <c r="AA2701" s="0" t="str">
        <f aca="false">VLOOKUP($D2701,metadata!$B$2:$Z$500,24,0)</f>
        <v/>
      </c>
      <c r="AB2701" s="0" t="str">
        <f aca="false">VLOOKUP($D2701,metadata!$B$2:$Z$500,25,0)</f>
        <v/>
      </c>
      <c r="AF2701" s="0" t="n">
        <f aca="false">IF(AE2701="",V2701,AE2701)</f>
        <v>60</v>
      </c>
    </row>
    <row r="2702" customFormat="false" ht="13.8" hidden="true" customHeight="false" outlineLevel="0" collapsed="false">
      <c r="C2702" s="0" t="n">
        <v>2712</v>
      </c>
      <c r="D2702" s="3" t="str">
        <f aca="false">VLOOKUP(C2702,$A$1:$B$500,2)</f>
        <v>61-miyako</v>
      </c>
      <c r="E2702" s="0" t="str">
        <f aca="false">VLOOKUP($D2702,metadata!$B$2:$S$451,2,0)</f>
        <v>ichijo, N</v>
      </c>
      <c r="F2702" s="0" t="str">
        <f aca="false">VLOOKUP($D2702,metadata!$B$2:$S$500,3,0)</f>
        <v>DISJUNCTIVE CLINE OF CRITICAL PHOTOPERIOD IN THE REPRODUCTIVE DIAPAUSE OF DROSOPHILA LACERTOSA</v>
      </c>
      <c r="G2702" s="0" t="str">
        <f aca="false">VLOOKUP($D2702,metadata!$B$2:$S$500,4,0)</f>
        <v>http://onlinelibrary.wiley.com/doi/10.1111/j.1558-5646.1986.tb00482.x/epdf</v>
      </c>
      <c r="H2702" s="0" t="str">
        <f aca="false">VLOOKUP($D2702,metadata!$B$2:$S$500,5,0)</f>
        <v>y-ask</v>
      </c>
      <c r="I2702" s="0" t="str">
        <f aca="false">VLOOKUP($D2702,metadata!$B$2:$S$500,6,0)</f>
        <v>a</v>
      </c>
      <c r="J2702" s="0" t="str">
        <f aca="false">VLOOKUP($D2702,metadata!$B$2:$S$500,7,0)</f>
        <v>i</v>
      </c>
      <c r="K2702" s="0" t="n">
        <f aca="false">VLOOKUP($D2702,metadata!$B$2:$S$500,8,0)</f>
        <v>13</v>
      </c>
      <c r="L2702" s="0" t="n">
        <f aca="false">VLOOKUP($D2702,metadata!$B$2:$S$500,9,0)</f>
        <v>7</v>
      </c>
      <c r="M2702" s="0" t="str">
        <f aca="false">VLOOKUP($D2702,metadata!$B$2:$S$500,10,0)</f>
        <v/>
      </c>
      <c r="N2702" s="0" t="str">
        <f aca="false">VLOOKUP($D2702,metadata!$B$2:$S$500,11,0)</f>
        <v>Drosophila lacertosa</v>
      </c>
      <c r="O2702" s="0" t="str">
        <f aca="false">VLOOKUP($D2702,metadata!$B$2:$S$500,12,0)</f>
        <v>diptera</v>
      </c>
      <c r="P2702" s="0" t="str">
        <f aca="false">VLOOKUP($D2702,metadata!$B$2:$S$500,13,0)</f>
        <v>miyako</v>
      </c>
      <c r="Q2702" s="0" t="n">
        <f aca="false">VLOOKUP($D2702,metadata!$B$2:$S$500,14,0)</f>
        <v>39.641389</v>
      </c>
      <c r="R2702" s="0" t="n">
        <f aca="false">VLOOKUP($D2702,metadata!$B$2:$S$500,15,0)</f>
        <v>141.957222</v>
      </c>
      <c r="S2702" s="0" t="str">
        <f aca="false">VLOOKUP($D2702,metadata!$B$2:$S$500,16,0)</f>
        <v/>
      </c>
      <c r="T2702" s="0" t="n">
        <f aca="false">VLOOKUP($D2702,metadata!$B$2:$S$500,17,0)</f>
        <v>120</v>
      </c>
      <c r="U2702" s="0" t="str">
        <f aca="false">VLOOKUP($D2702,metadata!$B$2:$S$500,18,0)</f>
        <v/>
      </c>
      <c r="V2702" s="0" t="n">
        <f aca="false">VLOOKUP($D2702,metadata!$B$2:$Z$500,19,0)</f>
        <v>60</v>
      </c>
      <c r="W2702" s="0" t="str">
        <f aca="false">VLOOKUP($D2702,metadata!$B$2:$Z$500,20,0)</f>
        <v>global average</v>
      </c>
      <c r="X2702" s="0" t="str">
        <f aca="false">VLOOKUP($D2702,metadata!$B$2:$Z$500,21,0)</f>
        <v/>
      </c>
      <c r="Y2702" s="0" t="str">
        <f aca="false">VLOOKUP($D2702,metadata!$B$2:$Z$500,22,0)</f>
        <v/>
      </c>
      <c r="Z2702" s="0" t="str">
        <f aca="false">VLOOKUP($D2702,metadata!$B$2:$Z$500,23,0)</f>
        <v/>
      </c>
      <c r="AA2702" s="0" t="str">
        <f aca="false">VLOOKUP($D2702,metadata!$B$2:$Z$500,24,0)</f>
        <v/>
      </c>
      <c r="AB2702" s="0" t="str">
        <f aca="false">VLOOKUP($D2702,metadata!$B$2:$Z$500,25,0)</f>
        <v/>
      </c>
      <c r="AF2702" s="0" t="n">
        <f aca="false">IF(AE2702="",V2702,AE2702)</f>
        <v>60</v>
      </c>
    </row>
    <row r="2703" customFormat="false" ht="13.8" hidden="true" customHeight="false" outlineLevel="0" collapsed="false">
      <c r="C2703" s="0" t="n">
        <v>2713</v>
      </c>
      <c r="D2703" s="3" t="str">
        <f aca="false">VLOOKUP(C2703,$A$1:$B$500,2)</f>
        <v>61-miyako</v>
      </c>
      <c r="E2703" s="0" t="str">
        <f aca="false">VLOOKUP($D2703,metadata!$B$2:$S$451,2,0)</f>
        <v>ichijo, N</v>
      </c>
      <c r="F2703" s="0" t="str">
        <f aca="false">VLOOKUP($D2703,metadata!$B$2:$S$500,3,0)</f>
        <v>DISJUNCTIVE CLINE OF CRITICAL PHOTOPERIOD IN THE REPRODUCTIVE DIAPAUSE OF DROSOPHILA LACERTOSA</v>
      </c>
      <c r="G2703" s="0" t="str">
        <f aca="false">VLOOKUP($D2703,metadata!$B$2:$S$500,4,0)</f>
        <v>http://onlinelibrary.wiley.com/doi/10.1111/j.1558-5646.1986.tb00482.x/epdf</v>
      </c>
      <c r="H2703" s="0" t="str">
        <f aca="false">VLOOKUP($D2703,metadata!$B$2:$S$500,5,0)</f>
        <v>y-ask</v>
      </c>
      <c r="I2703" s="0" t="str">
        <f aca="false">VLOOKUP($D2703,metadata!$B$2:$S$500,6,0)</f>
        <v>a</v>
      </c>
      <c r="J2703" s="0" t="str">
        <f aca="false">VLOOKUP($D2703,metadata!$B$2:$S$500,7,0)</f>
        <v>i</v>
      </c>
      <c r="K2703" s="0" t="n">
        <f aca="false">VLOOKUP($D2703,metadata!$B$2:$S$500,8,0)</f>
        <v>13</v>
      </c>
      <c r="L2703" s="0" t="n">
        <f aca="false">VLOOKUP($D2703,metadata!$B$2:$S$500,9,0)</f>
        <v>7</v>
      </c>
      <c r="M2703" s="0" t="str">
        <f aca="false">VLOOKUP($D2703,metadata!$B$2:$S$500,10,0)</f>
        <v/>
      </c>
      <c r="N2703" s="0" t="str">
        <f aca="false">VLOOKUP($D2703,metadata!$B$2:$S$500,11,0)</f>
        <v>Drosophila lacertosa</v>
      </c>
      <c r="O2703" s="0" t="str">
        <f aca="false">VLOOKUP($D2703,metadata!$B$2:$S$500,12,0)</f>
        <v>diptera</v>
      </c>
      <c r="P2703" s="0" t="str">
        <f aca="false">VLOOKUP($D2703,metadata!$B$2:$S$500,13,0)</f>
        <v>miyako</v>
      </c>
      <c r="Q2703" s="0" t="n">
        <f aca="false">VLOOKUP($D2703,metadata!$B$2:$S$500,14,0)</f>
        <v>39.641389</v>
      </c>
      <c r="R2703" s="0" t="n">
        <f aca="false">VLOOKUP($D2703,metadata!$B$2:$S$500,15,0)</f>
        <v>141.957222</v>
      </c>
      <c r="S2703" s="0" t="str">
        <f aca="false">VLOOKUP($D2703,metadata!$B$2:$S$500,16,0)</f>
        <v/>
      </c>
      <c r="T2703" s="0" t="n">
        <f aca="false">VLOOKUP($D2703,metadata!$B$2:$S$500,17,0)</f>
        <v>120</v>
      </c>
      <c r="U2703" s="0" t="str">
        <f aca="false">VLOOKUP($D2703,metadata!$B$2:$S$500,18,0)</f>
        <v/>
      </c>
      <c r="V2703" s="0" t="n">
        <f aca="false">VLOOKUP($D2703,metadata!$B$2:$Z$500,19,0)</f>
        <v>60</v>
      </c>
      <c r="W2703" s="0" t="str">
        <f aca="false">VLOOKUP($D2703,metadata!$B$2:$Z$500,20,0)</f>
        <v>global average</v>
      </c>
      <c r="X2703" s="0" t="str">
        <f aca="false">VLOOKUP($D2703,metadata!$B$2:$Z$500,21,0)</f>
        <v/>
      </c>
      <c r="Y2703" s="0" t="str">
        <f aca="false">VLOOKUP($D2703,metadata!$B$2:$Z$500,22,0)</f>
        <v/>
      </c>
      <c r="Z2703" s="0" t="str">
        <f aca="false">VLOOKUP($D2703,metadata!$B$2:$Z$500,23,0)</f>
        <v/>
      </c>
      <c r="AA2703" s="0" t="str">
        <f aca="false">VLOOKUP($D2703,metadata!$B$2:$Z$500,24,0)</f>
        <v/>
      </c>
      <c r="AB2703" s="0" t="str">
        <f aca="false">VLOOKUP($D2703,metadata!$B$2:$Z$500,25,0)</f>
        <v/>
      </c>
      <c r="AF2703" s="0" t="n">
        <f aca="false">IF(AE2703="",V2703,AE2703)</f>
        <v>60</v>
      </c>
    </row>
    <row r="2704" customFormat="false" ht="13.8" hidden="true" customHeight="false" outlineLevel="0" collapsed="false">
      <c r="C2704" s="0" t="n">
        <v>2714</v>
      </c>
      <c r="D2704" s="3" t="str">
        <f aca="false">VLOOKUP(C2704,$A$1:$B$500,2)</f>
        <v>61-miyako</v>
      </c>
      <c r="E2704" s="0" t="str">
        <f aca="false">VLOOKUP($D2704,metadata!$B$2:$S$451,2,0)</f>
        <v>ichijo, N</v>
      </c>
      <c r="F2704" s="0" t="str">
        <f aca="false">VLOOKUP($D2704,metadata!$B$2:$S$500,3,0)</f>
        <v>DISJUNCTIVE CLINE OF CRITICAL PHOTOPERIOD IN THE REPRODUCTIVE DIAPAUSE OF DROSOPHILA LACERTOSA</v>
      </c>
      <c r="G2704" s="0" t="str">
        <f aca="false">VLOOKUP($D2704,metadata!$B$2:$S$500,4,0)</f>
        <v>http://onlinelibrary.wiley.com/doi/10.1111/j.1558-5646.1986.tb00482.x/epdf</v>
      </c>
      <c r="H2704" s="0" t="str">
        <f aca="false">VLOOKUP($D2704,metadata!$B$2:$S$500,5,0)</f>
        <v>y-ask</v>
      </c>
      <c r="I2704" s="0" t="str">
        <f aca="false">VLOOKUP($D2704,metadata!$B$2:$S$500,6,0)</f>
        <v>a</v>
      </c>
      <c r="J2704" s="0" t="str">
        <f aca="false">VLOOKUP($D2704,metadata!$B$2:$S$500,7,0)</f>
        <v>i</v>
      </c>
      <c r="K2704" s="0" t="n">
        <f aca="false">VLOOKUP($D2704,metadata!$B$2:$S$500,8,0)</f>
        <v>13</v>
      </c>
      <c r="L2704" s="0" t="n">
        <f aca="false">VLOOKUP($D2704,metadata!$B$2:$S$500,9,0)</f>
        <v>7</v>
      </c>
      <c r="M2704" s="0" t="str">
        <f aca="false">VLOOKUP($D2704,metadata!$B$2:$S$500,10,0)</f>
        <v/>
      </c>
      <c r="N2704" s="0" t="str">
        <f aca="false">VLOOKUP($D2704,metadata!$B$2:$S$500,11,0)</f>
        <v>Drosophila lacertosa</v>
      </c>
      <c r="O2704" s="0" t="str">
        <f aca="false">VLOOKUP($D2704,metadata!$B$2:$S$500,12,0)</f>
        <v>diptera</v>
      </c>
      <c r="P2704" s="0" t="str">
        <f aca="false">VLOOKUP($D2704,metadata!$B$2:$S$500,13,0)</f>
        <v>miyako</v>
      </c>
      <c r="Q2704" s="0" t="n">
        <f aca="false">VLOOKUP($D2704,metadata!$B$2:$S$500,14,0)</f>
        <v>39.641389</v>
      </c>
      <c r="R2704" s="0" t="n">
        <f aca="false">VLOOKUP($D2704,metadata!$B$2:$S$500,15,0)</f>
        <v>141.957222</v>
      </c>
      <c r="S2704" s="0" t="str">
        <f aca="false">VLOOKUP($D2704,metadata!$B$2:$S$500,16,0)</f>
        <v/>
      </c>
      <c r="T2704" s="0" t="n">
        <f aca="false">VLOOKUP($D2704,metadata!$B$2:$S$500,17,0)</f>
        <v>120</v>
      </c>
      <c r="U2704" s="0" t="str">
        <f aca="false">VLOOKUP($D2704,metadata!$B$2:$S$500,18,0)</f>
        <v/>
      </c>
      <c r="V2704" s="0" t="n">
        <f aca="false">VLOOKUP($D2704,metadata!$B$2:$Z$500,19,0)</f>
        <v>60</v>
      </c>
      <c r="W2704" s="0" t="str">
        <f aca="false">VLOOKUP($D2704,metadata!$B$2:$Z$500,20,0)</f>
        <v>global average</v>
      </c>
      <c r="X2704" s="0" t="str">
        <f aca="false">VLOOKUP($D2704,metadata!$B$2:$Z$500,21,0)</f>
        <v/>
      </c>
      <c r="Y2704" s="0" t="str">
        <f aca="false">VLOOKUP($D2704,metadata!$B$2:$Z$500,22,0)</f>
        <v/>
      </c>
      <c r="Z2704" s="0" t="str">
        <f aca="false">VLOOKUP($D2704,metadata!$B$2:$Z$500,23,0)</f>
        <v/>
      </c>
      <c r="AA2704" s="0" t="str">
        <f aca="false">VLOOKUP($D2704,metadata!$B$2:$Z$500,24,0)</f>
        <v/>
      </c>
      <c r="AB2704" s="0" t="str">
        <f aca="false">VLOOKUP($D2704,metadata!$B$2:$Z$500,25,0)</f>
        <v/>
      </c>
      <c r="AF2704" s="0" t="n">
        <f aca="false">IF(AE2704="",V2704,AE2704)</f>
        <v>60</v>
      </c>
    </row>
    <row r="2705" customFormat="false" ht="13.8" hidden="true" customHeight="false" outlineLevel="0" collapsed="false">
      <c r="C2705" s="0" t="n">
        <v>2715</v>
      </c>
      <c r="D2705" s="3" t="str">
        <f aca="false">VLOOKUP(C2705,$A$1:$B$500,2)</f>
        <v>61-togatta</v>
      </c>
      <c r="E2705" s="0" t="str">
        <f aca="false">VLOOKUP($D2705,metadata!$B$2:$S$451,2,0)</f>
        <v>ichijo, N</v>
      </c>
      <c r="F2705" s="0" t="str">
        <f aca="false">VLOOKUP($D2705,metadata!$B$2:$S$500,3,0)</f>
        <v>DISJUNCTIVE CLINE OF CRITICAL PHOTOPERIOD IN THE REPRODUCTIVE DIAPAUSE OF DROSOPHILA LACERTOSA</v>
      </c>
      <c r="G2705" s="0" t="str">
        <f aca="false">VLOOKUP($D2705,metadata!$B$2:$S$500,4,0)</f>
        <v>http://onlinelibrary.wiley.com/doi/10.1111/j.1558-5646.1986.tb00482.x/epdf</v>
      </c>
      <c r="H2705" s="0" t="str">
        <f aca="false">VLOOKUP($D2705,metadata!$B$2:$S$500,5,0)</f>
        <v>y-ask</v>
      </c>
      <c r="I2705" s="0" t="str">
        <f aca="false">VLOOKUP($D2705,metadata!$B$2:$S$500,6,0)</f>
        <v>a</v>
      </c>
      <c r="J2705" s="0" t="str">
        <f aca="false">VLOOKUP($D2705,metadata!$B$2:$S$500,7,0)</f>
        <v>i</v>
      </c>
      <c r="K2705" s="0" t="n">
        <f aca="false">VLOOKUP($D2705,metadata!$B$2:$S$500,8,0)</f>
        <v>13</v>
      </c>
      <c r="L2705" s="0" t="n">
        <f aca="false">VLOOKUP($D2705,metadata!$B$2:$S$500,9,0)</f>
        <v>7</v>
      </c>
      <c r="M2705" s="0" t="str">
        <f aca="false">VLOOKUP($D2705,metadata!$B$2:$S$500,10,0)</f>
        <v/>
      </c>
      <c r="N2705" s="0" t="str">
        <f aca="false">VLOOKUP($D2705,metadata!$B$2:$S$500,11,0)</f>
        <v>Drosophila lacertosa</v>
      </c>
      <c r="O2705" s="0" t="str">
        <f aca="false">VLOOKUP($D2705,metadata!$B$2:$S$500,12,0)</f>
        <v>diptera</v>
      </c>
      <c r="P2705" s="0" t="str">
        <f aca="false">VLOOKUP($D2705,metadata!$B$2:$S$500,13,0)</f>
        <v>togatta</v>
      </c>
      <c r="Q2705" s="0" t="n">
        <f aca="false">VLOOKUP($D2705,metadata!$B$2:$S$500,14,0)</f>
        <v>38.1251041666667</v>
      </c>
      <c r="R2705" s="0" t="n">
        <f aca="false">VLOOKUP($D2705,metadata!$B$2:$S$500,15,0)</f>
        <v>140.572222222222</v>
      </c>
      <c r="S2705" s="0" t="str">
        <f aca="false">VLOOKUP($D2705,metadata!$B$2:$S$500,16,0)</f>
        <v/>
      </c>
      <c r="T2705" s="0" t="n">
        <f aca="false">VLOOKUP($D2705,metadata!$B$2:$S$500,17,0)</f>
        <v>300</v>
      </c>
      <c r="U2705" s="0" t="str">
        <f aca="false">VLOOKUP($D2705,metadata!$B$2:$S$500,18,0)</f>
        <v/>
      </c>
      <c r="V2705" s="0" t="n">
        <f aca="false">VLOOKUP($D2705,metadata!$B$2:$Z$500,19,0)</f>
        <v>60</v>
      </c>
      <c r="W2705" s="0" t="str">
        <f aca="false">VLOOKUP($D2705,metadata!$B$2:$Z$500,20,0)</f>
        <v>global average</v>
      </c>
      <c r="X2705" s="0" t="str">
        <f aca="false">VLOOKUP($D2705,metadata!$B$2:$Z$500,21,0)</f>
        <v/>
      </c>
      <c r="Y2705" s="0" t="str">
        <f aca="false">VLOOKUP($D2705,metadata!$B$2:$Z$500,22,0)</f>
        <v/>
      </c>
      <c r="Z2705" s="0" t="str">
        <f aca="false">VLOOKUP($D2705,metadata!$B$2:$Z$500,23,0)</f>
        <v/>
      </c>
      <c r="AA2705" s="0" t="str">
        <f aca="false">VLOOKUP($D2705,metadata!$B$2:$Z$500,24,0)</f>
        <v/>
      </c>
      <c r="AB2705" s="0" t="str">
        <f aca="false">VLOOKUP($D2705,metadata!$B$2:$Z$500,25,0)</f>
        <v/>
      </c>
      <c r="AF2705" s="0" t="n">
        <f aca="false">IF(AE2705="",V2705,AE2705)</f>
        <v>60</v>
      </c>
    </row>
    <row r="2706" customFormat="false" ht="13.8" hidden="true" customHeight="false" outlineLevel="0" collapsed="false">
      <c r="C2706" s="0" t="n">
        <v>2716</v>
      </c>
      <c r="D2706" s="3" t="str">
        <f aca="false">VLOOKUP(C2706,$A$1:$B$500,2)</f>
        <v>61-togatta</v>
      </c>
      <c r="E2706" s="0" t="str">
        <f aca="false">VLOOKUP($D2706,metadata!$B$2:$S$451,2,0)</f>
        <v>ichijo, N</v>
      </c>
      <c r="F2706" s="0" t="str">
        <f aca="false">VLOOKUP($D2706,metadata!$B$2:$S$500,3,0)</f>
        <v>DISJUNCTIVE CLINE OF CRITICAL PHOTOPERIOD IN THE REPRODUCTIVE DIAPAUSE OF DROSOPHILA LACERTOSA</v>
      </c>
      <c r="G2706" s="0" t="str">
        <f aca="false">VLOOKUP($D2706,metadata!$B$2:$S$500,4,0)</f>
        <v>http://onlinelibrary.wiley.com/doi/10.1111/j.1558-5646.1986.tb00482.x/epdf</v>
      </c>
      <c r="H2706" s="0" t="str">
        <f aca="false">VLOOKUP($D2706,metadata!$B$2:$S$500,5,0)</f>
        <v>y-ask</v>
      </c>
      <c r="I2706" s="0" t="str">
        <f aca="false">VLOOKUP($D2706,metadata!$B$2:$S$500,6,0)</f>
        <v>a</v>
      </c>
      <c r="J2706" s="0" t="str">
        <f aca="false">VLOOKUP($D2706,metadata!$B$2:$S$500,7,0)</f>
        <v>i</v>
      </c>
      <c r="K2706" s="0" t="n">
        <f aca="false">VLOOKUP($D2706,metadata!$B$2:$S$500,8,0)</f>
        <v>13</v>
      </c>
      <c r="L2706" s="0" t="n">
        <f aca="false">VLOOKUP($D2706,metadata!$B$2:$S$500,9,0)</f>
        <v>7</v>
      </c>
      <c r="M2706" s="0" t="str">
        <f aca="false">VLOOKUP($D2706,metadata!$B$2:$S$500,10,0)</f>
        <v/>
      </c>
      <c r="N2706" s="0" t="str">
        <f aca="false">VLOOKUP($D2706,metadata!$B$2:$S$500,11,0)</f>
        <v>Drosophila lacertosa</v>
      </c>
      <c r="O2706" s="0" t="str">
        <f aca="false">VLOOKUP($D2706,metadata!$B$2:$S$500,12,0)</f>
        <v>diptera</v>
      </c>
      <c r="P2706" s="0" t="str">
        <f aca="false">VLOOKUP($D2706,metadata!$B$2:$S$500,13,0)</f>
        <v>togatta</v>
      </c>
      <c r="Q2706" s="0" t="n">
        <f aca="false">VLOOKUP($D2706,metadata!$B$2:$S$500,14,0)</f>
        <v>38.1251041666667</v>
      </c>
      <c r="R2706" s="0" t="n">
        <f aca="false">VLOOKUP($D2706,metadata!$B$2:$S$500,15,0)</f>
        <v>140.572222222222</v>
      </c>
      <c r="S2706" s="0" t="str">
        <f aca="false">VLOOKUP($D2706,metadata!$B$2:$S$500,16,0)</f>
        <v/>
      </c>
      <c r="T2706" s="0" t="n">
        <f aca="false">VLOOKUP($D2706,metadata!$B$2:$S$500,17,0)</f>
        <v>300</v>
      </c>
      <c r="U2706" s="0" t="str">
        <f aca="false">VLOOKUP($D2706,metadata!$B$2:$S$500,18,0)</f>
        <v/>
      </c>
      <c r="V2706" s="0" t="n">
        <f aca="false">VLOOKUP($D2706,metadata!$B$2:$Z$500,19,0)</f>
        <v>60</v>
      </c>
      <c r="W2706" s="0" t="str">
        <f aca="false">VLOOKUP($D2706,metadata!$B$2:$Z$500,20,0)</f>
        <v>global average</v>
      </c>
      <c r="X2706" s="0" t="str">
        <f aca="false">VLOOKUP($D2706,metadata!$B$2:$Z$500,21,0)</f>
        <v/>
      </c>
      <c r="Y2706" s="0" t="str">
        <f aca="false">VLOOKUP($D2706,metadata!$B$2:$Z$500,22,0)</f>
        <v/>
      </c>
      <c r="Z2706" s="0" t="str">
        <f aca="false">VLOOKUP($D2706,metadata!$B$2:$Z$500,23,0)</f>
        <v/>
      </c>
      <c r="AA2706" s="0" t="str">
        <f aca="false">VLOOKUP($D2706,metadata!$B$2:$Z$500,24,0)</f>
        <v/>
      </c>
      <c r="AB2706" s="0" t="str">
        <f aca="false">VLOOKUP($D2706,metadata!$B$2:$Z$500,25,0)</f>
        <v/>
      </c>
      <c r="AF2706" s="0" t="n">
        <f aca="false">IF(AE2706="",V2706,AE2706)</f>
        <v>60</v>
      </c>
    </row>
    <row r="2707" customFormat="false" ht="13.8" hidden="true" customHeight="false" outlineLevel="0" collapsed="false">
      <c r="C2707" s="0" t="n">
        <v>2717</v>
      </c>
      <c r="D2707" s="3" t="str">
        <f aca="false">VLOOKUP(C2707,$A$1:$B$500,2)</f>
        <v>61-togatta</v>
      </c>
      <c r="E2707" s="0" t="str">
        <f aca="false">VLOOKUP($D2707,metadata!$B$2:$S$451,2,0)</f>
        <v>ichijo, N</v>
      </c>
      <c r="F2707" s="0" t="str">
        <f aca="false">VLOOKUP($D2707,metadata!$B$2:$S$500,3,0)</f>
        <v>DISJUNCTIVE CLINE OF CRITICAL PHOTOPERIOD IN THE REPRODUCTIVE DIAPAUSE OF DROSOPHILA LACERTOSA</v>
      </c>
      <c r="G2707" s="0" t="str">
        <f aca="false">VLOOKUP($D2707,metadata!$B$2:$S$500,4,0)</f>
        <v>http://onlinelibrary.wiley.com/doi/10.1111/j.1558-5646.1986.tb00482.x/epdf</v>
      </c>
      <c r="H2707" s="0" t="str">
        <f aca="false">VLOOKUP($D2707,metadata!$B$2:$S$500,5,0)</f>
        <v>y-ask</v>
      </c>
      <c r="I2707" s="0" t="str">
        <f aca="false">VLOOKUP($D2707,metadata!$B$2:$S$500,6,0)</f>
        <v>a</v>
      </c>
      <c r="J2707" s="0" t="str">
        <f aca="false">VLOOKUP($D2707,metadata!$B$2:$S$500,7,0)</f>
        <v>i</v>
      </c>
      <c r="K2707" s="0" t="n">
        <f aca="false">VLOOKUP($D2707,metadata!$B$2:$S$500,8,0)</f>
        <v>13</v>
      </c>
      <c r="L2707" s="0" t="n">
        <f aca="false">VLOOKUP($D2707,metadata!$B$2:$S$500,9,0)</f>
        <v>7</v>
      </c>
      <c r="M2707" s="0" t="str">
        <f aca="false">VLOOKUP($D2707,metadata!$B$2:$S$500,10,0)</f>
        <v/>
      </c>
      <c r="N2707" s="0" t="str">
        <f aca="false">VLOOKUP($D2707,metadata!$B$2:$S$500,11,0)</f>
        <v>Drosophila lacertosa</v>
      </c>
      <c r="O2707" s="0" t="str">
        <f aca="false">VLOOKUP($D2707,metadata!$B$2:$S$500,12,0)</f>
        <v>diptera</v>
      </c>
      <c r="P2707" s="0" t="str">
        <f aca="false">VLOOKUP($D2707,metadata!$B$2:$S$500,13,0)</f>
        <v>togatta</v>
      </c>
      <c r="Q2707" s="0" t="n">
        <f aca="false">VLOOKUP($D2707,metadata!$B$2:$S$500,14,0)</f>
        <v>38.1251041666667</v>
      </c>
      <c r="R2707" s="0" t="n">
        <f aca="false">VLOOKUP($D2707,metadata!$B$2:$S$500,15,0)</f>
        <v>140.572222222222</v>
      </c>
      <c r="S2707" s="0" t="str">
        <f aca="false">VLOOKUP($D2707,metadata!$B$2:$S$500,16,0)</f>
        <v/>
      </c>
      <c r="T2707" s="0" t="n">
        <f aca="false">VLOOKUP($D2707,metadata!$B$2:$S$500,17,0)</f>
        <v>300</v>
      </c>
      <c r="U2707" s="0" t="str">
        <f aca="false">VLOOKUP($D2707,metadata!$B$2:$S$500,18,0)</f>
        <v/>
      </c>
      <c r="V2707" s="0" t="n">
        <f aca="false">VLOOKUP($D2707,metadata!$B$2:$Z$500,19,0)</f>
        <v>60</v>
      </c>
      <c r="W2707" s="0" t="str">
        <f aca="false">VLOOKUP($D2707,metadata!$B$2:$Z$500,20,0)</f>
        <v>global average</v>
      </c>
      <c r="X2707" s="0" t="str">
        <f aca="false">VLOOKUP($D2707,metadata!$B$2:$Z$500,21,0)</f>
        <v/>
      </c>
      <c r="Y2707" s="0" t="str">
        <f aca="false">VLOOKUP($D2707,metadata!$B$2:$Z$500,22,0)</f>
        <v/>
      </c>
      <c r="Z2707" s="0" t="str">
        <f aca="false">VLOOKUP($D2707,metadata!$B$2:$Z$500,23,0)</f>
        <v/>
      </c>
      <c r="AA2707" s="0" t="str">
        <f aca="false">VLOOKUP($D2707,metadata!$B$2:$Z$500,24,0)</f>
        <v/>
      </c>
      <c r="AB2707" s="0" t="str">
        <f aca="false">VLOOKUP($D2707,metadata!$B$2:$Z$500,25,0)</f>
        <v/>
      </c>
      <c r="AF2707" s="0" t="n">
        <f aca="false">IF(AE2707="",V2707,AE2707)</f>
        <v>60</v>
      </c>
    </row>
    <row r="2708" customFormat="false" ht="13.8" hidden="true" customHeight="false" outlineLevel="0" collapsed="false">
      <c r="C2708" s="0" t="n">
        <v>2718</v>
      </c>
      <c r="D2708" s="3" t="str">
        <f aca="false">VLOOKUP(C2708,$A$1:$B$500,2)</f>
        <v>61-togatta</v>
      </c>
      <c r="E2708" s="0" t="str">
        <f aca="false">VLOOKUP($D2708,metadata!$B$2:$S$451,2,0)</f>
        <v>ichijo, N</v>
      </c>
      <c r="F2708" s="0" t="str">
        <f aca="false">VLOOKUP($D2708,metadata!$B$2:$S$500,3,0)</f>
        <v>DISJUNCTIVE CLINE OF CRITICAL PHOTOPERIOD IN THE REPRODUCTIVE DIAPAUSE OF DROSOPHILA LACERTOSA</v>
      </c>
      <c r="G2708" s="0" t="str">
        <f aca="false">VLOOKUP($D2708,metadata!$B$2:$S$500,4,0)</f>
        <v>http://onlinelibrary.wiley.com/doi/10.1111/j.1558-5646.1986.tb00482.x/epdf</v>
      </c>
      <c r="H2708" s="0" t="str">
        <f aca="false">VLOOKUP($D2708,metadata!$B$2:$S$500,5,0)</f>
        <v>y-ask</v>
      </c>
      <c r="I2708" s="0" t="str">
        <f aca="false">VLOOKUP($D2708,metadata!$B$2:$S$500,6,0)</f>
        <v>a</v>
      </c>
      <c r="J2708" s="0" t="str">
        <f aca="false">VLOOKUP($D2708,metadata!$B$2:$S$500,7,0)</f>
        <v>i</v>
      </c>
      <c r="K2708" s="0" t="n">
        <f aca="false">VLOOKUP($D2708,metadata!$B$2:$S$500,8,0)</f>
        <v>13</v>
      </c>
      <c r="L2708" s="0" t="n">
        <f aca="false">VLOOKUP($D2708,metadata!$B$2:$S$500,9,0)</f>
        <v>7</v>
      </c>
      <c r="M2708" s="0" t="str">
        <f aca="false">VLOOKUP($D2708,metadata!$B$2:$S$500,10,0)</f>
        <v/>
      </c>
      <c r="N2708" s="0" t="str">
        <f aca="false">VLOOKUP($D2708,metadata!$B$2:$S$500,11,0)</f>
        <v>Drosophila lacertosa</v>
      </c>
      <c r="O2708" s="0" t="str">
        <f aca="false">VLOOKUP($D2708,metadata!$B$2:$S$500,12,0)</f>
        <v>diptera</v>
      </c>
      <c r="P2708" s="0" t="str">
        <f aca="false">VLOOKUP($D2708,metadata!$B$2:$S$500,13,0)</f>
        <v>togatta</v>
      </c>
      <c r="Q2708" s="0" t="n">
        <f aca="false">VLOOKUP($D2708,metadata!$B$2:$S$500,14,0)</f>
        <v>38.1251041666667</v>
      </c>
      <c r="R2708" s="0" t="n">
        <f aca="false">VLOOKUP($D2708,metadata!$B$2:$S$500,15,0)</f>
        <v>140.572222222222</v>
      </c>
      <c r="S2708" s="0" t="str">
        <f aca="false">VLOOKUP($D2708,metadata!$B$2:$S$500,16,0)</f>
        <v/>
      </c>
      <c r="T2708" s="0" t="n">
        <f aca="false">VLOOKUP($D2708,metadata!$B$2:$S$500,17,0)</f>
        <v>300</v>
      </c>
      <c r="U2708" s="0" t="str">
        <f aca="false">VLOOKUP($D2708,metadata!$B$2:$S$500,18,0)</f>
        <v/>
      </c>
      <c r="V2708" s="0" t="n">
        <f aca="false">VLOOKUP($D2708,metadata!$B$2:$Z$500,19,0)</f>
        <v>60</v>
      </c>
      <c r="W2708" s="0" t="str">
        <f aca="false">VLOOKUP($D2708,metadata!$B$2:$Z$500,20,0)</f>
        <v>global average</v>
      </c>
      <c r="X2708" s="0" t="str">
        <f aca="false">VLOOKUP($D2708,metadata!$B$2:$Z$500,21,0)</f>
        <v/>
      </c>
      <c r="Y2708" s="0" t="str">
        <f aca="false">VLOOKUP($D2708,metadata!$B$2:$Z$500,22,0)</f>
        <v/>
      </c>
      <c r="Z2708" s="0" t="str">
        <f aca="false">VLOOKUP($D2708,metadata!$B$2:$Z$500,23,0)</f>
        <v/>
      </c>
      <c r="AA2708" s="0" t="str">
        <f aca="false">VLOOKUP($D2708,metadata!$B$2:$Z$500,24,0)</f>
        <v/>
      </c>
      <c r="AB2708" s="0" t="str">
        <f aca="false">VLOOKUP($D2708,metadata!$B$2:$Z$500,25,0)</f>
        <v/>
      </c>
      <c r="AF2708" s="0" t="n">
        <f aca="false">IF(AE2708="",V2708,AE2708)</f>
        <v>60</v>
      </c>
    </row>
    <row r="2709" customFormat="false" ht="13.8" hidden="true" customHeight="false" outlineLevel="0" collapsed="false">
      <c r="C2709" s="0" t="n">
        <v>2719</v>
      </c>
      <c r="D2709" s="3" t="str">
        <f aca="false">VLOOKUP(C2709,$A$1:$B$500,2)</f>
        <v>61-togatta</v>
      </c>
      <c r="E2709" s="0" t="str">
        <f aca="false">VLOOKUP($D2709,metadata!$B$2:$S$451,2,0)</f>
        <v>ichijo, N</v>
      </c>
      <c r="F2709" s="0" t="str">
        <f aca="false">VLOOKUP($D2709,metadata!$B$2:$S$500,3,0)</f>
        <v>DISJUNCTIVE CLINE OF CRITICAL PHOTOPERIOD IN THE REPRODUCTIVE DIAPAUSE OF DROSOPHILA LACERTOSA</v>
      </c>
      <c r="G2709" s="0" t="str">
        <f aca="false">VLOOKUP($D2709,metadata!$B$2:$S$500,4,0)</f>
        <v>http://onlinelibrary.wiley.com/doi/10.1111/j.1558-5646.1986.tb00482.x/epdf</v>
      </c>
      <c r="H2709" s="0" t="str">
        <f aca="false">VLOOKUP($D2709,metadata!$B$2:$S$500,5,0)</f>
        <v>y-ask</v>
      </c>
      <c r="I2709" s="0" t="str">
        <f aca="false">VLOOKUP($D2709,metadata!$B$2:$S$500,6,0)</f>
        <v>a</v>
      </c>
      <c r="J2709" s="0" t="str">
        <f aca="false">VLOOKUP($D2709,metadata!$B$2:$S$500,7,0)</f>
        <v>i</v>
      </c>
      <c r="K2709" s="0" t="n">
        <f aca="false">VLOOKUP($D2709,metadata!$B$2:$S$500,8,0)</f>
        <v>13</v>
      </c>
      <c r="L2709" s="0" t="n">
        <f aca="false">VLOOKUP($D2709,metadata!$B$2:$S$500,9,0)</f>
        <v>7</v>
      </c>
      <c r="M2709" s="0" t="str">
        <f aca="false">VLOOKUP($D2709,metadata!$B$2:$S$500,10,0)</f>
        <v/>
      </c>
      <c r="N2709" s="0" t="str">
        <f aca="false">VLOOKUP($D2709,metadata!$B$2:$S$500,11,0)</f>
        <v>Drosophila lacertosa</v>
      </c>
      <c r="O2709" s="0" t="str">
        <f aca="false">VLOOKUP($D2709,metadata!$B$2:$S$500,12,0)</f>
        <v>diptera</v>
      </c>
      <c r="P2709" s="0" t="str">
        <f aca="false">VLOOKUP($D2709,metadata!$B$2:$S$500,13,0)</f>
        <v>togatta</v>
      </c>
      <c r="Q2709" s="0" t="n">
        <f aca="false">VLOOKUP($D2709,metadata!$B$2:$S$500,14,0)</f>
        <v>38.1251041666667</v>
      </c>
      <c r="R2709" s="0" t="n">
        <f aca="false">VLOOKUP($D2709,metadata!$B$2:$S$500,15,0)</f>
        <v>140.572222222222</v>
      </c>
      <c r="S2709" s="0" t="str">
        <f aca="false">VLOOKUP($D2709,metadata!$B$2:$S$500,16,0)</f>
        <v/>
      </c>
      <c r="T2709" s="0" t="n">
        <f aca="false">VLOOKUP($D2709,metadata!$B$2:$S$500,17,0)</f>
        <v>300</v>
      </c>
      <c r="U2709" s="0" t="str">
        <f aca="false">VLOOKUP($D2709,metadata!$B$2:$S$500,18,0)</f>
        <v/>
      </c>
      <c r="V2709" s="0" t="n">
        <f aca="false">VLOOKUP($D2709,metadata!$B$2:$Z$500,19,0)</f>
        <v>60</v>
      </c>
      <c r="W2709" s="0" t="str">
        <f aca="false">VLOOKUP($D2709,metadata!$B$2:$Z$500,20,0)</f>
        <v>global average</v>
      </c>
      <c r="X2709" s="0" t="str">
        <f aca="false">VLOOKUP($D2709,metadata!$B$2:$Z$500,21,0)</f>
        <v/>
      </c>
      <c r="Y2709" s="0" t="str">
        <f aca="false">VLOOKUP($D2709,metadata!$B$2:$Z$500,22,0)</f>
        <v/>
      </c>
      <c r="Z2709" s="0" t="str">
        <f aca="false">VLOOKUP($D2709,metadata!$B$2:$Z$500,23,0)</f>
        <v/>
      </c>
      <c r="AA2709" s="0" t="str">
        <f aca="false">VLOOKUP($D2709,metadata!$B$2:$Z$500,24,0)</f>
        <v/>
      </c>
      <c r="AB2709" s="0" t="str">
        <f aca="false">VLOOKUP($D2709,metadata!$B$2:$Z$500,25,0)</f>
        <v/>
      </c>
      <c r="AF2709" s="0" t="n">
        <f aca="false">IF(AE2709="",V2709,AE2709)</f>
        <v>60</v>
      </c>
    </row>
    <row r="2710" customFormat="false" ht="13.8" hidden="true" customHeight="false" outlineLevel="0" collapsed="false">
      <c r="C2710" s="0" t="n">
        <v>2720</v>
      </c>
      <c r="D2710" s="3" t="str">
        <f aca="false">VLOOKUP(C2710,$A$1:$B$500,2)</f>
        <v>61-togatta</v>
      </c>
      <c r="E2710" s="0" t="str">
        <f aca="false">VLOOKUP($D2710,metadata!$B$2:$S$451,2,0)</f>
        <v>ichijo, N</v>
      </c>
      <c r="F2710" s="0" t="str">
        <f aca="false">VLOOKUP($D2710,metadata!$B$2:$S$500,3,0)</f>
        <v>DISJUNCTIVE CLINE OF CRITICAL PHOTOPERIOD IN THE REPRODUCTIVE DIAPAUSE OF DROSOPHILA LACERTOSA</v>
      </c>
      <c r="G2710" s="0" t="str">
        <f aca="false">VLOOKUP($D2710,metadata!$B$2:$S$500,4,0)</f>
        <v>http://onlinelibrary.wiley.com/doi/10.1111/j.1558-5646.1986.tb00482.x/epdf</v>
      </c>
      <c r="H2710" s="0" t="str">
        <f aca="false">VLOOKUP($D2710,metadata!$B$2:$S$500,5,0)</f>
        <v>y-ask</v>
      </c>
      <c r="I2710" s="0" t="str">
        <f aca="false">VLOOKUP($D2710,metadata!$B$2:$S$500,6,0)</f>
        <v>a</v>
      </c>
      <c r="J2710" s="0" t="str">
        <f aca="false">VLOOKUP($D2710,metadata!$B$2:$S$500,7,0)</f>
        <v>i</v>
      </c>
      <c r="K2710" s="0" t="n">
        <f aca="false">VLOOKUP($D2710,metadata!$B$2:$S$500,8,0)</f>
        <v>13</v>
      </c>
      <c r="L2710" s="0" t="n">
        <f aca="false">VLOOKUP($D2710,metadata!$B$2:$S$500,9,0)</f>
        <v>7</v>
      </c>
      <c r="M2710" s="0" t="str">
        <f aca="false">VLOOKUP($D2710,metadata!$B$2:$S$500,10,0)</f>
        <v/>
      </c>
      <c r="N2710" s="0" t="str">
        <f aca="false">VLOOKUP($D2710,metadata!$B$2:$S$500,11,0)</f>
        <v>Drosophila lacertosa</v>
      </c>
      <c r="O2710" s="0" t="str">
        <f aca="false">VLOOKUP($D2710,metadata!$B$2:$S$500,12,0)</f>
        <v>diptera</v>
      </c>
      <c r="P2710" s="0" t="str">
        <f aca="false">VLOOKUP($D2710,metadata!$B$2:$S$500,13,0)</f>
        <v>togatta</v>
      </c>
      <c r="Q2710" s="0" t="n">
        <f aca="false">VLOOKUP($D2710,metadata!$B$2:$S$500,14,0)</f>
        <v>38.1251041666667</v>
      </c>
      <c r="R2710" s="0" t="n">
        <f aca="false">VLOOKUP($D2710,metadata!$B$2:$S$500,15,0)</f>
        <v>140.572222222222</v>
      </c>
      <c r="S2710" s="0" t="str">
        <f aca="false">VLOOKUP($D2710,metadata!$B$2:$S$500,16,0)</f>
        <v/>
      </c>
      <c r="T2710" s="0" t="n">
        <f aca="false">VLOOKUP($D2710,metadata!$B$2:$S$500,17,0)</f>
        <v>300</v>
      </c>
      <c r="U2710" s="0" t="str">
        <f aca="false">VLOOKUP($D2710,metadata!$B$2:$S$500,18,0)</f>
        <v/>
      </c>
      <c r="V2710" s="0" t="n">
        <f aca="false">VLOOKUP($D2710,metadata!$B$2:$Z$500,19,0)</f>
        <v>60</v>
      </c>
      <c r="W2710" s="0" t="str">
        <f aca="false">VLOOKUP($D2710,metadata!$B$2:$Z$500,20,0)</f>
        <v>global average</v>
      </c>
      <c r="X2710" s="0" t="str">
        <f aca="false">VLOOKUP($D2710,metadata!$B$2:$Z$500,21,0)</f>
        <v/>
      </c>
      <c r="Y2710" s="0" t="str">
        <f aca="false">VLOOKUP($D2710,metadata!$B$2:$Z$500,22,0)</f>
        <v/>
      </c>
      <c r="Z2710" s="0" t="str">
        <f aca="false">VLOOKUP($D2710,metadata!$B$2:$Z$500,23,0)</f>
        <v/>
      </c>
      <c r="AA2710" s="0" t="str">
        <f aca="false">VLOOKUP($D2710,metadata!$B$2:$Z$500,24,0)</f>
        <v/>
      </c>
      <c r="AB2710" s="0" t="str">
        <f aca="false">VLOOKUP($D2710,metadata!$B$2:$Z$500,25,0)</f>
        <v/>
      </c>
      <c r="AF2710" s="0" t="n">
        <f aca="false">IF(AE2710="",V2710,AE2710)</f>
        <v>60</v>
      </c>
    </row>
    <row r="2711" customFormat="false" ht="13.8" hidden="true" customHeight="false" outlineLevel="0" collapsed="false">
      <c r="C2711" s="0" t="n">
        <v>2721</v>
      </c>
      <c r="D2711" s="3" t="str">
        <f aca="false">VLOOKUP(C2711,$A$1:$B$500,2)</f>
        <v>61-togatta</v>
      </c>
      <c r="E2711" s="0" t="str">
        <f aca="false">VLOOKUP($D2711,metadata!$B$2:$S$451,2,0)</f>
        <v>ichijo, N</v>
      </c>
      <c r="F2711" s="0" t="str">
        <f aca="false">VLOOKUP($D2711,metadata!$B$2:$S$500,3,0)</f>
        <v>DISJUNCTIVE CLINE OF CRITICAL PHOTOPERIOD IN THE REPRODUCTIVE DIAPAUSE OF DROSOPHILA LACERTOSA</v>
      </c>
      <c r="G2711" s="0" t="str">
        <f aca="false">VLOOKUP($D2711,metadata!$B$2:$S$500,4,0)</f>
        <v>http://onlinelibrary.wiley.com/doi/10.1111/j.1558-5646.1986.tb00482.x/epdf</v>
      </c>
      <c r="H2711" s="0" t="str">
        <f aca="false">VLOOKUP($D2711,metadata!$B$2:$S$500,5,0)</f>
        <v>y-ask</v>
      </c>
      <c r="I2711" s="0" t="str">
        <f aca="false">VLOOKUP($D2711,metadata!$B$2:$S$500,6,0)</f>
        <v>a</v>
      </c>
      <c r="J2711" s="0" t="str">
        <f aca="false">VLOOKUP($D2711,metadata!$B$2:$S$500,7,0)</f>
        <v>i</v>
      </c>
      <c r="K2711" s="0" t="n">
        <f aca="false">VLOOKUP($D2711,metadata!$B$2:$S$500,8,0)</f>
        <v>13</v>
      </c>
      <c r="L2711" s="0" t="n">
        <f aca="false">VLOOKUP($D2711,metadata!$B$2:$S$500,9,0)</f>
        <v>7</v>
      </c>
      <c r="M2711" s="0" t="str">
        <f aca="false">VLOOKUP($D2711,metadata!$B$2:$S$500,10,0)</f>
        <v/>
      </c>
      <c r="N2711" s="0" t="str">
        <f aca="false">VLOOKUP($D2711,metadata!$B$2:$S$500,11,0)</f>
        <v>Drosophila lacertosa</v>
      </c>
      <c r="O2711" s="0" t="str">
        <f aca="false">VLOOKUP($D2711,metadata!$B$2:$S$500,12,0)</f>
        <v>diptera</v>
      </c>
      <c r="P2711" s="0" t="str">
        <f aca="false">VLOOKUP($D2711,metadata!$B$2:$S$500,13,0)</f>
        <v>togatta</v>
      </c>
      <c r="Q2711" s="0" t="n">
        <f aca="false">VLOOKUP($D2711,metadata!$B$2:$S$500,14,0)</f>
        <v>38.1251041666667</v>
      </c>
      <c r="R2711" s="0" t="n">
        <f aca="false">VLOOKUP($D2711,metadata!$B$2:$S$500,15,0)</f>
        <v>140.572222222222</v>
      </c>
      <c r="S2711" s="0" t="str">
        <f aca="false">VLOOKUP($D2711,metadata!$B$2:$S$500,16,0)</f>
        <v/>
      </c>
      <c r="T2711" s="0" t="n">
        <f aca="false">VLOOKUP($D2711,metadata!$B$2:$S$500,17,0)</f>
        <v>300</v>
      </c>
      <c r="U2711" s="0" t="str">
        <f aca="false">VLOOKUP($D2711,metadata!$B$2:$S$500,18,0)</f>
        <v/>
      </c>
      <c r="V2711" s="0" t="n">
        <f aca="false">VLOOKUP($D2711,metadata!$B$2:$Z$500,19,0)</f>
        <v>60</v>
      </c>
      <c r="W2711" s="0" t="str">
        <f aca="false">VLOOKUP($D2711,metadata!$B$2:$Z$500,20,0)</f>
        <v>global average</v>
      </c>
      <c r="X2711" s="0" t="str">
        <f aca="false">VLOOKUP($D2711,metadata!$B$2:$Z$500,21,0)</f>
        <v/>
      </c>
      <c r="Y2711" s="0" t="str">
        <f aca="false">VLOOKUP($D2711,metadata!$B$2:$Z$500,22,0)</f>
        <v/>
      </c>
      <c r="Z2711" s="0" t="str">
        <f aca="false">VLOOKUP($D2711,metadata!$B$2:$Z$500,23,0)</f>
        <v/>
      </c>
      <c r="AA2711" s="0" t="str">
        <f aca="false">VLOOKUP($D2711,metadata!$B$2:$Z$500,24,0)</f>
        <v/>
      </c>
      <c r="AB2711" s="0" t="str">
        <f aca="false">VLOOKUP($D2711,metadata!$B$2:$Z$500,25,0)</f>
        <v/>
      </c>
      <c r="AF2711" s="0" t="n">
        <f aca="false">IF(AE2711="",V2711,AE2711)</f>
        <v>60</v>
      </c>
    </row>
    <row r="2712" customFormat="false" ht="13.8" hidden="true" customHeight="false" outlineLevel="0" collapsed="false">
      <c r="C2712" s="0" t="n">
        <v>2722</v>
      </c>
      <c r="D2712" s="3" t="str">
        <f aca="false">VLOOKUP(C2712,$A$1:$B$500,2)</f>
        <v>61-yugashima</v>
      </c>
      <c r="E2712" s="0" t="str">
        <f aca="false">VLOOKUP($D2712,metadata!$B$2:$S$451,2,0)</f>
        <v>ichijo, N</v>
      </c>
      <c r="F2712" s="0" t="str">
        <f aca="false">VLOOKUP($D2712,metadata!$B$2:$S$500,3,0)</f>
        <v>DISJUNCTIVE CLINE OF CRITICAL PHOTOPERIOD IN THE REPRODUCTIVE DIAPAUSE OF DROSOPHILA LACERTOSA</v>
      </c>
      <c r="G2712" s="0" t="str">
        <f aca="false">VLOOKUP($D2712,metadata!$B$2:$S$500,4,0)</f>
        <v>http://onlinelibrary.wiley.com/doi/10.1111/j.1558-5646.1986.tb00482.x/epdf</v>
      </c>
      <c r="H2712" s="0" t="str">
        <f aca="false">VLOOKUP($D2712,metadata!$B$2:$S$500,5,0)</f>
        <v>y-ask</v>
      </c>
      <c r="I2712" s="0" t="str">
        <f aca="false">VLOOKUP($D2712,metadata!$B$2:$S$500,6,0)</f>
        <v>a</v>
      </c>
      <c r="J2712" s="0" t="str">
        <f aca="false">VLOOKUP($D2712,metadata!$B$2:$S$500,7,0)</f>
        <v>i</v>
      </c>
      <c r="K2712" s="0" t="n">
        <f aca="false">VLOOKUP($D2712,metadata!$B$2:$S$500,8,0)</f>
        <v>13</v>
      </c>
      <c r="L2712" s="0" t="n">
        <f aca="false">VLOOKUP($D2712,metadata!$B$2:$S$500,9,0)</f>
        <v>7</v>
      </c>
      <c r="M2712" s="0" t="str">
        <f aca="false">VLOOKUP($D2712,metadata!$B$2:$S$500,10,0)</f>
        <v/>
      </c>
      <c r="N2712" s="0" t="str">
        <f aca="false">VLOOKUP($D2712,metadata!$B$2:$S$500,11,0)</f>
        <v>Drosophila lacertosa</v>
      </c>
      <c r="O2712" s="0" t="str">
        <f aca="false">VLOOKUP($D2712,metadata!$B$2:$S$500,12,0)</f>
        <v>diptera</v>
      </c>
      <c r="P2712" s="0" t="str">
        <f aca="false">VLOOKUP($D2712,metadata!$B$2:$S$500,13,0)</f>
        <v>yugashima</v>
      </c>
      <c r="Q2712" s="0" t="n">
        <f aca="false">VLOOKUP($D2712,metadata!$B$2:$S$500,14,0)</f>
        <v>34.8930555555556</v>
      </c>
      <c r="R2712" s="0" t="n">
        <f aca="false">VLOOKUP($D2712,metadata!$B$2:$S$500,15,0)</f>
        <v>138.930555555556</v>
      </c>
      <c r="S2712" s="0" t="str">
        <f aca="false">VLOOKUP($D2712,metadata!$B$2:$S$500,16,0)</f>
        <v/>
      </c>
      <c r="T2712" s="0" t="n">
        <f aca="false">VLOOKUP($D2712,metadata!$B$2:$S$500,17,0)</f>
        <v>230</v>
      </c>
      <c r="U2712" s="0" t="str">
        <f aca="false">VLOOKUP($D2712,metadata!$B$2:$S$500,18,0)</f>
        <v/>
      </c>
      <c r="V2712" s="0" t="n">
        <f aca="false">VLOOKUP($D2712,metadata!$B$2:$Z$500,19,0)</f>
        <v>60</v>
      </c>
      <c r="W2712" s="0" t="str">
        <f aca="false">VLOOKUP($D2712,metadata!$B$2:$Z$500,20,0)</f>
        <v>global average</v>
      </c>
      <c r="X2712" s="0" t="str">
        <f aca="false">VLOOKUP($D2712,metadata!$B$2:$Z$500,21,0)</f>
        <v/>
      </c>
      <c r="Y2712" s="0" t="str">
        <f aca="false">VLOOKUP($D2712,metadata!$B$2:$Z$500,22,0)</f>
        <v/>
      </c>
      <c r="Z2712" s="0" t="str">
        <f aca="false">VLOOKUP($D2712,metadata!$B$2:$Z$500,23,0)</f>
        <v/>
      </c>
      <c r="AA2712" s="0" t="str">
        <f aca="false">VLOOKUP($D2712,metadata!$B$2:$Z$500,24,0)</f>
        <v/>
      </c>
      <c r="AB2712" s="0" t="str">
        <f aca="false">VLOOKUP($D2712,metadata!$B$2:$Z$500,25,0)</f>
        <v/>
      </c>
      <c r="AF2712" s="0" t="n">
        <f aca="false">IF(AE2712="",V2712,AE2712)</f>
        <v>60</v>
      </c>
    </row>
    <row r="2713" customFormat="false" ht="13.8" hidden="true" customHeight="false" outlineLevel="0" collapsed="false">
      <c r="C2713" s="0" t="n">
        <v>2723</v>
      </c>
      <c r="D2713" s="3" t="str">
        <f aca="false">VLOOKUP(C2713,$A$1:$B$500,2)</f>
        <v>61-yugashima</v>
      </c>
      <c r="E2713" s="0" t="str">
        <f aca="false">VLOOKUP($D2713,metadata!$B$2:$S$451,2,0)</f>
        <v>ichijo, N</v>
      </c>
      <c r="F2713" s="0" t="str">
        <f aca="false">VLOOKUP($D2713,metadata!$B$2:$S$500,3,0)</f>
        <v>DISJUNCTIVE CLINE OF CRITICAL PHOTOPERIOD IN THE REPRODUCTIVE DIAPAUSE OF DROSOPHILA LACERTOSA</v>
      </c>
      <c r="G2713" s="0" t="str">
        <f aca="false">VLOOKUP($D2713,metadata!$B$2:$S$500,4,0)</f>
        <v>http://onlinelibrary.wiley.com/doi/10.1111/j.1558-5646.1986.tb00482.x/epdf</v>
      </c>
      <c r="H2713" s="0" t="str">
        <f aca="false">VLOOKUP($D2713,metadata!$B$2:$S$500,5,0)</f>
        <v>y-ask</v>
      </c>
      <c r="I2713" s="0" t="str">
        <f aca="false">VLOOKUP($D2713,metadata!$B$2:$S$500,6,0)</f>
        <v>a</v>
      </c>
      <c r="J2713" s="0" t="str">
        <f aca="false">VLOOKUP($D2713,metadata!$B$2:$S$500,7,0)</f>
        <v>i</v>
      </c>
      <c r="K2713" s="0" t="n">
        <f aca="false">VLOOKUP($D2713,metadata!$B$2:$S$500,8,0)</f>
        <v>13</v>
      </c>
      <c r="L2713" s="0" t="n">
        <f aca="false">VLOOKUP($D2713,metadata!$B$2:$S$500,9,0)</f>
        <v>7</v>
      </c>
      <c r="M2713" s="0" t="str">
        <f aca="false">VLOOKUP($D2713,metadata!$B$2:$S$500,10,0)</f>
        <v/>
      </c>
      <c r="N2713" s="0" t="str">
        <f aca="false">VLOOKUP($D2713,metadata!$B$2:$S$500,11,0)</f>
        <v>Drosophila lacertosa</v>
      </c>
      <c r="O2713" s="0" t="str">
        <f aca="false">VLOOKUP($D2713,metadata!$B$2:$S$500,12,0)</f>
        <v>diptera</v>
      </c>
      <c r="P2713" s="0" t="str">
        <f aca="false">VLOOKUP($D2713,metadata!$B$2:$S$500,13,0)</f>
        <v>yugashima</v>
      </c>
      <c r="Q2713" s="0" t="n">
        <f aca="false">VLOOKUP($D2713,metadata!$B$2:$S$500,14,0)</f>
        <v>34.8930555555556</v>
      </c>
      <c r="R2713" s="0" t="n">
        <f aca="false">VLOOKUP($D2713,metadata!$B$2:$S$500,15,0)</f>
        <v>138.930555555556</v>
      </c>
      <c r="S2713" s="0" t="str">
        <f aca="false">VLOOKUP($D2713,metadata!$B$2:$S$500,16,0)</f>
        <v/>
      </c>
      <c r="T2713" s="0" t="n">
        <f aca="false">VLOOKUP($D2713,metadata!$B$2:$S$500,17,0)</f>
        <v>230</v>
      </c>
      <c r="U2713" s="0" t="str">
        <f aca="false">VLOOKUP($D2713,metadata!$B$2:$S$500,18,0)</f>
        <v/>
      </c>
      <c r="V2713" s="0" t="n">
        <f aca="false">VLOOKUP($D2713,metadata!$B$2:$Z$500,19,0)</f>
        <v>60</v>
      </c>
      <c r="W2713" s="0" t="str">
        <f aca="false">VLOOKUP($D2713,metadata!$B$2:$Z$500,20,0)</f>
        <v>global average</v>
      </c>
      <c r="X2713" s="0" t="str">
        <f aca="false">VLOOKUP($D2713,metadata!$B$2:$Z$500,21,0)</f>
        <v/>
      </c>
      <c r="Y2713" s="0" t="str">
        <f aca="false">VLOOKUP($D2713,metadata!$B$2:$Z$500,22,0)</f>
        <v/>
      </c>
      <c r="Z2713" s="0" t="str">
        <f aca="false">VLOOKUP($D2713,metadata!$B$2:$Z$500,23,0)</f>
        <v/>
      </c>
      <c r="AA2713" s="0" t="str">
        <f aca="false">VLOOKUP($D2713,metadata!$B$2:$Z$500,24,0)</f>
        <v/>
      </c>
      <c r="AB2713" s="0" t="str">
        <f aca="false">VLOOKUP($D2713,metadata!$B$2:$Z$500,25,0)</f>
        <v/>
      </c>
      <c r="AF2713" s="0" t="n">
        <f aca="false">IF(AE2713="",V2713,AE2713)</f>
        <v>60</v>
      </c>
    </row>
    <row r="2714" customFormat="false" ht="13.8" hidden="true" customHeight="false" outlineLevel="0" collapsed="false">
      <c r="C2714" s="0" t="n">
        <v>2724</v>
      </c>
      <c r="D2714" s="3" t="str">
        <f aca="false">VLOOKUP(C2714,$A$1:$B$500,2)</f>
        <v>61-yugashima</v>
      </c>
      <c r="E2714" s="0" t="str">
        <f aca="false">VLOOKUP($D2714,metadata!$B$2:$S$451,2,0)</f>
        <v>ichijo, N</v>
      </c>
      <c r="F2714" s="0" t="str">
        <f aca="false">VLOOKUP($D2714,metadata!$B$2:$S$500,3,0)</f>
        <v>DISJUNCTIVE CLINE OF CRITICAL PHOTOPERIOD IN THE REPRODUCTIVE DIAPAUSE OF DROSOPHILA LACERTOSA</v>
      </c>
      <c r="G2714" s="0" t="str">
        <f aca="false">VLOOKUP($D2714,metadata!$B$2:$S$500,4,0)</f>
        <v>http://onlinelibrary.wiley.com/doi/10.1111/j.1558-5646.1986.tb00482.x/epdf</v>
      </c>
      <c r="H2714" s="0" t="str">
        <f aca="false">VLOOKUP($D2714,metadata!$B$2:$S$500,5,0)</f>
        <v>y-ask</v>
      </c>
      <c r="I2714" s="0" t="str">
        <f aca="false">VLOOKUP($D2714,metadata!$B$2:$S$500,6,0)</f>
        <v>a</v>
      </c>
      <c r="J2714" s="0" t="str">
        <f aca="false">VLOOKUP($D2714,metadata!$B$2:$S$500,7,0)</f>
        <v>i</v>
      </c>
      <c r="K2714" s="0" t="n">
        <f aca="false">VLOOKUP($D2714,metadata!$B$2:$S$500,8,0)</f>
        <v>13</v>
      </c>
      <c r="L2714" s="0" t="n">
        <f aca="false">VLOOKUP($D2714,metadata!$B$2:$S$500,9,0)</f>
        <v>7</v>
      </c>
      <c r="M2714" s="0" t="str">
        <f aca="false">VLOOKUP($D2714,metadata!$B$2:$S$500,10,0)</f>
        <v/>
      </c>
      <c r="N2714" s="0" t="str">
        <f aca="false">VLOOKUP($D2714,metadata!$B$2:$S$500,11,0)</f>
        <v>Drosophila lacertosa</v>
      </c>
      <c r="O2714" s="0" t="str">
        <f aca="false">VLOOKUP($D2714,metadata!$B$2:$S$500,12,0)</f>
        <v>diptera</v>
      </c>
      <c r="P2714" s="0" t="str">
        <f aca="false">VLOOKUP($D2714,metadata!$B$2:$S$500,13,0)</f>
        <v>yugashima</v>
      </c>
      <c r="Q2714" s="0" t="n">
        <f aca="false">VLOOKUP($D2714,metadata!$B$2:$S$500,14,0)</f>
        <v>34.8930555555556</v>
      </c>
      <c r="R2714" s="0" t="n">
        <f aca="false">VLOOKUP($D2714,metadata!$B$2:$S$500,15,0)</f>
        <v>138.930555555556</v>
      </c>
      <c r="S2714" s="0" t="str">
        <f aca="false">VLOOKUP($D2714,metadata!$B$2:$S$500,16,0)</f>
        <v/>
      </c>
      <c r="T2714" s="0" t="n">
        <f aca="false">VLOOKUP($D2714,metadata!$B$2:$S$500,17,0)</f>
        <v>230</v>
      </c>
      <c r="U2714" s="0" t="str">
        <f aca="false">VLOOKUP($D2714,metadata!$B$2:$S$500,18,0)</f>
        <v/>
      </c>
      <c r="V2714" s="0" t="n">
        <f aca="false">VLOOKUP($D2714,metadata!$B$2:$Z$500,19,0)</f>
        <v>60</v>
      </c>
      <c r="W2714" s="0" t="str">
        <f aca="false">VLOOKUP($D2714,metadata!$B$2:$Z$500,20,0)</f>
        <v>global average</v>
      </c>
      <c r="X2714" s="0" t="str">
        <f aca="false">VLOOKUP($D2714,metadata!$B$2:$Z$500,21,0)</f>
        <v/>
      </c>
      <c r="Y2714" s="0" t="str">
        <f aca="false">VLOOKUP($D2714,metadata!$B$2:$Z$500,22,0)</f>
        <v/>
      </c>
      <c r="Z2714" s="0" t="str">
        <f aca="false">VLOOKUP($D2714,metadata!$B$2:$Z$500,23,0)</f>
        <v/>
      </c>
      <c r="AA2714" s="0" t="str">
        <f aca="false">VLOOKUP($D2714,metadata!$B$2:$Z$500,24,0)</f>
        <v/>
      </c>
      <c r="AB2714" s="0" t="str">
        <f aca="false">VLOOKUP($D2714,metadata!$B$2:$Z$500,25,0)</f>
        <v/>
      </c>
      <c r="AF2714" s="0" t="n">
        <f aca="false">IF(AE2714="",V2714,AE2714)</f>
        <v>60</v>
      </c>
    </row>
    <row r="2715" customFormat="false" ht="13.8" hidden="true" customHeight="false" outlineLevel="0" collapsed="false">
      <c r="C2715" s="0" t="n">
        <v>2725</v>
      </c>
      <c r="D2715" s="3" t="str">
        <f aca="false">VLOOKUP(C2715,$A$1:$B$500,2)</f>
        <v>61-yugashima</v>
      </c>
      <c r="E2715" s="0" t="str">
        <f aca="false">VLOOKUP($D2715,metadata!$B$2:$S$451,2,0)</f>
        <v>ichijo, N</v>
      </c>
      <c r="F2715" s="0" t="str">
        <f aca="false">VLOOKUP($D2715,metadata!$B$2:$S$500,3,0)</f>
        <v>DISJUNCTIVE CLINE OF CRITICAL PHOTOPERIOD IN THE REPRODUCTIVE DIAPAUSE OF DROSOPHILA LACERTOSA</v>
      </c>
      <c r="G2715" s="0" t="str">
        <f aca="false">VLOOKUP($D2715,metadata!$B$2:$S$500,4,0)</f>
        <v>http://onlinelibrary.wiley.com/doi/10.1111/j.1558-5646.1986.tb00482.x/epdf</v>
      </c>
      <c r="H2715" s="0" t="str">
        <f aca="false">VLOOKUP($D2715,metadata!$B$2:$S$500,5,0)</f>
        <v>y-ask</v>
      </c>
      <c r="I2715" s="0" t="str">
        <f aca="false">VLOOKUP($D2715,metadata!$B$2:$S$500,6,0)</f>
        <v>a</v>
      </c>
      <c r="J2715" s="0" t="str">
        <f aca="false">VLOOKUP($D2715,metadata!$B$2:$S$500,7,0)</f>
        <v>i</v>
      </c>
      <c r="K2715" s="0" t="n">
        <f aca="false">VLOOKUP($D2715,metadata!$B$2:$S$500,8,0)</f>
        <v>13</v>
      </c>
      <c r="L2715" s="0" t="n">
        <f aca="false">VLOOKUP($D2715,metadata!$B$2:$S$500,9,0)</f>
        <v>7</v>
      </c>
      <c r="M2715" s="0" t="str">
        <f aca="false">VLOOKUP($D2715,metadata!$B$2:$S$500,10,0)</f>
        <v/>
      </c>
      <c r="N2715" s="0" t="str">
        <f aca="false">VLOOKUP($D2715,metadata!$B$2:$S$500,11,0)</f>
        <v>Drosophila lacertosa</v>
      </c>
      <c r="O2715" s="0" t="str">
        <f aca="false">VLOOKUP($D2715,metadata!$B$2:$S$500,12,0)</f>
        <v>diptera</v>
      </c>
      <c r="P2715" s="0" t="str">
        <f aca="false">VLOOKUP($D2715,metadata!$B$2:$S$500,13,0)</f>
        <v>yugashima</v>
      </c>
      <c r="Q2715" s="0" t="n">
        <f aca="false">VLOOKUP($D2715,metadata!$B$2:$S$500,14,0)</f>
        <v>34.8930555555556</v>
      </c>
      <c r="R2715" s="0" t="n">
        <f aca="false">VLOOKUP($D2715,metadata!$B$2:$S$500,15,0)</f>
        <v>138.930555555556</v>
      </c>
      <c r="S2715" s="0" t="str">
        <f aca="false">VLOOKUP($D2715,metadata!$B$2:$S$500,16,0)</f>
        <v/>
      </c>
      <c r="T2715" s="0" t="n">
        <f aca="false">VLOOKUP($D2715,metadata!$B$2:$S$500,17,0)</f>
        <v>230</v>
      </c>
      <c r="U2715" s="0" t="str">
        <f aca="false">VLOOKUP($D2715,metadata!$B$2:$S$500,18,0)</f>
        <v/>
      </c>
      <c r="V2715" s="0" t="n">
        <f aca="false">VLOOKUP($D2715,metadata!$B$2:$Z$500,19,0)</f>
        <v>60</v>
      </c>
      <c r="W2715" s="0" t="str">
        <f aca="false">VLOOKUP($D2715,metadata!$B$2:$Z$500,20,0)</f>
        <v>global average</v>
      </c>
      <c r="X2715" s="0" t="str">
        <f aca="false">VLOOKUP($D2715,metadata!$B$2:$Z$500,21,0)</f>
        <v/>
      </c>
      <c r="Y2715" s="0" t="str">
        <f aca="false">VLOOKUP($D2715,metadata!$B$2:$Z$500,22,0)</f>
        <v/>
      </c>
      <c r="Z2715" s="0" t="str">
        <f aca="false">VLOOKUP($D2715,metadata!$B$2:$Z$500,23,0)</f>
        <v/>
      </c>
      <c r="AA2715" s="0" t="str">
        <f aca="false">VLOOKUP($D2715,metadata!$B$2:$Z$500,24,0)</f>
        <v/>
      </c>
      <c r="AB2715" s="0" t="str">
        <f aca="false">VLOOKUP($D2715,metadata!$B$2:$Z$500,25,0)</f>
        <v/>
      </c>
      <c r="AF2715" s="0" t="n">
        <f aca="false">IF(AE2715="",V2715,AE2715)</f>
        <v>60</v>
      </c>
    </row>
    <row r="2716" customFormat="false" ht="13.8" hidden="true" customHeight="false" outlineLevel="0" collapsed="false">
      <c r="C2716" s="0" t="n">
        <v>2726</v>
      </c>
      <c r="D2716" s="3" t="str">
        <f aca="false">VLOOKUP(C2716,$A$1:$B$500,2)</f>
        <v>61-yugashima</v>
      </c>
      <c r="E2716" s="0" t="str">
        <f aca="false">VLOOKUP($D2716,metadata!$B$2:$S$451,2,0)</f>
        <v>ichijo, N</v>
      </c>
      <c r="F2716" s="0" t="str">
        <f aca="false">VLOOKUP($D2716,metadata!$B$2:$S$500,3,0)</f>
        <v>DISJUNCTIVE CLINE OF CRITICAL PHOTOPERIOD IN THE REPRODUCTIVE DIAPAUSE OF DROSOPHILA LACERTOSA</v>
      </c>
      <c r="G2716" s="0" t="str">
        <f aca="false">VLOOKUP($D2716,metadata!$B$2:$S$500,4,0)</f>
        <v>http://onlinelibrary.wiley.com/doi/10.1111/j.1558-5646.1986.tb00482.x/epdf</v>
      </c>
      <c r="H2716" s="0" t="str">
        <f aca="false">VLOOKUP($D2716,metadata!$B$2:$S$500,5,0)</f>
        <v>y-ask</v>
      </c>
      <c r="I2716" s="0" t="str">
        <f aca="false">VLOOKUP($D2716,metadata!$B$2:$S$500,6,0)</f>
        <v>a</v>
      </c>
      <c r="J2716" s="0" t="str">
        <f aca="false">VLOOKUP($D2716,metadata!$B$2:$S$500,7,0)</f>
        <v>i</v>
      </c>
      <c r="K2716" s="0" t="n">
        <f aca="false">VLOOKUP($D2716,metadata!$B$2:$S$500,8,0)</f>
        <v>13</v>
      </c>
      <c r="L2716" s="0" t="n">
        <f aca="false">VLOOKUP($D2716,metadata!$B$2:$S$500,9,0)</f>
        <v>7</v>
      </c>
      <c r="M2716" s="0" t="str">
        <f aca="false">VLOOKUP($D2716,metadata!$B$2:$S$500,10,0)</f>
        <v/>
      </c>
      <c r="N2716" s="0" t="str">
        <f aca="false">VLOOKUP($D2716,metadata!$B$2:$S$500,11,0)</f>
        <v>Drosophila lacertosa</v>
      </c>
      <c r="O2716" s="0" t="str">
        <f aca="false">VLOOKUP($D2716,metadata!$B$2:$S$500,12,0)</f>
        <v>diptera</v>
      </c>
      <c r="P2716" s="0" t="str">
        <f aca="false">VLOOKUP($D2716,metadata!$B$2:$S$500,13,0)</f>
        <v>yugashima</v>
      </c>
      <c r="Q2716" s="0" t="n">
        <f aca="false">VLOOKUP($D2716,metadata!$B$2:$S$500,14,0)</f>
        <v>34.8930555555556</v>
      </c>
      <c r="R2716" s="0" t="n">
        <f aca="false">VLOOKUP($D2716,metadata!$B$2:$S$500,15,0)</f>
        <v>138.930555555556</v>
      </c>
      <c r="S2716" s="0" t="str">
        <f aca="false">VLOOKUP($D2716,metadata!$B$2:$S$500,16,0)</f>
        <v/>
      </c>
      <c r="T2716" s="0" t="n">
        <f aca="false">VLOOKUP($D2716,metadata!$B$2:$S$500,17,0)</f>
        <v>230</v>
      </c>
      <c r="U2716" s="0" t="str">
        <f aca="false">VLOOKUP($D2716,metadata!$B$2:$S$500,18,0)</f>
        <v/>
      </c>
      <c r="V2716" s="0" t="n">
        <f aca="false">VLOOKUP($D2716,metadata!$B$2:$Z$500,19,0)</f>
        <v>60</v>
      </c>
      <c r="W2716" s="0" t="str">
        <f aca="false">VLOOKUP($D2716,metadata!$B$2:$Z$500,20,0)</f>
        <v>global average</v>
      </c>
      <c r="X2716" s="0" t="str">
        <f aca="false">VLOOKUP($D2716,metadata!$B$2:$Z$500,21,0)</f>
        <v/>
      </c>
      <c r="Y2716" s="0" t="str">
        <f aca="false">VLOOKUP($D2716,metadata!$B$2:$Z$500,22,0)</f>
        <v/>
      </c>
      <c r="Z2716" s="0" t="str">
        <f aca="false">VLOOKUP($D2716,metadata!$B$2:$Z$500,23,0)</f>
        <v/>
      </c>
      <c r="AA2716" s="0" t="str">
        <f aca="false">VLOOKUP($D2716,metadata!$B$2:$Z$500,24,0)</f>
        <v/>
      </c>
      <c r="AB2716" s="0" t="str">
        <f aca="false">VLOOKUP($D2716,metadata!$B$2:$Z$500,25,0)</f>
        <v/>
      </c>
      <c r="AF2716" s="0" t="n">
        <f aca="false">IF(AE2716="",V2716,AE2716)</f>
        <v>60</v>
      </c>
    </row>
    <row r="2717" customFormat="false" ht="13.8" hidden="true" customHeight="false" outlineLevel="0" collapsed="false">
      <c r="C2717" s="0" t="n">
        <v>2727</v>
      </c>
      <c r="D2717" s="3" t="str">
        <f aca="false">VLOOKUP(C2717,$A$1:$B$500,2)</f>
        <v>61-yugashima</v>
      </c>
      <c r="E2717" s="0" t="str">
        <f aca="false">VLOOKUP($D2717,metadata!$B$2:$S$451,2,0)</f>
        <v>ichijo, N</v>
      </c>
      <c r="F2717" s="0" t="str">
        <f aca="false">VLOOKUP($D2717,metadata!$B$2:$S$500,3,0)</f>
        <v>DISJUNCTIVE CLINE OF CRITICAL PHOTOPERIOD IN THE REPRODUCTIVE DIAPAUSE OF DROSOPHILA LACERTOSA</v>
      </c>
      <c r="G2717" s="0" t="str">
        <f aca="false">VLOOKUP($D2717,metadata!$B$2:$S$500,4,0)</f>
        <v>http://onlinelibrary.wiley.com/doi/10.1111/j.1558-5646.1986.tb00482.x/epdf</v>
      </c>
      <c r="H2717" s="0" t="str">
        <f aca="false">VLOOKUP($D2717,metadata!$B$2:$S$500,5,0)</f>
        <v>y-ask</v>
      </c>
      <c r="I2717" s="0" t="str">
        <f aca="false">VLOOKUP($D2717,metadata!$B$2:$S$500,6,0)</f>
        <v>a</v>
      </c>
      <c r="J2717" s="0" t="str">
        <f aca="false">VLOOKUP($D2717,metadata!$B$2:$S$500,7,0)</f>
        <v>i</v>
      </c>
      <c r="K2717" s="0" t="n">
        <f aca="false">VLOOKUP($D2717,metadata!$B$2:$S$500,8,0)</f>
        <v>13</v>
      </c>
      <c r="L2717" s="0" t="n">
        <f aca="false">VLOOKUP($D2717,metadata!$B$2:$S$500,9,0)</f>
        <v>7</v>
      </c>
      <c r="M2717" s="0" t="str">
        <f aca="false">VLOOKUP($D2717,metadata!$B$2:$S$500,10,0)</f>
        <v/>
      </c>
      <c r="N2717" s="0" t="str">
        <f aca="false">VLOOKUP($D2717,metadata!$B$2:$S$500,11,0)</f>
        <v>Drosophila lacertosa</v>
      </c>
      <c r="O2717" s="0" t="str">
        <f aca="false">VLOOKUP($D2717,metadata!$B$2:$S$500,12,0)</f>
        <v>diptera</v>
      </c>
      <c r="P2717" s="0" t="str">
        <f aca="false">VLOOKUP($D2717,metadata!$B$2:$S$500,13,0)</f>
        <v>yugashima</v>
      </c>
      <c r="Q2717" s="0" t="n">
        <f aca="false">VLOOKUP($D2717,metadata!$B$2:$S$500,14,0)</f>
        <v>34.8930555555556</v>
      </c>
      <c r="R2717" s="0" t="n">
        <f aca="false">VLOOKUP($D2717,metadata!$B$2:$S$500,15,0)</f>
        <v>138.930555555556</v>
      </c>
      <c r="S2717" s="0" t="str">
        <f aca="false">VLOOKUP($D2717,metadata!$B$2:$S$500,16,0)</f>
        <v/>
      </c>
      <c r="T2717" s="0" t="n">
        <f aca="false">VLOOKUP($D2717,metadata!$B$2:$S$500,17,0)</f>
        <v>230</v>
      </c>
      <c r="U2717" s="0" t="str">
        <f aca="false">VLOOKUP($D2717,metadata!$B$2:$S$500,18,0)</f>
        <v/>
      </c>
      <c r="V2717" s="0" t="n">
        <f aca="false">VLOOKUP($D2717,metadata!$B$2:$Z$500,19,0)</f>
        <v>60</v>
      </c>
      <c r="W2717" s="0" t="str">
        <f aca="false">VLOOKUP($D2717,metadata!$B$2:$Z$500,20,0)</f>
        <v>global average</v>
      </c>
      <c r="X2717" s="0" t="str">
        <f aca="false">VLOOKUP($D2717,metadata!$B$2:$Z$500,21,0)</f>
        <v/>
      </c>
      <c r="Y2717" s="0" t="str">
        <f aca="false">VLOOKUP($D2717,metadata!$B$2:$Z$500,22,0)</f>
        <v/>
      </c>
      <c r="Z2717" s="0" t="str">
        <f aca="false">VLOOKUP($D2717,metadata!$B$2:$Z$500,23,0)</f>
        <v/>
      </c>
      <c r="AA2717" s="0" t="str">
        <f aca="false">VLOOKUP($D2717,metadata!$B$2:$Z$500,24,0)</f>
        <v/>
      </c>
      <c r="AB2717" s="0" t="str">
        <f aca="false">VLOOKUP($D2717,metadata!$B$2:$Z$500,25,0)</f>
        <v/>
      </c>
      <c r="AF2717" s="0" t="n">
        <f aca="false">IF(AE2717="",V2717,AE2717)</f>
        <v>60</v>
      </c>
    </row>
    <row r="2718" customFormat="false" ht="13.8" hidden="true" customHeight="false" outlineLevel="0" collapsed="false">
      <c r="C2718" s="0" t="n">
        <v>2728</v>
      </c>
      <c r="D2718" s="3" t="str">
        <f aca="false">VLOOKUP(C2718,$A$1:$B$500,2)</f>
        <v>61-yugashima</v>
      </c>
      <c r="E2718" s="0" t="str">
        <f aca="false">VLOOKUP($D2718,metadata!$B$2:$S$451,2,0)</f>
        <v>ichijo, N</v>
      </c>
      <c r="F2718" s="0" t="str">
        <f aca="false">VLOOKUP($D2718,metadata!$B$2:$S$500,3,0)</f>
        <v>DISJUNCTIVE CLINE OF CRITICAL PHOTOPERIOD IN THE REPRODUCTIVE DIAPAUSE OF DROSOPHILA LACERTOSA</v>
      </c>
      <c r="G2718" s="0" t="str">
        <f aca="false">VLOOKUP($D2718,metadata!$B$2:$S$500,4,0)</f>
        <v>http://onlinelibrary.wiley.com/doi/10.1111/j.1558-5646.1986.tb00482.x/epdf</v>
      </c>
      <c r="H2718" s="0" t="str">
        <f aca="false">VLOOKUP($D2718,metadata!$B$2:$S$500,5,0)</f>
        <v>y-ask</v>
      </c>
      <c r="I2718" s="0" t="str">
        <f aca="false">VLOOKUP($D2718,metadata!$B$2:$S$500,6,0)</f>
        <v>a</v>
      </c>
      <c r="J2718" s="0" t="str">
        <f aca="false">VLOOKUP($D2718,metadata!$B$2:$S$500,7,0)</f>
        <v>i</v>
      </c>
      <c r="K2718" s="0" t="n">
        <f aca="false">VLOOKUP($D2718,metadata!$B$2:$S$500,8,0)</f>
        <v>13</v>
      </c>
      <c r="L2718" s="0" t="n">
        <f aca="false">VLOOKUP($D2718,metadata!$B$2:$S$500,9,0)</f>
        <v>7</v>
      </c>
      <c r="M2718" s="0" t="str">
        <f aca="false">VLOOKUP($D2718,metadata!$B$2:$S$500,10,0)</f>
        <v/>
      </c>
      <c r="N2718" s="0" t="str">
        <f aca="false">VLOOKUP($D2718,metadata!$B$2:$S$500,11,0)</f>
        <v>Drosophila lacertosa</v>
      </c>
      <c r="O2718" s="0" t="str">
        <f aca="false">VLOOKUP($D2718,metadata!$B$2:$S$500,12,0)</f>
        <v>diptera</v>
      </c>
      <c r="P2718" s="0" t="str">
        <f aca="false">VLOOKUP($D2718,metadata!$B$2:$S$500,13,0)</f>
        <v>yugashima</v>
      </c>
      <c r="Q2718" s="0" t="n">
        <f aca="false">VLOOKUP($D2718,metadata!$B$2:$S$500,14,0)</f>
        <v>34.8930555555556</v>
      </c>
      <c r="R2718" s="0" t="n">
        <f aca="false">VLOOKUP($D2718,metadata!$B$2:$S$500,15,0)</f>
        <v>138.930555555556</v>
      </c>
      <c r="S2718" s="0" t="str">
        <f aca="false">VLOOKUP($D2718,metadata!$B$2:$S$500,16,0)</f>
        <v/>
      </c>
      <c r="T2718" s="0" t="n">
        <f aca="false">VLOOKUP($D2718,metadata!$B$2:$S$500,17,0)</f>
        <v>230</v>
      </c>
      <c r="U2718" s="0" t="str">
        <f aca="false">VLOOKUP($D2718,metadata!$B$2:$S$500,18,0)</f>
        <v/>
      </c>
      <c r="V2718" s="0" t="n">
        <f aca="false">VLOOKUP($D2718,metadata!$B$2:$Z$500,19,0)</f>
        <v>60</v>
      </c>
      <c r="W2718" s="0" t="str">
        <f aca="false">VLOOKUP($D2718,metadata!$B$2:$Z$500,20,0)</f>
        <v>global average</v>
      </c>
      <c r="X2718" s="0" t="str">
        <f aca="false">VLOOKUP($D2718,metadata!$B$2:$Z$500,21,0)</f>
        <v/>
      </c>
      <c r="Y2718" s="0" t="str">
        <f aca="false">VLOOKUP($D2718,metadata!$B$2:$Z$500,22,0)</f>
        <v/>
      </c>
      <c r="Z2718" s="0" t="str">
        <f aca="false">VLOOKUP($D2718,metadata!$B$2:$Z$500,23,0)</f>
        <v/>
      </c>
      <c r="AA2718" s="0" t="str">
        <f aca="false">VLOOKUP($D2718,metadata!$B$2:$Z$500,24,0)</f>
        <v/>
      </c>
      <c r="AB2718" s="0" t="str">
        <f aca="false">VLOOKUP($D2718,metadata!$B$2:$Z$500,25,0)</f>
        <v/>
      </c>
      <c r="AF2718" s="0" t="n">
        <f aca="false">IF(AE2718="",V2718,AE2718)</f>
        <v>60</v>
      </c>
    </row>
    <row r="2719" customFormat="false" ht="13.8" hidden="true" customHeight="false" outlineLevel="0" collapsed="false">
      <c r="C2719" s="0" t="n">
        <v>2729</v>
      </c>
      <c r="D2719" s="3" t="str">
        <f aca="false">VLOOKUP(C2719,$A$1:$B$500,2)</f>
        <v>62-Ste_anne</v>
      </c>
      <c r="E2719" s="0" t="str">
        <f aca="false">VLOOKUP($D2719,metadata!$B$2:$S$451,2,0)</f>
        <v>EERTMOED, GE</v>
      </c>
      <c r="F2719" s="0" t="str">
        <f aca="false">VLOOKUP($D2719,metadata!$B$2:$S$500,3,0)</f>
        <v>EMBRYONIC DIAPAUSE IN PSOCID, PERIPSOCUS-QUADRIFASCIATUS - PHOTOPERIOD, TEMPERATURE, ONTOGENY AND GEOGRAPHIC VARIATION</v>
      </c>
      <c r="G2719" s="0" t="str">
        <f aca="false">VLOOKUP($D2719,metadata!$B$2:$S$500,4,0)</f>
        <v>10.1111/j.1365-3032.1978.tb00149.x</v>
      </c>
      <c r="H2719" s="0" t="str">
        <f aca="false">VLOOKUP($D2719,metadata!$B$2:$S$500,5,0)</f>
        <v>y-ask</v>
      </c>
      <c r="I2719" s="0" t="str">
        <f aca="false">VLOOKUP($D2719,metadata!$B$2:$S$500,6,0)</f>
        <v>a</v>
      </c>
      <c r="J2719" s="0" t="str">
        <f aca="false">VLOOKUP($D2719,metadata!$B$2:$S$500,7,0)</f>
        <v>i</v>
      </c>
      <c r="K2719" s="0" t="n">
        <f aca="false">VLOOKUP($D2719,metadata!$B$2:$S$500,8,0)</f>
        <v>15</v>
      </c>
      <c r="L2719" s="0" t="n">
        <f aca="false">VLOOKUP($D2719,metadata!$B$2:$S$500,9,0)</f>
        <v>12</v>
      </c>
      <c r="M2719" s="0" t="str">
        <f aca="false">VLOOKUP($D2719,metadata!$B$2:$S$500,10,0)</f>
        <v/>
      </c>
      <c r="N2719" s="0" t="str">
        <f aca="false">VLOOKUP($D2719,metadata!$B$2:$S$500,11,0)</f>
        <v>Peripsocus quadrifasciatus</v>
      </c>
      <c r="O2719" s="0" t="str">
        <f aca="false">VLOOKUP($D2719,metadata!$B$2:$S$500,12,0)</f>
        <v>psocoptera</v>
      </c>
      <c r="P2719" s="0" t="str">
        <f aca="false">VLOOKUP($D2719,metadata!$B$2:$S$500,13,0)</f>
        <v>Ste_anne</v>
      </c>
      <c r="Q2719" s="0" t="str">
        <f aca="false">VLOOKUP($D2719,metadata!$B$2:$S$500,14,0)</f>
        <v>NA</v>
      </c>
      <c r="R2719" s="0" t="str">
        <f aca="false">VLOOKUP($D2719,metadata!$B$2:$S$500,15,0)</f>
        <v>NA</v>
      </c>
      <c r="S2719" s="0" t="str">
        <f aca="false">VLOOKUP($D2719,metadata!$B$2:$S$500,16,0)</f>
        <v/>
      </c>
      <c r="T2719" s="0" t="n">
        <f aca="false">VLOOKUP($D2719,metadata!$B$2:$S$500,17,0)</f>
        <v>300</v>
      </c>
      <c r="U2719" s="0" t="str">
        <f aca="false">VLOOKUP($D2719,metadata!$B$2:$S$500,18,0)</f>
        <v/>
      </c>
      <c r="V2719" s="0" t="str">
        <f aca="false">VLOOKUP($D2719,metadata!$B$2:$Z$500,19,0)</f>
        <v/>
      </c>
      <c r="W2719" s="0" t="str">
        <f aca="false">VLOOKUP($D2719,metadata!$B$2:$Z$500,20,0)</f>
        <v/>
      </c>
      <c r="X2719" s="0" t="str">
        <f aca="false">VLOOKUP($D2719,metadata!$B$2:$Z$500,21,0)</f>
        <v/>
      </c>
      <c r="Y2719" s="0" t="str">
        <f aca="false">VLOOKUP($D2719,metadata!$B$2:$Z$500,22,0)</f>
        <v/>
      </c>
      <c r="Z2719" s="0" t="str">
        <f aca="false">VLOOKUP($D2719,metadata!$B$2:$Z$500,23,0)</f>
        <v/>
      </c>
      <c r="AA2719" s="0" t="str">
        <f aca="false">VLOOKUP($D2719,metadata!$B$2:$Z$500,24,0)</f>
        <v/>
      </c>
      <c r="AB2719" s="0" t="str">
        <f aca="false">VLOOKUP($D2719,metadata!$B$2:$Z$500,25,0)</f>
        <v>several locations with that name, but nearest is 30' away</v>
      </c>
      <c r="AF2719" s="0" t="str">
        <f aca="false">IF(AE2719="",V2719,AE2719)</f>
        <v/>
      </c>
    </row>
    <row r="2720" customFormat="false" ht="13.8" hidden="true" customHeight="false" outlineLevel="0" collapsed="false">
      <c r="C2720" s="0" t="n">
        <v>2730</v>
      </c>
      <c r="D2720" s="3" t="str">
        <f aca="false">VLOOKUP(C2720,$A$1:$B$500,2)</f>
        <v>62-Ste_anne</v>
      </c>
      <c r="E2720" s="0" t="str">
        <f aca="false">VLOOKUP($D2720,metadata!$B$2:$S$451,2,0)</f>
        <v>EERTMOED, GE</v>
      </c>
      <c r="F2720" s="0" t="str">
        <f aca="false">VLOOKUP($D2720,metadata!$B$2:$S$500,3,0)</f>
        <v>EMBRYONIC DIAPAUSE IN PSOCID, PERIPSOCUS-QUADRIFASCIATUS - PHOTOPERIOD, TEMPERATURE, ONTOGENY AND GEOGRAPHIC VARIATION</v>
      </c>
      <c r="G2720" s="0" t="str">
        <f aca="false">VLOOKUP($D2720,metadata!$B$2:$S$500,4,0)</f>
        <v>10.1111/j.1365-3032.1978.tb00149.x</v>
      </c>
      <c r="H2720" s="0" t="str">
        <f aca="false">VLOOKUP($D2720,metadata!$B$2:$S$500,5,0)</f>
        <v>y-ask</v>
      </c>
      <c r="I2720" s="0" t="str">
        <f aca="false">VLOOKUP($D2720,metadata!$B$2:$S$500,6,0)</f>
        <v>a</v>
      </c>
      <c r="J2720" s="0" t="str">
        <f aca="false">VLOOKUP($D2720,metadata!$B$2:$S$500,7,0)</f>
        <v>i</v>
      </c>
      <c r="K2720" s="0" t="n">
        <f aca="false">VLOOKUP($D2720,metadata!$B$2:$S$500,8,0)</f>
        <v>15</v>
      </c>
      <c r="L2720" s="0" t="n">
        <f aca="false">VLOOKUP($D2720,metadata!$B$2:$S$500,9,0)</f>
        <v>12</v>
      </c>
      <c r="M2720" s="0" t="str">
        <f aca="false">VLOOKUP($D2720,metadata!$B$2:$S$500,10,0)</f>
        <v/>
      </c>
      <c r="N2720" s="0" t="str">
        <f aca="false">VLOOKUP($D2720,metadata!$B$2:$S$500,11,0)</f>
        <v>Peripsocus quadrifasciatus</v>
      </c>
      <c r="O2720" s="0" t="str">
        <f aca="false">VLOOKUP($D2720,metadata!$B$2:$S$500,12,0)</f>
        <v>psocoptera</v>
      </c>
      <c r="P2720" s="0" t="str">
        <f aca="false">VLOOKUP($D2720,metadata!$B$2:$S$500,13,0)</f>
        <v>Ste_anne</v>
      </c>
      <c r="Q2720" s="0" t="str">
        <f aca="false">VLOOKUP($D2720,metadata!$B$2:$S$500,14,0)</f>
        <v>NA</v>
      </c>
      <c r="R2720" s="0" t="str">
        <f aca="false">VLOOKUP($D2720,metadata!$B$2:$S$500,15,0)</f>
        <v>NA</v>
      </c>
      <c r="S2720" s="0" t="str">
        <f aca="false">VLOOKUP($D2720,metadata!$B$2:$S$500,16,0)</f>
        <v/>
      </c>
      <c r="T2720" s="0" t="n">
        <f aca="false">VLOOKUP($D2720,metadata!$B$2:$S$500,17,0)</f>
        <v>300</v>
      </c>
      <c r="U2720" s="0" t="str">
        <f aca="false">VLOOKUP($D2720,metadata!$B$2:$S$500,18,0)</f>
        <v/>
      </c>
      <c r="V2720" s="0" t="str">
        <f aca="false">VLOOKUP($D2720,metadata!$B$2:$Z$500,19,0)</f>
        <v/>
      </c>
      <c r="W2720" s="0" t="str">
        <f aca="false">VLOOKUP($D2720,metadata!$B$2:$Z$500,20,0)</f>
        <v/>
      </c>
      <c r="X2720" s="0" t="str">
        <f aca="false">VLOOKUP($D2720,metadata!$B$2:$Z$500,21,0)</f>
        <v/>
      </c>
      <c r="Y2720" s="0" t="str">
        <f aca="false">VLOOKUP($D2720,metadata!$B$2:$Z$500,22,0)</f>
        <v/>
      </c>
      <c r="Z2720" s="0" t="str">
        <f aca="false">VLOOKUP($D2720,metadata!$B$2:$Z$500,23,0)</f>
        <v/>
      </c>
      <c r="AA2720" s="0" t="str">
        <f aca="false">VLOOKUP($D2720,metadata!$B$2:$Z$500,24,0)</f>
        <v/>
      </c>
      <c r="AB2720" s="0" t="str">
        <f aca="false">VLOOKUP($D2720,metadata!$B$2:$Z$500,25,0)</f>
        <v>several locations with that name, but nearest is 30' away</v>
      </c>
      <c r="AF2720" s="0" t="str">
        <f aca="false">IF(AE2720="",V2720,AE2720)</f>
        <v/>
      </c>
    </row>
    <row r="2721" customFormat="false" ht="13.8" hidden="true" customHeight="false" outlineLevel="0" collapsed="false">
      <c r="C2721" s="0" t="n">
        <v>2731</v>
      </c>
      <c r="D2721" s="3" t="str">
        <f aca="false">VLOOKUP(C2721,$A$1:$B$500,2)</f>
        <v>62-Ste_anne</v>
      </c>
      <c r="E2721" s="0" t="str">
        <f aca="false">VLOOKUP($D2721,metadata!$B$2:$S$451,2,0)</f>
        <v>EERTMOED, GE</v>
      </c>
      <c r="F2721" s="0" t="str">
        <f aca="false">VLOOKUP($D2721,metadata!$B$2:$S$500,3,0)</f>
        <v>EMBRYONIC DIAPAUSE IN PSOCID, PERIPSOCUS-QUADRIFASCIATUS - PHOTOPERIOD, TEMPERATURE, ONTOGENY AND GEOGRAPHIC VARIATION</v>
      </c>
      <c r="G2721" s="0" t="str">
        <f aca="false">VLOOKUP($D2721,metadata!$B$2:$S$500,4,0)</f>
        <v>10.1111/j.1365-3032.1978.tb00149.x</v>
      </c>
      <c r="H2721" s="0" t="str">
        <f aca="false">VLOOKUP($D2721,metadata!$B$2:$S$500,5,0)</f>
        <v>y-ask</v>
      </c>
      <c r="I2721" s="0" t="str">
        <f aca="false">VLOOKUP($D2721,metadata!$B$2:$S$500,6,0)</f>
        <v>a</v>
      </c>
      <c r="J2721" s="0" t="str">
        <f aca="false">VLOOKUP($D2721,metadata!$B$2:$S$500,7,0)</f>
        <v>i</v>
      </c>
      <c r="K2721" s="0" t="n">
        <f aca="false">VLOOKUP($D2721,metadata!$B$2:$S$500,8,0)</f>
        <v>15</v>
      </c>
      <c r="L2721" s="0" t="n">
        <f aca="false">VLOOKUP($D2721,metadata!$B$2:$S$500,9,0)</f>
        <v>12</v>
      </c>
      <c r="M2721" s="0" t="str">
        <f aca="false">VLOOKUP($D2721,metadata!$B$2:$S$500,10,0)</f>
        <v/>
      </c>
      <c r="N2721" s="0" t="str">
        <f aca="false">VLOOKUP($D2721,metadata!$B$2:$S$500,11,0)</f>
        <v>Peripsocus quadrifasciatus</v>
      </c>
      <c r="O2721" s="0" t="str">
        <f aca="false">VLOOKUP($D2721,metadata!$B$2:$S$500,12,0)</f>
        <v>psocoptera</v>
      </c>
      <c r="P2721" s="0" t="str">
        <f aca="false">VLOOKUP($D2721,metadata!$B$2:$S$500,13,0)</f>
        <v>Ste_anne</v>
      </c>
      <c r="Q2721" s="0" t="str">
        <f aca="false">VLOOKUP($D2721,metadata!$B$2:$S$500,14,0)</f>
        <v>NA</v>
      </c>
      <c r="R2721" s="0" t="str">
        <f aca="false">VLOOKUP($D2721,metadata!$B$2:$S$500,15,0)</f>
        <v>NA</v>
      </c>
      <c r="S2721" s="0" t="str">
        <f aca="false">VLOOKUP($D2721,metadata!$B$2:$S$500,16,0)</f>
        <v/>
      </c>
      <c r="T2721" s="0" t="n">
        <f aca="false">VLOOKUP($D2721,metadata!$B$2:$S$500,17,0)</f>
        <v>300</v>
      </c>
      <c r="U2721" s="0" t="str">
        <f aca="false">VLOOKUP($D2721,metadata!$B$2:$S$500,18,0)</f>
        <v/>
      </c>
      <c r="V2721" s="0" t="str">
        <f aca="false">VLOOKUP($D2721,metadata!$B$2:$Z$500,19,0)</f>
        <v/>
      </c>
      <c r="W2721" s="0" t="str">
        <f aca="false">VLOOKUP($D2721,metadata!$B$2:$Z$500,20,0)</f>
        <v/>
      </c>
      <c r="X2721" s="0" t="str">
        <f aca="false">VLOOKUP($D2721,metadata!$B$2:$Z$500,21,0)</f>
        <v/>
      </c>
      <c r="Y2721" s="0" t="str">
        <f aca="false">VLOOKUP($D2721,metadata!$B$2:$Z$500,22,0)</f>
        <v/>
      </c>
      <c r="Z2721" s="0" t="str">
        <f aca="false">VLOOKUP($D2721,metadata!$B$2:$Z$500,23,0)</f>
        <v/>
      </c>
      <c r="AA2721" s="0" t="str">
        <f aca="false">VLOOKUP($D2721,metadata!$B$2:$Z$500,24,0)</f>
        <v/>
      </c>
      <c r="AB2721" s="0" t="str">
        <f aca="false">VLOOKUP($D2721,metadata!$B$2:$Z$500,25,0)</f>
        <v>several locations with that name, but nearest is 30' away</v>
      </c>
      <c r="AF2721" s="0" t="str">
        <f aca="false">IF(AE2721="",V2721,AE2721)</f>
        <v/>
      </c>
    </row>
    <row r="2722" customFormat="false" ht="13.8" hidden="true" customHeight="false" outlineLevel="0" collapsed="false">
      <c r="C2722" s="0" t="n">
        <v>2732</v>
      </c>
      <c r="D2722" s="3" t="str">
        <f aca="false">VLOOKUP(C2722,$A$1:$B$500,2)</f>
        <v>62-Ste_anne</v>
      </c>
      <c r="E2722" s="0" t="str">
        <f aca="false">VLOOKUP($D2722,metadata!$B$2:$S$451,2,0)</f>
        <v>EERTMOED, GE</v>
      </c>
      <c r="F2722" s="0" t="str">
        <f aca="false">VLOOKUP($D2722,metadata!$B$2:$S$500,3,0)</f>
        <v>EMBRYONIC DIAPAUSE IN PSOCID, PERIPSOCUS-QUADRIFASCIATUS - PHOTOPERIOD, TEMPERATURE, ONTOGENY AND GEOGRAPHIC VARIATION</v>
      </c>
      <c r="G2722" s="0" t="str">
        <f aca="false">VLOOKUP($D2722,metadata!$B$2:$S$500,4,0)</f>
        <v>10.1111/j.1365-3032.1978.tb00149.x</v>
      </c>
      <c r="H2722" s="0" t="str">
        <f aca="false">VLOOKUP($D2722,metadata!$B$2:$S$500,5,0)</f>
        <v>y-ask</v>
      </c>
      <c r="I2722" s="0" t="str">
        <f aca="false">VLOOKUP($D2722,metadata!$B$2:$S$500,6,0)</f>
        <v>a</v>
      </c>
      <c r="J2722" s="0" t="str">
        <f aca="false">VLOOKUP($D2722,metadata!$B$2:$S$500,7,0)</f>
        <v>i</v>
      </c>
      <c r="K2722" s="0" t="n">
        <f aca="false">VLOOKUP($D2722,metadata!$B$2:$S$500,8,0)</f>
        <v>15</v>
      </c>
      <c r="L2722" s="0" t="n">
        <f aca="false">VLOOKUP($D2722,metadata!$B$2:$S$500,9,0)</f>
        <v>12</v>
      </c>
      <c r="M2722" s="0" t="str">
        <f aca="false">VLOOKUP($D2722,metadata!$B$2:$S$500,10,0)</f>
        <v/>
      </c>
      <c r="N2722" s="0" t="str">
        <f aca="false">VLOOKUP($D2722,metadata!$B$2:$S$500,11,0)</f>
        <v>Peripsocus quadrifasciatus</v>
      </c>
      <c r="O2722" s="0" t="str">
        <f aca="false">VLOOKUP($D2722,metadata!$B$2:$S$500,12,0)</f>
        <v>psocoptera</v>
      </c>
      <c r="P2722" s="0" t="str">
        <f aca="false">VLOOKUP($D2722,metadata!$B$2:$S$500,13,0)</f>
        <v>Ste_anne</v>
      </c>
      <c r="Q2722" s="0" t="str">
        <f aca="false">VLOOKUP($D2722,metadata!$B$2:$S$500,14,0)</f>
        <v>NA</v>
      </c>
      <c r="R2722" s="0" t="str">
        <f aca="false">VLOOKUP($D2722,metadata!$B$2:$S$500,15,0)</f>
        <v>NA</v>
      </c>
      <c r="S2722" s="0" t="str">
        <f aca="false">VLOOKUP($D2722,metadata!$B$2:$S$500,16,0)</f>
        <v/>
      </c>
      <c r="T2722" s="0" t="n">
        <f aca="false">VLOOKUP($D2722,metadata!$B$2:$S$500,17,0)</f>
        <v>300</v>
      </c>
      <c r="U2722" s="0" t="str">
        <f aca="false">VLOOKUP($D2722,metadata!$B$2:$S$500,18,0)</f>
        <v/>
      </c>
      <c r="V2722" s="0" t="str">
        <f aca="false">VLOOKUP($D2722,metadata!$B$2:$Z$500,19,0)</f>
        <v/>
      </c>
      <c r="W2722" s="0" t="str">
        <f aca="false">VLOOKUP($D2722,metadata!$B$2:$Z$500,20,0)</f>
        <v/>
      </c>
      <c r="X2722" s="0" t="str">
        <f aca="false">VLOOKUP($D2722,metadata!$B$2:$Z$500,21,0)</f>
        <v/>
      </c>
      <c r="Y2722" s="0" t="str">
        <f aca="false">VLOOKUP($D2722,metadata!$B$2:$Z$500,22,0)</f>
        <v/>
      </c>
      <c r="Z2722" s="0" t="str">
        <f aca="false">VLOOKUP($D2722,metadata!$B$2:$Z$500,23,0)</f>
        <v/>
      </c>
      <c r="AA2722" s="0" t="str">
        <f aca="false">VLOOKUP($D2722,metadata!$B$2:$Z$500,24,0)</f>
        <v/>
      </c>
      <c r="AB2722" s="0" t="str">
        <f aca="false">VLOOKUP($D2722,metadata!$B$2:$Z$500,25,0)</f>
        <v>several locations with that name, but nearest is 30' away</v>
      </c>
      <c r="AF2722" s="0" t="str">
        <f aca="false">IF(AE2722="",V2722,AE2722)</f>
        <v/>
      </c>
    </row>
    <row r="2723" customFormat="false" ht="13.8" hidden="true" customHeight="false" outlineLevel="0" collapsed="false">
      <c r="C2723" s="0" t="n">
        <v>2733</v>
      </c>
      <c r="D2723" s="3" t="str">
        <f aca="false">VLOOKUP(C2723,$A$1:$B$500,2)</f>
        <v>62-Ste_anne</v>
      </c>
      <c r="E2723" s="0" t="str">
        <f aca="false">VLOOKUP($D2723,metadata!$B$2:$S$451,2,0)</f>
        <v>EERTMOED, GE</v>
      </c>
      <c r="F2723" s="0" t="str">
        <f aca="false">VLOOKUP($D2723,metadata!$B$2:$S$500,3,0)</f>
        <v>EMBRYONIC DIAPAUSE IN PSOCID, PERIPSOCUS-QUADRIFASCIATUS - PHOTOPERIOD, TEMPERATURE, ONTOGENY AND GEOGRAPHIC VARIATION</v>
      </c>
      <c r="G2723" s="0" t="str">
        <f aca="false">VLOOKUP($D2723,metadata!$B$2:$S$500,4,0)</f>
        <v>10.1111/j.1365-3032.1978.tb00149.x</v>
      </c>
      <c r="H2723" s="0" t="str">
        <f aca="false">VLOOKUP($D2723,metadata!$B$2:$S$500,5,0)</f>
        <v>y-ask</v>
      </c>
      <c r="I2723" s="0" t="str">
        <f aca="false">VLOOKUP($D2723,metadata!$B$2:$S$500,6,0)</f>
        <v>a</v>
      </c>
      <c r="J2723" s="0" t="str">
        <f aca="false">VLOOKUP($D2723,metadata!$B$2:$S$500,7,0)</f>
        <v>i</v>
      </c>
      <c r="K2723" s="0" t="n">
        <f aca="false">VLOOKUP($D2723,metadata!$B$2:$S$500,8,0)</f>
        <v>15</v>
      </c>
      <c r="L2723" s="0" t="n">
        <f aca="false">VLOOKUP($D2723,metadata!$B$2:$S$500,9,0)</f>
        <v>12</v>
      </c>
      <c r="M2723" s="0" t="str">
        <f aca="false">VLOOKUP($D2723,metadata!$B$2:$S$500,10,0)</f>
        <v/>
      </c>
      <c r="N2723" s="0" t="str">
        <f aca="false">VLOOKUP($D2723,metadata!$B$2:$S$500,11,0)</f>
        <v>Peripsocus quadrifasciatus</v>
      </c>
      <c r="O2723" s="0" t="str">
        <f aca="false">VLOOKUP($D2723,metadata!$B$2:$S$500,12,0)</f>
        <v>psocoptera</v>
      </c>
      <c r="P2723" s="0" t="str">
        <f aca="false">VLOOKUP($D2723,metadata!$B$2:$S$500,13,0)</f>
        <v>Ste_anne</v>
      </c>
      <c r="Q2723" s="0" t="str">
        <f aca="false">VLOOKUP($D2723,metadata!$B$2:$S$500,14,0)</f>
        <v>NA</v>
      </c>
      <c r="R2723" s="0" t="str">
        <f aca="false">VLOOKUP($D2723,metadata!$B$2:$S$500,15,0)</f>
        <v>NA</v>
      </c>
      <c r="S2723" s="0" t="str">
        <f aca="false">VLOOKUP($D2723,metadata!$B$2:$S$500,16,0)</f>
        <v/>
      </c>
      <c r="T2723" s="0" t="n">
        <f aca="false">VLOOKUP($D2723,metadata!$B$2:$S$500,17,0)</f>
        <v>300</v>
      </c>
      <c r="U2723" s="0" t="str">
        <f aca="false">VLOOKUP($D2723,metadata!$B$2:$S$500,18,0)</f>
        <v/>
      </c>
      <c r="V2723" s="0" t="str">
        <f aca="false">VLOOKUP($D2723,metadata!$B$2:$Z$500,19,0)</f>
        <v/>
      </c>
      <c r="W2723" s="0" t="str">
        <f aca="false">VLOOKUP($D2723,metadata!$B$2:$Z$500,20,0)</f>
        <v/>
      </c>
      <c r="X2723" s="0" t="str">
        <f aca="false">VLOOKUP($D2723,metadata!$B$2:$Z$500,21,0)</f>
        <v/>
      </c>
      <c r="Y2723" s="0" t="str">
        <f aca="false">VLOOKUP($D2723,metadata!$B$2:$Z$500,22,0)</f>
        <v/>
      </c>
      <c r="Z2723" s="0" t="str">
        <f aca="false">VLOOKUP($D2723,metadata!$B$2:$Z$500,23,0)</f>
        <v/>
      </c>
      <c r="AA2723" s="0" t="str">
        <f aca="false">VLOOKUP($D2723,metadata!$B$2:$Z$500,24,0)</f>
        <v/>
      </c>
      <c r="AB2723" s="0" t="str">
        <f aca="false">VLOOKUP($D2723,metadata!$B$2:$Z$500,25,0)</f>
        <v>several locations with that name, but nearest is 30' away</v>
      </c>
      <c r="AF2723" s="0" t="str">
        <f aca="false">IF(AE2723="",V2723,AE2723)</f>
        <v/>
      </c>
    </row>
    <row r="2724" customFormat="false" ht="13.8" hidden="true" customHeight="false" outlineLevel="0" collapsed="false">
      <c r="C2724" s="0" t="n">
        <v>2734</v>
      </c>
      <c r="D2724" s="3" t="str">
        <f aca="false">VLOOKUP(C2724,$A$1:$B$500,2)</f>
        <v>62-Ste_anne</v>
      </c>
      <c r="E2724" s="0" t="str">
        <f aca="false">VLOOKUP($D2724,metadata!$B$2:$S$451,2,0)</f>
        <v>EERTMOED, GE</v>
      </c>
      <c r="F2724" s="0" t="str">
        <f aca="false">VLOOKUP($D2724,metadata!$B$2:$S$500,3,0)</f>
        <v>EMBRYONIC DIAPAUSE IN PSOCID, PERIPSOCUS-QUADRIFASCIATUS - PHOTOPERIOD, TEMPERATURE, ONTOGENY AND GEOGRAPHIC VARIATION</v>
      </c>
      <c r="G2724" s="0" t="str">
        <f aca="false">VLOOKUP($D2724,metadata!$B$2:$S$500,4,0)</f>
        <v>10.1111/j.1365-3032.1978.tb00149.x</v>
      </c>
      <c r="H2724" s="0" t="str">
        <f aca="false">VLOOKUP($D2724,metadata!$B$2:$S$500,5,0)</f>
        <v>y-ask</v>
      </c>
      <c r="I2724" s="0" t="str">
        <f aca="false">VLOOKUP($D2724,metadata!$B$2:$S$500,6,0)</f>
        <v>a</v>
      </c>
      <c r="J2724" s="0" t="str">
        <f aca="false">VLOOKUP($D2724,metadata!$B$2:$S$500,7,0)</f>
        <v>i</v>
      </c>
      <c r="K2724" s="0" t="n">
        <f aca="false">VLOOKUP($D2724,metadata!$B$2:$S$500,8,0)</f>
        <v>15</v>
      </c>
      <c r="L2724" s="0" t="n">
        <f aca="false">VLOOKUP($D2724,metadata!$B$2:$S$500,9,0)</f>
        <v>12</v>
      </c>
      <c r="M2724" s="0" t="str">
        <f aca="false">VLOOKUP($D2724,metadata!$B$2:$S$500,10,0)</f>
        <v/>
      </c>
      <c r="N2724" s="0" t="str">
        <f aca="false">VLOOKUP($D2724,metadata!$B$2:$S$500,11,0)</f>
        <v>Peripsocus quadrifasciatus</v>
      </c>
      <c r="O2724" s="0" t="str">
        <f aca="false">VLOOKUP($D2724,metadata!$B$2:$S$500,12,0)</f>
        <v>psocoptera</v>
      </c>
      <c r="P2724" s="0" t="str">
        <f aca="false">VLOOKUP($D2724,metadata!$B$2:$S$500,13,0)</f>
        <v>Ste_anne</v>
      </c>
      <c r="Q2724" s="0" t="str">
        <f aca="false">VLOOKUP($D2724,metadata!$B$2:$S$500,14,0)</f>
        <v>NA</v>
      </c>
      <c r="R2724" s="0" t="str">
        <f aca="false">VLOOKUP($D2724,metadata!$B$2:$S$500,15,0)</f>
        <v>NA</v>
      </c>
      <c r="S2724" s="0" t="str">
        <f aca="false">VLOOKUP($D2724,metadata!$B$2:$S$500,16,0)</f>
        <v/>
      </c>
      <c r="T2724" s="0" t="n">
        <f aca="false">VLOOKUP($D2724,metadata!$B$2:$S$500,17,0)</f>
        <v>300</v>
      </c>
      <c r="U2724" s="0" t="str">
        <f aca="false">VLOOKUP($D2724,metadata!$B$2:$S$500,18,0)</f>
        <v/>
      </c>
      <c r="V2724" s="0" t="str">
        <f aca="false">VLOOKUP($D2724,metadata!$B$2:$Z$500,19,0)</f>
        <v/>
      </c>
      <c r="W2724" s="0" t="str">
        <f aca="false">VLOOKUP($D2724,metadata!$B$2:$Z$500,20,0)</f>
        <v/>
      </c>
      <c r="X2724" s="0" t="str">
        <f aca="false">VLOOKUP($D2724,metadata!$B$2:$Z$500,21,0)</f>
        <v/>
      </c>
      <c r="Y2724" s="0" t="str">
        <f aca="false">VLOOKUP($D2724,metadata!$B$2:$Z$500,22,0)</f>
        <v/>
      </c>
      <c r="Z2724" s="0" t="str">
        <f aca="false">VLOOKUP($D2724,metadata!$B$2:$Z$500,23,0)</f>
        <v/>
      </c>
      <c r="AA2724" s="0" t="str">
        <f aca="false">VLOOKUP($D2724,metadata!$B$2:$Z$500,24,0)</f>
        <v/>
      </c>
      <c r="AB2724" s="0" t="str">
        <f aca="false">VLOOKUP($D2724,metadata!$B$2:$Z$500,25,0)</f>
        <v>several locations with that name, but nearest is 30' away</v>
      </c>
      <c r="AF2724" s="0" t="str">
        <f aca="false">IF(AE2724="",V2724,AE2724)</f>
        <v/>
      </c>
    </row>
    <row r="2725" customFormat="false" ht="13.8" hidden="true" customHeight="false" outlineLevel="0" collapsed="false">
      <c r="C2725" s="0" t="n">
        <v>2735</v>
      </c>
      <c r="D2725" s="3" t="str">
        <f aca="false">VLOOKUP(C2725,$A$1:$B$500,2)</f>
        <v>62-Ste_anne</v>
      </c>
      <c r="E2725" s="0" t="str">
        <f aca="false">VLOOKUP($D2725,metadata!$B$2:$S$451,2,0)</f>
        <v>EERTMOED, GE</v>
      </c>
      <c r="F2725" s="0" t="str">
        <f aca="false">VLOOKUP($D2725,metadata!$B$2:$S$500,3,0)</f>
        <v>EMBRYONIC DIAPAUSE IN PSOCID, PERIPSOCUS-QUADRIFASCIATUS - PHOTOPERIOD, TEMPERATURE, ONTOGENY AND GEOGRAPHIC VARIATION</v>
      </c>
      <c r="G2725" s="0" t="str">
        <f aca="false">VLOOKUP($D2725,metadata!$B$2:$S$500,4,0)</f>
        <v>10.1111/j.1365-3032.1978.tb00149.x</v>
      </c>
      <c r="H2725" s="0" t="str">
        <f aca="false">VLOOKUP($D2725,metadata!$B$2:$S$500,5,0)</f>
        <v>y-ask</v>
      </c>
      <c r="I2725" s="0" t="str">
        <f aca="false">VLOOKUP($D2725,metadata!$B$2:$S$500,6,0)</f>
        <v>a</v>
      </c>
      <c r="J2725" s="0" t="str">
        <f aca="false">VLOOKUP($D2725,metadata!$B$2:$S$500,7,0)</f>
        <v>i</v>
      </c>
      <c r="K2725" s="0" t="n">
        <f aca="false">VLOOKUP($D2725,metadata!$B$2:$S$500,8,0)</f>
        <v>15</v>
      </c>
      <c r="L2725" s="0" t="n">
        <f aca="false">VLOOKUP($D2725,metadata!$B$2:$S$500,9,0)</f>
        <v>12</v>
      </c>
      <c r="M2725" s="0" t="str">
        <f aca="false">VLOOKUP($D2725,metadata!$B$2:$S$500,10,0)</f>
        <v/>
      </c>
      <c r="N2725" s="0" t="str">
        <f aca="false">VLOOKUP($D2725,metadata!$B$2:$S$500,11,0)</f>
        <v>Peripsocus quadrifasciatus</v>
      </c>
      <c r="O2725" s="0" t="str">
        <f aca="false">VLOOKUP($D2725,metadata!$B$2:$S$500,12,0)</f>
        <v>psocoptera</v>
      </c>
      <c r="P2725" s="0" t="str">
        <f aca="false">VLOOKUP($D2725,metadata!$B$2:$S$500,13,0)</f>
        <v>Ste_anne</v>
      </c>
      <c r="Q2725" s="0" t="str">
        <f aca="false">VLOOKUP($D2725,metadata!$B$2:$S$500,14,0)</f>
        <v>NA</v>
      </c>
      <c r="R2725" s="0" t="str">
        <f aca="false">VLOOKUP($D2725,metadata!$B$2:$S$500,15,0)</f>
        <v>NA</v>
      </c>
      <c r="S2725" s="0" t="str">
        <f aca="false">VLOOKUP($D2725,metadata!$B$2:$S$500,16,0)</f>
        <v/>
      </c>
      <c r="T2725" s="0" t="n">
        <f aca="false">VLOOKUP($D2725,metadata!$B$2:$S$500,17,0)</f>
        <v>300</v>
      </c>
      <c r="U2725" s="0" t="str">
        <f aca="false">VLOOKUP($D2725,metadata!$B$2:$S$500,18,0)</f>
        <v/>
      </c>
      <c r="V2725" s="0" t="str">
        <f aca="false">VLOOKUP($D2725,metadata!$B$2:$Z$500,19,0)</f>
        <v/>
      </c>
      <c r="W2725" s="0" t="str">
        <f aca="false">VLOOKUP($D2725,metadata!$B$2:$Z$500,20,0)</f>
        <v/>
      </c>
      <c r="X2725" s="0" t="str">
        <f aca="false">VLOOKUP($D2725,metadata!$B$2:$Z$500,21,0)</f>
        <v/>
      </c>
      <c r="Y2725" s="0" t="str">
        <f aca="false">VLOOKUP($D2725,metadata!$B$2:$Z$500,22,0)</f>
        <v/>
      </c>
      <c r="Z2725" s="0" t="str">
        <f aca="false">VLOOKUP($D2725,metadata!$B$2:$Z$500,23,0)</f>
        <v/>
      </c>
      <c r="AA2725" s="0" t="str">
        <f aca="false">VLOOKUP($D2725,metadata!$B$2:$Z$500,24,0)</f>
        <v/>
      </c>
      <c r="AB2725" s="0" t="str">
        <f aca="false">VLOOKUP($D2725,metadata!$B$2:$Z$500,25,0)</f>
        <v>several locations with that name, but nearest is 30' away</v>
      </c>
      <c r="AF2725" s="0" t="str">
        <f aca="false">IF(AE2725="",V2725,AE2725)</f>
        <v/>
      </c>
    </row>
    <row r="2726" customFormat="false" ht="13.8" hidden="true" customHeight="false" outlineLevel="0" collapsed="false">
      <c r="C2726" s="0" t="n">
        <v>2736</v>
      </c>
      <c r="D2726" s="3" t="str">
        <f aca="false">VLOOKUP(C2726,$A$1:$B$500,2)</f>
        <v>62-Ste_anne</v>
      </c>
      <c r="E2726" s="0" t="str">
        <f aca="false">VLOOKUP($D2726,metadata!$B$2:$S$451,2,0)</f>
        <v>EERTMOED, GE</v>
      </c>
      <c r="F2726" s="0" t="str">
        <f aca="false">VLOOKUP($D2726,metadata!$B$2:$S$500,3,0)</f>
        <v>EMBRYONIC DIAPAUSE IN PSOCID, PERIPSOCUS-QUADRIFASCIATUS - PHOTOPERIOD, TEMPERATURE, ONTOGENY AND GEOGRAPHIC VARIATION</v>
      </c>
      <c r="G2726" s="0" t="str">
        <f aca="false">VLOOKUP($D2726,metadata!$B$2:$S$500,4,0)</f>
        <v>10.1111/j.1365-3032.1978.tb00149.x</v>
      </c>
      <c r="H2726" s="0" t="str">
        <f aca="false">VLOOKUP($D2726,metadata!$B$2:$S$500,5,0)</f>
        <v>y-ask</v>
      </c>
      <c r="I2726" s="0" t="str">
        <f aca="false">VLOOKUP($D2726,metadata!$B$2:$S$500,6,0)</f>
        <v>a</v>
      </c>
      <c r="J2726" s="0" t="str">
        <f aca="false">VLOOKUP($D2726,metadata!$B$2:$S$500,7,0)</f>
        <v>i</v>
      </c>
      <c r="K2726" s="0" t="n">
        <f aca="false">VLOOKUP($D2726,metadata!$B$2:$S$500,8,0)</f>
        <v>15</v>
      </c>
      <c r="L2726" s="0" t="n">
        <f aca="false">VLOOKUP($D2726,metadata!$B$2:$S$500,9,0)</f>
        <v>12</v>
      </c>
      <c r="M2726" s="0" t="str">
        <f aca="false">VLOOKUP($D2726,metadata!$B$2:$S$500,10,0)</f>
        <v/>
      </c>
      <c r="N2726" s="0" t="str">
        <f aca="false">VLOOKUP($D2726,metadata!$B$2:$S$500,11,0)</f>
        <v>Peripsocus quadrifasciatus</v>
      </c>
      <c r="O2726" s="0" t="str">
        <f aca="false">VLOOKUP($D2726,metadata!$B$2:$S$500,12,0)</f>
        <v>psocoptera</v>
      </c>
      <c r="P2726" s="0" t="str">
        <f aca="false">VLOOKUP($D2726,metadata!$B$2:$S$500,13,0)</f>
        <v>Ste_anne</v>
      </c>
      <c r="Q2726" s="0" t="str">
        <f aca="false">VLOOKUP($D2726,metadata!$B$2:$S$500,14,0)</f>
        <v>NA</v>
      </c>
      <c r="R2726" s="0" t="str">
        <f aca="false">VLOOKUP($D2726,metadata!$B$2:$S$500,15,0)</f>
        <v>NA</v>
      </c>
      <c r="S2726" s="0" t="str">
        <f aca="false">VLOOKUP($D2726,metadata!$B$2:$S$500,16,0)</f>
        <v/>
      </c>
      <c r="T2726" s="0" t="n">
        <f aca="false">VLOOKUP($D2726,metadata!$B$2:$S$500,17,0)</f>
        <v>300</v>
      </c>
      <c r="U2726" s="0" t="str">
        <f aca="false">VLOOKUP($D2726,metadata!$B$2:$S$500,18,0)</f>
        <v/>
      </c>
      <c r="V2726" s="0" t="str">
        <f aca="false">VLOOKUP($D2726,metadata!$B$2:$Z$500,19,0)</f>
        <v/>
      </c>
      <c r="W2726" s="0" t="str">
        <f aca="false">VLOOKUP($D2726,metadata!$B$2:$Z$500,20,0)</f>
        <v/>
      </c>
      <c r="X2726" s="0" t="str">
        <f aca="false">VLOOKUP($D2726,metadata!$B$2:$Z$500,21,0)</f>
        <v/>
      </c>
      <c r="Y2726" s="0" t="str">
        <f aca="false">VLOOKUP($D2726,metadata!$B$2:$Z$500,22,0)</f>
        <v/>
      </c>
      <c r="Z2726" s="0" t="str">
        <f aca="false">VLOOKUP($D2726,metadata!$B$2:$Z$500,23,0)</f>
        <v/>
      </c>
      <c r="AA2726" s="0" t="str">
        <f aca="false">VLOOKUP($D2726,metadata!$B$2:$Z$500,24,0)</f>
        <v/>
      </c>
      <c r="AB2726" s="0" t="str">
        <f aca="false">VLOOKUP($D2726,metadata!$B$2:$Z$500,25,0)</f>
        <v>several locations with that name, but nearest is 30' away</v>
      </c>
      <c r="AF2726" s="0" t="str">
        <f aca="false">IF(AE2726="",V2726,AE2726)</f>
        <v/>
      </c>
    </row>
    <row r="2727" customFormat="false" ht="13.8" hidden="true" customHeight="false" outlineLevel="0" collapsed="false">
      <c r="C2727" s="0" t="n">
        <v>2737</v>
      </c>
      <c r="D2727" s="3" t="str">
        <f aca="false">VLOOKUP(C2727,$A$1:$B$500,2)</f>
        <v>62-Ste_anne</v>
      </c>
      <c r="E2727" s="0" t="str">
        <f aca="false">VLOOKUP($D2727,metadata!$B$2:$S$451,2,0)</f>
        <v>EERTMOED, GE</v>
      </c>
      <c r="F2727" s="0" t="str">
        <f aca="false">VLOOKUP($D2727,metadata!$B$2:$S$500,3,0)</f>
        <v>EMBRYONIC DIAPAUSE IN PSOCID, PERIPSOCUS-QUADRIFASCIATUS - PHOTOPERIOD, TEMPERATURE, ONTOGENY AND GEOGRAPHIC VARIATION</v>
      </c>
      <c r="G2727" s="0" t="str">
        <f aca="false">VLOOKUP($D2727,metadata!$B$2:$S$500,4,0)</f>
        <v>10.1111/j.1365-3032.1978.tb00149.x</v>
      </c>
      <c r="H2727" s="0" t="str">
        <f aca="false">VLOOKUP($D2727,metadata!$B$2:$S$500,5,0)</f>
        <v>y-ask</v>
      </c>
      <c r="I2727" s="0" t="str">
        <f aca="false">VLOOKUP($D2727,metadata!$B$2:$S$500,6,0)</f>
        <v>a</v>
      </c>
      <c r="J2727" s="0" t="str">
        <f aca="false">VLOOKUP($D2727,metadata!$B$2:$S$500,7,0)</f>
        <v>i</v>
      </c>
      <c r="K2727" s="0" t="n">
        <f aca="false">VLOOKUP($D2727,metadata!$B$2:$S$500,8,0)</f>
        <v>15</v>
      </c>
      <c r="L2727" s="0" t="n">
        <f aca="false">VLOOKUP($D2727,metadata!$B$2:$S$500,9,0)</f>
        <v>12</v>
      </c>
      <c r="M2727" s="0" t="str">
        <f aca="false">VLOOKUP($D2727,metadata!$B$2:$S$500,10,0)</f>
        <v/>
      </c>
      <c r="N2727" s="0" t="str">
        <f aca="false">VLOOKUP($D2727,metadata!$B$2:$S$500,11,0)</f>
        <v>Peripsocus quadrifasciatus</v>
      </c>
      <c r="O2727" s="0" t="str">
        <f aca="false">VLOOKUP($D2727,metadata!$B$2:$S$500,12,0)</f>
        <v>psocoptera</v>
      </c>
      <c r="P2727" s="0" t="str">
        <f aca="false">VLOOKUP($D2727,metadata!$B$2:$S$500,13,0)</f>
        <v>Ste_anne</v>
      </c>
      <c r="Q2727" s="0" t="str">
        <f aca="false">VLOOKUP($D2727,metadata!$B$2:$S$500,14,0)</f>
        <v>NA</v>
      </c>
      <c r="R2727" s="0" t="str">
        <f aca="false">VLOOKUP($D2727,metadata!$B$2:$S$500,15,0)</f>
        <v>NA</v>
      </c>
      <c r="S2727" s="0" t="str">
        <f aca="false">VLOOKUP($D2727,metadata!$B$2:$S$500,16,0)</f>
        <v/>
      </c>
      <c r="T2727" s="0" t="n">
        <f aca="false">VLOOKUP($D2727,metadata!$B$2:$S$500,17,0)</f>
        <v>300</v>
      </c>
      <c r="U2727" s="0" t="str">
        <f aca="false">VLOOKUP($D2727,metadata!$B$2:$S$500,18,0)</f>
        <v/>
      </c>
      <c r="V2727" s="0" t="str">
        <f aca="false">VLOOKUP($D2727,metadata!$B$2:$Z$500,19,0)</f>
        <v/>
      </c>
      <c r="W2727" s="0" t="str">
        <f aca="false">VLOOKUP($D2727,metadata!$B$2:$Z$500,20,0)</f>
        <v/>
      </c>
      <c r="X2727" s="0" t="str">
        <f aca="false">VLOOKUP($D2727,metadata!$B$2:$Z$500,21,0)</f>
        <v/>
      </c>
      <c r="Y2727" s="0" t="str">
        <f aca="false">VLOOKUP($D2727,metadata!$B$2:$Z$500,22,0)</f>
        <v/>
      </c>
      <c r="Z2727" s="0" t="str">
        <f aca="false">VLOOKUP($D2727,metadata!$B$2:$Z$500,23,0)</f>
        <v/>
      </c>
      <c r="AA2727" s="0" t="str">
        <f aca="false">VLOOKUP($D2727,metadata!$B$2:$Z$500,24,0)</f>
        <v/>
      </c>
      <c r="AB2727" s="0" t="str">
        <f aca="false">VLOOKUP($D2727,metadata!$B$2:$Z$500,25,0)</f>
        <v>several locations with that name, but nearest is 30' away</v>
      </c>
      <c r="AF2727" s="0" t="str">
        <f aca="false">IF(AE2727="",V2727,AE2727)</f>
        <v/>
      </c>
    </row>
    <row r="2728" customFormat="false" ht="13.8" hidden="true" customHeight="false" outlineLevel="0" collapsed="false">
      <c r="C2728" s="0" t="n">
        <v>2738</v>
      </c>
      <c r="D2728" s="3" t="str">
        <f aca="false">VLOOKUP(C2728,$A$1:$B$500,2)</f>
        <v>62-Ste_anne</v>
      </c>
      <c r="E2728" s="0" t="str">
        <f aca="false">VLOOKUP($D2728,metadata!$B$2:$S$451,2,0)</f>
        <v>EERTMOED, GE</v>
      </c>
      <c r="F2728" s="0" t="str">
        <f aca="false">VLOOKUP($D2728,metadata!$B$2:$S$500,3,0)</f>
        <v>EMBRYONIC DIAPAUSE IN PSOCID, PERIPSOCUS-QUADRIFASCIATUS - PHOTOPERIOD, TEMPERATURE, ONTOGENY AND GEOGRAPHIC VARIATION</v>
      </c>
      <c r="G2728" s="0" t="str">
        <f aca="false">VLOOKUP($D2728,metadata!$B$2:$S$500,4,0)</f>
        <v>10.1111/j.1365-3032.1978.tb00149.x</v>
      </c>
      <c r="H2728" s="0" t="str">
        <f aca="false">VLOOKUP($D2728,metadata!$B$2:$S$500,5,0)</f>
        <v>y-ask</v>
      </c>
      <c r="I2728" s="0" t="str">
        <f aca="false">VLOOKUP($D2728,metadata!$B$2:$S$500,6,0)</f>
        <v>a</v>
      </c>
      <c r="J2728" s="0" t="str">
        <f aca="false">VLOOKUP($D2728,metadata!$B$2:$S$500,7,0)</f>
        <v>i</v>
      </c>
      <c r="K2728" s="0" t="n">
        <f aca="false">VLOOKUP($D2728,metadata!$B$2:$S$500,8,0)</f>
        <v>15</v>
      </c>
      <c r="L2728" s="0" t="n">
        <f aca="false">VLOOKUP($D2728,metadata!$B$2:$S$500,9,0)</f>
        <v>12</v>
      </c>
      <c r="M2728" s="0" t="str">
        <f aca="false">VLOOKUP($D2728,metadata!$B$2:$S$500,10,0)</f>
        <v/>
      </c>
      <c r="N2728" s="0" t="str">
        <f aca="false">VLOOKUP($D2728,metadata!$B$2:$S$500,11,0)</f>
        <v>Peripsocus quadrifasciatus</v>
      </c>
      <c r="O2728" s="0" t="str">
        <f aca="false">VLOOKUP($D2728,metadata!$B$2:$S$500,12,0)</f>
        <v>psocoptera</v>
      </c>
      <c r="P2728" s="0" t="str">
        <f aca="false">VLOOKUP($D2728,metadata!$B$2:$S$500,13,0)</f>
        <v>Ste_anne</v>
      </c>
      <c r="Q2728" s="0" t="str">
        <f aca="false">VLOOKUP($D2728,metadata!$B$2:$S$500,14,0)</f>
        <v>NA</v>
      </c>
      <c r="R2728" s="0" t="str">
        <f aca="false">VLOOKUP($D2728,metadata!$B$2:$S$500,15,0)</f>
        <v>NA</v>
      </c>
      <c r="S2728" s="0" t="str">
        <f aca="false">VLOOKUP($D2728,metadata!$B$2:$S$500,16,0)</f>
        <v/>
      </c>
      <c r="T2728" s="0" t="n">
        <f aca="false">VLOOKUP($D2728,metadata!$B$2:$S$500,17,0)</f>
        <v>300</v>
      </c>
      <c r="U2728" s="0" t="str">
        <f aca="false">VLOOKUP($D2728,metadata!$B$2:$S$500,18,0)</f>
        <v/>
      </c>
      <c r="V2728" s="0" t="str">
        <f aca="false">VLOOKUP($D2728,metadata!$B$2:$Z$500,19,0)</f>
        <v/>
      </c>
      <c r="W2728" s="0" t="str">
        <f aca="false">VLOOKUP($D2728,metadata!$B$2:$Z$500,20,0)</f>
        <v/>
      </c>
      <c r="X2728" s="0" t="str">
        <f aca="false">VLOOKUP($D2728,metadata!$B$2:$Z$500,21,0)</f>
        <v/>
      </c>
      <c r="Y2728" s="0" t="str">
        <f aca="false">VLOOKUP($D2728,metadata!$B$2:$Z$500,22,0)</f>
        <v/>
      </c>
      <c r="Z2728" s="0" t="str">
        <f aca="false">VLOOKUP($D2728,metadata!$B$2:$Z$500,23,0)</f>
        <v/>
      </c>
      <c r="AA2728" s="0" t="str">
        <f aca="false">VLOOKUP($D2728,metadata!$B$2:$Z$500,24,0)</f>
        <v/>
      </c>
      <c r="AB2728" s="0" t="str">
        <f aca="false">VLOOKUP($D2728,metadata!$B$2:$Z$500,25,0)</f>
        <v>several locations with that name, but nearest is 30' away</v>
      </c>
      <c r="AF2728" s="0" t="str">
        <f aca="false">IF(AE2728="",V2728,AE2728)</f>
        <v/>
      </c>
    </row>
    <row r="2729" customFormat="false" ht="13.8" hidden="true" customHeight="false" outlineLevel="0" collapsed="false">
      <c r="C2729" s="0" t="n">
        <v>2739</v>
      </c>
      <c r="D2729" s="3" t="str">
        <f aca="false">VLOOKUP(C2729,$A$1:$B$500,2)</f>
        <v>62-Ste_anne</v>
      </c>
      <c r="E2729" s="0" t="str">
        <f aca="false">VLOOKUP($D2729,metadata!$B$2:$S$451,2,0)</f>
        <v>EERTMOED, GE</v>
      </c>
      <c r="F2729" s="0" t="str">
        <f aca="false">VLOOKUP($D2729,metadata!$B$2:$S$500,3,0)</f>
        <v>EMBRYONIC DIAPAUSE IN PSOCID, PERIPSOCUS-QUADRIFASCIATUS - PHOTOPERIOD, TEMPERATURE, ONTOGENY AND GEOGRAPHIC VARIATION</v>
      </c>
      <c r="G2729" s="0" t="str">
        <f aca="false">VLOOKUP($D2729,metadata!$B$2:$S$500,4,0)</f>
        <v>10.1111/j.1365-3032.1978.tb00149.x</v>
      </c>
      <c r="H2729" s="0" t="str">
        <f aca="false">VLOOKUP($D2729,metadata!$B$2:$S$500,5,0)</f>
        <v>y-ask</v>
      </c>
      <c r="I2729" s="0" t="str">
        <f aca="false">VLOOKUP($D2729,metadata!$B$2:$S$500,6,0)</f>
        <v>a</v>
      </c>
      <c r="J2729" s="0" t="str">
        <f aca="false">VLOOKUP($D2729,metadata!$B$2:$S$500,7,0)</f>
        <v>i</v>
      </c>
      <c r="K2729" s="0" t="n">
        <f aca="false">VLOOKUP($D2729,metadata!$B$2:$S$500,8,0)</f>
        <v>15</v>
      </c>
      <c r="L2729" s="0" t="n">
        <f aca="false">VLOOKUP($D2729,metadata!$B$2:$S$500,9,0)</f>
        <v>12</v>
      </c>
      <c r="M2729" s="0" t="str">
        <f aca="false">VLOOKUP($D2729,metadata!$B$2:$S$500,10,0)</f>
        <v/>
      </c>
      <c r="N2729" s="0" t="str">
        <f aca="false">VLOOKUP($D2729,metadata!$B$2:$S$500,11,0)</f>
        <v>Peripsocus quadrifasciatus</v>
      </c>
      <c r="O2729" s="0" t="str">
        <f aca="false">VLOOKUP($D2729,metadata!$B$2:$S$500,12,0)</f>
        <v>psocoptera</v>
      </c>
      <c r="P2729" s="0" t="str">
        <f aca="false">VLOOKUP($D2729,metadata!$B$2:$S$500,13,0)</f>
        <v>Ste_anne</v>
      </c>
      <c r="Q2729" s="0" t="str">
        <f aca="false">VLOOKUP($D2729,metadata!$B$2:$S$500,14,0)</f>
        <v>NA</v>
      </c>
      <c r="R2729" s="0" t="str">
        <f aca="false">VLOOKUP($D2729,metadata!$B$2:$S$500,15,0)</f>
        <v>NA</v>
      </c>
      <c r="S2729" s="0" t="str">
        <f aca="false">VLOOKUP($D2729,metadata!$B$2:$S$500,16,0)</f>
        <v/>
      </c>
      <c r="T2729" s="0" t="n">
        <f aca="false">VLOOKUP($D2729,metadata!$B$2:$S$500,17,0)</f>
        <v>300</v>
      </c>
      <c r="U2729" s="0" t="str">
        <f aca="false">VLOOKUP($D2729,metadata!$B$2:$S$500,18,0)</f>
        <v/>
      </c>
      <c r="V2729" s="0" t="str">
        <f aca="false">VLOOKUP($D2729,metadata!$B$2:$Z$500,19,0)</f>
        <v/>
      </c>
      <c r="W2729" s="0" t="str">
        <f aca="false">VLOOKUP($D2729,metadata!$B$2:$Z$500,20,0)</f>
        <v/>
      </c>
      <c r="X2729" s="0" t="str">
        <f aca="false">VLOOKUP($D2729,metadata!$B$2:$Z$500,21,0)</f>
        <v/>
      </c>
      <c r="Y2729" s="0" t="str">
        <f aca="false">VLOOKUP($D2729,metadata!$B$2:$Z$500,22,0)</f>
        <v/>
      </c>
      <c r="Z2729" s="0" t="str">
        <f aca="false">VLOOKUP($D2729,metadata!$B$2:$Z$500,23,0)</f>
        <v/>
      </c>
      <c r="AA2729" s="0" t="str">
        <f aca="false">VLOOKUP($D2729,metadata!$B$2:$Z$500,24,0)</f>
        <v/>
      </c>
      <c r="AB2729" s="0" t="str">
        <f aca="false">VLOOKUP($D2729,metadata!$B$2:$Z$500,25,0)</f>
        <v>several locations with that name, but nearest is 30' away</v>
      </c>
      <c r="AF2729" s="0" t="str">
        <f aca="false">IF(AE2729="",V2729,AE2729)</f>
        <v/>
      </c>
    </row>
    <row r="2730" customFormat="false" ht="13.8" hidden="true" customHeight="false" outlineLevel="0" collapsed="false">
      <c r="C2730" s="0" t="n">
        <v>2740</v>
      </c>
      <c r="D2730" s="3" t="str">
        <f aca="false">VLOOKUP(C2730,$A$1:$B$500,2)</f>
        <v>62-Ste_anne</v>
      </c>
      <c r="E2730" s="0" t="str">
        <f aca="false">VLOOKUP($D2730,metadata!$B$2:$S$500,2,0)</f>
        <v>EERTMOED, GE</v>
      </c>
      <c r="F2730" s="0" t="str">
        <f aca="false">VLOOKUP($D2730,metadata!$B$2:$S$500,3,0)</f>
        <v>EMBRYONIC DIAPAUSE IN PSOCID, PERIPSOCUS-QUADRIFASCIATUS - PHOTOPERIOD, TEMPERATURE, ONTOGENY AND GEOGRAPHIC VARIATION</v>
      </c>
      <c r="G2730" s="0" t="str">
        <f aca="false">VLOOKUP($D2730,metadata!$B$2:$S$500,4,0)</f>
        <v>10.1111/j.1365-3032.1978.tb00149.x</v>
      </c>
      <c r="H2730" s="0" t="str">
        <f aca="false">VLOOKUP($D2730,metadata!$B$2:$S$500,5,0)</f>
        <v>y-ask</v>
      </c>
      <c r="I2730" s="0" t="str">
        <f aca="false">VLOOKUP($D2730,metadata!$B$2:$S$500,6,0)</f>
        <v>a</v>
      </c>
      <c r="J2730" s="0" t="str">
        <f aca="false">VLOOKUP($D2730,metadata!$B$2:$S$500,7,0)</f>
        <v>i</v>
      </c>
      <c r="K2730" s="0" t="n">
        <f aca="false">VLOOKUP($D2730,metadata!$B$2:$S$500,8,0)</f>
        <v>15</v>
      </c>
      <c r="L2730" s="0" t="n">
        <f aca="false">VLOOKUP($D2730,metadata!$B$2:$S$500,9,0)</f>
        <v>12</v>
      </c>
      <c r="M2730" s="0" t="str">
        <f aca="false">VLOOKUP($D2730,metadata!$B$2:$S$500,10,0)</f>
        <v/>
      </c>
      <c r="N2730" s="0" t="str">
        <f aca="false">VLOOKUP($D2730,metadata!$B$2:$S$500,11,0)</f>
        <v>Peripsocus quadrifasciatus</v>
      </c>
      <c r="O2730" s="0" t="str">
        <f aca="false">VLOOKUP($D2730,metadata!$B$2:$S$500,12,0)</f>
        <v>psocoptera</v>
      </c>
      <c r="P2730" s="0" t="str">
        <f aca="false">VLOOKUP($D2730,metadata!$B$2:$S$500,13,0)</f>
        <v>Ste_anne</v>
      </c>
      <c r="Q2730" s="0" t="str">
        <f aca="false">VLOOKUP($D2730,metadata!$B$2:$S$500,14,0)</f>
        <v>NA</v>
      </c>
      <c r="R2730" s="0" t="str">
        <f aca="false">VLOOKUP($D2730,metadata!$B$2:$S$500,15,0)</f>
        <v>NA</v>
      </c>
      <c r="S2730" s="0" t="str">
        <f aca="false">VLOOKUP($D2730,metadata!$B$2:$S$500,16,0)</f>
        <v/>
      </c>
      <c r="T2730" s="0" t="n">
        <f aca="false">VLOOKUP($D2730,metadata!$B$2:$S$500,17,0)</f>
        <v>300</v>
      </c>
      <c r="U2730" s="0" t="str">
        <f aca="false">VLOOKUP($D2730,metadata!$B$2:$S$500,18,0)</f>
        <v/>
      </c>
      <c r="V2730" s="0" t="str">
        <f aca="false">VLOOKUP($D2730,metadata!$B$2:$Z$500,19,0)</f>
        <v/>
      </c>
      <c r="W2730" s="0" t="str">
        <f aca="false">VLOOKUP($D2730,metadata!$B$2:$Z$500,20,0)</f>
        <v/>
      </c>
      <c r="X2730" s="0" t="str">
        <f aca="false">VLOOKUP($D2730,metadata!$B$2:$Z$500,21,0)</f>
        <v/>
      </c>
      <c r="Y2730" s="0" t="str">
        <f aca="false">VLOOKUP($D2730,metadata!$B$2:$Z$500,22,0)</f>
        <v/>
      </c>
      <c r="Z2730" s="0" t="str">
        <f aca="false">VLOOKUP($D2730,metadata!$B$2:$Z$500,23,0)</f>
        <v/>
      </c>
      <c r="AA2730" s="0" t="str">
        <f aca="false">VLOOKUP($D2730,metadata!$B$2:$Z$500,24,0)</f>
        <v/>
      </c>
      <c r="AB2730" s="0" t="str">
        <f aca="false">VLOOKUP($D2730,metadata!$B$2:$Z$500,25,0)</f>
        <v>several locations with that name, but nearest is 30' away</v>
      </c>
      <c r="AF2730" s="0" t="str">
        <f aca="false">IF(AE2730="",V2730,AE2730)</f>
        <v/>
      </c>
    </row>
    <row r="2731" customFormat="false" ht="13.8" hidden="true" customHeight="false" outlineLevel="0" collapsed="false">
      <c r="C2731" s="0" t="n">
        <v>2741</v>
      </c>
      <c r="D2731" s="3" t="str">
        <f aca="false">VLOOKUP(C2731,$A$1:$B$500,2)</f>
        <v>62-FundayPk</v>
      </c>
      <c r="E2731" s="0" t="str">
        <f aca="false">VLOOKUP($D2731,metadata!$B$2:$S$500,2,0)</f>
        <v>EERTMOED, GE</v>
      </c>
      <c r="F2731" s="0" t="str">
        <f aca="false">VLOOKUP($D2731,metadata!$B$2:$S$500,3,0)</f>
        <v>EMBRYONIC DIAPAUSE IN PSOCID, PERIPSOCUS-QUADRIFASCIATUS - PHOTOPERIOD, TEMPERATURE, ONTOGENY AND GEOGRAPHIC VARIATION</v>
      </c>
      <c r="G2731" s="0" t="str">
        <f aca="false">VLOOKUP($D2731,metadata!$B$2:$S$500,4,0)</f>
        <v>10.1111/j.1365-3032.1978.tb00149.x</v>
      </c>
      <c r="H2731" s="0" t="str">
        <f aca="false">VLOOKUP($D2731,metadata!$B$2:$S$500,5,0)</f>
        <v>y-ask</v>
      </c>
      <c r="I2731" s="0" t="str">
        <f aca="false">VLOOKUP($D2731,metadata!$B$2:$S$500,6,0)</f>
        <v>a</v>
      </c>
      <c r="J2731" s="0" t="str">
        <f aca="false">VLOOKUP($D2731,metadata!$B$2:$S$500,7,0)</f>
        <v>i</v>
      </c>
      <c r="K2731" s="0" t="n">
        <f aca="false">VLOOKUP($D2731,metadata!$B$2:$S$500,8,0)</f>
        <v>15</v>
      </c>
      <c r="L2731" s="0" t="n">
        <f aca="false">VLOOKUP($D2731,metadata!$B$2:$S$500,9,0)</f>
        <v>12</v>
      </c>
      <c r="M2731" s="0" t="str">
        <f aca="false">VLOOKUP($D2731,metadata!$B$2:$S$500,10,0)</f>
        <v/>
      </c>
      <c r="N2731" s="0" t="str">
        <f aca="false">VLOOKUP($D2731,metadata!$B$2:$S$500,11,0)</f>
        <v>Peripsocus quadrifasciatus</v>
      </c>
      <c r="O2731" s="0" t="str">
        <f aca="false">VLOOKUP($D2731,metadata!$B$2:$S$500,12,0)</f>
        <v>psocoptera</v>
      </c>
      <c r="P2731" s="0" t="str">
        <f aca="false">VLOOKUP($D2731,metadata!$B$2:$S$500,13,0)</f>
        <v>FundayPk</v>
      </c>
      <c r="Q2731" s="0" t="n">
        <f aca="false">VLOOKUP($D2731,metadata!$B$2:$S$500,14,0)</f>
        <v>45.54</v>
      </c>
      <c r="R2731" s="0" t="n">
        <f aca="false">VLOOKUP($D2731,metadata!$B$2:$S$500,15,0)</f>
        <v>-64.973056</v>
      </c>
      <c r="S2731" s="0" t="str">
        <f aca="false">VLOOKUP($D2731,metadata!$B$2:$S$500,16,0)</f>
        <v/>
      </c>
      <c r="T2731" s="0" t="n">
        <f aca="false">VLOOKUP($D2731,metadata!$B$2:$S$500,17,0)</f>
        <v>275</v>
      </c>
      <c r="U2731" s="0" t="str">
        <f aca="false">VLOOKUP($D2731,metadata!$B$2:$S$500,18,0)</f>
        <v/>
      </c>
      <c r="V2731" s="0" t="str">
        <f aca="false">VLOOKUP($D2731,metadata!$B$2:$Z$500,19,0)</f>
        <v/>
      </c>
      <c r="W2731" s="0" t="str">
        <f aca="false">VLOOKUP($D2731,metadata!$B$2:$Z$500,20,0)</f>
        <v/>
      </c>
      <c r="X2731" s="0" t="str">
        <f aca="false">VLOOKUP($D2731,metadata!$B$2:$Z$500,21,0)</f>
        <v/>
      </c>
      <c r="Y2731" s="0" t="str">
        <f aca="false">VLOOKUP($D2731,metadata!$B$2:$Z$500,22,0)</f>
        <v/>
      </c>
      <c r="Z2731" s="0" t="str">
        <f aca="false">VLOOKUP($D2731,metadata!$B$2:$Z$500,23,0)</f>
        <v/>
      </c>
      <c r="AA2731" s="0" t="str">
        <f aca="false">VLOOKUP($D2731,metadata!$B$2:$Z$500,24,0)</f>
        <v/>
      </c>
      <c r="AB2731" s="0" t="str">
        <f aca="false">VLOOKUP($D2731,metadata!$B$2:$Z$500,25,0)</f>
        <v>Paper says 54°54'; fundy park is at 54.60°N (36').</v>
      </c>
      <c r="AF2731" s="0" t="str">
        <f aca="false">IF(AE2731="",V2731,AE2731)</f>
        <v/>
      </c>
    </row>
    <row r="2732" customFormat="false" ht="13.8" hidden="true" customHeight="false" outlineLevel="0" collapsed="false">
      <c r="C2732" s="0" t="n">
        <v>2742</v>
      </c>
      <c r="D2732" s="3" t="str">
        <f aca="false">VLOOKUP(C2732,$A$1:$B$500,2)</f>
        <v>62-FundayPk</v>
      </c>
      <c r="E2732" s="0" t="str">
        <f aca="false">VLOOKUP($D2732,metadata!$B$2:$S$500,2,0)</f>
        <v>EERTMOED, GE</v>
      </c>
      <c r="F2732" s="0" t="str">
        <f aca="false">VLOOKUP($D2732,metadata!$B$2:$S$500,3,0)</f>
        <v>EMBRYONIC DIAPAUSE IN PSOCID, PERIPSOCUS-QUADRIFASCIATUS - PHOTOPERIOD, TEMPERATURE, ONTOGENY AND GEOGRAPHIC VARIATION</v>
      </c>
      <c r="G2732" s="0" t="str">
        <f aca="false">VLOOKUP($D2732,metadata!$B$2:$S$500,4,0)</f>
        <v>10.1111/j.1365-3032.1978.tb00149.x</v>
      </c>
      <c r="H2732" s="0" t="str">
        <f aca="false">VLOOKUP($D2732,metadata!$B$2:$S$500,5,0)</f>
        <v>y-ask</v>
      </c>
      <c r="I2732" s="0" t="str">
        <f aca="false">VLOOKUP($D2732,metadata!$B$2:$S$500,6,0)</f>
        <v>a</v>
      </c>
      <c r="J2732" s="0" t="str">
        <f aca="false">VLOOKUP($D2732,metadata!$B$2:$S$500,7,0)</f>
        <v>i</v>
      </c>
      <c r="K2732" s="0" t="n">
        <f aca="false">VLOOKUP($D2732,metadata!$B$2:$S$500,8,0)</f>
        <v>15</v>
      </c>
      <c r="L2732" s="0" t="n">
        <f aca="false">VLOOKUP($D2732,metadata!$B$2:$S$500,9,0)</f>
        <v>12</v>
      </c>
      <c r="M2732" s="0" t="str">
        <f aca="false">VLOOKUP($D2732,metadata!$B$2:$S$500,10,0)</f>
        <v/>
      </c>
      <c r="N2732" s="0" t="str">
        <f aca="false">VLOOKUP($D2732,metadata!$B$2:$S$500,11,0)</f>
        <v>Peripsocus quadrifasciatus</v>
      </c>
      <c r="O2732" s="0" t="str">
        <f aca="false">VLOOKUP($D2732,metadata!$B$2:$S$500,12,0)</f>
        <v>psocoptera</v>
      </c>
      <c r="P2732" s="0" t="str">
        <f aca="false">VLOOKUP($D2732,metadata!$B$2:$S$500,13,0)</f>
        <v>FundayPk</v>
      </c>
      <c r="Q2732" s="0" t="n">
        <f aca="false">VLOOKUP($D2732,metadata!$B$2:$S$500,14,0)</f>
        <v>45.54</v>
      </c>
      <c r="R2732" s="0" t="n">
        <f aca="false">VLOOKUP($D2732,metadata!$B$2:$S$500,15,0)</f>
        <v>-64.973056</v>
      </c>
      <c r="S2732" s="0" t="str">
        <f aca="false">VLOOKUP($D2732,metadata!$B$2:$S$500,16,0)</f>
        <v/>
      </c>
      <c r="T2732" s="0" t="n">
        <f aca="false">VLOOKUP($D2732,metadata!$B$2:$S$500,17,0)</f>
        <v>275</v>
      </c>
      <c r="U2732" s="0" t="str">
        <f aca="false">VLOOKUP($D2732,metadata!$B$2:$S$500,18,0)</f>
        <v/>
      </c>
      <c r="V2732" s="0" t="str">
        <f aca="false">VLOOKUP($D2732,metadata!$B$2:$Z$500,19,0)</f>
        <v/>
      </c>
      <c r="W2732" s="0" t="str">
        <f aca="false">VLOOKUP($D2732,metadata!$B$2:$Z$500,20,0)</f>
        <v/>
      </c>
      <c r="X2732" s="0" t="str">
        <f aca="false">VLOOKUP($D2732,metadata!$B$2:$Z$500,21,0)</f>
        <v/>
      </c>
      <c r="Y2732" s="0" t="str">
        <f aca="false">VLOOKUP($D2732,metadata!$B$2:$Z$500,22,0)</f>
        <v/>
      </c>
      <c r="Z2732" s="0" t="str">
        <f aca="false">VLOOKUP($D2732,metadata!$B$2:$Z$500,23,0)</f>
        <v/>
      </c>
      <c r="AA2732" s="0" t="str">
        <f aca="false">VLOOKUP($D2732,metadata!$B$2:$Z$500,24,0)</f>
        <v/>
      </c>
      <c r="AB2732" s="0" t="str">
        <f aca="false">VLOOKUP($D2732,metadata!$B$2:$Z$500,25,0)</f>
        <v>Paper says 54°54'; fundy park is at 54.60°N (36').</v>
      </c>
      <c r="AF2732" s="0" t="str">
        <f aca="false">IF(AE2732="",V2732,AE2732)</f>
        <v/>
      </c>
    </row>
    <row r="2733" customFormat="false" ht="13.8" hidden="true" customHeight="false" outlineLevel="0" collapsed="false">
      <c r="C2733" s="0" t="n">
        <v>2743</v>
      </c>
      <c r="D2733" s="3" t="str">
        <f aca="false">VLOOKUP(C2733,$A$1:$B$500,2)</f>
        <v>62-FundayPk</v>
      </c>
      <c r="E2733" s="0" t="str">
        <f aca="false">VLOOKUP($D2733,metadata!$B$2:$S$500,2,0)</f>
        <v>EERTMOED, GE</v>
      </c>
      <c r="F2733" s="0" t="str">
        <f aca="false">VLOOKUP($D2733,metadata!$B$2:$S$500,3,0)</f>
        <v>EMBRYONIC DIAPAUSE IN PSOCID, PERIPSOCUS-QUADRIFASCIATUS - PHOTOPERIOD, TEMPERATURE, ONTOGENY AND GEOGRAPHIC VARIATION</v>
      </c>
      <c r="G2733" s="0" t="str">
        <f aca="false">VLOOKUP($D2733,metadata!$B$2:$S$500,4,0)</f>
        <v>10.1111/j.1365-3032.1978.tb00149.x</v>
      </c>
      <c r="H2733" s="0" t="str">
        <f aca="false">VLOOKUP($D2733,metadata!$B$2:$S$500,5,0)</f>
        <v>y-ask</v>
      </c>
      <c r="I2733" s="0" t="str">
        <f aca="false">VLOOKUP($D2733,metadata!$B$2:$S$500,6,0)</f>
        <v>a</v>
      </c>
      <c r="J2733" s="0" t="str">
        <f aca="false">VLOOKUP($D2733,metadata!$B$2:$S$500,7,0)</f>
        <v>i</v>
      </c>
      <c r="K2733" s="0" t="n">
        <f aca="false">VLOOKUP($D2733,metadata!$B$2:$S$500,8,0)</f>
        <v>15</v>
      </c>
      <c r="L2733" s="0" t="n">
        <f aca="false">VLOOKUP($D2733,metadata!$B$2:$S$500,9,0)</f>
        <v>12</v>
      </c>
      <c r="M2733" s="0" t="str">
        <f aca="false">VLOOKUP($D2733,metadata!$B$2:$S$500,10,0)</f>
        <v/>
      </c>
      <c r="N2733" s="0" t="str">
        <f aca="false">VLOOKUP($D2733,metadata!$B$2:$S$500,11,0)</f>
        <v>Peripsocus quadrifasciatus</v>
      </c>
      <c r="O2733" s="0" t="str">
        <f aca="false">VLOOKUP($D2733,metadata!$B$2:$S$500,12,0)</f>
        <v>psocoptera</v>
      </c>
      <c r="P2733" s="0" t="str">
        <f aca="false">VLOOKUP($D2733,metadata!$B$2:$S$500,13,0)</f>
        <v>FundayPk</v>
      </c>
      <c r="Q2733" s="0" t="n">
        <f aca="false">VLOOKUP($D2733,metadata!$B$2:$S$500,14,0)</f>
        <v>45.54</v>
      </c>
      <c r="R2733" s="0" t="n">
        <f aca="false">VLOOKUP($D2733,metadata!$B$2:$S$500,15,0)</f>
        <v>-64.973056</v>
      </c>
      <c r="S2733" s="0" t="str">
        <f aca="false">VLOOKUP($D2733,metadata!$B$2:$S$500,16,0)</f>
        <v/>
      </c>
      <c r="T2733" s="0" t="n">
        <f aca="false">VLOOKUP($D2733,metadata!$B$2:$S$500,17,0)</f>
        <v>275</v>
      </c>
      <c r="U2733" s="0" t="str">
        <f aca="false">VLOOKUP($D2733,metadata!$B$2:$S$500,18,0)</f>
        <v/>
      </c>
      <c r="V2733" s="0" t="str">
        <f aca="false">VLOOKUP($D2733,metadata!$B$2:$Z$500,19,0)</f>
        <v/>
      </c>
      <c r="W2733" s="0" t="str">
        <f aca="false">VLOOKUP($D2733,metadata!$B$2:$Z$500,20,0)</f>
        <v/>
      </c>
      <c r="X2733" s="0" t="str">
        <f aca="false">VLOOKUP($D2733,metadata!$B$2:$Z$500,21,0)</f>
        <v/>
      </c>
      <c r="Y2733" s="0" t="str">
        <f aca="false">VLOOKUP($D2733,metadata!$B$2:$Z$500,22,0)</f>
        <v/>
      </c>
      <c r="Z2733" s="0" t="str">
        <f aca="false">VLOOKUP($D2733,metadata!$B$2:$Z$500,23,0)</f>
        <v/>
      </c>
      <c r="AA2733" s="0" t="str">
        <f aca="false">VLOOKUP($D2733,metadata!$B$2:$Z$500,24,0)</f>
        <v/>
      </c>
      <c r="AB2733" s="0" t="str">
        <f aca="false">VLOOKUP($D2733,metadata!$B$2:$Z$500,25,0)</f>
        <v>Paper says 54°54'; fundy park is at 54.60°N (36').</v>
      </c>
      <c r="AF2733" s="0" t="str">
        <f aca="false">IF(AE2733="",V2733,AE2733)</f>
        <v/>
      </c>
    </row>
    <row r="2734" customFormat="false" ht="13.8" hidden="true" customHeight="false" outlineLevel="0" collapsed="false">
      <c r="C2734" s="0" t="n">
        <v>2744</v>
      </c>
      <c r="D2734" s="3" t="str">
        <f aca="false">VLOOKUP(C2734,$A$1:$B$500,2)</f>
        <v>62-FundayPk</v>
      </c>
      <c r="E2734" s="0" t="str">
        <f aca="false">VLOOKUP($D2734,metadata!$B$2:$S$500,2,0)</f>
        <v>EERTMOED, GE</v>
      </c>
      <c r="F2734" s="0" t="str">
        <f aca="false">VLOOKUP($D2734,metadata!$B$2:$S$500,3,0)</f>
        <v>EMBRYONIC DIAPAUSE IN PSOCID, PERIPSOCUS-QUADRIFASCIATUS - PHOTOPERIOD, TEMPERATURE, ONTOGENY AND GEOGRAPHIC VARIATION</v>
      </c>
      <c r="G2734" s="0" t="str">
        <f aca="false">VLOOKUP($D2734,metadata!$B$2:$S$500,4,0)</f>
        <v>10.1111/j.1365-3032.1978.tb00149.x</v>
      </c>
      <c r="H2734" s="0" t="str">
        <f aca="false">VLOOKUP($D2734,metadata!$B$2:$S$500,5,0)</f>
        <v>y-ask</v>
      </c>
      <c r="I2734" s="0" t="str">
        <f aca="false">VLOOKUP($D2734,metadata!$B$2:$S$500,6,0)</f>
        <v>a</v>
      </c>
      <c r="J2734" s="0" t="str">
        <f aca="false">VLOOKUP($D2734,metadata!$B$2:$S$500,7,0)</f>
        <v>i</v>
      </c>
      <c r="K2734" s="0" t="n">
        <f aca="false">VLOOKUP($D2734,metadata!$B$2:$S$500,8,0)</f>
        <v>15</v>
      </c>
      <c r="L2734" s="0" t="n">
        <f aca="false">VLOOKUP($D2734,metadata!$B$2:$S$500,9,0)</f>
        <v>12</v>
      </c>
      <c r="M2734" s="0" t="str">
        <f aca="false">VLOOKUP($D2734,metadata!$B$2:$S$500,10,0)</f>
        <v/>
      </c>
      <c r="N2734" s="0" t="str">
        <f aca="false">VLOOKUP($D2734,metadata!$B$2:$S$500,11,0)</f>
        <v>Peripsocus quadrifasciatus</v>
      </c>
      <c r="O2734" s="0" t="str">
        <f aca="false">VLOOKUP($D2734,metadata!$B$2:$S$500,12,0)</f>
        <v>psocoptera</v>
      </c>
      <c r="P2734" s="0" t="str">
        <f aca="false">VLOOKUP($D2734,metadata!$B$2:$S$500,13,0)</f>
        <v>FundayPk</v>
      </c>
      <c r="Q2734" s="0" t="n">
        <f aca="false">VLOOKUP($D2734,metadata!$B$2:$S$500,14,0)</f>
        <v>45.54</v>
      </c>
      <c r="R2734" s="0" t="n">
        <f aca="false">VLOOKUP($D2734,metadata!$B$2:$S$500,15,0)</f>
        <v>-64.973056</v>
      </c>
      <c r="S2734" s="0" t="str">
        <f aca="false">VLOOKUP($D2734,metadata!$B$2:$S$500,16,0)</f>
        <v/>
      </c>
      <c r="T2734" s="0" t="n">
        <f aca="false">VLOOKUP($D2734,metadata!$B$2:$S$500,17,0)</f>
        <v>275</v>
      </c>
      <c r="U2734" s="0" t="str">
        <f aca="false">VLOOKUP($D2734,metadata!$B$2:$S$500,18,0)</f>
        <v/>
      </c>
      <c r="V2734" s="0" t="str">
        <f aca="false">VLOOKUP($D2734,metadata!$B$2:$Z$500,19,0)</f>
        <v/>
      </c>
      <c r="W2734" s="0" t="str">
        <f aca="false">VLOOKUP($D2734,metadata!$B$2:$Z$500,20,0)</f>
        <v/>
      </c>
      <c r="X2734" s="0" t="str">
        <f aca="false">VLOOKUP($D2734,metadata!$B$2:$Z$500,21,0)</f>
        <v/>
      </c>
      <c r="Y2734" s="0" t="str">
        <f aca="false">VLOOKUP($D2734,metadata!$B$2:$Z$500,22,0)</f>
        <v/>
      </c>
      <c r="Z2734" s="0" t="str">
        <f aca="false">VLOOKUP($D2734,metadata!$B$2:$Z$500,23,0)</f>
        <v/>
      </c>
      <c r="AA2734" s="0" t="str">
        <f aca="false">VLOOKUP($D2734,metadata!$B$2:$Z$500,24,0)</f>
        <v/>
      </c>
      <c r="AB2734" s="0" t="str">
        <f aca="false">VLOOKUP($D2734,metadata!$B$2:$Z$500,25,0)</f>
        <v>Paper says 54°54'; fundy park is at 54.60°N (36').</v>
      </c>
      <c r="AF2734" s="0" t="str">
        <f aca="false">IF(AE2734="",V2734,AE2734)</f>
        <v/>
      </c>
    </row>
    <row r="2735" customFormat="false" ht="13.8" hidden="true" customHeight="false" outlineLevel="0" collapsed="false">
      <c r="C2735" s="0" t="n">
        <v>2745</v>
      </c>
      <c r="D2735" s="3" t="str">
        <f aca="false">VLOOKUP(C2735,$A$1:$B$500,2)</f>
        <v>62-FundayPk</v>
      </c>
      <c r="E2735" s="0" t="str">
        <f aca="false">VLOOKUP($D2735,metadata!$B$2:$S$500,2,0)</f>
        <v>EERTMOED, GE</v>
      </c>
      <c r="F2735" s="0" t="str">
        <f aca="false">VLOOKUP($D2735,metadata!$B$2:$S$500,3,0)</f>
        <v>EMBRYONIC DIAPAUSE IN PSOCID, PERIPSOCUS-QUADRIFASCIATUS - PHOTOPERIOD, TEMPERATURE, ONTOGENY AND GEOGRAPHIC VARIATION</v>
      </c>
      <c r="G2735" s="0" t="str">
        <f aca="false">VLOOKUP($D2735,metadata!$B$2:$S$500,4,0)</f>
        <v>10.1111/j.1365-3032.1978.tb00149.x</v>
      </c>
      <c r="H2735" s="0" t="str">
        <f aca="false">VLOOKUP($D2735,metadata!$B$2:$S$500,5,0)</f>
        <v>y-ask</v>
      </c>
      <c r="I2735" s="0" t="str">
        <f aca="false">VLOOKUP($D2735,metadata!$B$2:$S$500,6,0)</f>
        <v>a</v>
      </c>
      <c r="J2735" s="0" t="str">
        <f aca="false">VLOOKUP($D2735,metadata!$B$2:$S$500,7,0)</f>
        <v>i</v>
      </c>
      <c r="K2735" s="0" t="n">
        <f aca="false">VLOOKUP($D2735,metadata!$B$2:$S$500,8,0)</f>
        <v>15</v>
      </c>
      <c r="L2735" s="0" t="n">
        <f aca="false">VLOOKUP($D2735,metadata!$B$2:$S$500,9,0)</f>
        <v>12</v>
      </c>
      <c r="M2735" s="0" t="str">
        <f aca="false">VLOOKUP($D2735,metadata!$B$2:$S$500,10,0)</f>
        <v/>
      </c>
      <c r="N2735" s="0" t="str">
        <f aca="false">VLOOKUP($D2735,metadata!$B$2:$S$500,11,0)</f>
        <v>Peripsocus quadrifasciatus</v>
      </c>
      <c r="O2735" s="0" t="str">
        <f aca="false">VLOOKUP($D2735,metadata!$B$2:$S$500,12,0)</f>
        <v>psocoptera</v>
      </c>
      <c r="P2735" s="0" t="str">
        <f aca="false">VLOOKUP($D2735,metadata!$B$2:$S$500,13,0)</f>
        <v>FundayPk</v>
      </c>
      <c r="Q2735" s="0" t="n">
        <f aca="false">VLOOKUP($D2735,metadata!$B$2:$S$500,14,0)</f>
        <v>45.54</v>
      </c>
      <c r="R2735" s="0" t="n">
        <f aca="false">VLOOKUP($D2735,metadata!$B$2:$S$500,15,0)</f>
        <v>-64.973056</v>
      </c>
      <c r="S2735" s="0" t="str">
        <f aca="false">VLOOKUP($D2735,metadata!$B$2:$S$500,16,0)</f>
        <v/>
      </c>
      <c r="T2735" s="0" t="n">
        <f aca="false">VLOOKUP($D2735,metadata!$B$2:$S$500,17,0)</f>
        <v>275</v>
      </c>
      <c r="U2735" s="0" t="str">
        <f aca="false">VLOOKUP($D2735,metadata!$B$2:$S$500,18,0)</f>
        <v/>
      </c>
      <c r="V2735" s="0" t="str">
        <f aca="false">VLOOKUP($D2735,metadata!$B$2:$Z$500,19,0)</f>
        <v/>
      </c>
      <c r="W2735" s="0" t="str">
        <f aca="false">VLOOKUP($D2735,metadata!$B$2:$Z$500,20,0)</f>
        <v/>
      </c>
      <c r="X2735" s="0" t="str">
        <f aca="false">VLOOKUP($D2735,metadata!$B$2:$Z$500,21,0)</f>
        <v/>
      </c>
      <c r="Y2735" s="0" t="str">
        <f aca="false">VLOOKUP($D2735,metadata!$B$2:$Z$500,22,0)</f>
        <v/>
      </c>
      <c r="Z2735" s="0" t="str">
        <f aca="false">VLOOKUP($D2735,metadata!$B$2:$Z$500,23,0)</f>
        <v/>
      </c>
      <c r="AA2735" s="0" t="str">
        <f aca="false">VLOOKUP($D2735,metadata!$B$2:$Z$500,24,0)</f>
        <v/>
      </c>
      <c r="AB2735" s="0" t="str">
        <f aca="false">VLOOKUP($D2735,metadata!$B$2:$Z$500,25,0)</f>
        <v>Paper says 54°54'; fundy park is at 54.60°N (36').</v>
      </c>
      <c r="AF2735" s="0" t="str">
        <f aca="false">IF(AE2735="",V2735,AE2735)</f>
        <v/>
      </c>
    </row>
    <row r="2736" customFormat="false" ht="13.8" hidden="true" customHeight="false" outlineLevel="0" collapsed="false">
      <c r="C2736" s="0" t="n">
        <v>2746</v>
      </c>
      <c r="D2736" s="3" t="str">
        <f aca="false">VLOOKUP(C2736,$A$1:$B$500,2)</f>
        <v>62-FundayPk</v>
      </c>
      <c r="E2736" s="0" t="str">
        <f aca="false">VLOOKUP($D2736,metadata!$B$2:$S$500,2,0)</f>
        <v>EERTMOED, GE</v>
      </c>
      <c r="F2736" s="0" t="str">
        <f aca="false">VLOOKUP($D2736,metadata!$B$2:$S$500,3,0)</f>
        <v>EMBRYONIC DIAPAUSE IN PSOCID, PERIPSOCUS-QUADRIFASCIATUS - PHOTOPERIOD, TEMPERATURE, ONTOGENY AND GEOGRAPHIC VARIATION</v>
      </c>
      <c r="G2736" s="0" t="str">
        <f aca="false">VLOOKUP($D2736,metadata!$B$2:$S$500,4,0)</f>
        <v>10.1111/j.1365-3032.1978.tb00149.x</v>
      </c>
      <c r="H2736" s="0" t="str">
        <f aca="false">VLOOKUP($D2736,metadata!$B$2:$S$500,5,0)</f>
        <v>y-ask</v>
      </c>
      <c r="I2736" s="0" t="str">
        <f aca="false">VLOOKUP($D2736,metadata!$B$2:$S$500,6,0)</f>
        <v>a</v>
      </c>
      <c r="J2736" s="0" t="str">
        <f aca="false">VLOOKUP($D2736,metadata!$B$2:$S$500,7,0)</f>
        <v>i</v>
      </c>
      <c r="K2736" s="0" t="n">
        <f aca="false">VLOOKUP($D2736,metadata!$B$2:$S$500,8,0)</f>
        <v>15</v>
      </c>
      <c r="L2736" s="0" t="n">
        <f aca="false">VLOOKUP($D2736,metadata!$B$2:$S$500,9,0)</f>
        <v>12</v>
      </c>
      <c r="M2736" s="0" t="str">
        <f aca="false">VLOOKUP($D2736,metadata!$B$2:$S$500,10,0)</f>
        <v/>
      </c>
      <c r="N2736" s="0" t="str">
        <f aca="false">VLOOKUP($D2736,metadata!$B$2:$S$500,11,0)</f>
        <v>Peripsocus quadrifasciatus</v>
      </c>
      <c r="O2736" s="0" t="str">
        <f aca="false">VLOOKUP($D2736,metadata!$B$2:$S$500,12,0)</f>
        <v>psocoptera</v>
      </c>
      <c r="P2736" s="0" t="str">
        <f aca="false">VLOOKUP($D2736,metadata!$B$2:$S$500,13,0)</f>
        <v>FundayPk</v>
      </c>
      <c r="Q2736" s="0" t="n">
        <f aca="false">VLOOKUP($D2736,metadata!$B$2:$S$500,14,0)</f>
        <v>45.54</v>
      </c>
      <c r="R2736" s="0" t="n">
        <f aca="false">VLOOKUP($D2736,metadata!$B$2:$S$500,15,0)</f>
        <v>-64.973056</v>
      </c>
      <c r="S2736" s="0" t="str">
        <f aca="false">VLOOKUP($D2736,metadata!$B$2:$S$500,16,0)</f>
        <v/>
      </c>
      <c r="T2736" s="0" t="n">
        <f aca="false">VLOOKUP($D2736,metadata!$B$2:$S$500,17,0)</f>
        <v>275</v>
      </c>
      <c r="U2736" s="0" t="str">
        <f aca="false">VLOOKUP($D2736,metadata!$B$2:$S$500,18,0)</f>
        <v/>
      </c>
      <c r="V2736" s="0" t="str">
        <f aca="false">VLOOKUP($D2736,metadata!$B$2:$Z$500,19,0)</f>
        <v/>
      </c>
      <c r="W2736" s="0" t="str">
        <f aca="false">VLOOKUP($D2736,metadata!$B$2:$Z$500,20,0)</f>
        <v/>
      </c>
      <c r="X2736" s="0" t="str">
        <f aca="false">VLOOKUP($D2736,metadata!$B$2:$Z$500,21,0)</f>
        <v/>
      </c>
      <c r="Y2736" s="0" t="str">
        <f aca="false">VLOOKUP($D2736,metadata!$B$2:$Z$500,22,0)</f>
        <v/>
      </c>
      <c r="Z2736" s="0" t="str">
        <f aca="false">VLOOKUP($D2736,metadata!$B$2:$Z$500,23,0)</f>
        <v/>
      </c>
      <c r="AA2736" s="0" t="str">
        <f aca="false">VLOOKUP($D2736,metadata!$B$2:$Z$500,24,0)</f>
        <v/>
      </c>
      <c r="AB2736" s="0" t="str">
        <f aca="false">VLOOKUP($D2736,metadata!$B$2:$Z$500,25,0)</f>
        <v>Paper says 54°54'; fundy park is at 54.60°N (36').</v>
      </c>
      <c r="AF2736" s="0" t="str">
        <f aca="false">IF(AE2736="",V2736,AE2736)</f>
        <v/>
      </c>
    </row>
    <row r="2737" customFormat="false" ht="13.8" hidden="true" customHeight="false" outlineLevel="0" collapsed="false">
      <c r="C2737" s="0" t="n">
        <v>2747</v>
      </c>
      <c r="D2737" s="3" t="str">
        <f aca="false">VLOOKUP(C2737,$A$1:$B$500,2)</f>
        <v>62-FundayPk</v>
      </c>
      <c r="E2737" s="0" t="str">
        <f aca="false">VLOOKUP($D2737,metadata!$B$2:$S$500,2,0)</f>
        <v>EERTMOED, GE</v>
      </c>
      <c r="F2737" s="0" t="str">
        <f aca="false">VLOOKUP($D2737,metadata!$B$2:$S$500,3,0)</f>
        <v>EMBRYONIC DIAPAUSE IN PSOCID, PERIPSOCUS-QUADRIFASCIATUS - PHOTOPERIOD, TEMPERATURE, ONTOGENY AND GEOGRAPHIC VARIATION</v>
      </c>
      <c r="G2737" s="0" t="str">
        <f aca="false">VLOOKUP($D2737,metadata!$B$2:$S$500,4,0)</f>
        <v>10.1111/j.1365-3032.1978.tb00149.x</v>
      </c>
      <c r="H2737" s="0" t="str">
        <f aca="false">VLOOKUP($D2737,metadata!$B$2:$S$500,5,0)</f>
        <v>y-ask</v>
      </c>
      <c r="I2737" s="0" t="str">
        <f aca="false">VLOOKUP($D2737,metadata!$B$2:$S$500,6,0)</f>
        <v>a</v>
      </c>
      <c r="J2737" s="0" t="str">
        <f aca="false">VLOOKUP($D2737,metadata!$B$2:$S$500,7,0)</f>
        <v>i</v>
      </c>
      <c r="K2737" s="0" t="n">
        <f aca="false">VLOOKUP($D2737,metadata!$B$2:$S$500,8,0)</f>
        <v>15</v>
      </c>
      <c r="L2737" s="0" t="n">
        <f aca="false">VLOOKUP($D2737,metadata!$B$2:$S$500,9,0)</f>
        <v>12</v>
      </c>
      <c r="M2737" s="0" t="str">
        <f aca="false">VLOOKUP($D2737,metadata!$B$2:$S$500,10,0)</f>
        <v/>
      </c>
      <c r="N2737" s="0" t="str">
        <f aca="false">VLOOKUP($D2737,metadata!$B$2:$S$500,11,0)</f>
        <v>Peripsocus quadrifasciatus</v>
      </c>
      <c r="O2737" s="0" t="str">
        <f aca="false">VLOOKUP($D2737,metadata!$B$2:$S$500,12,0)</f>
        <v>psocoptera</v>
      </c>
      <c r="P2737" s="0" t="str">
        <f aca="false">VLOOKUP($D2737,metadata!$B$2:$S$500,13,0)</f>
        <v>FundayPk</v>
      </c>
      <c r="Q2737" s="0" t="n">
        <f aca="false">VLOOKUP($D2737,metadata!$B$2:$S$500,14,0)</f>
        <v>45.54</v>
      </c>
      <c r="R2737" s="0" t="n">
        <f aca="false">VLOOKUP($D2737,metadata!$B$2:$S$500,15,0)</f>
        <v>-64.973056</v>
      </c>
      <c r="S2737" s="0" t="str">
        <f aca="false">VLOOKUP($D2737,metadata!$B$2:$S$500,16,0)</f>
        <v/>
      </c>
      <c r="T2737" s="0" t="n">
        <f aca="false">VLOOKUP($D2737,metadata!$B$2:$S$500,17,0)</f>
        <v>275</v>
      </c>
      <c r="U2737" s="0" t="str">
        <f aca="false">VLOOKUP($D2737,metadata!$B$2:$S$500,18,0)</f>
        <v/>
      </c>
      <c r="V2737" s="0" t="str">
        <f aca="false">VLOOKUP($D2737,metadata!$B$2:$Z$500,19,0)</f>
        <v/>
      </c>
      <c r="W2737" s="0" t="str">
        <f aca="false">VLOOKUP($D2737,metadata!$B$2:$Z$500,20,0)</f>
        <v/>
      </c>
      <c r="X2737" s="0" t="str">
        <f aca="false">VLOOKUP($D2737,metadata!$B$2:$Z$500,21,0)</f>
        <v/>
      </c>
      <c r="Y2737" s="0" t="str">
        <f aca="false">VLOOKUP($D2737,metadata!$B$2:$Z$500,22,0)</f>
        <v/>
      </c>
      <c r="Z2737" s="0" t="str">
        <f aca="false">VLOOKUP($D2737,metadata!$B$2:$Z$500,23,0)</f>
        <v/>
      </c>
      <c r="AA2737" s="0" t="str">
        <f aca="false">VLOOKUP($D2737,metadata!$B$2:$Z$500,24,0)</f>
        <v/>
      </c>
      <c r="AB2737" s="0" t="str">
        <f aca="false">VLOOKUP($D2737,metadata!$B$2:$Z$500,25,0)</f>
        <v>Paper says 54°54'; fundy park is at 54.60°N (36').</v>
      </c>
      <c r="AF2737" s="0" t="str">
        <f aca="false">IF(AE2737="",V2737,AE2737)</f>
        <v/>
      </c>
    </row>
    <row r="2738" customFormat="false" ht="13.8" hidden="true" customHeight="false" outlineLevel="0" collapsed="false">
      <c r="C2738" s="0" t="n">
        <v>2748</v>
      </c>
      <c r="D2738" s="3" t="str">
        <f aca="false">VLOOKUP(C2738,$A$1:$B$500,2)</f>
        <v>62-FundayPk</v>
      </c>
      <c r="E2738" s="0" t="str">
        <f aca="false">VLOOKUP($D2738,metadata!$B$2:$S$500,2,0)</f>
        <v>EERTMOED, GE</v>
      </c>
      <c r="F2738" s="0" t="str">
        <f aca="false">VLOOKUP($D2738,metadata!$B$2:$S$500,3,0)</f>
        <v>EMBRYONIC DIAPAUSE IN PSOCID, PERIPSOCUS-QUADRIFASCIATUS - PHOTOPERIOD, TEMPERATURE, ONTOGENY AND GEOGRAPHIC VARIATION</v>
      </c>
      <c r="G2738" s="0" t="str">
        <f aca="false">VLOOKUP($D2738,metadata!$B$2:$S$500,4,0)</f>
        <v>10.1111/j.1365-3032.1978.tb00149.x</v>
      </c>
      <c r="H2738" s="0" t="str">
        <f aca="false">VLOOKUP($D2738,metadata!$B$2:$S$500,5,0)</f>
        <v>y-ask</v>
      </c>
      <c r="I2738" s="0" t="str">
        <f aca="false">VLOOKUP($D2738,metadata!$B$2:$S$500,6,0)</f>
        <v>a</v>
      </c>
      <c r="J2738" s="0" t="str">
        <f aca="false">VLOOKUP($D2738,metadata!$B$2:$S$500,7,0)</f>
        <v>i</v>
      </c>
      <c r="K2738" s="0" t="n">
        <f aca="false">VLOOKUP($D2738,metadata!$B$2:$S$500,8,0)</f>
        <v>15</v>
      </c>
      <c r="L2738" s="0" t="n">
        <f aca="false">VLOOKUP($D2738,metadata!$B$2:$S$500,9,0)</f>
        <v>12</v>
      </c>
      <c r="M2738" s="0" t="str">
        <f aca="false">VLOOKUP($D2738,metadata!$B$2:$S$500,10,0)</f>
        <v/>
      </c>
      <c r="N2738" s="0" t="str">
        <f aca="false">VLOOKUP($D2738,metadata!$B$2:$S$500,11,0)</f>
        <v>Peripsocus quadrifasciatus</v>
      </c>
      <c r="O2738" s="0" t="str">
        <f aca="false">VLOOKUP($D2738,metadata!$B$2:$S$500,12,0)</f>
        <v>psocoptera</v>
      </c>
      <c r="P2738" s="0" t="str">
        <f aca="false">VLOOKUP($D2738,metadata!$B$2:$S$500,13,0)</f>
        <v>FundayPk</v>
      </c>
      <c r="Q2738" s="0" t="n">
        <f aca="false">VLOOKUP($D2738,metadata!$B$2:$S$500,14,0)</f>
        <v>45.54</v>
      </c>
      <c r="R2738" s="0" t="n">
        <f aca="false">VLOOKUP($D2738,metadata!$B$2:$S$500,15,0)</f>
        <v>-64.973056</v>
      </c>
      <c r="S2738" s="0" t="str">
        <f aca="false">VLOOKUP($D2738,metadata!$B$2:$S$500,16,0)</f>
        <v/>
      </c>
      <c r="T2738" s="0" t="n">
        <f aca="false">VLOOKUP($D2738,metadata!$B$2:$S$500,17,0)</f>
        <v>275</v>
      </c>
      <c r="U2738" s="0" t="str">
        <f aca="false">VLOOKUP($D2738,metadata!$B$2:$S$500,18,0)</f>
        <v/>
      </c>
      <c r="V2738" s="0" t="str">
        <f aca="false">VLOOKUP($D2738,metadata!$B$2:$Z$500,19,0)</f>
        <v/>
      </c>
      <c r="W2738" s="0" t="str">
        <f aca="false">VLOOKUP($D2738,metadata!$B$2:$Z$500,20,0)</f>
        <v/>
      </c>
      <c r="X2738" s="0" t="str">
        <f aca="false">VLOOKUP($D2738,metadata!$B$2:$Z$500,21,0)</f>
        <v/>
      </c>
      <c r="Y2738" s="0" t="str">
        <f aca="false">VLOOKUP($D2738,metadata!$B$2:$Z$500,22,0)</f>
        <v/>
      </c>
      <c r="Z2738" s="0" t="str">
        <f aca="false">VLOOKUP($D2738,metadata!$B$2:$Z$500,23,0)</f>
        <v/>
      </c>
      <c r="AA2738" s="0" t="str">
        <f aca="false">VLOOKUP($D2738,metadata!$B$2:$Z$500,24,0)</f>
        <v/>
      </c>
      <c r="AB2738" s="0" t="str">
        <f aca="false">VLOOKUP($D2738,metadata!$B$2:$Z$500,25,0)</f>
        <v>Paper says 54°54'; fundy park is at 54.60°N (36').</v>
      </c>
      <c r="AF2738" s="0" t="str">
        <f aca="false">IF(AE2738="",V2738,AE2738)</f>
        <v/>
      </c>
    </row>
    <row r="2739" customFormat="false" ht="13.8" hidden="true" customHeight="false" outlineLevel="0" collapsed="false">
      <c r="C2739" s="0" t="n">
        <v>2749</v>
      </c>
      <c r="D2739" s="3" t="str">
        <f aca="false">VLOOKUP(C2739,$A$1:$B$500,2)</f>
        <v>62-FundayPk</v>
      </c>
      <c r="E2739" s="0" t="str">
        <f aca="false">VLOOKUP($D2739,metadata!$B$2:$S$500,2,0)</f>
        <v>EERTMOED, GE</v>
      </c>
      <c r="F2739" s="0" t="str">
        <f aca="false">VLOOKUP($D2739,metadata!$B$2:$S$500,3,0)</f>
        <v>EMBRYONIC DIAPAUSE IN PSOCID, PERIPSOCUS-QUADRIFASCIATUS - PHOTOPERIOD, TEMPERATURE, ONTOGENY AND GEOGRAPHIC VARIATION</v>
      </c>
      <c r="G2739" s="0" t="str">
        <f aca="false">VLOOKUP($D2739,metadata!$B$2:$S$500,4,0)</f>
        <v>10.1111/j.1365-3032.1978.tb00149.x</v>
      </c>
      <c r="H2739" s="0" t="str">
        <f aca="false">VLOOKUP($D2739,metadata!$B$2:$S$500,5,0)</f>
        <v>y-ask</v>
      </c>
      <c r="I2739" s="0" t="str">
        <f aca="false">VLOOKUP($D2739,metadata!$B$2:$S$500,6,0)</f>
        <v>a</v>
      </c>
      <c r="J2739" s="0" t="str">
        <f aca="false">VLOOKUP($D2739,metadata!$B$2:$S$500,7,0)</f>
        <v>i</v>
      </c>
      <c r="K2739" s="0" t="n">
        <f aca="false">VLOOKUP($D2739,metadata!$B$2:$S$500,8,0)</f>
        <v>15</v>
      </c>
      <c r="L2739" s="0" t="n">
        <f aca="false">VLOOKUP($D2739,metadata!$B$2:$S$500,9,0)</f>
        <v>12</v>
      </c>
      <c r="M2739" s="0" t="str">
        <f aca="false">VLOOKUP($D2739,metadata!$B$2:$S$500,10,0)</f>
        <v/>
      </c>
      <c r="N2739" s="0" t="str">
        <f aca="false">VLOOKUP($D2739,metadata!$B$2:$S$500,11,0)</f>
        <v>Peripsocus quadrifasciatus</v>
      </c>
      <c r="O2739" s="0" t="str">
        <f aca="false">VLOOKUP($D2739,metadata!$B$2:$S$500,12,0)</f>
        <v>psocoptera</v>
      </c>
      <c r="P2739" s="0" t="str">
        <f aca="false">VLOOKUP($D2739,metadata!$B$2:$S$500,13,0)</f>
        <v>FundayPk</v>
      </c>
      <c r="Q2739" s="0" t="n">
        <f aca="false">VLOOKUP($D2739,metadata!$B$2:$S$500,14,0)</f>
        <v>45.54</v>
      </c>
      <c r="R2739" s="0" t="n">
        <f aca="false">VLOOKUP($D2739,metadata!$B$2:$S$500,15,0)</f>
        <v>-64.973056</v>
      </c>
      <c r="S2739" s="0" t="str">
        <f aca="false">VLOOKUP($D2739,metadata!$B$2:$S$500,16,0)</f>
        <v/>
      </c>
      <c r="T2739" s="0" t="n">
        <f aca="false">VLOOKUP($D2739,metadata!$B$2:$S$500,17,0)</f>
        <v>275</v>
      </c>
      <c r="U2739" s="0" t="str">
        <f aca="false">VLOOKUP($D2739,metadata!$B$2:$S$500,18,0)</f>
        <v/>
      </c>
      <c r="V2739" s="0" t="str">
        <f aca="false">VLOOKUP($D2739,metadata!$B$2:$Z$500,19,0)</f>
        <v/>
      </c>
      <c r="W2739" s="0" t="str">
        <f aca="false">VLOOKUP($D2739,metadata!$B$2:$Z$500,20,0)</f>
        <v/>
      </c>
      <c r="X2739" s="0" t="str">
        <f aca="false">VLOOKUP($D2739,metadata!$B$2:$Z$500,21,0)</f>
        <v/>
      </c>
      <c r="Y2739" s="0" t="str">
        <f aca="false">VLOOKUP($D2739,metadata!$B$2:$Z$500,22,0)</f>
        <v/>
      </c>
      <c r="Z2739" s="0" t="str">
        <f aca="false">VLOOKUP($D2739,metadata!$B$2:$Z$500,23,0)</f>
        <v/>
      </c>
      <c r="AA2739" s="0" t="str">
        <f aca="false">VLOOKUP($D2739,metadata!$B$2:$Z$500,24,0)</f>
        <v/>
      </c>
      <c r="AB2739" s="0" t="str">
        <f aca="false">VLOOKUP($D2739,metadata!$B$2:$Z$500,25,0)</f>
        <v>Paper says 54°54'; fundy park is at 54.60°N (36').</v>
      </c>
      <c r="AF2739" s="0" t="str">
        <f aca="false">IF(AE2739="",V2739,AE2739)</f>
        <v/>
      </c>
    </row>
    <row r="2740" customFormat="false" ht="13.8" hidden="true" customHeight="false" outlineLevel="0" collapsed="false">
      <c r="C2740" s="0" t="n">
        <v>2750</v>
      </c>
      <c r="D2740" s="3" t="str">
        <f aca="false">VLOOKUP(C2740,$A$1:$B$500,2)</f>
        <v>62-FundayPk</v>
      </c>
      <c r="E2740" s="0" t="str">
        <f aca="false">VLOOKUP($D2740,metadata!$B$2:$S$500,2,0)</f>
        <v>EERTMOED, GE</v>
      </c>
      <c r="F2740" s="0" t="str">
        <f aca="false">VLOOKUP($D2740,metadata!$B$2:$S$500,3,0)</f>
        <v>EMBRYONIC DIAPAUSE IN PSOCID, PERIPSOCUS-QUADRIFASCIATUS - PHOTOPERIOD, TEMPERATURE, ONTOGENY AND GEOGRAPHIC VARIATION</v>
      </c>
      <c r="G2740" s="0" t="str">
        <f aca="false">VLOOKUP($D2740,metadata!$B$2:$S$500,4,0)</f>
        <v>10.1111/j.1365-3032.1978.tb00149.x</v>
      </c>
      <c r="H2740" s="0" t="str">
        <f aca="false">VLOOKUP($D2740,metadata!$B$2:$S$500,5,0)</f>
        <v>y-ask</v>
      </c>
      <c r="I2740" s="0" t="str">
        <f aca="false">VLOOKUP($D2740,metadata!$B$2:$S$500,6,0)</f>
        <v>a</v>
      </c>
      <c r="J2740" s="0" t="str">
        <f aca="false">VLOOKUP($D2740,metadata!$B$2:$S$500,7,0)</f>
        <v>i</v>
      </c>
      <c r="K2740" s="0" t="n">
        <f aca="false">VLOOKUP($D2740,metadata!$B$2:$S$500,8,0)</f>
        <v>15</v>
      </c>
      <c r="L2740" s="0" t="n">
        <f aca="false">VLOOKUP($D2740,metadata!$B$2:$S$500,9,0)</f>
        <v>12</v>
      </c>
      <c r="M2740" s="0" t="str">
        <f aca="false">VLOOKUP($D2740,metadata!$B$2:$S$500,10,0)</f>
        <v/>
      </c>
      <c r="N2740" s="0" t="str">
        <f aca="false">VLOOKUP($D2740,metadata!$B$2:$S$500,11,0)</f>
        <v>Peripsocus quadrifasciatus</v>
      </c>
      <c r="O2740" s="0" t="str">
        <f aca="false">VLOOKUP($D2740,metadata!$B$2:$S$500,12,0)</f>
        <v>psocoptera</v>
      </c>
      <c r="P2740" s="0" t="str">
        <f aca="false">VLOOKUP($D2740,metadata!$B$2:$S$500,13,0)</f>
        <v>FundayPk</v>
      </c>
      <c r="Q2740" s="0" t="n">
        <f aca="false">VLOOKUP($D2740,metadata!$B$2:$S$500,14,0)</f>
        <v>45.54</v>
      </c>
      <c r="R2740" s="0" t="n">
        <f aca="false">VLOOKUP($D2740,metadata!$B$2:$S$500,15,0)</f>
        <v>-64.973056</v>
      </c>
      <c r="S2740" s="0" t="str">
        <f aca="false">VLOOKUP($D2740,metadata!$B$2:$S$500,16,0)</f>
        <v/>
      </c>
      <c r="T2740" s="0" t="n">
        <f aca="false">VLOOKUP($D2740,metadata!$B$2:$S$500,17,0)</f>
        <v>275</v>
      </c>
      <c r="U2740" s="0" t="str">
        <f aca="false">VLOOKUP($D2740,metadata!$B$2:$S$500,18,0)</f>
        <v/>
      </c>
      <c r="V2740" s="0" t="str">
        <f aca="false">VLOOKUP($D2740,metadata!$B$2:$Z$500,19,0)</f>
        <v/>
      </c>
      <c r="W2740" s="0" t="str">
        <f aca="false">VLOOKUP($D2740,metadata!$B$2:$Z$500,20,0)</f>
        <v/>
      </c>
      <c r="X2740" s="0" t="str">
        <f aca="false">VLOOKUP($D2740,metadata!$B$2:$Z$500,21,0)</f>
        <v/>
      </c>
      <c r="Y2740" s="0" t="str">
        <f aca="false">VLOOKUP($D2740,metadata!$B$2:$Z$500,22,0)</f>
        <v/>
      </c>
      <c r="Z2740" s="0" t="str">
        <f aca="false">VLOOKUP($D2740,metadata!$B$2:$Z$500,23,0)</f>
        <v/>
      </c>
      <c r="AA2740" s="0" t="str">
        <f aca="false">VLOOKUP($D2740,metadata!$B$2:$Z$500,24,0)</f>
        <v/>
      </c>
      <c r="AB2740" s="0" t="str">
        <f aca="false">VLOOKUP($D2740,metadata!$B$2:$Z$500,25,0)</f>
        <v>Paper says 54°54'; fundy park is at 54.60°N (36').</v>
      </c>
      <c r="AF2740" s="0" t="str">
        <f aca="false">IF(AE2740="",V2740,AE2740)</f>
        <v/>
      </c>
    </row>
    <row r="2741" customFormat="false" ht="13.8" hidden="true" customHeight="false" outlineLevel="0" collapsed="false">
      <c r="C2741" s="0" t="n">
        <v>2751</v>
      </c>
      <c r="D2741" s="3" t="str">
        <f aca="false">VLOOKUP(C2741,$A$1:$B$500,2)</f>
        <v>62-FundayPk</v>
      </c>
      <c r="E2741" s="0" t="str">
        <f aca="false">VLOOKUP($D2741,metadata!$B$2:$S$500,2,0)</f>
        <v>EERTMOED, GE</v>
      </c>
      <c r="F2741" s="0" t="str">
        <f aca="false">VLOOKUP($D2741,metadata!$B$2:$S$500,3,0)</f>
        <v>EMBRYONIC DIAPAUSE IN PSOCID, PERIPSOCUS-QUADRIFASCIATUS - PHOTOPERIOD, TEMPERATURE, ONTOGENY AND GEOGRAPHIC VARIATION</v>
      </c>
      <c r="G2741" s="0" t="str">
        <f aca="false">VLOOKUP($D2741,metadata!$B$2:$S$500,4,0)</f>
        <v>10.1111/j.1365-3032.1978.tb00149.x</v>
      </c>
      <c r="H2741" s="0" t="str">
        <f aca="false">VLOOKUP($D2741,metadata!$B$2:$S$500,5,0)</f>
        <v>y-ask</v>
      </c>
      <c r="I2741" s="0" t="str">
        <f aca="false">VLOOKUP($D2741,metadata!$B$2:$S$500,6,0)</f>
        <v>a</v>
      </c>
      <c r="J2741" s="0" t="str">
        <f aca="false">VLOOKUP($D2741,metadata!$B$2:$S$500,7,0)</f>
        <v>i</v>
      </c>
      <c r="K2741" s="0" t="n">
        <f aca="false">VLOOKUP($D2741,metadata!$B$2:$S$500,8,0)</f>
        <v>15</v>
      </c>
      <c r="L2741" s="0" t="n">
        <f aca="false">VLOOKUP($D2741,metadata!$B$2:$S$500,9,0)</f>
        <v>12</v>
      </c>
      <c r="M2741" s="0" t="str">
        <f aca="false">VLOOKUP($D2741,metadata!$B$2:$S$500,10,0)</f>
        <v/>
      </c>
      <c r="N2741" s="0" t="str">
        <f aca="false">VLOOKUP($D2741,metadata!$B$2:$S$500,11,0)</f>
        <v>Peripsocus quadrifasciatus</v>
      </c>
      <c r="O2741" s="0" t="str">
        <f aca="false">VLOOKUP($D2741,metadata!$B$2:$S$500,12,0)</f>
        <v>psocoptera</v>
      </c>
      <c r="P2741" s="0" t="str">
        <f aca="false">VLOOKUP($D2741,metadata!$B$2:$S$500,13,0)</f>
        <v>FundayPk</v>
      </c>
      <c r="Q2741" s="0" t="n">
        <f aca="false">VLOOKUP($D2741,metadata!$B$2:$S$500,14,0)</f>
        <v>45.54</v>
      </c>
      <c r="R2741" s="0" t="n">
        <f aca="false">VLOOKUP($D2741,metadata!$B$2:$S$500,15,0)</f>
        <v>-64.973056</v>
      </c>
      <c r="S2741" s="0" t="str">
        <f aca="false">VLOOKUP($D2741,metadata!$B$2:$S$500,16,0)</f>
        <v/>
      </c>
      <c r="T2741" s="0" t="n">
        <f aca="false">VLOOKUP($D2741,metadata!$B$2:$S$500,17,0)</f>
        <v>275</v>
      </c>
      <c r="U2741" s="0" t="str">
        <f aca="false">VLOOKUP($D2741,metadata!$B$2:$S$500,18,0)</f>
        <v/>
      </c>
      <c r="V2741" s="0" t="str">
        <f aca="false">VLOOKUP($D2741,metadata!$B$2:$Z$500,19,0)</f>
        <v/>
      </c>
      <c r="W2741" s="0" t="str">
        <f aca="false">VLOOKUP($D2741,metadata!$B$2:$Z$500,20,0)</f>
        <v/>
      </c>
      <c r="X2741" s="0" t="str">
        <f aca="false">VLOOKUP($D2741,metadata!$B$2:$Z$500,21,0)</f>
        <v/>
      </c>
      <c r="Y2741" s="0" t="str">
        <f aca="false">VLOOKUP($D2741,metadata!$B$2:$Z$500,22,0)</f>
        <v/>
      </c>
      <c r="Z2741" s="0" t="str">
        <f aca="false">VLOOKUP($D2741,metadata!$B$2:$Z$500,23,0)</f>
        <v/>
      </c>
      <c r="AA2741" s="0" t="str">
        <f aca="false">VLOOKUP($D2741,metadata!$B$2:$Z$500,24,0)</f>
        <v/>
      </c>
      <c r="AB2741" s="0" t="str">
        <f aca="false">VLOOKUP($D2741,metadata!$B$2:$Z$500,25,0)</f>
        <v>Paper says 54°54'; fundy park is at 54.60°N (36').</v>
      </c>
      <c r="AF2741" s="0" t="str">
        <f aca="false">IF(AE2741="",V2741,AE2741)</f>
        <v/>
      </c>
    </row>
    <row r="2742" customFormat="false" ht="13.8" hidden="true" customHeight="false" outlineLevel="0" collapsed="false">
      <c r="C2742" s="0" t="n">
        <v>2752</v>
      </c>
      <c r="D2742" s="3" t="str">
        <f aca="false">VLOOKUP(C2742,$A$1:$B$500,2)</f>
        <v>62-FundayPk</v>
      </c>
      <c r="E2742" s="0" t="str">
        <f aca="false">VLOOKUP($D2742,metadata!$B$2:$S$500,2,0)</f>
        <v>EERTMOED, GE</v>
      </c>
      <c r="F2742" s="0" t="str">
        <f aca="false">VLOOKUP($D2742,metadata!$B$2:$S$500,3,0)</f>
        <v>EMBRYONIC DIAPAUSE IN PSOCID, PERIPSOCUS-QUADRIFASCIATUS - PHOTOPERIOD, TEMPERATURE, ONTOGENY AND GEOGRAPHIC VARIATION</v>
      </c>
      <c r="G2742" s="0" t="str">
        <f aca="false">VLOOKUP($D2742,metadata!$B$2:$S$500,4,0)</f>
        <v>10.1111/j.1365-3032.1978.tb00149.x</v>
      </c>
      <c r="H2742" s="0" t="str">
        <f aca="false">VLOOKUP($D2742,metadata!$B$2:$S$500,5,0)</f>
        <v>y-ask</v>
      </c>
      <c r="I2742" s="0" t="str">
        <f aca="false">VLOOKUP($D2742,metadata!$B$2:$S$500,6,0)</f>
        <v>a</v>
      </c>
      <c r="J2742" s="0" t="str">
        <f aca="false">VLOOKUP($D2742,metadata!$B$2:$S$500,7,0)</f>
        <v>i</v>
      </c>
      <c r="K2742" s="0" t="n">
        <f aca="false">VLOOKUP($D2742,metadata!$B$2:$S$500,8,0)</f>
        <v>15</v>
      </c>
      <c r="L2742" s="0" t="n">
        <f aca="false">VLOOKUP($D2742,metadata!$B$2:$S$500,9,0)</f>
        <v>12</v>
      </c>
      <c r="M2742" s="0" t="str">
        <f aca="false">VLOOKUP($D2742,metadata!$B$2:$S$500,10,0)</f>
        <v/>
      </c>
      <c r="N2742" s="0" t="str">
        <f aca="false">VLOOKUP($D2742,metadata!$B$2:$S$500,11,0)</f>
        <v>Peripsocus quadrifasciatus</v>
      </c>
      <c r="O2742" s="0" t="str">
        <f aca="false">VLOOKUP($D2742,metadata!$B$2:$S$500,12,0)</f>
        <v>psocoptera</v>
      </c>
      <c r="P2742" s="0" t="str">
        <f aca="false">VLOOKUP($D2742,metadata!$B$2:$S$500,13,0)</f>
        <v>FundayPk</v>
      </c>
      <c r="Q2742" s="0" t="n">
        <f aca="false">VLOOKUP($D2742,metadata!$B$2:$S$500,14,0)</f>
        <v>45.54</v>
      </c>
      <c r="R2742" s="0" t="n">
        <f aca="false">VLOOKUP($D2742,metadata!$B$2:$S$500,15,0)</f>
        <v>-64.973056</v>
      </c>
      <c r="S2742" s="0" t="str">
        <f aca="false">VLOOKUP($D2742,metadata!$B$2:$S$500,16,0)</f>
        <v/>
      </c>
      <c r="T2742" s="0" t="n">
        <f aca="false">VLOOKUP($D2742,metadata!$B$2:$S$500,17,0)</f>
        <v>275</v>
      </c>
      <c r="U2742" s="0" t="str">
        <f aca="false">VLOOKUP($D2742,metadata!$B$2:$S$500,18,0)</f>
        <v/>
      </c>
      <c r="V2742" s="0" t="str">
        <f aca="false">VLOOKUP($D2742,metadata!$B$2:$Z$500,19,0)</f>
        <v/>
      </c>
      <c r="W2742" s="0" t="str">
        <f aca="false">VLOOKUP($D2742,metadata!$B$2:$Z$500,20,0)</f>
        <v/>
      </c>
      <c r="X2742" s="0" t="str">
        <f aca="false">VLOOKUP($D2742,metadata!$B$2:$Z$500,21,0)</f>
        <v/>
      </c>
      <c r="Y2742" s="0" t="str">
        <f aca="false">VLOOKUP($D2742,metadata!$B$2:$Z$500,22,0)</f>
        <v/>
      </c>
      <c r="Z2742" s="0" t="str">
        <f aca="false">VLOOKUP($D2742,metadata!$B$2:$Z$500,23,0)</f>
        <v/>
      </c>
      <c r="AA2742" s="0" t="str">
        <f aca="false">VLOOKUP($D2742,metadata!$B$2:$Z$500,24,0)</f>
        <v/>
      </c>
      <c r="AB2742" s="0" t="str">
        <f aca="false">VLOOKUP($D2742,metadata!$B$2:$Z$500,25,0)</f>
        <v>Paper says 54°54'; fundy park is at 54.60°N (36').</v>
      </c>
      <c r="AF2742" s="0" t="str">
        <f aca="false">IF(AE2742="",V2742,AE2742)</f>
        <v/>
      </c>
    </row>
    <row r="2743" customFormat="false" ht="13.8" hidden="true" customHeight="false" outlineLevel="0" collapsed="false">
      <c r="C2743" s="0" t="n">
        <v>2753</v>
      </c>
      <c r="D2743" s="3" t="str">
        <f aca="false">VLOOKUP(C2743,$A$1:$B$500,2)</f>
        <v>62-Milltown</v>
      </c>
      <c r="E2743" s="0" t="str">
        <f aca="false">VLOOKUP($D2743,metadata!$B$2:$S$500,2,0)</f>
        <v>EERTMOED, GE</v>
      </c>
      <c r="F2743" s="0" t="str">
        <f aca="false">VLOOKUP($D2743,metadata!$B$2:$S$500,3,0)</f>
        <v>EMBRYONIC DIAPAUSE IN PSOCID, PERIPSOCUS-QUADRIFASCIATUS - PHOTOPERIOD, TEMPERATURE, ONTOGENY AND GEOGRAPHIC VARIATION</v>
      </c>
      <c r="G2743" s="0" t="str">
        <f aca="false">VLOOKUP($D2743,metadata!$B$2:$S$500,4,0)</f>
        <v>10.1111/j.1365-3032.1978.tb00149.x</v>
      </c>
      <c r="H2743" s="0" t="str">
        <f aca="false">VLOOKUP($D2743,metadata!$B$2:$S$500,5,0)</f>
        <v>y-ask</v>
      </c>
      <c r="I2743" s="0" t="str">
        <f aca="false">VLOOKUP($D2743,metadata!$B$2:$S$500,6,0)</f>
        <v>a</v>
      </c>
      <c r="J2743" s="0" t="str">
        <f aca="false">VLOOKUP($D2743,metadata!$B$2:$S$500,7,0)</f>
        <v>i</v>
      </c>
      <c r="K2743" s="0" t="n">
        <f aca="false">VLOOKUP($D2743,metadata!$B$2:$S$500,8,0)</f>
        <v>15</v>
      </c>
      <c r="L2743" s="0" t="n">
        <f aca="false">VLOOKUP($D2743,metadata!$B$2:$S$500,9,0)</f>
        <v>12</v>
      </c>
      <c r="M2743" s="0" t="str">
        <f aca="false">VLOOKUP($D2743,metadata!$B$2:$S$500,10,0)</f>
        <v/>
      </c>
      <c r="N2743" s="0" t="str">
        <f aca="false">VLOOKUP($D2743,metadata!$B$2:$S$500,11,0)</f>
        <v>Peripsocus quadrifasciatus</v>
      </c>
      <c r="O2743" s="0" t="str">
        <f aca="false">VLOOKUP($D2743,metadata!$B$2:$S$500,12,0)</f>
        <v>psocoptera</v>
      </c>
      <c r="P2743" s="0" t="str">
        <f aca="false">VLOOKUP($D2743,metadata!$B$2:$S$500,13,0)</f>
        <v>Milltown</v>
      </c>
      <c r="Q2743" s="0" t="n">
        <f aca="false">VLOOKUP($D2743,metadata!$B$2:$S$500,14,0)</f>
        <v>54.1666666666667</v>
      </c>
      <c r="R2743" s="0" t="n">
        <f aca="false">VLOOKUP($D2743,metadata!$B$2:$S$500,15,0)</f>
        <v>-67.283333</v>
      </c>
      <c r="S2743" s="0" t="str">
        <f aca="false">VLOOKUP($D2743,metadata!$B$2:$S$500,16,0)</f>
        <v/>
      </c>
      <c r="T2743" s="0" t="n">
        <f aca="false">VLOOKUP($D2743,metadata!$B$2:$S$500,17,0)</f>
        <v>60</v>
      </c>
      <c r="U2743" s="0" t="str">
        <f aca="false">VLOOKUP($D2743,metadata!$B$2:$S$500,18,0)</f>
        <v/>
      </c>
      <c r="V2743" s="0" t="str">
        <f aca="false">VLOOKUP($D2743,metadata!$B$2:$Z$500,19,0)</f>
        <v/>
      </c>
      <c r="W2743" s="0" t="str">
        <f aca="false">VLOOKUP($D2743,metadata!$B$2:$Z$500,20,0)</f>
        <v/>
      </c>
      <c r="X2743" s="0" t="str">
        <f aca="false">VLOOKUP($D2743,metadata!$B$2:$Z$500,21,0)</f>
        <v/>
      </c>
      <c r="Y2743" s="0" t="str">
        <f aca="false">VLOOKUP($D2743,metadata!$B$2:$Z$500,22,0)</f>
        <v/>
      </c>
      <c r="Z2743" s="0" t="str">
        <f aca="false">VLOOKUP($D2743,metadata!$B$2:$Z$500,23,0)</f>
        <v/>
      </c>
      <c r="AA2743" s="0" t="str">
        <f aca="false">VLOOKUP($D2743,metadata!$B$2:$Z$500,24,0)</f>
        <v/>
      </c>
      <c r="AB2743" s="0" t="str">
        <f aca="false">VLOOKUP($D2743,metadata!$B$2:$Z$500,25,0)</f>
        <v>coords match milltown, st stephen (former independent town)</v>
      </c>
      <c r="AF2743" s="0" t="str">
        <f aca="false">IF(AE2743="",V2743,AE2743)</f>
        <v/>
      </c>
    </row>
    <row r="2744" customFormat="false" ht="13.8" hidden="true" customHeight="false" outlineLevel="0" collapsed="false">
      <c r="C2744" s="0" t="n">
        <v>2754</v>
      </c>
      <c r="D2744" s="3" t="str">
        <f aca="false">VLOOKUP(C2744,$A$1:$B$500,2)</f>
        <v>62-Milltown</v>
      </c>
      <c r="E2744" s="0" t="str">
        <f aca="false">VLOOKUP($D2744,metadata!$B$2:$S$500,2,0)</f>
        <v>EERTMOED, GE</v>
      </c>
      <c r="F2744" s="0" t="str">
        <f aca="false">VLOOKUP($D2744,metadata!$B$2:$S$500,3,0)</f>
        <v>EMBRYONIC DIAPAUSE IN PSOCID, PERIPSOCUS-QUADRIFASCIATUS - PHOTOPERIOD, TEMPERATURE, ONTOGENY AND GEOGRAPHIC VARIATION</v>
      </c>
      <c r="G2744" s="0" t="str">
        <f aca="false">VLOOKUP($D2744,metadata!$B$2:$S$500,4,0)</f>
        <v>10.1111/j.1365-3032.1978.tb00149.x</v>
      </c>
      <c r="H2744" s="0" t="str">
        <f aca="false">VLOOKUP($D2744,metadata!$B$2:$S$500,5,0)</f>
        <v>y-ask</v>
      </c>
      <c r="I2744" s="0" t="str">
        <f aca="false">VLOOKUP($D2744,metadata!$B$2:$S$500,6,0)</f>
        <v>a</v>
      </c>
      <c r="J2744" s="0" t="str">
        <f aca="false">VLOOKUP($D2744,metadata!$B$2:$S$500,7,0)</f>
        <v>i</v>
      </c>
      <c r="K2744" s="0" t="n">
        <f aca="false">VLOOKUP($D2744,metadata!$B$2:$S$500,8,0)</f>
        <v>15</v>
      </c>
      <c r="L2744" s="0" t="n">
        <f aca="false">VLOOKUP($D2744,metadata!$B$2:$S$500,9,0)</f>
        <v>12</v>
      </c>
      <c r="M2744" s="0" t="str">
        <f aca="false">VLOOKUP($D2744,metadata!$B$2:$S$500,10,0)</f>
        <v/>
      </c>
      <c r="N2744" s="0" t="str">
        <f aca="false">VLOOKUP($D2744,metadata!$B$2:$S$500,11,0)</f>
        <v>Peripsocus quadrifasciatus</v>
      </c>
      <c r="O2744" s="0" t="str">
        <f aca="false">VLOOKUP($D2744,metadata!$B$2:$S$500,12,0)</f>
        <v>psocoptera</v>
      </c>
      <c r="P2744" s="0" t="str">
        <f aca="false">VLOOKUP($D2744,metadata!$B$2:$S$500,13,0)</f>
        <v>Milltown</v>
      </c>
      <c r="Q2744" s="0" t="n">
        <f aca="false">VLOOKUP($D2744,metadata!$B$2:$S$500,14,0)</f>
        <v>54.1666666666667</v>
      </c>
      <c r="R2744" s="0" t="n">
        <f aca="false">VLOOKUP($D2744,metadata!$B$2:$S$500,15,0)</f>
        <v>-67.283333</v>
      </c>
      <c r="S2744" s="0" t="str">
        <f aca="false">VLOOKUP($D2744,metadata!$B$2:$S$500,16,0)</f>
        <v/>
      </c>
      <c r="T2744" s="0" t="n">
        <f aca="false">VLOOKUP($D2744,metadata!$B$2:$S$500,17,0)</f>
        <v>60</v>
      </c>
      <c r="U2744" s="0" t="str">
        <f aca="false">VLOOKUP($D2744,metadata!$B$2:$S$500,18,0)</f>
        <v/>
      </c>
      <c r="V2744" s="0" t="str">
        <f aca="false">VLOOKUP($D2744,metadata!$B$2:$Z$500,19,0)</f>
        <v/>
      </c>
      <c r="W2744" s="0" t="str">
        <f aca="false">VLOOKUP($D2744,metadata!$B$2:$Z$500,20,0)</f>
        <v/>
      </c>
      <c r="X2744" s="0" t="str">
        <f aca="false">VLOOKUP($D2744,metadata!$B$2:$Z$500,21,0)</f>
        <v/>
      </c>
      <c r="Y2744" s="0" t="str">
        <f aca="false">VLOOKUP($D2744,metadata!$B$2:$Z$500,22,0)</f>
        <v/>
      </c>
      <c r="Z2744" s="0" t="str">
        <f aca="false">VLOOKUP($D2744,metadata!$B$2:$Z$500,23,0)</f>
        <v/>
      </c>
      <c r="AA2744" s="0" t="str">
        <f aca="false">VLOOKUP($D2744,metadata!$B$2:$Z$500,24,0)</f>
        <v/>
      </c>
      <c r="AB2744" s="0" t="str">
        <f aca="false">VLOOKUP($D2744,metadata!$B$2:$Z$500,25,0)</f>
        <v>coords match milltown, st stephen (former independent town)</v>
      </c>
      <c r="AF2744" s="0" t="str">
        <f aca="false">IF(AE2744="",V2744,AE2744)</f>
        <v/>
      </c>
    </row>
    <row r="2745" customFormat="false" ht="13.8" hidden="true" customHeight="false" outlineLevel="0" collapsed="false">
      <c r="C2745" s="0" t="n">
        <v>2755</v>
      </c>
      <c r="D2745" s="3" t="str">
        <f aca="false">VLOOKUP(C2745,$A$1:$B$500,2)</f>
        <v>62-Milltown</v>
      </c>
      <c r="E2745" s="0" t="str">
        <f aca="false">VLOOKUP($D2745,metadata!$B$2:$S$500,2,0)</f>
        <v>EERTMOED, GE</v>
      </c>
      <c r="F2745" s="0" t="str">
        <f aca="false">VLOOKUP($D2745,metadata!$B$2:$S$500,3,0)</f>
        <v>EMBRYONIC DIAPAUSE IN PSOCID, PERIPSOCUS-QUADRIFASCIATUS - PHOTOPERIOD, TEMPERATURE, ONTOGENY AND GEOGRAPHIC VARIATION</v>
      </c>
      <c r="G2745" s="0" t="str">
        <f aca="false">VLOOKUP($D2745,metadata!$B$2:$S$500,4,0)</f>
        <v>10.1111/j.1365-3032.1978.tb00149.x</v>
      </c>
      <c r="H2745" s="0" t="str">
        <f aca="false">VLOOKUP($D2745,metadata!$B$2:$S$500,5,0)</f>
        <v>y-ask</v>
      </c>
      <c r="I2745" s="0" t="str">
        <f aca="false">VLOOKUP($D2745,metadata!$B$2:$S$500,6,0)</f>
        <v>a</v>
      </c>
      <c r="J2745" s="0" t="str">
        <f aca="false">VLOOKUP($D2745,metadata!$B$2:$S$500,7,0)</f>
        <v>i</v>
      </c>
      <c r="K2745" s="0" t="n">
        <f aca="false">VLOOKUP($D2745,metadata!$B$2:$S$500,8,0)</f>
        <v>15</v>
      </c>
      <c r="L2745" s="0" t="n">
        <f aca="false">VLOOKUP($D2745,metadata!$B$2:$S$500,9,0)</f>
        <v>12</v>
      </c>
      <c r="M2745" s="0" t="str">
        <f aca="false">VLOOKUP($D2745,metadata!$B$2:$S$500,10,0)</f>
        <v/>
      </c>
      <c r="N2745" s="0" t="str">
        <f aca="false">VLOOKUP($D2745,metadata!$B$2:$S$500,11,0)</f>
        <v>Peripsocus quadrifasciatus</v>
      </c>
      <c r="O2745" s="0" t="str">
        <f aca="false">VLOOKUP($D2745,metadata!$B$2:$S$500,12,0)</f>
        <v>psocoptera</v>
      </c>
      <c r="P2745" s="0" t="str">
        <f aca="false">VLOOKUP($D2745,metadata!$B$2:$S$500,13,0)</f>
        <v>Milltown</v>
      </c>
      <c r="Q2745" s="0" t="n">
        <f aca="false">VLOOKUP($D2745,metadata!$B$2:$S$500,14,0)</f>
        <v>54.1666666666667</v>
      </c>
      <c r="R2745" s="0" t="n">
        <f aca="false">VLOOKUP($D2745,metadata!$B$2:$S$500,15,0)</f>
        <v>-67.283333</v>
      </c>
      <c r="S2745" s="0" t="str">
        <f aca="false">VLOOKUP($D2745,metadata!$B$2:$S$500,16,0)</f>
        <v/>
      </c>
      <c r="T2745" s="0" t="n">
        <f aca="false">VLOOKUP($D2745,metadata!$B$2:$S$500,17,0)</f>
        <v>60</v>
      </c>
      <c r="U2745" s="0" t="str">
        <f aca="false">VLOOKUP($D2745,metadata!$B$2:$S$500,18,0)</f>
        <v/>
      </c>
      <c r="V2745" s="0" t="str">
        <f aca="false">VLOOKUP($D2745,metadata!$B$2:$Z$500,19,0)</f>
        <v/>
      </c>
      <c r="W2745" s="0" t="str">
        <f aca="false">VLOOKUP($D2745,metadata!$B$2:$Z$500,20,0)</f>
        <v/>
      </c>
      <c r="X2745" s="0" t="str">
        <f aca="false">VLOOKUP($D2745,metadata!$B$2:$Z$500,21,0)</f>
        <v/>
      </c>
      <c r="Y2745" s="0" t="str">
        <f aca="false">VLOOKUP($D2745,metadata!$B$2:$Z$500,22,0)</f>
        <v/>
      </c>
      <c r="Z2745" s="0" t="str">
        <f aca="false">VLOOKUP($D2745,metadata!$B$2:$Z$500,23,0)</f>
        <v/>
      </c>
      <c r="AA2745" s="0" t="str">
        <f aca="false">VLOOKUP($D2745,metadata!$B$2:$Z$500,24,0)</f>
        <v/>
      </c>
      <c r="AB2745" s="0" t="str">
        <f aca="false">VLOOKUP($D2745,metadata!$B$2:$Z$500,25,0)</f>
        <v>coords match milltown, st stephen (former independent town)</v>
      </c>
      <c r="AF2745" s="0" t="str">
        <f aca="false">IF(AE2745="",V2745,AE2745)</f>
        <v/>
      </c>
    </row>
    <row r="2746" customFormat="false" ht="13.8" hidden="true" customHeight="false" outlineLevel="0" collapsed="false">
      <c r="C2746" s="0" t="n">
        <v>2756</v>
      </c>
      <c r="D2746" s="3" t="str">
        <f aca="false">VLOOKUP(C2746,$A$1:$B$500,2)</f>
        <v>62-Milltown</v>
      </c>
      <c r="E2746" s="0" t="str">
        <f aca="false">VLOOKUP($D2746,metadata!$B$2:$S$500,2,0)</f>
        <v>EERTMOED, GE</v>
      </c>
      <c r="F2746" s="0" t="str">
        <f aca="false">VLOOKUP($D2746,metadata!$B$2:$S$500,3,0)</f>
        <v>EMBRYONIC DIAPAUSE IN PSOCID, PERIPSOCUS-QUADRIFASCIATUS - PHOTOPERIOD, TEMPERATURE, ONTOGENY AND GEOGRAPHIC VARIATION</v>
      </c>
      <c r="G2746" s="0" t="str">
        <f aca="false">VLOOKUP($D2746,metadata!$B$2:$S$500,4,0)</f>
        <v>10.1111/j.1365-3032.1978.tb00149.x</v>
      </c>
      <c r="H2746" s="0" t="str">
        <f aca="false">VLOOKUP($D2746,metadata!$B$2:$S$500,5,0)</f>
        <v>y-ask</v>
      </c>
      <c r="I2746" s="0" t="str">
        <f aca="false">VLOOKUP($D2746,metadata!$B$2:$S$500,6,0)</f>
        <v>a</v>
      </c>
      <c r="J2746" s="0" t="str">
        <f aca="false">VLOOKUP($D2746,metadata!$B$2:$S$500,7,0)</f>
        <v>i</v>
      </c>
      <c r="K2746" s="0" t="n">
        <f aca="false">VLOOKUP($D2746,metadata!$B$2:$S$500,8,0)</f>
        <v>15</v>
      </c>
      <c r="L2746" s="0" t="n">
        <f aca="false">VLOOKUP($D2746,metadata!$B$2:$S$500,9,0)</f>
        <v>12</v>
      </c>
      <c r="M2746" s="0" t="str">
        <f aca="false">VLOOKUP($D2746,metadata!$B$2:$S$500,10,0)</f>
        <v/>
      </c>
      <c r="N2746" s="0" t="str">
        <f aca="false">VLOOKUP($D2746,metadata!$B$2:$S$500,11,0)</f>
        <v>Peripsocus quadrifasciatus</v>
      </c>
      <c r="O2746" s="0" t="str">
        <f aca="false">VLOOKUP($D2746,metadata!$B$2:$S$500,12,0)</f>
        <v>psocoptera</v>
      </c>
      <c r="P2746" s="0" t="str">
        <f aca="false">VLOOKUP($D2746,metadata!$B$2:$S$500,13,0)</f>
        <v>Milltown</v>
      </c>
      <c r="Q2746" s="0" t="n">
        <f aca="false">VLOOKUP($D2746,metadata!$B$2:$S$500,14,0)</f>
        <v>54.1666666666667</v>
      </c>
      <c r="R2746" s="0" t="n">
        <f aca="false">VLOOKUP($D2746,metadata!$B$2:$S$500,15,0)</f>
        <v>-67.283333</v>
      </c>
      <c r="S2746" s="0" t="str">
        <f aca="false">VLOOKUP($D2746,metadata!$B$2:$S$500,16,0)</f>
        <v/>
      </c>
      <c r="T2746" s="0" t="n">
        <f aca="false">VLOOKUP($D2746,metadata!$B$2:$S$500,17,0)</f>
        <v>60</v>
      </c>
      <c r="U2746" s="0" t="str">
        <f aca="false">VLOOKUP($D2746,metadata!$B$2:$S$500,18,0)</f>
        <v/>
      </c>
      <c r="V2746" s="0" t="str">
        <f aca="false">VLOOKUP($D2746,metadata!$B$2:$Z$500,19,0)</f>
        <v/>
      </c>
      <c r="W2746" s="0" t="str">
        <f aca="false">VLOOKUP($D2746,metadata!$B$2:$Z$500,20,0)</f>
        <v/>
      </c>
      <c r="X2746" s="0" t="str">
        <f aca="false">VLOOKUP($D2746,metadata!$B$2:$Z$500,21,0)</f>
        <v/>
      </c>
      <c r="Y2746" s="0" t="str">
        <f aca="false">VLOOKUP($D2746,metadata!$B$2:$Z$500,22,0)</f>
        <v/>
      </c>
      <c r="Z2746" s="0" t="str">
        <f aca="false">VLOOKUP($D2746,metadata!$B$2:$Z$500,23,0)</f>
        <v/>
      </c>
      <c r="AA2746" s="0" t="str">
        <f aca="false">VLOOKUP($D2746,metadata!$B$2:$Z$500,24,0)</f>
        <v/>
      </c>
      <c r="AB2746" s="0" t="str">
        <f aca="false">VLOOKUP($D2746,metadata!$B$2:$Z$500,25,0)</f>
        <v>coords match milltown, st stephen (former independent town)</v>
      </c>
      <c r="AF2746" s="0" t="str">
        <f aca="false">IF(AE2746="",V2746,AE2746)</f>
        <v/>
      </c>
    </row>
    <row r="2747" customFormat="false" ht="13.8" hidden="true" customHeight="false" outlineLevel="0" collapsed="false">
      <c r="C2747" s="0" t="n">
        <v>2757</v>
      </c>
      <c r="D2747" s="3" t="str">
        <f aca="false">VLOOKUP(C2747,$A$1:$B$500,2)</f>
        <v>62-Milltown</v>
      </c>
      <c r="E2747" s="0" t="str">
        <f aca="false">VLOOKUP($D2747,metadata!$B$2:$S$500,2,0)</f>
        <v>EERTMOED, GE</v>
      </c>
      <c r="F2747" s="0" t="str">
        <f aca="false">VLOOKUP($D2747,metadata!$B$2:$S$500,3,0)</f>
        <v>EMBRYONIC DIAPAUSE IN PSOCID, PERIPSOCUS-QUADRIFASCIATUS - PHOTOPERIOD, TEMPERATURE, ONTOGENY AND GEOGRAPHIC VARIATION</v>
      </c>
      <c r="G2747" s="0" t="str">
        <f aca="false">VLOOKUP($D2747,metadata!$B$2:$S$500,4,0)</f>
        <v>10.1111/j.1365-3032.1978.tb00149.x</v>
      </c>
      <c r="H2747" s="0" t="str">
        <f aca="false">VLOOKUP($D2747,metadata!$B$2:$S$500,5,0)</f>
        <v>y-ask</v>
      </c>
      <c r="I2747" s="0" t="str">
        <f aca="false">VLOOKUP($D2747,metadata!$B$2:$S$500,6,0)</f>
        <v>a</v>
      </c>
      <c r="J2747" s="0" t="str">
        <f aca="false">VLOOKUP($D2747,metadata!$B$2:$S$500,7,0)</f>
        <v>i</v>
      </c>
      <c r="K2747" s="0" t="n">
        <f aca="false">VLOOKUP($D2747,metadata!$B$2:$S$500,8,0)</f>
        <v>15</v>
      </c>
      <c r="L2747" s="0" t="n">
        <f aca="false">VLOOKUP($D2747,metadata!$B$2:$S$500,9,0)</f>
        <v>12</v>
      </c>
      <c r="M2747" s="0" t="str">
        <f aca="false">VLOOKUP($D2747,metadata!$B$2:$S$500,10,0)</f>
        <v/>
      </c>
      <c r="N2747" s="0" t="str">
        <f aca="false">VLOOKUP($D2747,metadata!$B$2:$S$500,11,0)</f>
        <v>Peripsocus quadrifasciatus</v>
      </c>
      <c r="O2747" s="0" t="str">
        <f aca="false">VLOOKUP($D2747,metadata!$B$2:$S$500,12,0)</f>
        <v>psocoptera</v>
      </c>
      <c r="P2747" s="0" t="str">
        <f aca="false">VLOOKUP($D2747,metadata!$B$2:$S$500,13,0)</f>
        <v>Milltown</v>
      </c>
      <c r="Q2747" s="0" t="n">
        <f aca="false">VLOOKUP($D2747,metadata!$B$2:$S$500,14,0)</f>
        <v>54.1666666666667</v>
      </c>
      <c r="R2747" s="0" t="n">
        <f aca="false">VLOOKUP($D2747,metadata!$B$2:$S$500,15,0)</f>
        <v>-67.283333</v>
      </c>
      <c r="S2747" s="0" t="str">
        <f aca="false">VLOOKUP($D2747,metadata!$B$2:$S$500,16,0)</f>
        <v/>
      </c>
      <c r="T2747" s="0" t="n">
        <f aca="false">VLOOKUP($D2747,metadata!$B$2:$S$500,17,0)</f>
        <v>60</v>
      </c>
      <c r="U2747" s="0" t="str">
        <f aca="false">VLOOKUP($D2747,metadata!$B$2:$S$500,18,0)</f>
        <v/>
      </c>
      <c r="V2747" s="0" t="str">
        <f aca="false">VLOOKUP($D2747,metadata!$B$2:$Z$500,19,0)</f>
        <v/>
      </c>
      <c r="W2747" s="0" t="str">
        <f aca="false">VLOOKUP($D2747,metadata!$B$2:$Z$500,20,0)</f>
        <v/>
      </c>
      <c r="X2747" s="0" t="str">
        <f aca="false">VLOOKUP($D2747,metadata!$B$2:$Z$500,21,0)</f>
        <v/>
      </c>
      <c r="Y2747" s="0" t="str">
        <f aca="false">VLOOKUP($D2747,metadata!$B$2:$Z$500,22,0)</f>
        <v/>
      </c>
      <c r="Z2747" s="0" t="str">
        <f aca="false">VLOOKUP($D2747,metadata!$B$2:$Z$500,23,0)</f>
        <v/>
      </c>
      <c r="AA2747" s="0" t="str">
        <f aca="false">VLOOKUP($D2747,metadata!$B$2:$Z$500,24,0)</f>
        <v/>
      </c>
      <c r="AB2747" s="0" t="str">
        <f aca="false">VLOOKUP($D2747,metadata!$B$2:$Z$500,25,0)</f>
        <v>coords match milltown, st stephen (former independent town)</v>
      </c>
      <c r="AF2747" s="0" t="str">
        <f aca="false">IF(AE2747="",V2747,AE2747)</f>
        <v/>
      </c>
    </row>
    <row r="2748" customFormat="false" ht="13.8" hidden="true" customHeight="false" outlineLevel="0" collapsed="false">
      <c r="C2748" s="0" t="n">
        <v>2758</v>
      </c>
      <c r="D2748" s="3" t="str">
        <f aca="false">VLOOKUP(C2748,$A$1:$B$500,2)</f>
        <v>62-Milltown</v>
      </c>
      <c r="E2748" s="0" t="str">
        <f aca="false">VLOOKUP($D2748,metadata!$B$2:$S$500,2,0)</f>
        <v>EERTMOED, GE</v>
      </c>
      <c r="F2748" s="0" t="str">
        <f aca="false">VLOOKUP($D2748,metadata!$B$2:$S$500,3,0)</f>
        <v>EMBRYONIC DIAPAUSE IN PSOCID, PERIPSOCUS-QUADRIFASCIATUS - PHOTOPERIOD, TEMPERATURE, ONTOGENY AND GEOGRAPHIC VARIATION</v>
      </c>
      <c r="G2748" s="0" t="str">
        <f aca="false">VLOOKUP($D2748,metadata!$B$2:$S$500,4,0)</f>
        <v>10.1111/j.1365-3032.1978.tb00149.x</v>
      </c>
      <c r="H2748" s="0" t="str">
        <f aca="false">VLOOKUP($D2748,metadata!$B$2:$S$500,5,0)</f>
        <v>y-ask</v>
      </c>
      <c r="I2748" s="0" t="str">
        <f aca="false">VLOOKUP($D2748,metadata!$B$2:$S$500,6,0)</f>
        <v>a</v>
      </c>
      <c r="J2748" s="0" t="str">
        <f aca="false">VLOOKUP($D2748,metadata!$B$2:$S$500,7,0)</f>
        <v>i</v>
      </c>
      <c r="K2748" s="0" t="n">
        <f aca="false">VLOOKUP($D2748,metadata!$B$2:$S$500,8,0)</f>
        <v>15</v>
      </c>
      <c r="L2748" s="0" t="n">
        <f aca="false">VLOOKUP($D2748,metadata!$B$2:$S$500,9,0)</f>
        <v>12</v>
      </c>
      <c r="M2748" s="0" t="str">
        <f aca="false">VLOOKUP($D2748,metadata!$B$2:$S$500,10,0)</f>
        <v/>
      </c>
      <c r="N2748" s="0" t="str">
        <f aca="false">VLOOKUP($D2748,metadata!$B$2:$S$500,11,0)</f>
        <v>Peripsocus quadrifasciatus</v>
      </c>
      <c r="O2748" s="0" t="str">
        <f aca="false">VLOOKUP($D2748,metadata!$B$2:$S$500,12,0)</f>
        <v>psocoptera</v>
      </c>
      <c r="P2748" s="0" t="str">
        <f aca="false">VLOOKUP($D2748,metadata!$B$2:$S$500,13,0)</f>
        <v>Milltown</v>
      </c>
      <c r="Q2748" s="0" t="n">
        <f aca="false">VLOOKUP($D2748,metadata!$B$2:$S$500,14,0)</f>
        <v>54.1666666666667</v>
      </c>
      <c r="R2748" s="0" t="n">
        <f aca="false">VLOOKUP($D2748,metadata!$B$2:$S$500,15,0)</f>
        <v>-67.283333</v>
      </c>
      <c r="S2748" s="0" t="str">
        <f aca="false">VLOOKUP($D2748,metadata!$B$2:$S$500,16,0)</f>
        <v/>
      </c>
      <c r="T2748" s="0" t="n">
        <f aca="false">VLOOKUP($D2748,metadata!$B$2:$S$500,17,0)</f>
        <v>60</v>
      </c>
      <c r="U2748" s="0" t="str">
        <f aca="false">VLOOKUP($D2748,metadata!$B$2:$S$500,18,0)</f>
        <v/>
      </c>
      <c r="V2748" s="0" t="str">
        <f aca="false">VLOOKUP($D2748,metadata!$B$2:$Z$500,19,0)</f>
        <v/>
      </c>
      <c r="W2748" s="0" t="str">
        <f aca="false">VLOOKUP($D2748,metadata!$B$2:$Z$500,20,0)</f>
        <v/>
      </c>
      <c r="X2748" s="0" t="str">
        <f aca="false">VLOOKUP($D2748,metadata!$B$2:$Z$500,21,0)</f>
        <v/>
      </c>
      <c r="Y2748" s="0" t="str">
        <f aca="false">VLOOKUP($D2748,metadata!$B$2:$Z$500,22,0)</f>
        <v/>
      </c>
      <c r="Z2748" s="0" t="str">
        <f aca="false">VLOOKUP($D2748,metadata!$B$2:$Z$500,23,0)</f>
        <v/>
      </c>
      <c r="AA2748" s="0" t="str">
        <f aca="false">VLOOKUP($D2748,metadata!$B$2:$Z$500,24,0)</f>
        <v/>
      </c>
      <c r="AB2748" s="0" t="str">
        <f aca="false">VLOOKUP($D2748,metadata!$B$2:$Z$500,25,0)</f>
        <v>coords match milltown, st stephen (former independent town)</v>
      </c>
      <c r="AF2748" s="0" t="str">
        <f aca="false">IF(AE2748="",V2748,AE2748)</f>
        <v/>
      </c>
    </row>
    <row r="2749" customFormat="false" ht="13.8" hidden="true" customHeight="false" outlineLevel="0" collapsed="false">
      <c r="C2749" s="0" t="n">
        <v>2759</v>
      </c>
      <c r="D2749" s="3" t="str">
        <f aca="false">VLOOKUP(C2749,$A$1:$B$500,2)</f>
        <v>62-Milltown</v>
      </c>
      <c r="E2749" s="0" t="str">
        <f aca="false">VLOOKUP($D2749,metadata!$B$2:$S$500,2,0)</f>
        <v>EERTMOED, GE</v>
      </c>
      <c r="F2749" s="0" t="str">
        <f aca="false">VLOOKUP($D2749,metadata!$B$2:$S$500,3,0)</f>
        <v>EMBRYONIC DIAPAUSE IN PSOCID, PERIPSOCUS-QUADRIFASCIATUS - PHOTOPERIOD, TEMPERATURE, ONTOGENY AND GEOGRAPHIC VARIATION</v>
      </c>
      <c r="G2749" s="0" t="str">
        <f aca="false">VLOOKUP($D2749,metadata!$B$2:$S$500,4,0)</f>
        <v>10.1111/j.1365-3032.1978.tb00149.x</v>
      </c>
      <c r="H2749" s="0" t="str">
        <f aca="false">VLOOKUP($D2749,metadata!$B$2:$S$500,5,0)</f>
        <v>y-ask</v>
      </c>
      <c r="I2749" s="0" t="str">
        <f aca="false">VLOOKUP($D2749,metadata!$B$2:$S$500,6,0)</f>
        <v>a</v>
      </c>
      <c r="J2749" s="0" t="str">
        <f aca="false">VLOOKUP($D2749,metadata!$B$2:$S$500,7,0)</f>
        <v>i</v>
      </c>
      <c r="K2749" s="0" t="n">
        <f aca="false">VLOOKUP($D2749,metadata!$B$2:$S$500,8,0)</f>
        <v>15</v>
      </c>
      <c r="L2749" s="0" t="n">
        <f aca="false">VLOOKUP($D2749,metadata!$B$2:$S$500,9,0)</f>
        <v>12</v>
      </c>
      <c r="M2749" s="0" t="str">
        <f aca="false">VLOOKUP($D2749,metadata!$B$2:$S$500,10,0)</f>
        <v/>
      </c>
      <c r="N2749" s="0" t="str">
        <f aca="false">VLOOKUP($D2749,metadata!$B$2:$S$500,11,0)</f>
        <v>Peripsocus quadrifasciatus</v>
      </c>
      <c r="O2749" s="0" t="str">
        <f aca="false">VLOOKUP($D2749,metadata!$B$2:$S$500,12,0)</f>
        <v>psocoptera</v>
      </c>
      <c r="P2749" s="0" t="str">
        <f aca="false">VLOOKUP($D2749,metadata!$B$2:$S$500,13,0)</f>
        <v>Milltown</v>
      </c>
      <c r="Q2749" s="0" t="n">
        <f aca="false">VLOOKUP($D2749,metadata!$B$2:$S$500,14,0)</f>
        <v>54.1666666666667</v>
      </c>
      <c r="R2749" s="0" t="n">
        <f aca="false">VLOOKUP($D2749,metadata!$B$2:$S$500,15,0)</f>
        <v>-67.283333</v>
      </c>
      <c r="S2749" s="0" t="str">
        <f aca="false">VLOOKUP($D2749,metadata!$B$2:$S$500,16,0)</f>
        <v/>
      </c>
      <c r="T2749" s="0" t="n">
        <f aca="false">VLOOKUP($D2749,metadata!$B$2:$S$500,17,0)</f>
        <v>60</v>
      </c>
      <c r="U2749" s="0" t="str">
        <f aca="false">VLOOKUP($D2749,metadata!$B$2:$S$500,18,0)</f>
        <v/>
      </c>
      <c r="V2749" s="0" t="str">
        <f aca="false">VLOOKUP($D2749,metadata!$B$2:$Z$500,19,0)</f>
        <v/>
      </c>
      <c r="W2749" s="0" t="str">
        <f aca="false">VLOOKUP($D2749,metadata!$B$2:$Z$500,20,0)</f>
        <v/>
      </c>
      <c r="X2749" s="0" t="str">
        <f aca="false">VLOOKUP($D2749,metadata!$B$2:$Z$500,21,0)</f>
        <v/>
      </c>
      <c r="Y2749" s="0" t="str">
        <f aca="false">VLOOKUP($D2749,metadata!$B$2:$Z$500,22,0)</f>
        <v/>
      </c>
      <c r="Z2749" s="0" t="str">
        <f aca="false">VLOOKUP($D2749,metadata!$B$2:$Z$500,23,0)</f>
        <v/>
      </c>
      <c r="AA2749" s="0" t="str">
        <f aca="false">VLOOKUP($D2749,metadata!$B$2:$Z$500,24,0)</f>
        <v/>
      </c>
      <c r="AB2749" s="0" t="str">
        <f aca="false">VLOOKUP($D2749,metadata!$B$2:$Z$500,25,0)</f>
        <v>coords match milltown, st stephen (former independent town)</v>
      </c>
      <c r="AF2749" s="0" t="str">
        <f aca="false">IF(AE2749="",V2749,AE2749)</f>
        <v/>
      </c>
    </row>
    <row r="2750" customFormat="false" ht="13.8" hidden="true" customHeight="false" outlineLevel="0" collapsed="false">
      <c r="C2750" s="0" t="n">
        <v>2760</v>
      </c>
      <c r="D2750" s="3" t="str">
        <f aca="false">VLOOKUP(C2750,$A$1:$B$500,2)</f>
        <v>62-Milltown</v>
      </c>
      <c r="E2750" s="0" t="str">
        <f aca="false">VLOOKUP($D2750,metadata!$B$2:$S$500,2,0)</f>
        <v>EERTMOED, GE</v>
      </c>
      <c r="F2750" s="0" t="str">
        <f aca="false">VLOOKUP($D2750,metadata!$B$2:$S$500,3,0)</f>
        <v>EMBRYONIC DIAPAUSE IN PSOCID, PERIPSOCUS-QUADRIFASCIATUS - PHOTOPERIOD, TEMPERATURE, ONTOGENY AND GEOGRAPHIC VARIATION</v>
      </c>
      <c r="G2750" s="0" t="str">
        <f aca="false">VLOOKUP($D2750,metadata!$B$2:$S$500,4,0)</f>
        <v>10.1111/j.1365-3032.1978.tb00149.x</v>
      </c>
      <c r="H2750" s="0" t="str">
        <f aca="false">VLOOKUP($D2750,metadata!$B$2:$S$500,5,0)</f>
        <v>y-ask</v>
      </c>
      <c r="I2750" s="0" t="str">
        <f aca="false">VLOOKUP($D2750,metadata!$B$2:$S$500,6,0)</f>
        <v>a</v>
      </c>
      <c r="J2750" s="0" t="str">
        <f aca="false">VLOOKUP($D2750,metadata!$B$2:$S$500,7,0)</f>
        <v>i</v>
      </c>
      <c r="K2750" s="0" t="n">
        <f aca="false">VLOOKUP($D2750,metadata!$B$2:$S$500,8,0)</f>
        <v>15</v>
      </c>
      <c r="L2750" s="0" t="n">
        <f aca="false">VLOOKUP($D2750,metadata!$B$2:$S$500,9,0)</f>
        <v>12</v>
      </c>
      <c r="M2750" s="0" t="str">
        <f aca="false">VLOOKUP($D2750,metadata!$B$2:$S$500,10,0)</f>
        <v/>
      </c>
      <c r="N2750" s="0" t="str">
        <f aca="false">VLOOKUP($D2750,metadata!$B$2:$S$500,11,0)</f>
        <v>Peripsocus quadrifasciatus</v>
      </c>
      <c r="O2750" s="0" t="str">
        <f aca="false">VLOOKUP($D2750,metadata!$B$2:$S$500,12,0)</f>
        <v>psocoptera</v>
      </c>
      <c r="P2750" s="0" t="str">
        <f aca="false">VLOOKUP($D2750,metadata!$B$2:$S$500,13,0)</f>
        <v>Milltown</v>
      </c>
      <c r="Q2750" s="0" t="n">
        <f aca="false">VLOOKUP($D2750,metadata!$B$2:$S$500,14,0)</f>
        <v>54.1666666666667</v>
      </c>
      <c r="R2750" s="0" t="n">
        <f aca="false">VLOOKUP($D2750,metadata!$B$2:$S$500,15,0)</f>
        <v>-67.283333</v>
      </c>
      <c r="S2750" s="0" t="str">
        <f aca="false">VLOOKUP($D2750,metadata!$B$2:$S$500,16,0)</f>
        <v/>
      </c>
      <c r="T2750" s="0" t="n">
        <f aca="false">VLOOKUP($D2750,metadata!$B$2:$S$500,17,0)</f>
        <v>60</v>
      </c>
      <c r="U2750" s="0" t="str">
        <f aca="false">VLOOKUP($D2750,metadata!$B$2:$S$500,18,0)</f>
        <v/>
      </c>
      <c r="V2750" s="0" t="str">
        <f aca="false">VLOOKUP($D2750,metadata!$B$2:$Z$500,19,0)</f>
        <v/>
      </c>
      <c r="W2750" s="0" t="str">
        <f aca="false">VLOOKUP($D2750,metadata!$B$2:$Z$500,20,0)</f>
        <v/>
      </c>
      <c r="X2750" s="0" t="str">
        <f aca="false">VLOOKUP($D2750,metadata!$B$2:$Z$500,21,0)</f>
        <v/>
      </c>
      <c r="Y2750" s="0" t="str">
        <f aca="false">VLOOKUP($D2750,metadata!$B$2:$Z$500,22,0)</f>
        <v/>
      </c>
      <c r="Z2750" s="0" t="str">
        <f aca="false">VLOOKUP($D2750,metadata!$B$2:$Z$500,23,0)</f>
        <v/>
      </c>
      <c r="AA2750" s="0" t="str">
        <f aca="false">VLOOKUP($D2750,metadata!$B$2:$Z$500,24,0)</f>
        <v/>
      </c>
      <c r="AB2750" s="0" t="str">
        <f aca="false">VLOOKUP($D2750,metadata!$B$2:$Z$500,25,0)</f>
        <v>coords match milltown, st stephen (former independent town)</v>
      </c>
      <c r="AF2750" s="0" t="str">
        <f aca="false">IF(AE2750="",V2750,AE2750)</f>
        <v/>
      </c>
    </row>
    <row r="2751" customFormat="false" ht="13.8" hidden="true" customHeight="false" outlineLevel="0" collapsed="false">
      <c r="C2751" s="0" t="n">
        <v>2761</v>
      </c>
      <c r="D2751" s="3" t="str">
        <f aca="false">VLOOKUP(C2751,$A$1:$B$500,2)</f>
        <v>62-Milltown</v>
      </c>
      <c r="E2751" s="0" t="str">
        <f aca="false">VLOOKUP($D2751,metadata!$B$2:$S$500,2,0)</f>
        <v>EERTMOED, GE</v>
      </c>
      <c r="F2751" s="0" t="str">
        <f aca="false">VLOOKUP($D2751,metadata!$B$2:$S$500,3,0)</f>
        <v>EMBRYONIC DIAPAUSE IN PSOCID, PERIPSOCUS-QUADRIFASCIATUS - PHOTOPERIOD, TEMPERATURE, ONTOGENY AND GEOGRAPHIC VARIATION</v>
      </c>
      <c r="G2751" s="0" t="str">
        <f aca="false">VLOOKUP($D2751,metadata!$B$2:$S$500,4,0)</f>
        <v>10.1111/j.1365-3032.1978.tb00149.x</v>
      </c>
      <c r="H2751" s="0" t="str">
        <f aca="false">VLOOKUP($D2751,metadata!$B$2:$S$500,5,0)</f>
        <v>y-ask</v>
      </c>
      <c r="I2751" s="0" t="str">
        <f aca="false">VLOOKUP($D2751,metadata!$B$2:$S$500,6,0)</f>
        <v>a</v>
      </c>
      <c r="J2751" s="0" t="str">
        <f aca="false">VLOOKUP($D2751,metadata!$B$2:$S$500,7,0)</f>
        <v>i</v>
      </c>
      <c r="K2751" s="0" t="n">
        <f aca="false">VLOOKUP($D2751,metadata!$B$2:$S$500,8,0)</f>
        <v>15</v>
      </c>
      <c r="L2751" s="0" t="n">
        <f aca="false">VLOOKUP($D2751,metadata!$B$2:$S$500,9,0)</f>
        <v>12</v>
      </c>
      <c r="M2751" s="0" t="str">
        <f aca="false">VLOOKUP($D2751,metadata!$B$2:$S$500,10,0)</f>
        <v/>
      </c>
      <c r="N2751" s="0" t="str">
        <f aca="false">VLOOKUP($D2751,metadata!$B$2:$S$500,11,0)</f>
        <v>Peripsocus quadrifasciatus</v>
      </c>
      <c r="O2751" s="0" t="str">
        <f aca="false">VLOOKUP($D2751,metadata!$B$2:$S$500,12,0)</f>
        <v>psocoptera</v>
      </c>
      <c r="P2751" s="0" t="str">
        <f aca="false">VLOOKUP($D2751,metadata!$B$2:$S$500,13,0)</f>
        <v>Milltown</v>
      </c>
      <c r="Q2751" s="0" t="n">
        <f aca="false">VLOOKUP($D2751,metadata!$B$2:$S$500,14,0)</f>
        <v>54.1666666666667</v>
      </c>
      <c r="R2751" s="0" t="n">
        <f aca="false">VLOOKUP($D2751,metadata!$B$2:$S$500,15,0)</f>
        <v>-67.283333</v>
      </c>
      <c r="S2751" s="0" t="str">
        <f aca="false">VLOOKUP($D2751,metadata!$B$2:$S$500,16,0)</f>
        <v/>
      </c>
      <c r="T2751" s="0" t="n">
        <f aca="false">VLOOKUP($D2751,metadata!$B$2:$S$500,17,0)</f>
        <v>60</v>
      </c>
      <c r="U2751" s="0" t="str">
        <f aca="false">VLOOKUP($D2751,metadata!$B$2:$S$500,18,0)</f>
        <v/>
      </c>
      <c r="V2751" s="0" t="str">
        <f aca="false">VLOOKUP($D2751,metadata!$B$2:$Z$500,19,0)</f>
        <v/>
      </c>
      <c r="W2751" s="0" t="str">
        <f aca="false">VLOOKUP($D2751,metadata!$B$2:$Z$500,20,0)</f>
        <v/>
      </c>
      <c r="X2751" s="0" t="str">
        <f aca="false">VLOOKUP($D2751,metadata!$B$2:$Z$500,21,0)</f>
        <v/>
      </c>
      <c r="Y2751" s="0" t="str">
        <f aca="false">VLOOKUP($D2751,metadata!$B$2:$Z$500,22,0)</f>
        <v/>
      </c>
      <c r="Z2751" s="0" t="str">
        <f aca="false">VLOOKUP($D2751,metadata!$B$2:$Z$500,23,0)</f>
        <v/>
      </c>
      <c r="AA2751" s="0" t="str">
        <f aca="false">VLOOKUP($D2751,metadata!$B$2:$Z$500,24,0)</f>
        <v/>
      </c>
      <c r="AB2751" s="0" t="str">
        <f aca="false">VLOOKUP($D2751,metadata!$B$2:$Z$500,25,0)</f>
        <v>coords match milltown, st stephen (former independent town)</v>
      </c>
      <c r="AF2751" s="0" t="str">
        <f aca="false">IF(AE2751="",V2751,AE2751)</f>
        <v/>
      </c>
    </row>
    <row r="2752" customFormat="false" ht="13.8" hidden="true" customHeight="false" outlineLevel="0" collapsed="false">
      <c r="C2752" s="0" t="n">
        <v>2762</v>
      </c>
      <c r="D2752" s="3" t="str">
        <f aca="false">VLOOKUP(C2752,$A$1:$B$500,2)</f>
        <v>62-Milltown</v>
      </c>
      <c r="E2752" s="0" t="str">
        <f aca="false">VLOOKUP($D2752,metadata!$B$2:$S$500,2,0)</f>
        <v>EERTMOED, GE</v>
      </c>
      <c r="F2752" s="0" t="str">
        <f aca="false">VLOOKUP($D2752,metadata!$B$2:$S$500,3,0)</f>
        <v>EMBRYONIC DIAPAUSE IN PSOCID, PERIPSOCUS-QUADRIFASCIATUS - PHOTOPERIOD, TEMPERATURE, ONTOGENY AND GEOGRAPHIC VARIATION</v>
      </c>
      <c r="G2752" s="0" t="str">
        <f aca="false">VLOOKUP($D2752,metadata!$B$2:$S$500,4,0)</f>
        <v>10.1111/j.1365-3032.1978.tb00149.x</v>
      </c>
      <c r="H2752" s="0" t="str">
        <f aca="false">VLOOKUP($D2752,metadata!$B$2:$S$500,5,0)</f>
        <v>y-ask</v>
      </c>
      <c r="I2752" s="0" t="str">
        <f aca="false">VLOOKUP($D2752,metadata!$B$2:$S$500,6,0)</f>
        <v>a</v>
      </c>
      <c r="J2752" s="0" t="str">
        <f aca="false">VLOOKUP($D2752,metadata!$B$2:$S$500,7,0)</f>
        <v>i</v>
      </c>
      <c r="K2752" s="0" t="n">
        <f aca="false">VLOOKUP($D2752,metadata!$B$2:$S$500,8,0)</f>
        <v>15</v>
      </c>
      <c r="L2752" s="0" t="n">
        <f aca="false">VLOOKUP($D2752,metadata!$B$2:$S$500,9,0)</f>
        <v>12</v>
      </c>
      <c r="M2752" s="0" t="str">
        <f aca="false">VLOOKUP($D2752,metadata!$B$2:$S$500,10,0)</f>
        <v/>
      </c>
      <c r="N2752" s="0" t="str">
        <f aca="false">VLOOKUP($D2752,metadata!$B$2:$S$500,11,0)</f>
        <v>Peripsocus quadrifasciatus</v>
      </c>
      <c r="O2752" s="0" t="str">
        <f aca="false">VLOOKUP($D2752,metadata!$B$2:$S$500,12,0)</f>
        <v>psocoptera</v>
      </c>
      <c r="P2752" s="0" t="str">
        <f aca="false">VLOOKUP($D2752,metadata!$B$2:$S$500,13,0)</f>
        <v>Milltown</v>
      </c>
      <c r="Q2752" s="0" t="n">
        <f aca="false">VLOOKUP($D2752,metadata!$B$2:$S$500,14,0)</f>
        <v>54.1666666666667</v>
      </c>
      <c r="R2752" s="0" t="n">
        <f aca="false">VLOOKUP($D2752,metadata!$B$2:$S$500,15,0)</f>
        <v>-67.283333</v>
      </c>
      <c r="S2752" s="0" t="str">
        <f aca="false">VLOOKUP($D2752,metadata!$B$2:$S$500,16,0)</f>
        <v/>
      </c>
      <c r="T2752" s="0" t="n">
        <f aca="false">VLOOKUP($D2752,metadata!$B$2:$S$500,17,0)</f>
        <v>60</v>
      </c>
      <c r="U2752" s="0" t="str">
        <f aca="false">VLOOKUP($D2752,metadata!$B$2:$S$500,18,0)</f>
        <v/>
      </c>
      <c r="V2752" s="0" t="str">
        <f aca="false">VLOOKUP($D2752,metadata!$B$2:$Z$500,19,0)</f>
        <v/>
      </c>
      <c r="W2752" s="0" t="str">
        <f aca="false">VLOOKUP($D2752,metadata!$B$2:$Z$500,20,0)</f>
        <v/>
      </c>
      <c r="X2752" s="0" t="str">
        <f aca="false">VLOOKUP($D2752,metadata!$B$2:$Z$500,21,0)</f>
        <v/>
      </c>
      <c r="Y2752" s="0" t="str">
        <f aca="false">VLOOKUP($D2752,metadata!$B$2:$Z$500,22,0)</f>
        <v/>
      </c>
      <c r="Z2752" s="0" t="str">
        <f aca="false">VLOOKUP($D2752,metadata!$B$2:$Z$500,23,0)</f>
        <v/>
      </c>
      <c r="AA2752" s="0" t="str">
        <f aca="false">VLOOKUP($D2752,metadata!$B$2:$Z$500,24,0)</f>
        <v/>
      </c>
      <c r="AB2752" s="0" t="str">
        <f aca="false">VLOOKUP($D2752,metadata!$B$2:$Z$500,25,0)</f>
        <v>coords match milltown, st stephen (former independent town)</v>
      </c>
      <c r="AF2752" s="0" t="str">
        <f aca="false">IF(AE2752="",V2752,AE2752)</f>
        <v/>
      </c>
    </row>
    <row r="2753" customFormat="false" ht="13.8" hidden="true" customHeight="false" outlineLevel="0" collapsed="false">
      <c r="C2753" s="0" t="n">
        <v>2763</v>
      </c>
      <c r="D2753" s="3" t="str">
        <f aca="false">VLOOKUP(C2753,$A$1:$B$500,2)</f>
        <v>62-Milltown</v>
      </c>
      <c r="E2753" s="0" t="str">
        <f aca="false">VLOOKUP($D2753,metadata!$B$2:$S$500,2,0)</f>
        <v>EERTMOED, GE</v>
      </c>
      <c r="F2753" s="0" t="str">
        <f aca="false">VLOOKUP($D2753,metadata!$B$2:$S$500,3,0)</f>
        <v>EMBRYONIC DIAPAUSE IN PSOCID, PERIPSOCUS-QUADRIFASCIATUS - PHOTOPERIOD, TEMPERATURE, ONTOGENY AND GEOGRAPHIC VARIATION</v>
      </c>
      <c r="G2753" s="0" t="str">
        <f aca="false">VLOOKUP($D2753,metadata!$B$2:$S$500,4,0)</f>
        <v>10.1111/j.1365-3032.1978.tb00149.x</v>
      </c>
      <c r="H2753" s="0" t="str">
        <f aca="false">VLOOKUP($D2753,metadata!$B$2:$S$500,5,0)</f>
        <v>y-ask</v>
      </c>
      <c r="I2753" s="0" t="str">
        <f aca="false">VLOOKUP($D2753,metadata!$B$2:$S$500,6,0)</f>
        <v>a</v>
      </c>
      <c r="J2753" s="0" t="str">
        <f aca="false">VLOOKUP($D2753,metadata!$B$2:$S$500,7,0)</f>
        <v>i</v>
      </c>
      <c r="K2753" s="0" t="n">
        <f aca="false">VLOOKUP($D2753,metadata!$B$2:$S$500,8,0)</f>
        <v>15</v>
      </c>
      <c r="L2753" s="0" t="n">
        <f aca="false">VLOOKUP($D2753,metadata!$B$2:$S$500,9,0)</f>
        <v>12</v>
      </c>
      <c r="M2753" s="0" t="str">
        <f aca="false">VLOOKUP($D2753,metadata!$B$2:$S$500,10,0)</f>
        <v/>
      </c>
      <c r="N2753" s="0" t="str">
        <f aca="false">VLOOKUP($D2753,metadata!$B$2:$S$500,11,0)</f>
        <v>Peripsocus quadrifasciatus</v>
      </c>
      <c r="O2753" s="0" t="str">
        <f aca="false">VLOOKUP($D2753,metadata!$B$2:$S$500,12,0)</f>
        <v>psocoptera</v>
      </c>
      <c r="P2753" s="0" t="str">
        <f aca="false">VLOOKUP($D2753,metadata!$B$2:$S$500,13,0)</f>
        <v>Milltown</v>
      </c>
      <c r="Q2753" s="0" t="n">
        <f aca="false">VLOOKUP($D2753,metadata!$B$2:$S$500,14,0)</f>
        <v>54.1666666666667</v>
      </c>
      <c r="R2753" s="0" t="n">
        <f aca="false">VLOOKUP($D2753,metadata!$B$2:$S$500,15,0)</f>
        <v>-67.283333</v>
      </c>
      <c r="S2753" s="0" t="str">
        <f aca="false">VLOOKUP($D2753,metadata!$B$2:$S$500,16,0)</f>
        <v/>
      </c>
      <c r="T2753" s="0" t="n">
        <f aca="false">VLOOKUP($D2753,metadata!$B$2:$S$500,17,0)</f>
        <v>60</v>
      </c>
      <c r="U2753" s="0" t="str">
        <f aca="false">VLOOKUP($D2753,metadata!$B$2:$S$500,18,0)</f>
        <v/>
      </c>
      <c r="V2753" s="0" t="str">
        <f aca="false">VLOOKUP($D2753,metadata!$B$2:$Z$500,19,0)</f>
        <v/>
      </c>
      <c r="W2753" s="0" t="str">
        <f aca="false">VLOOKUP($D2753,metadata!$B$2:$Z$500,20,0)</f>
        <v/>
      </c>
      <c r="X2753" s="0" t="str">
        <f aca="false">VLOOKUP($D2753,metadata!$B$2:$Z$500,21,0)</f>
        <v/>
      </c>
      <c r="Y2753" s="0" t="str">
        <f aca="false">VLOOKUP($D2753,metadata!$B$2:$Z$500,22,0)</f>
        <v/>
      </c>
      <c r="Z2753" s="0" t="str">
        <f aca="false">VLOOKUP($D2753,metadata!$B$2:$Z$500,23,0)</f>
        <v/>
      </c>
      <c r="AA2753" s="0" t="str">
        <f aca="false">VLOOKUP($D2753,metadata!$B$2:$Z$500,24,0)</f>
        <v/>
      </c>
      <c r="AB2753" s="0" t="str">
        <f aca="false">VLOOKUP($D2753,metadata!$B$2:$Z$500,25,0)</f>
        <v>coords match milltown, st stephen (former independent town)</v>
      </c>
      <c r="AF2753" s="0" t="str">
        <f aca="false">IF(AE2753="",V2753,AE2753)</f>
        <v/>
      </c>
    </row>
    <row r="2754" customFormat="false" ht="13.8" hidden="true" customHeight="false" outlineLevel="0" collapsed="false">
      <c r="C2754" s="0" t="n">
        <v>2764</v>
      </c>
      <c r="D2754" s="3" t="str">
        <f aca="false">VLOOKUP(C2754,$A$1:$B$500,2)</f>
        <v>62-Milltown</v>
      </c>
      <c r="E2754" s="0" t="str">
        <f aca="false">VLOOKUP($D2754,metadata!$B$2:$S$500,2,0)</f>
        <v>EERTMOED, GE</v>
      </c>
      <c r="F2754" s="0" t="str">
        <f aca="false">VLOOKUP($D2754,metadata!$B$2:$S$500,3,0)</f>
        <v>EMBRYONIC DIAPAUSE IN PSOCID, PERIPSOCUS-QUADRIFASCIATUS - PHOTOPERIOD, TEMPERATURE, ONTOGENY AND GEOGRAPHIC VARIATION</v>
      </c>
      <c r="G2754" s="0" t="str">
        <f aca="false">VLOOKUP($D2754,metadata!$B$2:$S$500,4,0)</f>
        <v>10.1111/j.1365-3032.1978.tb00149.x</v>
      </c>
      <c r="H2754" s="0" t="str">
        <f aca="false">VLOOKUP($D2754,metadata!$B$2:$S$500,5,0)</f>
        <v>y-ask</v>
      </c>
      <c r="I2754" s="0" t="str">
        <f aca="false">VLOOKUP($D2754,metadata!$B$2:$S$500,6,0)</f>
        <v>a</v>
      </c>
      <c r="J2754" s="0" t="str">
        <f aca="false">VLOOKUP($D2754,metadata!$B$2:$S$500,7,0)</f>
        <v>i</v>
      </c>
      <c r="K2754" s="0" t="n">
        <f aca="false">VLOOKUP($D2754,metadata!$B$2:$S$500,8,0)</f>
        <v>15</v>
      </c>
      <c r="L2754" s="0" t="n">
        <f aca="false">VLOOKUP($D2754,metadata!$B$2:$S$500,9,0)</f>
        <v>12</v>
      </c>
      <c r="M2754" s="0" t="str">
        <f aca="false">VLOOKUP($D2754,metadata!$B$2:$S$500,10,0)</f>
        <v/>
      </c>
      <c r="N2754" s="0" t="str">
        <f aca="false">VLOOKUP($D2754,metadata!$B$2:$S$500,11,0)</f>
        <v>Peripsocus quadrifasciatus</v>
      </c>
      <c r="O2754" s="0" t="str">
        <f aca="false">VLOOKUP($D2754,metadata!$B$2:$S$500,12,0)</f>
        <v>psocoptera</v>
      </c>
      <c r="P2754" s="0" t="str">
        <f aca="false">VLOOKUP($D2754,metadata!$B$2:$S$500,13,0)</f>
        <v>Milltown</v>
      </c>
      <c r="Q2754" s="0" t="n">
        <f aca="false">VLOOKUP($D2754,metadata!$B$2:$S$500,14,0)</f>
        <v>54.1666666666667</v>
      </c>
      <c r="R2754" s="0" t="n">
        <f aca="false">VLOOKUP($D2754,metadata!$B$2:$S$500,15,0)</f>
        <v>-67.283333</v>
      </c>
      <c r="S2754" s="0" t="str">
        <f aca="false">VLOOKUP($D2754,metadata!$B$2:$S$500,16,0)</f>
        <v/>
      </c>
      <c r="T2754" s="0" t="n">
        <f aca="false">VLOOKUP($D2754,metadata!$B$2:$S$500,17,0)</f>
        <v>60</v>
      </c>
      <c r="U2754" s="0" t="str">
        <f aca="false">VLOOKUP($D2754,metadata!$B$2:$S$500,18,0)</f>
        <v/>
      </c>
      <c r="V2754" s="0" t="str">
        <f aca="false">VLOOKUP($D2754,metadata!$B$2:$Z$500,19,0)</f>
        <v/>
      </c>
      <c r="W2754" s="0" t="str">
        <f aca="false">VLOOKUP($D2754,metadata!$B$2:$Z$500,20,0)</f>
        <v/>
      </c>
      <c r="X2754" s="0" t="str">
        <f aca="false">VLOOKUP($D2754,metadata!$B$2:$Z$500,21,0)</f>
        <v/>
      </c>
      <c r="Y2754" s="0" t="str">
        <f aca="false">VLOOKUP($D2754,metadata!$B$2:$Z$500,22,0)</f>
        <v/>
      </c>
      <c r="Z2754" s="0" t="str">
        <f aca="false">VLOOKUP($D2754,metadata!$B$2:$Z$500,23,0)</f>
        <v/>
      </c>
      <c r="AA2754" s="0" t="str">
        <f aca="false">VLOOKUP($D2754,metadata!$B$2:$Z$500,24,0)</f>
        <v/>
      </c>
      <c r="AB2754" s="0" t="str">
        <f aca="false">VLOOKUP($D2754,metadata!$B$2:$Z$500,25,0)</f>
        <v>coords match milltown, st stephen (former independent town)</v>
      </c>
      <c r="AF2754" s="0" t="str">
        <f aca="false">IF(AE2754="",V2754,AE2754)</f>
        <v/>
      </c>
    </row>
    <row r="2755" customFormat="false" ht="13.8" hidden="true" customHeight="false" outlineLevel="0" collapsed="false">
      <c r="C2755" s="0" t="n">
        <v>2765</v>
      </c>
      <c r="D2755" s="3" t="str">
        <f aca="false">VLOOKUP(C2755,$A$1:$B$500,2)</f>
        <v>62-Gouldsborough</v>
      </c>
      <c r="E2755" s="0" t="str">
        <f aca="false">VLOOKUP($D2755,metadata!$B$2:$S$500,2,0)</f>
        <v>EERTMOED, GE</v>
      </c>
      <c r="F2755" s="0" t="str">
        <f aca="false">VLOOKUP($D2755,metadata!$B$2:$S$500,3,0)</f>
        <v>EMBRYONIC DIAPAUSE IN PSOCID, PERIPSOCUS-QUADRIFASCIATUS - PHOTOPERIOD, TEMPERATURE, ONTOGENY AND GEOGRAPHIC VARIATION</v>
      </c>
      <c r="G2755" s="0" t="str">
        <f aca="false">VLOOKUP($D2755,metadata!$B$2:$S$500,4,0)</f>
        <v>10.1111/j.1365-3032.1978.tb00149.x</v>
      </c>
      <c r="H2755" s="0" t="str">
        <f aca="false">VLOOKUP($D2755,metadata!$B$2:$S$500,5,0)</f>
        <v>y-ask</v>
      </c>
      <c r="I2755" s="0" t="str">
        <f aca="false">VLOOKUP($D2755,metadata!$B$2:$S$500,6,0)</f>
        <v>a</v>
      </c>
      <c r="J2755" s="0" t="str">
        <f aca="false">VLOOKUP($D2755,metadata!$B$2:$S$500,7,0)</f>
        <v>i</v>
      </c>
      <c r="K2755" s="0" t="n">
        <f aca="false">VLOOKUP($D2755,metadata!$B$2:$S$500,8,0)</f>
        <v>15</v>
      </c>
      <c r="L2755" s="0" t="n">
        <f aca="false">VLOOKUP($D2755,metadata!$B$2:$S$500,9,0)</f>
        <v>12</v>
      </c>
      <c r="M2755" s="0" t="str">
        <f aca="false">VLOOKUP($D2755,metadata!$B$2:$S$500,10,0)</f>
        <v/>
      </c>
      <c r="N2755" s="0" t="str">
        <f aca="false">VLOOKUP($D2755,metadata!$B$2:$S$500,11,0)</f>
        <v>Peripsocus quadrifasciatus</v>
      </c>
      <c r="O2755" s="0" t="str">
        <f aca="false">VLOOKUP($D2755,metadata!$B$2:$S$500,12,0)</f>
        <v>psocoptera</v>
      </c>
      <c r="P2755" s="0" t="str">
        <f aca="false">VLOOKUP($D2755,metadata!$B$2:$S$500,13,0)</f>
        <v>Gouldsborough</v>
      </c>
      <c r="Q2755" s="0" t="n">
        <f aca="false">VLOOKUP($D2755,metadata!$B$2:$S$500,14,0)</f>
        <v>44.5333333333333</v>
      </c>
      <c r="R2755" s="0" t="n">
        <f aca="false">VLOOKUP($D2755,metadata!$B$2:$S$500,15,0)</f>
        <v>-68.038333</v>
      </c>
      <c r="S2755" s="0" t="str">
        <f aca="false">VLOOKUP($D2755,metadata!$B$2:$S$500,16,0)</f>
        <v/>
      </c>
      <c r="T2755" s="0" t="n">
        <f aca="false">VLOOKUP($D2755,metadata!$B$2:$S$500,17,0)</f>
        <v>9</v>
      </c>
      <c r="U2755" s="0" t="str">
        <f aca="false">VLOOKUP($D2755,metadata!$B$2:$S$500,18,0)</f>
        <v/>
      </c>
      <c r="V2755" s="0" t="str">
        <f aca="false">VLOOKUP($D2755,metadata!$B$2:$Z$500,19,0)</f>
        <v/>
      </c>
      <c r="W2755" s="0" t="str">
        <f aca="false">VLOOKUP($D2755,metadata!$B$2:$Z$500,20,0)</f>
        <v/>
      </c>
      <c r="X2755" s="0" t="str">
        <f aca="false">VLOOKUP($D2755,metadata!$B$2:$Z$500,21,0)</f>
        <v/>
      </c>
      <c r="Y2755" s="0" t="str">
        <f aca="false">VLOOKUP($D2755,metadata!$B$2:$Z$500,22,0)</f>
        <v/>
      </c>
      <c r="Z2755" s="0" t="str">
        <f aca="false">VLOOKUP($D2755,metadata!$B$2:$Z$500,23,0)</f>
        <v/>
      </c>
      <c r="AA2755" s="0" t="str">
        <f aca="false">VLOOKUP($D2755,metadata!$B$2:$Z$500,24,0)</f>
        <v/>
      </c>
      <c r="AB2755" s="0" t="str">
        <f aca="false">VLOOKUP($D2755,metadata!$B$2:$Z$500,25,0)</f>
        <v/>
      </c>
      <c r="AF2755" s="0" t="str">
        <f aca="false">IF(AE2755="",V2755,AE2755)</f>
        <v/>
      </c>
    </row>
    <row r="2756" customFormat="false" ht="13.8" hidden="true" customHeight="false" outlineLevel="0" collapsed="false">
      <c r="C2756" s="0" t="n">
        <v>2766</v>
      </c>
      <c r="D2756" s="3" t="str">
        <f aca="false">VLOOKUP(C2756,$A$1:$B$500,2)</f>
        <v>62-Gouldsborough</v>
      </c>
      <c r="E2756" s="0" t="str">
        <f aca="false">VLOOKUP($D2756,metadata!$B$2:$S$500,2,0)</f>
        <v>EERTMOED, GE</v>
      </c>
      <c r="F2756" s="0" t="str">
        <f aca="false">VLOOKUP($D2756,metadata!$B$2:$S$500,3,0)</f>
        <v>EMBRYONIC DIAPAUSE IN PSOCID, PERIPSOCUS-QUADRIFASCIATUS - PHOTOPERIOD, TEMPERATURE, ONTOGENY AND GEOGRAPHIC VARIATION</v>
      </c>
      <c r="G2756" s="0" t="str">
        <f aca="false">VLOOKUP($D2756,metadata!$B$2:$S$500,4,0)</f>
        <v>10.1111/j.1365-3032.1978.tb00149.x</v>
      </c>
      <c r="H2756" s="0" t="str">
        <f aca="false">VLOOKUP($D2756,metadata!$B$2:$S$500,5,0)</f>
        <v>y-ask</v>
      </c>
      <c r="I2756" s="0" t="str">
        <f aca="false">VLOOKUP($D2756,metadata!$B$2:$S$500,6,0)</f>
        <v>a</v>
      </c>
      <c r="J2756" s="0" t="str">
        <f aca="false">VLOOKUP($D2756,metadata!$B$2:$S$500,7,0)</f>
        <v>i</v>
      </c>
      <c r="K2756" s="0" t="n">
        <f aca="false">VLOOKUP($D2756,metadata!$B$2:$S$500,8,0)</f>
        <v>15</v>
      </c>
      <c r="L2756" s="0" t="n">
        <f aca="false">VLOOKUP($D2756,metadata!$B$2:$S$500,9,0)</f>
        <v>12</v>
      </c>
      <c r="M2756" s="0" t="str">
        <f aca="false">VLOOKUP($D2756,metadata!$B$2:$S$500,10,0)</f>
        <v/>
      </c>
      <c r="N2756" s="0" t="str">
        <f aca="false">VLOOKUP($D2756,metadata!$B$2:$S$500,11,0)</f>
        <v>Peripsocus quadrifasciatus</v>
      </c>
      <c r="O2756" s="0" t="str">
        <f aca="false">VLOOKUP($D2756,metadata!$B$2:$S$500,12,0)</f>
        <v>psocoptera</v>
      </c>
      <c r="P2756" s="0" t="str">
        <f aca="false">VLOOKUP($D2756,metadata!$B$2:$S$500,13,0)</f>
        <v>Gouldsborough</v>
      </c>
      <c r="Q2756" s="0" t="n">
        <f aca="false">VLOOKUP($D2756,metadata!$B$2:$S$500,14,0)</f>
        <v>44.5333333333333</v>
      </c>
      <c r="R2756" s="0" t="n">
        <f aca="false">VLOOKUP($D2756,metadata!$B$2:$S$500,15,0)</f>
        <v>-68.038333</v>
      </c>
      <c r="S2756" s="0" t="str">
        <f aca="false">VLOOKUP($D2756,metadata!$B$2:$S$500,16,0)</f>
        <v/>
      </c>
      <c r="T2756" s="0" t="n">
        <f aca="false">VLOOKUP($D2756,metadata!$B$2:$S$500,17,0)</f>
        <v>9</v>
      </c>
      <c r="U2756" s="0" t="str">
        <f aca="false">VLOOKUP($D2756,metadata!$B$2:$S$500,18,0)</f>
        <v/>
      </c>
      <c r="V2756" s="0" t="str">
        <f aca="false">VLOOKUP($D2756,metadata!$B$2:$Z$500,19,0)</f>
        <v/>
      </c>
      <c r="W2756" s="0" t="str">
        <f aca="false">VLOOKUP($D2756,metadata!$B$2:$Z$500,20,0)</f>
        <v/>
      </c>
      <c r="X2756" s="0" t="str">
        <f aca="false">VLOOKUP($D2756,metadata!$B$2:$Z$500,21,0)</f>
        <v/>
      </c>
      <c r="Y2756" s="0" t="str">
        <f aca="false">VLOOKUP($D2756,metadata!$B$2:$Z$500,22,0)</f>
        <v/>
      </c>
      <c r="Z2756" s="0" t="str">
        <f aca="false">VLOOKUP($D2756,metadata!$B$2:$Z$500,23,0)</f>
        <v/>
      </c>
      <c r="AA2756" s="0" t="str">
        <f aca="false">VLOOKUP($D2756,metadata!$B$2:$Z$500,24,0)</f>
        <v/>
      </c>
      <c r="AB2756" s="0" t="str">
        <f aca="false">VLOOKUP($D2756,metadata!$B$2:$Z$500,25,0)</f>
        <v/>
      </c>
      <c r="AF2756" s="0" t="str">
        <f aca="false">IF(AE2756="",V2756,AE2756)</f>
        <v/>
      </c>
    </row>
    <row r="2757" customFormat="false" ht="13.8" hidden="true" customHeight="false" outlineLevel="0" collapsed="false">
      <c r="C2757" s="0" t="n">
        <v>2767</v>
      </c>
      <c r="D2757" s="3" t="str">
        <f aca="false">VLOOKUP(C2757,$A$1:$B$500,2)</f>
        <v>62-Gouldsborough</v>
      </c>
      <c r="E2757" s="0" t="str">
        <f aca="false">VLOOKUP($D2757,metadata!$B$2:$S$500,2,0)</f>
        <v>EERTMOED, GE</v>
      </c>
      <c r="F2757" s="0" t="str">
        <f aca="false">VLOOKUP($D2757,metadata!$B$2:$S$500,3,0)</f>
        <v>EMBRYONIC DIAPAUSE IN PSOCID, PERIPSOCUS-QUADRIFASCIATUS - PHOTOPERIOD, TEMPERATURE, ONTOGENY AND GEOGRAPHIC VARIATION</v>
      </c>
      <c r="G2757" s="0" t="str">
        <f aca="false">VLOOKUP($D2757,metadata!$B$2:$S$500,4,0)</f>
        <v>10.1111/j.1365-3032.1978.tb00149.x</v>
      </c>
      <c r="H2757" s="0" t="str">
        <f aca="false">VLOOKUP($D2757,metadata!$B$2:$S$500,5,0)</f>
        <v>y-ask</v>
      </c>
      <c r="I2757" s="0" t="str">
        <f aca="false">VLOOKUP($D2757,metadata!$B$2:$S$500,6,0)</f>
        <v>a</v>
      </c>
      <c r="J2757" s="0" t="str">
        <f aca="false">VLOOKUP($D2757,metadata!$B$2:$S$500,7,0)</f>
        <v>i</v>
      </c>
      <c r="K2757" s="0" t="n">
        <f aca="false">VLOOKUP($D2757,metadata!$B$2:$S$500,8,0)</f>
        <v>15</v>
      </c>
      <c r="L2757" s="0" t="n">
        <f aca="false">VLOOKUP($D2757,metadata!$B$2:$S$500,9,0)</f>
        <v>12</v>
      </c>
      <c r="M2757" s="0" t="str">
        <f aca="false">VLOOKUP($D2757,metadata!$B$2:$S$500,10,0)</f>
        <v/>
      </c>
      <c r="N2757" s="0" t="str">
        <f aca="false">VLOOKUP($D2757,metadata!$B$2:$S$500,11,0)</f>
        <v>Peripsocus quadrifasciatus</v>
      </c>
      <c r="O2757" s="0" t="str">
        <f aca="false">VLOOKUP($D2757,metadata!$B$2:$S$500,12,0)</f>
        <v>psocoptera</v>
      </c>
      <c r="P2757" s="0" t="str">
        <f aca="false">VLOOKUP($D2757,metadata!$B$2:$S$500,13,0)</f>
        <v>Gouldsborough</v>
      </c>
      <c r="Q2757" s="0" t="n">
        <f aca="false">VLOOKUP($D2757,metadata!$B$2:$S$500,14,0)</f>
        <v>44.5333333333333</v>
      </c>
      <c r="R2757" s="0" t="n">
        <f aca="false">VLOOKUP($D2757,metadata!$B$2:$S$500,15,0)</f>
        <v>-68.038333</v>
      </c>
      <c r="S2757" s="0" t="str">
        <f aca="false">VLOOKUP($D2757,metadata!$B$2:$S$500,16,0)</f>
        <v/>
      </c>
      <c r="T2757" s="0" t="n">
        <f aca="false">VLOOKUP($D2757,metadata!$B$2:$S$500,17,0)</f>
        <v>9</v>
      </c>
      <c r="U2757" s="0" t="str">
        <f aca="false">VLOOKUP($D2757,metadata!$B$2:$S$500,18,0)</f>
        <v/>
      </c>
      <c r="V2757" s="0" t="str">
        <f aca="false">VLOOKUP($D2757,metadata!$B$2:$Z$500,19,0)</f>
        <v/>
      </c>
      <c r="W2757" s="0" t="str">
        <f aca="false">VLOOKUP($D2757,metadata!$B$2:$Z$500,20,0)</f>
        <v/>
      </c>
      <c r="X2757" s="0" t="str">
        <f aca="false">VLOOKUP($D2757,metadata!$B$2:$Z$500,21,0)</f>
        <v/>
      </c>
      <c r="Y2757" s="0" t="str">
        <f aca="false">VLOOKUP($D2757,metadata!$B$2:$Z$500,22,0)</f>
        <v/>
      </c>
      <c r="Z2757" s="0" t="str">
        <f aca="false">VLOOKUP($D2757,metadata!$B$2:$Z$500,23,0)</f>
        <v/>
      </c>
      <c r="AA2757" s="0" t="str">
        <f aca="false">VLOOKUP($D2757,metadata!$B$2:$Z$500,24,0)</f>
        <v/>
      </c>
      <c r="AB2757" s="0" t="str">
        <f aca="false">VLOOKUP($D2757,metadata!$B$2:$Z$500,25,0)</f>
        <v/>
      </c>
      <c r="AF2757" s="0" t="str">
        <f aca="false">IF(AE2757="",V2757,AE2757)</f>
        <v/>
      </c>
    </row>
    <row r="2758" customFormat="false" ht="13.8" hidden="true" customHeight="false" outlineLevel="0" collapsed="false">
      <c r="C2758" s="0" t="n">
        <v>2768</v>
      </c>
      <c r="D2758" s="3" t="str">
        <f aca="false">VLOOKUP(C2758,$A$1:$B$500,2)</f>
        <v>62-Gouldsborough</v>
      </c>
      <c r="E2758" s="0" t="str">
        <f aca="false">VLOOKUP($D2758,metadata!$B$2:$S$500,2,0)</f>
        <v>EERTMOED, GE</v>
      </c>
      <c r="F2758" s="0" t="str">
        <f aca="false">VLOOKUP($D2758,metadata!$B$2:$S$500,3,0)</f>
        <v>EMBRYONIC DIAPAUSE IN PSOCID, PERIPSOCUS-QUADRIFASCIATUS - PHOTOPERIOD, TEMPERATURE, ONTOGENY AND GEOGRAPHIC VARIATION</v>
      </c>
      <c r="G2758" s="0" t="str">
        <f aca="false">VLOOKUP($D2758,metadata!$B$2:$S$500,4,0)</f>
        <v>10.1111/j.1365-3032.1978.tb00149.x</v>
      </c>
      <c r="H2758" s="0" t="str">
        <f aca="false">VLOOKUP($D2758,metadata!$B$2:$S$500,5,0)</f>
        <v>y-ask</v>
      </c>
      <c r="I2758" s="0" t="str">
        <f aca="false">VLOOKUP($D2758,metadata!$B$2:$S$500,6,0)</f>
        <v>a</v>
      </c>
      <c r="J2758" s="0" t="str">
        <f aca="false">VLOOKUP($D2758,metadata!$B$2:$S$500,7,0)</f>
        <v>i</v>
      </c>
      <c r="K2758" s="0" t="n">
        <f aca="false">VLOOKUP($D2758,metadata!$B$2:$S$500,8,0)</f>
        <v>15</v>
      </c>
      <c r="L2758" s="0" t="n">
        <f aca="false">VLOOKUP($D2758,metadata!$B$2:$S$500,9,0)</f>
        <v>12</v>
      </c>
      <c r="M2758" s="0" t="str">
        <f aca="false">VLOOKUP($D2758,metadata!$B$2:$S$500,10,0)</f>
        <v/>
      </c>
      <c r="N2758" s="0" t="str">
        <f aca="false">VLOOKUP($D2758,metadata!$B$2:$S$500,11,0)</f>
        <v>Peripsocus quadrifasciatus</v>
      </c>
      <c r="O2758" s="0" t="str">
        <f aca="false">VLOOKUP($D2758,metadata!$B$2:$S$500,12,0)</f>
        <v>psocoptera</v>
      </c>
      <c r="P2758" s="0" t="str">
        <f aca="false">VLOOKUP($D2758,metadata!$B$2:$S$500,13,0)</f>
        <v>Gouldsborough</v>
      </c>
      <c r="Q2758" s="0" t="n">
        <f aca="false">VLOOKUP($D2758,metadata!$B$2:$S$500,14,0)</f>
        <v>44.5333333333333</v>
      </c>
      <c r="R2758" s="0" t="n">
        <f aca="false">VLOOKUP($D2758,metadata!$B$2:$S$500,15,0)</f>
        <v>-68.038333</v>
      </c>
      <c r="S2758" s="0" t="str">
        <f aca="false">VLOOKUP($D2758,metadata!$B$2:$S$500,16,0)</f>
        <v/>
      </c>
      <c r="T2758" s="0" t="n">
        <f aca="false">VLOOKUP($D2758,metadata!$B$2:$S$500,17,0)</f>
        <v>9</v>
      </c>
      <c r="U2758" s="0" t="str">
        <f aca="false">VLOOKUP($D2758,metadata!$B$2:$S$500,18,0)</f>
        <v/>
      </c>
      <c r="V2758" s="0" t="str">
        <f aca="false">VLOOKUP($D2758,metadata!$B$2:$Z$500,19,0)</f>
        <v/>
      </c>
      <c r="W2758" s="0" t="str">
        <f aca="false">VLOOKUP($D2758,metadata!$B$2:$Z$500,20,0)</f>
        <v/>
      </c>
      <c r="X2758" s="0" t="str">
        <f aca="false">VLOOKUP($D2758,metadata!$B$2:$Z$500,21,0)</f>
        <v/>
      </c>
      <c r="Y2758" s="0" t="str">
        <f aca="false">VLOOKUP($D2758,metadata!$B$2:$Z$500,22,0)</f>
        <v/>
      </c>
      <c r="Z2758" s="0" t="str">
        <f aca="false">VLOOKUP($D2758,metadata!$B$2:$Z$500,23,0)</f>
        <v/>
      </c>
      <c r="AA2758" s="0" t="str">
        <f aca="false">VLOOKUP($D2758,metadata!$B$2:$Z$500,24,0)</f>
        <v/>
      </c>
      <c r="AB2758" s="0" t="str">
        <f aca="false">VLOOKUP($D2758,metadata!$B$2:$Z$500,25,0)</f>
        <v/>
      </c>
      <c r="AF2758" s="0" t="str">
        <f aca="false">IF(AE2758="",V2758,AE2758)</f>
        <v/>
      </c>
    </row>
    <row r="2759" customFormat="false" ht="13.8" hidden="true" customHeight="false" outlineLevel="0" collapsed="false">
      <c r="C2759" s="0" t="n">
        <v>2769</v>
      </c>
      <c r="D2759" s="3" t="str">
        <f aca="false">VLOOKUP(C2759,$A$1:$B$500,2)</f>
        <v>62-Gouldsborough</v>
      </c>
      <c r="E2759" s="0" t="str">
        <f aca="false">VLOOKUP($D2759,metadata!$B$2:$S$500,2,0)</f>
        <v>EERTMOED, GE</v>
      </c>
      <c r="F2759" s="0" t="str">
        <f aca="false">VLOOKUP($D2759,metadata!$B$2:$S$500,3,0)</f>
        <v>EMBRYONIC DIAPAUSE IN PSOCID, PERIPSOCUS-QUADRIFASCIATUS - PHOTOPERIOD, TEMPERATURE, ONTOGENY AND GEOGRAPHIC VARIATION</v>
      </c>
      <c r="G2759" s="0" t="str">
        <f aca="false">VLOOKUP($D2759,metadata!$B$2:$S$500,4,0)</f>
        <v>10.1111/j.1365-3032.1978.tb00149.x</v>
      </c>
      <c r="H2759" s="0" t="str">
        <f aca="false">VLOOKUP($D2759,metadata!$B$2:$S$500,5,0)</f>
        <v>y-ask</v>
      </c>
      <c r="I2759" s="0" t="str">
        <f aca="false">VLOOKUP($D2759,metadata!$B$2:$S$500,6,0)</f>
        <v>a</v>
      </c>
      <c r="J2759" s="0" t="str">
        <f aca="false">VLOOKUP($D2759,metadata!$B$2:$S$500,7,0)</f>
        <v>i</v>
      </c>
      <c r="K2759" s="0" t="n">
        <f aca="false">VLOOKUP($D2759,metadata!$B$2:$S$500,8,0)</f>
        <v>15</v>
      </c>
      <c r="L2759" s="0" t="n">
        <f aca="false">VLOOKUP($D2759,metadata!$B$2:$S$500,9,0)</f>
        <v>12</v>
      </c>
      <c r="M2759" s="0" t="str">
        <f aca="false">VLOOKUP($D2759,metadata!$B$2:$S$500,10,0)</f>
        <v/>
      </c>
      <c r="N2759" s="0" t="str">
        <f aca="false">VLOOKUP($D2759,metadata!$B$2:$S$500,11,0)</f>
        <v>Peripsocus quadrifasciatus</v>
      </c>
      <c r="O2759" s="0" t="str">
        <f aca="false">VLOOKUP($D2759,metadata!$B$2:$S$500,12,0)</f>
        <v>psocoptera</v>
      </c>
      <c r="P2759" s="0" t="str">
        <f aca="false">VLOOKUP($D2759,metadata!$B$2:$S$500,13,0)</f>
        <v>Gouldsborough</v>
      </c>
      <c r="Q2759" s="0" t="n">
        <f aca="false">VLOOKUP($D2759,metadata!$B$2:$S$500,14,0)</f>
        <v>44.5333333333333</v>
      </c>
      <c r="R2759" s="0" t="n">
        <f aca="false">VLOOKUP($D2759,metadata!$B$2:$S$500,15,0)</f>
        <v>-68.038333</v>
      </c>
      <c r="S2759" s="0" t="str">
        <f aca="false">VLOOKUP($D2759,metadata!$B$2:$S$500,16,0)</f>
        <v/>
      </c>
      <c r="T2759" s="0" t="n">
        <f aca="false">VLOOKUP($D2759,metadata!$B$2:$S$500,17,0)</f>
        <v>9</v>
      </c>
      <c r="U2759" s="0" t="str">
        <f aca="false">VLOOKUP($D2759,metadata!$B$2:$S$500,18,0)</f>
        <v/>
      </c>
      <c r="V2759" s="0" t="str">
        <f aca="false">VLOOKUP($D2759,metadata!$B$2:$Z$500,19,0)</f>
        <v/>
      </c>
      <c r="W2759" s="0" t="str">
        <f aca="false">VLOOKUP($D2759,metadata!$B$2:$Z$500,20,0)</f>
        <v/>
      </c>
      <c r="X2759" s="0" t="str">
        <f aca="false">VLOOKUP($D2759,metadata!$B$2:$Z$500,21,0)</f>
        <v/>
      </c>
      <c r="Y2759" s="0" t="str">
        <f aca="false">VLOOKUP($D2759,metadata!$B$2:$Z$500,22,0)</f>
        <v/>
      </c>
      <c r="Z2759" s="0" t="str">
        <f aca="false">VLOOKUP($D2759,metadata!$B$2:$Z$500,23,0)</f>
        <v/>
      </c>
      <c r="AA2759" s="0" t="str">
        <f aca="false">VLOOKUP($D2759,metadata!$B$2:$Z$500,24,0)</f>
        <v/>
      </c>
      <c r="AB2759" s="0" t="str">
        <f aca="false">VLOOKUP($D2759,metadata!$B$2:$Z$500,25,0)</f>
        <v/>
      </c>
      <c r="AF2759" s="0" t="str">
        <f aca="false">IF(AE2759="",V2759,AE2759)</f>
        <v/>
      </c>
    </row>
    <row r="2760" customFormat="false" ht="13.8" hidden="true" customHeight="false" outlineLevel="0" collapsed="false">
      <c r="C2760" s="0" t="n">
        <v>2770</v>
      </c>
      <c r="D2760" s="3" t="str">
        <f aca="false">VLOOKUP(C2760,$A$1:$B$500,2)</f>
        <v>62-Gouldsborough</v>
      </c>
      <c r="E2760" s="0" t="str">
        <f aca="false">VLOOKUP($D2760,metadata!$B$2:$S$500,2,0)</f>
        <v>EERTMOED, GE</v>
      </c>
      <c r="F2760" s="0" t="str">
        <f aca="false">VLOOKUP($D2760,metadata!$B$2:$S$500,3,0)</f>
        <v>EMBRYONIC DIAPAUSE IN PSOCID, PERIPSOCUS-QUADRIFASCIATUS - PHOTOPERIOD, TEMPERATURE, ONTOGENY AND GEOGRAPHIC VARIATION</v>
      </c>
      <c r="G2760" s="0" t="str">
        <f aca="false">VLOOKUP($D2760,metadata!$B$2:$S$500,4,0)</f>
        <v>10.1111/j.1365-3032.1978.tb00149.x</v>
      </c>
      <c r="H2760" s="0" t="str">
        <f aca="false">VLOOKUP($D2760,metadata!$B$2:$S$500,5,0)</f>
        <v>y-ask</v>
      </c>
      <c r="I2760" s="0" t="str">
        <f aca="false">VLOOKUP($D2760,metadata!$B$2:$S$500,6,0)</f>
        <v>a</v>
      </c>
      <c r="J2760" s="0" t="str">
        <f aca="false">VLOOKUP($D2760,metadata!$B$2:$S$500,7,0)</f>
        <v>i</v>
      </c>
      <c r="K2760" s="0" t="n">
        <f aca="false">VLOOKUP($D2760,metadata!$B$2:$S$500,8,0)</f>
        <v>15</v>
      </c>
      <c r="L2760" s="0" t="n">
        <f aca="false">VLOOKUP($D2760,metadata!$B$2:$S$500,9,0)</f>
        <v>12</v>
      </c>
      <c r="M2760" s="0" t="str">
        <f aca="false">VLOOKUP($D2760,metadata!$B$2:$S$500,10,0)</f>
        <v/>
      </c>
      <c r="N2760" s="0" t="str">
        <f aca="false">VLOOKUP($D2760,metadata!$B$2:$S$500,11,0)</f>
        <v>Peripsocus quadrifasciatus</v>
      </c>
      <c r="O2760" s="0" t="str">
        <f aca="false">VLOOKUP($D2760,metadata!$B$2:$S$500,12,0)</f>
        <v>psocoptera</v>
      </c>
      <c r="P2760" s="0" t="str">
        <f aca="false">VLOOKUP($D2760,metadata!$B$2:$S$500,13,0)</f>
        <v>Gouldsborough</v>
      </c>
      <c r="Q2760" s="0" t="n">
        <f aca="false">VLOOKUP($D2760,metadata!$B$2:$S$500,14,0)</f>
        <v>44.5333333333333</v>
      </c>
      <c r="R2760" s="0" t="n">
        <f aca="false">VLOOKUP($D2760,metadata!$B$2:$S$500,15,0)</f>
        <v>-68.038333</v>
      </c>
      <c r="S2760" s="0" t="str">
        <f aca="false">VLOOKUP($D2760,metadata!$B$2:$S$500,16,0)</f>
        <v/>
      </c>
      <c r="T2760" s="0" t="n">
        <f aca="false">VLOOKUP($D2760,metadata!$B$2:$S$500,17,0)</f>
        <v>9</v>
      </c>
      <c r="U2760" s="0" t="str">
        <f aca="false">VLOOKUP($D2760,metadata!$B$2:$S$500,18,0)</f>
        <v/>
      </c>
      <c r="V2760" s="0" t="str">
        <f aca="false">VLOOKUP($D2760,metadata!$B$2:$Z$500,19,0)</f>
        <v/>
      </c>
      <c r="W2760" s="0" t="str">
        <f aca="false">VLOOKUP($D2760,metadata!$B$2:$Z$500,20,0)</f>
        <v/>
      </c>
      <c r="X2760" s="0" t="str">
        <f aca="false">VLOOKUP($D2760,metadata!$B$2:$Z$500,21,0)</f>
        <v/>
      </c>
      <c r="Y2760" s="0" t="str">
        <f aca="false">VLOOKUP($D2760,metadata!$B$2:$Z$500,22,0)</f>
        <v/>
      </c>
      <c r="Z2760" s="0" t="str">
        <f aca="false">VLOOKUP($D2760,metadata!$B$2:$Z$500,23,0)</f>
        <v/>
      </c>
      <c r="AA2760" s="0" t="str">
        <f aca="false">VLOOKUP($D2760,metadata!$B$2:$Z$500,24,0)</f>
        <v/>
      </c>
      <c r="AB2760" s="0" t="str">
        <f aca="false">VLOOKUP($D2760,metadata!$B$2:$Z$500,25,0)</f>
        <v/>
      </c>
      <c r="AF2760" s="0" t="str">
        <f aca="false">IF(AE2760="",V2760,AE2760)</f>
        <v/>
      </c>
    </row>
    <row r="2761" customFormat="false" ht="13.8" hidden="true" customHeight="false" outlineLevel="0" collapsed="false">
      <c r="C2761" s="0" t="n">
        <v>2771</v>
      </c>
      <c r="D2761" s="3" t="str">
        <f aca="false">VLOOKUP(C2761,$A$1:$B$500,2)</f>
        <v>62-Gouldsborough</v>
      </c>
      <c r="E2761" s="0" t="str">
        <f aca="false">VLOOKUP($D2761,metadata!$B$2:$S$500,2,0)</f>
        <v>EERTMOED, GE</v>
      </c>
      <c r="F2761" s="0" t="str">
        <f aca="false">VLOOKUP($D2761,metadata!$B$2:$S$500,3,0)</f>
        <v>EMBRYONIC DIAPAUSE IN PSOCID, PERIPSOCUS-QUADRIFASCIATUS - PHOTOPERIOD, TEMPERATURE, ONTOGENY AND GEOGRAPHIC VARIATION</v>
      </c>
      <c r="G2761" s="0" t="str">
        <f aca="false">VLOOKUP($D2761,metadata!$B$2:$S$500,4,0)</f>
        <v>10.1111/j.1365-3032.1978.tb00149.x</v>
      </c>
      <c r="H2761" s="0" t="str">
        <f aca="false">VLOOKUP($D2761,metadata!$B$2:$S$500,5,0)</f>
        <v>y-ask</v>
      </c>
      <c r="I2761" s="0" t="str">
        <f aca="false">VLOOKUP($D2761,metadata!$B$2:$S$500,6,0)</f>
        <v>a</v>
      </c>
      <c r="J2761" s="0" t="str">
        <f aca="false">VLOOKUP($D2761,metadata!$B$2:$S$500,7,0)</f>
        <v>i</v>
      </c>
      <c r="K2761" s="0" t="n">
        <f aca="false">VLOOKUP($D2761,metadata!$B$2:$S$500,8,0)</f>
        <v>15</v>
      </c>
      <c r="L2761" s="0" t="n">
        <f aca="false">VLOOKUP($D2761,metadata!$B$2:$S$500,9,0)</f>
        <v>12</v>
      </c>
      <c r="M2761" s="0" t="str">
        <f aca="false">VLOOKUP($D2761,metadata!$B$2:$S$500,10,0)</f>
        <v/>
      </c>
      <c r="N2761" s="0" t="str">
        <f aca="false">VLOOKUP($D2761,metadata!$B$2:$S$500,11,0)</f>
        <v>Peripsocus quadrifasciatus</v>
      </c>
      <c r="O2761" s="0" t="str">
        <f aca="false">VLOOKUP($D2761,metadata!$B$2:$S$500,12,0)</f>
        <v>psocoptera</v>
      </c>
      <c r="P2761" s="0" t="str">
        <f aca="false">VLOOKUP($D2761,metadata!$B$2:$S$500,13,0)</f>
        <v>Gouldsborough</v>
      </c>
      <c r="Q2761" s="0" t="n">
        <f aca="false">VLOOKUP($D2761,metadata!$B$2:$S$500,14,0)</f>
        <v>44.5333333333333</v>
      </c>
      <c r="R2761" s="0" t="n">
        <f aca="false">VLOOKUP($D2761,metadata!$B$2:$S$500,15,0)</f>
        <v>-68.038333</v>
      </c>
      <c r="S2761" s="0" t="str">
        <f aca="false">VLOOKUP($D2761,metadata!$B$2:$S$500,16,0)</f>
        <v/>
      </c>
      <c r="T2761" s="0" t="n">
        <f aca="false">VLOOKUP($D2761,metadata!$B$2:$S$500,17,0)</f>
        <v>9</v>
      </c>
      <c r="U2761" s="0" t="str">
        <f aca="false">VLOOKUP($D2761,metadata!$B$2:$S$500,18,0)</f>
        <v/>
      </c>
      <c r="V2761" s="0" t="str">
        <f aca="false">VLOOKUP($D2761,metadata!$B$2:$Z$500,19,0)</f>
        <v/>
      </c>
      <c r="W2761" s="0" t="str">
        <f aca="false">VLOOKUP($D2761,metadata!$B$2:$Z$500,20,0)</f>
        <v/>
      </c>
      <c r="X2761" s="0" t="str">
        <f aca="false">VLOOKUP($D2761,metadata!$B$2:$Z$500,21,0)</f>
        <v/>
      </c>
      <c r="Y2761" s="0" t="str">
        <f aca="false">VLOOKUP($D2761,metadata!$B$2:$Z$500,22,0)</f>
        <v/>
      </c>
      <c r="Z2761" s="0" t="str">
        <f aca="false">VLOOKUP($D2761,metadata!$B$2:$Z$500,23,0)</f>
        <v/>
      </c>
      <c r="AA2761" s="0" t="str">
        <f aca="false">VLOOKUP($D2761,metadata!$B$2:$Z$500,24,0)</f>
        <v/>
      </c>
      <c r="AB2761" s="0" t="str">
        <f aca="false">VLOOKUP($D2761,metadata!$B$2:$Z$500,25,0)</f>
        <v/>
      </c>
      <c r="AF2761" s="0" t="str">
        <f aca="false">IF(AE2761="",V2761,AE2761)</f>
        <v/>
      </c>
    </row>
    <row r="2762" customFormat="false" ht="13.8" hidden="true" customHeight="false" outlineLevel="0" collapsed="false">
      <c r="C2762" s="0" t="n">
        <v>2772</v>
      </c>
      <c r="D2762" s="3" t="str">
        <f aca="false">VLOOKUP(C2762,$A$1:$B$500,2)</f>
        <v>62-Gouldsborough</v>
      </c>
      <c r="E2762" s="0" t="str">
        <f aca="false">VLOOKUP($D2762,metadata!$B$2:$S$500,2,0)</f>
        <v>EERTMOED, GE</v>
      </c>
      <c r="F2762" s="0" t="str">
        <f aca="false">VLOOKUP($D2762,metadata!$B$2:$S$500,3,0)</f>
        <v>EMBRYONIC DIAPAUSE IN PSOCID, PERIPSOCUS-QUADRIFASCIATUS - PHOTOPERIOD, TEMPERATURE, ONTOGENY AND GEOGRAPHIC VARIATION</v>
      </c>
      <c r="G2762" s="0" t="str">
        <f aca="false">VLOOKUP($D2762,metadata!$B$2:$S$500,4,0)</f>
        <v>10.1111/j.1365-3032.1978.tb00149.x</v>
      </c>
      <c r="H2762" s="0" t="str">
        <f aca="false">VLOOKUP($D2762,metadata!$B$2:$S$500,5,0)</f>
        <v>y-ask</v>
      </c>
      <c r="I2762" s="0" t="str">
        <f aca="false">VLOOKUP($D2762,metadata!$B$2:$S$500,6,0)</f>
        <v>a</v>
      </c>
      <c r="J2762" s="0" t="str">
        <f aca="false">VLOOKUP($D2762,metadata!$B$2:$S$500,7,0)</f>
        <v>i</v>
      </c>
      <c r="K2762" s="0" t="n">
        <f aca="false">VLOOKUP($D2762,metadata!$B$2:$S$500,8,0)</f>
        <v>15</v>
      </c>
      <c r="L2762" s="0" t="n">
        <f aca="false">VLOOKUP($D2762,metadata!$B$2:$S$500,9,0)</f>
        <v>12</v>
      </c>
      <c r="M2762" s="0" t="str">
        <f aca="false">VLOOKUP($D2762,metadata!$B$2:$S$500,10,0)</f>
        <v/>
      </c>
      <c r="N2762" s="0" t="str">
        <f aca="false">VLOOKUP($D2762,metadata!$B$2:$S$500,11,0)</f>
        <v>Peripsocus quadrifasciatus</v>
      </c>
      <c r="O2762" s="0" t="str">
        <f aca="false">VLOOKUP($D2762,metadata!$B$2:$S$500,12,0)</f>
        <v>psocoptera</v>
      </c>
      <c r="P2762" s="0" t="str">
        <f aca="false">VLOOKUP($D2762,metadata!$B$2:$S$500,13,0)</f>
        <v>Gouldsborough</v>
      </c>
      <c r="Q2762" s="0" t="n">
        <f aca="false">VLOOKUP($D2762,metadata!$B$2:$S$500,14,0)</f>
        <v>44.5333333333333</v>
      </c>
      <c r="R2762" s="0" t="n">
        <f aca="false">VLOOKUP($D2762,metadata!$B$2:$S$500,15,0)</f>
        <v>-68.038333</v>
      </c>
      <c r="S2762" s="0" t="str">
        <f aca="false">VLOOKUP($D2762,metadata!$B$2:$S$500,16,0)</f>
        <v/>
      </c>
      <c r="T2762" s="0" t="n">
        <f aca="false">VLOOKUP($D2762,metadata!$B$2:$S$500,17,0)</f>
        <v>9</v>
      </c>
      <c r="U2762" s="0" t="str">
        <f aca="false">VLOOKUP($D2762,metadata!$B$2:$S$500,18,0)</f>
        <v/>
      </c>
      <c r="V2762" s="0" t="str">
        <f aca="false">VLOOKUP($D2762,metadata!$B$2:$Z$500,19,0)</f>
        <v/>
      </c>
      <c r="W2762" s="0" t="str">
        <f aca="false">VLOOKUP($D2762,metadata!$B$2:$Z$500,20,0)</f>
        <v/>
      </c>
      <c r="X2762" s="0" t="str">
        <f aca="false">VLOOKUP($D2762,metadata!$B$2:$Z$500,21,0)</f>
        <v/>
      </c>
      <c r="Y2762" s="0" t="str">
        <f aca="false">VLOOKUP($D2762,metadata!$B$2:$Z$500,22,0)</f>
        <v/>
      </c>
      <c r="Z2762" s="0" t="str">
        <f aca="false">VLOOKUP($D2762,metadata!$B$2:$Z$500,23,0)</f>
        <v/>
      </c>
      <c r="AA2762" s="0" t="str">
        <f aca="false">VLOOKUP($D2762,metadata!$B$2:$Z$500,24,0)</f>
        <v/>
      </c>
      <c r="AB2762" s="0" t="str">
        <f aca="false">VLOOKUP($D2762,metadata!$B$2:$Z$500,25,0)</f>
        <v/>
      </c>
      <c r="AF2762" s="0" t="str">
        <f aca="false">IF(AE2762="",V2762,AE2762)</f>
        <v/>
      </c>
    </row>
    <row r="2763" customFormat="false" ht="13.8" hidden="true" customHeight="false" outlineLevel="0" collapsed="false">
      <c r="C2763" s="0" t="n">
        <v>2773</v>
      </c>
      <c r="D2763" s="3" t="str">
        <f aca="false">VLOOKUP(C2763,$A$1:$B$500,2)</f>
        <v>62-Gouldsborough</v>
      </c>
      <c r="E2763" s="0" t="str">
        <f aca="false">VLOOKUP($D2763,metadata!$B$2:$S$500,2,0)</f>
        <v>EERTMOED, GE</v>
      </c>
      <c r="F2763" s="0" t="str">
        <f aca="false">VLOOKUP($D2763,metadata!$B$2:$S$500,3,0)</f>
        <v>EMBRYONIC DIAPAUSE IN PSOCID, PERIPSOCUS-QUADRIFASCIATUS - PHOTOPERIOD, TEMPERATURE, ONTOGENY AND GEOGRAPHIC VARIATION</v>
      </c>
      <c r="G2763" s="0" t="str">
        <f aca="false">VLOOKUP($D2763,metadata!$B$2:$S$500,4,0)</f>
        <v>10.1111/j.1365-3032.1978.tb00149.x</v>
      </c>
      <c r="H2763" s="0" t="str">
        <f aca="false">VLOOKUP($D2763,metadata!$B$2:$S$500,5,0)</f>
        <v>y-ask</v>
      </c>
      <c r="I2763" s="0" t="str">
        <f aca="false">VLOOKUP($D2763,metadata!$B$2:$S$500,6,0)</f>
        <v>a</v>
      </c>
      <c r="J2763" s="0" t="str">
        <f aca="false">VLOOKUP($D2763,metadata!$B$2:$S$500,7,0)</f>
        <v>i</v>
      </c>
      <c r="K2763" s="0" t="n">
        <f aca="false">VLOOKUP($D2763,metadata!$B$2:$S$500,8,0)</f>
        <v>15</v>
      </c>
      <c r="L2763" s="0" t="n">
        <f aca="false">VLOOKUP($D2763,metadata!$B$2:$S$500,9,0)</f>
        <v>12</v>
      </c>
      <c r="M2763" s="0" t="str">
        <f aca="false">VLOOKUP($D2763,metadata!$B$2:$S$500,10,0)</f>
        <v/>
      </c>
      <c r="N2763" s="0" t="str">
        <f aca="false">VLOOKUP($D2763,metadata!$B$2:$S$500,11,0)</f>
        <v>Peripsocus quadrifasciatus</v>
      </c>
      <c r="O2763" s="0" t="str">
        <f aca="false">VLOOKUP($D2763,metadata!$B$2:$S$500,12,0)</f>
        <v>psocoptera</v>
      </c>
      <c r="P2763" s="0" t="str">
        <f aca="false">VLOOKUP($D2763,metadata!$B$2:$S$500,13,0)</f>
        <v>Gouldsborough</v>
      </c>
      <c r="Q2763" s="0" t="n">
        <f aca="false">VLOOKUP($D2763,metadata!$B$2:$S$500,14,0)</f>
        <v>44.5333333333333</v>
      </c>
      <c r="R2763" s="0" t="n">
        <f aca="false">VLOOKUP($D2763,metadata!$B$2:$S$500,15,0)</f>
        <v>-68.038333</v>
      </c>
      <c r="S2763" s="0" t="str">
        <f aca="false">VLOOKUP($D2763,metadata!$B$2:$S$500,16,0)</f>
        <v/>
      </c>
      <c r="T2763" s="0" t="n">
        <f aca="false">VLOOKUP($D2763,metadata!$B$2:$S$500,17,0)</f>
        <v>9</v>
      </c>
      <c r="U2763" s="0" t="str">
        <f aca="false">VLOOKUP($D2763,metadata!$B$2:$S$500,18,0)</f>
        <v/>
      </c>
      <c r="V2763" s="0" t="str">
        <f aca="false">VLOOKUP($D2763,metadata!$B$2:$Z$500,19,0)</f>
        <v/>
      </c>
      <c r="W2763" s="0" t="str">
        <f aca="false">VLOOKUP($D2763,metadata!$B$2:$Z$500,20,0)</f>
        <v/>
      </c>
      <c r="X2763" s="0" t="str">
        <f aca="false">VLOOKUP($D2763,metadata!$B$2:$Z$500,21,0)</f>
        <v/>
      </c>
      <c r="Y2763" s="0" t="str">
        <f aca="false">VLOOKUP($D2763,metadata!$B$2:$Z$500,22,0)</f>
        <v/>
      </c>
      <c r="Z2763" s="0" t="str">
        <f aca="false">VLOOKUP($D2763,metadata!$B$2:$Z$500,23,0)</f>
        <v/>
      </c>
      <c r="AA2763" s="0" t="str">
        <f aca="false">VLOOKUP($D2763,metadata!$B$2:$Z$500,24,0)</f>
        <v/>
      </c>
      <c r="AB2763" s="0" t="str">
        <f aca="false">VLOOKUP($D2763,metadata!$B$2:$Z$500,25,0)</f>
        <v/>
      </c>
      <c r="AF2763" s="0" t="str">
        <f aca="false">IF(AE2763="",V2763,AE2763)</f>
        <v/>
      </c>
    </row>
    <row r="2764" customFormat="false" ht="13.8" hidden="true" customHeight="false" outlineLevel="0" collapsed="false">
      <c r="C2764" s="0" t="n">
        <v>2774</v>
      </c>
      <c r="D2764" s="3" t="str">
        <f aca="false">VLOOKUP(C2764,$A$1:$B$500,2)</f>
        <v>62-Gouldsborough</v>
      </c>
      <c r="E2764" s="0" t="str">
        <f aca="false">VLOOKUP($D2764,metadata!$B$2:$S$500,2,0)</f>
        <v>EERTMOED, GE</v>
      </c>
      <c r="F2764" s="0" t="str">
        <f aca="false">VLOOKUP($D2764,metadata!$B$2:$S$500,3,0)</f>
        <v>EMBRYONIC DIAPAUSE IN PSOCID, PERIPSOCUS-QUADRIFASCIATUS - PHOTOPERIOD, TEMPERATURE, ONTOGENY AND GEOGRAPHIC VARIATION</v>
      </c>
      <c r="G2764" s="0" t="str">
        <f aca="false">VLOOKUP($D2764,metadata!$B$2:$S$500,4,0)</f>
        <v>10.1111/j.1365-3032.1978.tb00149.x</v>
      </c>
      <c r="H2764" s="0" t="str">
        <f aca="false">VLOOKUP($D2764,metadata!$B$2:$S$500,5,0)</f>
        <v>y-ask</v>
      </c>
      <c r="I2764" s="0" t="str">
        <f aca="false">VLOOKUP($D2764,metadata!$B$2:$S$500,6,0)</f>
        <v>a</v>
      </c>
      <c r="J2764" s="0" t="str">
        <f aca="false">VLOOKUP($D2764,metadata!$B$2:$S$500,7,0)</f>
        <v>i</v>
      </c>
      <c r="K2764" s="0" t="n">
        <f aca="false">VLOOKUP($D2764,metadata!$B$2:$S$500,8,0)</f>
        <v>15</v>
      </c>
      <c r="L2764" s="0" t="n">
        <f aca="false">VLOOKUP($D2764,metadata!$B$2:$S$500,9,0)</f>
        <v>12</v>
      </c>
      <c r="M2764" s="0" t="str">
        <f aca="false">VLOOKUP($D2764,metadata!$B$2:$S$500,10,0)</f>
        <v/>
      </c>
      <c r="N2764" s="0" t="str">
        <f aca="false">VLOOKUP($D2764,metadata!$B$2:$S$500,11,0)</f>
        <v>Peripsocus quadrifasciatus</v>
      </c>
      <c r="O2764" s="0" t="str">
        <f aca="false">VLOOKUP($D2764,metadata!$B$2:$S$500,12,0)</f>
        <v>psocoptera</v>
      </c>
      <c r="P2764" s="0" t="str">
        <f aca="false">VLOOKUP($D2764,metadata!$B$2:$S$500,13,0)</f>
        <v>Gouldsborough</v>
      </c>
      <c r="Q2764" s="0" t="n">
        <f aca="false">VLOOKUP($D2764,metadata!$B$2:$S$500,14,0)</f>
        <v>44.5333333333333</v>
      </c>
      <c r="R2764" s="0" t="n">
        <f aca="false">VLOOKUP($D2764,metadata!$B$2:$S$500,15,0)</f>
        <v>-68.038333</v>
      </c>
      <c r="S2764" s="0" t="str">
        <f aca="false">VLOOKUP($D2764,metadata!$B$2:$S$500,16,0)</f>
        <v/>
      </c>
      <c r="T2764" s="0" t="n">
        <f aca="false">VLOOKUP($D2764,metadata!$B$2:$S$500,17,0)</f>
        <v>9</v>
      </c>
      <c r="U2764" s="0" t="str">
        <f aca="false">VLOOKUP($D2764,metadata!$B$2:$S$500,18,0)</f>
        <v/>
      </c>
      <c r="V2764" s="0" t="str">
        <f aca="false">VLOOKUP($D2764,metadata!$B$2:$Z$500,19,0)</f>
        <v/>
      </c>
      <c r="W2764" s="0" t="str">
        <f aca="false">VLOOKUP($D2764,metadata!$B$2:$Z$500,20,0)</f>
        <v/>
      </c>
      <c r="X2764" s="0" t="str">
        <f aca="false">VLOOKUP($D2764,metadata!$B$2:$Z$500,21,0)</f>
        <v/>
      </c>
      <c r="Y2764" s="0" t="str">
        <f aca="false">VLOOKUP($D2764,metadata!$B$2:$Z$500,22,0)</f>
        <v/>
      </c>
      <c r="Z2764" s="0" t="str">
        <f aca="false">VLOOKUP($D2764,metadata!$B$2:$Z$500,23,0)</f>
        <v/>
      </c>
      <c r="AA2764" s="0" t="str">
        <f aca="false">VLOOKUP($D2764,metadata!$B$2:$Z$500,24,0)</f>
        <v/>
      </c>
      <c r="AB2764" s="0" t="str">
        <f aca="false">VLOOKUP($D2764,metadata!$B$2:$Z$500,25,0)</f>
        <v/>
      </c>
      <c r="AF2764" s="0" t="str">
        <f aca="false">IF(AE2764="",V2764,AE2764)</f>
        <v/>
      </c>
    </row>
    <row r="2765" customFormat="false" ht="13.8" hidden="true" customHeight="false" outlineLevel="0" collapsed="false">
      <c r="C2765" s="0" t="n">
        <v>2775</v>
      </c>
      <c r="D2765" s="3" t="str">
        <f aca="false">VLOOKUP(C2765,$A$1:$B$500,2)</f>
        <v>62-Gouldsborough</v>
      </c>
      <c r="E2765" s="0" t="str">
        <f aca="false">VLOOKUP($D2765,metadata!$B$2:$S$500,2,0)</f>
        <v>EERTMOED, GE</v>
      </c>
      <c r="F2765" s="0" t="str">
        <f aca="false">VLOOKUP($D2765,metadata!$B$2:$S$500,3,0)</f>
        <v>EMBRYONIC DIAPAUSE IN PSOCID, PERIPSOCUS-QUADRIFASCIATUS - PHOTOPERIOD, TEMPERATURE, ONTOGENY AND GEOGRAPHIC VARIATION</v>
      </c>
      <c r="G2765" s="0" t="str">
        <f aca="false">VLOOKUP($D2765,metadata!$B$2:$S$500,4,0)</f>
        <v>10.1111/j.1365-3032.1978.tb00149.x</v>
      </c>
      <c r="H2765" s="0" t="str">
        <f aca="false">VLOOKUP($D2765,metadata!$B$2:$S$500,5,0)</f>
        <v>y-ask</v>
      </c>
      <c r="I2765" s="0" t="str">
        <f aca="false">VLOOKUP($D2765,metadata!$B$2:$S$500,6,0)</f>
        <v>a</v>
      </c>
      <c r="J2765" s="0" t="str">
        <f aca="false">VLOOKUP($D2765,metadata!$B$2:$S$500,7,0)</f>
        <v>i</v>
      </c>
      <c r="K2765" s="0" t="n">
        <f aca="false">VLOOKUP($D2765,metadata!$B$2:$S$500,8,0)</f>
        <v>15</v>
      </c>
      <c r="L2765" s="0" t="n">
        <f aca="false">VLOOKUP($D2765,metadata!$B$2:$S$500,9,0)</f>
        <v>12</v>
      </c>
      <c r="M2765" s="0" t="str">
        <f aca="false">VLOOKUP($D2765,metadata!$B$2:$S$500,10,0)</f>
        <v/>
      </c>
      <c r="N2765" s="0" t="str">
        <f aca="false">VLOOKUP($D2765,metadata!$B$2:$S$500,11,0)</f>
        <v>Peripsocus quadrifasciatus</v>
      </c>
      <c r="O2765" s="0" t="str">
        <f aca="false">VLOOKUP($D2765,metadata!$B$2:$S$500,12,0)</f>
        <v>psocoptera</v>
      </c>
      <c r="P2765" s="0" t="str">
        <f aca="false">VLOOKUP($D2765,metadata!$B$2:$S$500,13,0)</f>
        <v>Gouldsborough</v>
      </c>
      <c r="Q2765" s="0" t="n">
        <f aca="false">VLOOKUP($D2765,metadata!$B$2:$S$500,14,0)</f>
        <v>44.5333333333333</v>
      </c>
      <c r="R2765" s="0" t="n">
        <f aca="false">VLOOKUP($D2765,metadata!$B$2:$S$500,15,0)</f>
        <v>-68.038333</v>
      </c>
      <c r="S2765" s="0" t="str">
        <f aca="false">VLOOKUP($D2765,metadata!$B$2:$S$500,16,0)</f>
        <v/>
      </c>
      <c r="T2765" s="0" t="n">
        <f aca="false">VLOOKUP($D2765,metadata!$B$2:$S$500,17,0)</f>
        <v>9</v>
      </c>
      <c r="U2765" s="0" t="str">
        <f aca="false">VLOOKUP($D2765,metadata!$B$2:$S$500,18,0)</f>
        <v/>
      </c>
      <c r="V2765" s="0" t="str">
        <f aca="false">VLOOKUP($D2765,metadata!$B$2:$Z$500,19,0)</f>
        <v/>
      </c>
      <c r="W2765" s="0" t="str">
        <f aca="false">VLOOKUP($D2765,metadata!$B$2:$Z$500,20,0)</f>
        <v/>
      </c>
      <c r="X2765" s="0" t="str">
        <f aca="false">VLOOKUP($D2765,metadata!$B$2:$Z$500,21,0)</f>
        <v/>
      </c>
      <c r="Y2765" s="0" t="str">
        <f aca="false">VLOOKUP($D2765,metadata!$B$2:$Z$500,22,0)</f>
        <v/>
      </c>
      <c r="Z2765" s="0" t="str">
        <f aca="false">VLOOKUP($D2765,metadata!$B$2:$Z$500,23,0)</f>
        <v/>
      </c>
      <c r="AA2765" s="0" t="str">
        <f aca="false">VLOOKUP($D2765,metadata!$B$2:$Z$500,24,0)</f>
        <v/>
      </c>
      <c r="AB2765" s="0" t="str">
        <f aca="false">VLOOKUP($D2765,metadata!$B$2:$Z$500,25,0)</f>
        <v/>
      </c>
      <c r="AF2765" s="0" t="str">
        <f aca="false">IF(AE2765="",V2765,AE2765)</f>
        <v/>
      </c>
    </row>
    <row r="2766" customFormat="false" ht="13.8" hidden="true" customHeight="false" outlineLevel="0" collapsed="false">
      <c r="C2766" s="0" t="n">
        <v>2776</v>
      </c>
      <c r="D2766" s="3" t="str">
        <f aca="false">VLOOKUP(C2766,$A$1:$B$500,2)</f>
        <v>62-Gouldsborough</v>
      </c>
      <c r="E2766" s="0" t="str">
        <f aca="false">VLOOKUP($D2766,metadata!$B$2:$S$500,2,0)</f>
        <v>EERTMOED, GE</v>
      </c>
      <c r="F2766" s="0" t="str">
        <f aca="false">VLOOKUP($D2766,metadata!$B$2:$S$500,3,0)</f>
        <v>EMBRYONIC DIAPAUSE IN PSOCID, PERIPSOCUS-QUADRIFASCIATUS - PHOTOPERIOD, TEMPERATURE, ONTOGENY AND GEOGRAPHIC VARIATION</v>
      </c>
      <c r="G2766" s="0" t="str">
        <f aca="false">VLOOKUP($D2766,metadata!$B$2:$S$500,4,0)</f>
        <v>10.1111/j.1365-3032.1978.tb00149.x</v>
      </c>
      <c r="H2766" s="0" t="str">
        <f aca="false">VLOOKUP($D2766,metadata!$B$2:$S$500,5,0)</f>
        <v>y-ask</v>
      </c>
      <c r="I2766" s="0" t="str">
        <f aca="false">VLOOKUP($D2766,metadata!$B$2:$S$500,6,0)</f>
        <v>a</v>
      </c>
      <c r="J2766" s="0" t="str">
        <f aca="false">VLOOKUP($D2766,metadata!$B$2:$S$500,7,0)</f>
        <v>i</v>
      </c>
      <c r="K2766" s="0" t="n">
        <f aca="false">VLOOKUP($D2766,metadata!$B$2:$S$500,8,0)</f>
        <v>15</v>
      </c>
      <c r="L2766" s="0" t="n">
        <f aca="false">VLOOKUP($D2766,metadata!$B$2:$S$500,9,0)</f>
        <v>12</v>
      </c>
      <c r="M2766" s="0" t="str">
        <f aca="false">VLOOKUP($D2766,metadata!$B$2:$S$500,10,0)</f>
        <v/>
      </c>
      <c r="N2766" s="0" t="str">
        <f aca="false">VLOOKUP($D2766,metadata!$B$2:$S$500,11,0)</f>
        <v>Peripsocus quadrifasciatus</v>
      </c>
      <c r="O2766" s="0" t="str">
        <f aca="false">VLOOKUP($D2766,metadata!$B$2:$S$500,12,0)</f>
        <v>psocoptera</v>
      </c>
      <c r="P2766" s="0" t="str">
        <f aca="false">VLOOKUP($D2766,metadata!$B$2:$S$500,13,0)</f>
        <v>Gouldsborough</v>
      </c>
      <c r="Q2766" s="0" t="n">
        <f aca="false">VLOOKUP($D2766,metadata!$B$2:$S$500,14,0)</f>
        <v>44.5333333333333</v>
      </c>
      <c r="R2766" s="0" t="n">
        <f aca="false">VLOOKUP($D2766,metadata!$B$2:$S$500,15,0)</f>
        <v>-68.038333</v>
      </c>
      <c r="S2766" s="0" t="str">
        <f aca="false">VLOOKUP($D2766,metadata!$B$2:$S$500,16,0)</f>
        <v/>
      </c>
      <c r="T2766" s="0" t="n">
        <f aca="false">VLOOKUP($D2766,metadata!$B$2:$S$500,17,0)</f>
        <v>9</v>
      </c>
      <c r="U2766" s="0" t="str">
        <f aca="false">VLOOKUP($D2766,metadata!$B$2:$S$500,18,0)</f>
        <v/>
      </c>
      <c r="V2766" s="0" t="str">
        <f aca="false">VLOOKUP($D2766,metadata!$B$2:$Z$500,19,0)</f>
        <v/>
      </c>
      <c r="W2766" s="0" t="str">
        <f aca="false">VLOOKUP($D2766,metadata!$B$2:$Z$500,20,0)</f>
        <v/>
      </c>
      <c r="X2766" s="0" t="str">
        <f aca="false">VLOOKUP($D2766,metadata!$B$2:$Z$500,21,0)</f>
        <v/>
      </c>
      <c r="Y2766" s="0" t="str">
        <f aca="false">VLOOKUP($D2766,metadata!$B$2:$Z$500,22,0)</f>
        <v/>
      </c>
      <c r="Z2766" s="0" t="str">
        <f aca="false">VLOOKUP($D2766,metadata!$B$2:$Z$500,23,0)</f>
        <v/>
      </c>
      <c r="AA2766" s="0" t="str">
        <f aca="false">VLOOKUP($D2766,metadata!$B$2:$Z$500,24,0)</f>
        <v/>
      </c>
      <c r="AB2766" s="0" t="str">
        <f aca="false">VLOOKUP($D2766,metadata!$B$2:$Z$500,25,0)</f>
        <v/>
      </c>
      <c r="AF2766" s="0" t="str">
        <f aca="false">IF(AE2766="",V2766,AE2766)</f>
        <v/>
      </c>
    </row>
    <row r="2767" customFormat="false" ht="13.8" hidden="true" customHeight="false" outlineLevel="0" collapsed="false">
      <c r="C2767" s="0" t="n">
        <v>2777</v>
      </c>
      <c r="D2767" s="3" t="str">
        <f aca="false">VLOOKUP(C2767,$A$1:$B$500,2)</f>
        <v>62-Ellsworth</v>
      </c>
      <c r="E2767" s="0" t="str">
        <f aca="false">VLOOKUP($D2767,metadata!$B$2:$S$500,2,0)</f>
        <v>EERTMOED, GE</v>
      </c>
      <c r="F2767" s="0" t="str">
        <f aca="false">VLOOKUP($D2767,metadata!$B$2:$S$500,3,0)</f>
        <v>EMBRYONIC DIAPAUSE IN PSOCID, PERIPSOCUS-QUADRIFASCIATUS - PHOTOPERIOD, TEMPERATURE, ONTOGENY AND GEOGRAPHIC VARIATION</v>
      </c>
      <c r="G2767" s="0" t="str">
        <f aca="false">VLOOKUP($D2767,metadata!$B$2:$S$500,4,0)</f>
        <v>10.1111/j.1365-3032.1978.tb00149.x</v>
      </c>
      <c r="H2767" s="0" t="str">
        <f aca="false">VLOOKUP($D2767,metadata!$B$2:$S$500,5,0)</f>
        <v>y-ask</v>
      </c>
      <c r="I2767" s="0" t="str">
        <f aca="false">VLOOKUP($D2767,metadata!$B$2:$S$500,6,0)</f>
        <v>a</v>
      </c>
      <c r="J2767" s="0" t="str">
        <f aca="false">VLOOKUP($D2767,metadata!$B$2:$S$500,7,0)</f>
        <v>i</v>
      </c>
      <c r="K2767" s="0" t="n">
        <f aca="false">VLOOKUP($D2767,metadata!$B$2:$S$500,8,0)</f>
        <v>15</v>
      </c>
      <c r="L2767" s="0" t="n">
        <f aca="false">VLOOKUP($D2767,metadata!$B$2:$S$500,9,0)</f>
        <v>12</v>
      </c>
      <c r="M2767" s="0" t="str">
        <f aca="false">VLOOKUP($D2767,metadata!$B$2:$S$500,10,0)</f>
        <v/>
      </c>
      <c r="N2767" s="0" t="str">
        <f aca="false">VLOOKUP($D2767,metadata!$B$2:$S$500,11,0)</f>
        <v>Peripsocus quadrifasciatus</v>
      </c>
      <c r="O2767" s="0" t="str">
        <f aca="false">VLOOKUP($D2767,metadata!$B$2:$S$500,12,0)</f>
        <v>psocoptera</v>
      </c>
      <c r="P2767" s="0" t="str">
        <f aca="false">VLOOKUP($D2767,metadata!$B$2:$S$500,13,0)</f>
        <v>Ellsworth</v>
      </c>
      <c r="Q2767" s="0" t="n">
        <f aca="false">VLOOKUP($D2767,metadata!$B$2:$S$500,14,0)</f>
        <v>44.5333333333333</v>
      </c>
      <c r="R2767" s="0" t="n">
        <f aca="false">VLOOKUP($D2767,metadata!$B$2:$S$500,15,0)</f>
        <v>-68.476111</v>
      </c>
      <c r="S2767" s="0" t="str">
        <f aca="false">VLOOKUP($D2767,metadata!$B$2:$S$500,16,0)</f>
        <v/>
      </c>
      <c r="T2767" s="0" t="n">
        <f aca="false">VLOOKUP($D2767,metadata!$B$2:$S$500,17,0)</f>
        <v>34</v>
      </c>
      <c r="U2767" s="0" t="str">
        <f aca="false">VLOOKUP($D2767,metadata!$B$2:$S$500,18,0)</f>
        <v/>
      </c>
      <c r="V2767" s="0" t="str">
        <f aca="false">VLOOKUP($D2767,metadata!$B$2:$Z$500,19,0)</f>
        <v/>
      </c>
      <c r="W2767" s="0" t="str">
        <f aca="false">VLOOKUP($D2767,metadata!$B$2:$Z$500,20,0)</f>
        <v/>
      </c>
      <c r="X2767" s="0" t="str">
        <f aca="false">VLOOKUP($D2767,metadata!$B$2:$Z$500,21,0)</f>
        <v/>
      </c>
      <c r="Y2767" s="0" t="str">
        <f aca="false">VLOOKUP($D2767,metadata!$B$2:$Z$500,22,0)</f>
        <v/>
      </c>
      <c r="Z2767" s="0" t="str">
        <f aca="false">VLOOKUP($D2767,metadata!$B$2:$Z$500,23,0)</f>
        <v/>
      </c>
      <c r="AA2767" s="0" t="str">
        <f aca="false">VLOOKUP($D2767,metadata!$B$2:$Z$500,24,0)</f>
        <v/>
      </c>
      <c r="AB2767" s="0" t="str">
        <f aca="false">VLOOKUP($D2767,metadata!$B$2:$Z$500,25,0)</f>
        <v/>
      </c>
      <c r="AF2767" s="0" t="str">
        <f aca="false">IF(AE2767="",V2767,AE2767)</f>
        <v/>
      </c>
    </row>
    <row r="2768" customFormat="false" ht="13.8" hidden="true" customHeight="false" outlineLevel="0" collapsed="false">
      <c r="C2768" s="0" t="n">
        <v>2778</v>
      </c>
      <c r="D2768" s="3" t="str">
        <f aca="false">VLOOKUP(C2768,$A$1:$B$500,2)</f>
        <v>62-Ellsworth</v>
      </c>
      <c r="E2768" s="0" t="str">
        <f aca="false">VLOOKUP($D2768,metadata!$B$2:$S$500,2,0)</f>
        <v>EERTMOED, GE</v>
      </c>
      <c r="F2768" s="0" t="str">
        <f aca="false">VLOOKUP($D2768,metadata!$B$2:$S$500,3,0)</f>
        <v>EMBRYONIC DIAPAUSE IN PSOCID, PERIPSOCUS-QUADRIFASCIATUS - PHOTOPERIOD, TEMPERATURE, ONTOGENY AND GEOGRAPHIC VARIATION</v>
      </c>
      <c r="G2768" s="0" t="str">
        <f aca="false">VLOOKUP($D2768,metadata!$B$2:$S$500,4,0)</f>
        <v>10.1111/j.1365-3032.1978.tb00149.x</v>
      </c>
      <c r="H2768" s="0" t="str">
        <f aca="false">VLOOKUP($D2768,metadata!$B$2:$S$500,5,0)</f>
        <v>y-ask</v>
      </c>
      <c r="I2768" s="0" t="str">
        <f aca="false">VLOOKUP($D2768,metadata!$B$2:$S$500,6,0)</f>
        <v>a</v>
      </c>
      <c r="J2768" s="0" t="str">
        <f aca="false">VLOOKUP($D2768,metadata!$B$2:$S$500,7,0)</f>
        <v>i</v>
      </c>
      <c r="K2768" s="0" t="n">
        <f aca="false">VLOOKUP($D2768,metadata!$B$2:$S$500,8,0)</f>
        <v>15</v>
      </c>
      <c r="L2768" s="0" t="n">
        <f aca="false">VLOOKUP($D2768,metadata!$B$2:$S$500,9,0)</f>
        <v>12</v>
      </c>
      <c r="M2768" s="0" t="str">
        <f aca="false">VLOOKUP($D2768,metadata!$B$2:$S$500,10,0)</f>
        <v/>
      </c>
      <c r="N2768" s="0" t="str">
        <f aca="false">VLOOKUP($D2768,metadata!$B$2:$S$500,11,0)</f>
        <v>Peripsocus quadrifasciatus</v>
      </c>
      <c r="O2768" s="0" t="str">
        <f aca="false">VLOOKUP($D2768,metadata!$B$2:$S$500,12,0)</f>
        <v>psocoptera</v>
      </c>
      <c r="P2768" s="0" t="str">
        <f aca="false">VLOOKUP($D2768,metadata!$B$2:$S$500,13,0)</f>
        <v>Ellsworth</v>
      </c>
      <c r="Q2768" s="0" t="n">
        <f aca="false">VLOOKUP($D2768,metadata!$B$2:$S$500,14,0)</f>
        <v>44.5333333333333</v>
      </c>
      <c r="R2768" s="0" t="n">
        <f aca="false">VLOOKUP($D2768,metadata!$B$2:$S$500,15,0)</f>
        <v>-68.476111</v>
      </c>
      <c r="S2768" s="0" t="str">
        <f aca="false">VLOOKUP($D2768,metadata!$B$2:$S$500,16,0)</f>
        <v/>
      </c>
      <c r="T2768" s="0" t="n">
        <f aca="false">VLOOKUP($D2768,metadata!$B$2:$S$500,17,0)</f>
        <v>34</v>
      </c>
      <c r="U2768" s="0" t="str">
        <f aca="false">VLOOKUP($D2768,metadata!$B$2:$S$500,18,0)</f>
        <v/>
      </c>
      <c r="V2768" s="0" t="str">
        <f aca="false">VLOOKUP($D2768,metadata!$B$2:$Z$500,19,0)</f>
        <v/>
      </c>
      <c r="W2768" s="0" t="str">
        <f aca="false">VLOOKUP($D2768,metadata!$B$2:$Z$500,20,0)</f>
        <v/>
      </c>
      <c r="X2768" s="0" t="str">
        <f aca="false">VLOOKUP($D2768,metadata!$B$2:$Z$500,21,0)</f>
        <v/>
      </c>
      <c r="Y2768" s="0" t="str">
        <f aca="false">VLOOKUP($D2768,metadata!$B$2:$Z$500,22,0)</f>
        <v/>
      </c>
      <c r="Z2768" s="0" t="str">
        <f aca="false">VLOOKUP($D2768,metadata!$B$2:$Z$500,23,0)</f>
        <v/>
      </c>
      <c r="AA2768" s="0" t="str">
        <f aca="false">VLOOKUP($D2768,metadata!$B$2:$Z$500,24,0)</f>
        <v/>
      </c>
      <c r="AB2768" s="0" t="str">
        <f aca="false">VLOOKUP($D2768,metadata!$B$2:$Z$500,25,0)</f>
        <v/>
      </c>
      <c r="AF2768" s="0" t="str">
        <f aca="false">IF(AE2768="",V2768,AE2768)</f>
        <v/>
      </c>
    </row>
    <row r="2769" customFormat="false" ht="13.8" hidden="true" customHeight="false" outlineLevel="0" collapsed="false">
      <c r="C2769" s="0" t="n">
        <v>2779</v>
      </c>
      <c r="D2769" s="3" t="str">
        <f aca="false">VLOOKUP(C2769,$A$1:$B$500,2)</f>
        <v>62-Ellsworth</v>
      </c>
      <c r="E2769" s="0" t="str">
        <f aca="false">VLOOKUP($D2769,metadata!$B$2:$S$500,2,0)</f>
        <v>EERTMOED, GE</v>
      </c>
      <c r="F2769" s="0" t="str">
        <f aca="false">VLOOKUP($D2769,metadata!$B$2:$S$500,3,0)</f>
        <v>EMBRYONIC DIAPAUSE IN PSOCID, PERIPSOCUS-QUADRIFASCIATUS - PHOTOPERIOD, TEMPERATURE, ONTOGENY AND GEOGRAPHIC VARIATION</v>
      </c>
      <c r="G2769" s="0" t="str">
        <f aca="false">VLOOKUP($D2769,metadata!$B$2:$S$500,4,0)</f>
        <v>10.1111/j.1365-3032.1978.tb00149.x</v>
      </c>
      <c r="H2769" s="0" t="str">
        <f aca="false">VLOOKUP($D2769,metadata!$B$2:$S$500,5,0)</f>
        <v>y-ask</v>
      </c>
      <c r="I2769" s="0" t="str">
        <f aca="false">VLOOKUP($D2769,metadata!$B$2:$S$500,6,0)</f>
        <v>a</v>
      </c>
      <c r="J2769" s="0" t="str">
        <f aca="false">VLOOKUP($D2769,metadata!$B$2:$S$500,7,0)</f>
        <v>i</v>
      </c>
      <c r="K2769" s="0" t="n">
        <f aca="false">VLOOKUP($D2769,metadata!$B$2:$S$500,8,0)</f>
        <v>15</v>
      </c>
      <c r="L2769" s="0" t="n">
        <f aca="false">VLOOKUP($D2769,metadata!$B$2:$S$500,9,0)</f>
        <v>12</v>
      </c>
      <c r="M2769" s="0" t="str">
        <f aca="false">VLOOKUP($D2769,metadata!$B$2:$S$500,10,0)</f>
        <v/>
      </c>
      <c r="N2769" s="0" t="str">
        <f aca="false">VLOOKUP($D2769,metadata!$B$2:$S$500,11,0)</f>
        <v>Peripsocus quadrifasciatus</v>
      </c>
      <c r="O2769" s="0" t="str">
        <f aca="false">VLOOKUP($D2769,metadata!$B$2:$S$500,12,0)</f>
        <v>psocoptera</v>
      </c>
      <c r="P2769" s="0" t="str">
        <f aca="false">VLOOKUP($D2769,metadata!$B$2:$S$500,13,0)</f>
        <v>Ellsworth</v>
      </c>
      <c r="Q2769" s="0" t="n">
        <f aca="false">VLOOKUP($D2769,metadata!$B$2:$S$500,14,0)</f>
        <v>44.5333333333333</v>
      </c>
      <c r="R2769" s="0" t="n">
        <f aca="false">VLOOKUP($D2769,metadata!$B$2:$S$500,15,0)</f>
        <v>-68.476111</v>
      </c>
      <c r="S2769" s="0" t="str">
        <f aca="false">VLOOKUP($D2769,metadata!$B$2:$S$500,16,0)</f>
        <v/>
      </c>
      <c r="T2769" s="0" t="n">
        <f aca="false">VLOOKUP($D2769,metadata!$B$2:$S$500,17,0)</f>
        <v>34</v>
      </c>
      <c r="U2769" s="0" t="str">
        <f aca="false">VLOOKUP($D2769,metadata!$B$2:$S$500,18,0)</f>
        <v/>
      </c>
      <c r="V2769" s="0" t="str">
        <f aca="false">VLOOKUP($D2769,metadata!$B$2:$Z$500,19,0)</f>
        <v/>
      </c>
      <c r="W2769" s="0" t="str">
        <f aca="false">VLOOKUP($D2769,metadata!$B$2:$Z$500,20,0)</f>
        <v/>
      </c>
      <c r="X2769" s="0" t="str">
        <f aca="false">VLOOKUP($D2769,metadata!$B$2:$Z$500,21,0)</f>
        <v/>
      </c>
      <c r="Y2769" s="0" t="str">
        <f aca="false">VLOOKUP($D2769,metadata!$B$2:$Z$500,22,0)</f>
        <v/>
      </c>
      <c r="Z2769" s="0" t="str">
        <f aca="false">VLOOKUP($D2769,metadata!$B$2:$Z$500,23,0)</f>
        <v/>
      </c>
      <c r="AA2769" s="0" t="str">
        <f aca="false">VLOOKUP($D2769,metadata!$B$2:$Z$500,24,0)</f>
        <v/>
      </c>
      <c r="AB2769" s="0" t="str">
        <f aca="false">VLOOKUP($D2769,metadata!$B$2:$Z$500,25,0)</f>
        <v/>
      </c>
      <c r="AF2769" s="0" t="str">
        <f aca="false">IF(AE2769="",V2769,AE2769)</f>
        <v/>
      </c>
    </row>
    <row r="2770" customFormat="false" ht="13.8" hidden="true" customHeight="false" outlineLevel="0" collapsed="false">
      <c r="C2770" s="0" t="n">
        <v>2780</v>
      </c>
      <c r="D2770" s="3" t="str">
        <f aca="false">VLOOKUP(C2770,$A$1:$B$500,2)</f>
        <v>62-Ellsworth</v>
      </c>
      <c r="E2770" s="0" t="str">
        <f aca="false">VLOOKUP($D2770,metadata!$B$2:$S$500,2,0)</f>
        <v>EERTMOED, GE</v>
      </c>
      <c r="F2770" s="0" t="str">
        <f aca="false">VLOOKUP($D2770,metadata!$B$2:$S$500,3,0)</f>
        <v>EMBRYONIC DIAPAUSE IN PSOCID, PERIPSOCUS-QUADRIFASCIATUS - PHOTOPERIOD, TEMPERATURE, ONTOGENY AND GEOGRAPHIC VARIATION</v>
      </c>
      <c r="G2770" s="0" t="str">
        <f aca="false">VLOOKUP($D2770,metadata!$B$2:$S$500,4,0)</f>
        <v>10.1111/j.1365-3032.1978.tb00149.x</v>
      </c>
      <c r="H2770" s="0" t="str">
        <f aca="false">VLOOKUP($D2770,metadata!$B$2:$S$500,5,0)</f>
        <v>y-ask</v>
      </c>
      <c r="I2770" s="0" t="str">
        <f aca="false">VLOOKUP($D2770,metadata!$B$2:$S$500,6,0)</f>
        <v>a</v>
      </c>
      <c r="J2770" s="0" t="str">
        <f aca="false">VLOOKUP($D2770,metadata!$B$2:$S$500,7,0)</f>
        <v>i</v>
      </c>
      <c r="K2770" s="0" t="n">
        <f aca="false">VLOOKUP($D2770,metadata!$B$2:$S$500,8,0)</f>
        <v>15</v>
      </c>
      <c r="L2770" s="0" t="n">
        <f aca="false">VLOOKUP($D2770,metadata!$B$2:$S$500,9,0)</f>
        <v>12</v>
      </c>
      <c r="M2770" s="0" t="str">
        <f aca="false">VLOOKUP($D2770,metadata!$B$2:$S$500,10,0)</f>
        <v/>
      </c>
      <c r="N2770" s="0" t="str">
        <f aca="false">VLOOKUP($D2770,metadata!$B$2:$S$500,11,0)</f>
        <v>Peripsocus quadrifasciatus</v>
      </c>
      <c r="O2770" s="0" t="str">
        <f aca="false">VLOOKUP($D2770,metadata!$B$2:$S$500,12,0)</f>
        <v>psocoptera</v>
      </c>
      <c r="P2770" s="0" t="str">
        <f aca="false">VLOOKUP($D2770,metadata!$B$2:$S$500,13,0)</f>
        <v>Ellsworth</v>
      </c>
      <c r="Q2770" s="0" t="n">
        <f aca="false">VLOOKUP($D2770,metadata!$B$2:$S$500,14,0)</f>
        <v>44.5333333333333</v>
      </c>
      <c r="R2770" s="0" t="n">
        <f aca="false">VLOOKUP($D2770,metadata!$B$2:$S$500,15,0)</f>
        <v>-68.476111</v>
      </c>
      <c r="S2770" s="0" t="str">
        <f aca="false">VLOOKUP($D2770,metadata!$B$2:$S$500,16,0)</f>
        <v/>
      </c>
      <c r="T2770" s="0" t="n">
        <f aca="false">VLOOKUP($D2770,metadata!$B$2:$S$500,17,0)</f>
        <v>34</v>
      </c>
      <c r="U2770" s="0" t="str">
        <f aca="false">VLOOKUP($D2770,metadata!$B$2:$S$500,18,0)</f>
        <v/>
      </c>
      <c r="V2770" s="0" t="str">
        <f aca="false">VLOOKUP($D2770,metadata!$B$2:$Z$500,19,0)</f>
        <v/>
      </c>
      <c r="W2770" s="0" t="str">
        <f aca="false">VLOOKUP($D2770,metadata!$B$2:$Z$500,20,0)</f>
        <v/>
      </c>
      <c r="X2770" s="0" t="str">
        <f aca="false">VLOOKUP($D2770,metadata!$B$2:$Z$500,21,0)</f>
        <v/>
      </c>
      <c r="Y2770" s="0" t="str">
        <f aca="false">VLOOKUP($D2770,metadata!$B$2:$Z$500,22,0)</f>
        <v/>
      </c>
      <c r="Z2770" s="0" t="str">
        <f aca="false">VLOOKUP($D2770,metadata!$B$2:$Z$500,23,0)</f>
        <v/>
      </c>
      <c r="AA2770" s="0" t="str">
        <f aca="false">VLOOKUP($D2770,metadata!$B$2:$Z$500,24,0)</f>
        <v/>
      </c>
      <c r="AB2770" s="0" t="str">
        <f aca="false">VLOOKUP($D2770,metadata!$B$2:$Z$500,25,0)</f>
        <v/>
      </c>
      <c r="AF2770" s="0" t="str">
        <f aca="false">IF(AE2770="",V2770,AE2770)</f>
        <v/>
      </c>
    </row>
    <row r="2771" customFormat="false" ht="13.8" hidden="true" customHeight="false" outlineLevel="0" collapsed="false">
      <c r="C2771" s="0" t="n">
        <v>2781</v>
      </c>
      <c r="D2771" s="3" t="str">
        <f aca="false">VLOOKUP(C2771,$A$1:$B$500,2)</f>
        <v>62-Ellsworth</v>
      </c>
      <c r="E2771" s="0" t="str">
        <f aca="false">VLOOKUP($D2771,metadata!$B$2:$S$500,2,0)</f>
        <v>EERTMOED, GE</v>
      </c>
      <c r="F2771" s="0" t="str">
        <f aca="false">VLOOKUP($D2771,metadata!$B$2:$S$500,3,0)</f>
        <v>EMBRYONIC DIAPAUSE IN PSOCID, PERIPSOCUS-QUADRIFASCIATUS - PHOTOPERIOD, TEMPERATURE, ONTOGENY AND GEOGRAPHIC VARIATION</v>
      </c>
      <c r="G2771" s="0" t="str">
        <f aca="false">VLOOKUP($D2771,metadata!$B$2:$S$500,4,0)</f>
        <v>10.1111/j.1365-3032.1978.tb00149.x</v>
      </c>
      <c r="H2771" s="0" t="str">
        <f aca="false">VLOOKUP($D2771,metadata!$B$2:$S$500,5,0)</f>
        <v>y-ask</v>
      </c>
      <c r="I2771" s="0" t="str">
        <f aca="false">VLOOKUP($D2771,metadata!$B$2:$S$500,6,0)</f>
        <v>a</v>
      </c>
      <c r="J2771" s="0" t="str">
        <f aca="false">VLOOKUP($D2771,metadata!$B$2:$S$500,7,0)</f>
        <v>i</v>
      </c>
      <c r="K2771" s="0" t="n">
        <f aca="false">VLOOKUP($D2771,metadata!$B$2:$S$500,8,0)</f>
        <v>15</v>
      </c>
      <c r="L2771" s="0" t="n">
        <f aca="false">VLOOKUP($D2771,metadata!$B$2:$S$500,9,0)</f>
        <v>12</v>
      </c>
      <c r="M2771" s="0" t="str">
        <f aca="false">VLOOKUP($D2771,metadata!$B$2:$S$500,10,0)</f>
        <v/>
      </c>
      <c r="N2771" s="0" t="str">
        <f aca="false">VLOOKUP($D2771,metadata!$B$2:$S$500,11,0)</f>
        <v>Peripsocus quadrifasciatus</v>
      </c>
      <c r="O2771" s="0" t="str">
        <f aca="false">VLOOKUP($D2771,metadata!$B$2:$S$500,12,0)</f>
        <v>psocoptera</v>
      </c>
      <c r="P2771" s="0" t="str">
        <f aca="false">VLOOKUP($D2771,metadata!$B$2:$S$500,13,0)</f>
        <v>Ellsworth</v>
      </c>
      <c r="Q2771" s="0" t="n">
        <f aca="false">VLOOKUP($D2771,metadata!$B$2:$S$500,14,0)</f>
        <v>44.5333333333333</v>
      </c>
      <c r="R2771" s="0" t="n">
        <f aca="false">VLOOKUP($D2771,metadata!$B$2:$S$500,15,0)</f>
        <v>-68.476111</v>
      </c>
      <c r="S2771" s="0" t="str">
        <f aca="false">VLOOKUP($D2771,metadata!$B$2:$S$500,16,0)</f>
        <v/>
      </c>
      <c r="T2771" s="0" t="n">
        <f aca="false">VLOOKUP($D2771,metadata!$B$2:$S$500,17,0)</f>
        <v>34</v>
      </c>
      <c r="U2771" s="0" t="str">
        <f aca="false">VLOOKUP($D2771,metadata!$B$2:$S$500,18,0)</f>
        <v/>
      </c>
      <c r="V2771" s="0" t="str">
        <f aca="false">VLOOKUP($D2771,metadata!$B$2:$Z$500,19,0)</f>
        <v/>
      </c>
      <c r="W2771" s="0" t="str">
        <f aca="false">VLOOKUP($D2771,metadata!$B$2:$Z$500,20,0)</f>
        <v/>
      </c>
      <c r="X2771" s="0" t="str">
        <f aca="false">VLOOKUP($D2771,metadata!$B$2:$Z$500,21,0)</f>
        <v/>
      </c>
      <c r="Y2771" s="0" t="str">
        <f aca="false">VLOOKUP($D2771,metadata!$B$2:$Z$500,22,0)</f>
        <v/>
      </c>
      <c r="Z2771" s="0" t="str">
        <f aca="false">VLOOKUP($D2771,metadata!$B$2:$Z$500,23,0)</f>
        <v/>
      </c>
      <c r="AA2771" s="0" t="str">
        <f aca="false">VLOOKUP($D2771,metadata!$B$2:$Z$500,24,0)</f>
        <v/>
      </c>
      <c r="AB2771" s="0" t="str">
        <f aca="false">VLOOKUP($D2771,metadata!$B$2:$Z$500,25,0)</f>
        <v/>
      </c>
      <c r="AF2771" s="0" t="str">
        <f aca="false">IF(AE2771="",V2771,AE2771)</f>
        <v/>
      </c>
    </row>
    <row r="2772" customFormat="false" ht="13.8" hidden="true" customHeight="false" outlineLevel="0" collapsed="false">
      <c r="C2772" s="0" t="n">
        <v>2782</v>
      </c>
      <c r="D2772" s="3" t="str">
        <f aca="false">VLOOKUP(C2772,$A$1:$B$500,2)</f>
        <v>62-Ellsworth</v>
      </c>
      <c r="E2772" s="0" t="str">
        <f aca="false">VLOOKUP($D2772,metadata!$B$2:$S$500,2,0)</f>
        <v>EERTMOED, GE</v>
      </c>
      <c r="F2772" s="0" t="str">
        <f aca="false">VLOOKUP($D2772,metadata!$B$2:$S$500,3,0)</f>
        <v>EMBRYONIC DIAPAUSE IN PSOCID, PERIPSOCUS-QUADRIFASCIATUS - PHOTOPERIOD, TEMPERATURE, ONTOGENY AND GEOGRAPHIC VARIATION</v>
      </c>
      <c r="G2772" s="0" t="str">
        <f aca="false">VLOOKUP($D2772,metadata!$B$2:$S$500,4,0)</f>
        <v>10.1111/j.1365-3032.1978.tb00149.x</v>
      </c>
      <c r="H2772" s="0" t="str">
        <f aca="false">VLOOKUP($D2772,metadata!$B$2:$S$500,5,0)</f>
        <v>y-ask</v>
      </c>
      <c r="I2772" s="0" t="str">
        <f aca="false">VLOOKUP($D2772,metadata!$B$2:$S$500,6,0)</f>
        <v>a</v>
      </c>
      <c r="J2772" s="0" t="str">
        <f aca="false">VLOOKUP($D2772,metadata!$B$2:$S$500,7,0)</f>
        <v>i</v>
      </c>
      <c r="K2772" s="0" t="n">
        <f aca="false">VLOOKUP($D2772,metadata!$B$2:$S$500,8,0)</f>
        <v>15</v>
      </c>
      <c r="L2772" s="0" t="n">
        <f aca="false">VLOOKUP($D2772,metadata!$B$2:$S$500,9,0)</f>
        <v>12</v>
      </c>
      <c r="M2772" s="0" t="str">
        <f aca="false">VLOOKUP($D2772,metadata!$B$2:$S$500,10,0)</f>
        <v/>
      </c>
      <c r="N2772" s="0" t="str">
        <f aca="false">VLOOKUP($D2772,metadata!$B$2:$S$500,11,0)</f>
        <v>Peripsocus quadrifasciatus</v>
      </c>
      <c r="O2772" s="0" t="str">
        <f aca="false">VLOOKUP($D2772,metadata!$B$2:$S$500,12,0)</f>
        <v>psocoptera</v>
      </c>
      <c r="P2772" s="0" t="str">
        <f aca="false">VLOOKUP($D2772,metadata!$B$2:$S$500,13,0)</f>
        <v>Ellsworth</v>
      </c>
      <c r="Q2772" s="0" t="n">
        <f aca="false">VLOOKUP($D2772,metadata!$B$2:$S$500,14,0)</f>
        <v>44.5333333333333</v>
      </c>
      <c r="R2772" s="0" t="n">
        <f aca="false">VLOOKUP($D2772,metadata!$B$2:$S$500,15,0)</f>
        <v>-68.476111</v>
      </c>
      <c r="S2772" s="0" t="str">
        <f aca="false">VLOOKUP($D2772,metadata!$B$2:$S$500,16,0)</f>
        <v/>
      </c>
      <c r="T2772" s="0" t="n">
        <f aca="false">VLOOKUP($D2772,metadata!$B$2:$S$500,17,0)</f>
        <v>34</v>
      </c>
      <c r="U2772" s="0" t="str">
        <f aca="false">VLOOKUP($D2772,metadata!$B$2:$S$500,18,0)</f>
        <v/>
      </c>
      <c r="V2772" s="0" t="str">
        <f aca="false">VLOOKUP($D2772,metadata!$B$2:$Z$500,19,0)</f>
        <v/>
      </c>
      <c r="W2772" s="0" t="str">
        <f aca="false">VLOOKUP($D2772,metadata!$B$2:$Z$500,20,0)</f>
        <v/>
      </c>
      <c r="X2772" s="0" t="str">
        <f aca="false">VLOOKUP($D2772,metadata!$B$2:$Z$500,21,0)</f>
        <v/>
      </c>
      <c r="Y2772" s="0" t="str">
        <f aca="false">VLOOKUP($D2772,metadata!$B$2:$Z$500,22,0)</f>
        <v/>
      </c>
      <c r="Z2772" s="0" t="str">
        <f aca="false">VLOOKUP($D2772,metadata!$B$2:$Z$500,23,0)</f>
        <v/>
      </c>
      <c r="AA2772" s="0" t="str">
        <f aca="false">VLOOKUP($D2772,metadata!$B$2:$Z$500,24,0)</f>
        <v/>
      </c>
      <c r="AB2772" s="0" t="str">
        <f aca="false">VLOOKUP($D2772,metadata!$B$2:$Z$500,25,0)</f>
        <v/>
      </c>
      <c r="AF2772" s="0" t="str">
        <f aca="false">IF(AE2772="",V2772,AE2772)</f>
        <v/>
      </c>
    </row>
    <row r="2773" customFormat="false" ht="13.8" hidden="true" customHeight="false" outlineLevel="0" collapsed="false">
      <c r="C2773" s="0" t="n">
        <v>2783</v>
      </c>
      <c r="D2773" s="3" t="str">
        <f aca="false">VLOOKUP(C2773,$A$1:$B$500,2)</f>
        <v>62-Ellsworth</v>
      </c>
      <c r="E2773" s="0" t="str">
        <f aca="false">VLOOKUP($D2773,metadata!$B$2:$S$500,2,0)</f>
        <v>EERTMOED, GE</v>
      </c>
      <c r="F2773" s="0" t="str">
        <f aca="false">VLOOKUP($D2773,metadata!$B$2:$S$500,3,0)</f>
        <v>EMBRYONIC DIAPAUSE IN PSOCID, PERIPSOCUS-QUADRIFASCIATUS - PHOTOPERIOD, TEMPERATURE, ONTOGENY AND GEOGRAPHIC VARIATION</v>
      </c>
      <c r="G2773" s="0" t="str">
        <f aca="false">VLOOKUP($D2773,metadata!$B$2:$S$500,4,0)</f>
        <v>10.1111/j.1365-3032.1978.tb00149.x</v>
      </c>
      <c r="H2773" s="0" t="str">
        <f aca="false">VLOOKUP($D2773,metadata!$B$2:$S$500,5,0)</f>
        <v>y-ask</v>
      </c>
      <c r="I2773" s="0" t="str">
        <f aca="false">VLOOKUP($D2773,metadata!$B$2:$S$500,6,0)</f>
        <v>a</v>
      </c>
      <c r="J2773" s="0" t="str">
        <f aca="false">VLOOKUP($D2773,metadata!$B$2:$S$500,7,0)</f>
        <v>i</v>
      </c>
      <c r="K2773" s="0" t="n">
        <f aca="false">VLOOKUP($D2773,metadata!$B$2:$S$500,8,0)</f>
        <v>15</v>
      </c>
      <c r="L2773" s="0" t="n">
        <f aca="false">VLOOKUP($D2773,metadata!$B$2:$S$500,9,0)</f>
        <v>12</v>
      </c>
      <c r="M2773" s="0" t="str">
        <f aca="false">VLOOKUP($D2773,metadata!$B$2:$S$500,10,0)</f>
        <v/>
      </c>
      <c r="N2773" s="0" t="str">
        <f aca="false">VLOOKUP($D2773,metadata!$B$2:$S$500,11,0)</f>
        <v>Peripsocus quadrifasciatus</v>
      </c>
      <c r="O2773" s="0" t="str">
        <f aca="false">VLOOKUP($D2773,metadata!$B$2:$S$500,12,0)</f>
        <v>psocoptera</v>
      </c>
      <c r="P2773" s="0" t="str">
        <f aca="false">VLOOKUP($D2773,metadata!$B$2:$S$500,13,0)</f>
        <v>Ellsworth</v>
      </c>
      <c r="Q2773" s="0" t="n">
        <f aca="false">VLOOKUP($D2773,metadata!$B$2:$S$500,14,0)</f>
        <v>44.5333333333333</v>
      </c>
      <c r="R2773" s="0" t="n">
        <f aca="false">VLOOKUP($D2773,metadata!$B$2:$S$500,15,0)</f>
        <v>-68.476111</v>
      </c>
      <c r="S2773" s="0" t="str">
        <f aca="false">VLOOKUP($D2773,metadata!$B$2:$S$500,16,0)</f>
        <v/>
      </c>
      <c r="T2773" s="0" t="n">
        <f aca="false">VLOOKUP($D2773,metadata!$B$2:$S$500,17,0)</f>
        <v>34</v>
      </c>
      <c r="U2773" s="0" t="str">
        <f aca="false">VLOOKUP($D2773,metadata!$B$2:$S$500,18,0)</f>
        <v/>
      </c>
      <c r="V2773" s="0" t="str">
        <f aca="false">VLOOKUP($D2773,metadata!$B$2:$Z$500,19,0)</f>
        <v/>
      </c>
      <c r="W2773" s="0" t="str">
        <f aca="false">VLOOKUP($D2773,metadata!$B$2:$Z$500,20,0)</f>
        <v/>
      </c>
      <c r="X2773" s="0" t="str">
        <f aca="false">VLOOKUP($D2773,metadata!$B$2:$Z$500,21,0)</f>
        <v/>
      </c>
      <c r="Y2773" s="0" t="str">
        <f aca="false">VLOOKUP($D2773,metadata!$B$2:$Z$500,22,0)</f>
        <v/>
      </c>
      <c r="Z2773" s="0" t="str">
        <f aca="false">VLOOKUP($D2773,metadata!$B$2:$Z$500,23,0)</f>
        <v/>
      </c>
      <c r="AA2773" s="0" t="str">
        <f aca="false">VLOOKUP($D2773,metadata!$B$2:$Z$500,24,0)</f>
        <v/>
      </c>
      <c r="AB2773" s="0" t="str">
        <f aca="false">VLOOKUP($D2773,metadata!$B$2:$Z$500,25,0)</f>
        <v/>
      </c>
      <c r="AF2773" s="0" t="str">
        <f aca="false">IF(AE2773="",V2773,AE2773)</f>
        <v/>
      </c>
    </row>
    <row r="2774" customFormat="false" ht="13.8" hidden="true" customHeight="false" outlineLevel="0" collapsed="false">
      <c r="C2774" s="0" t="n">
        <v>2784</v>
      </c>
      <c r="D2774" s="3" t="str">
        <f aca="false">VLOOKUP(C2774,$A$1:$B$500,2)</f>
        <v>62-Ellsworth</v>
      </c>
      <c r="E2774" s="0" t="str">
        <f aca="false">VLOOKUP($D2774,metadata!$B$2:$S$500,2,0)</f>
        <v>EERTMOED, GE</v>
      </c>
      <c r="F2774" s="0" t="str">
        <f aca="false">VLOOKUP($D2774,metadata!$B$2:$S$500,3,0)</f>
        <v>EMBRYONIC DIAPAUSE IN PSOCID, PERIPSOCUS-QUADRIFASCIATUS - PHOTOPERIOD, TEMPERATURE, ONTOGENY AND GEOGRAPHIC VARIATION</v>
      </c>
      <c r="G2774" s="0" t="str">
        <f aca="false">VLOOKUP($D2774,metadata!$B$2:$S$500,4,0)</f>
        <v>10.1111/j.1365-3032.1978.tb00149.x</v>
      </c>
      <c r="H2774" s="0" t="str">
        <f aca="false">VLOOKUP($D2774,metadata!$B$2:$S$500,5,0)</f>
        <v>y-ask</v>
      </c>
      <c r="I2774" s="0" t="str">
        <f aca="false">VLOOKUP($D2774,metadata!$B$2:$S$500,6,0)</f>
        <v>a</v>
      </c>
      <c r="J2774" s="0" t="str">
        <f aca="false">VLOOKUP($D2774,metadata!$B$2:$S$500,7,0)</f>
        <v>i</v>
      </c>
      <c r="K2774" s="0" t="n">
        <f aca="false">VLOOKUP($D2774,metadata!$B$2:$S$500,8,0)</f>
        <v>15</v>
      </c>
      <c r="L2774" s="0" t="n">
        <f aca="false">VLOOKUP($D2774,metadata!$B$2:$S$500,9,0)</f>
        <v>12</v>
      </c>
      <c r="M2774" s="0" t="str">
        <f aca="false">VLOOKUP($D2774,metadata!$B$2:$S$500,10,0)</f>
        <v/>
      </c>
      <c r="N2774" s="0" t="str">
        <f aca="false">VLOOKUP($D2774,metadata!$B$2:$S$500,11,0)</f>
        <v>Peripsocus quadrifasciatus</v>
      </c>
      <c r="O2774" s="0" t="str">
        <f aca="false">VLOOKUP($D2774,metadata!$B$2:$S$500,12,0)</f>
        <v>psocoptera</v>
      </c>
      <c r="P2774" s="0" t="str">
        <f aca="false">VLOOKUP($D2774,metadata!$B$2:$S$500,13,0)</f>
        <v>Ellsworth</v>
      </c>
      <c r="Q2774" s="0" t="n">
        <f aca="false">VLOOKUP($D2774,metadata!$B$2:$S$500,14,0)</f>
        <v>44.5333333333333</v>
      </c>
      <c r="R2774" s="0" t="n">
        <f aca="false">VLOOKUP($D2774,metadata!$B$2:$S$500,15,0)</f>
        <v>-68.476111</v>
      </c>
      <c r="S2774" s="0" t="str">
        <f aca="false">VLOOKUP($D2774,metadata!$B$2:$S$500,16,0)</f>
        <v/>
      </c>
      <c r="T2774" s="0" t="n">
        <f aca="false">VLOOKUP($D2774,metadata!$B$2:$S$500,17,0)</f>
        <v>34</v>
      </c>
      <c r="U2774" s="0" t="str">
        <f aca="false">VLOOKUP($D2774,metadata!$B$2:$S$500,18,0)</f>
        <v/>
      </c>
      <c r="V2774" s="0" t="str">
        <f aca="false">VLOOKUP($D2774,metadata!$B$2:$Z$500,19,0)</f>
        <v/>
      </c>
      <c r="W2774" s="0" t="str">
        <f aca="false">VLOOKUP($D2774,metadata!$B$2:$Z$500,20,0)</f>
        <v/>
      </c>
      <c r="X2774" s="0" t="str">
        <f aca="false">VLOOKUP($D2774,metadata!$B$2:$Z$500,21,0)</f>
        <v/>
      </c>
      <c r="Y2774" s="0" t="str">
        <f aca="false">VLOOKUP($D2774,metadata!$B$2:$Z$500,22,0)</f>
        <v/>
      </c>
      <c r="Z2774" s="0" t="str">
        <f aca="false">VLOOKUP($D2774,metadata!$B$2:$Z$500,23,0)</f>
        <v/>
      </c>
      <c r="AA2774" s="0" t="str">
        <f aca="false">VLOOKUP($D2774,metadata!$B$2:$Z$500,24,0)</f>
        <v/>
      </c>
      <c r="AB2774" s="0" t="str">
        <f aca="false">VLOOKUP($D2774,metadata!$B$2:$Z$500,25,0)</f>
        <v/>
      </c>
      <c r="AF2774" s="0" t="str">
        <f aca="false">IF(AE2774="",V2774,AE2774)</f>
        <v/>
      </c>
    </row>
    <row r="2775" customFormat="false" ht="13.8" hidden="true" customHeight="false" outlineLevel="0" collapsed="false">
      <c r="C2775" s="0" t="n">
        <v>2785</v>
      </c>
      <c r="D2775" s="3" t="str">
        <f aca="false">VLOOKUP(C2775,$A$1:$B$500,2)</f>
        <v>62-Ellsworth</v>
      </c>
      <c r="E2775" s="0" t="str">
        <f aca="false">VLOOKUP($D2775,metadata!$B$2:$S$500,2,0)</f>
        <v>EERTMOED, GE</v>
      </c>
      <c r="F2775" s="0" t="str">
        <f aca="false">VLOOKUP($D2775,metadata!$B$2:$S$500,3,0)</f>
        <v>EMBRYONIC DIAPAUSE IN PSOCID, PERIPSOCUS-QUADRIFASCIATUS - PHOTOPERIOD, TEMPERATURE, ONTOGENY AND GEOGRAPHIC VARIATION</v>
      </c>
      <c r="G2775" s="0" t="str">
        <f aca="false">VLOOKUP($D2775,metadata!$B$2:$S$500,4,0)</f>
        <v>10.1111/j.1365-3032.1978.tb00149.x</v>
      </c>
      <c r="H2775" s="0" t="str">
        <f aca="false">VLOOKUP($D2775,metadata!$B$2:$S$500,5,0)</f>
        <v>y-ask</v>
      </c>
      <c r="I2775" s="0" t="str">
        <f aca="false">VLOOKUP($D2775,metadata!$B$2:$S$500,6,0)</f>
        <v>a</v>
      </c>
      <c r="J2775" s="0" t="str">
        <f aca="false">VLOOKUP($D2775,metadata!$B$2:$S$500,7,0)</f>
        <v>i</v>
      </c>
      <c r="K2775" s="0" t="n">
        <f aca="false">VLOOKUP($D2775,metadata!$B$2:$S$500,8,0)</f>
        <v>15</v>
      </c>
      <c r="L2775" s="0" t="n">
        <f aca="false">VLOOKUP($D2775,metadata!$B$2:$S$500,9,0)</f>
        <v>12</v>
      </c>
      <c r="M2775" s="0" t="str">
        <f aca="false">VLOOKUP($D2775,metadata!$B$2:$S$500,10,0)</f>
        <v/>
      </c>
      <c r="N2775" s="0" t="str">
        <f aca="false">VLOOKUP($D2775,metadata!$B$2:$S$500,11,0)</f>
        <v>Peripsocus quadrifasciatus</v>
      </c>
      <c r="O2775" s="0" t="str">
        <f aca="false">VLOOKUP($D2775,metadata!$B$2:$S$500,12,0)</f>
        <v>psocoptera</v>
      </c>
      <c r="P2775" s="0" t="str">
        <f aca="false">VLOOKUP($D2775,metadata!$B$2:$S$500,13,0)</f>
        <v>Ellsworth</v>
      </c>
      <c r="Q2775" s="0" t="n">
        <f aca="false">VLOOKUP($D2775,metadata!$B$2:$S$500,14,0)</f>
        <v>44.5333333333333</v>
      </c>
      <c r="R2775" s="0" t="n">
        <f aca="false">VLOOKUP($D2775,metadata!$B$2:$S$500,15,0)</f>
        <v>-68.476111</v>
      </c>
      <c r="S2775" s="0" t="str">
        <f aca="false">VLOOKUP($D2775,metadata!$B$2:$S$500,16,0)</f>
        <v/>
      </c>
      <c r="T2775" s="0" t="n">
        <f aca="false">VLOOKUP($D2775,metadata!$B$2:$S$500,17,0)</f>
        <v>34</v>
      </c>
      <c r="U2775" s="0" t="str">
        <f aca="false">VLOOKUP($D2775,metadata!$B$2:$S$500,18,0)</f>
        <v/>
      </c>
      <c r="V2775" s="0" t="str">
        <f aca="false">VLOOKUP($D2775,metadata!$B$2:$Z$500,19,0)</f>
        <v/>
      </c>
      <c r="W2775" s="0" t="str">
        <f aca="false">VLOOKUP($D2775,metadata!$B$2:$Z$500,20,0)</f>
        <v/>
      </c>
      <c r="X2775" s="0" t="str">
        <f aca="false">VLOOKUP($D2775,metadata!$B$2:$Z$500,21,0)</f>
        <v/>
      </c>
      <c r="Y2775" s="0" t="str">
        <f aca="false">VLOOKUP($D2775,metadata!$B$2:$Z$500,22,0)</f>
        <v/>
      </c>
      <c r="Z2775" s="0" t="str">
        <f aca="false">VLOOKUP($D2775,metadata!$B$2:$Z$500,23,0)</f>
        <v/>
      </c>
      <c r="AA2775" s="0" t="str">
        <f aca="false">VLOOKUP($D2775,metadata!$B$2:$Z$500,24,0)</f>
        <v/>
      </c>
      <c r="AB2775" s="0" t="str">
        <f aca="false">VLOOKUP($D2775,metadata!$B$2:$Z$500,25,0)</f>
        <v/>
      </c>
      <c r="AF2775" s="0" t="str">
        <f aca="false">IF(AE2775="",V2775,AE2775)</f>
        <v/>
      </c>
    </row>
    <row r="2776" customFormat="false" ht="13.8" hidden="true" customHeight="false" outlineLevel="0" collapsed="false">
      <c r="C2776" s="0" t="n">
        <v>2786</v>
      </c>
      <c r="D2776" s="3" t="str">
        <f aca="false">VLOOKUP(C2776,$A$1:$B$500,2)</f>
        <v>62-Ellsworth</v>
      </c>
      <c r="E2776" s="0" t="str">
        <f aca="false">VLOOKUP($D2776,metadata!$B$2:$S$500,2,0)</f>
        <v>EERTMOED, GE</v>
      </c>
      <c r="F2776" s="0" t="str">
        <f aca="false">VLOOKUP($D2776,metadata!$B$2:$S$500,3,0)</f>
        <v>EMBRYONIC DIAPAUSE IN PSOCID, PERIPSOCUS-QUADRIFASCIATUS - PHOTOPERIOD, TEMPERATURE, ONTOGENY AND GEOGRAPHIC VARIATION</v>
      </c>
      <c r="G2776" s="0" t="str">
        <f aca="false">VLOOKUP($D2776,metadata!$B$2:$S$500,4,0)</f>
        <v>10.1111/j.1365-3032.1978.tb00149.x</v>
      </c>
      <c r="H2776" s="0" t="str">
        <f aca="false">VLOOKUP($D2776,metadata!$B$2:$S$500,5,0)</f>
        <v>y-ask</v>
      </c>
      <c r="I2776" s="0" t="str">
        <f aca="false">VLOOKUP($D2776,metadata!$B$2:$S$500,6,0)</f>
        <v>a</v>
      </c>
      <c r="J2776" s="0" t="str">
        <f aca="false">VLOOKUP($D2776,metadata!$B$2:$S$500,7,0)</f>
        <v>i</v>
      </c>
      <c r="K2776" s="0" t="n">
        <f aca="false">VLOOKUP($D2776,metadata!$B$2:$S$500,8,0)</f>
        <v>15</v>
      </c>
      <c r="L2776" s="0" t="n">
        <f aca="false">VLOOKUP($D2776,metadata!$B$2:$S$500,9,0)</f>
        <v>12</v>
      </c>
      <c r="M2776" s="0" t="str">
        <f aca="false">VLOOKUP($D2776,metadata!$B$2:$S$500,10,0)</f>
        <v/>
      </c>
      <c r="N2776" s="0" t="str">
        <f aca="false">VLOOKUP($D2776,metadata!$B$2:$S$500,11,0)</f>
        <v>Peripsocus quadrifasciatus</v>
      </c>
      <c r="O2776" s="0" t="str">
        <f aca="false">VLOOKUP($D2776,metadata!$B$2:$S$500,12,0)</f>
        <v>psocoptera</v>
      </c>
      <c r="P2776" s="0" t="str">
        <f aca="false">VLOOKUP($D2776,metadata!$B$2:$S$500,13,0)</f>
        <v>Ellsworth</v>
      </c>
      <c r="Q2776" s="0" t="n">
        <f aca="false">VLOOKUP($D2776,metadata!$B$2:$S$500,14,0)</f>
        <v>44.5333333333333</v>
      </c>
      <c r="R2776" s="0" t="n">
        <f aca="false">VLOOKUP($D2776,metadata!$B$2:$S$500,15,0)</f>
        <v>-68.476111</v>
      </c>
      <c r="S2776" s="0" t="str">
        <f aca="false">VLOOKUP($D2776,metadata!$B$2:$S$500,16,0)</f>
        <v/>
      </c>
      <c r="T2776" s="0" t="n">
        <f aca="false">VLOOKUP($D2776,metadata!$B$2:$S$500,17,0)</f>
        <v>34</v>
      </c>
      <c r="U2776" s="0" t="str">
        <f aca="false">VLOOKUP($D2776,metadata!$B$2:$S$500,18,0)</f>
        <v/>
      </c>
      <c r="V2776" s="0" t="str">
        <f aca="false">VLOOKUP($D2776,metadata!$B$2:$Z$500,19,0)</f>
        <v/>
      </c>
      <c r="W2776" s="0" t="str">
        <f aca="false">VLOOKUP($D2776,metadata!$B$2:$Z$500,20,0)</f>
        <v/>
      </c>
      <c r="X2776" s="0" t="str">
        <f aca="false">VLOOKUP($D2776,metadata!$B$2:$Z$500,21,0)</f>
        <v/>
      </c>
      <c r="Y2776" s="0" t="str">
        <f aca="false">VLOOKUP($D2776,metadata!$B$2:$Z$500,22,0)</f>
        <v/>
      </c>
      <c r="Z2776" s="0" t="str">
        <f aca="false">VLOOKUP($D2776,metadata!$B$2:$Z$500,23,0)</f>
        <v/>
      </c>
      <c r="AA2776" s="0" t="str">
        <f aca="false">VLOOKUP($D2776,metadata!$B$2:$Z$500,24,0)</f>
        <v/>
      </c>
      <c r="AB2776" s="0" t="str">
        <f aca="false">VLOOKUP($D2776,metadata!$B$2:$Z$500,25,0)</f>
        <v/>
      </c>
      <c r="AF2776" s="0" t="str">
        <f aca="false">IF(AE2776="",V2776,AE2776)</f>
        <v/>
      </c>
    </row>
    <row r="2777" customFormat="false" ht="13.8" hidden="true" customHeight="false" outlineLevel="0" collapsed="false">
      <c r="C2777" s="0" t="n">
        <v>2787</v>
      </c>
      <c r="D2777" s="3" t="str">
        <f aca="false">VLOOKUP(C2777,$A$1:$B$500,2)</f>
        <v>62-Ellsworth</v>
      </c>
      <c r="E2777" s="0" t="str">
        <f aca="false">VLOOKUP($D2777,metadata!$B$2:$S$500,2,0)</f>
        <v>EERTMOED, GE</v>
      </c>
      <c r="F2777" s="0" t="str">
        <f aca="false">VLOOKUP($D2777,metadata!$B$2:$S$500,3,0)</f>
        <v>EMBRYONIC DIAPAUSE IN PSOCID, PERIPSOCUS-QUADRIFASCIATUS - PHOTOPERIOD, TEMPERATURE, ONTOGENY AND GEOGRAPHIC VARIATION</v>
      </c>
      <c r="G2777" s="0" t="str">
        <f aca="false">VLOOKUP($D2777,metadata!$B$2:$S$500,4,0)</f>
        <v>10.1111/j.1365-3032.1978.tb00149.x</v>
      </c>
      <c r="H2777" s="0" t="str">
        <f aca="false">VLOOKUP($D2777,metadata!$B$2:$S$500,5,0)</f>
        <v>y-ask</v>
      </c>
      <c r="I2777" s="0" t="str">
        <f aca="false">VLOOKUP($D2777,metadata!$B$2:$S$500,6,0)</f>
        <v>a</v>
      </c>
      <c r="J2777" s="0" t="str">
        <f aca="false">VLOOKUP($D2777,metadata!$B$2:$S$500,7,0)</f>
        <v>i</v>
      </c>
      <c r="K2777" s="0" t="n">
        <f aca="false">VLOOKUP($D2777,metadata!$B$2:$S$500,8,0)</f>
        <v>15</v>
      </c>
      <c r="L2777" s="0" t="n">
        <f aca="false">VLOOKUP($D2777,metadata!$B$2:$S$500,9,0)</f>
        <v>12</v>
      </c>
      <c r="M2777" s="0" t="str">
        <f aca="false">VLOOKUP($D2777,metadata!$B$2:$S$500,10,0)</f>
        <v/>
      </c>
      <c r="N2777" s="0" t="str">
        <f aca="false">VLOOKUP($D2777,metadata!$B$2:$S$500,11,0)</f>
        <v>Peripsocus quadrifasciatus</v>
      </c>
      <c r="O2777" s="0" t="str">
        <f aca="false">VLOOKUP($D2777,metadata!$B$2:$S$500,12,0)</f>
        <v>psocoptera</v>
      </c>
      <c r="P2777" s="0" t="str">
        <f aca="false">VLOOKUP($D2777,metadata!$B$2:$S$500,13,0)</f>
        <v>Ellsworth</v>
      </c>
      <c r="Q2777" s="0" t="n">
        <f aca="false">VLOOKUP($D2777,metadata!$B$2:$S$500,14,0)</f>
        <v>44.5333333333333</v>
      </c>
      <c r="R2777" s="0" t="n">
        <f aca="false">VLOOKUP($D2777,metadata!$B$2:$S$500,15,0)</f>
        <v>-68.476111</v>
      </c>
      <c r="S2777" s="0" t="str">
        <f aca="false">VLOOKUP($D2777,metadata!$B$2:$S$500,16,0)</f>
        <v/>
      </c>
      <c r="T2777" s="0" t="n">
        <f aca="false">VLOOKUP($D2777,metadata!$B$2:$S$500,17,0)</f>
        <v>34</v>
      </c>
      <c r="U2777" s="0" t="str">
        <f aca="false">VLOOKUP($D2777,metadata!$B$2:$S$500,18,0)</f>
        <v/>
      </c>
      <c r="V2777" s="0" t="str">
        <f aca="false">VLOOKUP($D2777,metadata!$B$2:$Z$500,19,0)</f>
        <v/>
      </c>
      <c r="W2777" s="0" t="str">
        <f aca="false">VLOOKUP($D2777,metadata!$B$2:$Z$500,20,0)</f>
        <v/>
      </c>
      <c r="X2777" s="0" t="str">
        <f aca="false">VLOOKUP($D2777,metadata!$B$2:$Z$500,21,0)</f>
        <v/>
      </c>
      <c r="Y2777" s="0" t="str">
        <f aca="false">VLOOKUP($D2777,metadata!$B$2:$Z$500,22,0)</f>
        <v/>
      </c>
      <c r="Z2777" s="0" t="str">
        <f aca="false">VLOOKUP($D2777,metadata!$B$2:$Z$500,23,0)</f>
        <v/>
      </c>
      <c r="AA2777" s="0" t="str">
        <f aca="false">VLOOKUP($D2777,metadata!$B$2:$Z$500,24,0)</f>
        <v/>
      </c>
      <c r="AB2777" s="0" t="str">
        <f aca="false">VLOOKUP($D2777,metadata!$B$2:$Z$500,25,0)</f>
        <v/>
      </c>
      <c r="AF2777" s="0" t="str">
        <f aca="false">IF(AE2777="",V2777,AE2777)</f>
        <v/>
      </c>
    </row>
    <row r="2778" customFormat="false" ht="13.8" hidden="true" customHeight="false" outlineLevel="0" collapsed="false">
      <c r="C2778" s="0" t="n">
        <v>2788</v>
      </c>
      <c r="D2778" s="3" t="str">
        <f aca="false">VLOOKUP(C2778,$A$1:$B$500,2)</f>
        <v>62-Ellsworth</v>
      </c>
      <c r="E2778" s="0" t="str">
        <f aca="false">VLOOKUP($D2778,metadata!$B$2:$S$500,2,0)</f>
        <v>EERTMOED, GE</v>
      </c>
      <c r="F2778" s="0" t="str">
        <f aca="false">VLOOKUP($D2778,metadata!$B$2:$S$500,3,0)</f>
        <v>EMBRYONIC DIAPAUSE IN PSOCID, PERIPSOCUS-QUADRIFASCIATUS - PHOTOPERIOD, TEMPERATURE, ONTOGENY AND GEOGRAPHIC VARIATION</v>
      </c>
      <c r="G2778" s="0" t="str">
        <f aca="false">VLOOKUP($D2778,metadata!$B$2:$S$500,4,0)</f>
        <v>10.1111/j.1365-3032.1978.tb00149.x</v>
      </c>
      <c r="H2778" s="0" t="str">
        <f aca="false">VLOOKUP($D2778,metadata!$B$2:$S$500,5,0)</f>
        <v>y-ask</v>
      </c>
      <c r="I2778" s="0" t="str">
        <f aca="false">VLOOKUP($D2778,metadata!$B$2:$S$500,6,0)</f>
        <v>a</v>
      </c>
      <c r="J2778" s="0" t="str">
        <f aca="false">VLOOKUP($D2778,metadata!$B$2:$S$500,7,0)</f>
        <v>i</v>
      </c>
      <c r="K2778" s="0" t="n">
        <f aca="false">VLOOKUP($D2778,metadata!$B$2:$S$500,8,0)</f>
        <v>15</v>
      </c>
      <c r="L2778" s="0" t="n">
        <f aca="false">VLOOKUP($D2778,metadata!$B$2:$S$500,9,0)</f>
        <v>12</v>
      </c>
      <c r="M2778" s="0" t="str">
        <f aca="false">VLOOKUP($D2778,metadata!$B$2:$S$500,10,0)</f>
        <v/>
      </c>
      <c r="N2778" s="0" t="str">
        <f aca="false">VLOOKUP($D2778,metadata!$B$2:$S$500,11,0)</f>
        <v>Peripsocus quadrifasciatus</v>
      </c>
      <c r="O2778" s="0" t="str">
        <f aca="false">VLOOKUP($D2778,metadata!$B$2:$S$500,12,0)</f>
        <v>psocoptera</v>
      </c>
      <c r="P2778" s="0" t="str">
        <f aca="false">VLOOKUP($D2778,metadata!$B$2:$S$500,13,0)</f>
        <v>Ellsworth</v>
      </c>
      <c r="Q2778" s="0" t="n">
        <f aca="false">VLOOKUP($D2778,metadata!$B$2:$S$500,14,0)</f>
        <v>44.5333333333333</v>
      </c>
      <c r="R2778" s="0" t="n">
        <f aca="false">VLOOKUP($D2778,metadata!$B$2:$S$500,15,0)</f>
        <v>-68.476111</v>
      </c>
      <c r="S2778" s="0" t="str">
        <f aca="false">VLOOKUP($D2778,metadata!$B$2:$S$500,16,0)</f>
        <v/>
      </c>
      <c r="T2778" s="0" t="n">
        <f aca="false">VLOOKUP($D2778,metadata!$B$2:$S$500,17,0)</f>
        <v>34</v>
      </c>
      <c r="U2778" s="0" t="str">
        <f aca="false">VLOOKUP($D2778,metadata!$B$2:$S$500,18,0)</f>
        <v/>
      </c>
      <c r="V2778" s="0" t="str">
        <f aca="false">VLOOKUP($D2778,metadata!$B$2:$Z$500,19,0)</f>
        <v/>
      </c>
      <c r="W2778" s="0" t="str">
        <f aca="false">VLOOKUP($D2778,metadata!$B$2:$Z$500,20,0)</f>
        <v/>
      </c>
      <c r="X2778" s="0" t="str">
        <f aca="false">VLOOKUP($D2778,metadata!$B$2:$Z$500,21,0)</f>
        <v/>
      </c>
      <c r="Y2778" s="0" t="str">
        <f aca="false">VLOOKUP($D2778,metadata!$B$2:$Z$500,22,0)</f>
        <v/>
      </c>
      <c r="Z2778" s="0" t="str">
        <f aca="false">VLOOKUP($D2778,metadata!$B$2:$Z$500,23,0)</f>
        <v/>
      </c>
      <c r="AA2778" s="0" t="str">
        <f aca="false">VLOOKUP($D2778,metadata!$B$2:$Z$500,24,0)</f>
        <v/>
      </c>
      <c r="AB2778" s="0" t="str">
        <f aca="false">VLOOKUP($D2778,metadata!$B$2:$Z$500,25,0)</f>
        <v/>
      </c>
      <c r="AF2778" s="0" t="str">
        <f aca="false">IF(AE2778="",V2778,AE2778)</f>
        <v/>
      </c>
    </row>
    <row r="2779" customFormat="false" ht="13.8" hidden="true" customHeight="false" outlineLevel="0" collapsed="false">
      <c r="C2779" s="0" t="n">
        <v>2789</v>
      </c>
      <c r="D2779" s="3" t="str">
        <f aca="false">VLOOKUP(C2779,$A$1:$B$500,2)</f>
        <v>62-Warren</v>
      </c>
      <c r="E2779" s="0" t="str">
        <f aca="false">VLOOKUP($D2779,metadata!$B$2:$S$500,2,0)</f>
        <v>EERTMOED, GE</v>
      </c>
      <c r="F2779" s="0" t="str">
        <f aca="false">VLOOKUP($D2779,metadata!$B$2:$S$500,3,0)</f>
        <v>EMBRYONIC DIAPAUSE IN PSOCID, PERIPSOCUS-QUADRIFASCIATUS - PHOTOPERIOD, TEMPERATURE, ONTOGENY AND GEOGRAPHIC VARIATION</v>
      </c>
      <c r="G2779" s="0" t="str">
        <f aca="false">VLOOKUP($D2779,metadata!$B$2:$S$500,4,0)</f>
        <v>10.1111/j.1365-3032.1978.tb00149.x</v>
      </c>
      <c r="H2779" s="0" t="str">
        <f aca="false">VLOOKUP($D2779,metadata!$B$2:$S$500,5,0)</f>
        <v>y-ask</v>
      </c>
      <c r="I2779" s="0" t="str">
        <f aca="false">VLOOKUP($D2779,metadata!$B$2:$S$500,6,0)</f>
        <v>a</v>
      </c>
      <c r="J2779" s="0" t="str">
        <f aca="false">VLOOKUP($D2779,metadata!$B$2:$S$500,7,0)</f>
        <v>i</v>
      </c>
      <c r="K2779" s="0" t="n">
        <f aca="false">VLOOKUP($D2779,metadata!$B$2:$S$500,8,0)</f>
        <v>15</v>
      </c>
      <c r="L2779" s="0" t="n">
        <f aca="false">VLOOKUP($D2779,metadata!$B$2:$S$500,9,0)</f>
        <v>12</v>
      </c>
      <c r="M2779" s="0" t="str">
        <f aca="false">VLOOKUP($D2779,metadata!$B$2:$S$500,10,0)</f>
        <v/>
      </c>
      <c r="N2779" s="0" t="str">
        <f aca="false">VLOOKUP($D2779,metadata!$B$2:$S$500,11,0)</f>
        <v>Peripsocus quadrifasciatus</v>
      </c>
      <c r="O2779" s="0" t="str">
        <f aca="false">VLOOKUP($D2779,metadata!$B$2:$S$500,12,0)</f>
        <v>psocoptera</v>
      </c>
      <c r="P2779" s="0" t="str">
        <f aca="false">VLOOKUP($D2779,metadata!$B$2:$S$500,13,0)</f>
        <v>Warren</v>
      </c>
      <c r="Q2779" s="0" t="n">
        <f aca="false">VLOOKUP($D2779,metadata!$B$2:$S$500,14,0)</f>
        <v>34.9333333333333</v>
      </c>
      <c r="R2779" s="0" t="n">
        <f aca="false">VLOOKUP($D2779,metadata!$B$2:$S$500,15,0)</f>
        <v>-71.891667</v>
      </c>
      <c r="S2779" s="0" t="str">
        <f aca="false">VLOOKUP($D2779,metadata!$B$2:$S$500,16,0)</f>
        <v/>
      </c>
      <c r="T2779" s="0" t="n">
        <f aca="false">VLOOKUP($D2779,metadata!$B$2:$S$500,17,0)</f>
        <v>227</v>
      </c>
      <c r="U2779" s="0" t="str">
        <f aca="false">VLOOKUP($D2779,metadata!$B$2:$S$500,18,0)</f>
        <v/>
      </c>
      <c r="V2779" s="0" t="str">
        <f aca="false">VLOOKUP($D2779,metadata!$B$2:$Z$500,19,0)</f>
        <v/>
      </c>
      <c r="W2779" s="0" t="str">
        <f aca="false">VLOOKUP($D2779,metadata!$B$2:$Z$500,20,0)</f>
        <v/>
      </c>
      <c r="X2779" s="0" t="str">
        <f aca="false">VLOOKUP($D2779,metadata!$B$2:$Z$500,21,0)</f>
        <v/>
      </c>
      <c r="Y2779" s="0" t="str">
        <f aca="false">VLOOKUP($D2779,metadata!$B$2:$Z$500,22,0)</f>
        <v/>
      </c>
      <c r="Z2779" s="0" t="str">
        <f aca="false">VLOOKUP($D2779,metadata!$B$2:$Z$500,23,0)</f>
        <v/>
      </c>
      <c r="AA2779" s="0" t="str">
        <f aca="false">VLOOKUP($D2779,metadata!$B$2:$Z$500,24,0)</f>
        <v/>
      </c>
      <c r="AB2779" s="0" t="str">
        <f aca="false">VLOOKUP($D2779,metadata!$B$2:$Z$500,25,0)</f>
        <v/>
      </c>
      <c r="AF2779" s="0" t="str">
        <f aca="false">IF(AE2779="",V2779,AE2779)</f>
        <v/>
      </c>
    </row>
    <row r="2780" customFormat="false" ht="13.8" hidden="true" customHeight="false" outlineLevel="0" collapsed="false">
      <c r="C2780" s="0" t="n">
        <v>2790</v>
      </c>
      <c r="D2780" s="3" t="str">
        <f aca="false">VLOOKUP(C2780,$A$1:$B$500,2)</f>
        <v>62-Warren</v>
      </c>
      <c r="E2780" s="0" t="str">
        <f aca="false">VLOOKUP($D2780,metadata!$B$2:$S$500,2,0)</f>
        <v>EERTMOED, GE</v>
      </c>
      <c r="F2780" s="0" t="str">
        <f aca="false">VLOOKUP($D2780,metadata!$B$2:$S$500,3,0)</f>
        <v>EMBRYONIC DIAPAUSE IN PSOCID, PERIPSOCUS-QUADRIFASCIATUS - PHOTOPERIOD, TEMPERATURE, ONTOGENY AND GEOGRAPHIC VARIATION</v>
      </c>
      <c r="G2780" s="0" t="str">
        <f aca="false">VLOOKUP($D2780,metadata!$B$2:$S$500,4,0)</f>
        <v>10.1111/j.1365-3032.1978.tb00149.x</v>
      </c>
      <c r="H2780" s="0" t="str">
        <f aca="false">VLOOKUP($D2780,metadata!$B$2:$S$500,5,0)</f>
        <v>y-ask</v>
      </c>
      <c r="I2780" s="0" t="str">
        <f aca="false">VLOOKUP($D2780,metadata!$B$2:$S$500,6,0)</f>
        <v>a</v>
      </c>
      <c r="J2780" s="0" t="str">
        <f aca="false">VLOOKUP($D2780,metadata!$B$2:$S$500,7,0)</f>
        <v>i</v>
      </c>
      <c r="K2780" s="0" t="n">
        <f aca="false">VLOOKUP($D2780,metadata!$B$2:$S$500,8,0)</f>
        <v>15</v>
      </c>
      <c r="L2780" s="0" t="n">
        <f aca="false">VLOOKUP($D2780,metadata!$B$2:$S$500,9,0)</f>
        <v>12</v>
      </c>
      <c r="M2780" s="0" t="str">
        <f aca="false">VLOOKUP($D2780,metadata!$B$2:$S$500,10,0)</f>
        <v/>
      </c>
      <c r="N2780" s="0" t="str">
        <f aca="false">VLOOKUP($D2780,metadata!$B$2:$S$500,11,0)</f>
        <v>Peripsocus quadrifasciatus</v>
      </c>
      <c r="O2780" s="0" t="str">
        <f aca="false">VLOOKUP($D2780,metadata!$B$2:$S$500,12,0)</f>
        <v>psocoptera</v>
      </c>
      <c r="P2780" s="0" t="str">
        <f aca="false">VLOOKUP($D2780,metadata!$B$2:$S$500,13,0)</f>
        <v>Warren</v>
      </c>
      <c r="Q2780" s="0" t="n">
        <f aca="false">VLOOKUP($D2780,metadata!$B$2:$S$500,14,0)</f>
        <v>34.9333333333333</v>
      </c>
      <c r="R2780" s="0" t="n">
        <f aca="false">VLOOKUP($D2780,metadata!$B$2:$S$500,15,0)</f>
        <v>-71.891667</v>
      </c>
      <c r="S2780" s="0" t="str">
        <f aca="false">VLOOKUP($D2780,metadata!$B$2:$S$500,16,0)</f>
        <v/>
      </c>
      <c r="T2780" s="0" t="n">
        <f aca="false">VLOOKUP($D2780,metadata!$B$2:$S$500,17,0)</f>
        <v>227</v>
      </c>
      <c r="U2780" s="0" t="str">
        <f aca="false">VLOOKUP($D2780,metadata!$B$2:$S$500,18,0)</f>
        <v/>
      </c>
      <c r="V2780" s="0" t="str">
        <f aca="false">VLOOKUP($D2780,metadata!$B$2:$Z$500,19,0)</f>
        <v/>
      </c>
      <c r="W2780" s="0" t="str">
        <f aca="false">VLOOKUP($D2780,metadata!$B$2:$Z$500,20,0)</f>
        <v/>
      </c>
      <c r="X2780" s="0" t="str">
        <f aca="false">VLOOKUP($D2780,metadata!$B$2:$Z$500,21,0)</f>
        <v/>
      </c>
      <c r="Y2780" s="0" t="str">
        <f aca="false">VLOOKUP($D2780,metadata!$B$2:$Z$500,22,0)</f>
        <v/>
      </c>
      <c r="Z2780" s="0" t="str">
        <f aca="false">VLOOKUP($D2780,metadata!$B$2:$Z$500,23,0)</f>
        <v/>
      </c>
      <c r="AA2780" s="0" t="str">
        <f aca="false">VLOOKUP($D2780,metadata!$B$2:$Z$500,24,0)</f>
        <v/>
      </c>
      <c r="AB2780" s="0" t="str">
        <f aca="false">VLOOKUP($D2780,metadata!$B$2:$Z$500,25,0)</f>
        <v/>
      </c>
      <c r="AF2780" s="0" t="str">
        <f aca="false">IF(AE2780="",V2780,AE2780)</f>
        <v/>
      </c>
    </row>
    <row r="2781" customFormat="false" ht="13.8" hidden="true" customHeight="false" outlineLevel="0" collapsed="false">
      <c r="C2781" s="0" t="n">
        <v>2791</v>
      </c>
      <c r="D2781" s="3" t="str">
        <f aca="false">VLOOKUP(C2781,$A$1:$B$500,2)</f>
        <v>62-Warren</v>
      </c>
      <c r="E2781" s="0" t="str">
        <f aca="false">VLOOKUP($D2781,metadata!$B$2:$S$500,2,0)</f>
        <v>EERTMOED, GE</v>
      </c>
      <c r="F2781" s="0" t="str">
        <f aca="false">VLOOKUP($D2781,metadata!$B$2:$S$500,3,0)</f>
        <v>EMBRYONIC DIAPAUSE IN PSOCID, PERIPSOCUS-QUADRIFASCIATUS - PHOTOPERIOD, TEMPERATURE, ONTOGENY AND GEOGRAPHIC VARIATION</v>
      </c>
      <c r="G2781" s="0" t="str">
        <f aca="false">VLOOKUP($D2781,metadata!$B$2:$S$500,4,0)</f>
        <v>10.1111/j.1365-3032.1978.tb00149.x</v>
      </c>
      <c r="H2781" s="0" t="str">
        <f aca="false">VLOOKUP($D2781,metadata!$B$2:$S$500,5,0)</f>
        <v>y-ask</v>
      </c>
      <c r="I2781" s="0" t="str">
        <f aca="false">VLOOKUP($D2781,metadata!$B$2:$S$500,6,0)</f>
        <v>a</v>
      </c>
      <c r="J2781" s="0" t="str">
        <f aca="false">VLOOKUP($D2781,metadata!$B$2:$S$500,7,0)</f>
        <v>i</v>
      </c>
      <c r="K2781" s="0" t="n">
        <f aca="false">VLOOKUP($D2781,metadata!$B$2:$S$500,8,0)</f>
        <v>15</v>
      </c>
      <c r="L2781" s="0" t="n">
        <f aca="false">VLOOKUP($D2781,metadata!$B$2:$S$500,9,0)</f>
        <v>12</v>
      </c>
      <c r="M2781" s="0" t="str">
        <f aca="false">VLOOKUP($D2781,metadata!$B$2:$S$500,10,0)</f>
        <v/>
      </c>
      <c r="N2781" s="0" t="str">
        <f aca="false">VLOOKUP($D2781,metadata!$B$2:$S$500,11,0)</f>
        <v>Peripsocus quadrifasciatus</v>
      </c>
      <c r="O2781" s="0" t="str">
        <f aca="false">VLOOKUP($D2781,metadata!$B$2:$S$500,12,0)</f>
        <v>psocoptera</v>
      </c>
      <c r="P2781" s="0" t="str">
        <f aca="false">VLOOKUP($D2781,metadata!$B$2:$S$500,13,0)</f>
        <v>Warren</v>
      </c>
      <c r="Q2781" s="0" t="n">
        <f aca="false">VLOOKUP($D2781,metadata!$B$2:$S$500,14,0)</f>
        <v>34.9333333333333</v>
      </c>
      <c r="R2781" s="0" t="n">
        <f aca="false">VLOOKUP($D2781,metadata!$B$2:$S$500,15,0)</f>
        <v>-71.891667</v>
      </c>
      <c r="S2781" s="0" t="str">
        <f aca="false">VLOOKUP($D2781,metadata!$B$2:$S$500,16,0)</f>
        <v/>
      </c>
      <c r="T2781" s="0" t="n">
        <f aca="false">VLOOKUP($D2781,metadata!$B$2:$S$500,17,0)</f>
        <v>227</v>
      </c>
      <c r="U2781" s="0" t="str">
        <f aca="false">VLOOKUP($D2781,metadata!$B$2:$S$500,18,0)</f>
        <v/>
      </c>
      <c r="V2781" s="0" t="str">
        <f aca="false">VLOOKUP($D2781,metadata!$B$2:$Z$500,19,0)</f>
        <v/>
      </c>
      <c r="W2781" s="0" t="str">
        <f aca="false">VLOOKUP($D2781,metadata!$B$2:$Z$500,20,0)</f>
        <v/>
      </c>
      <c r="X2781" s="0" t="str">
        <f aca="false">VLOOKUP($D2781,metadata!$B$2:$Z$500,21,0)</f>
        <v/>
      </c>
      <c r="Y2781" s="0" t="str">
        <f aca="false">VLOOKUP($D2781,metadata!$B$2:$Z$500,22,0)</f>
        <v/>
      </c>
      <c r="Z2781" s="0" t="str">
        <f aca="false">VLOOKUP($D2781,metadata!$B$2:$Z$500,23,0)</f>
        <v/>
      </c>
      <c r="AA2781" s="0" t="str">
        <f aca="false">VLOOKUP($D2781,metadata!$B$2:$Z$500,24,0)</f>
        <v/>
      </c>
      <c r="AB2781" s="0" t="str">
        <f aca="false">VLOOKUP($D2781,metadata!$B$2:$Z$500,25,0)</f>
        <v/>
      </c>
      <c r="AF2781" s="0" t="str">
        <f aca="false">IF(AE2781="",V2781,AE2781)</f>
        <v/>
      </c>
    </row>
    <row r="2782" customFormat="false" ht="13.8" hidden="true" customHeight="false" outlineLevel="0" collapsed="false">
      <c r="C2782" s="0" t="n">
        <v>2792</v>
      </c>
      <c r="D2782" s="3" t="str">
        <f aca="false">VLOOKUP(C2782,$A$1:$B$500,2)</f>
        <v>62-Warren</v>
      </c>
      <c r="E2782" s="0" t="str">
        <f aca="false">VLOOKUP($D2782,metadata!$B$2:$S$500,2,0)</f>
        <v>EERTMOED, GE</v>
      </c>
      <c r="F2782" s="0" t="str">
        <f aca="false">VLOOKUP($D2782,metadata!$B$2:$S$500,3,0)</f>
        <v>EMBRYONIC DIAPAUSE IN PSOCID, PERIPSOCUS-QUADRIFASCIATUS - PHOTOPERIOD, TEMPERATURE, ONTOGENY AND GEOGRAPHIC VARIATION</v>
      </c>
      <c r="G2782" s="0" t="str">
        <f aca="false">VLOOKUP($D2782,metadata!$B$2:$S$500,4,0)</f>
        <v>10.1111/j.1365-3032.1978.tb00149.x</v>
      </c>
      <c r="H2782" s="0" t="str">
        <f aca="false">VLOOKUP($D2782,metadata!$B$2:$S$500,5,0)</f>
        <v>y-ask</v>
      </c>
      <c r="I2782" s="0" t="str">
        <f aca="false">VLOOKUP($D2782,metadata!$B$2:$S$500,6,0)</f>
        <v>a</v>
      </c>
      <c r="J2782" s="0" t="str">
        <f aca="false">VLOOKUP($D2782,metadata!$B$2:$S$500,7,0)</f>
        <v>i</v>
      </c>
      <c r="K2782" s="0" t="n">
        <f aca="false">VLOOKUP($D2782,metadata!$B$2:$S$500,8,0)</f>
        <v>15</v>
      </c>
      <c r="L2782" s="0" t="n">
        <f aca="false">VLOOKUP($D2782,metadata!$B$2:$S$500,9,0)</f>
        <v>12</v>
      </c>
      <c r="M2782" s="0" t="str">
        <f aca="false">VLOOKUP($D2782,metadata!$B$2:$S$500,10,0)</f>
        <v/>
      </c>
      <c r="N2782" s="0" t="str">
        <f aca="false">VLOOKUP($D2782,metadata!$B$2:$S$500,11,0)</f>
        <v>Peripsocus quadrifasciatus</v>
      </c>
      <c r="O2782" s="0" t="str">
        <f aca="false">VLOOKUP($D2782,metadata!$B$2:$S$500,12,0)</f>
        <v>psocoptera</v>
      </c>
      <c r="P2782" s="0" t="str">
        <f aca="false">VLOOKUP($D2782,metadata!$B$2:$S$500,13,0)</f>
        <v>Warren</v>
      </c>
      <c r="Q2782" s="0" t="n">
        <f aca="false">VLOOKUP($D2782,metadata!$B$2:$S$500,14,0)</f>
        <v>34.9333333333333</v>
      </c>
      <c r="R2782" s="0" t="n">
        <f aca="false">VLOOKUP($D2782,metadata!$B$2:$S$500,15,0)</f>
        <v>-71.891667</v>
      </c>
      <c r="S2782" s="0" t="str">
        <f aca="false">VLOOKUP($D2782,metadata!$B$2:$S$500,16,0)</f>
        <v/>
      </c>
      <c r="T2782" s="0" t="n">
        <f aca="false">VLOOKUP($D2782,metadata!$B$2:$S$500,17,0)</f>
        <v>227</v>
      </c>
      <c r="U2782" s="0" t="str">
        <f aca="false">VLOOKUP($D2782,metadata!$B$2:$S$500,18,0)</f>
        <v/>
      </c>
      <c r="V2782" s="0" t="str">
        <f aca="false">VLOOKUP($D2782,metadata!$B$2:$Z$500,19,0)</f>
        <v/>
      </c>
      <c r="W2782" s="0" t="str">
        <f aca="false">VLOOKUP($D2782,metadata!$B$2:$Z$500,20,0)</f>
        <v/>
      </c>
      <c r="X2782" s="0" t="str">
        <f aca="false">VLOOKUP($D2782,metadata!$B$2:$Z$500,21,0)</f>
        <v/>
      </c>
      <c r="Y2782" s="0" t="str">
        <f aca="false">VLOOKUP($D2782,metadata!$B$2:$Z$500,22,0)</f>
        <v/>
      </c>
      <c r="Z2782" s="0" t="str">
        <f aca="false">VLOOKUP($D2782,metadata!$B$2:$Z$500,23,0)</f>
        <v/>
      </c>
      <c r="AA2782" s="0" t="str">
        <f aca="false">VLOOKUP($D2782,metadata!$B$2:$Z$500,24,0)</f>
        <v/>
      </c>
      <c r="AB2782" s="0" t="str">
        <f aca="false">VLOOKUP($D2782,metadata!$B$2:$Z$500,25,0)</f>
        <v/>
      </c>
      <c r="AF2782" s="0" t="str">
        <f aca="false">IF(AE2782="",V2782,AE2782)</f>
        <v/>
      </c>
    </row>
    <row r="2783" customFormat="false" ht="13.8" hidden="true" customHeight="false" outlineLevel="0" collapsed="false">
      <c r="C2783" s="0" t="n">
        <v>2793</v>
      </c>
      <c r="D2783" s="3" t="str">
        <f aca="false">VLOOKUP(C2783,$A$1:$B$500,2)</f>
        <v>62-Warren</v>
      </c>
      <c r="E2783" s="0" t="str">
        <f aca="false">VLOOKUP($D2783,metadata!$B$2:$S$500,2,0)</f>
        <v>EERTMOED, GE</v>
      </c>
      <c r="F2783" s="0" t="str">
        <f aca="false">VLOOKUP($D2783,metadata!$B$2:$S$500,3,0)</f>
        <v>EMBRYONIC DIAPAUSE IN PSOCID, PERIPSOCUS-QUADRIFASCIATUS - PHOTOPERIOD, TEMPERATURE, ONTOGENY AND GEOGRAPHIC VARIATION</v>
      </c>
      <c r="G2783" s="0" t="str">
        <f aca="false">VLOOKUP($D2783,metadata!$B$2:$S$500,4,0)</f>
        <v>10.1111/j.1365-3032.1978.tb00149.x</v>
      </c>
      <c r="H2783" s="0" t="str">
        <f aca="false">VLOOKUP($D2783,metadata!$B$2:$S$500,5,0)</f>
        <v>y-ask</v>
      </c>
      <c r="I2783" s="0" t="str">
        <f aca="false">VLOOKUP($D2783,metadata!$B$2:$S$500,6,0)</f>
        <v>a</v>
      </c>
      <c r="J2783" s="0" t="str">
        <f aca="false">VLOOKUP($D2783,metadata!$B$2:$S$500,7,0)</f>
        <v>i</v>
      </c>
      <c r="K2783" s="0" t="n">
        <f aca="false">VLOOKUP($D2783,metadata!$B$2:$S$500,8,0)</f>
        <v>15</v>
      </c>
      <c r="L2783" s="0" t="n">
        <f aca="false">VLOOKUP($D2783,metadata!$B$2:$S$500,9,0)</f>
        <v>12</v>
      </c>
      <c r="M2783" s="0" t="str">
        <f aca="false">VLOOKUP($D2783,metadata!$B$2:$S$500,10,0)</f>
        <v/>
      </c>
      <c r="N2783" s="0" t="str">
        <f aca="false">VLOOKUP($D2783,metadata!$B$2:$S$500,11,0)</f>
        <v>Peripsocus quadrifasciatus</v>
      </c>
      <c r="O2783" s="0" t="str">
        <f aca="false">VLOOKUP($D2783,metadata!$B$2:$S$500,12,0)</f>
        <v>psocoptera</v>
      </c>
      <c r="P2783" s="0" t="str">
        <f aca="false">VLOOKUP($D2783,metadata!$B$2:$S$500,13,0)</f>
        <v>Warren</v>
      </c>
      <c r="Q2783" s="0" t="n">
        <f aca="false">VLOOKUP($D2783,metadata!$B$2:$S$500,14,0)</f>
        <v>34.9333333333333</v>
      </c>
      <c r="R2783" s="0" t="n">
        <f aca="false">VLOOKUP($D2783,metadata!$B$2:$S$500,15,0)</f>
        <v>-71.891667</v>
      </c>
      <c r="S2783" s="0" t="str">
        <f aca="false">VLOOKUP($D2783,metadata!$B$2:$S$500,16,0)</f>
        <v/>
      </c>
      <c r="T2783" s="0" t="n">
        <f aca="false">VLOOKUP($D2783,metadata!$B$2:$S$500,17,0)</f>
        <v>227</v>
      </c>
      <c r="U2783" s="0" t="str">
        <f aca="false">VLOOKUP($D2783,metadata!$B$2:$S$500,18,0)</f>
        <v/>
      </c>
      <c r="V2783" s="0" t="str">
        <f aca="false">VLOOKUP($D2783,metadata!$B$2:$Z$500,19,0)</f>
        <v/>
      </c>
      <c r="W2783" s="0" t="str">
        <f aca="false">VLOOKUP($D2783,metadata!$B$2:$Z$500,20,0)</f>
        <v/>
      </c>
      <c r="X2783" s="0" t="str">
        <f aca="false">VLOOKUP($D2783,metadata!$B$2:$Z$500,21,0)</f>
        <v/>
      </c>
      <c r="Y2783" s="0" t="str">
        <f aca="false">VLOOKUP($D2783,metadata!$B$2:$Z$500,22,0)</f>
        <v/>
      </c>
      <c r="Z2783" s="0" t="str">
        <f aca="false">VLOOKUP($D2783,metadata!$B$2:$Z$500,23,0)</f>
        <v/>
      </c>
      <c r="AA2783" s="0" t="str">
        <f aca="false">VLOOKUP($D2783,metadata!$B$2:$Z$500,24,0)</f>
        <v/>
      </c>
      <c r="AB2783" s="0" t="str">
        <f aca="false">VLOOKUP($D2783,metadata!$B$2:$Z$500,25,0)</f>
        <v/>
      </c>
      <c r="AF2783" s="0" t="str">
        <f aca="false">IF(AE2783="",V2783,AE2783)</f>
        <v/>
      </c>
    </row>
    <row r="2784" customFormat="false" ht="13.8" hidden="true" customHeight="false" outlineLevel="0" collapsed="false">
      <c r="C2784" s="0" t="n">
        <v>2794</v>
      </c>
      <c r="D2784" s="3" t="str">
        <f aca="false">VLOOKUP(C2784,$A$1:$B$500,2)</f>
        <v>62-Warren</v>
      </c>
      <c r="E2784" s="0" t="str">
        <f aca="false">VLOOKUP($D2784,metadata!$B$2:$S$500,2,0)</f>
        <v>EERTMOED, GE</v>
      </c>
      <c r="F2784" s="0" t="str">
        <f aca="false">VLOOKUP($D2784,metadata!$B$2:$S$500,3,0)</f>
        <v>EMBRYONIC DIAPAUSE IN PSOCID, PERIPSOCUS-QUADRIFASCIATUS - PHOTOPERIOD, TEMPERATURE, ONTOGENY AND GEOGRAPHIC VARIATION</v>
      </c>
      <c r="G2784" s="0" t="str">
        <f aca="false">VLOOKUP($D2784,metadata!$B$2:$S$500,4,0)</f>
        <v>10.1111/j.1365-3032.1978.tb00149.x</v>
      </c>
      <c r="H2784" s="0" t="str">
        <f aca="false">VLOOKUP($D2784,metadata!$B$2:$S$500,5,0)</f>
        <v>y-ask</v>
      </c>
      <c r="I2784" s="0" t="str">
        <f aca="false">VLOOKUP($D2784,metadata!$B$2:$S$500,6,0)</f>
        <v>a</v>
      </c>
      <c r="J2784" s="0" t="str">
        <f aca="false">VLOOKUP($D2784,metadata!$B$2:$S$500,7,0)</f>
        <v>i</v>
      </c>
      <c r="K2784" s="0" t="n">
        <f aca="false">VLOOKUP($D2784,metadata!$B$2:$S$500,8,0)</f>
        <v>15</v>
      </c>
      <c r="L2784" s="0" t="n">
        <f aca="false">VLOOKUP($D2784,metadata!$B$2:$S$500,9,0)</f>
        <v>12</v>
      </c>
      <c r="M2784" s="0" t="str">
        <f aca="false">VLOOKUP($D2784,metadata!$B$2:$S$500,10,0)</f>
        <v/>
      </c>
      <c r="N2784" s="0" t="str">
        <f aca="false">VLOOKUP($D2784,metadata!$B$2:$S$500,11,0)</f>
        <v>Peripsocus quadrifasciatus</v>
      </c>
      <c r="O2784" s="0" t="str">
        <f aca="false">VLOOKUP($D2784,metadata!$B$2:$S$500,12,0)</f>
        <v>psocoptera</v>
      </c>
      <c r="P2784" s="0" t="str">
        <f aca="false">VLOOKUP($D2784,metadata!$B$2:$S$500,13,0)</f>
        <v>Warren</v>
      </c>
      <c r="Q2784" s="0" t="n">
        <f aca="false">VLOOKUP($D2784,metadata!$B$2:$S$500,14,0)</f>
        <v>34.9333333333333</v>
      </c>
      <c r="R2784" s="0" t="n">
        <f aca="false">VLOOKUP($D2784,metadata!$B$2:$S$500,15,0)</f>
        <v>-71.891667</v>
      </c>
      <c r="S2784" s="0" t="str">
        <f aca="false">VLOOKUP($D2784,metadata!$B$2:$S$500,16,0)</f>
        <v/>
      </c>
      <c r="T2784" s="0" t="n">
        <f aca="false">VLOOKUP($D2784,metadata!$B$2:$S$500,17,0)</f>
        <v>227</v>
      </c>
      <c r="U2784" s="0" t="str">
        <f aca="false">VLOOKUP($D2784,metadata!$B$2:$S$500,18,0)</f>
        <v/>
      </c>
      <c r="V2784" s="0" t="str">
        <f aca="false">VLOOKUP($D2784,metadata!$B$2:$Z$500,19,0)</f>
        <v/>
      </c>
      <c r="W2784" s="0" t="str">
        <f aca="false">VLOOKUP($D2784,metadata!$B$2:$Z$500,20,0)</f>
        <v/>
      </c>
      <c r="X2784" s="0" t="str">
        <f aca="false">VLOOKUP($D2784,metadata!$B$2:$Z$500,21,0)</f>
        <v/>
      </c>
      <c r="Y2784" s="0" t="str">
        <f aca="false">VLOOKUP($D2784,metadata!$B$2:$Z$500,22,0)</f>
        <v/>
      </c>
      <c r="Z2784" s="0" t="str">
        <f aca="false">VLOOKUP($D2784,metadata!$B$2:$Z$500,23,0)</f>
        <v/>
      </c>
      <c r="AA2784" s="0" t="str">
        <f aca="false">VLOOKUP($D2784,metadata!$B$2:$Z$500,24,0)</f>
        <v/>
      </c>
      <c r="AB2784" s="0" t="str">
        <f aca="false">VLOOKUP($D2784,metadata!$B$2:$Z$500,25,0)</f>
        <v/>
      </c>
      <c r="AF2784" s="0" t="str">
        <f aca="false">IF(AE2784="",V2784,AE2784)</f>
        <v/>
      </c>
    </row>
    <row r="2785" customFormat="false" ht="13.8" hidden="true" customHeight="false" outlineLevel="0" collapsed="false">
      <c r="C2785" s="0" t="n">
        <v>2795</v>
      </c>
      <c r="D2785" s="3" t="str">
        <f aca="false">VLOOKUP(C2785,$A$1:$B$500,2)</f>
        <v>62-Warren</v>
      </c>
      <c r="E2785" s="0" t="str">
        <f aca="false">VLOOKUP($D2785,metadata!$B$2:$S$500,2,0)</f>
        <v>EERTMOED, GE</v>
      </c>
      <c r="F2785" s="0" t="str">
        <f aca="false">VLOOKUP($D2785,metadata!$B$2:$S$500,3,0)</f>
        <v>EMBRYONIC DIAPAUSE IN PSOCID, PERIPSOCUS-QUADRIFASCIATUS - PHOTOPERIOD, TEMPERATURE, ONTOGENY AND GEOGRAPHIC VARIATION</v>
      </c>
      <c r="G2785" s="0" t="str">
        <f aca="false">VLOOKUP($D2785,metadata!$B$2:$S$500,4,0)</f>
        <v>10.1111/j.1365-3032.1978.tb00149.x</v>
      </c>
      <c r="H2785" s="0" t="str">
        <f aca="false">VLOOKUP($D2785,metadata!$B$2:$S$500,5,0)</f>
        <v>y-ask</v>
      </c>
      <c r="I2785" s="0" t="str">
        <f aca="false">VLOOKUP($D2785,metadata!$B$2:$S$500,6,0)</f>
        <v>a</v>
      </c>
      <c r="J2785" s="0" t="str">
        <f aca="false">VLOOKUP($D2785,metadata!$B$2:$S$500,7,0)</f>
        <v>i</v>
      </c>
      <c r="K2785" s="0" t="n">
        <f aca="false">VLOOKUP($D2785,metadata!$B$2:$S$500,8,0)</f>
        <v>15</v>
      </c>
      <c r="L2785" s="0" t="n">
        <f aca="false">VLOOKUP($D2785,metadata!$B$2:$S$500,9,0)</f>
        <v>12</v>
      </c>
      <c r="M2785" s="0" t="str">
        <f aca="false">VLOOKUP($D2785,metadata!$B$2:$S$500,10,0)</f>
        <v/>
      </c>
      <c r="N2785" s="0" t="str">
        <f aca="false">VLOOKUP($D2785,metadata!$B$2:$S$500,11,0)</f>
        <v>Peripsocus quadrifasciatus</v>
      </c>
      <c r="O2785" s="0" t="str">
        <f aca="false">VLOOKUP($D2785,metadata!$B$2:$S$500,12,0)</f>
        <v>psocoptera</v>
      </c>
      <c r="P2785" s="0" t="str">
        <f aca="false">VLOOKUP($D2785,metadata!$B$2:$S$500,13,0)</f>
        <v>Warren</v>
      </c>
      <c r="Q2785" s="0" t="n">
        <f aca="false">VLOOKUP($D2785,metadata!$B$2:$S$500,14,0)</f>
        <v>34.9333333333333</v>
      </c>
      <c r="R2785" s="0" t="n">
        <f aca="false">VLOOKUP($D2785,metadata!$B$2:$S$500,15,0)</f>
        <v>-71.891667</v>
      </c>
      <c r="S2785" s="0" t="str">
        <f aca="false">VLOOKUP($D2785,metadata!$B$2:$S$500,16,0)</f>
        <v/>
      </c>
      <c r="T2785" s="0" t="n">
        <f aca="false">VLOOKUP($D2785,metadata!$B$2:$S$500,17,0)</f>
        <v>227</v>
      </c>
      <c r="U2785" s="0" t="str">
        <f aca="false">VLOOKUP($D2785,metadata!$B$2:$S$500,18,0)</f>
        <v/>
      </c>
      <c r="V2785" s="0" t="str">
        <f aca="false">VLOOKUP($D2785,metadata!$B$2:$Z$500,19,0)</f>
        <v/>
      </c>
      <c r="W2785" s="0" t="str">
        <f aca="false">VLOOKUP($D2785,metadata!$B$2:$Z$500,20,0)</f>
        <v/>
      </c>
      <c r="X2785" s="0" t="str">
        <f aca="false">VLOOKUP($D2785,metadata!$B$2:$Z$500,21,0)</f>
        <v/>
      </c>
      <c r="Y2785" s="0" t="str">
        <f aca="false">VLOOKUP($D2785,metadata!$B$2:$Z$500,22,0)</f>
        <v/>
      </c>
      <c r="Z2785" s="0" t="str">
        <f aca="false">VLOOKUP($D2785,metadata!$B$2:$Z$500,23,0)</f>
        <v/>
      </c>
      <c r="AA2785" s="0" t="str">
        <f aca="false">VLOOKUP($D2785,metadata!$B$2:$Z$500,24,0)</f>
        <v/>
      </c>
      <c r="AB2785" s="0" t="str">
        <f aca="false">VLOOKUP($D2785,metadata!$B$2:$Z$500,25,0)</f>
        <v/>
      </c>
      <c r="AF2785" s="0" t="str">
        <f aca="false">IF(AE2785="",V2785,AE2785)</f>
        <v/>
      </c>
    </row>
    <row r="2786" customFormat="false" ht="13.8" hidden="true" customHeight="false" outlineLevel="0" collapsed="false">
      <c r="C2786" s="0" t="n">
        <v>2796</v>
      </c>
      <c r="D2786" s="3" t="str">
        <f aca="false">VLOOKUP(C2786,$A$1:$B$500,2)</f>
        <v>62-Warren</v>
      </c>
      <c r="E2786" s="0" t="str">
        <f aca="false">VLOOKUP($D2786,metadata!$B$2:$S$500,2,0)</f>
        <v>EERTMOED, GE</v>
      </c>
      <c r="F2786" s="0" t="str">
        <f aca="false">VLOOKUP($D2786,metadata!$B$2:$S$500,3,0)</f>
        <v>EMBRYONIC DIAPAUSE IN PSOCID, PERIPSOCUS-QUADRIFASCIATUS - PHOTOPERIOD, TEMPERATURE, ONTOGENY AND GEOGRAPHIC VARIATION</v>
      </c>
      <c r="G2786" s="0" t="str">
        <f aca="false">VLOOKUP($D2786,metadata!$B$2:$S$500,4,0)</f>
        <v>10.1111/j.1365-3032.1978.tb00149.x</v>
      </c>
      <c r="H2786" s="0" t="str">
        <f aca="false">VLOOKUP($D2786,metadata!$B$2:$S$500,5,0)</f>
        <v>y-ask</v>
      </c>
      <c r="I2786" s="0" t="str">
        <f aca="false">VLOOKUP($D2786,metadata!$B$2:$S$500,6,0)</f>
        <v>a</v>
      </c>
      <c r="J2786" s="0" t="str">
        <f aca="false">VLOOKUP($D2786,metadata!$B$2:$S$500,7,0)</f>
        <v>i</v>
      </c>
      <c r="K2786" s="0" t="n">
        <f aca="false">VLOOKUP($D2786,metadata!$B$2:$S$500,8,0)</f>
        <v>15</v>
      </c>
      <c r="L2786" s="0" t="n">
        <f aca="false">VLOOKUP($D2786,metadata!$B$2:$S$500,9,0)</f>
        <v>12</v>
      </c>
      <c r="M2786" s="0" t="str">
        <f aca="false">VLOOKUP($D2786,metadata!$B$2:$S$500,10,0)</f>
        <v/>
      </c>
      <c r="N2786" s="0" t="str">
        <f aca="false">VLOOKUP($D2786,metadata!$B$2:$S$500,11,0)</f>
        <v>Peripsocus quadrifasciatus</v>
      </c>
      <c r="O2786" s="0" t="str">
        <f aca="false">VLOOKUP($D2786,metadata!$B$2:$S$500,12,0)</f>
        <v>psocoptera</v>
      </c>
      <c r="P2786" s="0" t="str">
        <f aca="false">VLOOKUP($D2786,metadata!$B$2:$S$500,13,0)</f>
        <v>Warren</v>
      </c>
      <c r="Q2786" s="0" t="n">
        <f aca="false">VLOOKUP($D2786,metadata!$B$2:$S$500,14,0)</f>
        <v>34.9333333333333</v>
      </c>
      <c r="R2786" s="0" t="n">
        <f aca="false">VLOOKUP($D2786,metadata!$B$2:$S$500,15,0)</f>
        <v>-71.891667</v>
      </c>
      <c r="S2786" s="0" t="str">
        <f aca="false">VLOOKUP($D2786,metadata!$B$2:$S$500,16,0)</f>
        <v/>
      </c>
      <c r="T2786" s="0" t="n">
        <f aca="false">VLOOKUP($D2786,metadata!$B$2:$S$500,17,0)</f>
        <v>227</v>
      </c>
      <c r="U2786" s="0" t="str">
        <f aca="false">VLOOKUP($D2786,metadata!$B$2:$S$500,18,0)</f>
        <v/>
      </c>
      <c r="V2786" s="0" t="str">
        <f aca="false">VLOOKUP($D2786,metadata!$B$2:$Z$500,19,0)</f>
        <v/>
      </c>
      <c r="W2786" s="0" t="str">
        <f aca="false">VLOOKUP($D2786,metadata!$B$2:$Z$500,20,0)</f>
        <v/>
      </c>
      <c r="X2786" s="0" t="str">
        <f aca="false">VLOOKUP($D2786,metadata!$B$2:$Z$500,21,0)</f>
        <v/>
      </c>
      <c r="Y2786" s="0" t="str">
        <f aca="false">VLOOKUP($D2786,metadata!$B$2:$Z$500,22,0)</f>
        <v/>
      </c>
      <c r="Z2786" s="0" t="str">
        <f aca="false">VLOOKUP($D2786,metadata!$B$2:$Z$500,23,0)</f>
        <v/>
      </c>
      <c r="AA2786" s="0" t="str">
        <f aca="false">VLOOKUP($D2786,metadata!$B$2:$Z$500,24,0)</f>
        <v/>
      </c>
      <c r="AB2786" s="0" t="str">
        <f aca="false">VLOOKUP($D2786,metadata!$B$2:$Z$500,25,0)</f>
        <v/>
      </c>
      <c r="AF2786" s="0" t="str">
        <f aca="false">IF(AE2786="",V2786,AE2786)</f>
        <v/>
      </c>
    </row>
    <row r="2787" customFormat="false" ht="13.8" hidden="true" customHeight="false" outlineLevel="0" collapsed="false">
      <c r="C2787" s="0" t="n">
        <v>2797</v>
      </c>
      <c r="D2787" s="3" t="str">
        <f aca="false">VLOOKUP(C2787,$A$1:$B$500,2)</f>
        <v>62-Warren</v>
      </c>
      <c r="E2787" s="0" t="str">
        <f aca="false">VLOOKUP($D2787,metadata!$B$2:$S$500,2,0)</f>
        <v>EERTMOED, GE</v>
      </c>
      <c r="F2787" s="0" t="str">
        <f aca="false">VLOOKUP($D2787,metadata!$B$2:$S$500,3,0)</f>
        <v>EMBRYONIC DIAPAUSE IN PSOCID, PERIPSOCUS-QUADRIFASCIATUS - PHOTOPERIOD, TEMPERATURE, ONTOGENY AND GEOGRAPHIC VARIATION</v>
      </c>
      <c r="G2787" s="0" t="str">
        <f aca="false">VLOOKUP($D2787,metadata!$B$2:$S$500,4,0)</f>
        <v>10.1111/j.1365-3032.1978.tb00149.x</v>
      </c>
      <c r="H2787" s="0" t="str">
        <f aca="false">VLOOKUP($D2787,metadata!$B$2:$S$500,5,0)</f>
        <v>y-ask</v>
      </c>
      <c r="I2787" s="0" t="str">
        <f aca="false">VLOOKUP($D2787,metadata!$B$2:$S$500,6,0)</f>
        <v>a</v>
      </c>
      <c r="J2787" s="0" t="str">
        <f aca="false">VLOOKUP($D2787,metadata!$B$2:$S$500,7,0)</f>
        <v>i</v>
      </c>
      <c r="K2787" s="0" t="n">
        <f aca="false">VLOOKUP($D2787,metadata!$B$2:$S$500,8,0)</f>
        <v>15</v>
      </c>
      <c r="L2787" s="0" t="n">
        <f aca="false">VLOOKUP($D2787,metadata!$B$2:$S$500,9,0)</f>
        <v>12</v>
      </c>
      <c r="M2787" s="0" t="str">
        <f aca="false">VLOOKUP($D2787,metadata!$B$2:$S$500,10,0)</f>
        <v/>
      </c>
      <c r="N2787" s="0" t="str">
        <f aca="false">VLOOKUP($D2787,metadata!$B$2:$S$500,11,0)</f>
        <v>Peripsocus quadrifasciatus</v>
      </c>
      <c r="O2787" s="0" t="str">
        <f aca="false">VLOOKUP($D2787,metadata!$B$2:$S$500,12,0)</f>
        <v>psocoptera</v>
      </c>
      <c r="P2787" s="0" t="str">
        <f aca="false">VLOOKUP($D2787,metadata!$B$2:$S$500,13,0)</f>
        <v>Warren</v>
      </c>
      <c r="Q2787" s="0" t="n">
        <f aca="false">VLOOKUP($D2787,metadata!$B$2:$S$500,14,0)</f>
        <v>34.9333333333333</v>
      </c>
      <c r="R2787" s="0" t="n">
        <f aca="false">VLOOKUP($D2787,metadata!$B$2:$S$500,15,0)</f>
        <v>-71.891667</v>
      </c>
      <c r="S2787" s="0" t="str">
        <f aca="false">VLOOKUP($D2787,metadata!$B$2:$S$500,16,0)</f>
        <v/>
      </c>
      <c r="T2787" s="0" t="n">
        <f aca="false">VLOOKUP($D2787,metadata!$B$2:$S$500,17,0)</f>
        <v>227</v>
      </c>
      <c r="U2787" s="0" t="str">
        <f aca="false">VLOOKUP($D2787,metadata!$B$2:$S$500,18,0)</f>
        <v/>
      </c>
      <c r="V2787" s="0" t="str">
        <f aca="false">VLOOKUP($D2787,metadata!$B$2:$Z$500,19,0)</f>
        <v/>
      </c>
      <c r="W2787" s="0" t="str">
        <f aca="false">VLOOKUP($D2787,metadata!$B$2:$Z$500,20,0)</f>
        <v/>
      </c>
      <c r="X2787" s="0" t="str">
        <f aca="false">VLOOKUP($D2787,metadata!$B$2:$Z$500,21,0)</f>
        <v/>
      </c>
      <c r="Y2787" s="0" t="str">
        <f aca="false">VLOOKUP($D2787,metadata!$B$2:$Z$500,22,0)</f>
        <v/>
      </c>
      <c r="Z2787" s="0" t="str">
        <f aca="false">VLOOKUP($D2787,metadata!$B$2:$Z$500,23,0)</f>
        <v/>
      </c>
      <c r="AA2787" s="0" t="str">
        <f aca="false">VLOOKUP($D2787,metadata!$B$2:$Z$500,24,0)</f>
        <v/>
      </c>
      <c r="AB2787" s="0" t="str">
        <f aca="false">VLOOKUP($D2787,metadata!$B$2:$Z$500,25,0)</f>
        <v/>
      </c>
      <c r="AF2787" s="0" t="str">
        <f aca="false">IF(AE2787="",V2787,AE2787)</f>
        <v/>
      </c>
    </row>
    <row r="2788" customFormat="false" ht="13.8" hidden="true" customHeight="false" outlineLevel="0" collapsed="false">
      <c r="C2788" s="0" t="n">
        <v>2798</v>
      </c>
      <c r="D2788" s="3" t="str">
        <f aca="false">VLOOKUP(C2788,$A$1:$B$500,2)</f>
        <v>62-Warren</v>
      </c>
      <c r="E2788" s="0" t="str">
        <f aca="false">VLOOKUP($D2788,metadata!$B$2:$S$500,2,0)</f>
        <v>EERTMOED, GE</v>
      </c>
      <c r="F2788" s="0" t="str">
        <f aca="false">VLOOKUP($D2788,metadata!$B$2:$S$500,3,0)</f>
        <v>EMBRYONIC DIAPAUSE IN PSOCID, PERIPSOCUS-QUADRIFASCIATUS - PHOTOPERIOD, TEMPERATURE, ONTOGENY AND GEOGRAPHIC VARIATION</v>
      </c>
      <c r="G2788" s="0" t="str">
        <f aca="false">VLOOKUP($D2788,metadata!$B$2:$S$500,4,0)</f>
        <v>10.1111/j.1365-3032.1978.tb00149.x</v>
      </c>
      <c r="H2788" s="0" t="str">
        <f aca="false">VLOOKUP($D2788,metadata!$B$2:$S$500,5,0)</f>
        <v>y-ask</v>
      </c>
      <c r="I2788" s="0" t="str">
        <f aca="false">VLOOKUP($D2788,metadata!$B$2:$S$500,6,0)</f>
        <v>a</v>
      </c>
      <c r="J2788" s="0" t="str">
        <f aca="false">VLOOKUP($D2788,metadata!$B$2:$S$500,7,0)</f>
        <v>i</v>
      </c>
      <c r="K2788" s="0" t="n">
        <f aca="false">VLOOKUP($D2788,metadata!$B$2:$S$500,8,0)</f>
        <v>15</v>
      </c>
      <c r="L2788" s="0" t="n">
        <f aca="false">VLOOKUP($D2788,metadata!$B$2:$S$500,9,0)</f>
        <v>12</v>
      </c>
      <c r="M2788" s="0" t="str">
        <f aca="false">VLOOKUP($D2788,metadata!$B$2:$S$500,10,0)</f>
        <v/>
      </c>
      <c r="N2788" s="0" t="str">
        <f aca="false">VLOOKUP($D2788,metadata!$B$2:$S$500,11,0)</f>
        <v>Peripsocus quadrifasciatus</v>
      </c>
      <c r="O2788" s="0" t="str">
        <f aca="false">VLOOKUP($D2788,metadata!$B$2:$S$500,12,0)</f>
        <v>psocoptera</v>
      </c>
      <c r="P2788" s="0" t="str">
        <f aca="false">VLOOKUP($D2788,metadata!$B$2:$S$500,13,0)</f>
        <v>Warren</v>
      </c>
      <c r="Q2788" s="0" t="n">
        <f aca="false">VLOOKUP($D2788,metadata!$B$2:$S$500,14,0)</f>
        <v>34.9333333333333</v>
      </c>
      <c r="R2788" s="0" t="n">
        <f aca="false">VLOOKUP($D2788,metadata!$B$2:$S$500,15,0)</f>
        <v>-71.891667</v>
      </c>
      <c r="S2788" s="0" t="str">
        <f aca="false">VLOOKUP($D2788,metadata!$B$2:$S$500,16,0)</f>
        <v/>
      </c>
      <c r="T2788" s="0" t="n">
        <f aca="false">VLOOKUP($D2788,metadata!$B$2:$S$500,17,0)</f>
        <v>227</v>
      </c>
      <c r="U2788" s="0" t="str">
        <f aca="false">VLOOKUP($D2788,metadata!$B$2:$S$500,18,0)</f>
        <v/>
      </c>
      <c r="V2788" s="0" t="str">
        <f aca="false">VLOOKUP($D2788,metadata!$B$2:$Z$500,19,0)</f>
        <v/>
      </c>
      <c r="W2788" s="0" t="str">
        <f aca="false">VLOOKUP($D2788,metadata!$B$2:$Z$500,20,0)</f>
        <v/>
      </c>
      <c r="X2788" s="0" t="str">
        <f aca="false">VLOOKUP($D2788,metadata!$B$2:$Z$500,21,0)</f>
        <v/>
      </c>
      <c r="Y2788" s="0" t="str">
        <f aca="false">VLOOKUP($D2788,metadata!$B$2:$Z$500,22,0)</f>
        <v/>
      </c>
      <c r="Z2788" s="0" t="str">
        <f aca="false">VLOOKUP($D2788,metadata!$B$2:$Z$500,23,0)</f>
        <v/>
      </c>
      <c r="AA2788" s="0" t="str">
        <f aca="false">VLOOKUP($D2788,metadata!$B$2:$Z$500,24,0)</f>
        <v/>
      </c>
      <c r="AB2788" s="0" t="str">
        <f aca="false">VLOOKUP($D2788,metadata!$B$2:$Z$500,25,0)</f>
        <v/>
      </c>
      <c r="AF2788" s="0" t="str">
        <f aca="false">IF(AE2788="",V2788,AE2788)</f>
        <v/>
      </c>
    </row>
    <row r="2789" customFormat="false" ht="13.8" hidden="true" customHeight="false" outlineLevel="0" collapsed="false">
      <c r="C2789" s="0" t="n">
        <v>2799</v>
      </c>
      <c r="D2789" s="3" t="str">
        <f aca="false">VLOOKUP(C2789,$A$1:$B$500,2)</f>
        <v>62-Warren</v>
      </c>
      <c r="E2789" s="0" t="str">
        <f aca="false">VLOOKUP($D2789,metadata!$B$2:$S$500,2,0)</f>
        <v>EERTMOED, GE</v>
      </c>
      <c r="F2789" s="0" t="str">
        <f aca="false">VLOOKUP($D2789,metadata!$B$2:$S$500,3,0)</f>
        <v>EMBRYONIC DIAPAUSE IN PSOCID, PERIPSOCUS-QUADRIFASCIATUS - PHOTOPERIOD, TEMPERATURE, ONTOGENY AND GEOGRAPHIC VARIATION</v>
      </c>
      <c r="G2789" s="0" t="str">
        <f aca="false">VLOOKUP($D2789,metadata!$B$2:$S$500,4,0)</f>
        <v>10.1111/j.1365-3032.1978.tb00149.x</v>
      </c>
      <c r="H2789" s="0" t="str">
        <f aca="false">VLOOKUP($D2789,metadata!$B$2:$S$500,5,0)</f>
        <v>y-ask</v>
      </c>
      <c r="I2789" s="0" t="str">
        <f aca="false">VLOOKUP($D2789,metadata!$B$2:$S$500,6,0)</f>
        <v>a</v>
      </c>
      <c r="J2789" s="0" t="str">
        <f aca="false">VLOOKUP($D2789,metadata!$B$2:$S$500,7,0)</f>
        <v>i</v>
      </c>
      <c r="K2789" s="0" t="n">
        <f aca="false">VLOOKUP($D2789,metadata!$B$2:$S$500,8,0)</f>
        <v>15</v>
      </c>
      <c r="L2789" s="0" t="n">
        <f aca="false">VLOOKUP($D2789,metadata!$B$2:$S$500,9,0)</f>
        <v>12</v>
      </c>
      <c r="M2789" s="0" t="str">
        <f aca="false">VLOOKUP($D2789,metadata!$B$2:$S$500,10,0)</f>
        <v/>
      </c>
      <c r="N2789" s="0" t="str">
        <f aca="false">VLOOKUP($D2789,metadata!$B$2:$S$500,11,0)</f>
        <v>Peripsocus quadrifasciatus</v>
      </c>
      <c r="O2789" s="0" t="str">
        <f aca="false">VLOOKUP($D2789,metadata!$B$2:$S$500,12,0)</f>
        <v>psocoptera</v>
      </c>
      <c r="P2789" s="0" t="str">
        <f aca="false">VLOOKUP($D2789,metadata!$B$2:$S$500,13,0)</f>
        <v>Warren</v>
      </c>
      <c r="Q2789" s="0" t="n">
        <f aca="false">VLOOKUP($D2789,metadata!$B$2:$S$500,14,0)</f>
        <v>34.9333333333333</v>
      </c>
      <c r="R2789" s="0" t="n">
        <f aca="false">VLOOKUP($D2789,metadata!$B$2:$S$500,15,0)</f>
        <v>-71.891667</v>
      </c>
      <c r="S2789" s="0" t="str">
        <f aca="false">VLOOKUP($D2789,metadata!$B$2:$S$500,16,0)</f>
        <v/>
      </c>
      <c r="T2789" s="0" t="n">
        <f aca="false">VLOOKUP($D2789,metadata!$B$2:$S$500,17,0)</f>
        <v>227</v>
      </c>
      <c r="U2789" s="0" t="str">
        <f aca="false">VLOOKUP($D2789,metadata!$B$2:$S$500,18,0)</f>
        <v/>
      </c>
      <c r="V2789" s="0" t="str">
        <f aca="false">VLOOKUP($D2789,metadata!$B$2:$Z$500,19,0)</f>
        <v/>
      </c>
      <c r="W2789" s="0" t="str">
        <f aca="false">VLOOKUP($D2789,metadata!$B$2:$Z$500,20,0)</f>
        <v/>
      </c>
      <c r="X2789" s="0" t="str">
        <f aca="false">VLOOKUP($D2789,metadata!$B$2:$Z$500,21,0)</f>
        <v/>
      </c>
      <c r="Y2789" s="0" t="str">
        <f aca="false">VLOOKUP($D2789,metadata!$B$2:$Z$500,22,0)</f>
        <v/>
      </c>
      <c r="Z2789" s="0" t="str">
        <f aca="false">VLOOKUP($D2789,metadata!$B$2:$Z$500,23,0)</f>
        <v/>
      </c>
      <c r="AA2789" s="0" t="str">
        <f aca="false">VLOOKUP($D2789,metadata!$B$2:$Z$500,24,0)</f>
        <v/>
      </c>
      <c r="AB2789" s="0" t="str">
        <f aca="false">VLOOKUP($D2789,metadata!$B$2:$Z$500,25,0)</f>
        <v/>
      </c>
      <c r="AF2789" s="0" t="str">
        <f aca="false">IF(AE2789="",V2789,AE2789)</f>
        <v/>
      </c>
    </row>
    <row r="2790" customFormat="false" ht="13.8" hidden="true" customHeight="false" outlineLevel="0" collapsed="false">
      <c r="C2790" s="0" t="n">
        <v>2800</v>
      </c>
      <c r="D2790" s="3" t="str">
        <f aca="false">VLOOKUP(C2790,$A$1:$B$500,2)</f>
        <v>62-Warren</v>
      </c>
      <c r="E2790" s="0" t="str">
        <f aca="false">VLOOKUP($D2790,metadata!$B$2:$S$500,2,0)</f>
        <v>EERTMOED, GE</v>
      </c>
      <c r="F2790" s="0" t="str">
        <f aca="false">VLOOKUP($D2790,metadata!$B$2:$S$500,3,0)</f>
        <v>EMBRYONIC DIAPAUSE IN PSOCID, PERIPSOCUS-QUADRIFASCIATUS - PHOTOPERIOD, TEMPERATURE, ONTOGENY AND GEOGRAPHIC VARIATION</v>
      </c>
      <c r="G2790" s="0" t="str">
        <f aca="false">VLOOKUP($D2790,metadata!$B$2:$S$500,4,0)</f>
        <v>10.1111/j.1365-3032.1978.tb00149.x</v>
      </c>
      <c r="H2790" s="0" t="str">
        <f aca="false">VLOOKUP($D2790,metadata!$B$2:$S$500,5,0)</f>
        <v>y-ask</v>
      </c>
      <c r="I2790" s="0" t="str">
        <f aca="false">VLOOKUP($D2790,metadata!$B$2:$S$500,6,0)</f>
        <v>a</v>
      </c>
      <c r="J2790" s="0" t="str">
        <f aca="false">VLOOKUP($D2790,metadata!$B$2:$S$500,7,0)</f>
        <v>i</v>
      </c>
      <c r="K2790" s="0" t="n">
        <f aca="false">VLOOKUP($D2790,metadata!$B$2:$S$500,8,0)</f>
        <v>15</v>
      </c>
      <c r="L2790" s="0" t="n">
        <f aca="false">VLOOKUP($D2790,metadata!$B$2:$S$500,9,0)</f>
        <v>12</v>
      </c>
      <c r="M2790" s="0" t="str">
        <f aca="false">VLOOKUP($D2790,metadata!$B$2:$S$500,10,0)</f>
        <v/>
      </c>
      <c r="N2790" s="0" t="str">
        <f aca="false">VLOOKUP($D2790,metadata!$B$2:$S$500,11,0)</f>
        <v>Peripsocus quadrifasciatus</v>
      </c>
      <c r="O2790" s="0" t="str">
        <f aca="false">VLOOKUP($D2790,metadata!$B$2:$S$500,12,0)</f>
        <v>psocoptera</v>
      </c>
      <c r="P2790" s="0" t="str">
        <f aca="false">VLOOKUP($D2790,metadata!$B$2:$S$500,13,0)</f>
        <v>Warren</v>
      </c>
      <c r="Q2790" s="0" t="n">
        <f aca="false">VLOOKUP($D2790,metadata!$B$2:$S$500,14,0)</f>
        <v>34.9333333333333</v>
      </c>
      <c r="R2790" s="0" t="n">
        <f aca="false">VLOOKUP($D2790,metadata!$B$2:$S$500,15,0)</f>
        <v>-71.891667</v>
      </c>
      <c r="S2790" s="0" t="str">
        <f aca="false">VLOOKUP($D2790,metadata!$B$2:$S$500,16,0)</f>
        <v/>
      </c>
      <c r="T2790" s="0" t="n">
        <f aca="false">VLOOKUP($D2790,metadata!$B$2:$S$500,17,0)</f>
        <v>227</v>
      </c>
      <c r="U2790" s="0" t="str">
        <f aca="false">VLOOKUP($D2790,metadata!$B$2:$S$500,18,0)</f>
        <v/>
      </c>
      <c r="V2790" s="0" t="str">
        <f aca="false">VLOOKUP($D2790,metadata!$B$2:$Z$500,19,0)</f>
        <v/>
      </c>
      <c r="W2790" s="0" t="str">
        <f aca="false">VLOOKUP($D2790,metadata!$B$2:$Z$500,20,0)</f>
        <v/>
      </c>
      <c r="X2790" s="0" t="str">
        <f aca="false">VLOOKUP($D2790,metadata!$B$2:$Z$500,21,0)</f>
        <v/>
      </c>
      <c r="Y2790" s="0" t="str">
        <f aca="false">VLOOKUP($D2790,metadata!$B$2:$Z$500,22,0)</f>
        <v/>
      </c>
      <c r="Z2790" s="0" t="str">
        <f aca="false">VLOOKUP($D2790,metadata!$B$2:$Z$500,23,0)</f>
        <v/>
      </c>
      <c r="AA2790" s="0" t="str">
        <f aca="false">VLOOKUP($D2790,metadata!$B$2:$Z$500,24,0)</f>
        <v/>
      </c>
      <c r="AB2790" s="0" t="str">
        <f aca="false">VLOOKUP($D2790,metadata!$B$2:$Z$500,25,0)</f>
        <v/>
      </c>
      <c r="AF2790" s="0" t="str">
        <f aca="false">IF(AE2790="",V2790,AE2790)</f>
        <v/>
      </c>
    </row>
    <row r="2791" customFormat="false" ht="13.8" hidden="true" customHeight="false" outlineLevel="0" collapsed="false">
      <c r="C2791" s="0" t="n">
        <v>2801</v>
      </c>
      <c r="D2791" s="3" t="str">
        <f aca="false">VLOOKUP(C2791,$A$1:$B$500,2)</f>
        <v>62-Brandon</v>
      </c>
      <c r="E2791" s="0" t="str">
        <f aca="false">VLOOKUP($D2791,metadata!$B$2:$S$500,2,0)</f>
        <v>EERTMOED, GE</v>
      </c>
      <c r="F2791" s="0" t="str">
        <f aca="false">VLOOKUP($D2791,metadata!$B$2:$S$500,3,0)</f>
        <v>EMBRYONIC DIAPAUSE IN PSOCID, PERIPSOCUS-QUADRIFASCIATUS - PHOTOPERIOD, TEMPERATURE, ONTOGENY AND GEOGRAPHIC VARIATION</v>
      </c>
      <c r="G2791" s="0" t="str">
        <f aca="false">VLOOKUP($D2791,metadata!$B$2:$S$500,4,0)</f>
        <v>10.1111/j.1365-3032.1978.tb00149.x</v>
      </c>
      <c r="H2791" s="0" t="str">
        <f aca="false">VLOOKUP($D2791,metadata!$B$2:$S$500,5,0)</f>
        <v>y-ask</v>
      </c>
      <c r="I2791" s="0" t="str">
        <f aca="false">VLOOKUP($D2791,metadata!$B$2:$S$500,6,0)</f>
        <v>a</v>
      </c>
      <c r="J2791" s="0" t="str">
        <f aca="false">VLOOKUP($D2791,metadata!$B$2:$S$500,7,0)</f>
        <v>i</v>
      </c>
      <c r="K2791" s="0" t="n">
        <f aca="false">VLOOKUP($D2791,metadata!$B$2:$S$500,8,0)</f>
        <v>15</v>
      </c>
      <c r="L2791" s="0" t="n">
        <f aca="false">VLOOKUP($D2791,metadata!$B$2:$S$500,9,0)</f>
        <v>12</v>
      </c>
      <c r="M2791" s="0" t="str">
        <f aca="false">VLOOKUP($D2791,metadata!$B$2:$S$500,10,0)</f>
        <v/>
      </c>
      <c r="N2791" s="0" t="str">
        <f aca="false">VLOOKUP($D2791,metadata!$B$2:$S$500,11,0)</f>
        <v>Peripsocus quadrifasciatus</v>
      </c>
      <c r="O2791" s="0" t="str">
        <f aca="false">VLOOKUP($D2791,metadata!$B$2:$S$500,12,0)</f>
        <v>psocoptera</v>
      </c>
      <c r="P2791" s="0" t="str">
        <f aca="false">VLOOKUP($D2791,metadata!$B$2:$S$500,13,0)</f>
        <v>Brandon</v>
      </c>
      <c r="Q2791" s="0" t="n">
        <f aca="false">VLOOKUP($D2791,metadata!$B$2:$S$500,14,0)</f>
        <v>43.9333333333333</v>
      </c>
      <c r="R2791" s="0" t="n">
        <f aca="false">VLOOKUP($D2791,metadata!$B$2:$S$500,15,0)</f>
        <v>-73.075322</v>
      </c>
      <c r="S2791" s="0" t="str">
        <f aca="false">VLOOKUP($D2791,metadata!$B$2:$S$500,16,0)</f>
        <v/>
      </c>
      <c r="T2791" s="0" t="n">
        <f aca="false">VLOOKUP($D2791,metadata!$B$2:$S$500,17,0)</f>
        <v>189</v>
      </c>
      <c r="U2791" s="0" t="str">
        <f aca="false">VLOOKUP($D2791,metadata!$B$2:$S$500,18,0)</f>
        <v/>
      </c>
      <c r="V2791" s="0" t="str">
        <f aca="false">VLOOKUP($D2791,metadata!$B$2:$Z$500,19,0)</f>
        <v/>
      </c>
      <c r="W2791" s="0" t="str">
        <f aca="false">VLOOKUP($D2791,metadata!$B$2:$Z$500,20,0)</f>
        <v/>
      </c>
      <c r="X2791" s="0" t="str">
        <f aca="false">VLOOKUP($D2791,metadata!$B$2:$Z$500,21,0)</f>
        <v/>
      </c>
      <c r="Y2791" s="0" t="str">
        <f aca="false">VLOOKUP($D2791,metadata!$B$2:$Z$500,22,0)</f>
        <v/>
      </c>
      <c r="Z2791" s="0" t="str">
        <f aca="false">VLOOKUP($D2791,metadata!$B$2:$Z$500,23,0)</f>
        <v/>
      </c>
      <c r="AA2791" s="0" t="str">
        <f aca="false">VLOOKUP($D2791,metadata!$B$2:$Z$500,24,0)</f>
        <v/>
      </c>
      <c r="AB2791" s="0" t="str">
        <f aca="false">VLOOKUP($D2791,metadata!$B$2:$Z$500,25,0)</f>
        <v/>
      </c>
      <c r="AF2791" s="0" t="str">
        <f aca="false">IF(AE2791="",V2791,AE2791)</f>
        <v/>
      </c>
    </row>
    <row r="2792" customFormat="false" ht="13.8" hidden="true" customHeight="false" outlineLevel="0" collapsed="false">
      <c r="C2792" s="0" t="n">
        <v>2802</v>
      </c>
      <c r="D2792" s="3" t="str">
        <f aca="false">VLOOKUP(C2792,$A$1:$B$500,2)</f>
        <v>62-Brandon</v>
      </c>
      <c r="E2792" s="0" t="str">
        <f aca="false">VLOOKUP($D2792,metadata!$B$2:$S$500,2,0)</f>
        <v>EERTMOED, GE</v>
      </c>
      <c r="F2792" s="0" t="str">
        <f aca="false">VLOOKUP($D2792,metadata!$B$2:$S$500,3,0)</f>
        <v>EMBRYONIC DIAPAUSE IN PSOCID, PERIPSOCUS-QUADRIFASCIATUS - PHOTOPERIOD, TEMPERATURE, ONTOGENY AND GEOGRAPHIC VARIATION</v>
      </c>
      <c r="G2792" s="0" t="str">
        <f aca="false">VLOOKUP($D2792,metadata!$B$2:$S$500,4,0)</f>
        <v>10.1111/j.1365-3032.1978.tb00149.x</v>
      </c>
      <c r="H2792" s="0" t="str">
        <f aca="false">VLOOKUP($D2792,metadata!$B$2:$S$500,5,0)</f>
        <v>y-ask</v>
      </c>
      <c r="I2792" s="0" t="str">
        <f aca="false">VLOOKUP($D2792,metadata!$B$2:$S$500,6,0)</f>
        <v>a</v>
      </c>
      <c r="J2792" s="0" t="str">
        <f aca="false">VLOOKUP($D2792,metadata!$B$2:$S$500,7,0)</f>
        <v>i</v>
      </c>
      <c r="K2792" s="0" t="n">
        <f aca="false">VLOOKUP($D2792,metadata!$B$2:$S$500,8,0)</f>
        <v>15</v>
      </c>
      <c r="L2792" s="0" t="n">
        <f aca="false">VLOOKUP($D2792,metadata!$B$2:$S$500,9,0)</f>
        <v>12</v>
      </c>
      <c r="M2792" s="0" t="str">
        <f aca="false">VLOOKUP($D2792,metadata!$B$2:$S$500,10,0)</f>
        <v/>
      </c>
      <c r="N2792" s="0" t="str">
        <f aca="false">VLOOKUP($D2792,metadata!$B$2:$S$500,11,0)</f>
        <v>Peripsocus quadrifasciatus</v>
      </c>
      <c r="O2792" s="0" t="str">
        <f aca="false">VLOOKUP($D2792,metadata!$B$2:$S$500,12,0)</f>
        <v>psocoptera</v>
      </c>
      <c r="P2792" s="0" t="str">
        <f aca="false">VLOOKUP($D2792,metadata!$B$2:$S$500,13,0)</f>
        <v>Brandon</v>
      </c>
      <c r="Q2792" s="0" t="n">
        <f aca="false">VLOOKUP($D2792,metadata!$B$2:$S$500,14,0)</f>
        <v>43.9333333333333</v>
      </c>
      <c r="R2792" s="0" t="n">
        <f aca="false">VLOOKUP($D2792,metadata!$B$2:$S$500,15,0)</f>
        <v>-73.075322</v>
      </c>
      <c r="S2792" s="0" t="str">
        <f aca="false">VLOOKUP($D2792,metadata!$B$2:$S$500,16,0)</f>
        <v/>
      </c>
      <c r="T2792" s="0" t="n">
        <f aca="false">VLOOKUP($D2792,metadata!$B$2:$S$500,17,0)</f>
        <v>189</v>
      </c>
      <c r="U2792" s="0" t="str">
        <f aca="false">VLOOKUP($D2792,metadata!$B$2:$S$500,18,0)</f>
        <v/>
      </c>
      <c r="V2792" s="0" t="str">
        <f aca="false">VLOOKUP($D2792,metadata!$B$2:$Z$500,19,0)</f>
        <v/>
      </c>
      <c r="W2792" s="0" t="str">
        <f aca="false">VLOOKUP($D2792,metadata!$B$2:$Z$500,20,0)</f>
        <v/>
      </c>
      <c r="X2792" s="0" t="str">
        <f aca="false">VLOOKUP($D2792,metadata!$B$2:$Z$500,21,0)</f>
        <v/>
      </c>
      <c r="Y2792" s="0" t="str">
        <f aca="false">VLOOKUP($D2792,metadata!$B$2:$Z$500,22,0)</f>
        <v/>
      </c>
      <c r="Z2792" s="0" t="str">
        <f aca="false">VLOOKUP($D2792,metadata!$B$2:$Z$500,23,0)</f>
        <v/>
      </c>
      <c r="AA2792" s="0" t="str">
        <f aca="false">VLOOKUP($D2792,metadata!$B$2:$Z$500,24,0)</f>
        <v/>
      </c>
      <c r="AB2792" s="0" t="str">
        <f aca="false">VLOOKUP($D2792,metadata!$B$2:$Z$500,25,0)</f>
        <v/>
      </c>
      <c r="AF2792" s="0" t="str">
        <f aca="false">IF(AE2792="",V2792,AE2792)</f>
        <v/>
      </c>
    </row>
    <row r="2793" customFormat="false" ht="13.8" hidden="true" customHeight="false" outlineLevel="0" collapsed="false">
      <c r="C2793" s="0" t="n">
        <v>2803</v>
      </c>
      <c r="D2793" s="3" t="str">
        <f aca="false">VLOOKUP(C2793,$A$1:$B$500,2)</f>
        <v>62-Brandon</v>
      </c>
      <c r="E2793" s="0" t="str">
        <f aca="false">VLOOKUP($D2793,metadata!$B$2:$S$500,2,0)</f>
        <v>EERTMOED, GE</v>
      </c>
      <c r="F2793" s="0" t="str">
        <f aca="false">VLOOKUP($D2793,metadata!$B$2:$S$500,3,0)</f>
        <v>EMBRYONIC DIAPAUSE IN PSOCID, PERIPSOCUS-QUADRIFASCIATUS - PHOTOPERIOD, TEMPERATURE, ONTOGENY AND GEOGRAPHIC VARIATION</v>
      </c>
      <c r="G2793" s="0" t="str">
        <f aca="false">VLOOKUP($D2793,metadata!$B$2:$S$500,4,0)</f>
        <v>10.1111/j.1365-3032.1978.tb00149.x</v>
      </c>
      <c r="H2793" s="0" t="str">
        <f aca="false">VLOOKUP($D2793,metadata!$B$2:$S$500,5,0)</f>
        <v>y-ask</v>
      </c>
      <c r="I2793" s="0" t="str">
        <f aca="false">VLOOKUP($D2793,metadata!$B$2:$S$500,6,0)</f>
        <v>a</v>
      </c>
      <c r="J2793" s="0" t="str">
        <f aca="false">VLOOKUP($D2793,metadata!$B$2:$S$500,7,0)</f>
        <v>i</v>
      </c>
      <c r="K2793" s="0" t="n">
        <f aca="false">VLOOKUP($D2793,metadata!$B$2:$S$500,8,0)</f>
        <v>15</v>
      </c>
      <c r="L2793" s="0" t="n">
        <f aca="false">VLOOKUP($D2793,metadata!$B$2:$S$500,9,0)</f>
        <v>12</v>
      </c>
      <c r="M2793" s="0" t="str">
        <f aca="false">VLOOKUP($D2793,metadata!$B$2:$S$500,10,0)</f>
        <v/>
      </c>
      <c r="N2793" s="0" t="str">
        <f aca="false">VLOOKUP($D2793,metadata!$B$2:$S$500,11,0)</f>
        <v>Peripsocus quadrifasciatus</v>
      </c>
      <c r="O2793" s="0" t="str">
        <f aca="false">VLOOKUP($D2793,metadata!$B$2:$S$500,12,0)</f>
        <v>psocoptera</v>
      </c>
      <c r="P2793" s="0" t="str">
        <f aca="false">VLOOKUP($D2793,metadata!$B$2:$S$500,13,0)</f>
        <v>Brandon</v>
      </c>
      <c r="Q2793" s="0" t="n">
        <f aca="false">VLOOKUP($D2793,metadata!$B$2:$S$500,14,0)</f>
        <v>43.9333333333333</v>
      </c>
      <c r="R2793" s="0" t="n">
        <f aca="false">VLOOKUP($D2793,metadata!$B$2:$S$500,15,0)</f>
        <v>-73.075322</v>
      </c>
      <c r="S2793" s="0" t="str">
        <f aca="false">VLOOKUP($D2793,metadata!$B$2:$S$500,16,0)</f>
        <v/>
      </c>
      <c r="T2793" s="0" t="n">
        <f aca="false">VLOOKUP($D2793,metadata!$B$2:$S$500,17,0)</f>
        <v>189</v>
      </c>
      <c r="U2793" s="0" t="str">
        <f aca="false">VLOOKUP($D2793,metadata!$B$2:$S$500,18,0)</f>
        <v/>
      </c>
      <c r="V2793" s="0" t="str">
        <f aca="false">VLOOKUP($D2793,metadata!$B$2:$Z$500,19,0)</f>
        <v/>
      </c>
      <c r="W2793" s="0" t="str">
        <f aca="false">VLOOKUP($D2793,metadata!$B$2:$Z$500,20,0)</f>
        <v/>
      </c>
      <c r="X2793" s="0" t="str">
        <f aca="false">VLOOKUP($D2793,metadata!$B$2:$Z$500,21,0)</f>
        <v/>
      </c>
      <c r="Y2793" s="0" t="str">
        <f aca="false">VLOOKUP($D2793,metadata!$B$2:$Z$500,22,0)</f>
        <v/>
      </c>
      <c r="Z2793" s="0" t="str">
        <f aca="false">VLOOKUP($D2793,metadata!$B$2:$Z$500,23,0)</f>
        <v/>
      </c>
      <c r="AA2793" s="0" t="str">
        <f aca="false">VLOOKUP($D2793,metadata!$B$2:$Z$500,24,0)</f>
        <v/>
      </c>
      <c r="AB2793" s="0" t="str">
        <f aca="false">VLOOKUP($D2793,metadata!$B$2:$Z$500,25,0)</f>
        <v/>
      </c>
      <c r="AF2793" s="0" t="str">
        <f aca="false">IF(AE2793="",V2793,AE2793)</f>
        <v/>
      </c>
    </row>
    <row r="2794" customFormat="false" ht="13.8" hidden="true" customHeight="false" outlineLevel="0" collapsed="false">
      <c r="C2794" s="0" t="n">
        <v>2804</v>
      </c>
      <c r="D2794" s="3" t="str">
        <f aca="false">VLOOKUP(C2794,$A$1:$B$500,2)</f>
        <v>62-Brandon</v>
      </c>
      <c r="E2794" s="0" t="str">
        <f aca="false">VLOOKUP($D2794,metadata!$B$2:$S$500,2,0)</f>
        <v>EERTMOED, GE</v>
      </c>
      <c r="F2794" s="0" t="str">
        <f aca="false">VLOOKUP($D2794,metadata!$B$2:$S$500,3,0)</f>
        <v>EMBRYONIC DIAPAUSE IN PSOCID, PERIPSOCUS-QUADRIFASCIATUS - PHOTOPERIOD, TEMPERATURE, ONTOGENY AND GEOGRAPHIC VARIATION</v>
      </c>
      <c r="G2794" s="0" t="str">
        <f aca="false">VLOOKUP($D2794,metadata!$B$2:$S$500,4,0)</f>
        <v>10.1111/j.1365-3032.1978.tb00149.x</v>
      </c>
      <c r="H2794" s="0" t="str">
        <f aca="false">VLOOKUP($D2794,metadata!$B$2:$S$500,5,0)</f>
        <v>y-ask</v>
      </c>
      <c r="I2794" s="0" t="str">
        <f aca="false">VLOOKUP($D2794,metadata!$B$2:$S$500,6,0)</f>
        <v>a</v>
      </c>
      <c r="J2794" s="0" t="str">
        <f aca="false">VLOOKUP($D2794,metadata!$B$2:$S$500,7,0)</f>
        <v>i</v>
      </c>
      <c r="K2794" s="0" t="n">
        <f aca="false">VLOOKUP($D2794,metadata!$B$2:$S$500,8,0)</f>
        <v>15</v>
      </c>
      <c r="L2794" s="0" t="n">
        <f aca="false">VLOOKUP($D2794,metadata!$B$2:$S$500,9,0)</f>
        <v>12</v>
      </c>
      <c r="M2794" s="0" t="str">
        <f aca="false">VLOOKUP($D2794,metadata!$B$2:$S$500,10,0)</f>
        <v/>
      </c>
      <c r="N2794" s="0" t="str">
        <f aca="false">VLOOKUP($D2794,metadata!$B$2:$S$500,11,0)</f>
        <v>Peripsocus quadrifasciatus</v>
      </c>
      <c r="O2794" s="0" t="str">
        <f aca="false">VLOOKUP($D2794,metadata!$B$2:$S$500,12,0)</f>
        <v>psocoptera</v>
      </c>
      <c r="P2794" s="0" t="str">
        <f aca="false">VLOOKUP($D2794,metadata!$B$2:$S$500,13,0)</f>
        <v>Brandon</v>
      </c>
      <c r="Q2794" s="0" t="n">
        <f aca="false">VLOOKUP($D2794,metadata!$B$2:$S$500,14,0)</f>
        <v>43.9333333333333</v>
      </c>
      <c r="R2794" s="0" t="n">
        <f aca="false">VLOOKUP($D2794,metadata!$B$2:$S$500,15,0)</f>
        <v>-73.075322</v>
      </c>
      <c r="S2794" s="0" t="str">
        <f aca="false">VLOOKUP($D2794,metadata!$B$2:$S$500,16,0)</f>
        <v/>
      </c>
      <c r="T2794" s="0" t="n">
        <f aca="false">VLOOKUP($D2794,metadata!$B$2:$S$500,17,0)</f>
        <v>189</v>
      </c>
      <c r="U2794" s="0" t="str">
        <f aca="false">VLOOKUP($D2794,metadata!$B$2:$S$500,18,0)</f>
        <v/>
      </c>
      <c r="V2794" s="0" t="str">
        <f aca="false">VLOOKUP($D2794,metadata!$B$2:$Z$500,19,0)</f>
        <v/>
      </c>
      <c r="W2794" s="0" t="str">
        <f aca="false">VLOOKUP($D2794,metadata!$B$2:$Z$500,20,0)</f>
        <v/>
      </c>
      <c r="X2794" s="0" t="str">
        <f aca="false">VLOOKUP($D2794,metadata!$B$2:$Z$500,21,0)</f>
        <v/>
      </c>
      <c r="Y2794" s="0" t="str">
        <f aca="false">VLOOKUP($D2794,metadata!$B$2:$Z$500,22,0)</f>
        <v/>
      </c>
      <c r="Z2794" s="0" t="str">
        <f aca="false">VLOOKUP($D2794,metadata!$B$2:$Z$500,23,0)</f>
        <v/>
      </c>
      <c r="AA2794" s="0" t="str">
        <f aca="false">VLOOKUP($D2794,metadata!$B$2:$Z$500,24,0)</f>
        <v/>
      </c>
      <c r="AB2794" s="0" t="str">
        <f aca="false">VLOOKUP($D2794,metadata!$B$2:$Z$500,25,0)</f>
        <v/>
      </c>
      <c r="AF2794" s="0" t="str">
        <f aca="false">IF(AE2794="",V2794,AE2794)</f>
        <v/>
      </c>
    </row>
    <row r="2795" customFormat="false" ht="13.8" hidden="true" customHeight="false" outlineLevel="0" collapsed="false">
      <c r="C2795" s="0" t="n">
        <v>2805</v>
      </c>
      <c r="D2795" s="3" t="str">
        <f aca="false">VLOOKUP(C2795,$A$1:$B$500,2)</f>
        <v>62-Brandon</v>
      </c>
      <c r="E2795" s="0" t="str">
        <f aca="false">VLOOKUP($D2795,metadata!$B$2:$S$500,2,0)</f>
        <v>EERTMOED, GE</v>
      </c>
      <c r="F2795" s="0" t="str">
        <f aca="false">VLOOKUP($D2795,metadata!$B$2:$S$500,3,0)</f>
        <v>EMBRYONIC DIAPAUSE IN PSOCID, PERIPSOCUS-QUADRIFASCIATUS - PHOTOPERIOD, TEMPERATURE, ONTOGENY AND GEOGRAPHIC VARIATION</v>
      </c>
      <c r="G2795" s="0" t="str">
        <f aca="false">VLOOKUP($D2795,metadata!$B$2:$S$500,4,0)</f>
        <v>10.1111/j.1365-3032.1978.tb00149.x</v>
      </c>
      <c r="H2795" s="0" t="str">
        <f aca="false">VLOOKUP($D2795,metadata!$B$2:$S$500,5,0)</f>
        <v>y-ask</v>
      </c>
      <c r="I2795" s="0" t="str">
        <f aca="false">VLOOKUP($D2795,metadata!$B$2:$S$500,6,0)</f>
        <v>a</v>
      </c>
      <c r="J2795" s="0" t="str">
        <f aca="false">VLOOKUP($D2795,metadata!$B$2:$S$500,7,0)</f>
        <v>i</v>
      </c>
      <c r="K2795" s="0" t="n">
        <f aca="false">VLOOKUP($D2795,metadata!$B$2:$S$500,8,0)</f>
        <v>15</v>
      </c>
      <c r="L2795" s="0" t="n">
        <f aca="false">VLOOKUP($D2795,metadata!$B$2:$S$500,9,0)</f>
        <v>12</v>
      </c>
      <c r="M2795" s="0" t="str">
        <f aca="false">VLOOKUP($D2795,metadata!$B$2:$S$500,10,0)</f>
        <v/>
      </c>
      <c r="N2795" s="0" t="str">
        <f aca="false">VLOOKUP($D2795,metadata!$B$2:$S$500,11,0)</f>
        <v>Peripsocus quadrifasciatus</v>
      </c>
      <c r="O2795" s="0" t="str">
        <f aca="false">VLOOKUP($D2795,metadata!$B$2:$S$500,12,0)</f>
        <v>psocoptera</v>
      </c>
      <c r="P2795" s="0" t="str">
        <f aca="false">VLOOKUP($D2795,metadata!$B$2:$S$500,13,0)</f>
        <v>Brandon</v>
      </c>
      <c r="Q2795" s="0" t="n">
        <f aca="false">VLOOKUP($D2795,metadata!$B$2:$S$500,14,0)</f>
        <v>43.9333333333333</v>
      </c>
      <c r="R2795" s="0" t="n">
        <f aca="false">VLOOKUP($D2795,metadata!$B$2:$S$500,15,0)</f>
        <v>-73.075322</v>
      </c>
      <c r="S2795" s="0" t="str">
        <f aca="false">VLOOKUP($D2795,metadata!$B$2:$S$500,16,0)</f>
        <v/>
      </c>
      <c r="T2795" s="0" t="n">
        <f aca="false">VLOOKUP($D2795,metadata!$B$2:$S$500,17,0)</f>
        <v>189</v>
      </c>
      <c r="U2795" s="0" t="str">
        <f aca="false">VLOOKUP($D2795,metadata!$B$2:$S$500,18,0)</f>
        <v/>
      </c>
      <c r="V2795" s="0" t="str">
        <f aca="false">VLOOKUP($D2795,metadata!$B$2:$Z$500,19,0)</f>
        <v/>
      </c>
      <c r="W2795" s="0" t="str">
        <f aca="false">VLOOKUP($D2795,metadata!$B$2:$Z$500,20,0)</f>
        <v/>
      </c>
      <c r="X2795" s="0" t="str">
        <f aca="false">VLOOKUP($D2795,metadata!$B$2:$Z$500,21,0)</f>
        <v/>
      </c>
      <c r="Y2795" s="0" t="str">
        <f aca="false">VLOOKUP($D2795,metadata!$B$2:$Z$500,22,0)</f>
        <v/>
      </c>
      <c r="Z2795" s="0" t="str">
        <f aca="false">VLOOKUP($D2795,metadata!$B$2:$Z$500,23,0)</f>
        <v/>
      </c>
      <c r="AA2795" s="0" t="str">
        <f aca="false">VLOOKUP($D2795,metadata!$B$2:$Z$500,24,0)</f>
        <v/>
      </c>
      <c r="AB2795" s="0" t="str">
        <f aca="false">VLOOKUP($D2795,metadata!$B$2:$Z$500,25,0)</f>
        <v/>
      </c>
      <c r="AF2795" s="0" t="str">
        <f aca="false">IF(AE2795="",V2795,AE2795)</f>
        <v/>
      </c>
    </row>
    <row r="2796" customFormat="false" ht="13.8" hidden="true" customHeight="false" outlineLevel="0" collapsed="false">
      <c r="C2796" s="0" t="n">
        <v>2806</v>
      </c>
      <c r="D2796" s="3" t="str">
        <f aca="false">VLOOKUP(C2796,$A$1:$B$500,2)</f>
        <v>62-Brandon</v>
      </c>
      <c r="E2796" s="0" t="str">
        <f aca="false">VLOOKUP($D2796,metadata!$B$2:$S$500,2,0)</f>
        <v>EERTMOED, GE</v>
      </c>
      <c r="F2796" s="0" t="str">
        <f aca="false">VLOOKUP($D2796,metadata!$B$2:$S$500,3,0)</f>
        <v>EMBRYONIC DIAPAUSE IN PSOCID, PERIPSOCUS-QUADRIFASCIATUS - PHOTOPERIOD, TEMPERATURE, ONTOGENY AND GEOGRAPHIC VARIATION</v>
      </c>
      <c r="G2796" s="0" t="str">
        <f aca="false">VLOOKUP($D2796,metadata!$B$2:$S$500,4,0)</f>
        <v>10.1111/j.1365-3032.1978.tb00149.x</v>
      </c>
      <c r="H2796" s="0" t="str">
        <f aca="false">VLOOKUP($D2796,metadata!$B$2:$S$500,5,0)</f>
        <v>y-ask</v>
      </c>
      <c r="I2796" s="0" t="str">
        <f aca="false">VLOOKUP($D2796,metadata!$B$2:$S$500,6,0)</f>
        <v>a</v>
      </c>
      <c r="J2796" s="0" t="str">
        <f aca="false">VLOOKUP($D2796,metadata!$B$2:$S$500,7,0)</f>
        <v>i</v>
      </c>
      <c r="K2796" s="0" t="n">
        <f aca="false">VLOOKUP($D2796,metadata!$B$2:$S$500,8,0)</f>
        <v>15</v>
      </c>
      <c r="L2796" s="0" t="n">
        <f aca="false">VLOOKUP($D2796,metadata!$B$2:$S$500,9,0)</f>
        <v>12</v>
      </c>
      <c r="M2796" s="0" t="str">
        <f aca="false">VLOOKUP($D2796,metadata!$B$2:$S$500,10,0)</f>
        <v/>
      </c>
      <c r="N2796" s="0" t="str">
        <f aca="false">VLOOKUP($D2796,metadata!$B$2:$S$500,11,0)</f>
        <v>Peripsocus quadrifasciatus</v>
      </c>
      <c r="O2796" s="0" t="str">
        <f aca="false">VLOOKUP($D2796,metadata!$B$2:$S$500,12,0)</f>
        <v>psocoptera</v>
      </c>
      <c r="P2796" s="0" t="str">
        <f aca="false">VLOOKUP($D2796,metadata!$B$2:$S$500,13,0)</f>
        <v>Brandon</v>
      </c>
      <c r="Q2796" s="0" t="n">
        <f aca="false">VLOOKUP($D2796,metadata!$B$2:$S$500,14,0)</f>
        <v>43.9333333333333</v>
      </c>
      <c r="R2796" s="0" t="n">
        <f aca="false">VLOOKUP($D2796,metadata!$B$2:$S$500,15,0)</f>
        <v>-73.075322</v>
      </c>
      <c r="S2796" s="0" t="str">
        <f aca="false">VLOOKUP($D2796,metadata!$B$2:$S$500,16,0)</f>
        <v/>
      </c>
      <c r="T2796" s="0" t="n">
        <f aca="false">VLOOKUP($D2796,metadata!$B$2:$S$500,17,0)</f>
        <v>189</v>
      </c>
      <c r="U2796" s="0" t="str">
        <f aca="false">VLOOKUP($D2796,metadata!$B$2:$S$500,18,0)</f>
        <v/>
      </c>
      <c r="V2796" s="0" t="str">
        <f aca="false">VLOOKUP($D2796,metadata!$B$2:$Z$500,19,0)</f>
        <v/>
      </c>
      <c r="W2796" s="0" t="str">
        <f aca="false">VLOOKUP($D2796,metadata!$B$2:$Z$500,20,0)</f>
        <v/>
      </c>
      <c r="X2796" s="0" t="str">
        <f aca="false">VLOOKUP($D2796,metadata!$B$2:$Z$500,21,0)</f>
        <v/>
      </c>
      <c r="Y2796" s="0" t="str">
        <f aca="false">VLOOKUP($D2796,metadata!$B$2:$Z$500,22,0)</f>
        <v/>
      </c>
      <c r="Z2796" s="0" t="str">
        <f aca="false">VLOOKUP($D2796,metadata!$B$2:$Z$500,23,0)</f>
        <v/>
      </c>
      <c r="AA2796" s="0" t="str">
        <f aca="false">VLOOKUP($D2796,metadata!$B$2:$Z$500,24,0)</f>
        <v/>
      </c>
      <c r="AB2796" s="0" t="str">
        <f aca="false">VLOOKUP($D2796,metadata!$B$2:$Z$500,25,0)</f>
        <v/>
      </c>
      <c r="AF2796" s="0" t="str">
        <f aca="false">IF(AE2796="",V2796,AE2796)</f>
        <v/>
      </c>
    </row>
    <row r="2797" customFormat="false" ht="13.8" hidden="true" customHeight="false" outlineLevel="0" collapsed="false">
      <c r="C2797" s="0" t="n">
        <v>2807</v>
      </c>
      <c r="D2797" s="3" t="str">
        <f aca="false">VLOOKUP(C2797,$A$1:$B$500,2)</f>
        <v>62-Brandon</v>
      </c>
      <c r="E2797" s="0" t="str">
        <f aca="false">VLOOKUP($D2797,metadata!$B$2:$S$500,2,0)</f>
        <v>EERTMOED, GE</v>
      </c>
      <c r="F2797" s="0" t="str">
        <f aca="false">VLOOKUP($D2797,metadata!$B$2:$S$500,3,0)</f>
        <v>EMBRYONIC DIAPAUSE IN PSOCID, PERIPSOCUS-QUADRIFASCIATUS - PHOTOPERIOD, TEMPERATURE, ONTOGENY AND GEOGRAPHIC VARIATION</v>
      </c>
      <c r="G2797" s="0" t="str">
        <f aca="false">VLOOKUP($D2797,metadata!$B$2:$S$500,4,0)</f>
        <v>10.1111/j.1365-3032.1978.tb00149.x</v>
      </c>
      <c r="H2797" s="0" t="str">
        <f aca="false">VLOOKUP($D2797,metadata!$B$2:$S$500,5,0)</f>
        <v>y-ask</v>
      </c>
      <c r="I2797" s="0" t="str">
        <f aca="false">VLOOKUP($D2797,metadata!$B$2:$S$500,6,0)</f>
        <v>a</v>
      </c>
      <c r="J2797" s="0" t="str">
        <f aca="false">VLOOKUP($D2797,metadata!$B$2:$S$500,7,0)</f>
        <v>i</v>
      </c>
      <c r="K2797" s="0" t="n">
        <f aca="false">VLOOKUP($D2797,metadata!$B$2:$S$500,8,0)</f>
        <v>15</v>
      </c>
      <c r="L2797" s="0" t="n">
        <f aca="false">VLOOKUP($D2797,metadata!$B$2:$S$500,9,0)</f>
        <v>12</v>
      </c>
      <c r="M2797" s="0" t="str">
        <f aca="false">VLOOKUP($D2797,metadata!$B$2:$S$500,10,0)</f>
        <v/>
      </c>
      <c r="N2797" s="0" t="str">
        <f aca="false">VLOOKUP($D2797,metadata!$B$2:$S$500,11,0)</f>
        <v>Peripsocus quadrifasciatus</v>
      </c>
      <c r="O2797" s="0" t="str">
        <f aca="false">VLOOKUP($D2797,metadata!$B$2:$S$500,12,0)</f>
        <v>psocoptera</v>
      </c>
      <c r="P2797" s="0" t="str">
        <f aca="false">VLOOKUP($D2797,metadata!$B$2:$S$500,13,0)</f>
        <v>Brandon</v>
      </c>
      <c r="Q2797" s="0" t="n">
        <f aca="false">VLOOKUP($D2797,metadata!$B$2:$S$500,14,0)</f>
        <v>43.9333333333333</v>
      </c>
      <c r="R2797" s="0" t="n">
        <f aca="false">VLOOKUP($D2797,metadata!$B$2:$S$500,15,0)</f>
        <v>-73.075322</v>
      </c>
      <c r="S2797" s="0" t="str">
        <f aca="false">VLOOKUP($D2797,metadata!$B$2:$S$500,16,0)</f>
        <v/>
      </c>
      <c r="T2797" s="0" t="n">
        <f aca="false">VLOOKUP($D2797,metadata!$B$2:$S$500,17,0)</f>
        <v>189</v>
      </c>
      <c r="U2797" s="0" t="str">
        <f aca="false">VLOOKUP($D2797,metadata!$B$2:$S$500,18,0)</f>
        <v/>
      </c>
      <c r="V2797" s="0" t="str">
        <f aca="false">VLOOKUP($D2797,metadata!$B$2:$Z$500,19,0)</f>
        <v/>
      </c>
      <c r="W2797" s="0" t="str">
        <f aca="false">VLOOKUP($D2797,metadata!$B$2:$Z$500,20,0)</f>
        <v/>
      </c>
      <c r="X2797" s="0" t="str">
        <f aca="false">VLOOKUP($D2797,metadata!$B$2:$Z$500,21,0)</f>
        <v/>
      </c>
      <c r="Y2797" s="0" t="str">
        <f aca="false">VLOOKUP($D2797,metadata!$B$2:$Z$500,22,0)</f>
        <v/>
      </c>
      <c r="Z2797" s="0" t="str">
        <f aca="false">VLOOKUP($D2797,metadata!$B$2:$Z$500,23,0)</f>
        <v/>
      </c>
      <c r="AA2797" s="0" t="str">
        <f aca="false">VLOOKUP($D2797,metadata!$B$2:$Z$500,24,0)</f>
        <v/>
      </c>
      <c r="AB2797" s="0" t="str">
        <f aca="false">VLOOKUP($D2797,metadata!$B$2:$Z$500,25,0)</f>
        <v/>
      </c>
      <c r="AF2797" s="0" t="str">
        <f aca="false">IF(AE2797="",V2797,AE2797)</f>
        <v/>
      </c>
    </row>
    <row r="2798" customFormat="false" ht="13.8" hidden="true" customHeight="false" outlineLevel="0" collapsed="false">
      <c r="C2798" s="0" t="n">
        <v>2808</v>
      </c>
      <c r="D2798" s="3" t="str">
        <f aca="false">VLOOKUP(C2798,$A$1:$B$500,2)</f>
        <v>62-Brandon</v>
      </c>
      <c r="E2798" s="0" t="str">
        <f aca="false">VLOOKUP($D2798,metadata!$B$2:$S$500,2,0)</f>
        <v>EERTMOED, GE</v>
      </c>
      <c r="F2798" s="0" t="str">
        <f aca="false">VLOOKUP($D2798,metadata!$B$2:$S$500,3,0)</f>
        <v>EMBRYONIC DIAPAUSE IN PSOCID, PERIPSOCUS-QUADRIFASCIATUS - PHOTOPERIOD, TEMPERATURE, ONTOGENY AND GEOGRAPHIC VARIATION</v>
      </c>
      <c r="G2798" s="0" t="str">
        <f aca="false">VLOOKUP($D2798,metadata!$B$2:$S$500,4,0)</f>
        <v>10.1111/j.1365-3032.1978.tb00149.x</v>
      </c>
      <c r="H2798" s="0" t="str">
        <f aca="false">VLOOKUP($D2798,metadata!$B$2:$S$500,5,0)</f>
        <v>y-ask</v>
      </c>
      <c r="I2798" s="0" t="str">
        <f aca="false">VLOOKUP($D2798,metadata!$B$2:$S$500,6,0)</f>
        <v>a</v>
      </c>
      <c r="J2798" s="0" t="str">
        <f aca="false">VLOOKUP($D2798,metadata!$B$2:$S$500,7,0)</f>
        <v>i</v>
      </c>
      <c r="K2798" s="0" t="n">
        <f aca="false">VLOOKUP($D2798,metadata!$B$2:$S$500,8,0)</f>
        <v>15</v>
      </c>
      <c r="L2798" s="0" t="n">
        <f aca="false">VLOOKUP($D2798,metadata!$B$2:$S$500,9,0)</f>
        <v>12</v>
      </c>
      <c r="M2798" s="0" t="str">
        <f aca="false">VLOOKUP($D2798,metadata!$B$2:$S$500,10,0)</f>
        <v/>
      </c>
      <c r="N2798" s="0" t="str">
        <f aca="false">VLOOKUP($D2798,metadata!$B$2:$S$500,11,0)</f>
        <v>Peripsocus quadrifasciatus</v>
      </c>
      <c r="O2798" s="0" t="str">
        <f aca="false">VLOOKUP($D2798,metadata!$B$2:$S$500,12,0)</f>
        <v>psocoptera</v>
      </c>
      <c r="P2798" s="0" t="str">
        <f aca="false">VLOOKUP($D2798,metadata!$B$2:$S$500,13,0)</f>
        <v>Brandon</v>
      </c>
      <c r="Q2798" s="0" t="n">
        <f aca="false">VLOOKUP($D2798,metadata!$B$2:$S$500,14,0)</f>
        <v>43.9333333333333</v>
      </c>
      <c r="R2798" s="0" t="n">
        <f aca="false">VLOOKUP($D2798,metadata!$B$2:$S$500,15,0)</f>
        <v>-73.075322</v>
      </c>
      <c r="S2798" s="0" t="str">
        <f aca="false">VLOOKUP($D2798,metadata!$B$2:$S$500,16,0)</f>
        <v/>
      </c>
      <c r="T2798" s="0" t="n">
        <f aca="false">VLOOKUP($D2798,metadata!$B$2:$S$500,17,0)</f>
        <v>189</v>
      </c>
      <c r="U2798" s="0" t="str">
        <f aca="false">VLOOKUP($D2798,metadata!$B$2:$S$500,18,0)</f>
        <v/>
      </c>
      <c r="V2798" s="0" t="str">
        <f aca="false">VLOOKUP($D2798,metadata!$B$2:$Z$500,19,0)</f>
        <v/>
      </c>
      <c r="W2798" s="0" t="str">
        <f aca="false">VLOOKUP($D2798,metadata!$B$2:$Z$500,20,0)</f>
        <v/>
      </c>
      <c r="X2798" s="0" t="str">
        <f aca="false">VLOOKUP($D2798,metadata!$B$2:$Z$500,21,0)</f>
        <v/>
      </c>
      <c r="Y2798" s="0" t="str">
        <f aca="false">VLOOKUP($D2798,metadata!$B$2:$Z$500,22,0)</f>
        <v/>
      </c>
      <c r="Z2798" s="0" t="str">
        <f aca="false">VLOOKUP($D2798,metadata!$B$2:$Z$500,23,0)</f>
        <v/>
      </c>
      <c r="AA2798" s="0" t="str">
        <f aca="false">VLOOKUP($D2798,metadata!$B$2:$Z$500,24,0)</f>
        <v/>
      </c>
      <c r="AB2798" s="0" t="str">
        <f aca="false">VLOOKUP($D2798,metadata!$B$2:$Z$500,25,0)</f>
        <v/>
      </c>
      <c r="AF2798" s="0" t="str">
        <f aca="false">IF(AE2798="",V2798,AE2798)</f>
        <v/>
      </c>
    </row>
    <row r="2799" customFormat="false" ht="13.8" hidden="true" customHeight="false" outlineLevel="0" collapsed="false">
      <c r="C2799" s="0" t="n">
        <v>2809</v>
      </c>
      <c r="D2799" s="3" t="str">
        <f aca="false">VLOOKUP(C2799,$A$1:$B$500,2)</f>
        <v>62-Brandon</v>
      </c>
      <c r="E2799" s="0" t="str">
        <f aca="false">VLOOKUP($D2799,metadata!$B$2:$S$500,2,0)</f>
        <v>EERTMOED, GE</v>
      </c>
      <c r="F2799" s="0" t="str">
        <f aca="false">VLOOKUP($D2799,metadata!$B$2:$S$500,3,0)</f>
        <v>EMBRYONIC DIAPAUSE IN PSOCID, PERIPSOCUS-QUADRIFASCIATUS - PHOTOPERIOD, TEMPERATURE, ONTOGENY AND GEOGRAPHIC VARIATION</v>
      </c>
      <c r="G2799" s="0" t="str">
        <f aca="false">VLOOKUP($D2799,metadata!$B$2:$S$500,4,0)</f>
        <v>10.1111/j.1365-3032.1978.tb00149.x</v>
      </c>
      <c r="H2799" s="0" t="str">
        <f aca="false">VLOOKUP($D2799,metadata!$B$2:$S$500,5,0)</f>
        <v>y-ask</v>
      </c>
      <c r="I2799" s="0" t="str">
        <f aca="false">VLOOKUP($D2799,metadata!$B$2:$S$500,6,0)</f>
        <v>a</v>
      </c>
      <c r="J2799" s="0" t="str">
        <f aca="false">VLOOKUP($D2799,metadata!$B$2:$S$500,7,0)</f>
        <v>i</v>
      </c>
      <c r="K2799" s="0" t="n">
        <f aca="false">VLOOKUP($D2799,metadata!$B$2:$S$500,8,0)</f>
        <v>15</v>
      </c>
      <c r="L2799" s="0" t="n">
        <f aca="false">VLOOKUP($D2799,metadata!$B$2:$S$500,9,0)</f>
        <v>12</v>
      </c>
      <c r="M2799" s="0" t="str">
        <f aca="false">VLOOKUP($D2799,metadata!$B$2:$S$500,10,0)</f>
        <v/>
      </c>
      <c r="N2799" s="0" t="str">
        <f aca="false">VLOOKUP($D2799,metadata!$B$2:$S$500,11,0)</f>
        <v>Peripsocus quadrifasciatus</v>
      </c>
      <c r="O2799" s="0" t="str">
        <f aca="false">VLOOKUP($D2799,metadata!$B$2:$S$500,12,0)</f>
        <v>psocoptera</v>
      </c>
      <c r="P2799" s="0" t="str">
        <f aca="false">VLOOKUP($D2799,metadata!$B$2:$S$500,13,0)</f>
        <v>Brandon</v>
      </c>
      <c r="Q2799" s="0" t="n">
        <f aca="false">VLOOKUP($D2799,metadata!$B$2:$S$500,14,0)</f>
        <v>43.9333333333333</v>
      </c>
      <c r="R2799" s="0" t="n">
        <f aca="false">VLOOKUP($D2799,metadata!$B$2:$S$500,15,0)</f>
        <v>-73.075322</v>
      </c>
      <c r="S2799" s="0" t="str">
        <f aca="false">VLOOKUP($D2799,metadata!$B$2:$S$500,16,0)</f>
        <v/>
      </c>
      <c r="T2799" s="0" t="n">
        <f aca="false">VLOOKUP($D2799,metadata!$B$2:$S$500,17,0)</f>
        <v>189</v>
      </c>
      <c r="U2799" s="0" t="str">
        <f aca="false">VLOOKUP($D2799,metadata!$B$2:$S$500,18,0)</f>
        <v/>
      </c>
      <c r="V2799" s="0" t="str">
        <f aca="false">VLOOKUP($D2799,metadata!$B$2:$Z$500,19,0)</f>
        <v/>
      </c>
      <c r="W2799" s="0" t="str">
        <f aca="false">VLOOKUP($D2799,metadata!$B$2:$Z$500,20,0)</f>
        <v/>
      </c>
      <c r="X2799" s="0" t="str">
        <f aca="false">VLOOKUP($D2799,metadata!$B$2:$Z$500,21,0)</f>
        <v/>
      </c>
      <c r="Y2799" s="0" t="str">
        <f aca="false">VLOOKUP($D2799,metadata!$B$2:$Z$500,22,0)</f>
        <v/>
      </c>
      <c r="Z2799" s="0" t="str">
        <f aca="false">VLOOKUP($D2799,metadata!$B$2:$Z$500,23,0)</f>
        <v/>
      </c>
      <c r="AA2799" s="0" t="str">
        <f aca="false">VLOOKUP($D2799,metadata!$B$2:$Z$500,24,0)</f>
        <v/>
      </c>
      <c r="AB2799" s="0" t="str">
        <f aca="false">VLOOKUP($D2799,metadata!$B$2:$Z$500,25,0)</f>
        <v/>
      </c>
      <c r="AF2799" s="0" t="str">
        <f aca="false">IF(AE2799="",V2799,AE2799)</f>
        <v/>
      </c>
    </row>
    <row r="2800" customFormat="false" ht="13.8" hidden="true" customHeight="false" outlineLevel="0" collapsed="false">
      <c r="C2800" s="0" t="n">
        <v>2810</v>
      </c>
      <c r="D2800" s="3" t="str">
        <f aca="false">VLOOKUP(C2800,$A$1:$B$500,2)</f>
        <v>62-Brandon</v>
      </c>
      <c r="E2800" s="0" t="str">
        <f aca="false">VLOOKUP($D2800,metadata!$B$2:$S$500,2,0)</f>
        <v>EERTMOED, GE</v>
      </c>
      <c r="F2800" s="0" t="str">
        <f aca="false">VLOOKUP($D2800,metadata!$B$2:$S$500,3,0)</f>
        <v>EMBRYONIC DIAPAUSE IN PSOCID, PERIPSOCUS-QUADRIFASCIATUS - PHOTOPERIOD, TEMPERATURE, ONTOGENY AND GEOGRAPHIC VARIATION</v>
      </c>
      <c r="G2800" s="0" t="str">
        <f aca="false">VLOOKUP($D2800,metadata!$B$2:$S$500,4,0)</f>
        <v>10.1111/j.1365-3032.1978.tb00149.x</v>
      </c>
      <c r="H2800" s="0" t="str">
        <f aca="false">VLOOKUP($D2800,metadata!$B$2:$S$500,5,0)</f>
        <v>y-ask</v>
      </c>
      <c r="I2800" s="0" t="str">
        <f aca="false">VLOOKUP($D2800,metadata!$B$2:$S$500,6,0)</f>
        <v>a</v>
      </c>
      <c r="J2800" s="0" t="str">
        <f aca="false">VLOOKUP($D2800,metadata!$B$2:$S$500,7,0)</f>
        <v>i</v>
      </c>
      <c r="K2800" s="0" t="n">
        <f aca="false">VLOOKUP($D2800,metadata!$B$2:$S$500,8,0)</f>
        <v>15</v>
      </c>
      <c r="L2800" s="0" t="n">
        <f aca="false">VLOOKUP($D2800,metadata!$B$2:$S$500,9,0)</f>
        <v>12</v>
      </c>
      <c r="M2800" s="0" t="str">
        <f aca="false">VLOOKUP($D2800,metadata!$B$2:$S$500,10,0)</f>
        <v/>
      </c>
      <c r="N2800" s="0" t="str">
        <f aca="false">VLOOKUP($D2800,metadata!$B$2:$S$500,11,0)</f>
        <v>Peripsocus quadrifasciatus</v>
      </c>
      <c r="O2800" s="0" t="str">
        <f aca="false">VLOOKUP($D2800,metadata!$B$2:$S$500,12,0)</f>
        <v>psocoptera</v>
      </c>
      <c r="P2800" s="0" t="str">
        <f aca="false">VLOOKUP($D2800,metadata!$B$2:$S$500,13,0)</f>
        <v>Brandon</v>
      </c>
      <c r="Q2800" s="0" t="n">
        <f aca="false">VLOOKUP($D2800,metadata!$B$2:$S$500,14,0)</f>
        <v>43.9333333333333</v>
      </c>
      <c r="R2800" s="0" t="n">
        <f aca="false">VLOOKUP($D2800,metadata!$B$2:$S$500,15,0)</f>
        <v>-73.075322</v>
      </c>
      <c r="S2800" s="0" t="str">
        <f aca="false">VLOOKUP($D2800,metadata!$B$2:$S$500,16,0)</f>
        <v/>
      </c>
      <c r="T2800" s="0" t="n">
        <f aca="false">VLOOKUP($D2800,metadata!$B$2:$S$500,17,0)</f>
        <v>189</v>
      </c>
      <c r="U2800" s="0" t="str">
        <f aca="false">VLOOKUP($D2800,metadata!$B$2:$S$500,18,0)</f>
        <v/>
      </c>
      <c r="V2800" s="0" t="str">
        <f aca="false">VLOOKUP($D2800,metadata!$B$2:$Z$500,19,0)</f>
        <v/>
      </c>
      <c r="W2800" s="0" t="str">
        <f aca="false">VLOOKUP($D2800,metadata!$B$2:$Z$500,20,0)</f>
        <v/>
      </c>
      <c r="X2800" s="0" t="str">
        <f aca="false">VLOOKUP($D2800,metadata!$B$2:$Z$500,21,0)</f>
        <v/>
      </c>
      <c r="Y2800" s="0" t="str">
        <f aca="false">VLOOKUP($D2800,metadata!$B$2:$Z$500,22,0)</f>
        <v/>
      </c>
      <c r="Z2800" s="0" t="str">
        <f aca="false">VLOOKUP($D2800,metadata!$B$2:$Z$500,23,0)</f>
        <v/>
      </c>
      <c r="AA2800" s="0" t="str">
        <f aca="false">VLOOKUP($D2800,metadata!$B$2:$Z$500,24,0)</f>
        <v/>
      </c>
      <c r="AB2800" s="0" t="str">
        <f aca="false">VLOOKUP($D2800,metadata!$B$2:$Z$500,25,0)</f>
        <v/>
      </c>
      <c r="AF2800" s="0" t="str">
        <f aca="false">IF(AE2800="",V2800,AE2800)</f>
        <v/>
      </c>
    </row>
    <row r="2801" customFormat="false" ht="13.8" hidden="true" customHeight="false" outlineLevel="0" collapsed="false">
      <c r="C2801" s="0" t="n">
        <v>2811</v>
      </c>
      <c r="D2801" s="3" t="str">
        <f aca="false">VLOOKUP(C2801,$A$1:$B$500,2)</f>
        <v>62-Brandon</v>
      </c>
      <c r="E2801" s="0" t="str">
        <f aca="false">VLOOKUP($D2801,metadata!$B$2:$S$500,2,0)</f>
        <v>EERTMOED, GE</v>
      </c>
      <c r="F2801" s="0" t="str">
        <f aca="false">VLOOKUP($D2801,metadata!$B$2:$S$500,3,0)</f>
        <v>EMBRYONIC DIAPAUSE IN PSOCID, PERIPSOCUS-QUADRIFASCIATUS - PHOTOPERIOD, TEMPERATURE, ONTOGENY AND GEOGRAPHIC VARIATION</v>
      </c>
      <c r="G2801" s="0" t="str">
        <f aca="false">VLOOKUP($D2801,metadata!$B$2:$S$500,4,0)</f>
        <v>10.1111/j.1365-3032.1978.tb00149.x</v>
      </c>
      <c r="H2801" s="0" t="str">
        <f aca="false">VLOOKUP($D2801,metadata!$B$2:$S$500,5,0)</f>
        <v>y-ask</v>
      </c>
      <c r="I2801" s="0" t="str">
        <f aca="false">VLOOKUP($D2801,metadata!$B$2:$S$500,6,0)</f>
        <v>a</v>
      </c>
      <c r="J2801" s="0" t="str">
        <f aca="false">VLOOKUP($D2801,metadata!$B$2:$S$500,7,0)</f>
        <v>i</v>
      </c>
      <c r="K2801" s="0" t="n">
        <f aca="false">VLOOKUP($D2801,metadata!$B$2:$S$500,8,0)</f>
        <v>15</v>
      </c>
      <c r="L2801" s="0" t="n">
        <f aca="false">VLOOKUP($D2801,metadata!$B$2:$S$500,9,0)</f>
        <v>12</v>
      </c>
      <c r="M2801" s="0" t="str">
        <f aca="false">VLOOKUP($D2801,metadata!$B$2:$S$500,10,0)</f>
        <v/>
      </c>
      <c r="N2801" s="0" t="str">
        <f aca="false">VLOOKUP($D2801,metadata!$B$2:$S$500,11,0)</f>
        <v>Peripsocus quadrifasciatus</v>
      </c>
      <c r="O2801" s="0" t="str">
        <f aca="false">VLOOKUP($D2801,metadata!$B$2:$S$500,12,0)</f>
        <v>psocoptera</v>
      </c>
      <c r="P2801" s="0" t="str">
        <f aca="false">VLOOKUP($D2801,metadata!$B$2:$S$500,13,0)</f>
        <v>Brandon</v>
      </c>
      <c r="Q2801" s="0" t="n">
        <f aca="false">VLOOKUP($D2801,metadata!$B$2:$S$500,14,0)</f>
        <v>43.9333333333333</v>
      </c>
      <c r="R2801" s="0" t="n">
        <f aca="false">VLOOKUP($D2801,metadata!$B$2:$S$500,15,0)</f>
        <v>-73.075322</v>
      </c>
      <c r="S2801" s="0" t="str">
        <f aca="false">VLOOKUP($D2801,metadata!$B$2:$S$500,16,0)</f>
        <v/>
      </c>
      <c r="T2801" s="0" t="n">
        <f aca="false">VLOOKUP($D2801,metadata!$B$2:$S$500,17,0)</f>
        <v>189</v>
      </c>
      <c r="U2801" s="0" t="str">
        <f aca="false">VLOOKUP($D2801,metadata!$B$2:$S$500,18,0)</f>
        <v/>
      </c>
      <c r="V2801" s="0" t="str">
        <f aca="false">VLOOKUP($D2801,metadata!$B$2:$Z$500,19,0)</f>
        <v/>
      </c>
      <c r="W2801" s="0" t="str">
        <f aca="false">VLOOKUP($D2801,metadata!$B$2:$Z$500,20,0)</f>
        <v/>
      </c>
      <c r="X2801" s="0" t="str">
        <f aca="false">VLOOKUP($D2801,metadata!$B$2:$Z$500,21,0)</f>
        <v/>
      </c>
      <c r="Y2801" s="0" t="str">
        <f aca="false">VLOOKUP($D2801,metadata!$B$2:$Z$500,22,0)</f>
        <v/>
      </c>
      <c r="Z2801" s="0" t="str">
        <f aca="false">VLOOKUP($D2801,metadata!$B$2:$Z$500,23,0)</f>
        <v/>
      </c>
      <c r="AA2801" s="0" t="str">
        <f aca="false">VLOOKUP($D2801,metadata!$B$2:$Z$500,24,0)</f>
        <v/>
      </c>
      <c r="AB2801" s="0" t="str">
        <f aca="false">VLOOKUP($D2801,metadata!$B$2:$Z$500,25,0)</f>
        <v/>
      </c>
      <c r="AF2801" s="0" t="str">
        <f aca="false">IF(AE2801="",V2801,AE2801)</f>
        <v/>
      </c>
    </row>
    <row r="2802" customFormat="false" ht="13.8" hidden="true" customHeight="false" outlineLevel="0" collapsed="false">
      <c r="C2802" s="0" t="n">
        <v>2812</v>
      </c>
      <c r="D2802" s="3" t="str">
        <f aca="false">VLOOKUP(C2802,$A$1:$B$500,2)</f>
        <v>62-Brandon</v>
      </c>
      <c r="E2802" s="0" t="str">
        <f aca="false">VLOOKUP($D2802,metadata!$B$2:$S$500,2,0)</f>
        <v>EERTMOED, GE</v>
      </c>
      <c r="F2802" s="0" t="str">
        <f aca="false">VLOOKUP($D2802,metadata!$B$2:$S$500,3,0)</f>
        <v>EMBRYONIC DIAPAUSE IN PSOCID, PERIPSOCUS-QUADRIFASCIATUS - PHOTOPERIOD, TEMPERATURE, ONTOGENY AND GEOGRAPHIC VARIATION</v>
      </c>
      <c r="G2802" s="0" t="str">
        <f aca="false">VLOOKUP($D2802,metadata!$B$2:$S$500,4,0)</f>
        <v>10.1111/j.1365-3032.1978.tb00149.x</v>
      </c>
      <c r="H2802" s="0" t="str">
        <f aca="false">VLOOKUP($D2802,metadata!$B$2:$S$500,5,0)</f>
        <v>y-ask</v>
      </c>
      <c r="I2802" s="0" t="str">
        <f aca="false">VLOOKUP($D2802,metadata!$B$2:$S$500,6,0)</f>
        <v>a</v>
      </c>
      <c r="J2802" s="0" t="str">
        <f aca="false">VLOOKUP($D2802,metadata!$B$2:$S$500,7,0)</f>
        <v>i</v>
      </c>
      <c r="K2802" s="0" t="n">
        <f aca="false">VLOOKUP($D2802,metadata!$B$2:$S$500,8,0)</f>
        <v>15</v>
      </c>
      <c r="L2802" s="0" t="n">
        <f aca="false">VLOOKUP($D2802,metadata!$B$2:$S$500,9,0)</f>
        <v>12</v>
      </c>
      <c r="M2802" s="0" t="str">
        <f aca="false">VLOOKUP($D2802,metadata!$B$2:$S$500,10,0)</f>
        <v/>
      </c>
      <c r="N2802" s="0" t="str">
        <f aca="false">VLOOKUP($D2802,metadata!$B$2:$S$500,11,0)</f>
        <v>Peripsocus quadrifasciatus</v>
      </c>
      <c r="O2802" s="0" t="str">
        <f aca="false">VLOOKUP($D2802,metadata!$B$2:$S$500,12,0)</f>
        <v>psocoptera</v>
      </c>
      <c r="P2802" s="0" t="str">
        <f aca="false">VLOOKUP($D2802,metadata!$B$2:$S$500,13,0)</f>
        <v>Brandon</v>
      </c>
      <c r="Q2802" s="0" t="n">
        <f aca="false">VLOOKUP($D2802,metadata!$B$2:$S$500,14,0)</f>
        <v>43.9333333333333</v>
      </c>
      <c r="R2802" s="0" t="n">
        <f aca="false">VLOOKUP($D2802,metadata!$B$2:$S$500,15,0)</f>
        <v>-73.075322</v>
      </c>
      <c r="S2802" s="0" t="str">
        <f aca="false">VLOOKUP($D2802,metadata!$B$2:$S$500,16,0)</f>
        <v/>
      </c>
      <c r="T2802" s="0" t="n">
        <f aca="false">VLOOKUP($D2802,metadata!$B$2:$S$500,17,0)</f>
        <v>189</v>
      </c>
      <c r="U2802" s="0" t="str">
        <f aca="false">VLOOKUP($D2802,metadata!$B$2:$S$500,18,0)</f>
        <v/>
      </c>
      <c r="V2802" s="0" t="str">
        <f aca="false">VLOOKUP($D2802,metadata!$B$2:$Z$500,19,0)</f>
        <v/>
      </c>
      <c r="W2802" s="0" t="str">
        <f aca="false">VLOOKUP($D2802,metadata!$B$2:$Z$500,20,0)</f>
        <v/>
      </c>
      <c r="X2802" s="0" t="str">
        <f aca="false">VLOOKUP($D2802,metadata!$B$2:$Z$500,21,0)</f>
        <v/>
      </c>
      <c r="Y2802" s="0" t="str">
        <f aca="false">VLOOKUP($D2802,metadata!$B$2:$Z$500,22,0)</f>
        <v/>
      </c>
      <c r="Z2802" s="0" t="str">
        <f aca="false">VLOOKUP($D2802,metadata!$B$2:$Z$500,23,0)</f>
        <v/>
      </c>
      <c r="AA2802" s="0" t="str">
        <f aca="false">VLOOKUP($D2802,metadata!$B$2:$Z$500,24,0)</f>
        <v/>
      </c>
      <c r="AB2802" s="0" t="str">
        <f aca="false">VLOOKUP($D2802,metadata!$B$2:$Z$500,25,0)</f>
        <v/>
      </c>
      <c r="AF2802" s="0" t="str">
        <f aca="false">IF(AE2802="",V2802,AE2802)</f>
        <v/>
      </c>
    </row>
    <row r="2803" customFormat="false" ht="13.8" hidden="true" customHeight="false" outlineLevel="0" collapsed="false">
      <c r="C2803" s="0" t="n">
        <v>2813</v>
      </c>
      <c r="D2803" s="3" t="str">
        <f aca="false">VLOOKUP(C2803,$A$1:$B$500,2)</f>
        <v>62-Weverton</v>
      </c>
      <c r="E2803" s="0" t="str">
        <f aca="false">VLOOKUP($D2803,metadata!$B$2:$S$500,2,0)</f>
        <v>EERTMOED, GE</v>
      </c>
      <c r="F2803" s="0" t="str">
        <f aca="false">VLOOKUP($D2803,metadata!$B$2:$S$500,3,0)</f>
        <v>EMBRYONIC DIAPAUSE IN PSOCID, PERIPSOCUS-QUADRIFASCIATUS - PHOTOPERIOD, TEMPERATURE, ONTOGENY AND GEOGRAPHIC VARIATION</v>
      </c>
      <c r="G2803" s="0" t="str">
        <f aca="false">VLOOKUP($D2803,metadata!$B$2:$S$500,4,0)</f>
        <v>10.1111/j.1365-3032.1978.tb00149.x</v>
      </c>
      <c r="H2803" s="0" t="str">
        <f aca="false">VLOOKUP($D2803,metadata!$B$2:$S$500,5,0)</f>
        <v>y-ask</v>
      </c>
      <c r="I2803" s="0" t="str">
        <f aca="false">VLOOKUP($D2803,metadata!$B$2:$S$500,6,0)</f>
        <v>a</v>
      </c>
      <c r="J2803" s="0" t="str">
        <f aca="false">VLOOKUP($D2803,metadata!$B$2:$S$500,7,0)</f>
        <v>i</v>
      </c>
      <c r="K2803" s="0" t="n">
        <f aca="false">VLOOKUP($D2803,metadata!$B$2:$S$500,8,0)</f>
        <v>15</v>
      </c>
      <c r="L2803" s="0" t="n">
        <f aca="false">VLOOKUP($D2803,metadata!$B$2:$S$500,9,0)</f>
        <v>12</v>
      </c>
      <c r="M2803" s="0" t="str">
        <f aca="false">VLOOKUP($D2803,metadata!$B$2:$S$500,10,0)</f>
        <v/>
      </c>
      <c r="N2803" s="0" t="str">
        <f aca="false">VLOOKUP($D2803,metadata!$B$2:$S$500,11,0)</f>
        <v>Peripsocus quadrifasciatus</v>
      </c>
      <c r="O2803" s="0" t="str">
        <f aca="false">VLOOKUP($D2803,metadata!$B$2:$S$500,12,0)</f>
        <v>psocoptera</v>
      </c>
      <c r="P2803" s="0" t="str">
        <f aca="false">VLOOKUP($D2803,metadata!$B$2:$S$500,13,0)</f>
        <v>Weverton</v>
      </c>
      <c r="Q2803" s="0" t="n">
        <f aca="false">VLOOKUP($D2803,metadata!$B$2:$S$500,14,0)</f>
        <v>43.6333333333333</v>
      </c>
      <c r="R2803" s="0" t="n">
        <f aca="false">VLOOKUP($D2803,metadata!$B$2:$S$500,15,0)</f>
        <v>-73.940992</v>
      </c>
      <c r="S2803" s="0" t="str">
        <f aca="false">VLOOKUP($D2803,metadata!$B$2:$S$500,16,0)</f>
        <v/>
      </c>
      <c r="T2803" s="0" t="n">
        <f aca="false">VLOOKUP($D2803,metadata!$B$2:$S$500,17,0)</f>
        <v>488</v>
      </c>
      <c r="U2803" s="0" t="str">
        <f aca="false">VLOOKUP($D2803,metadata!$B$2:$S$500,18,0)</f>
        <v/>
      </c>
      <c r="V2803" s="0" t="str">
        <f aca="false">VLOOKUP($D2803,metadata!$B$2:$Z$500,19,0)</f>
        <v/>
      </c>
      <c r="W2803" s="0" t="str">
        <f aca="false">VLOOKUP($D2803,metadata!$B$2:$Z$500,20,0)</f>
        <v/>
      </c>
      <c r="X2803" s="0" t="str">
        <f aca="false">VLOOKUP($D2803,metadata!$B$2:$Z$500,21,0)</f>
        <v/>
      </c>
      <c r="Y2803" s="0" t="str">
        <f aca="false">VLOOKUP($D2803,metadata!$B$2:$Z$500,22,0)</f>
        <v/>
      </c>
      <c r="Z2803" s="0" t="str">
        <f aca="false">VLOOKUP($D2803,metadata!$B$2:$Z$500,23,0)</f>
        <v/>
      </c>
      <c r="AA2803" s="0" t="str">
        <f aca="false">VLOOKUP($D2803,metadata!$B$2:$Z$500,24,0)</f>
        <v/>
      </c>
      <c r="AB2803" s="0" t="str">
        <f aca="false">VLOOKUP($D2803,metadata!$B$2:$Z$500,25,0)</f>
        <v/>
      </c>
      <c r="AF2803" s="0" t="str">
        <f aca="false">IF(AE2803="",V2803,AE2803)</f>
        <v/>
      </c>
    </row>
    <row r="2804" customFormat="false" ht="13.8" hidden="true" customHeight="false" outlineLevel="0" collapsed="false">
      <c r="C2804" s="0" t="n">
        <v>2814</v>
      </c>
      <c r="D2804" s="3" t="str">
        <f aca="false">VLOOKUP(C2804,$A$1:$B$500,2)</f>
        <v>62-Weverton</v>
      </c>
      <c r="E2804" s="0" t="str">
        <f aca="false">VLOOKUP($D2804,metadata!$B$2:$S$500,2,0)</f>
        <v>EERTMOED, GE</v>
      </c>
      <c r="F2804" s="0" t="str">
        <f aca="false">VLOOKUP($D2804,metadata!$B$2:$S$500,3,0)</f>
        <v>EMBRYONIC DIAPAUSE IN PSOCID, PERIPSOCUS-QUADRIFASCIATUS - PHOTOPERIOD, TEMPERATURE, ONTOGENY AND GEOGRAPHIC VARIATION</v>
      </c>
      <c r="G2804" s="0" t="str">
        <f aca="false">VLOOKUP($D2804,metadata!$B$2:$S$500,4,0)</f>
        <v>10.1111/j.1365-3032.1978.tb00149.x</v>
      </c>
      <c r="H2804" s="0" t="str">
        <f aca="false">VLOOKUP($D2804,metadata!$B$2:$S$500,5,0)</f>
        <v>y-ask</v>
      </c>
      <c r="I2804" s="0" t="str">
        <f aca="false">VLOOKUP($D2804,metadata!$B$2:$S$500,6,0)</f>
        <v>a</v>
      </c>
      <c r="J2804" s="0" t="str">
        <f aca="false">VLOOKUP($D2804,metadata!$B$2:$S$500,7,0)</f>
        <v>i</v>
      </c>
      <c r="K2804" s="0" t="n">
        <f aca="false">VLOOKUP($D2804,metadata!$B$2:$S$500,8,0)</f>
        <v>15</v>
      </c>
      <c r="L2804" s="0" t="n">
        <f aca="false">VLOOKUP($D2804,metadata!$B$2:$S$500,9,0)</f>
        <v>12</v>
      </c>
      <c r="M2804" s="0" t="str">
        <f aca="false">VLOOKUP($D2804,metadata!$B$2:$S$500,10,0)</f>
        <v/>
      </c>
      <c r="N2804" s="0" t="str">
        <f aca="false">VLOOKUP($D2804,metadata!$B$2:$S$500,11,0)</f>
        <v>Peripsocus quadrifasciatus</v>
      </c>
      <c r="O2804" s="0" t="str">
        <f aca="false">VLOOKUP($D2804,metadata!$B$2:$S$500,12,0)</f>
        <v>psocoptera</v>
      </c>
      <c r="P2804" s="0" t="str">
        <f aca="false">VLOOKUP($D2804,metadata!$B$2:$S$500,13,0)</f>
        <v>Weverton</v>
      </c>
      <c r="Q2804" s="0" t="n">
        <f aca="false">VLOOKUP($D2804,metadata!$B$2:$S$500,14,0)</f>
        <v>43.6333333333333</v>
      </c>
      <c r="R2804" s="0" t="n">
        <f aca="false">VLOOKUP($D2804,metadata!$B$2:$S$500,15,0)</f>
        <v>-73.940992</v>
      </c>
      <c r="S2804" s="0" t="str">
        <f aca="false">VLOOKUP($D2804,metadata!$B$2:$S$500,16,0)</f>
        <v/>
      </c>
      <c r="T2804" s="0" t="n">
        <f aca="false">VLOOKUP($D2804,metadata!$B$2:$S$500,17,0)</f>
        <v>488</v>
      </c>
      <c r="U2804" s="0" t="str">
        <f aca="false">VLOOKUP($D2804,metadata!$B$2:$S$500,18,0)</f>
        <v/>
      </c>
      <c r="V2804" s="0" t="str">
        <f aca="false">VLOOKUP($D2804,metadata!$B$2:$Z$500,19,0)</f>
        <v/>
      </c>
      <c r="W2804" s="0" t="str">
        <f aca="false">VLOOKUP($D2804,metadata!$B$2:$Z$500,20,0)</f>
        <v/>
      </c>
      <c r="X2804" s="0" t="str">
        <f aca="false">VLOOKUP($D2804,metadata!$B$2:$Z$500,21,0)</f>
        <v/>
      </c>
      <c r="Y2804" s="0" t="str">
        <f aca="false">VLOOKUP($D2804,metadata!$B$2:$Z$500,22,0)</f>
        <v/>
      </c>
      <c r="Z2804" s="0" t="str">
        <f aca="false">VLOOKUP($D2804,metadata!$B$2:$Z$500,23,0)</f>
        <v/>
      </c>
      <c r="AA2804" s="0" t="str">
        <f aca="false">VLOOKUP($D2804,metadata!$B$2:$Z$500,24,0)</f>
        <v/>
      </c>
      <c r="AB2804" s="0" t="str">
        <f aca="false">VLOOKUP($D2804,metadata!$B$2:$Z$500,25,0)</f>
        <v/>
      </c>
      <c r="AF2804" s="0" t="str">
        <f aca="false">IF(AE2804="",V2804,AE2804)</f>
        <v/>
      </c>
    </row>
    <row r="2805" customFormat="false" ht="13.8" hidden="true" customHeight="false" outlineLevel="0" collapsed="false">
      <c r="C2805" s="0" t="n">
        <v>2815</v>
      </c>
      <c r="D2805" s="3" t="str">
        <f aca="false">VLOOKUP(C2805,$A$1:$B$500,2)</f>
        <v>62-Weverton</v>
      </c>
      <c r="E2805" s="0" t="str">
        <f aca="false">VLOOKUP($D2805,metadata!$B$2:$S$500,2,0)</f>
        <v>EERTMOED, GE</v>
      </c>
      <c r="F2805" s="0" t="str">
        <f aca="false">VLOOKUP($D2805,metadata!$B$2:$S$500,3,0)</f>
        <v>EMBRYONIC DIAPAUSE IN PSOCID, PERIPSOCUS-QUADRIFASCIATUS - PHOTOPERIOD, TEMPERATURE, ONTOGENY AND GEOGRAPHIC VARIATION</v>
      </c>
      <c r="G2805" s="0" t="str">
        <f aca="false">VLOOKUP($D2805,metadata!$B$2:$S$500,4,0)</f>
        <v>10.1111/j.1365-3032.1978.tb00149.x</v>
      </c>
      <c r="H2805" s="0" t="str">
        <f aca="false">VLOOKUP($D2805,metadata!$B$2:$S$500,5,0)</f>
        <v>y-ask</v>
      </c>
      <c r="I2805" s="0" t="str">
        <f aca="false">VLOOKUP($D2805,metadata!$B$2:$S$500,6,0)</f>
        <v>a</v>
      </c>
      <c r="J2805" s="0" t="str">
        <f aca="false">VLOOKUP($D2805,metadata!$B$2:$S$500,7,0)</f>
        <v>i</v>
      </c>
      <c r="K2805" s="0" t="n">
        <f aca="false">VLOOKUP($D2805,metadata!$B$2:$S$500,8,0)</f>
        <v>15</v>
      </c>
      <c r="L2805" s="0" t="n">
        <f aca="false">VLOOKUP($D2805,metadata!$B$2:$S$500,9,0)</f>
        <v>12</v>
      </c>
      <c r="M2805" s="0" t="str">
        <f aca="false">VLOOKUP($D2805,metadata!$B$2:$S$500,10,0)</f>
        <v/>
      </c>
      <c r="N2805" s="0" t="str">
        <f aca="false">VLOOKUP($D2805,metadata!$B$2:$S$500,11,0)</f>
        <v>Peripsocus quadrifasciatus</v>
      </c>
      <c r="O2805" s="0" t="str">
        <f aca="false">VLOOKUP($D2805,metadata!$B$2:$S$500,12,0)</f>
        <v>psocoptera</v>
      </c>
      <c r="P2805" s="0" t="str">
        <f aca="false">VLOOKUP($D2805,metadata!$B$2:$S$500,13,0)</f>
        <v>Weverton</v>
      </c>
      <c r="Q2805" s="0" t="n">
        <f aca="false">VLOOKUP($D2805,metadata!$B$2:$S$500,14,0)</f>
        <v>43.6333333333333</v>
      </c>
      <c r="R2805" s="0" t="n">
        <f aca="false">VLOOKUP($D2805,metadata!$B$2:$S$500,15,0)</f>
        <v>-73.940992</v>
      </c>
      <c r="S2805" s="0" t="str">
        <f aca="false">VLOOKUP($D2805,metadata!$B$2:$S$500,16,0)</f>
        <v/>
      </c>
      <c r="T2805" s="0" t="n">
        <f aca="false">VLOOKUP($D2805,metadata!$B$2:$S$500,17,0)</f>
        <v>488</v>
      </c>
      <c r="U2805" s="0" t="str">
        <f aca="false">VLOOKUP($D2805,metadata!$B$2:$S$500,18,0)</f>
        <v/>
      </c>
      <c r="V2805" s="0" t="str">
        <f aca="false">VLOOKUP($D2805,metadata!$B$2:$Z$500,19,0)</f>
        <v/>
      </c>
      <c r="W2805" s="0" t="str">
        <f aca="false">VLOOKUP($D2805,metadata!$B$2:$Z$500,20,0)</f>
        <v/>
      </c>
      <c r="X2805" s="0" t="str">
        <f aca="false">VLOOKUP($D2805,metadata!$B$2:$Z$500,21,0)</f>
        <v/>
      </c>
      <c r="Y2805" s="0" t="str">
        <f aca="false">VLOOKUP($D2805,metadata!$B$2:$Z$500,22,0)</f>
        <v/>
      </c>
      <c r="Z2805" s="0" t="str">
        <f aca="false">VLOOKUP($D2805,metadata!$B$2:$Z$500,23,0)</f>
        <v/>
      </c>
      <c r="AA2805" s="0" t="str">
        <f aca="false">VLOOKUP($D2805,metadata!$B$2:$Z$500,24,0)</f>
        <v/>
      </c>
      <c r="AB2805" s="0" t="str">
        <f aca="false">VLOOKUP($D2805,metadata!$B$2:$Z$500,25,0)</f>
        <v/>
      </c>
      <c r="AF2805" s="0" t="str">
        <f aca="false">IF(AE2805="",V2805,AE2805)</f>
        <v/>
      </c>
    </row>
    <row r="2806" customFormat="false" ht="13.8" hidden="true" customHeight="false" outlineLevel="0" collapsed="false">
      <c r="C2806" s="0" t="n">
        <v>2816</v>
      </c>
      <c r="D2806" s="3" t="str">
        <f aca="false">VLOOKUP(C2806,$A$1:$B$500,2)</f>
        <v>62-Weverton</v>
      </c>
      <c r="E2806" s="0" t="str">
        <f aca="false">VLOOKUP($D2806,metadata!$B$2:$S$500,2,0)</f>
        <v>EERTMOED, GE</v>
      </c>
      <c r="F2806" s="0" t="str">
        <f aca="false">VLOOKUP($D2806,metadata!$B$2:$S$500,3,0)</f>
        <v>EMBRYONIC DIAPAUSE IN PSOCID, PERIPSOCUS-QUADRIFASCIATUS - PHOTOPERIOD, TEMPERATURE, ONTOGENY AND GEOGRAPHIC VARIATION</v>
      </c>
      <c r="G2806" s="0" t="str">
        <f aca="false">VLOOKUP($D2806,metadata!$B$2:$S$500,4,0)</f>
        <v>10.1111/j.1365-3032.1978.tb00149.x</v>
      </c>
      <c r="H2806" s="0" t="str">
        <f aca="false">VLOOKUP($D2806,metadata!$B$2:$S$500,5,0)</f>
        <v>y-ask</v>
      </c>
      <c r="I2806" s="0" t="str">
        <f aca="false">VLOOKUP($D2806,metadata!$B$2:$S$500,6,0)</f>
        <v>a</v>
      </c>
      <c r="J2806" s="0" t="str">
        <f aca="false">VLOOKUP($D2806,metadata!$B$2:$S$500,7,0)</f>
        <v>i</v>
      </c>
      <c r="K2806" s="0" t="n">
        <f aca="false">VLOOKUP($D2806,metadata!$B$2:$S$500,8,0)</f>
        <v>15</v>
      </c>
      <c r="L2806" s="0" t="n">
        <f aca="false">VLOOKUP($D2806,metadata!$B$2:$S$500,9,0)</f>
        <v>12</v>
      </c>
      <c r="M2806" s="0" t="str">
        <f aca="false">VLOOKUP($D2806,metadata!$B$2:$S$500,10,0)</f>
        <v/>
      </c>
      <c r="N2806" s="0" t="str">
        <f aca="false">VLOOKUP($D2806,metadata!$B$2:$S$500,11,0)</f>
        <v>Peripsocus quadrifasciatus</v>
      </c>
      <c r="O2806" s="0" t="str">
        <f aca="false">VLOOKUP($D2806,metadata!$B$2:$S$500,12,0)</f>
        <v>psocoptera</v>
      </c>
      <c r="P2806" s="0" t="str">
        <f aca="false">VLOOKUP($D2806,metadata!$B$2:$S$500,13,0)</f>
        <v>Weverton</v>
      </c>
      <c r="Q2806" s="0" t="n">
        <f aca="false">VLOOKUP($D2806,metadata!$B$2:$S$500,14,0)</f>
        <v>43.6333333333333</v>
      </c>
      <c r="R2806" s="0" t="n">
        <f aca="false">VLOOKUP($D2806,metadata!$B$2:$S$500,15,0)</f>
        <v>-73.940992</v>
      </c>
      <c r="S2806" s="0" t="str">
        <f aca="false">VLOOKUP($D2806,metadata!$B$2:$S$500,16,0)</f>
        <v/>
      </c>
      <c r="T2806" s="0" t="n">
        <f aca="false">VLOOKUP($D2806,metadata!$B$2:$S$500,17,0)</f>
        <v>488</v>
      </c>
      <c r="U2806" s="0" t="str">
        <f aca="false">VLOOKUP($D2806,metadata!$B$2:$S$500,18,0)</f>
        <v/>
      </c>
      <c r="V2806" s="0" t="str">
        <f aca="false">VLOOKUP($D2806,metadata!$B$2:$Z$500,19,0)</f>
        <v/>
      </c>
      <c r="W2806" s="0" t="str">
        <f aca="false">VLOOKUP($D2806,metadata!$B$2:$Z$500,20,0)</f>
        <v/>
      </c>
      <c r="X2806" s="0" t="str">
        <f aca="false">VLOOKUP($D2806,metadata!$B$2:$Z$500,21,0)</f>
        <v/>
      </c>
      <c r="Y2806" s="0" t="str">
        <f aca="false">VLOOKUP($D2806,metadata!$B$2:$Z$500,22,0)</f>
        <v/>
      </c>
      <c r="Z2806" s="0" t="str">
        <f aca="false">VLOOKUP($D2806,metadata!$B$2:$Z$500,23,0)</f>
        <v/>
      </c>
      <c r="AA2806" s="0" t="str">
        <f aca="false">VLOOKUP($D2806,metadata!$B$2:$Z$500,24,0)</f>
        <v/>
      </c>
      <c r="AB2806" s="0" t="str">
        <f aca="false">VLOOKUP($D2806,metadata!$B$2:$Z$500,25,0)</f>
        <v/>
      </c>
      <c r="AF2806" s="0" t="str">
        <f aca="false">IF(AE2806="",V2806,AE2806)</f>
        <v/>
      </c>
    </row>
    <row r="2807" customFormat="false" ht="13.8" hidden="true" customHeight="false" outlineLevel="0" collapsed="false">
      <c r="C2807" s="0" t="n">
        <v>2817</v>
      </c>
      <c r="D2807" s="3" t="str">
        <f aca="false">VLOOKUP(C2807,$A$1:$B$500,2)</f>
        <v>62-Weverton</v>
      </c>
      <c r="E2807" s="0" t="str">
        <f aca="false">VLOOKUP($D2807,metadata!$B$2:$S$500,2,0)</f>
        <v>EERTMOED, GE</v>
      </c>
      <c r="F2807" s="0" t="str">
        <f aca="false">VLOOKUP($D2807,metadata!$B$2:$S$500,3,0)</f>
        <v>EMBRYONIC DIAPAUSE IN PSOCID, PERIPSOCUS-QUADRIFASCIATUS - PHOTOPERIOD, TEMPERATURE, ONTOGENY AND GEOGRAPHIC VARIATION</v>
      </c>
      <c r="G2807" s="0" t="str">
        <f aca="false">VLOOKUP($D2807,metadata!$B$2:$S$500,4,0)</f>
        <v>10.1111/j.1365-3032.1978.tb00149.x</v>
      </c>
      <c r="H2807" s="0" t="str">
        <f aca="false">VLOOKUP($D2807,metadata!$B$2:$S$500,5,0)</f>
        <v>y-ask</v>
      </c>
      <c r="I2807" s="0" t="str">
        <f aca="false">VLOOKUP($D2807,metadata!$B$2:$S$500,6,0)</f>
        <v>a</v>
      </c>
      <c r="J2807" s="0" t="str">
        <f aca="false">VLOOKUP($D2807,metadata!$B$2:$S$500,7,0)</f>
        <v>i</v>
      </c>
      <c r="K2807" s="0" t="n">
        <f aca="false">VLOOKUP($D2807,metadata!$B$2:$S$500,8,0)</f>
        <v>15</v>
      </c>
      <c r="L2807" s="0" t="n">
        <f aca="false">VLOOKUP($D2807,metadata!$B$2:$S$500,9,0)</f>
        <v>12</v>
      </c>
      <c r="M2807" s="0" t="str">
        <f aca="false">VLOOKUP($D2807,metadata!$B$2:$S$500,10,0)</f>
        <v/>
      </c>
      <c r="N2807" s="0" t="str">
        <f aca="false">VLOOKUP($D2807,metadata!$B$2:$S$500,11,0)</f>
        <v>Peripsocus quadrifasciatus</v>
      </c>
      <c r="O2807" s="0" t="str">
        <f aca="false">VLOOKUP($D2807,metadata!$B$2:$S$500,12,0)</f>
        <v>psocoptera</v>
      </c>
      <c r="P2807" s="0" t="str">
        <f aca="false">VLOOKUP($D2807,metadata!$B$2:$S$500,13,0)</f>
        <v>Weverton</v>
      </c>
      <c r="Q2807" s="0" t="n">
        <f aca="false">VLOOKUP($D2807,metadata!$B$2:$S$500,14,0)</f>
        <v>43.6333333333333</v>
      </c>
      <c r="R2807" s="0" t="n">
        <f aca="false">VLOOKUP($D2807,metadata!$B$2:$S$500,15,0)</f>
        <v>-73.940992</v>
      </c>
      <c r="S2807" s="0" t="str">
        <f aca="false">VLOOKUP($D2807,metadata!$B$2:$S$500,16,0)</f>
        <v/>
      </c>
      <c r="T2807" s="0" t="n">
        <f aca="false">VLOOKUP($D2807,metadata!$B$2:$S$500,17,0)</f>
        <v>488</v>
      </c>
      <c r="U2807" s="0" t="str">
        <f aca="false">VLOOKUP($D2807,metadata!$B$2:$S$500,18,0)</f>
        <v/>
      </c>
      <c r="V2807" s="0" t="str">
        <f aca="false">VLOOKUP($D2807,metadata!$B$2:$Z$500,19,0)</f>
        <v/>
      </c>
      <c r="W2807" s="0" t="str">
        <f aca="false">VLOOKUP($D2807,metadata!$B$2:$Z$500,20,0)</f>
        <v/>
      </c>
      <c r="X2807" s="0" t="str">
        <f aca="false">VLOOKUP($D2807,metadata!$B$2:$Z$500,21,0)</f>
        <v/>
      </c>
      <c r="Y2807" s="0" t="str">
        <f aca="false">VLOOKUP($D2807,metadata!$B$2:$Z$500,22,0)</f>
        <v/>
      </c>
      <c r="Z2807" s="0" t="str">
        <f aca="false">VLOOKUP($D2807,metadata!$B$2:$Z$500,23,0)</f>
        <v/>
      </c>
      <c r="AA2807" s="0" t="str">
        <f aca="false">VLOOKUP($D2807,metadata!$B$2:$Z$500,24,0)</f>
        <v/>
      </c>
      <c r="AB2807" s="0" t="str">
        <f aca="false">VLOOKUP($D2807,metadata!$B$2:$Z$500,25,0)</f>
        <v/>
      </c>
      <c r="AF2807" s="0" t="str">
        <f aca="false">IF(AE2807="",V2807,AE2807)</f>
        <v/>
      </c>
    </row>
    <row r="2808" customFormat="false" ht="13.8" hidden="true" customHeight="false" outlineLevel="0" collapsed="false">
      <c r="C2808" s="0" t="n">
        <v>2818</v>
      </c>
      <c r="D2808" s="3" t="str">
        <f aca="false">VLOOKUP(C2808,$A$1:$B$500,2)</f>
        <v>62-Weverton</v>
      </c>
      <c r="E2808" s="0" t="str">
        <f aca="false">VLOOKUP($D2808,metadata!$B$2:$S$500,2,0)</f>
        <v>EERTMOED, GE</v>
      </c>
      <c r="F2808" s="0" t="str">
        <f aca="false">VLOOKUP($D2808,metadata!$B$2:$S$500,3,0)</f>
        <v>EMBRYONIC DIAPAUSE IN PSOCID, PERIPSOCUS-QUADRIFASCIATUS - PHOTOPERIOD, TEMPERATURE, ONTOGENY AND GEOGRAPHIC VARIATION</v>
      </c>
      <c r="G2808" s="0" t="str">
        <f aca="false">VLOOKUP($D2808,metadata!$B$2:$S$500,4,0)</f>
        <v>10.1111/j.1365-3032.1978.tb00149.x</v>
      </c>
      <c r="H2808" s="0" t="str">
        <f aca="false">VLOOKUP($D2808,metadata!$B$2:$S$500,5,0)</f>
        <v>y-ask</v>
      </c>
      <c r="I2808" s="0" t="str">
        <f aca="false">VLOOKUP($D2808,metadata!$B$2:$S$500,6,0)</f>
        <v>a</v>
      </c>
      <c r="J2808" s="0" t="str">
        <f aca="false">VLOOKUP($D2808,metadata!$B$2:$S$500,7,0)</f>
        <v>i</v>
      </c>
      <c r="K2808" s="0" t="n">
        <f aca="false">VLOOKUP($D2808,metadata!$B$2:$S$500,8,0)</f>
        <v>15</v>
      </c>
      <c r="L2808" s="0" t="n">
        <f aca="false">VLOOKUP($D2808,metadata!$B$2:$S$500,9,0)</f>
        <v>12</v>
      </c>
      <c r="M2808" s="0" t="str">
        <f aca="false">VLOOKUP($D2808,metadata!$B$2:$S$500,10,0)</f>
        <v/>
      </c>
      <c r="N2808" s="0" t="str">
        <f aca="false">VLOOKUP($D2808,metadata!$B$2:$S$500,11,0)</f>
        <v>Peripsocus quadrifasciatus</v>
      </c>
      <c r="O2808" s="0" t="str">
        <f aca="false">VLOOKUP($D2808,metadata!$B$2:$S$500,12,0)</f>
        <v>psocoptera</v>
      </c>
      <c r="P2808" s="0" t="str">
        <f aca="false">VLOOKUP($D2808,metadata!$B$2:$S$500,13,0)</f>
        <v>Weverton</v>
      </c>
      <c r="Q2808" s="0" t="n">
        <f aca="false">VLOOKUP($D2808,metadata!$B$2:$S$500,14,0)</f>
        <v>43.6333333333333</v>
      </c>
      <c r="R2808" s="0" t="n">
        <f aca="false">VLOOKUP($D2808,metadata!$B$2:$S$500,15,0)</f>
        <v>-73.940992</v>
      </c>
      <c r="S2808" s="0" t="str">
        <f aca="false">VLOOKUP($D2808,metadata!$B$2:$S$500,16,0)</f>
        <v/>
      </c>
      <c r="T2808" s="0" t="n">
        <f aca="false">VLOOKUP($D2808,metadata!$B$2:$S$500,17,0)</f>
        <v>488</v>
      </c>
      <c r="U2808" s="0" t="str">
        <f aca="false">VLOOKUP($D2808,metadata!$B$2:$S$500,18,0)</f>
        <v/>
      </c>
      <c r="V2808" s="0" t="str">
        <f aca="false">VLOOKUP($D2808,metadata!$B$2:$Z$500,19,0)</f>
        <v/>
      </c>
      <c r="W2808" s="0" t="str">
        <f aca="false">VLOOKUP($D2808,metadata!$B$2:$Z$500,20,0)</f>
        <v/>
      </c>
      <c r="X2808" s="0" t="str">
        <f aca="false">VLOOKUP($D2808,metadata!$B$2:$Z$500,21,0)</f>
        <v/>
      </c>
      <c r="Y2808" s="0" t="str">
        <f aca="false">VLOOKUP($D2808,metadata!$B$2:$Z$500,22,0)</f>
        <v/>
      </c>
      <c r="Z2808" s="0" t="str">
        <f aca="false">VLOOKUP($D2808,metadata!$B$2:$Z$500,23,0)</f>
        <v/>
      </c>
      <c r="AA2808" s="0" t="str">
        <f aca="false">VLOOKUP($D2808,metadata!$B$2:$Z$500,24,0)</f>
        <v/>
      </c>
      <c r="AB2808" s="0" t="str">
        <f aca="false">VLOOKUP($D2808,metadata!$B$2:$Z$500,25,0)</f>
        <v/>
      </c>
      <c r="AF2808" s="0" t="str">
        <f aca="false">IF(AE2808="",V2808,AE2808)</f>
        <v/>
      </c>
    </row>
    <row r="2809" customFormat="false" ht="13.8" hidden="true" customHeight="false" outlineLevel="0" collapsed="false">
      <c r="C2809" s="0" t="n">
        <v>2819</v>
      </c>
      <c r="D2809" s="3" t="str">
        <f aca="false">VLOOKUP(C2809,$A$1:$B$500,2)</f>
        <v>62-Weverton</v>
      </c>
      <c r="E2809" s="0" t="str">
        <f aca="false">VLOOKUP($D2809,metadata!$B$2:$S$500,2,0)</f>
        <v>EERTMOED, GE</v>
      </c>
      <c r="F2809" s="0" t="str">
        <f aca="false">VLOOKUP($D2809,metadata!$B$2:$S$500,3,0)</f>
        <v>EMBRYONIC DIAPAUSE IN PSOCID, PERIPSOCUS-QUADRIFASCIATUS - PHOTOPERIOD, TEMPERATURE, ONTOGENY AND GEOGRAPHIC VARIATION</v>
      </c>
      <c r="G2809" s="0" t="str">
        <f aca="false">VLOOKUP($D2809,metadata!$B$2:$S$500,4,0)</f>
        <v>10.1111/j.1365-3032.1978.tb00149.x</v>
      </c>
      <c r="H2809" s="0" t="str">
        <f aca="false">VLOOKUP($D2809,metadata!$B$2:$S$500,5,0)</f>
        <v>y-ask</v>
      </c>
      <c r="I2809" s="0" t="str">
        <f aca="false">VLOOKUP($D2809,metadata!$B$2:$S$500,6,0)</f>
        <v>a</v>
      </c>
      <c r="J2809" s="0" t="str">
        <f aca="false">VLOOKUP($D2809,metadata!$B$2:$S$500,7,0)</f>
        <v>i</v>
      </c>
      <c r="K2809" s="0" t="n">
        <f aca="false">VLOOKUP($D2809,metadata!$B$2:$S$500,8,0)</f>
        <v>15</v>
      </c>
      <c r="L2809" s="0" t="n">
        <f aca="false">VLOOKUP($D2809,metadata!$B$2:$S$500,9,0)</f>
        <v>12</v>
      </c>
      <c r="M2809" s="0" t="str">
        <f aca="false">VLOOKUP($D2809,metadata!$B$2:$S$500,10,0)</f>
        <v/>
      </c>
      <c r="N2809" s="0" t="str">
        <f aca="false">VLOOKUP($D2809,metadata!$B$2:$S$500,11,0)</f>
        <v>Peripsocus quadrifasciatus</v>
      </c>
      <c r="O2809" s="0" t="str">
        <f aca="false">VLOOKUP($D2809,metadata!$B$2:$S$500,12,0)</f>
        <v>psocoptera</v>
      </c>
      <c r="P2809" s="0" t="str">
        <f aca="false">VLOOKUP($D2809,metadata!$B$2:$S$500,13,0)</f>
        <v>Weverton</v>
      </c>
      <c r="Q2809" s="0" t="n">
        <f aca="false">VLOOKUP($D2809,metadata!$B$2:$S$500,14,0)</f>
        <v>43.6333333333333</v>
      </c>
      <c r="R2809" s="0" t="n">
        <f aca="false">VLOOKUP($D2809,metadata!$B$2:$S$500,15,0)</f>
        <v>-73.940992</v>
      </c>
      <c r="S2809" s="0" t="str">
        <f aca="false">VLOOKUP($D2809,metadata!$B$2:$S$500,16,0)</f>
        <v/>
      </c>
      <c r="T2809" s="0" t="n">
        <f aca="false">VLOOKUP($D2809,metadata!$B$2:$S$500,17,0)</f>
        <v>488</v>
      </c>
      <c r="U2809" s="0" t="str">
        <f aca="false">VLOOKUP($D2809,metadata!$B$2:$S$500,18,0)</f>
        <v/>
      </c>
      <c r="V2809" s="0" t="str">
        <f aca="false">VLOOKUP($D2809,metadata!$B$2:$Z$500,19,0)</f>
        <v/>
      </c>
      <c r="W2809" s="0" t="str">
        <f aca="false">VLOOKUP($D2809,metadata!$B$2:$Z$500,20,0)</f>
        <v/>
      </c>
      <c r="X2809" s="0" t="str">
        <f aca="false">VLOOKUP($D2809,metadata!$B$2:$Z$500,21,0)</f>
        <v/>
      </c>
      <c r="Y2809" s="0" t="str">
        <f aca="false">VLOOKUP($D2809,metadata!$B$2:$Z$500,22,0)</f>
        <v/>
      </c>
      <c r="Z2809" s="0" t="str">
        <f aca="false">VLOOKUP($D2809,metadata!$B$2:$Z$500,23,0)</f>
        <v/>
      </c>
      <c r="AA2809" s="0" t="str">
        <f aca="false">VLOOKUP($D2809,metadata!$B$2:$Z$500,24,0)</f>
        <v/>
      </c>
      <c r="AB2809" s="0" t="str">
        <f aca="false">VLOOKUP($D2809,metadata!$B$2:$Z$500,25,0)</f>
        <v/>
      </c>
      <c r="AF2809" s="0" t="str">
        <f aca="false">IF(AE2809="",V2809,AE2809)</f>
        <v/>
      </c>
    </row>
    <row r="2810" customFormat="false" ht="13.8" hidden="true" customHeight="false" outlineLevel="0" collapsed="false">
      <c r="C2810" s="0" t="n">
        <v>2820</v>
      </c>
      <c r="D2810" s="3" t="str">
        <f aca="false">VLOOKUP(C2810,$A$1:$B$500,2)</f>
        <v>62-Weverton</v>
      </c>
      <c r="E2810" s="0" t="str">
        <f aca="false">VLOOKUP($D2810,metadata!$B$2:$S$500,2,0)</f>
        <v>EERTMOED, GE</v>
      </c>
      <c r="F2810" s="0" t="str">
        <f aca="false">VLOOKUP($D2810,metadata!$B$2:$S$500,3,0)</f>
        <v>EMBRYONIC DIAPAUSE IN PSOCID, PERIPSOCUS-QUADRIFASCIATUS - PHOTOPERIOD, TEMPERATURE, ONTOGENY AND GEOGRAPHIC VARIATION</v>
      </c>
      <c r="G2810" s="0" t="str">
        <f aca="false">VLOOKUP($D2810,metadata!$B$2:$S$500,4,0)</f>
        <v>10.1111/j.1365-3032.1978.tb00149.x</v>
      </c>
      <c r="H2810" s="0" t="str">
        <f aca="false">VLOOKUP($D2810,metadata!$B$2:$S$500,5,0)</f>
        <v>y-ask</v>
      </c>
      <c r="I2810" s="0" t="str">
        <f aca="false">VLOOKUP($D2810,metadata!$B$2:$S$500,6,0)</f>
        <v>a</v>
      </c>
      <c r="J2810" s="0" t="str">
        <f aca="false">VLOOKUP($D2810,metadata!$B$2:$S$500,7,0)</f>
        <v>i</v>
      </c>
      <c r="K2810" s="0" t="n">
        <f aca="false">VLOOKUP($D2810,metadata!$B$2:$S$500,8,0)</f>
        <v>15</v>
      </c>
      <c r="L2810" s="0" t="n">
        <f aca="false">VLOOKUP($D2810,metadata!$B$2:$S$500,9,0)</f>
        <v>12</v>
      </c>
      <c r="M2810" s="0" t="str">
        <f aca="false">VLOOKUP($D2810,metadata!$B$2:$S$500,10,0)</f>
        <v/>
      </c>
      <c r="N2810" s="0" t="str">
        <f aca="false">VLOOKUP($D2810,metadata!$B$2:$S$500,11,0)</f>
        <v>Peripsocus quadrifasciatus</v>
      </c>
      <c r="O2810" s="0" t="str">
        <f aca="false">VLOOKUP($D2810,metadata!$B$2:$S$500,12,0)</f>
        <v>psocoptera</v>
      </c>
      <c r="P2810" s="0" t="str">
        <f aca="false">VLOOKUP($D2810,metadata!$B$2:$S$500,13,0)</f>
        <v>Weverton</v>
      </c>
      <c r="Q2810" s="0" t="n">
        <f aca="false">VLOOKUP($D2810,metadata!$B$2:$S$500,14,0)</f>
        <v>43.6333333333333</v>
      </c>
      <c r="R2810" s="0" t="n">
        <f aca="false">VLOOKUP($D2810,metadata!$B$2:$S$500,15,0)</f>
        <v>-73.940992</v>
      </c>
      <c r="S2810" s="0" t="str">
        <f aca="false">VLOOKUP($D2810,metadata!$B$2:$S$500,16,0)</f>
        <v/>
      </c>
      <c r="T2810" s="0" t="n">
        <f aca="false">VLOOKUP($D2810,metadata!$B$2:$S$500,17,0)</f>
        <v>488</v>
      </c>
      <c r="U2810" s="0" t="str">
        <f aca="false">VLOOKUP($D2810,metadata!$B$2:$S$500,18,0)</f>
        <v/>
      </c>
      <c r="V2810" s="0" t="str">
        <f aca="false">VLOOKUP($D2810,metadata!$B$2:$Z$500,19,0)</f>
        <v/>
      </c>
      <c r="W2810" s="0" t="str">
        <f aca="false">VLOOKUP($D2810,metadata!$B$2:$Z$500,20,0)</f>
        <v/>
      </c>
      <c r="X2810" s="0" t="str">
        <f aca="false">VLOOKUP($D2810,metadata!$B$2:$Z$500,21,0)</f>
        <v/>
      </c>
      <c r="Y2810" s="0" t="str">
        <f aca="false">VLOOKUP($D2810,metadata!$B$2:$Z$500,22,0)</f>
        <v/>
      </c>
      <c r="Z2810" s="0" t="str">
        <f aca="false">VLOOKUP($D2810,metadata!$B$2:$Z$500,23,0)</f>
        <v/>
      </c>
      <c r="AA2810" s="0" t="str">
        <f aca="false">VLOOKUP($D2810,metadata!$B$2:$Z$500,24,0)</f>
        <v/>
      </c>
      <c r="AB2810" s="0" t="str">
        <f aca="false">VLOOKUP($D2810,metadata!$B$2:$Z$500,25,0)</f>
        <v/>
      </c>
      <c r="AF2810" s="0" t="str">
        <f aca="false">IF(AE2810="",V2810,AE2810)</f>
        <v/>
      </c>
    </row>
    <row r="2811" customFormat="false" ht="13.8" hidden="true" customHeight="false" outlineLevel="0" collapsed="false">
      <c r="C2811" s="0" t="n">
        <v>2821</v>
      </c>
      <c r="D2811" s="3" t="str">
        <f aca="false">VLOOKUP(C2811,$A$1:$B$500,2)</f>
        <v>62-Weverton</v>
      </c>
      <c r="E2811" s="0" t="str">
        <f aca="false">VLOOKUP($D2811,metadata!$B$2:$S$500,2,0)</f>
        <v>EERTMOED, GE</v>
      </c>
      <c r="F2811" s="0" t="str">
        <f aca="false">VLOOKUP($D2811,metadata!$B$2:$S$500,3,0)</f>
        <v>EMBRYONIC DIAPAUSE IN PSOCID, PERIPSOCUS-QUADRIFASCIATUS - PHOTOPERIOD, TEMPERATURE, ONTOGENY AND GEOGRAPHIC VARIATION</v>
      </c>
      <c r="G2811" s="0" t="str">
        <f aca="false">VLOOKUP($D2811,metadata!$B$2:$S$500,4,0)</f>
        <v>10.1111/j.1365-3032.1978.tb00149.x</v>
      </c>
      <c r="H2811" s="0" t="str">
        <f aca="false">VLOOKUP($D2811,metadata!$B$2:$S$500,5,0)</f>
        <v>y-ask</v>
      </c>
      <c r="I2811" s="0" t="str">
        <f aca="false">VLOOKUP($D2811,metadata!$B$2:$S$500,6,0)</f>
        <v>a</v>
      </c>
      <c r="J2811" s="0" t="str">
        <f aca="false">VLOOKUP($D2811,metadata!$B$2:$S$500,7,0)</f>
        <v>i</v>
      </c>
      <c r="K2811" s="0" t="n">
        <f aca="false">VLOOKUP($D2811,metadata!$B$2:$S$500,8,0)</f>
        <v>15</v>
      </c>
      <c r="L2811" s="0" t="n">
        <f aca="false">VLOOKUP($D2811,metadata!$B$2:$S$500,9,0)</f>
        <v>12</v>
      </c>
      <c r="M2811" s="0" t="str">
        <f aca="false">VLOOKUP($D2811,metadata!$B$2:$S$500,10,0)</f>
        <v/>
      </c>
      <c r="N2811" s="0" t="str">
        <f aca="false">VLOOKUP($D2811,metadata!$B$2:$S$500,11,0)</f>
        <v>Peripsocus quadrifasciatus</v>
      </c>
      <c r="O2811" s="0" t="str">
        <f aca="false">VLOOKUP($D2811,metadata!$B$2:$S$500,12,0)</f>
        <v>psocoptera</v>
      </c>
      <c r="P2811" s="0" t="str">
        <f aca="false">VLOOKUP($D2811,metadata!$B$2:$S$500,13,0)</f>
        <v>Weverton</v>
      </c>
      <c r="Q2811" s="0" t="n">
        <f aca="false">VLOOKUP($D2811,metadata!$B$2:$S$500,14,0)</f>
        <v>43.6333333333333</v>
      </c>
      <c r="R2811" s="0" t="n">
        <f aca="false">VLOOKUP($D2811,metadata!$B$2:$S$500,15,0)</f>
        <v>-73.940992</v>
      </c>
      <c r="S2811" s="0" t="str">
        <f aca="false">VLOOKUP($D2811,metadata!$B$2:$S$500,16,0)</f>
        <v/>
      </c>
      <c r="T2811" s="0" t="n">
        <f aca="false">VLOOKUP($D2811,metadata!$B$2:$S$500,17,0)</f>
        <v>488</v>
      </c>
      <c r="U2811" s="0" t="str">
        <f aca="false">VLOOKUP($D2811,metadata!$B$2:$S$500,18,0)</f>
        <v/>
      </c>
      <c r="V2811" s="0" t="str">
        <f aca="false">VLOOKUP($D2811,metadata!$B$2:$Z$500,19,0)</f>
        <v/>
      </c>
      <c r="W2811" s="0" t="str">
        <f aca="false">VLOOKUP($D2811,metadata!$B$2:$Z$500,20,0)</f>
        <v/>
      </c>
      <c r="X2811" s="0" t="str">
        <f aca="false">VLOOKUP($D2811,metadata!$B$2:$Z$500,21,0)</f>
        <v/>
      </c>
      <c r="Y2811" s="0" t="str">
        <f aca="false">VLOOKUP($D2811,metadata!$B$2:$Z$500,22,0)</f>
        <v/>
      </c>
      <c r="Z2811" s="0" t="str">
        <f aca="false">VLOOKUP($D2811,metadata!$B$2:$Z$500,23,0)</f>
        <v/>
      </c>
      <c r="AA2811" s="0" t="str">
        <f aca="false">VLOOKUP($D2811,metadata!$B$2:$Z$500,24,0)</f>
        <v/>
      </c>
      <c r="AB2811" s="0" t="str">
        <f aca="false">VLOOKUP($D2811,metadata!$B$2:$Z$500,25,0)</f>
        <v/>
      </c>
      <c r="AF2811" s="0" t="str">
        <f aca="false">IF(AE2811="",V2811,AE2811)</f>
        <v/>
      </c>
    </row>
    <row r="2812" customFormat="false" ht="13.8" hidden="true" customHeight="false" outlineLevel="0" collapsed="false">
      <c r="C2812" s="0" t="n">
        <v>2822</v>
      </c>
      <c r="D2812" s="3" t="str">
        <f aca="false">VLOOKUP(C2812,$A$1:$B$500,2)</f>
        <v>62-Weverton</v>
      </c>
      <c r="E2812" s="0" t="str">
        <f aca="false">VLOOKUP($D2812,metadata!$B$2:$S$500,2,0)</f>
        <v>EERTMOED, GE</v>
      </c>
      <c r="F2812" s="0" t="str">
        <f aca="false">VLOOKUP($D2812,metadata!$B$2:$S$500,3,0)</f>
        <v>EMBRYONIC DIAPAUSE IN PSOCID, PERIPSOCUS-QUADRIFASCIATUS - PHOTOPERIOD, TEMPERATURE, ONTOGENY AND GEOGRAPHIC VARIATION</v>
      </c>
      <c r="G2812" s="0" t="str">
        <f aca="false">VLOOKUP($D2812,metadata!$B$2:$S$500,4,0)</f>
        <v>10.1111/j.1365-3032.1978.tb00149.x</v>
      </c>
      <c r="H2812" s="0" t="str">
        <f aca="false">VLOOKUP($D2812,metadata!$B$2:$S$500,5,0)</f>
        <v>y-ask</v>
      </c>
      <c r="I2812" s="0" t="str">
        <f aca="false">VLOOKUP($D2812,metadata!$B$2:$S$500,6,0)</f>
        <v>a</v>
      </c>
      <c r="J2812" s="0" t="str">
        <f aca="false">VLOOKUP($D2812,metadata!$B$2:$S$500,7,0)</f>
        <v>i</v>
      </c>
      <c r="K2812" s="0" t="n">
        <f aca="false">VLOOKUP($D2812,metadata!$B$2:$S$500,8,0)</f>
        <v>15</v>
      </c>
      <c r="L2812" s="0" t="n">
        <f aca="false">VLOOKUP($D2812,metadata!$B$2:$S$500,9,0)</f>
        <v>12</v>
      </c>
      <c r="M2812" s="0" t="str">
        <f aca="false">VLOOKUP($D2812,metadata!$B$2:$S$500,10,0)</f>
        <v/>
      </c>
      <c r="N2812" s="0" t="str">
        <f aca="false">VLOOKUP($D2812,metadata!$B$2:$S$500,11,0)</f>
        <v>Peripsocus quadrifasciatus</v>
      </c>
      <c r="O2812" s="0" t="str">
        <f aca="false">VLOOKUP($D2812,metadata!$B$2:$S$500,12,0)</f>
        <v>psocoptera</v>
      </c>
      <c r="P2812" s="0" t="str">
        <f aca="false">VLOOKUP($D2812,metadata!$B$2:$S$500,13,0)</f>
        <v>Weverton</v>
      </c>
      <c r="Q2812" s="0" t="n">
        <f aca="false">VLOOKUP($D2812,metadata!$B$2:$S$500,14,0)</f>
        <v>43.6333333333333</v>
      </c>
      <c r="R2812" s="0" t="n">
        <f aca="false">VLOOKUP($D2812,metadata!$B$2:$S$500,15,0)</f>
        <v>-73.940992</v>
      </c>
      <c r="S2812" s="0" t="str">
        <f aca="false">VLOOKUP($D2812,metadata!$B$2:$S$500,16,0)</f>
        <v/>
      </c>
      <c r="T2812" s="0" t="n">
        <f aca="false">VLOOKUP($D2812,metadata!$B$2:$S$500,17,0)</f>
        <v>488</v>
      </c>
      <c r="U2812" s="0" t="str">
        <f aca="false">VLOOKUP($D2812,metadata!$B$2:$S$500,18,0)</f>
        <v/>
      </c>
      <c r="V2812" s="0" t="str">
        <f aca="false">VLOOKUP($D2812,metadata!$B$2:$Z$500,19,0)</f>
        <v/>
      </c>
      <c r="W2812" s="0" t="str">
        <f aca="false">VLOOKUP($D2812,metadata!$B$2:$Z$500,20,0)</f>
        <v/>
      </c>
      <c r="X2812" s="0" t="str">
        <f aca="false">VLOOKUP($D2812,metadata!$B$2:$Z$500,21,0)</f>
        <v/>
      </c>
      <c r="Y2812" s="0" t="str">
        <f aca="false">VLOOKUP($D2812,metadata!$B$2:$Z$500,22,0)</f>
        <v/>
      </c>
      <c r="Z2812" s="0" t="str">
        <f aca="false">VLOOKUP($D2812,metadata!$B$2:$Z$500,23,0)</f>
        <v/>
      </c>
      <c r="AA2812" s="0" t="str">
        <f aca="false">VLOOKUP($D2812,metadata!$B$2:$Z$500,24,0)</f>
        <v/>
      </c>
      <c r="AB2812" s="0" t="str">
        <f aca="false">VLOOKUP($D2812,metadata!$B$2:$Z$500,25,0)</f>
        <v/>
      </c>
      <c r="AF2812" s="0" t="str">
        <f aca="false">IF(AE2812="",V2812,AE2812)</f>
        <v/>
      </c>
    </row>
    <row r="2813" customFormat="false" ht="13.8" hidden="true" customHeight="false" outlineLevel="0" collapsed="false">
      <c r="C2813" s="0" t="n">
        <v>2823</v>
      </c>
      <c r="D2813" s="3" t="str">
        <f aca="false">VLOOKUP(C2813,$A$1:$B$500,2)</f>
        <v>62-Weverton</v>
      </c>
      <c r="E2813" s="0" t="str">
        <f aca="false">VLOOKUP($D2813,metadata!$B$2:$S$500,2,0)</f>
        <v>EERTMOED, GE</v>
      </c>
      <c r="F2813" s="0" t="str">
        <f aca="false">VLOOKUP($D2813,metadata!$B$2:$S$500,3,0)</f>
        <v>EMBRYONIC DIAPAUSE IN PSOCID, PERIPSOCUS-QUADRIFASCIATUS - PHOTOPERIOD, TEMPERATURE, ONTOGENY AND GEOGRAPHIC VARIATION</v>
      </c>
      <c r="G2813" s="0" t="str">
        <f aca="false">VLOOKUP($D2813,metadata!$B$2:$S$500,4,0)</f>
        <v>10.1111/j.1365-3032.1978.tb00149.x</v>
      </c>
      <c r="H2813" s="0" t="str">
        <f aca="false">VLOOKUP($D2813,metadata!$B$2:$S$500,5,0)</f>
        <v>y-ask</v>
      </c>
      <c r="I2813" s="0" t="str">
        <f aca="false">VLOOKUP($D2813,metadata!$B$2:$S$500,6,0)</f>
        <v>a</v>
      </c>
      <c r="J2813" s="0" t="str">
        <f aca="false">VLOOKUP($D2813,metadata!$B$2:$S$500,7,0)</f>
        <v>i</v>
      </c>
      <c r="K2813" s="0" t="n">
        <f aca="false">VLOOKUP($D2813,metadata!$B$2:$S$500,8,0)</f>
        <v>15</v>
      </c>
      <c r="L2813" s="0" t="n">
        <f aca="false">VLOOKUP($D2813,metadata!$B$2:$S$500,9,0)</f>
        <v>12</v>
      </c>
      <c r="M2813" s="0" t="str">
        <f aca="false">VLOOKUP($D2813,metadata!$B$2:$S$500,10,0)</f>
        <v/>
      </c>
      <c r="N2813" s="0" t="str">
        <f aca="false">VLOOKUP($D2813,metadata!$B$2:$S$500,11,0)</f>
        <v>Peripsocus quadrifasciatus</v>
      </c>
      <c r="O2813" s="0" t="str">
        <f aca="false">VLOOKUP($D2813,metadata!$B$2:$S$500,12,0)</f>
        <v>psocoptera</v>
      </c>
      <c r="P2813" s="0" t="str">
        <f aca="false">VLOOKUP($D2813,metadata!$B$2:$S$500,13,0)</f>
        <v>Weverton</v>
      </c>
      <c r="Q2813" s="0" t="n">
        <f aca="false">VLOOKUP($D2813,metadata!$B$2:$S$500,14,0)</f>
        <v>43.6333333333333</v>
      </c>
      <c r="R2813" s="0" t="n">
        <f aca="false">VLOOKUP($D2813,metadata!$B$2:$S$500,15,0)</f>
        <v>-73.940992</v>
      </c>
      <c r="S2813" s="0" t="str">
        <f aca="false">VLOOKUP($D2813,metadata!$B$2:$S$500,16,0)</f>
        <v/>
      </c>
      <c r="T2813" s="0" t="n">
        <f aca="false">VLOOKUP($D2813,metadata!$B$2:$S$500,17,0)</f>
        <v>488</v>
      </c>
      <c r="U2813" s="0" t="str">
        <f aca="false">VLOOKUP($D2813,metadata!$B$2:$S$500,18,0)</f>
        <v/>
      </c>
      <c r="V2813" s="0" t="str">
        <f aca="false">VLOOKUP($D2813,metadata!$B$2:$Z$500,19,0)</f>
        <v/>
      </c>
      <c r="W2813" s="0" t="str">
        <f aca="false">VLOOKUP($D2813,metadata!$B$2:$Z$500,20,0)</f>
        <v/>
      </c>
      <c r="X2813" s="0" t="str">
        <f aca="false">VLOOKUP($D2813,metadata!$B$2:$Z$500,21,0)</f>
        <v/>
      </c>
      <c r="Y2813" s="0" t="str">
        <f aca="false">VLOOKUP($D2813,metadata!$B$2:$Z$500,22,0)</f>
        <v/>
      </c>
      <c r="Z2813" s="0" t="str">
        <f aca="false">VLOOKUP($D2813,metadata!$B$2:$Z$500,23,0)</f>
        <v/>
      </c>
      <c r="AA2813" s="0" t="str">
        <f aca="false">VLOOKUP($D2813,metadata!$B$2:$Z$500,24,0)</f>
        <v/>
      </c>
      <c r="AB2813" s="0" t="str">
        <f aca="false">VLOOKUP($D2813,metadata!$B$2:$Z$500,25,0)</f>
        <v/>
      </c>
      <c r="AF2813" s="0" t="str">
        <f aca="false">IF(AE2813="",V2813,AE2813)</f>
        <v/>
      </c>
    </row>
    <row r="2814" customFormat="false" ht="13.8" hidden="true" customHeight="false" outlineLevel="0" collapsed="false">
      <c r="C2814" s="0" t="n">
        <v>2824</v>
      </c>
      <c r="D2814" s="3" t="str">
        <f aca="false">VLOOKUP(C2814,$A$1:$B$500,2)</f>
        <v>62-Weverton</v>
      </c>
      <c r="E2814" s="0" t="str">
        <f aca="false">VLOOKUP($D2814,metadata!$B$2:$S$500,2,0)</f>
        <v>EERTMOED, GE</v>
      </c>
      <c r="F2814" s="0" t="str">
        <f aca="false">VLOOKUP($D2814,metadata!$B$2:$S$500,3,0)</f>
        <v>EMBRYONIC DIAPAUSE IN PSOCID, PERIPSOCUS-QUADRIFASCIATUS - PHOTOPERIOD, TEMPERATURE, ONTOGENY AND GEOGRAPHIC VARIATION</v>
      </c>
      <c r="G2814" s="0" t="str">
        <f aca="false">VLOOKUP($D2814,metadata!$B$2:$S$500,4,0)</f>
        <v>10.1111/j.1365-3032.1978.tb00149.x</v>
      </c>
      <c r="H2814" s="0" t="str">
        <f aca="false">VLOOKUP($D2814,metadata!$B$2:$S$500,5,0)</f>
        <v>y-ask</v>
      </c>
      <c r="I2814" s="0" t="str">
        <f aca="false">VLOOKUP($D2814,metadata!$B$2:$S$500,6,0)</f>
        <v>a</v>
      </c>
      <c r="J2814" s="0" t="str">
        <f aca="false">VLOOKUP($D2814,metadata!$B$2:$S$500,7,0)</f>
        <v>i</v>
      </c>
      <c r="K2814" s="0" t="n">
        <f aca="false">VLOOKUP($D2814,metadata!$B$2:$S$500,8,0)</f>
        <v>15</v>
      </c>
      <c r="L2814" s="0" t="n">
        <f aca="false">VLOOKUP($D2814,metadata!$B$2:$S$500,9,0)</f>
        <v>12</v>
      </c>
      <c r="M2814" s="0" t="str">
        <f aca="false">VLOOKUP($D2814,metadata!$B$2:$S$500,10,0)</f>
        <v/>
      </c>
      <c r="N2814" s="0" t="str">
        <f aca="false">VLOOKUP($D2814,metadata!$B$2:$S$500,11,0)</f>
        <v>Peripsocus quadrifasciatus</v>
      </c>
      <c r="O2814" s="0" t="str">
        <f aca="false">VLOOKUP($D2814,metadata!$B$2:$S$500,12,0)</f>
        <v>psocoptera</v>
      </c>
      <c r="P2814" s="0" t="str">
        <f aca="false">VLOOKUP($D2814,metadata!$B$2:$S$500,13,0)</f>
        <v>Weverton</v>
      </c>
      <c r="Q2814" s="0" t="n">
        <f aca="false">VLOOKUP($D2814,metadata!$B$2:$S$500,14,0)</f>
        <v>43.6333333333333</v>
      </c>
      <c r="R2814" s="0" t="n">
        <f aca="false">VLOOKUP($D2814,metadata!$B$2:$S$500,15,0)</f>
        <v>-73.940992</v>
      </c>
      <c r="S2814" s="0" t="str">
        <f aca="false">VLOOKUP($D2814,metadata!$B$2:$S$500,16,0)</f>
        <v/>
      </c>
      <c r="T2814" s="0" t="n">
        <f aca="false">VLOOKUP($D2814,metadata!$B$2:$S$500,17,0)</f>
        <v>488</v>
      </c>
      <c r="U2814" s="0" t="str">
        <f aca="false">VLOOKUP($D2814,metadata!$B$2:$S$500,18,0)</f>
        <v/>
      </c>
      <c r="V2814" s="0" t="str">
        <f aca="false">VLOOKUP($D2814,metadata!$B$2:$Z$500,19,0)</f>
        <v/>
      </c>
      <c r="W2814" s="0" t="str">
        <f aca="false">VLOOKUP($D2814,metadata!$B$2:$Z$500,20,0)</f>
        <v/>
      </c>
      <c r="X2814" s="0" t="str">
        <f aca="false">VLOOKUP($D2814,metadata!$B$2:$Z$500,21,0)</f>
        <v/>
      </c>
      <c r="Y2814" s="0" t="str">
        <f aca="false">VLOOKUP($D2814,metadata!$B$2:$Z$500,22,0)</f>
        <v/>
      </c>
      <c r="Z2814" s="0" t="str">
        <f aca="false">VLOOKUP($D2814,metadata!$B$2:$Z$500,23,0)</f>
        <v/>
      </c>
      <c r="AA2814" s="0" t="str">
        <f aca="false">VLOOKUP($D2814,metadata!$B$2:$Z$500,24,0)</f>
        <v/>
      </c>
      <c r="AB2814" s="0" t="str">
        <f aca="false">VLOOKUP($D2814,metadata!$B$2:$Z$500,25,0)</f>
        <v/>
      </c>
      <c r="AF2814" s="0" t="str">
        <f aca="false">IF(AE2814="",V2814,AE2814)</f>
        <v/>
      </c>
    </row>
    <row r="2815" customFormat="false" ht="13.8" hidden="true" customHeight="false" outlineLevel="0" collapsed="false">
      <c r="C2815" s="0" t="n">
        <v>2825</v>
      </c>
      <c r="D2815" s="3" t="str">
        <f aca="false">VLOOKUP(C2815,$A$1:$B$500,2)</f>
        <v>62-Forest_city</v>
      </c>
      <c r="E2815" s="0" t="str">
        <f aca="false">VLOOKUP($D2815,metadata!$B$2:$S$500,2,0)</f>
        <v>EERTMOED, GE</v>
      </c>
      <c r="F2815" s="0" t="str">
        <f aca="false">VLOOKUP($D2815,metadata!$B$2:$S$500,3,0)</f>
        <v>EMBRYONIC DIAPAUSE IN PSOCID, PERIPSOCUS-QUADRIFASCIATUS - PHOTOPERIOD, TEMPERATURE, ONTOGENY AND GEOGRAPHIC VARIATION</v>
      </c>
      <c r="G2815" s="0" t="str">
        <f aca="false">VLOOKUP($D2815,metadata!$B$2:$S$500,4,0)</f>
        <v>10.1111/j.1365-3032.1978.tb00149.x</v>
      </c>
      <c r="H2815" s="0" t="str">
        <f aca="false">VLOOKUP($D2815,metadata!$B$2:$S$500,5,0)</f>
        <v>y-ask</v>
      </c>
      <c r="I2815" s="0" t="str">
        <f aca="false">VLOOKUP($D2815,metadata!$B$2:$S$500,6,0)</f>
        <v>a</v>
      </c>
      <c r="J2815" s="0" t="str">
        <f aca="false">VLOOKUP($D2815,metadata!$B$2:$S$500,7,0)</f>
        <v>i</v>
      </c>
      <c r="K2815" s="0" t="n">
        <f aca="false">VLOOKUP($D2815,metadata!$B$2:$S$500,8,0)</f>
        <v>15</v>
      </c>
      <c r="L2815" s="0" t="n">
        <f aca="false">VLOOKUP($D2815,metadata!$B$2:$S$500,9,0)</f>
        <v>12</v>
      </c>
      <c r="M2815" s="0" t="str">
        <f aca="false">VLOOKUP($D2815,metadata!$B$2:$S$500,10,0)</f>
        <v/>
      </c>
      <c r="N2815" s="0" t="str">
        <f aca="false">VLOOKUP($D2815,metadata!$B$2:$S$500,11,0)</f>
        <v>Peripsocus quadrifasciatus</v>
      </c>
      <c r="O2815" s="0" t="str">
        <f aca="false">VLOOKUP($D2815,metadata!$B$2:$S$500,12,0)</f>
        <v>psocoptera</v>
      </c>
      <c r="P2815" s="0" t="str">
        <f aca="false">VLOOKUP($D2815,metadata!$B$2:$S$500,13,0)</f>
        <v>Forest_city</v>
      </c>
      <c r="Q2815" s="0" t="n">
        <f aca="false">VLOOKUP($D2815,metadata!$B$2:$S$500,14,0)</f>
        <v>40.3</v>
      </c>
      <c r="R2815" s="0" t="n">
        <f aca="false">VLOOKUP($D2815,metadata!$B$2:$S$500,15,0)</f>
        <v>-89.829444</v>
      </c>
      <c r="S2815" s="0" t="str">
        <f aca="false">VLOOKUP($D2815,metadata!$B$2:$S$500,16,0)</f>
        <v/>
      </c>
      <c r="T2815" s="0" t="n">
        <f aca="false">VLOOKUP($D2815,metadata!$B$2:$S$500,17,0)</f>
        <v>137</v>
      </c>
      <c r="U2815" s="0" t="str">
        <f aca="false">VLOOKUP($D2815,metadata!$B$2:$S$500,18,0)</f>
        <v/>
      </c>
      <c r="V2815" s="0" t="str">
        <f aca="false">VLOOKUP($D2815,metadata!$B$2:$Z$500,19,0)</f>
        <v/>
      </c>
      <c r="W2815" s="0" t="str">
        <f aca="false">VLOOKUP($D2815,metadata!$B$2:$Z$500,20,0)</f>
        <v/>
      </c>
      <c r="X2815" s="0" t="str">
        <f aca="false">VLOOKUP($D2815,metadata!$B$2:$Z$500,21,0)</f>
        <v/>
      </c>
      <c r="Y2815" s="0" t="str">
        <f aca="false">VLOOKUP($D2815,metadata!$B$2:$Z$500,22,0)</f>
        <v/>
      </c>
      <c r="Z2815" s="0" t="str">
        <f aca="false">VLOOKUP($D2815,metadata!$B$2:$Z$500,23,0)</f>
        <v/>
      </c>
      <c r="AA2815" s="0" t="str">
        <f aca="false">VLOOKUP($D2815,metadata!$B$2:$Z$500,24,0)</f>
        <v/>
      </c>
      <c r="AB2815" s="0" t="str">
        <f aca="false">VLOOKUP($D2815,metadata!$B$2:$Z$500,25,0)</f>
        <v/>
      </c>
      <c r="AF2815" s="0" t="str">
        <f aca="false">IF(AE2815="",V2815,AE2815)</f>
        <v/>
      </c>
    </row>
    <row r="2816" customFormat="false" ht="13.8" hidden="true" customHeight="false" outlineLevel="0" collapsed="false">
      <c r="C2816" s="0" t="n">
        <v>2826</v>
      </c>
      <c r="D2816" s="3" t="str">
        <f aca="false">VLOOKUP(C2816,$A$1:$B$500,2)</f>
        <v>62-Forest_city</v>
      </c>
      <c r="E2816" s="0" t="str">
        <f aca="false">VLOOKUP($D2816,metadata!$B$2:$S$500,2,0)</f>
        <v>EERTMOED, GE</v>
      </c>
      <c r="F2816" s="0" t="str">
        <f aca="false">VLOOKUP($D2816,metadata!$B$2:$S$500,3,0)</f>
        <v>EMBRYONIC DIAPAUSE IN PSOCID, PERIPSOCUS-QUADRIFASCIATUS - PHOTOPERIOD, TEMPERATURE, ONTOGENY AND GEOGRAPHIC VARIATION</v>
      </c>
      <c r="G2816" s="0" t="str">
        <f aca="false">VLOOKUP($D2816,metadata!$B$2:$S$500,4,0)</f>
        <v>10.1111/j.1365-3032.1978.tb00149.x</v>
      </c>
      <c r="H2816" s="0" t="str">
        <f aca="false">VLOOKUP($D2816,metadata!$B$2:$S$500,5,0)</f>
        <v>y-ask</v>
      </c>
      <c r="I2816" s="0" t="str">
        <f aca="false">VLOOKUP($D2816,metadata!$B$2:$S$500,6,0)</f>
        <v>a</v>
      </c>
      <c r="J2816" s="0" t="str">
        <f aca="false">VLOOKUP($D2816,metadata!$B$2:$S$500,7,0)</f>
        <v>i</v>
      </c>
      <c r="K2816" s="0" t="n">
        <f aca="false">VLOOKUP($D2816,metadata!$B$2:$S$500,8,0)</f>
        <v>15</v>
      </c>
      <c r="L2816" s="0" t="n">
        <f aca="false">VLOOKUP($D2816,metadata!$B$2:$S$500,9,0)</f>
        <v>12</v>
      </c>
      <c r="M2816" s="0" t="str">
        <f aca="false">VLOOKUP($D2816,metadata!$B$2:$S$500,10,0)</f>
        <v/>
      </c>
      <c r="N2816" s="0" t="str">
        <f aca="false">VLOOKUP($D2816,metadata!$B$2:$S$500,11,0)</f>
        <v>Peripsocus quadrifasciatus</v>
      </c>
      <c r="O2816" s="0" t="str">
        <f aca="false">VLOOKUP($D2816,metadata!$B$2:$S$500,12,0)</f>
        <v>psocoptera</v>
      </c>
      <c r="P2816" s="0" t="str">
        <f aca="false">VLOOKUP($D2816,metadata!$B$2:$S$500,13,0)</f>
        <v>Forest_city</v>
      </c>
      <c r="Q2816" s="0" t="n">
        <f aca="false">VLOOKUP($D2816,metadata!$B$2:$S$500,14,0)</f>
        <v>40.3</v>
      </c>
      <c r="R2816" s="0" t="n">
        <f aca="false">VLOOKUP($D2816,metadata!$B$2:$S$500,15,0)</f>
        <v>-89.829444</v>
      </c>
      <c r="S2816" s="0" t="str">
        <f aca="false">VLOOKUP($D2816,metadata!$B$2:$S$500,16,0)</f>
        <v/>
      </c>
      <c r="T2816" s="0" t="n">
        <f aca="false">VLOOKUP($D2816,metadata!$B$2:$S$500,17,0)</f>
        <v>137</v>
      </c>
      <c r="U2816" s="0" t="str">
        <f aca="false">VLOOKUP($D2816,metadata!$B$2:$S$500,18,0)</f>
        <v/>
      </c>
      <c r="V2816" s="0" t="str">
        <f aca="false">VLOOKUP($D2816,metadata!$B$2:$Z$500,19,0)</f>
        <v/>
      </c>
      <c r="W2816" s="0" t="str">
        <f aca="false">VLOOKUP($D2816,metadata!$B$2:$Z$500,20,0)</f>
        <v/>
      </c>
      <c r="X2816" s="0" t="str">
        <f aca="false">VLOOKUP($D2816,metadata!$B$2:$Z$500,21,0)</f>
        <v/>
      </c>
      <c r="Y2816" s="0" t="str">
        <f aca="false">VLOOKUP($D2816,metadata!$B$2:$Z$500,22,0)</f>
        <v/>
      </c>
      <c r="Z2816" s="0" t="str">
        <f aca="false">VLOOKUP($D2816,metadata!$B$2:$Z$500,23,0)</f>
        <v/>
      </c>
      <c r="AA2816" s="0" t="str">
        <f aca="false">VLOOKUP($D2816,metadata!$B$2:$Z$500,24,0)</f>
        <v/>
      </c>
      <c r="AB2816" s="0" t="str">
        <f aca="false">VLOOKUP($D2816,metadata!$B$2:$Z$500,25,0)</f>
        <v/>
      </c>
      <c r="AF2816" s="0" t="str">
        <f aca="false">IF(AE2816="",V2816,AE2816)</f>
        <v/>
      </c>
    </row>
    <row r="2817" customFormat="false" ht="13.8" hidden="true" customHeight="false" outlineLevel="0" collapsed="false">
      <c r="C2817" s="0" t="n">
        <v>2827</v>
      </c>
      <c r="D2817" s="3" t="str">
        <f aca="false">VLOOKUP(C2817,$A$1:$B$500,2)</f>
        <v>62-Forest_city</v>
      </c>
      <c r="E2817" s="0" t="str">
        <f aca="false">VLOOKUP($D2817,metadata!$B$2:$S$500,2,0)</f>
        <v>EERTMOED, GE</v>
      </c>
      <c r="F2817" s="0" t="str">
        <f aca="false">VLOOKUP($D2817,metadata!$B$2:$S$500,3,0)</f>
        <v>EMBRYONIC DIAPAUSE IN PSOCID, PERIPSOCUS-QUADRIFASCIATUS - PHOTOPERIOD, TEMPERATURE, ONTOGENY AND GEOGRAPHIC VARIATION</v>
      </c>
      <c r="G2817" s="0" t="str">
        <f aca="false">VLOOKUP($D2817,metadata!$B$2:$S$500,4,0)</f>
        <v>10.1111/j.1365-3032.1978.tb00149.x</v>
      </c>
      <c r="H2817" s="0" t="str">
        <f aca="false">VLOOKUP($D2817,metadata!$B$2:$S$500,5,0)</f>
        <v>y-ask</v>
      </c>
      <c r="I2817" s="0" t="str">
        <f aca="false">VLOOKUP($D2817,metadata!$B$2:$S$500,6,0)</f>
        <v>a</v>
      </c>
      <c r="J2817" s="0" t="str">
        <f aca="false">VLOOKUP($D2817,metadata!$B$2:$S$500,7,0)</f>
        <v>i</v>
      </c>
      <c r="K2817" s="0" t="n">
        <f aca="false">VLOOKUP($D2817,metadata!$B$2:$S$500,8,0)</f>
        <v>15</v>
      </c>
      <c r="L2817" s="0" t="n">
        <f aca="false">VLOOKUP($D2817,metadata!$B$2:$S$500,9,0)</f>
        <v>12</v>
      </c>
      <c r="M2817" s="0" t="str">
        <f aca="false">VLOOKUP($D2817,metadata!$B$2:$S$500,10,0)</f>
        <v/>
      </c>
      <c r="N2817" s="0" t="str">
        <f aca="false">VLOOKUP($D2817,metadata!$B$2:$S$500,11,0)</f>
        <v>Peripsocus quadrifasciatus</v>
      </c>
      <c r="O2817" s="0" t="str">
        <f aca="false">VLOOKUP($D2817,metadata!$B$2:$S$500,12,0)</f>
        <v>psocoptera</v>
      </c>
      <c r="P2817" s="0" t="str">
        <f aca="false">VLOOKUP($D2817,metadata!$B$2:$S$500,13,0)</f>
        <v>Forest_city</v>
      </c>
      <c r="Q2817" s="0" t="n">
        <f aca="false">VLOOKUP($D2817,metadata!$B$2:$S$500,14,0)</f>
        <v>40.3</v>
      </c>
      <c r="R2817" s="0" t="n">
        <f aca="false">VLOOKUP($D2817,metadata!$B$2:$S$500,15,0)</f>
        <v>-89.829444</v>
      </c>
      <c r="S2817" s="0" t="str">
        <f aca="false">VLOOKUP($D2817,metadata!$B$2:$S$500,16,0)</f>
        <v/>
      </c>
      <c r="T2817" s="0" t="n">
        <f aca="false">VLOOKUP($D2817,metadata!$B$2:$S$500,17,0)</f>
        <v>137</v>
      </c>
      <c r="U2817" s="0" t="str">
        <f aca="false">VLOOKUP($D2817,metadata!$B$2:$S$500,18,0)</f>
        <v/>
      </c>
      <c r="V2817" s="0" t="str">
        <f aca="false">VLOOKUP($D2817,metadata!$B$2:$Z$500,19,0)</f>
        <v/>
      </c>
      <c r="W2817" s="0" t="str">
        <f aca="false">VLOOKUP($D2817,metadata!$B$2:$Z$500,20,0)</f>
        <v/>
      </c>
      <c r="X2817" s="0" t="str">
        <f aca="false">VLOOKUP($D2817,metadata!$B$2:$Z$500,21,0)</f>
        <v/>
      </c>
      <c r="Y2817" s="0" t="str">
        <f aca="false">VLOOKUP($D2817,metadata!$B$2:$Z$500,22,0)</f>
        <v/>
      </c>
      <c r="Z2817" s="0" t="str">
        <f aca="false">VLOOKUP($D2817,metadata!$B$2:$Z$500,23,0)</f>
        <v/>
      </c>
      <c r="AA2817" s="0" t="str">
        <f aca="false">VLOOKUP($D2817,metadata!$B$2:$Z$500,24,0)</f>
        <v/>
      </c>
      <c r="AB2817" s="0" t="str">
        <f aca="false">VLOOKUP($D2817,metadata!$B$2:$Z$500,25,0)</f>
        <v/>
      </c>
      <c r="AF2817" s="0" t="str">
        <f aca="false">IF(AE2817="",V2817,AE2817)</f>
        <v/>
      </c>
    </row>
    <row r="2818" customFormat="false" ht="13.8" hidden="true" customHeight="false" outlineLevel="0" collapsed="false">
      <c r="C2818" s="0" t="n">
        <v>2828</v>
      </c>
      <c r="D2818" s="3" t="str">
        <f aca="false">VLOOKUP(C2818,$A$1:$B$500,2)</f>
        <v>62-Forest_city</v>
      </c>
      <c r="E2818" s="0" t="str">
        <f aca="false">VLOOKUP($D2818,metadata!$B$2:$S$500,2,0)</f>
        <v>EERTMOED, GE</v>
      </c>
      <c r="F2818" s="0" t="str">
        <f aca="false">VLOOKUP($D2818,metadata!$B$2:$S$500,3,0)</f>
        <v>EMBRYONIC DIAPAUSE IN PSOCID, PERIPSOCUS-QUADRIFASCIATUS - PHOTOPERIOD, TEMPERATURE, ONTOGENY AND GEOGRAPHIC VARIATION</v>
      </c>
      <c r="G2818" s="0" t="str">
        <f aca="false">VLOOKUP($D2818,metadata!$B$2:$S$500,4,0)</f>
        <v>10.1111/j.1365-3032.1978.tb00149.x</v>
      </c>
      <c r="H2818" s="0" t="str">
        <f aca="false">VLOOKUP($D2818,metadata!$B$2:$S$500,5,0)</f>
        <v>y-ask</v>
      </c>
      <c r="I2818" s="0" t="str">
        <f aca="false">VLOOKUP($D2818,metadata!$B$2:$S$500,6,0)</f>
        <v>a</v>
      </c>
      <c r="J2818" s="0" t="str">
        <f aca="false">VLOOKUP($D2818,metadata!$B$2:$S$500,7,0)</f>
        <v>i</v>
      </c>
      <c r="K2818" s="0" t="n">
        <f aca="false">VLOOKUP($D2818,metadata!$B$2:$S$500,8,0)</f>
        <v>15</v>
      </c>
      <c r="L2818" s="0" t="n">
        <f aca="false">VLOOKUP($D2818,metadata!$B$2:$S$500,9,0)</f>
        <v>12</v>
      </c>
      <c r="M2818" s="0" t="str">
        <f aca="false">VLOOKUP($D2818,metadata!$B$2:$S$500,10,0)</f>
        <v/>
      </c>
      <c r="N2818" s="0" t="str">
        <f aca="false">VLOOKUP($D2818,metadata!$B$2:$S$500,11,0)</f>
        <v>Peripsocus quadrifasciatus</v>
      </c>
      <c r="O2818" s="0" t="str">
        <f aca="false">VLOOKUP($D2818,metadata!$B$2:$S$500,12,0)</f>
        <v>psocoptera</v>
      </c>
      <c r="P2818" s="0" t="str">
        <f aca="false">VLOOKUP($D2818,metadata!$B$2:$S$500,13,0)</f>
        <v>Forest_city</v>
      </c>
      <c r="Q2818" s="0" t="n">
        <f aca="false">VLOOKUP($D2818,metadata!$B$2:$S$500,14,0)</f>
        <v>40.3</v>
      </c>
      <c r="R2818" s="0" t="n">
        <f aca="false">VLOOKUP($D2818,metadata!$B$2:$S$500,15,0)</f>
        <v>-89.829444</v>
      </c>
      <c r="S2818" s="0" t="str">
        <f aca="false">VLOOKUP($D2818,metadata!$B$2:$S$500,16,0)</f>
        <v/>
      </c>
      <c r="T2818" s="0" t="n">
        <f aca="false">VLOOKUP($D2818,metadata!$B$2:$S$500,17,0)</f>
        <v>137</v>
      </c>
      <c r="U2818" s="0" t="str">
        <f aca="false">VLOOKUP($D2818,metadata!$B$2:$S$500,18,0)</f>
        <v/>
      </c>
      <c r="V2818" s="0" t="str">
        <f aca="false">VLOOKUP($D2818,metadata!$B$2:$Z$500,19,0)</f>
        <v/>
      </c>
      <c r="W2818" s="0" t="str">
        <f aca="false">VLOOKUP($D2818,metadata!$B$2:$Z$500,20,0)</f>
        <v/>
      </c>
      <c r="X2818" s="0" t="str">
        <f aca="false">VLOOKUP($D2818,metadata!$B$2:$Z$500,21,0)</f>
        <v/>
      </c>
      <c r="Y2818" s="0" t="str">
        <f aca="false">VLOOKUP($D2818,metadata!$B$2:$Z$500,22,0)</f>
        <v/>
      </c>
      <c r="Z2818" s="0" t="str">
        <f aca="false">VLOOKUP($D2818,metadata!$B$2:$Z$500,23,0)</f>
        <v/>
      </c>
      <c r="AA2818" s="0" t="str">
        <f aca="false">VLOOKUP($D2818,metadata!$B$2:$Z$500,24,0)</f>
        <v/>
      </c>
      <c r="AB2818" s="0" t="str">
        <f aca="false">VLOOKUP($D2818,metadata!$B$2:$Z$500,25,0)</f>
        <v/>
      </c>
      <c r="AF2818" s="0" t="str">
        <f aca="false">IF(AE2818="",V2818,AE2818)</f>
        <v/>
      </c>
    </row>
    <row r="2819" customFormat="false" ht="13.8" hidden="true" customHeight="false" outlineLevel="0" collapsed="false">
      <c r="C2819" s="0" t="n">
        <v>2829</v>
      </c>
      <c r="D2819" s="3" t="str">
        <f aca="false">VLOOKUP(C2819,$A$1:$B$500,2)</f>
        <v>62-Forest_city</v>
      </c>
      <c r="E2819" s="0" t="str">
        <f aca="false">VLOOKUP($D2819,metadata!$B$2:$S$500,2,0)</f>
        <v>EERTMOED, GE</v>
      </c>
      <c r="F2819" s="0" t="str">
        <f aca="false">VLOOKUP($D2819,metadata!$B$2:$S$500,3,0)</f>
        <v>EMBRYONIC DIAPAUSE IN PSOCID, PERIPSOCUS-QUADRIFASCIATUS - PHOTOPERIOD, TEMPERATURE, ONTOGENY AND GEOGRAPHIC VARIATION</v>
      </c>
      <c r="G2819" s="0" t="str">
        <f aca="false">VLOOKUP($D2819,metadata!$B$2:$S$500,4,0)</f>
        <v>10.1111/j.1365-3032.1978.tb00149.x</v>
      </c>
      <c r="H2819" s="0" t="str">
        <f aca="false">VLOOKUP($D2819,metadata!$B$2:$S$500,5,0)</f>
        <v>y-ask</v>
      </c>
      <c r="I2819" s="0" t="str">
        <f aca="false">VLOOKUP($D2819,metadata!$B$2:$S$500,6,0)</f>
        <v>a</v>
      </c>
      <c r="J2819" s="0" t="str">
        <f aca="false">VLOOKUP($D2819,metadata!$B$2:$S$500,7,0)</f>
        <v>i</v>
      </c>
      <c r="K2819" s="0" t="n">
        <f aca="false">VLOOKUP($D2819,metadata!$B$2:$S$500,8,0)</f>
        <v>15</v>
      </c>
      <c r="L2819" s="0" t="n">
        <f aca="false">VLOOKUP($D2819,metadata!$B$2:$S$500,9,0)</f>
        <v>12</v>
      </c>
      <c r="M2819" s="0" t="str">
        <f aca="false">VLOOKUP($D2819,metadata!$B$2:$S$500,10,0)</f>
        <v/>
      </c>
      <c r="N2819" s="0" t="str">
        <f aca="false">VLOOKUP($D2819,metadata!$B$2:$S$500,11,0)</f>
        <v>Peripsocus quadrifasciatus</v>
      </c>
      <c r="O2819" s="0" t="str">
        <f aca="false">VLOOKUP($D2819,metadata!$B$2:$S$500,12,0)</f>
        <v>psocoptera</v>
      </c>
      <c r="P2819" s="0" t="str">
        <f aca="false">VLOOKUP($D2819,metadata!$B$2:$S$500,13,0)</f>
        <v>Forest_city</v>
      </c>
      <c r="Q2819" s="0" t="n">
        <f aca="false">VLOOKUP($D2819,metadata!$B$2:$S$500,14,0)</f>
        <v>40.3</v>
      </c>
      <c r="R2819" s="0" t="n">
        <f aca="false">VLOOKUP($D2819,metadata!$B$2:$S$500,15,0)</f>
        <v>-89.829444</v>
      </c>
      <c r="S2819" s="0" t="str">
        <f aca="false">VLOOKUP($D2819,metadata!$B$2:$S$500,16,0)</f>
        <v/>
      </c>
      <c r="T2819" s="0" t="n">
        <f aca="false">VLOOKUP($D2819,metadata!$B$2:$S$500,17,0)</f>
        <v>137</v>
      </c>
      <c r="U2819" s="0" t="str">
        <f aca="false">VLOOKUP($D2819,metadata!$B$2:$S$500,18,0)</f>
        <v/>
      </c>
      <c r="V2819" s="0" t="str">
        <f aca="false">VLOOKUP($D2819,metadata!$B$2:$Z$500,19,0)</f>
        <v/>
      </c>
      <c r="W2819" s="0" t="str">
        <f aca="false">VLOOKUP($D2819,metadata!$B$2:$Z$500,20,0)</f>
        <v/>
      </c>
      <c r="X2819" s="0" t="str">
        <f aca="false">VLOOKUP($D2819,metadata!$B$2:$Z$500,21,0)</f>
        <v/>
      </c>
      <c r="Y2819" s="0" t="str">
        <f aca="false">VLOOKUP($D2819,metadata!$B$2:$Z$500,22,0)</f>
        <v/>
      </c>
      <c r="Z2819" s="0" t="str">
        <f aca="false">VLOOKUP($D2819,metadata!$B$2:$Z$500,23,0)</f>
        <v/>
      </c>
      <c r="AA2819" s="0" t="str">
        <f aca="false">VLOOKUP($D2819,metadata!$B$2:$Z$500,24,0)</f>
        <v/>
      </c>
      <c r="AB2819" s="0" t="str">
        <f aca="false">VLOOKUP($D2819,metadata!$B$2:$Z$500,25,0)</f>
        <v/>
      </c>
      <c r="AF2819" s="0" t="str">
        <f aca="false">IF(AE2819="",V2819,AE2819)</f>
        <v/>
      </c>
    </row>
    <row r="2820" customFormat="false" ht="13.8" hidden="true" customHeight="false" outlineLevel="0" collapsed="false">
      <c r="C2820" s="0" t="n">
        <v>2830</v>
      </c>
      <c r="D2820" s="3" t="str">
        <f aca="false">VLOOKUP(C2820,$A$1:$B$500,2)</f>
        <v>62-Forest_city</v>
      </c>
      <c r="E2820" s="0" t="str">
        <f aca="false">VLOOKUP($D2820,metadata!$B$2:$S$500,2,0)</f>
        <v>EERTMOED, GE</v>
      </c>
      <c r="F2820" s="0" t="str">
        <f aca="false">VLOOKUP($D2820,metadata!$B$2:$S$500,3,0)</f>
        <v>EMBRYONIC DIAPAUSE IN PSOCID, PERIPSOCUS-QUADRIFASCIATUS - PHOTOPERIOD, TEMPERATURE, ONTOGENY AND GEOGRAPHIC VARIATION</v>
      </c>
      <c r="G2820" s="0" t="str">
        <f aca="false">VLOOKUP($D2820,metadata!$B$2:$S$500,4,0)</f>
        <v>10.1111/j.1365-3032.1978.tb00149.x</v>
      </c>
      <c r="H2820" s="0" t="str">
        <f aca="false">VLOOKUP($D2820,metadata!$B$2:$S$500,5,0)</f>
        <v>y-ask</v>
      </c>
      <c r="I2820" s="0" t="str">
        <f aca="false">VLOOKUP($D2820,metadata!$B$2:$S$500,6,0)</f>
        <v>a</v>
      </c>
      <c r="J2820" s="0" t="str">
        <f aca="false">VLOOKUP($D2820,metadata!$B$2:$S$500,7,0)</f>
        <v>i</v>
      </c>
      <c r="K2820" s="0" t="n">
        <f aca="false">VLOOKUP($D2820,metadata!$B$2:$S$500,8,0)</f>
        <v>15</v>
      </c>
      <c r="L2820" s="0" t="n">
        <f aca="false">VLOOKUP($D2820,metadata!$B$2:$S$500,9,0)</f>
        <v>12</v>
      </c>
      <c r="M2820" s="0" t="str">
        <f aca="false">VLOOKUP($D2820,metadata!$B$2:$S$500,10,0)</f>
        <v/>
      </c>
      <c r="N2820" s="0" t="str">
        <f aca="false">VLOOKUP($D2820,metadata!$B$2:$S$500,11,0)</f>
        <v>Peripsocus quadrifasciatus</v>
      </c>
      <c r="O2820" s="0" t="str">
        <f aca="false">VLOOKUP($D2820,metadata!$B$2:$S$500,12,0)</f>
        <v>psocoptera</v>
      </c>
      <c r="P2820" s="0" t="str">
        <f aca="false">VLOOKUP($D2820,metadata!$B$2:$S$500,13,0)</f>
        <v>Forest_city</v>
      </c>
      <c r="Q2820" s="0" t="n">
        <f aca="false">VLOOKUP($D2820,metadata!$B$2:$S$500,14,0)</f>
        <v>40.3</v>
      </c>
      <c r="R2820" s="0" t="n">
        <f aca="false">VLOOKUP($D2820,metadata!$B$2:$S$500,15,0)</f>
        <v>-89.829444</v>
      </c>
      <c r="S2820" s="0" t="str">
        <f aca="false">VLOOKUP($D2820,metadata!$B$2:$S$500,16,0)</f>
        <v/>
      </c>
      <c r="T2820" s="0" t="n">
        <f aca="false">VLOOKUP($D2820,metadata!$B$2:$S$500,17,0)</f>
        <v>137</v>
      </c>
      <c r="U2820" s="0" t="str">
        <f aca="false">VLOOKUP($D2820,metadata!$B$2:$S$500,18,0)</f>
        <v/>
      </c>
      <c r="V2820" s="0" t="str">
        <f aca="false">VLOOKUP($D2820,metadata!$B$2:$Z$500,19,0)</f>
        <v/>
      </c>
      <c r="W2820" s="0" t="str">
        <f aca="false">VLOOKUP($D2820,metadata!$B$2:$Z$500,20,0)</f>
        <v/>
      </c>
      <c r="X2820" s="0" t="str">
        <f aca="false">VLOOKUP($D2820,metadata!$B$2:$Z$500,21,0)</f>
        <v/>
      </c>
      <c r="Y2820" s="0" t="str">
        <f aca="false">VLOOKUP($D2820,metadata!$B$2:$Z$500,22,0)</f>
        <v/>
      </c>
      <c r="Z2820" s="0" t="str">
        <f aca="false">VLOOKUP($D2820,metadata!$B$2:$Z$500,23,0)</f>
        <v/>
      </c>
      <c r="AA2820" s="0" t="str">
        <f aca="false">VLOOKUP($D2820,metadata!$B$2:$Z$500,24,0)</f>
        <v/>
      </c>
      <c r="AB2820" s="0" t="str">
        <f aca="false">VLOOKUP($D2820,metadata!$B$2:$Z$500,25,0)</f>
        <v/>
      </c>
      <c r="AF2820" s="0" t="str">
        <f aca="false">IF(AE2820="",V2820,AE2820)</f>
        <v/>
      </c>
    </row>
    <row r="2821" customFormat="false" ht="13.8" hidden="true" customHeight="false" outlineLevel="0" collapsed="false">
      <c r="C2821" s="0" t="n">
        <v>2831</v>
      </c>
      <c r="D2821" s="3" t="str">
        <f aca="false">VLOOKUP(C2821,$A$1:$B$500,2)</f>
        <v>62-Forest_city</v>
      </c>
      <c r="E2821" s="0" t="str">
        <f aca="false">VLOOKUP($D2821,metadata!$B$2:$S$500,2,0)</f>
        <v>EERTMOED, GE</v>
      </c>
      <c r="F2821" s="0" t="str">
        <f aca="false">VLOOKUP($D2821,metadata!$B$2:$S$500,3,0)</f>
        <v>EMBRYONIC DIAPAUSE IN PSOCID, PERIPSOCUS-QUADRIFASCIATUS - PHOTOPERIOD, TEMPERATURE, ONTOGENY AND GEOGRAPHIC VARIATION</v>
      </c>
      <c r="G2821" s="0" t="str">
        <f aca="false">VLOOKUP($D2821,metadata!$B$2:$S$500,4,0)</f>
        <v>10.1111/j.1365-3032.1978.tb00149.x</v>
      </c>
      <c r="H2821" s="0" t="str">
        <f aca="false">VLOOKUP($D2821,metadata!$B$2:$S$500,5,0)</f>
        <v>y-ask</v>
      </c>
      <c r="I2821" s="0" t="str">
        <f aca="false">VLOOKUP($D2821,metadata!$B$2:$S$500,6,0)</f>
        <v>a</v>
      </c>
      <c r="J2821" s="0" t="str">
        <f aca="false">VLOOKUP($D2821,metadata!$B$2:$S$500,7,0)</f>
        <v>i</v>
      </c>
      <c r="K2821" s="0" t="n">
        <f aca="false">VLOOKUP($D2821,metadata!$B$2:$S$500,8,0)</f>
        <v>15</v>
      </c>
      <c r="L2821" s="0" t="n">
        <f aca="false">VLOOKUP($D2821,metadata!$B$2:$S$500,9,0)</f>
        <v>12</v>
      </c>
      <c r="M2821" s="0" t="str">
        <f aca="false">VLOOKUP($D2821,metadata!$B$2:$S$500,10,0)</f>
        <v/>
      </c>
      <c r="N2821" s="0" t="str">
        <f aca="false">VLOOKUP($D2821,metadata!$B$2:$S$500,11,0)</f>
        <v>Peripsocus quadrifasciatus</v>
      </c>
      <c r="O2821" s="0" t="str">
        <f aca="false">VLOOKUP($D2821,metadata!$B$2:$S$500,12,0)</f>
        <v>psocoptera</v>
      </c>
      <c r="P2821" s="0" t="str">
        <f aca="false">VLOOKUP($D2821,metadata!$B$2:$S$500,13,0)</f>
        <v>Forest_city</v>
      </c>
      <c r="Q2821" s="0" t="n">
        <f aca="false">VLOOKUP($D2821,metadata!$B$2:$S$500,14,0)</f>
        <v>40.3</v>
      </c>
      <c r="R2821" s="0" t="n">
        <f aca="false">VLOOKUP($D2821,metadata!$B$2:$S$500,15,0)</f>
        <v>-89.829444</v>
      </c>
      <c r="S2821" s="0" t="str">
        <f aca="false">VLOOKUP($D2821,metadata!$B$2:$S$500,16,0)</f>
        <v/>
      </c>
      <c r="T2821" s="0" t="n">
        <f aca="false">VLOOKUP($D2821,metadata!$B$2:$S$500,17,0)</f>
        <v>137</v>
      </c>
      <c r="U2821" s="0" t="str">
        <f aca="false">VLOOKUP($D2821,metadata!$B$2:$S$500,18,0)</f>
        <v/>
      </c>
      <c r="V2821" s="0" t="str">
        <f aca="false">VLOOKUP($D2821,metadata!$B$2:$Z$500,19,0)</f>
        <v/>
      </c>
      <c r="W2821" s="0" t="str">
        <f aca="false">VLOOKUP($D2821,metadata!$B$2:$Z$500,20,0)</f>
        <v/>
      </c>
      <c r="X2821" s="0" t="str">
        <f aca="false">VLOOKUP($D2821,metadata!$B$2:$Z$500,21,0)</f>
        <v/>
      </c>
      <c r="Y2821" s="0" t="str">
        <f aca="false">VLOOKUP($D2821,metadata!$B$2:$Z$500,22,0)</f>
        <v/>
      </c>
      <c r="Z2821" s="0" t="str">
        <f aca="false">VLOOKUP($D2821,metadata!$B$2:$Z$500,23,0)</f>
        <v/>
      </c>
      <c r="AA2821" s="0" t="str">
        <f aca="false">VLOOKUP($D2821,metadata!$B$2:$Z$500,24,0)</f>
        <v/>
      </c>
      <c r="AB2821" s="0" t="str">
        <f aca="false">VLOOKUP($D2821,metadata!$B$2:$Z$500,25,0)</f>
        <v/>
      </c>
      <c r="AF2821" s="0" t="str">
        <f aca="false">IF(AE2821="",V2821,AE2821)</f>
        <v/>
      </c>
    </row>
    <row r="2822" customFormat="false" ht="13.8" hidden="true" customHeight="false" outlineLevel="0" collapsed="false">
      <c r="C2822" s="0" t="n">
        <v>2832</v>
      </c>
      <c r="D2822" s="3" t="str">
        <f aca="false">VLOOKUP(C2822,$A$1:$B$500,2)</f>
        <v>62-Forest_city</v>
      </c>
      <c r="E2822" s="0" t="str">
        <f aca="false">VLOOKUP($D2822,metadata!$B$2:$S$500,2,0)</f>
        <v>EERTMOED, GE</v>
      </c>
      <c r="F2822" s="0" t="str">
        <f aca="false">VLOOKUP($D2822,metadata!$B$2:$S$500,3,0)</f>
        <v>EMBRYONIC DIAPAUSE IN PSOCID, PERIPSOCUS-QUADRIFASCIATUS - PHOTOPERIOD, TEMPERATURE, ONTOGENY AND GEOGRAPHIC VARIATION</v>
      </c>
      <c r="G2822" s="0" t="str">
        <f aca="false">VLOOKUP($D2822,metadata!$B$2:$S$500,4,0)</f>
        <v>10.1111/j.1365-3032.1978.tb00149.x</v>
      </c>
      <c r="H2822" s="0" t="str">
        <f aca="false">VLOOKUP($D2822,metadata!$B$2:$S$500,5,0)</f>
        <v>y-ask</v>
      </c>
      <c r="I2822" s="0" t="str">
        <f aca="false">VLOOKUP($D2822,metadata!$B$2:$S$500,6,0)</f>
        <v>a</v>
      </c>
      <c r="J2822" s="0" t="str">
        <f aca="false">VLOOKUP($D2822,metadata!$B$2:$S$500,7,0)</f>
        <v>i</v>
      </c>
      <c r="K2822" s="0" t="n">
        <f aca="false">VLOOKUP($D2822,metadata!$B$2:$S$500,8,0)</f>
        <v>15</v>
      </c>
      <c r="L2822" s="0" t="n">
        <f aca="false">VLOOKUP($D2822,metadata!$B$2:$S$500,9,0)</f>
        <v>12</v>
      </c>
      <c r="M2822" s="0" t="str">
        <f aca="false">VLOOKUP($D2822,metadata!$B$2:$S$500,10,0)</f>
        <v/>
      </c>
      <c r="N2822" s="0" t="str">
        <f aca="false">VLOOKUP($D2822,metadata!$B$2:$S$500,11,0)</f>
        <v>Peripsocus quadrifasciatus</v>
      </c>
      <c r="O2822" s="0" t="str">
        <f aca="false">VLOOKUP($D2822,metadata!$B$2:$S$500,12,0)</f>
        <v>psocoptera</v>
      </c>
      <c r="P2822" s="0" t="str">
        <f aca="false">VLOOKUP($D2822,metadata!$B$2:$S$500,13,0)</f>
        <v>Forest_city</v>
      </c>
      <c r="Q2822" s="0" t="n">
        <f aca="false">VLOOKUP($D2822,metadata!$B$2:$S$500,14,0)</f>
        <v>40.3</v>
      </c>
      <c r="R2822" s="0" t="n">
        <f aca="false">VLOOKUP($D2822,metadata!$B$2:$S$500,15,0)</f>
        <v>-89.829444</v>
      </c>
      <c r="S2822" s="0" t="str">
        <f aca="false">VLOOKUP($D2822,metadata!$B$2:$S$500,16,0)</f>
        <v/>
      </c>
      <c r="T2822" s="0" t="n">
        <f aca="false">VLOOKUP($D2822,metadata!$B$2:$S$500,17,0)</f>
        <v>137</v>
      </c>
      <c r="U2822" s="0" t="str">
        <f aca="false">VLOOKUP($D2822,metadata!$B$2:$S$500,18,0)</f>
        <v/>
      </c>
      <c r="V2822" s="0" t="str">
        <f aca="false">VLOOKUP($D2822,metadata!$B$2:$Z$500,19,0)</f>
        <v/>
      </c>
      <c r="W2822" s="0" t="str">
        <f aca="false">VLOOKUP($D2822,metadata!$B$2:$Z$500,20,0)</f>
        <v/>
      </c>
      <c r="X2822" s="0" t="str">
        <f aca="false">VLOOKUP($D2822,metadata!$B$2:$Z$500,21,0)</f>
        <v/>
      </c>
      <c r="Y2822" s="0" t="str">
        <f aca="false">VLOOKUP($D2822,metadata!$B$2:$Z$500,22,0)</f>
        <v/>
      </c>
      <c r="Z2822" s="0" t="str">
        <f aca="false">VLOOKUP($D2822,metadata!$B$2:$Z$500,23,0)</f>
        <v/>
      </c>
      <c r="AA2822" s="0" t="str">
        <f aca="false">VLOOKUP($D2822,metadata!$B$2:$Z$500,24,0)</f>
        <v/>
      </c>
      <c r="AB2822" s="0" t="str">
        <f aca="false">VLOOKUP($D2822,metadata!$B$2:$Z$500,25,0)</f>
        <v/>
      </c>
      <c r="AF2822" s="0" t="str">
        <f aca="false">IF(AE2822="",V2822,AE2822)</f>
        <v/>
      </c>
    </row>
    <row r="2823" customFormat="false" ht="13.8" hidden="true" customHeight="false" outlineLevel="0" collapsed="false">
      <c r="C2823" s="0" t="n">
        <v>2833</v>
      </c>
      <c r="D2823" s="3" t="str">
        <f aca="false">VLOOKUP(C2823,$A$1:$B$500,2)</f>
        <v>62-Forest_city</v>
      </c>
      <c r="E2823" s="0" t="str">
        <f aca="false">VLOOKUP($D2823,metadata!$B$2:$S$500,2,0)</f>
        <v>EERTMOED, GE</v>
      </c>
      <c r="F2823" s="0" t="str">
        <f aca="false">VLOOKUP($D2823,metadata!$B$2:$S$500,3,0)</f>
        <v>EMBRYONIC DIAPAUSE IN PSOCID, PERIPSOCUS-QUADRIFASCIATUS - PHOTOPERIOD, TEMPERATURE, ONTOGENY AND GEOGRAPHIC VARIATION</v>
      </c>
      <c r="G2823" s="0" t="str">
        <f aca="false">VLOOKUP($D2823,metadata!$B$2:$S$500,4,0)</f>
        <v>10.1111/j.1365-3032.1978.tb00149.x</v>
      </c>
      <c r="H2823" s="0" t="str">
        <f aca="false">VLOOKUP($D2823,metadata!$B$2:$S$500,5,0)</f>
        <v>y-ask</v>
      </c>
      <c r="I2823" s="0" t="str">
        <f aca="false">VLOOKUP($D2823,metadata!$B$2:$S$500,6,0)</f>
        <v>a</v>
      </c>
      <c r="J2823" s="0" t="str">
        <f aca="false">VLOOKUP($D2823,metadata!$B$2:$S$500,7,0)</f>
        <v>i</v>
      </c>
      <c r="K2823" s="0" t="n">
        <f aca="false">VLOOKUP($D2823,metadata!$B$2:$S$500,8,0)</f>
        <v>15</v>
      </c>
      <c r="L2823" s="0" t="n">
        <f aca="false">VLOOKUP($D2823,metadata!$B$2:$S$500,9,0)</f>
        <v>12</v>
      </c>
      <c r="M2823" s="0" t="str">
        <f aca="false">VLOOKUP($D2823,metadata!$B$2:$S$500,10,0)</f>
        <v/>
      </c>
      <c r="N2823" s="0" t="str">
        <f aca="false">VLOOKUP($D2823,metadata!$B$2:$S$500,11,0)</f>
        <v>Peripsocus quadrifasciatus</v>
      </c>
      <c r="O2823" s="0" t="str">
        <f aca="false">VLOOKUP($D2823,metadata!$B$2:$S$500,12,0)</f>
        <v>psocoptera</v>
      </c>
      <c r="P2823" s="0" t="str">
        <f aca="false">VLOOKUP($D2823,metadata!$B$2:$S$500,13,0)</f>
        <v>Forest_city</v>
      </c>
      <c r="Q2823" s="0" t="n">
        <f aca="false">VLOOKUP($D2823,metadata!$B$2:$S$500,14,0)</f>
        <v>40.3</v>
      </c>
      <c r="R2823" s="0" t="n">
        <f aca="false">VLOOKUP($D2823,metadata!$B$2:$S$500,15,0)</f>
        <v>-89.829444</v>
      </c>
      <c r="S2823" s="0" t="str">
        <f aca="false">VLOOKUP($D2823,metadata!$B$2:$S$500,16,0)</f>
        <v/>
      </c>
      <c r="T2823" s="0" t="n">
        <f aca="false">VLOOKUP($D2823,metadata!$B$2:$S$500,17,0)</f>
        <v>137</v>
      </c>
      <c r="U2823" s="0" t="str">
        <f aca="false">VLOOKUP($D2823,metadata!$B$2:$S$500,18,0)</f>
        <v/>
      </c>
      <c r="V2823" s="0" t="str">
        <f aca="false">VLOOKUP($D2823,metadata!$B$2:$Z$500,19,0)</f>
        <v/>
      </c>
      <c r="W2823" s="0" t="str">
        <f aca="false">VLOOKUP($D2823,metadata!$B$2:$Z$500,20,0)</f>
        <v/>
      </c>
      <c r="X2823" s="0" t="str">
        <f aca="false">VLOOKUP($D2823,metadata!$B$2:$Z$500,21,0)</f>
        <v/>
      </c>
      <c r="Y2823" s="0" t="str">
        <f aca="false">VLOOKUP($D2823,metadata!$B$2:$Z$500,22,0)</f>
        <v/>
      </c>
      <c r="Z2823" s="0" t="str">
        <f aca="false">VLOOKUP($D2823,metadata!$B$2:$Z$500,23,0)</f>
        <v/>
      </c>
      <c r="AA2823" s="0" t="str">
        <f aca="false">VLOOKUP($D2823,metadata!$B$2:$Z$500,24,0)</f>
        <v/>
      </c>
      <c r="AB2823" s="0" t="str">
        <f aca="false">VLOOKUP($D2823,metadata!$B$2:$Z$500,25,0)</f>
        <v/>
      </c>
      <c r="AF2823" s="0" t="str">
        <f aca="false">IF(AE2823="",V2823,AE2823)</f>
        <v/>
      </c>
    </row>
    <row r="2824" customFormat="false" ht="13.8" hidden="true" customHeight="false" outlineLevel="0" collapsed="false">
      <c r="C2824" s="0" t="n">
        <v>2834</v>
      </c>
      <c r="D2824" s="3" t="str">
        <f aca="false">VLOOKUP(C2824,$A$1:$B$500,2)</f>
        <v>62-Forest_city</v>
      </c>
      <c r="E2824" s="0" t="str">
        <f aca="false">VLOOKUP($D2824,metadata!$B$2:$S$500,2,0)</f>
        <v>EERTMOED, GE</v>
      </c>
      <c r="F2824" s="0" t="str">
        <f aca="false">VLOOKUP($D2824,metadata!$B$2:$S$500,3,0)</f>
        <v>EMBRYONIC DIAPAUSE IN PSOCID, PERIPSOCUS-QUADRIFASCIATUS - PHOTOPERIOD, TEMPERATURE, ONTOGENY AND GEOGRAPHIC VARIATION</v>
      </c>
      <c r="G2824" s="0" t="str">
        <f aca="false">VLOOKUP($D2824,metadata!$B$2:$S$500,4,0)</f>
        <v>10.1111/j.1365-3032.1978.tb00149.x</v>
      </c>
      <c r="H2824" s="0" t="str">
        <f aca="false">VLOOKUP($D2824,metadata!$B$2:$S$500,5,0)</f>
        <v>y-ask</v>
      </c>
      <c r="I2824" s="0" t="str">
        <f aca="false">VLOOKUP($D2824,metadata!$B$2:$S$500,6,0)</f>
        <v>a</v>
      </c>
      <c r="J2824" s="0" t="str">
        <f aca="false">VLOOKUP($D2824,metadata!$B$2:$S$500,7,0)</f>
        <v>i</v>
      </c>
      <c r="K2824" s="0" t="n">
        <f aca="false">VLOOKUP($D2824,metadata!$B$2:$S$500,8,0)</f>
        <v>15</v>
      </c>
      <c r="L2824" s="0" t="n">
        <f aca="false">VLOOKUP($D2824,metadata!$B$2:$S$500,9,0)</f>
        <v>12</v>
      </c>
      <c r="M2824" s="0" t="str">
        <f aca="false">VLOOKUP($D2824,metadata!$B$2:$S$500,10,0)</f>
        <v/>
      </c>
      <c r="N2824" s="0" t="str">
        <f aca="false">VLOOKUP($D2824,metadata!$B$2:$S$500,11,0)</f>
        <v>Peripsocus quadrifasciatus</v>
      </c>
      <c r="O2824" s="0" t="str">
        <f aca="false">VLOOKUP($D2824,metadata!$B$2:$S$500,12,0)</f>
        <v>psocoptera</v>
      </c>
      <c r="P2824" s="0" t="str">
        <f aca="false">VLOOKUP($D2824,metadata!$B$2:$S$500,13,0)</f>
        <v>Forest_city</v>
      </c>
      <c r="Q2824" s="0" t="n">
        <f aca="false">VLOOKUP($D2824,metadata!$B$2:$S$500,14,0)</f>
        <v>40.3</v>
      </c>
      <c r="R2824" s="0" t="n">
        <f aca="false">VLOOKUP($D2824,metadata!$B$2:$S$500,15,0)</f>
        <v>-89.829444</v>
      </c>
      <c r="S2824" s="0" t="str">
        <f aca="false">VLOOKUP($D2824,metadata!$B$2:$S$500,16,0)</f>
        <v/>
      </c>
      <c r="T2824" s="0" t="n">
        <f aca="false">VLOOKUP($D2824,metadata!$B$2:$S$500,17,0)</f>
        <v>137</v>
      </c>
      <c r="U2824" s="0" t="str">
        <f aca="false">VLOOKUP($D2824,metadata!$B$2:$S$500,18,0)</f>
        <v/>
      </c>
      <c r="V2824" s="0" t="str">
        <f aca="false">VLOOKUP($D2824,metadata!$B$2:$Z$500,19,0)</f>
        <v/>
      </c>
      <c r="W2824" s="0" t="str">
        <f aca="false">VLOOKUP($D2824,metadata!$B$2:$Z$500,20,0)</f>
        <v/>
      </c>
      <c r="X2824" s="0" t="str">
        <f aca="false">VLOOKUP($D2824,metadata!$B$2:$Z$500,21,0)</f>
        <v/>
      </c>
      <c r="Y2824" s="0" t="str">
        <f aca="false">VLOOKUP($D2824,metadata!$B$2:$Z$500,22,0)</f>
        <v/>
      </c>
      <c r="Z2824" s="0" t="str">
        <f aca="false">VLOOKUP($D2824,metadata!$B$2:$Z$500,23,0)</f>
        <v/>
      </c>
      <c r="AA2824" s="0" t="str">
        <f aca="false">VLOOKUP($D2824,metadata!$B$2:$Z$500,24,0)</f>
        <v/>
      </c>
      <c r="AB2824" s="0" t="str">
        <f aca="false">VLOOKUP($D2824,metadata!$B$2:$Z$500,25,0)</f>
        <v/>
      </c>
      <c r="AF2824" s="0" t="str">
        <f aca="false">IF(AE2824="",V2824,AE2824)</f>
        <v/>
      </c>
    </row>
    <row r="2825" customFormat="false" ht="13.8" hidden="true" customHeight="false" outlineLevel="0" collapsed="false">
      <c r="C2825" s="0" t="n">
        <v>2835</v>
      </c>
      <c r="D2825" s="3" t="str">
        <f aca="false">VLOOKUP(C2825,$A$1:$B$500,2)</f>
        <v>62-Forest_city</v>
      </c>
      <c r="E2825" s="0" t="str">
        <f aca="false">VLOOKUP($D2825,metadata!$B$2:$S$500,2,0)</f>
        <v>EERTMOED, GE</v>
      </c>
      <c r="F2825" s="0" t="str">
        <f aca="false">VLOOKUP($D2825,metadata!$B$2:$S$500,3,0)</f>
        <v>EMBRYONIC DIAPAUSE IN PSOCID, PERIPSOCUS-QUADRIFASCIATUS - PHOTOPERIOD, TEMPERATURE, ONTOGENY AND GEOGRAPHIC VARIATION</v>
      </c>
      <c r="G2825" s="0" t="str">
        <f aca="false">VLOOKUP($D2825,metadata!$B$2:$S$500,4,0)</f>
        <v>10.1111/j.1365-3032.1978.tb00149.x</v>
      </c>
      <c r="H2825" s="0" t="str">
        <f aca="false">VLOOKUP($D2825,metadata!$B$2:$S$500,5,0)</f>
        <v>y-ask</v>
      </c>
      <c r="I2825" s="0" t="str">
        <f aca="false">VLOOKUP($D2825,metadata!$B$2:$S$500,6,0)</f>
        <v>a</v>
      </c>
      <c r="J2825" s="0" t="str">
        <f aca="false">VLOOKUP($D2825,metadata!$B$2:$S$500,7,0)</f>
        <v>i</v>
      </c>
      <c r="K2825" s="0" t="n">
        <f aca="false">VLOOKUP($D2825,metadata!$B$2:$S$500,8,0)</f>
        <v>15</v>
      </c>
      <c r="L2825" s="0" t="n">
        <f aca="false">VLOOKUP($D2825,metadata!$B$2:$S$500,9,0)</f>
        <v>12</v>
      </c>
      <c r="M2825" s="0" t="str">
        <f aca="false">VLOOKUP($D2825,metadata!$B$2:$S$500,10,0)</f>
        <v/>
      </c>
      <c r="N2825" s="0" t="str">
        <f aca="false">VLOOKUP($D2825,metadata!$B$2:$S$500,11,0)</f>
        <v>Peripsocus quadrifasciatus</v>
      </c>
      <c r="O2825" s="0" t="str">
        <f aca="false">VLOOKUP($D2825,metadata!$B$2:$S$500,12,0)</f>
        <v>psocoptera</v>
      </c>
      <c r="P2825" s="0" t="str">
        <f aca="false">VLOOKUP($D2825,metadata!$B$2:$S$500,13,0)</f>
        <v>Forest_city</v>
      </c>
      <c r="Q2825" s="0" t="n">
        <f aca="false">VLOOKUP($D2825,metadata!$B$2:$S$500,14,0)</f>
        <v>40.3</v>
      </c>
      <c r="R2825" s="0" t="n">
        <f aca="false">VLOOKUP($D2825,metadata!$B$2:$S$500,15,0)</f>
        <v>-89.829444</v>
      </c>
      <c r="S2825" s="0" t="str">
        <f aca="false">VLOOKUP($D2825,metadata!$B$2:$S$500,16,0)</f>
        <v/>
      </c>
      <c r="T2825" s="0" t="n">
        <f aca="false">VLOOKUP($D2825,metadata!$B$2:$S$500,17,0)</f>
        <v>137</v>
      </c>
      <c r="U2825" s="0" t="str">
        <f aca="false">VLOOKUP($D2825,metadata!$B$2:$S$500,18,0)</f>
        <v/>
      </c>
      <c r="V2825" s="0" t="str">
        <f aca="false">VLOOKUP($D2825,metadata!$B$2:$Z$500,19,0)</f>
        <v/>
      </c>
      <c r="W2825" s="0" t="str">
        <f aca="false">VLOOKUP($D2825,metadata!$B$2:$Z$500,20,0)</f>
        <v/>
      </c>
      <c r="X2825" s="0" t="str">
        <f aca="false">VLOOKUP($D2825,metadata!$B$2:$Z$500,21,0)</f>
        <v/>
      </c>
      <c r="Y2825" s="0" t="str">
        <f aca="false">VLOOKUP($D2825,metadata!$B$2:$Z$500,22,0)</f>
        <v/>
      </c>
      <c r="Z2825" s="0" t="str">
        <f aca="false">VLOOKUP($D2825,metadata!$B$2:$Z$500,23,0)</f>
        <v/>
      </c>
      <c r="AA2825" s="0" t="str">
        <f aca="false">VLOOKUP($D2825,metadata!$B$2:$Z$500,24,0)</f>
        <v/>
      </c>
      <c r="AB2825" s="0" t="str">
        <f aca="false">VLOOKUP($D2825,metadata!$B$2:$Z$500,25,0)</f>
        <v/>
      </c>
      <c r="AF2825" s="0" t="str">
        <f aca="false">IF(AE2825="",V2825,AE2825)</f>
        <v/>
      </c>
    </row>
    <row r="2826" customFormat="false" ht="13.8" hidden="true" customHeight="false" outlineLevel="0" collapsed="false">
      <c r="C2826" s="0" t="n">
        <v>2836</v>
      </c>
      <c r="D2826" s="3" t="str">
        <f aca="false">VLOOKUP(C2826,$A$1:$B$500,2)</f>
        <v>62-Forest_city</v>
      </c>
      <c r="E2826" s="0" t="str">
        <f aca="false">VLOOKUP($D2826,metadata!$B$2:$S$500,2,0)</f>
        <v>EERTMOED, GE</v>
      </c>
      <c r="F2826" s="0" t="str">
        <f aca="false">VLOOKUP($D2826,metadata!$B$2:$S$500,3,0)</f>
        <v>EMBRYONIC DIAPAUSE IN PSOCID, PERIPSOCUS-QUADRIFASCIATUS - PHOTOPERIOD, TEMPERATURE, ONTOGENY AND GEOGRAPHIC VARIATION</v>
      </c>
      <c r="G2826" s="0" t="str">
        <f aca="false">VLOOKUP($D2826,metadata!$B$2:$S$500,4,0)</f>
        <v>10.1111/j.1365-3032.1978.tb00149.x</v>
      </c>
      <c r="H2826" s="0" t="str">
        <f aca="false">VLOOKUP($D2826,metadata!$B$2:$S$500,5,0)</f>
        <v>y-ask</v>
      </c>
      <c r="I2826" s="0" t="str">
        <f aca="false">VLOOKUP($D2826,metadata!$B$2:$S$500,6,0)</f>
        <v>a</v>
      </c>
      <c r="J2826" s="0" t="str">
        <f aca="false">VLOOKUP($D2826,metadata!$B$2:$S$500,7,0)</f>
        <v>i</v>
      </c>
      <c r="K2826" s="0" t="n">
        <f aca="false">VLOOKUP($D2826,metadata!$B$2:$S$500,8,0)</f>
        <v>15</v>
      </c>
      <c r="L2826" s="0" t="n">
        <f aca="false">VLOOKUP($D2826,metadata!$B$2:$S$500,9,0)</f>
        <v>12</v>
      </c>
      <c r="M2826" s="0" t="str">
        <f aca="false">VLOOKUP($D2826,metadata!$B$2:$S$500,10,0)</f>
        <v/>
      </c>
      <c r="N2826" s="0" t="str">
        <f aca="false">VLOOKUP($D2826,metadata!$B$2:$S$500,11,0)</f>
        <v>Peripsocus quadrifasciatus</v>
      </c>
      <c r="O2826" s="0" t="str">
        <f aca="false">VLOOKUP($D2826,metadata!$B$2:$S$500,12,0)</f>
        <v>psocoptera</v>
      </c>
      <c r="P2826" s="0" t="str">
        <f aca="false">VLOOKUP($D2826,metadata!$B$2:$S$500,13,0)</f>
        <v>Forest_city</v>
      </c>
      <c r="Q2826" s="0" t="n">
        <f aca="false">VLOOKUP($D2826,metadata!$B$2:$S$500,14,0)</f>
        <v>40.3</v>
      </c>
      <c r="R2826" s="0" t="n">
        <f aca="false">VLOOKUP($D2826,metadata!$B$2:$S$500,15,0)</f>
        <v>-89.829444</v>
      </c>
      <c r="S2826" s="0" t="str">
        <f aca="false">VLOOKUP($D2826,metadata!$B$2:$S$500,16,0)</f>
        <v/>
      </c>
      <c r="T2826" s="0" t="n">
        <f aca="false">VLOOKUP($D2826,metadata!$B$2:$S$500,17,0)</f>
        <v>137</v>
      </c>
      <c r="U2826" s="0" t="str">
        <f aca="false">VLOOKUP($D2826,metadata!$B$2:$S$500,18,0)</f>
        <v/>
      </c>
      <c r="V2826" s="0" t="str">
        <f aca="false">VLOOKUP($D2826,metadata!$B$2:$Z$500,19,0)</f>
        <v/>
      </c>
      <c r="W2826" s="0" t="str">
        <f aca="false">VLOOKUP($D2826,metadata!$B$2:$Z$500,20,0)</f>
        <v/>
      </c>
      <c r="X2826" s="0" t="str">
        <f aca="false">VLOOKUP($D2826,metadata!$B$2:$Z$500,21,0)</f>
        <v/>
      </c>
      <c r="Y2826" s="0" t="str">
        <f aca="false">VLOOKUP($D2826,metadata!$B$2:$Z$500,22,0)</f>
        <v/>
      </c>
      <c r="Z2826" s="0" t="str">
        <f aca="false">VLOOKUP($D2826,metadata!$B$2:$Z$500,23,0)</f>
        <v/>
      </c>
      <c r="AA2826" s="0" t="str">
        <f aca="false">VLOOKUP($D2826,metadata!$B$2:$Z$500,24,0)</f>
        <v/>
      </c>
      <c r="AB2826" s="0" t="str">
        <f aca="false">VLOOKUP($D2826,metadata!$B$2:$Z$500,25,0)</f>
        <v/>
      </c>
      <c r="AF2826" s="0" t="str">
        <f aca="false">IF(AE2826="",V2826,AE2826)</f>
        <v/>
      </c>
    </row>
    <row r="2827" customFormat="false" ht="13.8" hidden="true" customHeight="false" outlineLevel="0" collapsed="false">
      <c r="C2827" s="0" t="n">
        <v>2837</v>
      </c>
      <c r="D2827" s="3" t="str">
        <f aca="false">VLOOKUP(C2827,$A$1:$B$500,2)</f>
        <v>62-Ware</v>
      </c>
      <c r="E2827" s="0" t="str">
        <f aca="false">VLOOKUP($D2827,metadata!$B$2:$S$500,2,0)</f>
        <v>EERTMOED, GE</v>
      </c>
      <c r="F2827" s="0" t="str">
        <f aca="false">VLOOKUP($D2827,metadata!$B$2:$S$500,3,0)</f>
        <v>EMBRYONIC DIAPAUSE IN PSOCID, PERIPSOCUS-QUADRIFASCIATUS - PHOTOPERIOD, TEMPERATURE, ONTOGENY AND GEOGRAPHIC VARIATION</v>
      </c>
      <c r="G2827" s="0" t="str">
        <f aca="false">VLOOKUP($D2827,metadata!$B$2:$S$500,4,0)</f>
        <v>10.1111/j.1365-3032.1978.tb00149.x</v>
      </c>
      <c r="H2827" s="0" t="str">
        <f aca="false">VLOOKUP($D2827,metadata!$B$2:$S$500,5,0)</f>
        <v>y-ask</v>
      </c>
      <c r="I2827" s="0" t="str">
        <f aca="false">VLOOKUP($D2827,metadata!$B$2:$S$500,6,0)</f>
        <v>a</v>
      </c>
      <c r="J2827" s="0" t="str">
        <f aca="false">VLOOKUP($D2827,metadata!$B$2:$S$500,7,0)</f>
        <v>i</v>
      </c>
      <c r="K2827" s="0" t="n">
        <f aca="false">VLOOKUP($D2827,metadata!$B$2:$S$500,8,0)</f>
        <v>15</v>
      </c>
      <c r="L2827" s="0" t="n">
        <f aca="false">VLOOKUP($D2827,metadata!$B$2:$S$500,9,0)</f>
        <v>12</v>
      </c>
      <c r="M2827" s="0" t="str">
        <f aca="false">VLOOKUP($D2827,metadata!$B$2:$S$500,10,0)</f>
        <v/>
      </c>
      <c r="N2827" s="0" t="str">
        <f aca="false">VLOOKUP($D2827,metadata!$B$2:$S$500,11,0)</f>
        <v>Peripsocus quadrifasciatus</v>
      </c>
      <c r="O2827" s="0" t="str">
        <f aca="false">VLOOKUP($D2827,metadata!$B$2:$S$500,12,0)</f>
        <v>psocoptera</v>
      </c>
      <c r="P2827" s="0" t="str">
        <f aca="false">VLOOKUP($D2827,metadata!$B$2:$S$500,13,0)</f>
        <v>Ware</v>
      </c>
      <c r="Q2827" s="0" t="n">
        <f aca="false">VLOOKUP($D2827,metadata!$B$2:$S$500,14,0)</f>
        <v>37.4833333333333</v>
      </c>
      <c r="R2827" s="0" t="n">
        <f aca="false">VLOOKUP($D2827,metadata!$B$2:$S$500,15,0)</f>
        <v>-89.393889</v>
      </c>
      <c r="S2827" s="0" t="str">
        <f aca="false">VLOOKUP($D2827,metadata!$B$2:$S$500,16,0)</f>
        <v/>
      </c>
      <c r="T2827" s="0" t="n">
        <f aca="false">VLOOKUP($D2827,metadata!$B$2:$S$500,17,0)</f>
        <v>195</v>
      </c>
      <c r="U2827" s="0" t="str">
        <f aca="false">VLOOKUP($D2827,metadata!$B$2:$S$500,18,0)</f>
        <v/>
      </c>
      <c r="V2827" s="0" t="str">
        <f aca="false">VLOOKUP($D2827,metadata!$B$2:$Z$500,19,0)</f>
        <v/>
      </c>
      <c r="W2827" s="0" t="str">
        <f aca="false">VLOOKUP($D2827,metadata!$B$2:$Z$500,20,0)</f>
        <v/>
      </c>
      <c r="X2827" s="0" t="str">
        <f aca="false">VLOOKUP($D2827,metadata!$B$2:$Z$500,21,0)</f>
        <v/>
      </c>
      <c r="Y2827" s="0" t="str">
        <f aca="false">VLOOKUP($D2827,metadata!$B$2:$Z$500,22,0)</f>
        <v/>
      </c>
      <c r="Z2827" s="0" t="str">
        <f aca="false">VLOOKUP($D2827,metadata!$B$2:$Z$500,23,0)</f>
        <v/>
      </c>
      <c r="AA2827" s="0" t="str">
        <f aca="false">VLOOKUP($D2827,metadata!$B$2:$Z$500,24,0)</f>
        <v/>
      </c>
      <c r="AB2827" s="0" t="str">
        <f aca="false">VLOOKUP($D2827,metadata!$B$2:$Z$500,25,0)</f>
        <v/>
      </c>
      <c r="AF2827" s="0" t="str">
        <f aca="false">IF(AE2827="",V2827,AE2827)</f>
        <v/>
      </c>
    </row>
    <row r="2828" customFormat="false" ht="13.8" hidden="true" customHeight="false" outlineLevel="0" collapsed="false">
      <c r="C2828" s="0" t="n">
        <v>2838</v>
      </c>
      <c r="D2828" s="3" t="str">
        <f aca="false">VLOOKUP(C2828,$A$1:$B$500,2)</f>
        <v>62-Ware</v>
      </c>
      <c r="E2828" s="0" t="str">
        <f aca="false">VLOOKUP($D2828,metadata!$B$2:$S$500,2,0)</f>
        <v>EERTMOED, GE</v>
      </c>
      <c r="F2828" s="0" t="str">
        <f aca="false">VLOOKUP($D2828,metadata!$B$2:$S$500,3,0)</f>
        <v>EMBRYONIC DIAPAUSE IN PSOCID, PERIPSOCUS-QUADRIFASCIATUS - PHOTOPERIOD, TEMPERATURE, ONTOGENY AND GEOGRAPHIC VARIATION</v>
      </c>
      <c r="G2828" s="0" t="str">
        <f aca="false">VLOOKUP($D2828,metadata!$B$2:$S$500,4,0)</f>
        <v>10.1111/j.1365-3032.1978.tb00149.x</v>
      </c>
      <c r="H2828" s="0" t="str">
        <f aca="false">VLOOKUP($D2828,metadata!$B$2:$S$500,5,0)</f>
        <v>y-ask</v>
      </c>
      <c r="I2828" s="0" t="str">
        <f aca="false">VLOOKUP($D2828,metadata!$B$2:$S$500,6,0)</f>
        <v>a</v>
      </c>
      <c r="J2828" s="0" t="str">
        <f aca="false">VLOOKUP($D2828,metadata!$B$2:$S$500,7,0)</f>
        <v>i</v>
      </c>
      <c r="K2828" s="0" t="n">
        <f aca="false">VLOOKUP($D2828,metadata!$B$2:$S$500,8,0)</f>
        <v>15</v>
      </c>
      <c r="L2828" s="0" t="n">
        <f aca="false">VLOOKUP($D2828,metadata!$B$2:$S$500,9,0)</f>
        <v>12</v>
      </c>
      <c r="M2828" s="0" t="str">
        <f aca="false">VLOOKUP($D2828,metadata!$B$2:$S$500,10,0)</f>
        <v/>
      </c>
      <c r="N2828" s="0" t="str">
        <f aca="false">VLOOKUP($D2828,metadata!$B$2:$S$500,11,0)</f>
        <v>Peripsocus quadrifasciatus</v>
      </c>
      <c r="O2828" s="0" t="str">
        <f aca="false">VLOOKUP($D2828,metadata!$B$2:$S$500,12,0)</f>
        <v>psocoptera</v>
      </c>
      <c r="P2828" s="0" t="str">
        <f aca="false">VLOOKUP($D2828,metadata!$B$2:$S$500,13,0)</f>
        <v>Ware</v>
      </c>
      <c r="Q2828" s="0" t="n">
        <f aca="false">VLOOKUP($D2828,metadata!$B$2:$S$500,14,0)</f>
        <v>37.4833333333333</v>
      </c>
      <c r="R2828" s="0" t="n">
        <f aca="false">VLOOKUP($D2828,metadata!$B$2:$S$500,15,0)</f>
        <v>-89.393889</v>
      </c>
      <c r="S2828" s="0" t="str">
        <f aca="false">VLOOKUP($D2828,metadata!$B$2:$S$500,16,0)</f>
        <v/>
      </c>
      <c r="T2828" s="0" t="n">
        <f aca="false">VLOOKUP($D2828,metadata!$B$2:$S$500,17,0)</f>
        <v>195</v>
      </c>
      <c r="U2828" s="0" t="str">
        <f aca="false">VLOOKUP($D2828,metadata!$B$2:$S$500,18,0)</f>
        <v/>
      </c>
      <c r="V2828" s="0" t="str">
        <f aca="false">VLOOKUP($D2828,metadata!$B$2:$Z$500,19,0)</f>
        <v/>
      </c>
      <c r="W2828" s="0" t="str">
        <f aca="false">VLOOKUP($D2828,metadata!$B$2:$Z$500,20,0)</f>
        <v/>
      </c>
      <c r="X2828" s="0" t="str">
        <f aca="false">VLOOKUP($D2828,metadata!$B$2:$Z$500,21,0)</f>
        <v/>
      </c>
      <c r="Y2828" s="0" t="str">
        <f aca="false">VLOOKUP($D2828,metadata!$B$2:$Z$500,22,0)</f>
        <v/>
      </c>
      <c r="Z2828" s="0" t="str">
        <f aca="false">VLOOKUP($D2828,metadata!$B$2:$Z$500,23,0)</f>
        <v/>
      </c>
      <c r="AA2828" s="0" t="str">
        <f aca="false">VLOOKUP($D2828,metadata!$B$2:$Z$500,24,0)</f>
        <v/>
      </c>
      <c r="AB2828" s="0" t="str">
        <f aca="false">VLOOKUP($D2828,metadata!$B$2:$Z$500,25,0)</f>
        <v/>
      </c>
      <c r="AF2828" s="0" t="str">
        <f aca="false">IF(AE2828="",V2828,AE2828)</f>
        <v/>
      </c>
    </row>
    <row r="2829" customFormat="false" ht="13.8" hidden="true" customHeight="false" outlineLevel="0" collapsed="false">
      <c r="C2829" s="0" t="n">
        <v>2839</v>
      </c>
      <c r="D2829" s="3" t="str">
        <f aca="false">VLOOKUP(C2829,$A$1:$B$500,2)</f>
        <v>62-Ware</v>
      </c>
      <c r="E2829" s="0" t="str">
        <f aca="false">VLOOKUP($D2829,metadata!$B$2:$S$500,2,0)</f>
        <v>EERTMOED, GE</v>
      </c>
      <c r="F2829" s="0" t="str">
        <f aca="false">VLOOKUP($D2829,metadata!$B$2:$S$500,3,0)</f>
        <v>EMBRYONIC DIAPAUSE IN PSOCID, PERIPSOCUS-QUADRIFASCIATUS - PHOTOPERIOD, TEMPERATURE, ONTOGENY AND GEOGRAPHIC VARIATION</v>
      </c>
      <c r="G2829" s="0" t="str">
        <f aca="false">VLOOKUP($D2829,metadata!$B$2:$S$500,4,0)</f>
        <v>10.1111/j.1365-3032.1978.tb00149.x</v>
      </c>
      <c r="H2829" s="0" t="str">
        <f aca="false">VLOOKUP($D2829,metadata!$B$2:$S$500,5,0)</f>
        <v>y-ask</v>
      </c>
      <c r="I2829" s="0" t="str">
        <f aca="false">VLOOKUP($D2829,metadata!$B$2:$S$500,6,0)</f>
        <v>a</v>
      </c>
      <c r="J2829" s="0" t="str">
        <f aca="false">VLOOKUP($D2829,metadata!$B$2:$S$500,7,0)</f>
        <v>i</v>
      </c>
      <c r="K2829" s="0" t="n">
        <f aca="false">VLOOKUP($D2829,metadata!$B$2:$S$500,8,0)</f>
        <v>15</v>
      </c>
      <c r="L2829" s="0" t="n">
        <f aca="false">VLOOKUP($D2829,metadata!$B$2:$S$500,9,0)</f>
        <v>12</v>
      </c>
      <c r="M2829" s="0" t="str">
        <f aca="false">VLOOKUP($D2829,metadata!$B$2:$S$500,10,0)</f>
        <v/>
      </c>
      <c r="N2829" s="0" t="str">
        <f aca="false">VLOOKUP($D2829,metadata!$B$2:$S$500,11,0)</f>
        <v>Peripsocus quadrifasciatus</v>
      </c>
      <c r="O2829" s="0" t="str">
        <f aca="false">VLOOKUP($D2829,metadata!$B$2:$S$500,12,0)</f>
        <v>psocoptera</v>
      </c>
      <c r="P2829" s="0" t="str">
        <f aca="false">VLOOKUP($D2829,metadata!$B$2:$S$500,13,0)</f>
        <v>Ware</v>
      </c>
      <c r="Q2829" s="0" t="n">
        <f aca="false">VLOOKUP($D2829,metadata!$B$2:$S$500,14,0)</f>
        <v>37.4833333333333</v>
      </c>
      <c r="R2829" s="0" t="n">
        <f aca="false">VLOOKUP($D2829,metadata!$B$2:$S$500,15,0)</f>
        <v>-89.393889</v>
      </c>
      <c r="S2829" s="0" t="str">
        <f aca="false">VLOOKUP($D2829,metadata!$B$2:$S$500,16,0)</f>
        <v/>
      </c>
      <c r="T2829" s="0" t="n">
        <f aca="false">VLOOKUP($D2829,metadata!$B$2:$S$500,17,0)</f>
        <v>195</v>
      </c>
      <c r="U2829" s="0" t="str">
        <f aca="false">VLOOKUP($D2829,metadata!$B$2:$S$500,18,0)</f>
        <v/>
      </c>
      <c r="V2829" s="0" t="str">
        <f aca="false">VLOOKUP($D2829,metadata!$B$2:$Z$500,19,0)</f>
        <v/>
      </c>
      <c r="W2829" s="0" t="str">
        <f aca="false">VLOOKUP($D2829,metadata!$B$2:$Z$500,20,0)</f>
        <v/>
      </c>
      <c r="X2829" s="0" t="str">
        <f aca="false">VLOOKUP($D2829,metadata!$B$2:$Z$500,21,0)</f>
        <v/>
      </c>
      <c r="Y2829" s="0" t="str">
        <f aca="false">VLOOKUP($D2829,metadata!$B$2:$Z$500,22,0)</f>
        <v/>
      </c>
      <c r="Z2829" s="0" t="str">
        <f aca="false">VLOOKUP($D2829,metadata!$B$2:$Z$500,23,0)</f>
        <v/>
      </c>
      <c r="AA2829" s="0" t="str">
        <f aca="false">VLOOKUP($D2829,metadata!$B$2:$Z$500,24,0)</f>
        <v/>
      </c>
      <c r="AB2829" s="0" t="str">
        <f aca="false">VLOOKUP($D2829,metadata!$B$2:$Z$500,25,0)</f>
        <v/>
      </c>
      <c r="AF2829" s="0" t="str">
        <f aca="false">IF(AE2829="",V2829,AE2829)</f>
        <v/>
      </c>
    </row>
    <row r="2830" customFormat="false" ht="13.8" hidden="true" customHeight="false" outlineLevel="0" collapsed="false">
      <c r="C2830" s="0" t="n">
        <v>2840</v>
      </c>
      <c r="D2830" s="3" t="str">
        <f aca="false">VLOOKUP(C2830,$A$1:$B$500,2)</f>
        <v>62-Ware</v>
      </c>
      <c r="E2830" s="0" t="str">
        <f aca="false">VLOOKUP($D2830,metadata!$B$2:$S$500,2,0)</f>
        <v>EERTMOED, GE</v>
      </c>
      <c r="F2830" s="0" t="str">
        <f aca="false">VLOOKUP($D2830,metadata!$B$2:$S$500,3,0)</f>
        <v>EMBRYONIC DIAPAUSE IN PSOCID, PERIPSOCUS-QUADRIFASCIATUS - PHOTOPERIOD, TEMPERATURE, ONTOGENY AND GEOGRAPHIC VARIATION</v>
      </c>
      <c r="G2830" s="0" t="str">
        <f aca="false">VLOOKUP($D2830,metadata!$B$2:$S$500,4,0)</f>
        <v>10.1111/j.1365-3032.1978.tb00149.x</v>
      </c>
      <c r="H2830" s="0" t="str">
        <f aca="false">VLOOKUP($D2830,metadata!$B$2:$S$500,5,0)</f>
        <v>y-ask</v>
      </c>
      <c r="I2830" s="0" t="str">
        <f aca="false">VLOOKUP($D2830,metadata!$B$2:$S$500,6,0)</f>
        <v>a</v>
      </c>
      <c r="J2830" s="0" t="str">
        <f aca="false">VLOOKUP($D2830,metadata!$B$2:$S$500,7,0)</f>
        <v>i</v>
      </c>
      <c r="K2830" s="0" t="n">
        <f aca="false">VLOOKUP($D2830,metadata!$B$2:$S$500,8,0)</f>
        <v>15</v>
      </c>
      <c r="L2830" s="0" t="n">
        <f aca="false">VLOOKUP($D2830,metadata!$B$2:$S$500,9,0)</f>
        <v>12</v>
      </c>
      <c r="M2830" s="0" t="str">
        <f aca="false">VLOOKUP($D2830,metadata!$B$2:$S$500,10,0)</f>
        <v/>
      </c>
      <c r="N2830" s="0" t="str">
        <f aca="false">VLOOKUP($D2830,metadata!$B$2:$S$500,11,0)</f>
        <v>Peripsocus quadrifasciatus</v>
      </c>
      <c r="O2830" s="0" t="str">
        <f aca="false">VLOOKUP($D2830,metadata!$B$2:$S$500,12,0)</f>
        <v>psocoptera</v>
      </c>
      <c r="P2830" s="0" t="str">
        <f aca="false">VLOOKUP($D2830,metadata!$B$2:$S$500,13,0)</f>
        <v>Ware</v>
      </c>
      <c r="Q2830" s="0" t="n">
        <f aca="false">VLOOKUP($D2830,metadata!$B$2:$S$500,14,0)</f>
        <v>37.4833333333333</v>
      </c>
      <c r="R2830" s="0" t="n">
        <f aca="false">VLOOKUP($D2830,metadata!$B$2:$S$500,15,0)</f>
        <v>-89.393889</v>
      </c>
      <c r="S2830" s="0" t="str">
        <f aca="false">VLOOKUP($D2830,metadata!$B$2:$S$500,16,0)</f>
        <v/>
      </c>
      <c r="T2830" s="0" t="n">
        <f aca="false">VLOOKUP($D2830,metadata!$B$2:$S$500,17,0)</f>
        <v>195</v>
      </c>
      <c r="U2830" s="0" t="str">
        <f aca="false">VLOOKUP($D2830,metadata!$B$2:$S$500,18,0)</f>
        <v/>
      </c>
      <c r="V2830" s="0" t="str">
        <f aca="false">VLOOKUP($D2830,metadata!$B$2:$Z$500,19,0)</f>
        <v/>
      </c>
      <c r="W2830" s="0" t="str">
        <f aca="false">VLOOKUP($D2830,metadata!$B$2:$Z$500,20,0)</f>
        <v/>
      </c>
      <c r="X2830" s="0" t="str">
        <f aca="false">VLOOKUP($D2830,metadata!$B$2:$Z$500,21,0)</f>
        <v/>
      </c>
      <c r="Y2830" s="0" t="str">
        <f aca="false">VLOOKUP($D2830,metadata!$B$2:$Z$500,22,0)</f>
        <v/>
      </c>
      <c r="Z2830" s="0" t="str">
        <f aca="false">VLOOKUP($D2830,metadata!$B$2:$Z$500,23,0)</f>
        <v/>
      </c>
      <c r="AA2830" s="0" t="str">
        <f aca="false">VLOOKUP($D2830,metadata!$B$2:$Z$500,24,0)</f>
        <v/>
      </c>
      <c r="AB2830" s="0" t="str">
        <f aca="false">VLOOKUP($D2830,metadata!$B$2:$Z$500,25,0)</f>
        <v/>
      </c>
      <c r="AF2830" s="0" t="str">
        <f aca="false">IF(AE2830="",V2830,AE2830)</f>
        <v/>
      </c>
    </row>
    <row r="2831" customFormat="false" ht="13.8" hidden="true" customHeight="false" outlineLevel="0" collapsed="false">
      <c r="C2831" s="0" t="n">
        <v>2841</v>
      </c>
      <c r="D2831" s="3" t="str">
        <f aca="false">VLOOKUP(C2831,$A$1:$B$500,2)</f>
        <v>62-Ware</v>
      </c>
      <c r="E2831" s="0" t="str">
        <f aca="false">VLOOKUP($D2831,metadata!$B$2:$S$500,2,0)</f>
        <v>EERTMOED, GE</v>
      </c>
      <c r="F2831" s="0" t="str">
        <f aca="false">VLOOKUP($D2831,metadata!$B$2:$S$500,3,0)</f>
        <v>EMBRYONIC DIAPAUSE IN PSOCID, PERIPSOCUS-QUADRIFASCIATUS - PHOTOPERIOD, TEMPERATURE, ONTOGENY AND GEOGRAPHIC VARIATION</v>
      </c>
      <c r="G2831" s="0" t="str">
        <f aca="false">VLOOKUP($D2831,metadata!$B$2:$S$500,4,0)</f>
        <v>10.1111/j.1365-3032.1978.tb00149.x</v>
      </c>
      <c r="H2831" s="0" t="str">
        <f aca="false">VLOOKUP($D2831,metadata!$B$2:$S$500,5,0)</f>
        <v>y-ask</v>
      </c>
      <c r="I2831" s="0" t="str">
        <f aca="false">VLOOKUP($D2831,metadata!$B$2:$S$500,6,0)</f>
        <v>a</v>
      </c>
      <c r="J2831" s="0" t="str">
        <f aca="false">VLOOKUP($D2831,metadata!$B$2:$S$500,7,0)</f>
        <v>i</v>
      </c>
      <c r="K2831" s="0" t="n">
        <f aca="false">VLOOKUP($D2831,metadata!$B$2:$S$500,8,0)</f>
        <v>15</v>
      </c>
      <c r="L2831" s="0" t="n">
        <f aca="false">VLOOKUP($D2831,metadata!$B$2:$S$500,9,0)</f>
        <v>12</v>
      </c>
      <c r="M2831" s="0" t="str">
        <f aca="false">VLOOKUP($D2831,metadata!$B$2:$S$500,10,0)</f>
        <v/>
      </c>
      <c r="N2831" s="0" t="str">
        <f aca="false">VLOOKUP($D2831,metadata!$B$2:$S$500,11,0)</f>
        <v>Peripsocus quadrifasciatus</v>
      </c>
      <c r="O2831" s="0" t="str">
        <f aca="false">VLOOKUP($D2831,metadata!$B$2:$S$500,12,0)</f>
        <v>psocoptera</v>
      </c>
      <c r="P2831" s="0" t="str">
        <f aca="false">VLOOKUP($D2831,metadata!$B$2:$S$500,13,0)</f>
        <v>Ware</v>
      </c>
      <c r="Q2831" s="0" t="n">
        <f aca="false">VLOOKUP($D2831,metadata!$B$2:$S$500,14,0)</f>
        <v>37.4833333333333</v>
      </c>
      <c r="R2831" s="0" t="n">
        <f aca="false">VLOOKUP($D2831,metadata!$B$2:$S$500,15,0)</f>
        <v>-89.393889</v>
      </c>
      <c r="S2831" s="0" t="str">
        <f aca="false">VLOOKUP($D2831,metadata!$B$2:$S$500,16,0)</f>
        <v/>
      </c>
      <c r="T2831" s="0" t="n">
        <f aca="false">VLOOKUP($D2831,metadata!$B$2:$S$500,17,0)</f>
        <v>195</v>
      </c>
      <c r="U2831" s="0" t="str">
        <f aca="false">VLOOKUP($D2831,metadata!$B$2:$S$500,18,0)</f>
        <v/>
      </c>
      <c r="V2831" s="0" t="str">
        <f aca="false">VLOOKUP($D2831,metadata!$B$2:$Z$500,19,0)</f>
        <v/>
      </c>
      <c r="W2831" s="0" t="str">
        <f aca="false">VLOOKUP($D2831,metadata!$B$2:$Z$500,20,0)</f>
        <v/>
      </c>
      <c r="X2831" s="0" t="str">
        <f aca="false">VLOOKUP($D2831,metadata!$B$2:$Z$500,21,0)</f>
        <v/>
      </c>
      <c r="Y2831" s="0" t="str">
        <f aca="false">VLOOKUP($D2831,metadata!$B$2:$Z$500,22,0)</f>
        <v/>
      </c>
      <c r="Z2831" s="0" t="str">
        <f aca="false">VLOOKUP($D2831,metadata!$B$2:$Z$500,23,0)</f>
        <v/>
      </c>
      <c r="AA2831" s="0" t="str">
        <f aca="false">VLOOKUP($D2831,metadata!$B$2:$Z$500,24,0)</f>
        <v/>
      </c>
      <c r="AB2831" s="0" t="str">
        <f aca="false">VLOOKUP($D2831,metadata!$B$2:$Z$500,25,0)</f>
        <v/>
      </c>
      <c r="AF2831" s="0" t="str">
        <f aca="false">IF(AE2831="",V2831,AE2831)</f>
        <v/>
      </c>
    </row>
    <row r="2832" customFormat="false" ht="13.8" hidden="true" customHeight="false" outlineLevel="0" collapsed="false">
      <c r="C2832" s="0" t="n">
        <v>2842</v>
      </c>
      <c r="D2832" s="3" t="str">
        <f aca="false">VLOOKUP(C2832,$A$1:$B$500,2)</f>
        <v>62-Ware</v>
      </c>
      <c r="E2832" s="0" t="str">
        <f aca="false">VLOOKUP($D2832,metadata!$B$2:$S$500,2,0)</f>
        <v>EERTMOED, GE</v>
      </c>
      <c r="F2832" s="0" t="str">
        <f aca="false">VLOOKUP($D2832,metadata!$B$2:$S$500,3,0)</f>
        <v>EMBRYONIC DIAPAUSE IN PSOCID, PERIPSOCUS-QUADRIFASCIATUS - PHOTOPERIOD, TEMPERATURE, ONTOGENY AND GEOGRAPHIC VARIATION</v>
      </c>
      <c r="G2832" s="0" t="str">
        <f aca="false">VLOOKUP($D2832,metadata!$B$2:$S$500,4,0)</f>
        <v>10.1111/j.1365-3032.1978.tb00149.x</v>
      </c>
      <c r="H2832" s="0" t="str">
        <f aca="false">VLOOKUP($D2832,metadata!$B$2:$S$500,5,0)</f>
        <v>y-ask</v>
      </c>
      <c r="I2832" s="0" t="str">
        <f aca="false">VLOOKUP($D2832,metadata!$B$2:$S$500,6,0)</f>
        <v>a</v>
      </c>
      <c r="J2832" s="0" t="str">
        <f aca="false">VLOOKUP($D2832,metadata!$B$2:$S$500,7,0)</f>
        <v>i</v>
      </c>
      <c r="K2832" s="0" t="n">
        <f aca="false">VLOOKUP($D2832,metadata!$B$2:$S$500,8,0)</f>
        <v>15</v>
      </c>
      <c r="L2832" s="0" t="n">
        <f aca="false">VLOOKUP($D2832,metadata!$B$2:$S$500,9,0)</f>
        <v>12</v>
      </c>
      <c r="M2832" s="0" t="str">
        <f aca="false">VLOOKUP($D2832,metadata!$B$2:$S$500,10,0)</f>
        <v/>
      </c>
      <c r="N2832" s="0" t="str">
        <f aca="false">VLOOKUP($D2832,metadata!$B$2:$S$500,11,0)</f>
        <v>Peripsocus quadrifasciatus</v>
      </c>
      <c r="O2832" s="0" t="str">
        <f aca="false">VLOOKUP($D2832,metadata!$B$2:$S$500,12,0)</f>
        <v>psocoptera</v>
      </c>
      <c r="P2832" s="0" t="str">
        <f aca="false">VLOOKUP($D2832,metadata!$B$2:$S$500,13,0)</f>
        <v>Ware</v>
      </c>
      <c r="Q2832" s="0" t="n">
        <f aca="false">VLOOKUP($D2832,metadata!$B$2:$S$500,14,0)</f>
        <v>37.4833333333333</v>
      </c>
      <c r="R2832" s="0" t="n">
        <f aca="false">VLOOKUP($D2832,metadata!$B$2:$S$500,15,0)</f>
        <v>-89.393889</v>
      </c>
      <c r="S2832" s="0" t="str">
        <f aca="false">VLOOKUP($D2832,metadata!$B$2:$S$500,16,0)</f>
        <v/>
      </c>
      <c r="T2832" s="0" t="n">
        <f aca="false">VLOOKUP($D2832,metadata!$B$2:$S$500,17,0)</f>
        <v>195</v>
      </c>
      <c r="U2832" s="0" t="str">
        <f aca="false">VLOOKUP($D2832,metadata!$B$2:$S$500,18,0)</f>
        <v/>
      </c>
      <c r="V2832" s="0" t="str">
        <f aca="false">VLOOKUP($D2832,metadata!$B$2:$Z$500,19,0)</f>
        <v/>
      </c>
      <c r="W2832" s="0" t="str">
        <f aca="false">VLOOKUP($D2832,metadata!$B$2:$Z$500,20,0)</f>
        <v/>
      </c>
      <c r="X2832" s="0" t="str">
        <f aca="false">VLOOKUP($D2832,metadata!$B$2:$Z$500,21,0)</f>
        <v/>
      </c>
      <c r="Y2832" s="0" t="str">
        <f aca="false">VLOOKUP($D2832,metadata!$B$2:$Z$500,22,0)</f>
        <v/>
      </c>
      <c r="Z2832" s="0" t="str">
        <f aca="false">VLOOKUP($D2832,metadata!$B$2:$Z$500,23,0)</f>
        <v/>
      </c>
      <c r="AA2832" s="0" t="str">
        <f aca="false">VLOOKUP($D2832,metadata!$B$2:$Z$500,24,0)</f>
        <v/>
      </c>
      <c r="AB2832" s="0" t="str">
        <f aca="false">VLOOKUP($D2832,metadata!$B$2:$Z$500,25,0)</f>
        <v/>
      </c>
      <c r="AF2832" s="0" t="str">
        <f aca="false">IF(AE2832="",V2832,AE2832)</f>
        <v/>
      </c>
    </row>
    <row r="2833" customFormat="false" ht="13.8" hidden="true" customHeight="false" outlineLevel="0" collapsed="false">
      <c r="C2833" s="0" t="n">
        <v>2843</v>
      </c>
      <c r="D2833" s="3" t="str">
        <f aca="false">VLOOKUP(C2833,$A$1:$B$500,2)</f>
        <v>62-Ware</v>
      </c>
      <c r="E2833" s="0" t="str">
        <f aca="false">VLOOKUP($D2833,metadata!$B$2:$S$500,2,0)</f>
        <v>EERTMOED, GE</v>
      </c>
      <c r="F2833" s="0" t="str">
        <f aca="false">VLOOKUP($D2833,metadata!$B$2:$S$500,3,0)</f>
        <v>EMBRYONIC DIAPAUSE IN PSOCID, PERIPSOCUS-QUADRIFASCIATUS - PHOTOPERIOD, TEMPERATURE, ONTOGENY AND GEOGRAPHIC VARIATION</v>
      </c>
      <c r="G2833" s="0" t="str">
        <f aca="false">VLOOKUP($D2833,metadata!$B$2:$S$500,4,0)</f>
        <v>10.1111/j.1365-3032.1978.tb00149.x</v>
      </c>
      <c r="H2833" s="0" t="str">
        <f aca="false">VLOOKUP($D2833,metadata!$B$2:$S$500,5,0)</f>
        <v>y-ask</v>
      </c>
      <c r="I2833" s="0" t="str">
        <f aca="false">VLOOKUP($D2833,metadata!$B$2:$S$500,6,0)</f>
        <v>a</v>
      </c>
      <c r="J2833" s="0" t="str">
        <f aca="false">VLOOKUP($D2833,metadata!$B$2:$S$500,7,0)</f>
        <v>i</v>
      </c>
      <c r="K2833" s="0" t="n">
        <f aca="false">VLOOKUP($D2833,metadata!$B$2:$S$500,8,0)</f>
        <v>15</v>
      </c>
      <c r="L2833" s="0" t="n">
        <f aca="false">VLOOKUP($D2833,metadata!$B$2:$S$500,9,0)</f>
        <v>12</v>
      </c>
      <c r="M2833" s="0" t="str">
        <f aca="false">VLOOKUP($D2833,metadata!$B$2:$S$500,10,0)</f>
        <v/>
      </c>
      <c r="N2833" s="0" t="str">
        <f aca="false">VLOOKUP($D2833,metadata!$B$2:$S$500,11,0)</f>
        <v>Peripsocus quadrifasciatus</v>
      </c>
      <c r="O2833" s="0" t="str">
        <f aca="false">VLOOKUP($D2833,metadata!$B$2:$S$500,12,0)</f>
        <v>psocoptera</v>
      </c>
      <c r="P2833" s="0" t="str">
        <f aca="false">VLOOKUP($D2833,metadata!$B$2:$S$500,13,0)</f>
        <v>Ware</v>
      </c>
      <c r="Q2833" s="0" t="n">
        <f aca="false">VLOOKUP($D2833,metadata!$B$2:$S$500,14,0)</f>
        <v>37.4833333333333</v>
      </c>
      <c r="R2833" s="0" t="n">
        <f aca="false">VLOOKUP($D2833,metadata!$B$2:$S$500,15,0)</f>
        <v>-89.393889</v>
      </c>
      <c r="S2833" s="0" t="str">
        <f aca="false">VLOOKUP($D2833,metadata!$B$2:$S$500,16,0)</f>
        <v/>
      </c>
      <c r="T2833" s="0" t="n">
        <f aca="false">VLOOKUP($D2833,metadata!$B$2:$S$500,17,0)</f>
        <v>195</v>
      </c>
      <c r="U2833" s="0" t="str">
        <f aca="false">VLOOKUP($D2833,metadata!$B$2:$S$500,18,0)</f>
        <v/>
      </c>
      <c r="V2833" s="0" t="str">
        <f aca="false">VLOOKUP($D2833,metadata!$B$2:$Z$500,19,0)</f>
        <v/>
      </c>
      <c r="W2833" s="0" t="str">
        <f aca="false">VLOOKUP($D2833,metadata!$B$2:$Z$500,20,0)</f>
        <v/>
      </c>
      <c r="X2833" s="0" t="str">
        <f aca="false">VLOOKUP($D2833,metadata!$B$2:$Z$500,21,0)</f>
        <v/>
      </c>
      <c r="Y2833" s="0" t="str">
        <f aca="false">VLOOKUP($D2833,metadata!$B$2:$Z$500,22,0)</f>
        <v/>
      </c>
      <c r="Z2833" s="0" t="str">
        <f aca="false">VLOOKUP($D2833,metadata!$B$2:$Z$500,23,0)</f>
        <v/>
      </c>
      <c r="AA2833" s="0" t="str">
        <f aca="false">VLOOKUP($D2833,metadata!$B$2:$Z$500,24,0)</f>
        <v/>
      </c>
      <c r="AB2833" s="0" t="str">
        <f aca="false">VLOOKUP($D2833,metadata!$B$2:$Z$500,25,0)</f>
        <v/>
      </c>
      <c r="AF2833" s="0" t="str">
        <f aca="false">IF(AE2833="",V2833,AE2833)</f>
        <v/>
      </c>
    </row>
    <row r="2834" customFormat="false" ht="13.8" hidden="true" customHeight="false" outlineLevel="0" collapsed="false">
      <c r="C2834" s="0" t="n">
        <v>2844</v>
      </c>
      <c r="D2834" s="3" t="str">
        <f aca="false">VLOOKUP(C2834,$A$1:$B$500,2)</f>
        <v>62-Ware</v>
      </c>
      <c r="E2834" s="0" t="str">
        <f aca="false">VLOOKUP($D2834,metadata!$B$2:$S$500,2,0)</f>
        <v>EERTMOED, GE</v>
      </c>
      <c r="F2834" s="0" t="str">
        <f aca="false">VLOOKUP($D2834,metadata!$B$2:$S$500,3,0)</f>
        <v>EMBRYONIC DIAPAUSE IN PSOCID, PERIPSOCUS-QUADRIFASCIATUS - PHOTOPERIOD, TEMPERATURE, ONTOGENY AND GEOGRAPHIC VARIATION</v>
      </c>
      <c r="G2834" s="0" t="str">
        <f aca="false">VLOOKUP($D2834,metadata!$B$2:$S$500,4,0)</f>
        <v>10.1111/j.1365-3032.1978.tb00149.x</v>
      </c>
      <c r="H2834" s="0" t="str">
        <f aca="false">VLOOKUP($D2834,metadata!$B$2:$S$500,5,0)</f>
        <v>y-ask</v>
      </c>
      <c r="I2834" s="0" t="str">
        <f aca="false">VLOOKUP($D2834,metadata!$B$2:$S$500,6,0)</f>
        <v>a</v>
      </c>
      <c r="J2834" s="0" t="str">
        <f aca="false">VLOOKUP($D2834,metadata!$B$2:$S$500,7,0)</f>
        <v>i</v>
      </c>
      <c r="K2834" s="0" t="n">
        <f aca="false">VLOOKUP($D2834,metadata!$B$2:$S$500,8,0)</f>
        <v>15</v>
      </c>
      <c r="L2834" s="0" t="n">
        <f aca="false">VLOOKUP($D2834,metadata!$B$2:$S$500,9,0)</f>
        <v>12</v>
      </c>
      <c r="M2834" s="0" t="str">
        <f aca="false">VLOOKUP($D2834,metadata!$B$2:$S$500,10,0)</f>
        <v/>
      </c>
      <c r="N2834" s="0" t="str">
        <f aca="false">VLOOKUP($D2834,metadata!$B$2:$S$500,11,0)</f>
        <v>Peripsocus quadrifasciatus</v>
      </c>
      <c r="O2834" s="0" t="str">
        <f aca="false">VLOOKUP($D2834,metadata!$B$2:$S$500,12,0)</f>
        <v>psocoptera</v>
      </c>
      <c r="P2834" s="0" t="str">
        <f aca="false">VLOOKUP($D2834,metadata!$B$2:$S$500,13,0)</f>
        <v>Ware</v>
      </c>
      <c r="Q2834" s="0" t="n">
        <f aca="false">VLOOKUP($D2834,metadata!$B$2:$S$500,14,0)</f>
        <v>37.4833333333333</v>
      </c>
      <c r="R2834" s="0" t="n">
        <f aca="false">VLOOKUP($D2834,metadata!$B$2:$S$500,15,0)</f>
        <v>-89.393889</v>
      </c>
      <c r="S2834" s="0" t="str">
        <f aca="false">VLOOKUP($D2834,metadata!$B$2:$S$500,16,0)</f>
        <v/>
      </c>
      <c r="T2834" s="0" t="n">
        <f aca="false">VLOOKUP($D2834,metadata!$B$2:$S$500,17,0)</f>
        <v>195</v>
      </c>
      <c r="U2834" s="0" t="str">
        <f aca="false">VLOOKUP($D2834,metadata!$B$2:$S$500,18,0)</f>
        <v/>
      </c>
      <c r="V2834" s="0" t="str">
        <f aca="false">VLOOKUP($D2834,metadata!$B$2:$Z$500,19,0)</f>
        <v/>
      </c>
      <c r="W2834" s="0" t="str">
        <f aca="false">VLOOKUP($D2834,metadata!$B$2:$Z$500,20,0)</f>
        <v/>
      </c>
      <c r="X2834" s="0" t="str">
        <f aca="false">VLOOKUP($D2834,metadata!$B$2:$Z$500,21,0)</f>
        <v/>
      </c>
      <c r="Y2834" s="0" t="str">
        <f aca="false">VLOOKUP($D2834,metadata!$B$2:$Z$500,22,0)</f>
        <v/>
      </c>
      <c r="Z2834" s="0" t="str">
        <f aca="false">VLOOKUP($D2834,metadata!$B$2:$Z$500,23,0)</f>
        <v/>
      </c>
      <c r="AA2834" s="0" t="str">
        <f aca="false">VLOOKUP($D2834,metadata!$B$2:$Z$500,24,0)</f>
        <v/>
      </c>
      <c r="AB2834" s="0" t="str">
        <f aca="false">VLOOKUP($D2834,metadata!$B$2:$Z$500,25,0)</f>
        <v/>
      </c>
      <c r="AF2834" s="0" t="str">
        <f aca="false">IF(AE2834="",V2834,AE2834)</f>
        <v/>
      </c>
    </row>
    <row r="2835" customFormat="false" ht="13.8" hidden="true" customHeight="false" outlineLevel="0" collapsed="false">
      <c r="C2835" s="0" t="n">
        <v>2845</v>
      </c>
      <c r="D2835" s="3" t="str">
        <f aca="false">VLOOKUP(C2835,$A$1:$B$500,2)</f>
        <v>62-Ware</v>
      </c>
      <c r="E2835" s="0" t="str">
        <f aca="false">VLOOKUP($D2835,metadata!$B$2:$S$500,2,0)</f>
        <v>EERTMOED, GE</v>
      </c>
      <c r="F2835" s="0" t="str">
        <f aca="false">VLOOKUP($D2835,metadata!$B$2:$S$500,3,0)</f>
        <v>EMBRYONIC DIAPAUSE IN PSOCID, PERIPSOCUS-QUADRIFASCIATUS - PHOTOPERIOD, TEMPERATURE, ONTOGENY AND GEOGRAPHIC VARIATION</v>
      </c>
      <c r="G2835" s="0" t="str">
        <f aca="false">VLOOKUP($D2835,metadata!$B$2:$S$500,4,0)</f>
        <v>10.1111/j.1365-3032.1978.tb00149.x</v>
      </c>
      <c r="H2835" s="0" t="str">
        <f aca="false">VLOOKUP($D2835,metadata!$B$2:$S$500,5,0)</f>
        <v>y-ask</v>
      </c>
      <c r="I2835" s="0" t="str">
        <f aca="false">VLOOKUP($D2835,metadata!$B$2:$S$500,6,0)</f>
        <v>a</v>
      </c>
      <c r="J2835" s="0" t="str">
        <f aca="false">VLOOKUP($D2835,metadata!$B$2:$S$500,7,0)</f>
        <v>i</v>
      </c>
      <c r="K2835" s="0" t="n">
        <f aca="false">VLOOKUP($D2835,metadata!$B$2:$S$500,8,0)</f>
        <v>15</v>
      </c>
      <c r="L2835" s="0" t="n">
        <f aca="false">VLOOKUP($D2835,metadata!$B$2:$S$500,9,0)</f>
        <v>12</v>
      </c>
      <c r="M2835" s="0" t="str">
        <f aca="false">VLOOKUP($D2835,metadata!$B$2:$S$500,10,0)</f>
        <v/>
      </c>
      <c r="N2835" s="0" t="str">
        <f aca="false">VLOOKUP($D2835,metadata!$B$2:$S$500,11,0)</f>
        <v>Peripsocus quadrifasciatus</v>
      </c>
      <c r="O2835" s="0" t="str">
        <f aca="false">VLOOKUP($D2835,metadata!$B$2:$S$500,12,0)</f>
        <v>psocoptera</v>
      </c>
      <c r="P2835" s="0" t="str">
        <f aca="false">VLOOKUP($D2835,metadata!$B$2:$S$500,13,0)</f>
        <v>Ware</v>
      </c>
      <c r="Q2835" s="0" t="n">
        <f aca="false">VLOOKUP($D2835,metadata!$B$2:$S$500,14,0)</f>
        <v>37.4833333333333</v>
      </c>
      <c r="R2835" s="0" t="n">
        <f aca="false">VLOOKUP($D2835,metadata!$B$2:$S$500,15,0)</f>
        <v>-89.393889</v>
      </c>
      <c r="S2835" s="0" t="str">
        <f aca="false">VLOOKUP($D2835,metadata!$B$2:$S$500,16,0)</f>
        <v/>
      </c>
      <c r="T2835" s="0" t="n">
        <f aca="false">VLOOKUP($D2835,metadata!$B$2:$S$500,17,0)</f>
        <v>195</v>
      </c>
      <c r="U2835" s="0" t="str">
        <f aca="false">VLOOKUP($D2835,metadata!$B$2:$S$500,18,0)</f>
        <v/>
      </c>
      <c r="V2835" s="0" t="str">
        <f aca="false">VLOOKUP($D2835,metadata!$B$2:$Z$500,19,0)</f>
        <v/>
      </c>
      <c r="W2835" s="0" t="str">
        <f aca="false">VLOOKUP($D2835,metadata!$B$2:$Z$500,20,0)</f>
        <v/>
      </c>
      <c r="X2835" s="0" t="str">
        <f aca="false">VLOOKUP($D2835,metadata!$B$2:$Z$500,21,0)</f>
        <v/>
      </c>
      <c r="Y2835" s="0" t="str">
        <f aca="false">VLOOKUP($D2835,metadata!$B$2:$Z$500,22,0)</f>
        <v/>
      </c>
      <c r="Z2835" s="0" t="str">
        <f aca="false">VLOOKUP($D2835,metadata!$B$2:$Z$500,23,0)</f>
        <v/>
      </c>
      <c r="AA2835" s="0" t="str">
        <f aca="false">VLOOKUP($D2835,metadata!$B$2:$Z$500,24,0)</f>
        <v/>
      </c>
      <c r="AB2835" s="0" t="str">
        <f aca="false">VLOOKUP($D2835,metadata!$B$2:$Z$500,25,0)</f>
        <v/>
      </c>
      <c r="AF2835" s="0" t="str">
        <f aca="false">IF(AE2835="",V2835,AE2835)</f>
        <v/>
      </c>
    </row>
    <row r="2836" customFormat="false" ht="13.8" hidden="true" customHeight="false" outlineLevel="0" collapsed="false">
      <c r="C2836" s="0" t="n">
        <v>2846</v>
      </c>
      <c r="D2836" s="3" t="str">
        <f aca="false">VLOOKUP(C2836,$A$1:$B$500,2)</f>
        <v>62-Ware</v>
      </c>
      <c r="E2836" s="0" t="str">
        <f aca="false">VLOOKUP($D2836,metadata!$B$2:$S$500,2,0)</f>
        <v>EERTMOED, GE</v>
      </c>
      <c r="F2836" s="0" t="str">
        <f aca="false">VLOOKUP($D2836,metadata!$B$2:$S$500,3,0)</f>
        <v>EMBRYONIC DIAPAUSE IN PSOCID, PERIPSOCUS-QUADRIFASCIATUS - PHOTOPERIOD, TEMPERATURE, ONTOGENY AND GEOGRAPHIC VARIATION</v>
      </c>
      <c r="G2836" s="0" t="str">
        <f aca="false">VLOOKUP($D2836,metadata!$B$2:$S$500,4,0)</f>
        <v>10.1111/j.1365-3032.1978.tb00149.x</v>
      </c>
      <c r="H2836" s="0" t="str">
        <f aca="false">VLOOKUP($D2836,metadata!$B$2:$S$500,5,0)</f>
        <v>y-ask</v>
      </c>
      <c r="I2836" s="0" t="str">
        <f aca="false">VLOOKUP($D2836,metadata!$B$2:$S$500,6,0)</f>
        <v>a</v>
      </c>
      <c r="J2836" s="0" t="str">
        <f aca="false">VLOOKUP($D2836,metadata!$B$2:$S$500,7,0)</f>
        <v>i</v>
      </c>
      <c r="K2836" s="0" t="n">
        <f aca="false">VLOOKUP($D2836,metadata!$B$2:$S$500,8,0)</f>
        <v>15</v>
      </c>
      <c r="L2836" s="0" t="n">
        <f aca="false">VLOOKUP($D2836,metadata!$B$2:$S$500,9,0)</f>
        <v>12</v>
      </c>
      <c r="M2836" s="0" t="str">
        <f aca="false">VLOOKUP($D2836,metadata!$B$2:$S$500,10,0)</f>
        <v/>
      </c>
      <c r="N2836" s="0" t="str">
        <f aca="false">VLOOKUP($D2836,metadata!$B$2:$S$500,11,0)</f>
        <v>Peripsocus quadrifasciatus</v>
      </c>
      <c r="O2836" s="0" t="str">
        <f aca="false">VLOOKUP($D2836,metadata!$B$2:$S$500,12,0)</f>
        <v>psocoptera</v>
      </c>
      <c r="P2836" s="0" t="str">
        <f aca="false">VLOOKUP($D2836,metadata!$B$2:$S$500,13,0)</f>
        <v>Ware</v>
      </c>
      <c r="Q2836" s="0" t="n">
        <f aca="false">VLOOKUP($D2836,metadata!$B$2:$S$500,14,0)</f>
        <v>37.4833333333333</v>
      </c>
      <c r="R2836" s="0" t="n">
        <f aca="false">VLOOKUP($D2836,metadata!$B$2:$S$500,15,0)</f>
        <v>-89.393889</v>
      </c>
      <c r="S2836" s="0" t="str">
        <f aca="false">VLOOKUP($D2836,metadata!$B$2:$S$500,16,0)</f>
        <v/>
      </c>
      <c r="T2836" s="0" t="n">
        <f aca="false">VLOOKUP($D2836,metadata!$B$2:$S$500,17,0)</f>
        <v>195</v>
      </c>
      <c r="U2836" s="0" t="str">
        <f aca="false">VLOOKUP($D2836,metadata!$B$2:$S$500,18,0)</f>
        <v/>
      </c>
      <c r="V2836" s="0" t="str">
        <f aca="false">VLOOKUP($D2836,metadata!$B$2:$Z$500,19,0)</f>
        <v/>
      </c>
      <c r="W2836" s="0" t="str">
        <f aca="false">VLOOKUP($D2836,metadata!$B$2:$Z$500,20,0)</f>
        <v/>
      </c>
      <c r="X2836" s="0" t="str">
        <f aca="false">VLOOKUP($D2836,metadata!$B$2:$Z$500,21,0)</f>
        <v/>
      </c>
      <c r="Y2836" s="0" t="str">
        <f aca="false">VLOOKUP($D2836,metadata!$B$2:$Z$500,22,0)</f>
        <v/>
      </c>
      <c r="Z2836" s="0" t="str">
        <f aca="false">VLOOKUP($D2836,metadata!$B$2:$Z$500,23,0)</f>
        <v/>
      </c>
      <c r="AA2836" s="0" t="str">
        <f aca="false">VLOOKUP($D2836,metadata!$B$2:$Z$500,24,0)</f>
        <v/>
      </c>
      <c r="AB2836" s="0" t="str">
        <f aca="false">VLOOKUP($D2836,metadata!$B$2:$Z$500,25,0)</f>
        <v/>
      </c>
      <c r="AF2836" s="0" t="str">
        <f aca="false">IF(AE2836="",V2836,AE2836)</f>
        <v/>
      </c>
    </row>
    <row r="2837" customFormat="false" ht="13.8" hidden="true" customHeight="false" outlineLevel="0" collapsed="false">
      <c r="C2837" s="0" t="n">
        <v>2847</v>
      </c>
      <c r="D2837" s="3" t="str">
        <f aca="false">VLOOKUP(C2837,$A$1:$B$500,2)</f>
        <v>62-Ware</v>
      </c>
      <c r="E2837" s="0" t="str">
        <f aca="false">VLOOKUP($D2837,metadata!$B$2:$S$500,2,0)</f>
        <v>EERTMOED, GE</v>
      </c>
      <c r="F2837" s="0" t="str">
        <f aca="false">VLOOKUP($D2837,metadata!$B$2:$S$500,3,0)</f>
        <v>EMBRYONIC DIAPAUSE IN PSOCID, PERIPSOCUS-QUADRIFASCIATUS - PHOTOPERIOD, TEMPERATURE, ONTOGENY AND GEOGRAPHIC VARIATION</v>
      </c>
      <c r="G2837" s="0" t="str">
        <f aca="false">VLOOKUP($D2837,metadata!$B$2:$S$500,4,0)</f>
        <v>10.1111/j.1365-3032.1978.tb00149.x</v>
      </c>
      <c r="H2837" s="0" t="str">
        <f aca="false">VLOOKUP($D2837,metadata!$B$2:$S$500,5,0)</f>
        <v>y-ask</v>
      </c>
      <c r="I2837" s="0" t="str">
        <f aca="false">VLOOKUP($D2837,metadata!$B$2:$S$500,6,0)</f>
        <v>a</v>
      </c>
      <c r="J2837" s="0" t="str">
        <f aca="false">VLOOKUP($D2837,metadata!$B$2:$S$500,7,0)</f>
        <v>i</v>
      </c>
      <c r="K2837" s="0" t="n">
        <f aca="false">VLOOKUP($D2837,metadata!$B$2:$S$500,8,0)</f>
        <v>15</v>
      </c>
      <c r="L2837" s="0" t="n">
        <f aca="false">VLOOKUP($D2837,metadata!$B$2:$S$500,9,0)</f>
        <v>12</v>
      </c>
      <c r="M2837" s="0" t="str">
        <f aca="false">VLOOKUP($D2837,metadata!$B$2:$S$500,10,0)</f>
        <v/>
      </c>
      <c r="N2837" s="0" t="str">
        <f aca="false">VLOOKUP($D2837,metadata!$B$2:$S$500,11,0)</f>
        <v>Peripsocus quadrifasciatus</v>
      </c>
      <c r="O2837" s="0" t="str">
        <f aca="false">VLOOKUP($D2837,metadata!$B$2:$S$500,12,0)</f>
        <v>psocoptera</v>
      </c>
      <c r="P2837" s="0" t="str">
        <f aca="false">VLOOKUP($D2837,metadata!$B$2:$S$500,13,0)</f>
        <v>Ware</v>
      </c>
      <c r="Q2837" s="0" t="n">
        <f aca="false">VLOOKUP($D2837,metadata!$B$2:$S$500,14,0)</f>
        <v>37.4833333333333</v>
      </c>
      <c r="R2837" s="0" t="n">
        <f aca="false">VLOOKUP($D2837,metadata!$B$2:$S$500,15,0)</f>
        <v>-89.393889</v>
      </c>
      <c r="S2837" s="0" t="str">
        <f aca="false">VLOOKUP($D2837,metadata!$B$2:$S$500,16,0)</f>
        <v/>
      </c>
      <c r="T2837" s="0" t="n">
        <f aca="false">VLOOKUP($D2837,metadata!$B$2:$S$500,17,0)</f>
        <v>195</v>
      </c>
      <c r="U2837" s="0" t="str">
        <f aca="false">VLOOKUP($D2837,metadata!$B$2:$S$500,18,0)</f>
        <v/>
      </c>
      <c r="V2837" s="0" t="str">
        <f aca="false">VLOOKUP($D2837,metadata!$B$2:$Z$500,19,0)</f>
        <v/>
      </c>
      <c r="W2837" s="0" t="str">
        <f aca="false">VLOOKUP($D2837,metadata!$B$2:$Z$500,20,0)</f>
        <v/>
      </c>
      <c r="X2837" s="0" t="str">
        <f aca="false">VLOOKUP($D2837,metadata!$B$2:$Z$500,21,0)</f>
        <v/>
      </c>
      <c r="Y2837" s="0" t="str">
        <f aca="false">VLOOKUP($D2837,metadata!$B$2:$Z$500,22,0)</f>
        <v/>
      </c>
      <c r="Z2837" s="0" t="str">
        <f aca="false">VLOOKUP($D2837,metadata!$B$2:$Z$500,23,0)</f>
        <v/>
      </c>
      <c r="AA2837" s="0" t="str">
        <f aca="false">VLOOKUP($D2837,metadata!$B$2:$Z$500,24,0)</f>
        <v/>
      </c>
      <c r="AB2837" s="0" t="str">
        <f aca="false">VLOOKUP($D2837,metadata!$B$2:$Z$500,25,0)</f>
        <v/>
      </c>
      <c r="AF2837" s="0" t="str">
        <f aca="false">IF(AE2837="",V2837,AE2837)</f>
        <v/>
      </c>
    </row>
    <row r="2838" customFormat="false" ht="13.8" hidden="true" customHeight="false" outlineLevel="0" collapsed="false">
      <c r="C2838" s="0" t="n">
        <v>2848</v>
      </c>
      <c r="D2838" s="3" t="str">
        <f aca="false">VLOOKUP(C2838,$A$1:$B$500,2)</f>
        <v>62-Ware</v>
      </c>
      <c r="E2838" s="0" t="str">
        <f aca="false">VLOOKUP($D2838,metadata!$B$2:$S$500,2,0)</f>
        <v>EERTMOED, GE</v>
      </c>
      <c r="F2838" s="0" t="str">
        <f aca="false">VLOOKUP($D2838,metadata!$B$2:$S$500,3,0)</f>
        <v>EMBRYONIC DIAPAUSE IN PSOCID, PERIPSOCUS-QUADRIFASCIATUS - PHOTOPERIOD, TEMPERATURE, ONTOGENY AND GEOGRAPHIC VARIATION</v>
      </c>
      <c r="G2838" s="0" t="str">
        <f aca="false">VLOOKUP($D2838,metadata!$B$2:$S$500,4,0)</f>
        <v>10.1111/j.1365-3032.1978.tb00149.x</v>
      </c>
      <c r="H2838" s="0" t="str">
        <f aca="false">VLOOKUP($D2838,metadata!$B$2:$S$500,5,0)</f>
        <v>y-ask</v>
      </c>
      <c r="I2838" s="0" t="str">
        <f aca="false">VLOOKUP($D2838,metadata!$B$2:$S$500,6,0)</f>
        <v>a</v>
      </c>
      <c r="J2838" s="0" t="str">
        <f aca="false">VLOOKUP($D2838,metadata!$B$2:$S$500,7,0)</f>
        <v>i</v>
      </c>
      <c r="K2838" s="0" t="n">
        <f aca="false">VLOOKUP($D2838,metadata!$B$2:$S$500,8,0)</f>
        <v>15</v>
      </c>
      <c r="L2838" s="0" t="n">
        <f aca="false">VLOOKUP($D2838,metadata!$B$2:$S$500,9,0)</f>
        <v>12</v>
      </c>
      <c r="M2838" s="0" t="str">
        <f aca="false">VLOOKUP($D2838,metadata!$B$2:$S$500,10,0)</f>
        <v/>
      </c>
      <c r="N2838" s="0" t="str">
        <f aca="false">VLOOKUP($D2838,metadata!$B$2:$S$500,11,0)</f>
        <v>Peripsocus quadrifasciatus</v>
      </c>
      <c r="O2838" s="0" t="str">
        <f aca="false">VLOOKUP($D2838,metadata!$B$2:$S$500,12,0)</f>
        <v>psocoptera</v>
      </c>
      <c r="P2838" s="0" t="str">
        <f aca="false">VLOOKUP($D2838,metadata!$B$2:$S$500,13,0)</f>
        <v>Ware</v>
      </c>
      <c r="Q2838" s="0" t="n">
        <f aca="false">VLOOKUP($D2838,metadata!$B$2:$S$500,14,0)</f>
        <v>37.4833333333333</v>
      </c>
      <c r="R2838" s="0" t="n">
        <f aca="false">VLOOKUP($D2838,metadata!$B$2:$S$500,15,0)</f>
        <v>-89.393889</v>
      </c>
      <c r="S2838" s="0" t="str">
        <f aca="false">VLOOKUP($D2838,metadata!$B$2:$S$500,16,0)</f>
        <v/>
      </c>
      <c r="T2838" s="0" t="n">
        <f aca="false">VLOOKUP($D2838,metadata!$B$2:$S$500,17,0)</f>
        <v>195</v>
      </c>
      <c r="U2838" s="0" t="str">
        <f aca="false">VLOOKUP($D2838,metadata!$B$2:$S$500,18,0)</f>
        <v/>
      </c>
      <c r="V2838" s="0" t="str">
        <f aca="false">VLOOKUP($D2838,metadata!$B$2:$Z$500,19,0)</f>
        <v/>
      </c>
      <c r="W2838" s="0" t="str">
        <f aca="false">VLOOKUP($D2838,metadata!$B$2:$Z$500,20,0)</f>
        <v/>
      </c>
      <c r="X2838" s="0" t="str">
        <f aca="false">VLOOKUP($D2838,metadata!$B$2:$Z$500,21,0)</f>
        <v/>
      </c>
      <c r="Y2838" s="0" t="str">
        <f aca="false">VLOOKUP($D2838,metadata!$B$2:$Z$500,22,0)</f>
        <v/>
      </c>
      <c r="Z2838" s="0" t="str">
        <f aca="false">VLOOKUP($D2838,metadata!$B$2:$Z$500,23,0)</f>
        <v/>
      </c>
      <c r="AA2838" s="0" t="str">
        <f aca="false">VLOOKUP($D2838,metadata!$B$2:$Z$500,24,0)</f>
        <v/>
      </c>
      <c r="AB2838" s="0" t="str">
        <f aca="false">VLOOKUP($D2838,metadata!$B$2:$Z$500,25,0)</f>
        <v/>
      </c>
      <c r="AF2838" s="0" t="str">
        <f aca="false">IF(AE2838="",V2838,AE2838)</f>
        <v/>
      </c>
    </row>
    <row r="2839" customFormat="false" ht="13.8" hidden="true" customHeight="false" outlineLevel="0" collapsed="false">
      <c r="C2839" s="0" t="n">
        <v>2849</v>
      </c>
      <c r="D2839" s="3" t="str">
        <f aca="false">VLOOKUP(C2839,$A$1:$B$500,2)</f>
        <v>62-Holly_springs</v>
      </c>
      <c r="E2839" s="0" t="str">
        <f aca="false">VLOOKUP($D2839,metadata!$B$2:$S$500,2,0)</f>
        <v>EERTMOED, GE</v>
      </c>
      <c r="F2839" s="0" t="str">
        <f aca="false">VLOOKUP($D2839,metadata!$B$2:$S$500,3,0)</f>
        <v>EMBRYONIC DIAPAUSE IN PSOCID, PERIPSOCUS-QUADRIFASCIATUS - PHOTOPERIOD, TEMPERATURE, ONTOGENY AND GEOGRAPHIC VARIATION</v>
      </c>
      <c r="G2839" s="0" t="str">
        <f aca="false">VLOOKUP($D2839,metadata!$B$2:$S$500,4,0)</f>
        <v>10.1111/j.1365-3032.1978.tb00149.x</v>
      </c>
      <c r="H2839" s="0" t="str">
        <f aca="false">VLOOKUP($D2839,metadata!$B$2:$S$500,5,0)</f>
        <v>y-ask</v>
      </c>
      <c r="I2839" s="0" t="str">
        <f aca="false">VLOOKUP($D2839,metadata!$B$2:$S$500,6,0)</f>
        <v>a</v>
      </c>
      <c r="J2839" s="0" t="str">
        <f aca="false">VLOOKUP($D2839,metadata!$B$2:$S$500,7,0)</f>
        <v>i</v>
      </c>
      <c r="K2839" s="0" t="n">
        <f aca="false">VLOOKUP($D2839,metadata!$B$2:$S$500,8,0)</f>
        <v>15</v>
      </c>
      <c r="L2839" s="0" t="n">
        <f aca="false">VLOOKUP($D2839,metadata!$B$2:$S$500,9,0)</f>
        <v>12</v>
      </c>
      <c r="M2839" s="0" t="str">
        <f aca="false">VLOOKUP($D2839,metadata!$B$2:$S$500,10,0)</f>
        <v/>
      </c>
      <c r="N2839" s="0" t="str">
        <f aca="false">VLOOKUP($D2839,metadata!$B$2:$S$500,11,0)</f>
        <v>Peripsocus quadrifasciatus</v>
      </c>
      <c r="O2839" s="0" t="str">
        <f aca="false">VLOOKUP($D2839,metadata!$B$2:$S$500,12,0)</f>
        <v>psocoptera</v>
      </c>
      <c r="P2839" s="0" t="str">
        <f aca="false">VLOOKUP($D2839,metadata!$B$2:$S$500,13,0)</f>
        <v>Holly_springs</v>
      </c>
      <c r="Q2839" s="0" t="n">
        <f aca="false">VLOOKUP($D2839,metadata!$B$2:$S$500,14,0)</f>
        <v>34.8</v>
      </c>
      <c r="R2839" s="0" t="n">
        <f aca="false">VLOOKUP($D2839,metadata!$B$2:$S$500,15,0)</f>
        <v>-89.446389</v>
      </c>
      <c r="S2839" s="0" t="str">
        <f aca="false">VLOOKUP($D2839,metadata!$B$2:$S$500,16,0)</f>
        <v/>
      </c>
      <c r="T2839" s="0" t="n">
        <f aca="false">VLOOKUP($D2839,metadata!$B$2:$S$500,17,0)</f>
        <v>151</v>
      </c>
      <c r="U2839" s="0" t="str">
        <f aca="false">VLOOKUP($D2839,metadata!$B$2:$S$500,18,0)</f>
        <v/>
      </c>
      <c r="V2839" s="0" t="str">
        <f aca="false">VLOOKUP($D2839,metadata!$B$2:$Z$500,19,0)</f>
        <v/>
      </c>
      <c r="W2839" s="0" t="str">
        <f aca="false">VLOOKUP($D2839,metadata!$B$2:$Z$500,20,0)</f>
        <v/>
      </c>
      <c r="X2839" s="0" t="str">
        <f aca="false">VLOOKUP($D2839,metadata!$B$2:$Z$500,21,0)</f>
        <v/>
      </c>
      <c r="Y2839" s="0" t="str">
        <f aca="false">VLOOKUP($D2839,metadata!$B$2:$Z$500,22,0)</f>
        <v/>
      </c>
      <c r="Z2839" s="0" t="str">
        <f aca="false">VLOOKUP($D2839,metadata!$B$2:$Z$500,23,0)</f>
        <v/>
      </c>
      <c r="AA2839" s="0" t="str">
        <f aca="false">VLOOKUP($D2839,metadata!$B$2:$Z$500,24,0)</f>
        <v/>
      </c>
      <c r="AB2839" s="0" t="str">
        <f aca="false">VLOOKUP($D2839,metadata!$B$2:$Z$500,25,0)</f>
        <v/>
      </c>
      <c r="AF2839" s="0" t="str">
        <f aca="false">IF(AE2839="",V2839,AE2839)</f>
        <v/>
      </c>
    </row>
    <row r="2840" customFormat="false" ht="13.8" hidden="true" customHeight="false" outlineLevel="0" collapsed="false">
      <c r="C2840" s="0" t="n">
        <v>2850</v>
      </c>
      <c r="D2840" s="3" t="str">
        <f aca="false">VLOOKUP(C2840,$A$1:$B$500,2)</f>
        <v>62-Holly_springs</v>
      </c>
      <c r="E2840" s="0" t="str">
        <f aca="false">VLOOKUP($D2840,metadata!$B$2:$S$500,2,0)</f>
        <v>EERTMOED, GE</v>
      </c>
      <c r="F2840" s="0" t="str">
        <f aca="false">VLOOKUP($D2840,metadata!$B$2:$S$500,3,0)</f>
        <v>EMBRYONIC DIAPAUSE IN PSOCID, PERIPSOCUS-QUADRIFASCIATUS - PHOTOPERIOD, TEMPERATURE, ONTOGENY AND GEOGRAPHIC VARIATION</v>
      </c>
      <c r="G2840" s="0" t="str">
        <f aca="false">VLOOKUP($D2840,metadata!$B$2:$S$500,4,0)</f>
        <v>10.1111/j.1365-3032.1978.tb00149.x</v>
      </c>
      <c r="H2840" s="0" t="str">
        <f aca="false">VLOOKUP($D2840,metadata!$B$2:$S$500,5,0)</f>
        <v>y-ask</v>
      </c>
      <c r="I2840" s="0" t="str">
        <f aca="false">VLOOKUP($D2840,metadata!$B$2:$S$500,6,0)</f>
        <v>a</v>
      </c>
      <c r="J2840" s="0" t="str">
        <f aca="false">VLOOKUP($D2840,metadata!$B$2:$S$500,7,0)</f>
        <v>i</v>
      </c>
      <c r="K2840" s="0" t="n">
        <f aca="false">VLOOKUP($D2840,metadata!$B$2:$S$500,8,0)</f>
        <v>15</v>
      </c>
      <c r="L2840" s="0" t="n">
        <f aca="false">VLOOKUP($D2840,metadata!$B$2:$S$500,9,0)</f>
        <v>12</v>
      </c>
      <c r="M2840" s="0" t="str">
        <f aca="false">VLOOKUP($D2840,metadata!$B$2:$S$500,10,0)</f>
        <v/>
      </c>
      <c r="N2840" s="0" t="str">
        <f aca="false">VLOOKUP($D2840,metadata!$B$2:$S$500,11,0)</f>
        <v>Peripsocus quadrifasciatus</v>
      </c>
      <c r="O2840" s="0" t="str">
        <f aca="false">VLOOKUP($D2840,metadata!$B$2:$S$500,12,0)</f>
        <v>psocoptera</v>
      </c>
      <c r="P2840" s="0" t="str">
        <f aca="false">VLOOKUP($D2840,metadata!$B$2:$S$500,13,0)</f>
        <v>Holly_springs</v>
      </c>
      <c r="Q2840" s="0" t="n">
        <f aca="false">VLOOKUP($D2840,metadata!$B$2:$S$500,14,0)</f>
        <v>34.8</v>
      </c>
      <c r="R2840" s="0" t="n">
        <f aca="false">VLOOKUP($D2840,metadata!$B$2:$S$500,15,0)</f>
        <v>-89.446389</v>
      </c>
      <c r="S2840" s="0" t="str">
        <f aca="false">VLOOKUP($D2840,metadata!$B$2:$S$500,16,0)</f>
        <v/>
      </c>
      <c r="T2840" s="0" t="n">
        <f aca="false">VLOOKUP($D2840,metadata!$B$2:$S$500,17,0)</f>
        <v>151</v>
      </c>
      <c r="U2840" s="0" t="str">
        <f aca="false">VLOOKUP($D2840,metadata!$B$2:$S$500,18,0)</f>
        <v/>
      </c>
      <c r="V2840" s="0" t="str">
        <f aca="false">VLOOKUP($D2840,metadata!$B$2:$Z$500,19,0)</f>
        <v/>
      </c>
      <c r="W2840" s="0" t="str">
        <f aca="false">VLOOKUP($D2840,metadata!$B$2:$Z$500,20,0)</f>
        <v/>
      </c>
      <c r="X2840" s="0" t="str">
        <f aca="false">VLOOKUP($D2840,metadata!$B$2:$Z$500,21,0)</f>
        <v/>
      </c>
      <c r="Y2840" s="0" t="str">
        <f aca="false">VLOOKUP($D2840,metadata!$B$2:$Z$500,22,0)</f>
        <v/>
      </c>
      <c r="Z2840" s="0" t="str">
        <f aca="false">VLOOKUP($D2840,metadata!$B$2:$Z$500,23,0)</f>
        <v/>
      </c>
      <c r="AA2840" s="0" t="str">
        <f aca="false">VLOOKUP($D2840,metadata!$B$2:$Z$500,24,0)</f>
        <v/>
      </c>
      <c r="AB2840" s="0" t="str">
        <f aca="false">VLOOKUP($D2840,metadata!$B$2:$Z$500,25,0)</f>
        <v/>
      </c>
      <c r="AF2840" s="0" t="str">
        <f aca="false">IF(AE2840="",V2840,AE2840)</f>
        <v/>
      </c>
    </row>
    <row r="2841" customFormat="false" ht="13.8" hidden="true" customHeight="false" outlineLevel="0" collapsed="false">
      <c r="C2841" s="0" t="n">
        <v>2851</v>
      </c>
      <c r="D2841" s="3" t="str">
        <f aca="false">VLOOKUP(C2841,$A$1:$B$500,2)</f>
        <v>62-Holly_springs</v>
      </c>
      <c r="E2841" s="0" t="str">
        <f aca="false">VLOOKUP($D2841,metadata!$B$2:$S$500,2,0)</f>
        <v>EERTMOED, GE</v>
      </c>
      <c r="F2841" s="0" t="str">
        <f aca="false">VLOOKUP($D2841,metadata!$B$2:$S$500,3,0)</f>
        <v>EMBRYONIC DIAPAUSE IN PSOCID, PERIPSOCUS-QUADRIFASCIATUS - PHOTOPERIOD, TEMPERATURE, ONTOGENY AND GEOGRAPHIC VARIATION</v>
      </c>
      <c r="G2841" s="0" t="str">
        <f aca="false">VLOOKUP($D2841,metadata!$B$2:$S$500,4,0)</f>
        <v>10.1111/j.1365-3032.1978.tb00149.x</v>
      </c>
      <c r="H2841" s="0" t="str">
        <f aca="false">VLOOKUP($D2841,metadata!$B$2:$S$500,5,0)</f>
        <v>y-ask</v>
      </c>
      <c r="I2841" s="0" t="str">
        <f aca="false">VLOOKUP($D2841,metadata!$B$2:$S$500,6,0)</f>
        <v>a</v>
      </c>
      <c r="J2841" s="0" t="str">
        <f aca="false">VLOOKUP($D2841,metadata!$B$2:$S$500,7,0)</f>
        <v>i</v>
      </c>
      <c r="K2841" s="0" t="n">
        <f aca="false">VLOOKUP($D2841,metadata!$B$2:$S$500,8,0)</f>
        <v>15</v>
      </c>
      <c r="L2841" s="0" t="n">
        <f aca="false">VLOOKUP($D2841,metadata!$B$2:$S$500,9,0)</f>
        <v>12</v>
      </c>
      <c r="M2841" s="0" t="str">
        <f aca="false">VLOOKUP($D2841,metadata!$B$2:$S$500,10,0)</f>
        <v/>
      </c>
      <c r="N2841" s="0" t="str">
        <f aca="false">VLOOKUP($D2841,metadata!$B$2:$S$500,11,0)</f>
        <v>Peripsocus quadrifasciatus</v>
      </c>
      <c r="O2841" s="0" t="str">
        <f aca="false">VLOOKUP($D2841,metadata!$B$2:$S$500,12,0)</f>
        <v>psocoptera</v>
      </c>
      <c r="P2841" s="0" t="str">
        <f aca="false">VLOOKUP($D2841,metadata!$B$2:$S$500,13,0)</f>
        <v>Holly_springs</v>
      </c>
      <c r="Q2841" s="0" t="n">
        <f aca="false">VLOOKUP($D2841,metadata!$B$2:$S$500,14,0)</f>
        <v>34.8</v>
      </c>
      <c r="R2841" s="0" t="n">
        <f aca="false">VLOOKUP($D2841,metadata!$B$2:$S$500,15,0)</f>
        <v>-89.446389</v>
      </c>
      <c r="S2841" s="0" t="str">
        <f aca="false">VLOOKUP($D2841,metadata!$B$2:$S$500,16,0)</f>
        <v/>
      </c>
      <c r="T2841" s="0" t="n">
        <f aca="false">VLOOKUP($D2841,metadata!$B$2:$S$500,17,0)</f>
        <v>151</v>
      </c>
      <c r="U2841" s="0" t="str">
        <f aca="false">VLOOKUP($D2841,metadata!$B$2:$S$500,18,0)</f>
        <v/>
      </c>
      <c r="V2841" s="0" t="str">
        <f aca="false">VLOOKUP($D2841,metadata!$B$2:$Z$500,19,0)</f>
        <v/>
      </c>
      <c r="W2841" s="0" t="str">
        <f aca="false">VLOOKUP($D2841,metadata!$B$2:$Z$500,20,0)</f>
        <v/>
      </c>
      <c r="X2841" s="0" t="str">
        <f aca="false">VLOOKUP($D2841,metadata!$B$2:$Z$500,21,0)</f>
        <v/>
      </c>
      <c r="Y2841" s="0" t="str">
        <f aca="false">VLOOKUP($D2841,metadata!$B$2:$Z$500,22,0)</f>
        <v/>
      </c>
      <c r="Z2841" s="0" t="str">
        <f aca="false">VLOOKUP($D2841,metadata!$B$2:$Z$500,23,0)</f>
        <v/>
      </c>
      <c r="AA2841" s="0" t="str">
        <f aca="false">VLOOKUP($D2841,metadata!$B$2:$Z$500,24,0)</f>
        <v/>
      </c>
      <c r="AB2841" s="0" t="str">
        <f aca="false">VLOOKUP($D2841,metadata!$B$2:$Z$500,25,0)</f>
        <v/>
      </c>
      <c r="AF2841" s="0" t="str">
        <f aca="false">IF(AE2841="",V2841,AE2841)</f>
        <v/>
      </c>
    </row>
    <row r="2842" customFormat="false" ht="13.8" hidden="true" customHeight="false" outlineLevel="0" collapsed="false">
      <c r="C2842" s="0" t="n">
        <v>2852</v>
      </c>
      <c r="D2842" s="3" t="str">
        <f aca="false">VLOOKUP(C2842,$A$1:$B$500,2)</f>
        <v>62-Holly_springs</v>
      </c>
      <c r="E2842" s="0" t="str">
        <f aca="false">VLOOKUP($D2842,metadata!$B$2:$S$500,2,0)</f>
        <v>EERTMOED, GE</v>
      </c>
      <c r="F2842" s="0" t="str">
        <f aca="false">VLOOKUP($D2842,metadata!$B$2:$S$500,3,0)</f>
        <v>EMBRYONIC DIAPAUSE IN PSOCID, PERIPSOCUS-QUADRIFASCIATUS - PHOTOPERIOD, TEMPERATURE, ONTOGENY AND GEOGRAPHIC VARIATION</v>
      </c>
      <c r="G2842" s="0" t="str">
        <f aca="false">VLOOKUP($D2842,metadata!$B$2:$S$500,4,0)</f>
        <v>10.1111/j.1365-3032.1978.tb00149.x</v>
      </c>
      <c r="H2842" s="0" t="str">
        <f aca="false">VLOOKUP($D2842,metadata!$B$2:$S$500,5,0)</f>
        <v>y-ask</v>
      </c>
      <c r="I2842" s="0" t="str">
        <f aca="false">VLOOKUP($D2842,metadata!$B$2:$S$500,6,0)</f>
        <v>a</v>
      </c>
      <c r="J2842" s="0" t="str">
        <f aca="false">VLOOKUP($D2842,metadata!$B$2:$S$500,7,0)</f>
        <v>i</v>
      </c>
      <c r="K2842" s="0" t="n">
        <f aca="false">VLOOKUP($D2842,metadata!$B$2:$S$500,8,0)</f>
        <v>15</v>
      </c>
      <c r="L2842" s="0" t="n">
        <f aca="false">VLOOKUP($D2842,metadata!$B$2:$S$500,9,0)</f>
        <v>12</v>
      </c>
      <c r="M2842" s="0" t="str">
        <f aca="false">VLOOKUP($D2842,metadata!$B$2:$S$500,10,0)</f>
        <v/>
      </c>
      <c r="N2842" s="0" t="str">
        <f aca="false">VLOOKUP($D2842,metadata!$B$2:$S$500,11,0)</f>
        <v>Peripsocus quadrifasciatus</v>
      </c>
      <c r="O2842" s="0" t="str">
        <f aca="false">VLOOKUP($D2842,metadata!$B$2:$S$500,12,0)</f>
        <v>psocoptera</v>
      </c>
      <c r="P2842" s="0" t="str">
        <f aca="false">VLOOKUP($D2842,metadata!$B$2:$S$500,13,0)</f>
        <v>Holly_springs</v>
      </c>
      <c r="Q2842" s="0" t="n">
        <f aca="false">VLOOKUP($D2842,metadata!$B$2:$S$500,14,0)</f>
        <v>34.8</v>
      </c>
      <c r="R2842" s="0" t="n">
        <f aca="false">VLOOKUP($D2842,metadata!$B$2:$S$500,15,0)</f>
        <v>-89.446389</v>
      </c>
      <c r="S2842" s="0" t="str">
        <f aca="false">VLOOKUP($D2842,metadata!$B$2:$S$500,16,0)</f>
        <v/>
      </c>
      <c r="T2842" s="0" t="n">
        <f aca="false">VLOOKUP($D2842,metadata!$B$2:$S$500,17,0)</f>
        <v>151</v>
      </c>
      <c r="U2842" s="0" t="str">
        <f aca="false">VLOOKUP($D2842,metadata!$B$2:$S$500,18,0)</f>
        <v/>
      </c>
      <c r="V2842" s="0" t="str">
        <f aca="false">VLOOKUP($D2842,metadata!$B$2:$Z$500,19,0)</f>
        <v/>
      </c>
      <c r="W2842" s="0" t="str">
        <f aca="false">VLOOKUP($D2842,metadata!$B$2:$Z$500,20,0)</f>
        <v/>
      </c>
      <c r="X2842" s="0" t="str">
        <f aca="false">VLOOKUP($D2842,metadata!$B$2:$Z$500,21,0)</f>
        <v/>
      </c>
      <c r="Y2842" s="0" t="str">
        <f aca="false">VLOOKUP($D2842,metadata!$B$2:$Z$500,22,0)</f>
        <v/>
      </c>
      <c r="Z2842" s="0" t="str">
        <f aca="false">VLOOKUP($D2842,metadata!$B$2:$Z$500,23,0)</f>
        <v/>
      </c>
      <c r="AA2842" s="0" t="str">
        <f aca="false">VLOOKUP($D2842,metadata!$B$2:$Z$500,24,0)</f>
        <v/>
      </c>
      <c r="AB2842" s="0" t="str">
        <f aca="false">VLOOKUP($D2842,metadata!$B$2:$Z$500,25,0)</f>
        <v/>
      </c>
      <c r="AF2842" s="0" t="str">
        <f aca="false">IF(AE2842="",V2842,AE2842)</f>
        <v/>
      </c>
    </row>
    <row r="2843" customFormat="false" ht="13.8" hidden="true" customHeight="false" outlineLevel="0" collapsed="false">
      <c r="C2843" s="0" t="n">
        <v>2853</v>
      </c>
      <c r="D2843" s="3" t="str">
        <f aca="false">VLOOKUP(C2843,$A$1:$B$500,2)</f>
        <v>62-Holly_springs</v>
      </c>
      <c r="E2843" s="0" t="str">
        <f aca="false">VLOOKUP($D2843,metadata!$B$2:$S$500,2,0)</f>
        <v>EERTMOED, GE</v>
      </c>
      <c r="F2843" s="0" t="str">
        <f aca="false">VLOOKUP($D2843,metadata!$B$2:$S$500,3,0)</f>
        <v>EMBRYONIC DIAPAUSE IN PSOCID, PERIPSOCUS-QUADRIFASCIATUS - PHOTOPERIOD, TEMPERATURE, ONTOGENY AND GEOGRAPHIC VARIATION</v>
      </c>
      <c r="G2843" s="0" t="str">
        <f aca="false">VLOOKUP($D2843,metadata!$B$2:$S$500,4,0)</f>
        <v>10.1111/j.1365-3032.1978.tb00149.x</v>
      </c>
      <c r="H2843" s="0" t="str">
        <f aca="false">VLOOKUP($D2843,metadata!$B$2:$S$500,5,0)</f>
        <v>y-ask</v>
      </c>
      <c r="I2843" s="0" t="str">
        <f aca="false">VLOOKUP($D2843,metadata!$B$2:$S$500,6,0)</f>
        <v>a</v>
      </c>
      <c r="J2843" s="0" t="str">
        <f aca="false">VLOOKUP($D2843,metadata!$B$2:$S$500,7,0)</f>
        <v>i</v>
      </c>
      <c r="K2843" s="0" t="n">
        <f aca="false">VLOOKUP($D2843,metadata!$B$2:$S$500,8,0)</f>
        <v>15</v>
      </c>
      <c r="L2843" s="0" t="n">
        <f aca="false">VLOOKUP($D2843,metadata!$B$2:$S$500,9,0)</f>
        <v>12</v>
      </c>
      <c r="M2843" s="0" t="str">
        <f aca="false">VLOOKUP($D2843,metadata!$B$2:$S$500,10,0)</f>
        <v/>
      </c>
      <c r="N2843" s="0" t="str">
        <f aca="false">VLOOKUP($D2843,metadata!$B$2:$S$500,11,0)</f>
        <v>Peripsocus quadrifasciatus</v>
      </c>
      <c r="O2843" s="0" t="str">
        <f aca="false">VLOOKUP($D2843,metadata!$B$2:$S$500,12,0)</f>
        <v>psocoptera</v>
      </c>
      <c r="P2843" s="0" t="str">
        <f aca="false">VLOOKUP($D2843,metadata!$B$2:$S$500,13,0)</f>
        <v>Holly_springs</v>
      </c>
      <c r="Q2843" s="0" t="n">
        <f aca="false">VLOOKUP($D2843,metadata!$B$2:$S$500,14,0)</f>
        <v>34.8</v>
      </c>
      <c r="R2843" s="0" t="n">
        <f aca="false">VLOOKUP($D2843,metadata!$B$2:$S$500,15,0)</f>
        <v>-89.446389</v>
      </c>
      <c r="S2843" s="0" t="str">
        <f aca="false">VLOOKUP($D2843,metadata!$B$2:$S$500,16,0)</f>
        <v/>
      </c>
      <c r="T2843" s="0" t="n">
        <f aca="false">VLOOKUP($D2843,metadata!$B$2:$S$500,17,0)</f>
        <v>151</v>
      </c>
      <c r="U2843" s="0" t="str">
        <f aca="false">VLOOKUP($D2843,metadata!$B$2:$S$500,18,0)</f>
        <v/>
      </c>
      <c r="V2843" s="0" t="str">
        <f aca="false">VLOOKUP($D2843,metadata!$B$2:$Z$500,19,0)</f>
        <v/>
      </c>
      <c r="W2843" s="0" t="str">
        <f aca="false">VLOOKUP($D2843,metadata!$B$2:$Z$500,20,0)</f>
        <v/>
      </c>
      <c r="X2843" s="0" t="str">
        <f aca="false">VLOOKUP($D2843,metadata!$B$2:$Z$500,21,0)</f>
        <v/>
      </c>
      <c r="Y2843" s="0" t="str">
        <f aca="false">VLOOKUP($D2843,metadata!$B$2:$Z$500,22,0)</f>
        <v/>
      </c>
      <c r="Z2843" s="0" t="str">
        <f aca="false">VLOOKUP($D2843,metadata!$B$2:$Z$500,23,0)</f>
        <v/>
      </c>
      <c r="AA2843" s="0" t="str">
        <f aca="false">VLOOKUP($D2843,metadata!$B$2:$Z$500,24,0)</f>
        <v/>
      </c>
      <c r="AB2843" s="0" t="str">
        <f aca="false">VLOOKUP($D2843,metadata!$B$2:$Z$500,25,0)</f>
        <v/>
      </c>
      <c r="AF2843" s="0" t="str">
        <f aca="false">IF(AE2843="",V2843,AE2843)</f>
        <v/>
      </c>
    </row>
    <row r="2844" customFormat="false" ht="13.8" hidden="true" customHeight="false" outlineLevel="0" collapsed="false">
      <c r="C2844" s="0" t="n">
        <v>2854</v>
      </c>
      <c r="D2844" s="3" t="str">
        <f aca="false">VLOOKUP(C2844,$A$1:$B$500,2)</f>
        <v>62-Holly_springs</v>
      </c>
      <c r="E2844" s="0" t="str">
        <f aca="false">VLOOKUP($D2844,metadata!$B$2:$S$500,2,0)</f>
        <v>EERTMOED, GE</v>
      </c>
      <c r="F2844" s="0" t="str">
        <f aca="false">VLOOKUP($D2844,metadata!$B$2:$S$500,3,0)</f>
        <v>EMBRYONIC DIAPAUSE IN PSOCID, PERIPSOCUS-QUADRIFASCIATUS - PHOTOPERIOD, TEMPERATURE, ONTOGENY AND GEOGRAPHIC VARIATION</v>
      </c>
      <c r="G2844" s="0" t="str">
        <f aca="false">VLOOKUP($D2844,metadata!$B$2:$S$500,4,0)</f>
        <v>10.1111/j.1365-3032.1978.tb00149.x</v>
      </c>
      <c r="H2844" s="0" t="str">
        <f aca="false">VLOOKUP($D2844,metadata!$B$2:$S$500,5,0)</f>
        <v>y-ask</v>
      </c>
      <c r="I2844" s="0" t="str">
        <f aca="false">VLOOKUP($D2844,metadata!$B$2:$S$500,6,0)</f>
        <v>a</v>
      </c>
      <c r="J2844" s="0" t="str">
        <f aca="false">VLOOKUP($D2844,metadata!$B$2:$S$500,7,0)</f>
        <v>i</v>
      </c>
      <c r="K2844" s="0" t="n">
        <f aca="false">VLOOKUP($D2844,metadata!$B$2:$S$500,8,0)</f>
        <v>15</v>
      </c>
      <c r="L2844" s="0" t="n">
        <f aca="false">VLOOKUP($D2844,metadata!$B$2:$S$500,9,0)</f>
        <v>12</v>
      </c>
      <c r="M2844" s="0" t="str">
        <f aca="false">VLOOKUP($D2844,metadata!$B$2:$S$500,10,0)</f>
        <v/>
      </c>
      <c r="N2844" s="0" t="str">
        <f aca="false">VLOOKUP($D2844,metadata!$B$2:$S$500,11,0)</f>
        <v>Peripsocus quadrifasciatus</v>
      </c>
      <c r="O2844" s="0" t="str">
        <f aca="false">VLOOKUP($D2844,metadata!$B$2:$S$500,12,0)</f>
        <v>psocoptera</v>
      </c>
      <c r="P2844" s="0" t="str">
        <f aca="false">VLOOKUP($D2844,metadata!$B$2:$S$500,13,0)</f>
        <v>Holly_springs</v>
      </c>
      <c r="Q2844" s="0" t="n">
        <f aca="false">VLOOKUP($D2844,metadata!$B$2:$S$500,14,0)</f>
        <v>34.8</v>
      </c>
      <c r="R2844" s="0" t="n">
        <f aca="false">VLOOKUP($D2844,metadata!$B$2:$S$500,15,0)</f>
        <v>-89.446389</v>
      </c>
      <c r="S2844" s="0" t="str">
        <f aca="false">VLOOKUP($D2844,metadata!$B$2:$S$500,16,0)</f>
        <v/>
      </c>
      <c r="T2844" s="0" t="n">
        <f aca="false">VLOOKUP($D2844,metadata!$B$2:$S$500,17,0)</f>
        <v>151</v>
      </c>
      <c r="U2844" s="0" t="str">
        <f aca="false">VLOOKUP($D2844,metadata!$B$2:$S$500,18,0)</f>
        <v/>
      </c>
      <c r="V2844" s="0" t="str">
        <f aca="false">VLOOKUP($D2844,metadata!$B$2:$Z$500,19,0)</f>
        <v/>
      </c>
      <c r="W2844" s="0" t="str">
        <f aca="false">VLOOKUP($D2844,metadata!$B$2:$Z$500,20,0)</f>
        <v/>
      </c>
      <c r="X2844" s="0" t="str">
        <f aca="false">VLOOKUP($D2844,metadata!$B$2:$Z$500,21,0)</f>
        <v/>
      </c>
      <c r="Y2844" s="0" t="str">
        <f aca="false">VLOOKUP($D2844,metadata!$B$2:$Z$500,22,0)</f>
        <v/>
      </c>
      <c r="Z2844" s="0" t="str">
        <f aca="false">VLOOKUP($D2844,metadata!$B$2:$Z$500,23,0)</f>
        <v/>
      </c>
      <c r="AA2844" s="0" t="str">
        <f aca="false">VLOOKUP($D2844,metadata!$B$2:$Z$500,24,0)</f>
        <v/>
      </c>
      <c r="AB2844" s="0" t="str">
        <f aca="false">VLOOKUP($D2844,metadata!$B$2:$Z$500,25,0)</f>
        <v/>
      </c>
      <c r="AF2844" s="0" t="str">
        <f aca="false">IF(AE2844="",V2844,AE2844)</f>
        <v/>
      </c>
    </row>
    <row r="2845" customFormat="false" ht="13.8" hidden="true" customHeight="false" outlineLevel="0" collapsed="false">
      <c r="C2845" s="0" t="n">
        <v>2855</v>
      </c>
      <c r="D2845" s="3" t="str">
        <f aca="false">VLOOKUP(C2845,$A$1:$B$500,2)</f>
        <v>62-Holly_springs</v>
      </c>
      <c r="E2845" s="0" t="str">
        <f aca="false">VLOOKUP($D2845,metadata!$B$2:$S$500,2,0)</f>
        <v>EERTMOED, GE</v>
      </c>
      <c r="F2845" s="0" t="str">
        <f aca="false">VLOOKUP($D2845,metadata!$B$2:$S$500,3,0)</f>
        <v>EMBRYONIC DIAPAUSE IN PSOCID, PERIPSOCUS-QUADRIFASCIATUS - PHOTOPERIOD, TEMPERATURE, ONTOGENY AND GEOGRAPHIC VARIATION</v>
      </c>
      <c r="G2845" s="0" t="str">
        <f aca="false">VLOOKUP($D2845,metadata!$B$2:$S$500,4,0)</f>
        <v>10.1111/j.1365-3032.1978.tb00149.x</v>
      </c>
      <c r="H2845" s="0" t="str">
        <f aca="false">VLOOKUP($D2845,metadata!$B$2:$S$500,5,0)</f>
        <v>y-ask</v>
      </c>
      <c r="I2845" s="0" t="str">
        <f aca="false">VLOOKUP($D2845,metadata!$B$2:$S$500,6,0)</f>
        <v>a</v>
      </c>
      <c r="J2845" s="0" t="str">
        <f aca="false">VLOOKUP($D2845,metadata!$B$2:$S$500,7,0)</f>
        <v>i</v>
      </c>
      <c r="K2845" s="0" t="n">
        <f aca="false">VLOOKUP($D2845,metadata!$B$2:$S$500,8,0)</f>
        <v>15</v>
      </c>
      <c r="L2845" s="0" t="n">
        <f aca="false">VLOOKUP($D2845,metadata!$B$2:$S$500,9,0)</f>
        <v>12</v>
      </c>
      <c r="M2845" s="0" t="str">
        <f aca="false">VLOOKUP($D2845,metadata!$B$2:$S$500,10,0)</f>
        <v/>
      </c>
      <c r="N2845" s="0" t="str">
        <f aca="false">VLOOKUP($D2845,metadata!$B$2:$S$500,11,0)</f>
        <v>Peripsocus quadrifasciatus</v>
      </c>
      <c r="O2845" s="0" t="str">
        <f aca="false">VLOOKUP($D2845,metadata!$B$2:$S$500,12,0)</f>
        <v>psocoptera</v>
      </c>
      <c r="P2845" s="0" t="str">
        <f aca="false">VLOOKUP($D2845,metadata!$B$2:$S$500,13,0)</f>
        <v>Holly_springs</v>
      </c>
      <c r="Q2845" s="0" t="n">
        <f aca="false">VLOOKUP($D2845,metadata!$B$2:$S$500,14,0)</f>
        <v>34.8</v>
      </c>
      <c r="R2845" s="0" t="n">
        <f aca="false">VLOOKUP($D2845,metadata!$B$2:$S$500,15,0)</f>
        <v>-89.446389</v>
      </c>
      <c r="S2845" s="0" t="str">
        <f aca="false">VLOOKUP($D2845,metadata!$B$2:$S$500,16,0)</f>
        <v/>
      </c>
      <c r="T2845" s="0" t="n">
        <f aca="false">VLOOKUP($D2845,metadata!$B$2:$S$500,17,0)</f>
        <v>151</v>
      </c>
      <c r="U2845" s="0" t="str">
        <f aca="false">VLOOKUP($D2845,metadata!$B$2:$S$500,18,0)</f>
        <v/>
      </c>
      <c r="V2845" s="0" t="str">
        <f aca="false">VLOOKUP($D2845,metadata!$B$2:$Z$500,19,0)</f>
        <v/>
      </c>
      <c r="W2845" s="0" t="str">
        <f aca="false">VLOOKUP($D2845,metadata!$B$2:$Z$500,20,0)</f>
        <v/>
      </c>
      <c r="X2845" s="0" t="str">
        <f aca="false">VLOOKUP($D2845,metadata!$B$2:$Z$500,21,0)</f>
        <v/>
      </c>
      <c r="Y2845" s="0" t="str">
        <f aca="false">VLOOKUP($D2845,metadata!$B$2:$Z$500,22,0)</f>
        <v/>
      </c>
      <c r="Z2845" s="0" t="str">
        <f aca="false">VLOOKUP($D2845,metadata!$B$2:$Z$500,23,0)</f>
        <v/>
      </c>
      <c r="AA2845" s="0" t="str">
        <f aca="false">VLOOKUP($D2845,metadata!$B$2:$Z$500,24,0)</f>
        <v/>
      </c>
      <c r="AB2845" s="0" t="str">
        <f aca="false">VLOOKUP($D2845,metadata!$B$2:$Z$500,25,0)</f>
        <v/>
      </c>
      <c r="AF2845" s="0" t="str">
        <f aca="false">IF(AE2845="",V2845,AE2845)</f>
        <v/>
      </c>
    </row>
    <row r="2846" customFormat="false" ht="13.8" hidden="true" customHeight="false" outlineLevel="0" collapsed="false">
      <c r="C2846" s="0" t="n">
        <v>2856</v>
      </c>
      <c r="D2846" s="3" t="str">
        <f aca="false">VLOOKUP(C2846,$A$1:$B$500,2)</f>
        <v>62-Holly_springs</v>
      </c>
      <c r="E2846" s="0" t="str">
        <f aca="false">VLOOKUP($D2846,metadata!$B$2:$S$500,2,0)</f>
        <v>EERTMOED, GE</v>
      </c>
      <c r="F2846" s="0" t="str">
        <f aca="false">VLOOKUP($D2846,metadata!$B$2:$S$500,3,0)</f>
        <v>EMBRYONIC DIAPAUSE IN PSOCID, PERIPSOCUS-QUADRIFASCIATUS - PHOTOPERIOD, TEMPERATURE, ONTOGENY AND GEOGRAPHIC VARIATION</v>
      </c>
      <c r="G2846" s="0" t="str">
        <f aca="false">VLOOKUP($D2846,metadata!$B$2:$S$500,4,0)</f>
        <v>10.1111/j.1365-3032.1978.tb00149.x</v>
      </c>
      <c r="H2846" s="0" t="str">
        <f aca="false">VLOOKUP($D2846,metadata!$B$2:$S$500,5,0)</f>
        <v>y-ask</v>
      </c>
      <c r="I2846" s="0" t="str">
        <f aca="false">VLOOKUP($D2846,metadata!$B$2:$S$500,6,0)</f>
        <v>a</v>
      </c>
      <c r="J2846" s="0" t="str">
        <f aca="false">VLOOKUP($D2846,metadata!$B$2:$S$500,7,0)</f>
        <v>i</v>
      </c>
      <c r="K2846" s="0" t="n">
        <f aca="false">VLOOKUP($D2846,metadata!$B$2:$S$500,8,0)</f>
        <v>15</v>
      </c>
      <c r="L2846" s="0" t="n">
        <f aca="false">VLOOKUP($D2846,metadata!$B$2:$S$500,9,0)</f>
        <v>12</v>
      </c>
      <c r="M2846" s="0" t="str">
        <f aca="false">VLOOKUP($D2846,metadata!$B$2:$S$500,10,0)</f>
        <v/>
      </c>
      <c r="N2846" s="0" t="str">
        <f aca="false">VLOOKUP($D2846,metadata!$B$2:$S$500,11,0)</f>
        <v>Peripsocus quadrifasciatus</v>
      </c>
      <c r="O2846" s="0" t="str">
        <f aca="false">VLOOKUP($D2846,metadata!$B$2:$S$500,12,0)</f>
        <v>psocoptera</v>
      </c>
      <c r="P2846" s="0" t="str">
        <f aca="false">VLOOKUP($D2846,metadata!$B$2:$S$500,13,0)</f>
        <v>Holly_springs</v>
      </c>
      <c r="Q2846" s="0" t="n">
        <f aca="false">VLOOKUP($D2846,metadata!$B$2:$S$500,14,0)</f>
        <v>34.8</v>
      </c>
      <c r="R2846" s="0" t="n">
        <f aca="false">VLOOKUP($D2846,metadata!$B$2:$S$500,15,0)</f>
        <v>-89.446389</v>
      </c>
      <c r="S2846" s="0" t="str">
        <f aca="false">VLOOKUP($D2846,metadata!$B$2:$S$500,16,0)</f>
        <v/>
      </c>
      <c r="T2846" s="0" t="n">
        <f aca="false">VLOOKUP($D2846,metadata!$B$2:$S$500,17,0)</f>
        <v>151</v>
      </c>
      <c r="U2846" s="0" t="str">
        <f aca="false">VLOOKUP($D2846,metadata!$B$2:$S$500,18,0)</f>
        <v/>
      </c>
      <c r="V2846" s="0" t="str">
        <f aca="false">VLOOKUP($D2846,metadata!$B$2:$Z$500,19,0)</f>
        <v/>
      </c>
      <c r="W2846" s="0" t="str">
        <f aca="false">VLOOKUP($D2846,metadata!$B$2:$Z$500,20,0)</f>
        <v/>
      </c>
      <c r="X2846" s="0" t="str">
        <f aca="false">VLOOKUP($D2846,metadata!$B$2:$Z$500,21,0)</f>
        <v/>
      </c>
      <c r="Y2846" s="0" t="str">
        <f aca="false">VLOOKUP($D2846,metadata!$B$2:$Z$500,22,0)</f>
        <v/>
      </c>
      <c r="Z2846" s="0" t="str">
        <f aca="false">VLOOKUP($D2846,metadata!$B$2:$Z$500,23,0)</f>
        <v/>
      </c>
      <c r="AA2846" s="0" t="str">
        <f aca="false">VLOOKUP($D2846,metadata!$B$2:$Z$500,24,0)</f>
        <v/>
      </c>
      <c r="AB2846" s="0" t="str">
        <f aca="false">VLOOKUP($D2846,metadata!$B$2:$Z$500,25,0)</f>
        <v/>
      </c>
      <c r="AF2846" s="0" t="str">
        <f aca="false">IF(AE2846="",V2846,AE2846)</f>
        <v/>
      </c>
    </row>
    <row r="2847" customFormat="false" ht="13.8" hidden="true" customHeight="false" outlineLevel="0" collapsed="false">
      <c r="C2847" s="0" t="n">
        <v>2857</v>
      </c>
      <c r="D2847" s="3" t="str">
        <f aca="false">VLOOKUP(C2847,$A$1:$B$500,2)</f>
        <v>62-Holly_springs</v>
      </c>
      <c r="E2847" s="0" t="str">
        <f aca="false">VLOOKUP($D2847,metadata!$B$2:$S$500,2,0)</f>
        <v>EERTMOED, GE</v>
      </c>
      <c r="F2847" s="0" t="str">
        <f aca="false">VLOOKUP($D2847,metadata!$B$2:$S$500,3,0)</f>
        <v>EMBRYONIC DIAPAUSE IN PSOCID, PERIPSOCUS-QUADRIFASCIATUS - PHOTOPERIOD, TEMPERATURE, ONTOGENY AND GEOGRAPHIC VARIATION</v>
      </c>
      <c r="G2847" s="0" t="str">
        <f aca="false">VLOOKUP($D2847,metadata!$B$2:$S$500,4,0)</f>
        <v>10.1111/j.1365-3032.1978.tb00149.x</v>
      </c>
      <c r="H2847" s="0" t="str">
        <f aca="false">VLOOKUP($D2847,metadata!$B$2:$S$500,5,0)</f>
        <v>y-ask</v>
      </c>
      <c r="I2847" s="0" t="str">
        <f aca="false">VLOOKUP($D2847,metadata!$B$2:$S$500,6,0)</f>
        <v>a</v>
      </c>
      <c r="J2847" s="0" t="str">
        <f aca="false">VLOOKUP($D2847,metadata!$B$2:$S$500,7,0)</f>
        <v>i</v>
      </c>
      <c r="K2847" s="0" t="n">
        <f aca="false">VLOOKUP($D2847,metadata!$B$2:$S$500,8,0)</f>
        <v>15</v>
      </c>
      <c r="L2847" s="0" t="n">
        <f aca="false">VLOOKUP($D2847,metadata!$B$2:$S$500,9,0)</f>
        <v>12</v>
      </c>
      <c r="M2847" s="0" t="str">
        <f aca="false">VLOOKUP($D2847,metadata!$B$2:$S$500,10,0)</f>
        <v/>
      </c>
      <c r="N2847" s="0" t="str">
        <f aca="false">VLOOKUP($D2847,metadata!$B$2:$S$500,11,0)</f>
        <v>Peripsocus quadrifasciatus</v>
      </c>
      <c r="O2847" s="0" t="str">
        <f aca="false">VLOOKUP($D2847,metadata!$B$2:$S$500,12,0)</f>
        <v>psocoptera</v>
      </c>
      <c r="P2847" s="0" t="str">
        <f aca="false">VLOOKUP($D2847,metadata!$B$2:$S$500,13,0)</f>
        <v>Holly_springs</v>
      </c>
      <c r="Q2847" s="0" t="n">
        <f aca="false">VLOOKUP($D2847,metadata!$B$2:$S$500,14,0)</f>
        <v>34.8</v>
      </c>
      <c r="R2847" s="0" t="n">
        <f aca="false">VLOOKUP($D2847,metadata!$B$2:$S$500,15,0)</f>
        <v>-89.446389</v>
      </c>
      <c r="S2847" s="0" t="str">
        <f aca="false">VLOOKUP($D2847,metadata!$B$2:$S$500,16,0)</f>
        <v/>
      </c>
      <c r="T2847" s="0" t="n">
        <f aca="false">VLOOKUP($D2847,metadata!$B$2:$S$500,17,0)</f>
        <v>151</v>
      </c>
      <c r="U2847" s="0" t="str">
        <f aca="false">VLOOKUP($D2847,metadata!$B$2:$S$500,18,0)</f>
        <v/>
      </c>
      <c r="V2847" s="0" t="str">
        <f aca="false">VLOOKUP($D2847,metadata!$B$2:$Z$500,19,0)</f>
        <v/>
      </c>
      <c r="W2847" s="0" t="str">
        <f aca="false">VLOOKUP($D2847,metadata!$B$2:$Z$500,20,0)</f>
        <v/>
      </c>
      <c r="X2847" s="0" t="str">
        <f aca="false">VLOOKUP($D2847,metadata!$B$2:$Z$500,21,0)</f>
        <v/>
      </c>
      <c r="Y2847" s="0" t="str">
        <f aca="false">VLOOKUP($D2847,metadata!$B$2:$Z$500,22,0)</f>
        <v/>
      </c>
      <c r="Z2847" s="0" t="str">
        <f aca="false">VLOOKUP($D2847,metadata!$B$2:$Z$500,23,0)</f>
        <v/>
      </c>
      <c r="AA2847" s="0" t="str">
        <f aca="false">VLOOKUP($D2847,metadata!$B$2:$Z$500,24,0)</f>
        <v/>
      </c>
      <c r="AB2847" s="0" t="str">
        <f aca="false">VLOOKUP($D2847,metadata!$B$2:$Z$500,25,0)</f>
        <v/>
      </c>
      <c r="AF2847" s="0" t="str">
        <f aca="false">IF(AE2847="",V2847,AE2847)</f>
        <v/>
      </c>
    </row>
    <row r="2848" customFormat="false" ht="13.8" hidden="true" customHeight="false" outlineLevel="0" collapsed="false">
      <c r="C2848" s="0" t="n">
        <v>2858</v>
      </c>
      <c r="D2848" s="3" t="str">
        <f aca="false">VLOOKUP(C2848,$A$1:$B$500,2)</f>
        <v>62-Holly_springs</v>
      </c>
      <c r="E2848" s="0" t="str">
        <f aca="false">VLOOKUP($D2848,metadata!$B$2:$S$500,2,0)</f>
        <v>EERTMOED, GE</v>
      </c>
      <c r="F2848" s="0" t="str">
        <f aca="false">VLOOKUP($D2848,metadata!$B$2:$S$500,3,0)</f>
        <v>EMBRYONIC DIAPAUSE IN PSOCID, PERIPSOCUS-QUADRIFASCIATUS - PHOTOPERIOD, TEMPERATURE, ONTOGENY AND GEOGRAPHIC VARIATION</v>
      </c>
      <c r="G2848" s="0" t="str">
        <f aca="false">VLOOKUP($D2848,metadata!$B$2:$S$500,4,0)</f>
        <v>10.1111/j.1365-3032.1978.tb00149.x</v>
      </c>
      <c r="H2848" s="0" t="str">
        <f aca="false">VLOOKUP($D2848,metadata!$B$2:$S$500,5,0)</f>
        <v>y-ask</v>
      </c>
      <c r="I2848" s="0" t="str">
        <f aca="false">VLOOKUP($D2848,metadata!$B$2:$S$500,6,0)</f>
        <v>a</v>
      </c>
      <c r="J2848" s="0" t="str">
        <f aca="false">VLOOKUP($D2848,metadata!$B$2:$S$500,7,0)</f>
        <v>i</v>
      </c>
      <c r="K2848" s="0" t="n">
        <f aca="false">VLOOKUP($D2848,metadata!$B$2:$S$500,8,0)</f>
        <v>15</v>
      </c>
      <c r="L2848" s="0" t="n">
        <f aca="false">VLOOKUP($D2848,metadata!$B$2:$S$500,9,0)</f>
        <v>12</v>
      </c>
      <c r="M2848" s="0" t="str">
        <f aca="false">VLOOKUP($D2848,metadata!$B$2:$S$500,10,0)</f>
        <v/>
      </c>
      <c r="N2848" s="0" t="str">
        <f aca="false">VLOOKUP($D2848,metadata!$B$2:$S$500,11,0)</f>
        <v>Peripsocus quadrifasciatus</v>
      </c>
      <c r="O2848" s="0" t="str">
        <f aca="false">VLOOKUP($D2848,metadata!$B$2:$S$500,12,0)</f>
        <v>psocoptera</v>
      </c>
      <c r="P2848" s="0" t="str">
        <f aca="false">VLOOKUP($D2848,metadata!$B$2:$S$500,13,0)</f>
        <v>Holly_springs</v>
      </c>
      <c r="Q2848" s="0" t="n">
        <f aca="false">VLOOKUP($D2848,metadata!$B$2:$S$500,14,0)</f>
        <v>34.8</v>
      </c>
      <c r="R2848" s="0" t="n">
        <f aca="false">VLOOKUP($D2848,metadata!$B$2:$S$500,15,0)</f>
        <v>-89.446389</v>
      </c>
      <c r="S2848" s="0" t="str">
        <f aca="false">VLOOKUP($D2848,metadata!$B$2:$S$500,16,0)</f>
        <v/>
      </c>
      <c r="T2848" s="0" t="n">
        <f aca="false">VLOOKUP($D2848,metadata!$B$2:$S$500,17,0)</f>
        <v>151</v>
      </c>
      <c r="U2848" s="0" t="str">
        <f aca="false">VLOOKUP($D2848,metadata!$B$2:$S$500,18,0)</f>
        <v/>
      </c>
      <c r="V2848" s="0" t="str">
        <f aca="false">VLOOKUP($D2848,metadata!$B$2:$Z$500,19,0)</f>
        <v/>
      </c>
      <c r="W2848" s="0" t="str">
        <f aca="false">VLOOKUP($D2848,metadata!$B$2:$Z$500,20,0)</f>
        <v/>
      </c>
      <c r="X2848" s="0" t="str">
        <f aca="false">VLOOKUP($D2848,metadata!$B$2:$Z$500,21,0)</f>
        <v/>
      </c>
      <c r="Y2848" s="0" t="str">
        <f aca="false">VLOOKUP($D2848,metadata!$B$2:$Z$500,22,0)</f>
        <v/>
      </c>
      <c r="Z2848" s="0" t="str">
        <f aca="false">VLOOKUP($D2848,metadata!$B$2:$Z$500,23,0)</f>
        <v/>
      </c>
      <c r="AA2848" s="0" t="str">
        <f aca="false">VLOOKUP($D2848,metadata!$B$2:$Z$500,24,0)</f>
        <v/>
      </c>
      <c r="AB2848" s="0" t="str">
        <f aca="false">VLOOKUP($D2848,metadata!$B$2:$Z$500,25,0)</f>
        <v/>
      </c>
      <c r="AF2848" s="0" t="str">
        <f aca="false">IF(AE2848="",V2848,AE2848)</f>
        <v/>
      </c>
    </row>
    <row r="2849" customFormat="false" ht="13.8" hidden="true" customHeight="false" outlineLevel="0" collapsed="false">
      <c r="C2849" s="0" t="n">
        <v>2859</v>
      </c>
      <c r="D2849" s="3" t="str">
        <f aca="false">VLOOKUP(C2849,$A$1:$B$500,2)</f>
        <v>62-Holly_springs</v>
      </c>
      <c r="E2849" s="0" t="str">
        <f aca="false">VLOOKUP($D2849,metadata!$B$2:$S$500,2,0)</f>
        <v>EERTMOED, GE</v>
      </c>
      <c r="F2849" s="0" t="str">
        <f aca="false">VLOOKUP($D2849,metadata!$B$2:$S$500,3,0)</f>
        <v>EMBRYONIC DIAPAUSE IN PSOCID, PERIPSOCUS-QUADRIFASCIATUS - PHOTOPERIOD, TEMPERATURE, ONTOGENY AND GEOGRAPHIC VARIATION</v>
      </c>
      <c r="G2849" s="0" t="str">
        <f aca="false">VLOOKUP($D2849,metadata!$B$2:$S$500,4,0)</f>
        <v>10.1111/j.1365-3032.1978.tb00149.x</v>
      </c>
      <c r="H2849" s="0" t="str">
        <f aca="false">VLOOKUP($D2849,metadata!$B$2:$S$500,5,0)</f>
        <v>y-ask</v>
      </c>
      <c r="I2849" s="0" t="str">
        <f aca="false">VLOOKUP($D2849,metadata!$B$2:$S$500,6,0)</f>
        <v>a</v>
      </c>
      <c r="J2849" s="0" t="str">
        <f aca="false">VLOOKUP($D2849,metadata!$B$2:$S$500,7,0)</f>
        <v>i</v>
      </c>
      <c r="K2849" s="0" t="n">
        <f aca="false">VLOOKUP($D2849,metadata!$B$2:$S$500,8,0)</f>
        <v>15</v>
      </c>
      <c r="L2849" s="0" t="n">
        <f aca="false">VLOOKUP($D2849,metadata!$B$2:$S$500,9,0)</f>
        <v>12</v>
      </c>
      <c r="M2849" s="0" t="str">
        <f aca="false">VLOOKUP($D2849,metadata!$B$2:$S$500,10,0)</f>
        <v/>
      </c>
      <c r="N2849" s="0" t="str">
        <f aca="false">VLOOKUP($D2849,metadata!$B$2:$S$500,11,0)</f>
        <v>Peripsocus quadrifasciatus</v>
      </c>
      <c r="O2849" s="0" t="str">
        <f aca="false">VLOOKUP($D2849,metadata!$B$2:$S$500,12,0)</f>
        <v>psocoptera</v>
      </c>
      <c r="P2849" s="0" t="str">
        <f aca="false">VLOOKUP($D2849,metadata!$B$2:$S$500,13,0)</f>
        <v>Holly_springs</v>
      </c>
      <c r="Q2849" s="0" t="n">
        <f aca="false">VLOOKUP($D2849,metadata!$B$2:$S$500,14,0)</f>
        <v>34.8</v>
      </c>
      <c r="R2849" s="0" t="n">
        <f aca="false">VLOOKUP($D2849,metadata!$B$2:$S$500,15,0)</f>
        <v>-89.446389</v>
      </c>
      <c r="S2849" s="0" t="str">
        <f aca="false">VLOOKUP($D2849,metadata!$B$2:$S$500,16,0)</f>
        <v/>
      </c>
      <c r="T2849" s="0" t="n">
        <f aca="false">VLOOKUP($D2849,metadata!$B$2:$S$500,17,0)</f>
        <v>151</v>
      </c>
      <c r="U2849" s="0" t="str">
        <f aca="false">VLOOKUP($D2849,metadata!$B$2:$S$500,18,0)</f>
        <v/>
      </c>
      <c r="V2849" s="0" t="str">
        <f aca="false">VLOOKUP($D2849,metadata!$B$2:$Z$500,19,0)</f>
        <v/>
      </c>
      <c r="W2849" s="0" t="str">
        <f aca="false">VLOOKUP($D2849,metadata!$B$2:$Z$500,20,0)</f>
        <v/>
      </c>
      <c r="X2849" s="0" t="str">
        <f aca="false">VLOOKUP($D2849,metadata!$B$2:$Z$500,21,0)</f>
        <v/>
      </c>
      <c r="Y2849" s="0" t="str">
        <f aca="false">VLOOKUP($D2849,metadata!$B$2:$Z$500,22,0)</f>
        <v/>
      </c>
      <c r="Z2849" s="0" t="str">
        <f aca="false">VLOOKUP($D2849,metadata!$B$2:$Z$500,23,0)</f>
        <v/>
      </c>
      <c r="AA2849" s="0" t="str">
        <f aca="false">VLOOKUP($D2849,metadata!$B$2:$Z$500,24,0)</f>
        <v/>
      </c>
      <c r="AB2849" s="0" t="str">
        <f aca="false">VLOOKUP($D2849,metadata!$B$2:$Z$500,25,0)</f>
        <v/>
      </c>
      <c r="AF2849" s="0" t="str">
        <f aca="false">IF(AE2849="",V2849,AE2849)</f>
        <v/>
      </c>
    </row>
    <row r="2850" customFormat="false" ht="13.8" hidden="true" customHeight="false" outlineLevel="0" collapsed="false">
      <c r="C2850" s="0" t="n">
        <v>2860</v>
      </c>
      <c r="D2850" s="3" t="str">
        <f aca="false">VLOOKUP(C2850,$A$1:$B$500,2)</f>
        <v>62-Holly_springs</v>
      </c>
      <c r="E2850" s="0" t="str">
        <f aca="false">VLOOKUP($D2850,metadata!$B$2:$S$500,2,0)</f>
        <v>EERTMOED, GE</v>
      </c>
      <c r="F2850" s="0" t="str">
        <f aca="false">VLOOKUP($D2850,metadata!$B$2:$S$500,3,0)</f>
        <v>EMBRYONIC DIAPAUSE IN PSOCID, PERIPSOCUS-QUADRIFASCIATUS - PHOTOPERIOD, TEMPERATURE, ONTOGENY AND GEOGRAPHIC VARIATION</v>
      </c>
      <c r="G2850" s="0" t="str">
        <f aca="false">VLOOKUP($D2850,metadata!$B$2:$S$500,4,0)</f>
        <v>10.1111/j.1365-3032.1978.tb00149.x</v>
      </c>
      <c r="H2850" s="0" t="str">
        <f aca="false">VLOOKUP($D2850,metadata!$B$2:$S$500,5,0)</f>
        <v>y-ask</v>
      </c>
      <c r="I2850" s="0" t="str">
        <f aca="false">VLOOKUP($D2850,metadata!$B$2:$S$500,6,0)</f>
        <v>a</v>
      </c>
      <c r="J2850" s="0" t="str">
        <f aca="false">VLOOKUP($D2850,metadata!$B$2:$S$500,7,0)</f>
        <v>i</v>
      </c>
      <c r="K2850" s="0" t="n">
        <f aca="false">VLOOKUP($D2850,metadata!$B$2:$S$500,8,0)</f>
        <v>15</v>
      </c>
      <c r="L2850" s="0" t="n">
        <f aca="false">VLOOKUP($D2850,metadata!$B$2:$S$500,9,0)</f>
        <v>12</v>
      </c>
      <c r="M2850" s="0" t="str">
        <f aca="false">VLOOKUP($D2850,metadata!$B$2:$S$500,10,0)</f>
        <v/>
      </c>
      <c r="N2850" s="0" t="str">
        <f aca="false">VLOOKUP($D2850,metadata!$B$2:$S$500,11,0)</f>
        <v>Peripsocus quadrifasciatus</v>
      </c>
      <c r="O2850" s="0" t="str">
        <f aca="false">VLOOKUP($D2850,metadata!$B$2:$S$500,12,0)</f>
        <v>psocoptera</v>
      </c>
      <c r="P2850" s="0" t="str">
        <f aca="false">VLOOKUP($D2850,metadata!$B$2:$S$500,13,0)</f>
        <v>Holly_springs</v>
      </c>
      <c r="Q2850" s="0" t="n">
        <f aca="false">VLOOKUP($D2850,metadata!$B$2:$S$500,14,0)</f>
        <v>34.8</v>
      </c>
      <c r="R2850" s="0" t="n">
        <f aca="false">VLOOKUP($D2850,metadata!$B$2:$S$500,15,0)</f>
        <v>-89.446389</v>
      </c>
      <c r="S2850" s="0" t="str">
        <f aca="false">VLOOKUP($D2850,metadata!$B$2:$S$500,16,0)</f>
        <v/>
      </c>
      <c r="T2850" s="0" t="n">
        <f aca="false">VLOOKUP($D2850,metadata!$B$2:$S$500,17,0)</f>
        <v>151</v>
      </c>
      <c r="U2850" s="0" t="str">
        <f aca="false">VLOOKUP($D2850,metadata!$B$2:$S$500,18,0)</f>
        <v/>
      </c>
      <c r="V2850" s="0" t="str">
        <f aca="false">VLOOKUP($D2850,metadata!$B$2:$Z$500,19,0)</f>
        <v/>
      </c>
      <c r="W2850" s="0" t="str">
        <f aca="false">VLOOKUP($D2850,metadata!$B$2:$Z$500,20,0)</f>
        <v/>
      </c>
      <c r="X2850" s="0" t="str">
        <f aca="false">VLOOKUP($D2850,metadata!$B$2:$Z$500,21,0)</f>
        <v/>
      </c>
      <c r="Y2850" s="0" t="str">
        <f aca="false">VLOOKUP($D2850,metadata!$B$2:$Z$500,22,0)</f>
        <v/>
      </c>
      <c r="Z2850" s="0" t="str">
        <f aca="false">VLOOKUP($D2850,metadata!$B$2:$Z$500,23,0)</f>
        <v/>
      </c>
      <c r="AA2850" s="0" t="str">
        <f aca="false">VLOOKUP($D2850,metadata!$B$2:$Z$500,24,0)</f>
        <v/>
      </c>
      <c r="AB2850" s="0" t="str">
        <f aca="false">VLOOKUP($D2850,metadata!$B$2:$Z$500,25,0)</f>
        <v/>
      </c>
      <c r="AF2850" s="0" t="str">
        <f aca="false">IF(AE2850="",V2850,AE2850)</f>
        <v/>
      </c>
    </row>
    <row r="2851" customFormat="false" ht="13.8" hidden="true" customHeight="false" outlineLevel="0" collapsed="false">
      <c r="C2851" s="0" t="n">
        <v>2861</v>
      </c>
      <c r="D2851" s="3" t="str">
        <f aca="false">VLOOKUP(C2851,$A$1:$B$500,2)</f>
        <v>62-Ellijay</v>
      </c>
      <c r="E2851" s="0" t="str">
        <f aca="false">VLOOKUP($D2851,metadata!$B$2:$S$500,2,0)</f>
        <v>EERTMOED, GE</v>
      </c>
      <c r="F2851" s="0" t="str">
        <f aca="false">VLOOKUP($D2851,metadata!$B$2:$S$500,3,0)</f>
        <v>EMBRYONIC DIAPAUSE IN PSOCID, PERIPSOCUS-QUADRIFASCIATUS - PHOTOPERIOD, TEMPERATURE, ONTOGENY AND GEOGRAPHIC VARIATION</v>
      </c>
      <c r="G2851" s="0" t="str">
        <f aca="false">VLOOKUP($D2851,metadata!$B$2:$S$500,4,0)</f>
        <v>10.1111/j.1365-3032.1978.tb00149.x</v>
      </c>
      <c r="H2851" s="0" t="str">
        <f aca="false">VLOOKUP($D2851,metadata!$B$2:$S$500,5,0)</f>
        <v>y-ask</v>
      </c>
      <c r="I2851" s="0" t="str">
        <f aca="false">VLOOKUP($D2851,metadata!$B$2:$S$500,6,0)</f>
        <v>a</v>
      </c>
      <c r="J2851" s="0" t="str">
        <f aca="false">VLOOKUP($D2851,metadata!$B$2:$S$500,7,0)</f>
        <v>i</v>
      </c>
      <c r="K2851" s="0" t="n">
        <f aca="false">VLOOKUP($D2851,metadata!$B$2:$S$500,8,0)</f>
        <v>15</v>
      </c>
      <c r="L2851" s="0" t="n">
        <f aca="false">VLOOKUP($D2851,metadata!$B$2:$S$500,9,0)</f>
        <v>12</v>
      </c>
      <c r="M2851" s="0" t="str">
        <f aca="false">VLOOKUP($D2851,metadata!$B$2:$S$500,10,0)</f>
        <v/>
      </c>
      <c r="N2851" s="0" t="str">
        <f aca="false">VLOOKUP($D2851,metadata!$B$2:$S$500,11,0)</f>
        <v>Peripsocus quadrifasciatus</v>
      </c>
      <c r="O2851" s="0" t="str">
        <f aca="false">VLOOKUP($D2851,metadata!$B$2:$S$500,12,0)</f>
        <v>psocoptera</v>
      </c>
      <c r="P2851" s="0" t="str">
        <f aca="false">VLOOKUP($D2851,metadata!$B$2:$S$500,13,0)</f>
        <v>Ellijay</v>
      </c>
      <c r="Q2851" s="0" t="n">
        <f aca="false">VLOOKUP($D2851,metadata!$B$2:$S$500,14,0)</f>
        <v>43.7</v>
      </c>
      <c r="R2851" s="0" t="n">
        <f aca="false">VLOOKUP($D2851,metadata!$B$2:$S$500,15,0)</f>
        <v>-84.483611</v>
      </c>
      <c r="S2851" s="0" t="str">
        <f aca="false">VLOOKUP($D2851,metadata!$B$2:$S$500,16,0)</f>
        <v/>
      </c>
      <c r="T2851" s="0" t="n">
        <f aca="false">VLOOKUP($D2851,metadata!$B$2:$S$500,17,0)</f>
        <v>396</v>
      </c>
      <c r="U2851" s="0" t="str">
        <f aca="false">VLOOKUP($D2851,metadata!$B$2:$S$500,18,0)</f>
        <v/>
      </c>
      <c r="V2851" s="0" t="str">
        <f aca="false">VLOOKUP($D2851,metadata!$B$2:$Z$500,19,0)</f>
        <v/>
      </c>
      <c r="W2851" s="0" t="str">
        <f aca="false">VLOOKUP($D2851,metadata!$B$2:$Z$500,20,0)</f>
        <v/>
      </c>
      <c r="X2851" s="0" t="str">
        <f aca="false">VLOOKUP($D2851,metadata!$B$2:$Z$500,21,0)</f>
        <v/>
      </c>
      <c r="Y2851" s="0" t="str">
        <f aca="false">VLOOKUP($D2851,metadata!$B$2:$Z$500,22,0)</f>
        <v/>
      </c>
      <c r="Z2851" s="0" t="str">
        <f aca="false">VLOOKUP($D2851,metadata!$B$2:$Z$500,23,0)</f>
        <v/>
      </c>
      <c r="AA2851" s="0" t="str">
        <f aca="false">VLOOKUP($D2851,metadata!$B$2:$Z$500,24,0)</f>
        <v/>
      </c>
      <c r="AB2851" s="0" t="str">
        <f aca="false">VLOOKUP($D2851,metadata!$B$2:$Z$500,25,0)</f>
        <v/>
      </c>
      <c r="AF2851" s="0" t="str">
        <f aca="false">IF(AE2851="",V2851,AE2851)</f>
        <v/>
      </c>
    </row>
    <row r="2852" customFormat="false" ht="13.8" hidden="true" customHeight="false" outlineLevel="0" collapsed="false">
      <c r="C2852" s="0" t="n">
        <v>2862</v>
      </c>
      <c r="D2852" s="3" t="str">
        <f aca="false">VLOOKUP(C2852,$A$1:$B$500,2)</f>
        <v>62-Ellijay</v>
      </c>
      <c r="E2852" s="0" t="str">
        <f aca="false">VLOOKUP($D2852,metadata!$B$2:$S$500,2,0)</f>
        <v>EERTMOED, GE</v>
      </c>
      <c r="F2852" s="0" t="str">
        <f aca="false">VLOOKUP($D2852,metadata!$B$2:$S$500,3,0)</f>
        <v>EMBRYONIC DIAPAUSE IN PSOCID, PERIPSOCUS-QUADRIFASCIATUS - PHOTOPERIOD, TEMPERATURE, ONTOGENY AND GEOGRAPHIC VARIATION</v>
      </c>
      <c r="G2852" s="0" t="str">
        <f aca="false">VLOOKUP($D2852,metadata!$B$2:$S$500,4,0)</f>
        <v>10.1111/j.1365-3032.1978.tb00149.x</v>
      </c>
      <c r="H2852" s="0" t="str">
        <f aca="false">VLOOKUP($D2852,metadata!$B$2:$S$500,5,0)</f>
        <v>y-ask</v>
      </c>
      <c r="I2852" s="0" t="str">
        <f aca="false">VLOOKUP($D2852,metadata!$B$2:$S$500,6,0)</f>
        <v>a</v>
      </c>
      <c r="J2852" s="0" t="str">
        <f aca="false">VLOOKUP($D2852,metadata!$B$2:$S$500,7,0)</f>
        <v>i</v>
      </c>
      <c r="K2852" s="0" t="n">
        <f aca="false">VLOOKUP($D2852,metadata!$B$2:$S$500,8,0)</f>
        <v>15</v>
      </c>
      <c r="L2852" s="0" t="n">
        <f aca="false">VLOOKUP($D2852,metadata!$B$2:$S$500,9,0)</f>
        <v>12</v>
      </c>
      <c r="M2852" s="0" t="str">
        <f aca="false">VLOOKUP($D2852,metadata!$B$2:$S$500,10,0)</f>
        <v/>
      </c>
      <c r="N2852" s="0" t="str">
        <f aca="false">VLOOKUP($D2852,metadata!$B$2:$S$500,11,0)</f>
        <v>Peripsocus quadrifasciatus</v>
      </c>
      <c r="O2852" s="0" t="str">
        <f aca="false">VLOOKUP($D2852,metadata!$B$2:$S$500,12,0)</f>
        <v>psocoptera</v>
      </c>
      <c r="P2852" s="0" t="str">
        <f aca="false">VLOOKUP($D2852,metadata!$B$2:$S$500,13,0)</f>
        <v>Ellijay</v>
      </c>
      <c r="Q2852" s="0" t="n">
        <f aca="false">VLOOKUP($D2852,metadata!$B$2:$S$500,14,0)</f>
        <v>43.7</v>
      </c>
      <c r="R2852" s="0" t="n">
        <f aca="false">VLOOKUP($D2852,metadata!$B$2:$S$500,15,0)</f>
        <v>-84.483611</v>
      </c>
      <c r="S2852" s="0" t="str">
        <f aca="false">VLOOKUP($D2852,metadata!$B$2:$S$500,16,0)</f>
        <v/>
      </c>
      <c r="T2852" s="0" t="n">
        <f aca="false">VLOOKUP($D2852,metadata!$B$2:$S$500,17,0)</f>
        <v>396</v>
      </c>
      <c r="U2852" s="0" t="str">
        <f aca="false">VLOOKUP($D2852,metadata!$B$2:$S$500,18,0)</f>
        <v/>
      </c>
      <c r="V2852" s="0" t="str">
        <f aca="false">VLOOKUP($D2852,metadata!$B$2:$Z$500,19,0)</f>
        <v/>
      </c>
      <c r="W2852" s="0" t="str">
        <f aca="false">VLOOKUP($D2852,metadata!$B$2:$Z$500,20,0)</f>
        <v/>
      </c>
      <c r="X2852" s="0" t="str">
        <f aca="false">VLOOKUP($D2852,metadata!$B$2:$Z$500,21,0)</f>
        <v/>
      </c>
      <c r="Y2852" s="0" t="str">
        <f aca="false">VLOOKUP($D2852,metadata!$B$2:$Z$500,22,0)</f>
        <v/>
      </c>
      <c r="Z2852" s="0" t="str">
        <f aca="false">VLOOKUP($D2852,metadata!$B$2:$Z$500,23,0)</f>
        <v/>
      </c>
      <c r="AA2852" s="0" t="str">
        <f aca="false">VLOOKUP($D2852,metadata!$B$2:$Z$500,24,0)</f>
        <v/>
      </c>
      <c r="AB2852" s="0" t="str">
        <f aca="false">VLOOKUP($D2852,metadata!$B$2:$Z$500,25,0)</f>
        <v/>
      </c>
      <c r="AF2852" s="0" t="str">
        <f aca="false">IF(AE2852="",V2852,AE2852)</f>
        <v/>
      </c>
    </row>
    <row r="2853" customFormat="false" ht="13.8" hidden="true" customHeight="false" outlineLevel="0" collapsed="false">
      <c r="C2853" s="0" t="n">
        <v>2863</v>
      </c>
      <c r="D2853" s="3" t="str">
        <f aca="false">VLOOKUP(C2853,$A$1:$B$500,2)</f>
        <v>62-Ellijay</v>
      </c>
      <c r="E2853" s="0" t="str">
        <f aca="false">VLOOKUP($D2853,metadata!$B$2:$S$500,2,0)</f>
        <v>EERTMOED, GE</v>
      </c>
      <c r="F2853" s="0" t="str">
        <f aca="false">VLOOKUP($D2853,metadata!$B$2:$S$500,3,0)</f>
        <v>EMBRYONIC DIAPAUSE IN PSOCID, PERIPSOCUS-QUADRIFASCIATUS - PHOTOPERIOD, TEMPERATURE, ONTOGENY AND GEOGRAPHIC VARIATION</v>
      </c>
      <c r="G2853" s="0" t="str">
        <f aca="false">VLOOKUP($D2853,metadata!$B$2:$S$500,4,0)</f>
        <v>10.1111/j.1365-3032.1978.tb00149.x</v>
      </c>
      <c r="H2853" s="0" t="str">
        <f aca="false">VLOOKUP($D2853,metadata!$B$2:$S$500,5,0)</f>
        <v>y-ask</v>
      </c>
      <c r="I2853" s="0" t="str">
        <f aca="false">VLOOKUP($D2853,metadata!$B$2:$S$500,6,0)</f>
        <v>a</v>
      </c>
      <c r="J2853" s="0" t="str">
        <f aca="false">VLOOKUP($D2853,metadata!$B$2:$S$500,7,0)</f>
        <v>i</v>
      </c>
      <c r="K2853" s="0" t="n">
        <f aca="false">VLOOKUP($D2853,metadata!$B$2:$S$500,8,0)</f>
        <v>15</v>
      </c>
      <c r="L2853" s="0" t="n">
        <f aca="false">VLOOKUP($D2853,metadata!$B$2:$S$500,9,0)</f>
        <v>12</v>
      </c>
      <c r="M2853" s="0" t="str">
        <f aca="false">VLOOKUP($D2853,metadata!$B$2:$S$500,10,0)</f>
        <v/>
      </c>
      <c r="N2853" s="0" t="str">
        <f aca="false">VLOOKUP($D2853,metadata!$B$2:$S$500,11,0)</f>
        <v>Peripsocus quadrifasciatus</v>
      </c>
      <c r="O2853" s="0" t="str">
        <f aca="false">VLOOKUP($D2853,metadata!$B$2:$S$500,12,0)</f>
        <v>psocoptera</v>
      </c>
      <c r="P2853" s="0" t="str">
        <f aca="false">VLOOKUP($D2853,metadata!$B$2:$S$500,13,0)</f>
        <v>Ellijay</v>
      </c>
      <c r="Q2853" s="0" t="n">
        <f aca="false">VLOOKUP($D2853,metadata!$B$2:$S$500,14,0)</f>
        <v>43.7</v>
      </c>
      <c r="R2853" s="0" t="n">
        <f aca="false">VLOOKUP($D2853,metadata!$B$2:$S$500,15,0)</f>
        <v>-84.483611</v>
      </c>
      <c r="S2853" s="0" t="str">
        <f aca="false">VLOOKUP($D2853,metadata!$B$2:$S$500,16,0)</f>
        <v/>
      </c>
      <c r="T2853" s="0" t="n">
        <f aca="false">VLOOKUP($D2853,metadata!$B$2:$S$500,17,0)</f>
        <v>396</v>
      </c>
      <c r="U2853" s="0" t="str">
        <f aca="false">VLOOKUP($D2853,metadata!$B$2:$S$500,18,0)</f>
        <v/>
      </c>
      <c r="V2853" s="0" t="str">
        <f aca="false">VLOOKUP($D2853,metadata!$B$2:$Z$500,19,0)</f>
        <v/>
      </c>
      <c r="W2853" s="0" t="str">
        <f aca="false">VLOOKUP($D2853,metadata!$B$2:$Z$500,20,0)</f>
        <v/>
      </c>
      <c r="X2853" s="0" t="str">
        <f aca="false">VLOOKUP($D2853,metadata!$B$2:$Z$500,21,0)</f>
        <v/>
      </c>
      <c r="Y2853" s="0" t="str">
        <f aca="false">VLOOKUP($D2853,metadata!$B$2:$Z$500,22,0)</f>
        <v/>
      </c>
      <c r="Z2853" s="0" t="str">
        <f aca="false">VLOOKUP($D2853,metadata!$B$2:$Z$500,23,0)</f>
        <v/>
      </c>
      <c r="AA2853" s="0" t="str">
        <f aca="false">VLOOKUP($D2853,metadata!$B$2:$Z$500,24,0)</f>
        <v/>
      </c>
      <c r="AB2853" s="0" t="str">
        <f aca="false">VLOOKUP($D2853,metadata!$B$2:$Z$500,25,0)</f>
        <v/>
      </c>
      <c r="AF2853" s="0" t="str">
        <f aca="false">IF(AE2853="",V2853,AE2853)</f>
        <v/>
      </c>
    </row>
    <row r="2854" customFormat="false" ht="13.8" hidden="true" customHeight="false" outlineLevel="0" collapsed="false">
      <c r="C2854" s="0" t="n">
        <v>2864</v>
      </c>
      <c r="D2854" s="3" t="str">
        <f aca="false">VLOOKUP(C2854,$A$1:$B$500,2)</f>
        <v>62-Ellijay</v>
      </c>
      <c r="E2854" s="0" t="str">
        <f aca="false">VLOOKUP($D2854,metadata!$B$2:$S$500,2,0)</f>
        <v>EERTMOED, GE</v>
      </c>
      <c r="F2854" s="0" t="str">
        <f aca="false">VLOOKUP($D2854,metadata!$B$2:$S$500,3,0)</f>
        <v>EMBRYONIC DIAPAUSE IN PSOCID, PERIPSOCUS-QUADRIFASCIATUS - PHOTOPERIOD, TEMPERATURE, ONTOGENY AND GEOGRAPHIC VARIATION</v>
      </c>
      <c r="G2854" s="0" t="str">
        <f aca="false">VLOOKUP($D2854,metadata!$B$2:$S$500,4,0)</f>
        <v>10.1111/j.1365-3032.1978.tb00149.x</v>
      </c>
      <c r="H2854" s="0" t="str">
        <f aca="false">VLOOKUP($D2854,metadata!$B$2:$S$500,5,0)</f>
        <v>y-ask</v>
      </c>
      <c r="I2854" s="0" t="str">
        <f aca="false">VLOOKUP($D2854,metadata!$B$2:$S$500,6,0)</f>
        <v>a</v>
      </c>
      <c r="J2854" s="0" t="str">
        <f aca="false">VLOOKUP($D2854,metadata!$B$2:$S$500,7,0)</f>
        <v>i</v>
      </c>
      <c r="K2854" s="0" t="n">
        <f aca="false">VLOOKUP($D2854,metadata!$B$2:$S$500,8,0)</f>
        <v>15</v>
      </c>
      <c r="L2854" s="0" t="n">
        <f aca="false">VLOOKUP($D2854,metadata!$B$2:$S$500,9,0)</f>
        <v>12</v>
      </c>
      <c r="M2854" s="0" t="str">
        <f aca="false">VLOOKUP($D2854,metadata!$B$2:$S$500,10,0)</f>
        <v/>
      </c>
      <c r="N2854" s="0" t="str">
        <f aca="false">VLOOKUP($D2854,metadata!$B$2:$S$500,11,0)</f>
        <v>Peripsocus quadrifasciatus</v>
      </c>
      <c r="O2854" s="0" t="str">
        <f aca="false">VLOOKUP($D2854,metadata!$B$2:$S$500,12,0)</f>
        <v>psocoptera</v>
      </c>
      <c r="P2854" s="0" t="str">
        <f aca="false">VLOOKUP($D2854,metadata!$B$2:$S$500,13,0)</f>
        <v>Ellijay</v>
      </c>
      <c r="Q2854" s="0" t="n">
        <f aca="false">VLOOKUP($D2854,metadata!$B$2:$S$500,14,0)</f>
        <v>43.7</v>
      </c>
      <c r="R2854" s="0" t="n">
        <f aca="false">VLOOKUP($D2854,metadata!$B$2:$S$500,15,0)</f>
        <v>-84.483611</v>
      </c>
      <c r="S2854" s="0" t="str">
        <f aca="false">VLOOKUP($D2854,metadata!$B$2:$S$500,16,0)</f>
        <v/>
      </c>
      <c r="T2854" s="0" t="n">
        <f aca="false">VLOOKUP($D2854,metadata!$B$2:$S$500,17,0)</f>
        <v>396</v>
      </c>
      <c r="U2854" s="0" t="str">
        <f aca="false">VLOOKUP($D2854,metadata!$B$2:$S$500,18,0)</f>
        <v/>
      </c>
      <c r="V2854" s="0" t="str">
        <f aca="false">VLOOKUP($D2854,metadata!$B$2:$Z$500,19,0)</f>
        <v/>
      </c>
      <c r="W2854" s="0" t="str">
        <f aca="false">VLOOKUP($D2854,metadata!$B$2:$Z$500,20,0)</f>
        <v/>
      </c>
      <c r="X2854" s="0" t="str">
        <f aca="false">VLOOKUP($D2854,metadata!$B$2:$Z$500,21,0)</f>
        <v/>
      </c>
      <c r="Y2854" s="0" t="str">
        <f aca="false">VLOOKUP($D2854,metadata!$B$2:$Z$500,22,0)</f>
        <v/>
      </c>
      <c r="Z2854" s="0" t="str">
        <f aca="false">VLOOKUP($D2854,metadata!$B$2:$Z$500,23,0)</f>
        <v/>
      </c>
      <c r="AA2854" s="0" t="str">
        <f aca="false">VLOOKUP($D2854,metadata!$B$2:$Z$500,24,0)</f>
        <v/>
      </c>
      <c r="AB2854" s="0" t="str">
        <f aca="false">VLOOKUP($D2854,metadata!$B$2:$Z$500,25,0)</f>
        <v/>
      </c>
      <c r="AF2854" s="0" t="str">
        <f aca="false">IF(AE2854="",V2854,AE2854)</f>
        <v/>
      </c>
    </row>
    <row r="2855" customFormat="false" ht="13.8" hidden="true" customHeight="false" outlineLevel="0" collapsed="false">
      <c r="C2855" s="0" t="n">
        <v>2865</v>
      </c>
      <c r="D2855" s="3" t="str">
        <f aca="false">VLOOKUP(C2855,$A$1:$B$500,2)</f>
        <v>62-Ellijay</v>
      </c>
      <c r="E2855" s="0" t="str">
        <f aca="false">VLOOKUP($D2855,metadata!$B$2:$S$500,2,0)</f>
        <v>EERTMOED, GE</v>
      </c>
      <c r="F2855" s="0" t="str">
        <f aca="false">VLOOKUP($D2855,metadata!$B$2:$S$500,3,0)</f>
        <v>EMBRYONIC DIAPAUSE IN PSOCID, PERIPSOCUS-QUADRIFASCIATUS - PHOTOPERIOD, TEMPERATURE, ONTOGENY AND GEOGRAPHIC VARIATION</v>
      </c>
      <c r="G2855" s="0" t="str">
        <f aca="false">VLOOKUP($D2855,metadata!$B$2:$S$500,4,0)</f>
        <v>10.1111/j.1365-3032.1978.tb00149.x</v>
      </c>
      <c r="H2855" s="0" t="str">
        <f aca="false">VLOOKUP($D2855,metadata!$B$2:$S$500,5,0)</f>
        <v>y-ask</v>
      </c>
      <c r="I2855" s="0" t="str">
        <f aca="false">VLOOKUP($D2855,metadata!$B$2:$S$500,6,0)</f>
        <v>a</v>
      </c>
      <c r="J2855" s="0" t="str">
        <f aca="false">VLOOKUP($D2855,metadata!$B$2:$S$500,7,0)</f>
        <v>i</v>
      </c>
      <c r="K2855" s="0" t="n">
        <f aca="false">VLOOKUP($D2855,metadata!$B$2:$S$500,8,0)</f>
        <v>15</v>
      </c>
      <c r="L2855" s="0" t="n">
        <f aca="false">VLOOKUP($D2855,metadata!$B$2:$S$500,9,0)</f>
        <v>12</v>
      </c>
      <c r="M2855" s="0" t="str">
        <f aca="false">VLOOKUP($D2855,metadata!$B$2:$S$500,10,0)</f>
        <v/>
      </c>
      <c r="N2855" s="0" t="str">
        <f aca="false">VLOOKUP($D2855,metadata!$B$2:$S$500,11,0)</f>
        <v>Peripsocus quadrifasciatus</v>
      </c>
      <c r="O2855" s="0" t="str">
        <f aca="false">VLOOKUP($D2855,metadata!$B$2:$S$500,12,0)</f>
        <v>psocoptera</v>
      </c>
      <c r="P2855" s="0" t="str">
        <f aca="false">VLOOKUP($D2855,metadata!$B$2:$S$500,13,0)</f>
        <v>Ellijay</v>
      </c>
      <c r="Q2855" s="0" t="n">
        <f aca="false">VLOOKUP($D2855,metadata!$B$2:$S$500,14,0)</f>
        <v>43.7</v>
      </c>
      <c r="R2855" s="0" t="n">
        <f aca="false">VLOOKUP($D2855,metadata!$B$2:$S$500,15,0)</f>
        <v>-84.483611</v>
      </c>
      <c r="S2855" s="0" t="str">
        <f aca="false">VLOOKUP($D2855,metadata!$B$2:$S$500,16,0)</f>
        <v/>
      </c>
      <c r="T2855" s="0" t="n">
        <f aca="false">VLOOKUP($D2855,metadata!$B$2:$S$500,17,0)</f>
        <v>396</v>
      </c>
      <c r="U2855" s="0" t="str">
        <f aca="false">VLOOKUP($D2855,metadata!$B$2:$S$500,18,0)</f>
        <v/>
      </c>
      <c r="V2855" s="0" t="str">
        <f aca="false">VLOOKUP($D2855,metadata!$B$2:$Z$500,19,0)</f>
        <v/>
      </c>
      <c r="W2855" s="0" t="str">
        <f aca="false">VLOOKUP($D2855,metadata!$B$2:$Z$500,20,0)</f>
        <v/>
      </c>
      <c r="X2855" s="0" t="str">
        <f aca="false">VLOOKUP($D2855,metadata!$B$2:$Z$500,21,0)</f>
        <v/>
      </c>
      <c r="Y2855" s="0" t="str">
        <f aca="false">VLOOKUP($D2855,metadata!$B$2:$Z$500,22,0)</f>
        <v/>
      </c>
      <c r="Z2855" s="0" t="str">
        <f aca="false">VLOOKUP($D2855,metadata!$B$2:$Z$500,23,0)</f>
        <v/>
      </c>
      <c r="AA2855" s="0" t="str">
        <f aca="false">VLOOKUP($D2855,metadata!$B$2:$Z$500,24,0)</f>
        <v/>
      </c>
      <c r="AB2855" s="0" t="str">
        <f aca="false">VLOOKUP($D2855,metadata!$B$2:$Z$500,25,0)</f>
        <v/>
      </c>
      <c r="AF2855" s="0" t="str">
        <f aca="false">IF(AE2855="",V2855,AE2855)</f>
        <v/>
      </c>
    </row>
    <row r="2856" customFormat="false" ht="13.8" hidden="true" customHeight="false" outlineLevel="0" collapsed="false">
      <c r="C2856" s="0" t="n">
        <v>2866</v>
      </c>
      <c r="D2856" s="3" t="str">
        <f aca="false">VLOOKUP(C2856,$A$1:$B$500,2)</f>
        <v>62-Ellijay</v>
      </c>
      <c r="E2856" s="0" t="str">
        <f aca="false">VLOOKUP($D2856,metadata!$B$2:$S$500,2,0)</f>
        <v>EERTMOED, GE</v>
      </c>
      <c r="F2856" s="0" t="str">
        <f aca="false">VLOOKUP($D2856,metadata!$B$2:$S$500,3,0)</f>
        <v>EMBRYONIC DIAPAUSE IN PSOCID, PERIPSOCUS-QUADRIFASCIATUS - PHOTOPERIOD, TEMPERATURE, ONTOGENY AND GEOGRAPHIC VARIATION</v>
      </c>
      <c r="G2856" s="0" t="str">
        <f aca="false">VLOOKUP($D2856,metadata!$B$2:$S$500,4,0)</f>
        <v>10.1111/j.1365-3032.1978.tb00149.x</v>
      </c>
      <c r="H2856" s="0" t="str">
        <f aca="false">VLOOKUP($D2856,metadata!$B$2:$S$500,5,0)</f>
        <v>y-ask</v>
      </c>
      <c r="I2856" s="0" t="str">
        <f aca="false">VLOOKUP($D2856,metadata!$B$2:$S$500,6,0)</f>
        <v>a</v>
      </c>
      <c r="J2856" s="0" t="str">
        <f aca="false">VLOOKUP($D2856,metadata!$B$2:$S$500,7,0)</f>
        <v>i</v>
      </c>
      <c r="K2856" s="0" t="n">
        <f aca="false">VLOOKUP($D2856,metadata!$B$2:$S$500,8,0)</f>
        <v>15</v>
      </c>
      <c r="L2856" s="0" t="n">
        <f aca="false">VLOOKUP($D2856,metadata!$B$2:$S$500,9,0)</f>
        <v>12</v>
      </c>
      <c r="M2856" s="0" t="str">
        <f aca="false">VLOOKUP($D2856,metadata!$B$2:$S$500,10,0)</f>
        <v/>
      </c>
      <c r="N2856" s="0" t="str">
        <f aca="false">VLOOKUP($D2856,metadata!$B$2:$S$500,11,0)</f>
        <v>Peripsocus quadrifasciatus</v>
      </c>
      <c r="O2856" s="0" t="str">
        <f aca="false">VLOOKUP($D2856,metadata!$B$2:$S$500,12,0)</f>
        <v>psocoptera</v>
      </c>
      <c r="P2856" s="0" t="str">
        <f aca="false">VLOOKUP($D2856,metadata!$B$2:$S$500,13,0)</f>
        <v>Ellijay</v>
      </c>
      <c r="Q2856" s="0" t="n">
        <f aca="false">VLOOKUP($D2856,metadata!$B$2:$S$500,14,0)</f>
        <v>43.7</v>
      </c>
      <c r="R2856" s="0" t="n">
        <f aca="false">VLOOKUP($D2856,metadata!$B$2:$S$500,15,0)</f>
        <v>-84.483611</v>
      </c>
      <c r="S2856" s="0" t="str">
        <f aca="false">VLOOKUP($D2856,metadata!$B$2:$S$500,16,0)</f>
        <v/>
      </c>
      <c r="T2856" s="0" t="n">
        <f aca="false">VLOOKUP($D2856,metadata!$B$2:$S$500,17,0)</f>
        <v>396</v>
      </c>
      <c r="U2856" s="0" t="str">
        <f aca="false">VLOOKUP($D2856,metadata!$B$2:$S$500,18,0)</f>
        <v/>
      </c>
      <c r="V2856" s="0" t="str">
        <f aca="false">VLOOKUP($D2856,metadata!$B$2:$Z$500,19,0)</f>
        <v/>
      </c>
      <c r="W2856" s="0" t="str">
        <f aca="false">VLOOKUP($D2856,metadata!$B$2:$Z$500,20,0)</f>
        <v/>
      </c>
      <c r="X2856" s="0" t="str">
        <f aca="false">VLOOKUP($D2856,metadata!$B$2:$Z$500,21,0)</f>
        <v/>
      </c>
      <c r="Y2856" s="0" t="str">
        <f aca="false">VLOOKUP($D2856,metadata!$B$2:$Z$500,22,0)</f>
        <v/>
      </c>
      <c r="Z2856" s="0" t="str">
        <f aca="false">VLOOKUP($D2856,metadata!$B$2:$Z$500,23,0)</f>
        <v/>
      </c>
      <c r="AA2856" s="0" t="str">
        <f aca="false">VLOOKUP($D2856,metadata!$B$2:$Z$500,24,0)</f>
        <v/>
      </c>
      <c r="AB2856" s="0" t="str">
        <f aca="false">VLOOKUP($D2856,metadata!$B$2:$Z$500,25,0)</f>
        <v/>
      </c>
      <c r="AF2856" s="0" t="str">
        <f aca="false">IF(AE2856="",V2856,AE2856)</f>
        <v/>
      </c>
    </row>
    <row r="2857" customFormat="false" ht="13.8" hidden="true" customHeight="false" outlineLevel="0" collapsed="false">
      <c r="C2857" s="0" t="n">
        <v>2867</v>
      </c>
      <c r="D2857" s="3" t="str">
        <f aca="false">VLOOKUP(C2857,$A$1:$B$500,2)</f>
        <v>62-Ellijay</v>
      </c>
      <c r="E2857" s="0" t="str">
        <f aca="false">VLOOKUP($D2857,metadata!$B$2:$S$500,2,0)</f>
        <v>EERTMOED, GE</v>
      </c>
      <c r="F2857" s="0" t="str">
        <f aca="false">VLOOKUP($D2857,metadata!$B$2:$S$500,3,0)</f>
        <v>EMBRYONIC DIAPAUSE IN PSOCID, PERIPSOCUS-QUADRIFASCIATUS - PHOTOPERIOD, TEMPERATURE, ONTOGENY AND GEOGRAPHIC VARIATION</v>
      </c>
      <c r="G2857" s="0" t="str">
        <f aca="false">VLOOKUP($D2857,metadata!$B$2:$S$500,4,0)</f>
        <v>10.1111/j.1365-3032.1978.tb00149.x</v>
      </c>
      <c r="H2857" s="0" t="str">
        <f aca="false">VLOOKUP($D2857,metadata!$B$2:$S$500,5,0)</f>
        <v>y-ask</v>
      </c>
      <c r="I2857" s="0" t="str">
        <f aca="false">VLOOKUP($D2857,metadata!$B$2:$S$500,6,0)</f>
        <v>a</v>
      </c>
      <c r="J2857" s="0" t="str">
        <f aca="false">VLOOKUP($D2857,metadata!$B$2:$S$500,7,0)</f>
        <v>i</v>
      </c>
      <c r="K2857" s="0" t="n">
        <f aca="false">VLOOKUP($D2857,metadata!$B$2:$S$500,8,0)</f>
        <v>15</v>
      </c>
      <c r="L2857" s="0" t="n">
        <f aca="false">VLOOKUP($D2857,metadata!$B$2:$S$500,9,0)</f>
        <v>12</v>
      </c>
      <c r="M2857" s="0" t="str">
        <f aca="false">VLOOKUP($D2857,metadata!$B$2:$S$500,10,0)</f>
        <v/>
      </c>
      <c r="N2857" s="0" t="str">
        <f aca="false">VLOOKUP($D2857,metadata!$B$2:$S$500,11,0)</f>
        <v>Peripsocus quadrifasciatus</v>
      </c>
      <c r="O2857" s="0" t="str">
        <f aca="false">VLOOKUP($D2857,metadata!$B$2:$S$500,12,0)</f>
        <v>psocoptera</v>
      </c>
      <c r="P2857" s="0" t="str">
        <f aca="false">VLOOKUP($D2857,metadata!$B$2:$S$500,13,0)</f>
        <v>Ellijay</v>
      </c>
      <c r="Q2857" s="0" t="n">
        <f aca="false">VLOOKUP($D2857,metadata!$B$2:$S$500,14,0)</f>
        <v>43.7</v>
      </c>
      <c r="R2857" s="0" t="n">
        <f aca="false">VLOOKUP($D2857,metadata!$B$2:$S$500,15,0)</f>
        <v>-84.483611</v>
      </c>
      <c r="S2857" s="0" t="str">
        <f aca="false">VLOOKUP($D2857,metadata!$B$2:$S$500,16,0)</f>
        <v/>
      </c>
      <c r="T2857" s="0" t="n">
        <f aca="false">VLOOKUP($D2857,metadata!$B$2:$S$500,17,0)</f>
        <v>396</v>
      </c>
      <c r="U2857" s="0" t="str">
        <f aca="false">VLOOKUP($D2857,metadata!$B$2:$S$500,18,0)</f>
        <v/>
      </c>
      <c r="V2857" s="0" t="str">
        <f aca="false">VLOOKUP($D2857,metadata!$B$2:$Z$500,19,0)</f>
        <v/>
      </c>
      <c r="W2857" s="0" t="str">
        <f aca="false">VLOOKUP($D2857,metadata!$B$2:$Z$500,20,0)</f>
        <v/>
      </c>
      <c r="X2857" s="0" t="str">
        <f aca="false">VLOOKUP($D2857,metadata!$B$2:$Z$500,21,0)</f>
        <v/>
      </c>
      <c r="Y2857" s="0" t="str">
        <f aca="false">VLOOKUP($D2857,metadata!$B$2:$Z$500,22,0)</f>
        <v/>
      </c>
      <c r="Z2857" s="0" t="str">
        <f aca="false">VLOOKUP($D2857,metadata!$B$2:$Z$500,23,0)</f>
        <v/>
      </c>
      <c r="AA2857" s="0" t="str">
        <f aca="false">VLOOKUP($D2857,metadata!$B$2:$Z$500,24,0)</f>
        <v/>
      </c>
      <c r="AB2857" s="0" t="str">
        <f aca="false">VLOOKUP($D2857,metadata!$B$2:$Z$500,25,0)</f>
        <v/>
      </c>
      <c r="AF2857" s="0" t="str">
        <f aca="false">IF(AE2857="",V2857,AE2857)</f>
        <v/>
      </c>
    </row>
    <row r="2858" customFormat="false" ht="13.8" hidden="true" customHeight="false" outlineLevel="0" collapsed="false">
      <c r="C2858" s="0" t="n">
        <v>2868</v>
      </c>
      <c r="D2858" s="3" t="str">
        <f aca="false">VLOOKUP(C2858,$A$1:$B$500,2)</f>
        <v>62-Ellijay</v>
      </c>
      <c r="E2858" s="0" t="str">
        <f aca="false">VLOOKUP($D2858,metadata!$B$2:$S$500,2,0)</f>
        <v>EERTMOED, GE</v>
      </c>
      <c r="F2858" s="0" t="str">
        <f aca="false">VLOOKUP($D2858,metadata!$B$2:$S$500,3,0)</f>
        <v>EMBRYONIC DIAPAUSE IN PSOCID, PERIPSOCUS-QUADRIFASCIATUS - PHOTOPERIOD, TEMPERATURE, ONTOGENY AND GEOGRAPHIC VARIATION</v>
      </c>
      <c r="G2858" s="0" t="str">
        <f aca="false">VLOOKUP($D2858,metadata!$B$2:$S$500,4,0)</f>
        <v>10.1111/j.1365-3032.1978.tb00149.x</v>
      </c>
      <c r="H2858" s="0" t="str">
        <f aca="false">VLOOKUP($D2858,metadata!$B$2:$S$500,5,0)</f>
        <v>y-ask</v>
      </c>
      <c r="I2858" s="0" t="str">
        <f aca="false">VLOOKUP($D2858,metadata!$B$2:$S$500,6,0)</f>
        <v>a</v>
      </c>
      <c r="J2858" s="0" t="str">
        <f aca="false">VLOOKUP($D2858,metadata!$B$2:$S$500,7,0)</f>
        <v>i</v>
      </c>
      <c r="K2858" s="0" t="n">
        <f aca="false">VLOOKUP($D2858,metadata!$B$2:$S$500,8,0)</f>
        <v>15</v>
      </c>
      <c r="L2858" s="0" t="n">
        <f aca="false">VLOOKUP($D2858,metadata!$B$2:$S$500,9,0)</f>
        <v>12</v>
      </c>
      <c r="M2858" s="0" t="str">
        <f aca="false">VLOOKUP($D2858,metadata!$B$2:$S$500,10,0)</f>
        <v/>
      </c>
      <c r="N2858" s="0" t="str">
        <f aca="false">VLOOKUP($D2858,metadata!$B$2:$S$500,11,0)</f>
        <v>Peripsocus quadrifasciatus</v>
      </c>
      <c r="O2858" s="0" t="str">
        <f aca="false">VLOOKUP($D2858,metadata!$B$2:$S$500,12,0)</f>
        <v>psocoptera</v>
      </c>
      <c r="P2858" s="0" t="str">
        <f aca="false">VLOOKUP($D2858,metadata!$B$2:$S$500,13,0)</f>
        <v>Ellijay</v>
      </c>
      <c r="Q2858" s="0" t="n">
        <f aca="false">VLOOKUP($D2858,metadata!$B$2:$S$500,14,0)</f>
        <v>43.7</v>
      </c>
      <c r="R2858" s="0" t="n">
        <f aca="false">VLOOKUP($D2858,metadata!$B$2:$S$500,15,0)</f>
        <v>-84.483611</v>
      </c>
      <c r="S2858" s="0" t="str">
        <f aca="false">VLOOKUP($D2858,metadata!$B$2:$S$500,16,0)</f>
        <v/>
      </c>
      <c r="T2858" s="0" t="n">
        <f aca="false">VLOOKUP($D2858,metadata!$B$2:$S$500,17,0)</f>
        <v>396</v>
      </c>
      <c r="U2858" s="0" t="str">
        <f aca="false">VLOOKUP($D2858,metadata!$B$2:$S$500,18,0)</f>
        <v/>
      </c>
      <c r="V2858" s="0" t="str">
        <f aca="false">VLOOKUP($D2858,metadata!$B$2:$Z$500,19,0)</f>
        <v/>
      </c>
      <c r="W2858" s="0" t="str">
        <f aca="false">VLOOKUP($D2858,metadata!$B$2:$Z$500,20,0)</f>
        <v/>
      </c>
      <c r="X2858" s="0" t="str">
        <f aca="false">VLOOKUP($D2858,metadata!$B$2:$Z$500,21,0)</f>
        <v/>
      </c>
      <c r="Y2858" s="0" t="str">
        <f aca="false">VLOOKUP($D2858,metadata!$B$2:$Z$500,22,0)</f>
        <v/>
      </c>
      <c r="Z2858" s="0" t="str">
        <f aca="false">VLOOKUP($D2858,metadata!$B$2:$Z$500,23,0)</f>
        <v/>
      </c>
      <c r="AA2858" s="0" t="str">
        <f aca="false">VLOOKUP($D2858,metadata!$B$2:$Z$500,24,0)</f>
        <v/>
      </c>
      <c r="AB2858" s="0" t="str">
        <f aca="false">VLOOKUP($D2858,metadata!$B$2:$Z$500,25,0)</f>
        <v/>
      </c>
      <c r="AF2858" s="0" t="str">
        <f aca="false">IF(AE2858="",V2858,AE2858)</f>
        <v/>
      </c>
    </row>
    <row r="2859" customFormat="false" ht="13.8" hidden="true" customHeight="false" outlineLevel="0" collapsed="false">
      <c r="C2859" s="0" t="n">
        <v>2869</v>
      </c>
      <c r="D2859" s="3" t="str">
        <f aca="false">VLOOKUP(C2859,$A$1:$B$500,2)</f>
        <v>62-Ellijay</v>
      </c>
      <c r="E2859" s="0" t="str">
        <f aca="false">VLOOKUP($D2859,metadata!$B$2:$S$500,2,0)</f>
        <v>EERTMOED, GE</v>
      </c>
      <c r="F2859" s="0" t="str">
        <f aca="false">VLOOKUP($D2859,metadata!$B$2:$S$500,3,0)</f>
        <v>EMBRYONIC DIAPAUSE IN PSOCID, PERIPSOCUS-QUADRIFASCIATUS - PHOTOPERIOD, TEMPERATURE, ONTOGENY AND GEOGRAPHIC VARIATION</v>
      </c>
      <c r="G2859" s="0" t="str">
        <f aca="false">VLOOKUP($D2859,metadata!$B$2:$S$500,4,0)</f>
        <v>10.1111/j.1365-3032.1978.tb00149.x</v>
      </c>
      <c r="H2859" s="0" t="str">
        <f aca="false">VLOOKUP($D2859,metadata!$B$2:$S$500,5,0)</f>
        <v>y-ask</v>
      </c>
      <c r="I2859" s="0" t="str">
        <f aca="false">VLOOKUP($D2859,metadata!$B$2:$S$500,6,0)</f>
        <v>a</v>
      </c>
      <c r="J2859" s="0" t="str">
        <f aca="false">VLOOKUP($D2859,metadata!$B$2:$S$500,7,0)</f>
        <v>i</v>
      </c>
      <c r="K2859" s="0" t="n">
        <f aca="false">VLOOKUP($D2859,metadata!$B$2:$S$500,8,0)</f>
        <v>15</v>
      </c>
      <c r="L2859" s="0" t="n">
        <f aca="false">VLOOKUP($D2859,metadata!$B$2:$S$500,9,0)</f>
        <v>12</v>
      </c>
      <c r="M2859" s="0" t="str">
        <f aca="false">VLOOKUP($D2859,metadata!$B$2:$S$500,10,0)</f>
        <v/>
      </c>
      <c r="N2859" s="0" t="str">
        <f aca="false">VLOOKUP($D2859,metadata!$B$2:$S$500,11,0)</f>
        <v>Peripsocus quadrifasciatus</v>
      </c>
      <c r="O2859" s="0" t="str">
        <f aca="false">VLOOKUP($D2859,metadata!$B$2:$S$500,12,0)</f>
        <v>psocoptera</v>
      </c>
      <c r="P2859" s="0" t="str">
        <f aca="false">VLOOKUP($D2859,metadata!$B$2:$S$500,13,0)</f>
        <v>Ellijay</v>
      </c>
      <c r="Q2859" s="0" t="n">
        <f aca="false">VLOOKUP($D2859,metadata!$B$2:$S$500,14,0)</f>
        <v>43.7</v>
      </c>
      <c r="R2859" s="0" t="n">
        <f aca="false">VLOOKUP($D2859,metadata!$B$2:$S$500,15,0)</f>
        <v>-84.483611</v>
      </c>
      <c r="S2859" s="0" t="str">
        <f aca="false">VLOOKUP($D2859,metadata!$B$2:$S$500,16,0)</f>
        <v/>
      </c>
      <c r="T2859" s="0" t="n">
        <f aca="false">VLOOKUP($D2859,metadata!$B$2:$S$500,17,0)</f>
        <v>396</v>
      </c>
      <c r="U2859" s="0" t="str">
        <f aca="false">VLOOKUP($D2859,metadata!$B$2:$S$500,18,0)</f>
        <v/>
      </c>
      <c r="V2859" s="0" t="str">
        <f aca="false">VLOOKUP($D2859,metadata!$B$2:$Z$500,19,0)</f>
        <v/>
      </c>
      <c r="W2859" s="0" t="str">
        <f aca="false">VLOOKUP($D2859,metadata!$B$2:$Z$500,20,0)</f>
        <v/>
      </c>
      <c r="X2859" s="0" t="str">
        <f aca="false">VLOOKUP($D2859,metadata!$B$2:$Z$500,21,0)</f>
        <v/>
      </c>
      <c r="Y2859" s="0" t="str">
        <f aca="false">VLOOKUP($D2859,metadata!$B$2:$Z$500,22,0)</f>
        <v/>
      </c>
      <c r="Z2859" s="0" t="str">
        <f aca="false">VLOOKUP($D2859,metadata!$B$2:$Z$500,23,0)</f>
        <v/>
      </c>
      <c r="AA2859" s="0" t="str">
        <f aca="false">VLOOKUP($D2859,metadata!$B$2:$Z$500,24,0)</f>
        <v/>
      </c>
      <c r="AB2859" s="0" t="str">
        <f aca="false">VLOOKUP($D2859,metadata!$B$2:$Z$500,25,0)</f>
        <v/>
      </c>
      <c r="AF2859" s="0" t="str">
        <f aca="false">IF(AE2859="",V2859,AE2859)</f>
        <v/>
      </c>
    </row>
    <row r="2860" customFormat="false" ht="13.8" hidden="true" customHeight="false" outlineLevel="0" collapsed="false">
      <c r="C2860" s="0" t="n">
        <v>2870</v>
      </c>
      <c r="D2860" s="3" t="str">
        <f aca="false">VLOOKUP(C2860,$A$1:$B$500,2)</f>
        <v>62-Ellijay</v>
      </c>
      <c r="E2860" s="0" t="str">
        <f aca="false">VLOOKUP($D2860,metadata!$B$2:$S$500,2,0)</f>
        <v>EERTMOED, GE</v>
      </c>
      <c r="F2860" s="0" t="str">
        <f aca="false">VLOOKUP($D2860,metadata!$B$2:$S$500,3,0)</f>
        <v>EMBRYONIC DIAPAUSE IN PSOCID, PERIPSOCUS-QUADRIFASCIATUS - PHOTOPERIOD, TEMPERATURE, ONTOGENY AND GEOGRAPHIC VARIATION</v>
      </c>
      <c r="G2860" s="0" t="str">
        <f aca="false">VLOOKUP($D2860,metadata!$B$2:$S$500,4,0)</f>
        <v>10.1111/j.1365-3032.1978.tb00149.x</v>
      </c>
      <c r="H2860" s="0" t="str">
        <f aca="false">VLOOKUP($D2860,metadata!$B$2:$S$500,5,0)</f>
        <v>y-ask</v>
      </c>
      <c r="I2860" s="0" t="str">
        <f aca="false">VLOOKUP($D2860,metadata!$B$2:$S$500,6,0)</f>
        <v>a</v>
      </c>
      <c r="J2860" s="0" t="str">
        <f aca="false">VLOOKUP($D2860,metadata!$B$2:$S$500,7,0)</f>
        <v>i</v>
      </c>
      <c r="K2860" s="0" t="n">
        <f aca="false">VLOOKUP($D2860,metadata!$B$2:$S$500,8,0)</f>
        <v>15</v>
      </c>
      <c r="L2860" s="0" t="n">
        <f aca="false">VLOOKUP($D2860,metadata!$B$2:$S$500,9,0)</f>
        <v>12</v>
      </c>
      <c r="M2860" s="0" t="str">
        <f aca="false">VLOOKUP($D2860,metadata!$B$2:$S$500,10,0)</f>
        <v/>
      </c>
      <c r="N2860" s="0" t="str">
        <f aca="false">VLOOKUP($D2860,metadata!$B$2:$S$500,11,0)</f>
        <v>Peripsocus quadrifasciatus</v>
      </c>
      <c r="O2860" s="0" t="str">
        <f aca="false">VLOOKUP($D2860,metadata!$B$2:$S$500,12,0)</f>
        <v>psocoptera</v>
      </c>
      <c r="P2860" s="0" t="str">
        <f aca="false">VLOOKUP($D2860,metadata!$B$2:$S$500,13,0)</f>
        <v>Ellijay</v>
      </c>
      <c r="Q2860" s="0" t="n">
        <f aca="false">VLOOKUP($D2860,metadata!$B$2:$S$500,14,0)</f>
        <v>43.7</v>
      </c>
      <c r="R2860" s="0" t="n">
        <f aca="false">VLOOKUP($D2860,metadata!$B$2:$S$500,15,0)</f>
        <v>-84.483611</v>
      </c>
      <c r="S2860" s="0" t="str">
        <f aca="false">VLOOKUP($D2860,metadata!$B$2:$S$500,16,0)</f>
        <v/>
      </c>
      <c r="T2860" s="0" t="n">
        <f aca="false">VLOOKUP($D2860,metadata!$B$2:$S$500,17,0)</f>
        <v>396</v>
      </c>
      <c r="U2860" s="0" t="str">
        <f aca="false">VLOOKUP($D2860,metadata!$B$2:$S$500,18,0)</f>
        <v/>
      </c>
      <c r="V2860" s="0" t="str">
        <f aca="false">VLOOKUP($D2860,metadata!$B$2:$Z$500,19,0)</f>
        <v/>
      </c>
      <c r="W2860" s="0" t="str">
        <f aca="false">VLOOKUP($D2860,metadata!$B$2:$Z$500,20,0)</f>
        <v/>
      </c>
      <c r="X2860" s="0" t="str">
        <f aca="false">VLOOKUP($D2860,metadata!$B$2:$Z$500,21,0)</f>
        <v/>
      </c>
      <c r="Y2860" s="0" t="str">
        <f aca="false">VLOOKUP($D2860,metadata!$B$2:$Z$500,22,0)</f>
        <v/>
      </c>
      <c r="Z2860" s="0" t="str">
        <f aca="false">VLOOKUP($D2860,metadata!$B$2:$Z$500,23,0)</f>
        <v/>
      </c>
      <c r="AA2860" s="0" t="str">
        <f aca="false">VLOOKUP($D2860,metadata!$B$2:$Z$500,24,0)</f>
        <v/>
      </c>
      <c r="AB2860" s="0" t="str">
        <f aca="false">VLOOKUP($D2860,metadata!$B$2:$Z$500,25,0)</f>
        <v/>
      </c>
      <c r="AF2860" s="0" t="str">
        <f aca="false">IF(AE2860="",V2860,AE2860)</f>
        <v/>
      </c>
    </row>
    <row r="2861" customFormat="false" ht="13.8" hidden="true" customHeight="false" outlineLevel="0" collapsed="false">
      <c r="C2861" s="0" t="n">
        <v>2871</v>
      </c>
      <c r="D2861" s="3" t="str">
        <f aca="false">VLOOKUP(C2861,$A$1:$B$500,2)</f>
        <v>62-Ellijay</v>
      </c>
      <c r="E2861" s="0" t="str">
        <f aca="false">VLOOKUP($D2861,metadata!$B$2:$S$500,2,0)</f>
        <v>EERTMOED, GE</v>
      </c>
      <c r="F2861" s="0" t="str">
        <f aca="false">VLOOKUP($D2861,metadata!$B$2:$S$500,3,0)</f>
        <v>EMBRYONIC DIAPAUSE IN PSOCID, PERIPSOCUS-QUADRIFASCIATUS - PHOTOPERIOD, TEMPERATURE, ONTOGENY AND GEOGRAPHIC VARIATION</v>
      </c>
      <c r="G2861" s="0" t="str">
        <f aca="false">VLOOKUP($D2861,metadata!$B$2:$S$500,4,0)</f>
        <v>10.1111/j.1365-3032.1978.tb00149.x</v>
      </c>
      <c r="H2861" s="0" t="str">
        <f aca="false">VLOOKUP($D2861,metadata!$B$2:$S$500,5,0)</f>
        <v>y-ask</v>
      </c>
      <c r="I2861" s="0" t="str">
        <f aca="false">VLOOKUP($D2861,metadata!$B$2:$S$500,6,0)</f>
        <v>a</v>
      </c>
      <c r="J2861" s="0" t="str">
        <f aca="false">VLOOKUP($D2861,metadata!$B$2:$S$500,7,0)</f>
        <v>i</v>
      </c>
      <c r="K2861" s="0" t="n">
        <f aca="false">VLOOKUP($D2861,metadata!$B$2:$S$500,8,0)</f>
        <v>15</v>
      </c>
      <c r="L2861" s="0" t="n">
        <f aca="false">VLOOKUP($D2861,metadata!$B$2:$S$500,9,0)</f>
        <v>12</v>
      </c>
      <c r="M2861" s="0" t="str">
        <f aca="false">VLOOKUP($D2861,metadata!$B$2:$S$500,10,0)</f>
        <v/>
      </c>
      <c r="N2861" s="0" t="str">
        <f aca="false">VLOOKUP($D2861,metadata!$B$2:$S$500,11,0)</f>
        <v>Peripsocus quadrifasciatus</v>
      </c>
      <c r="O2861" s="0" t="str">
        <f aca="false">VLOOKUP($D2861,metadata!$B$2:$S$500,12,0)</f>
        <v>psocoptera</v>
      </c>
      <c r="P2861" s="0" t="str">
        <f aca="false">VLOOKUP($D2861,metadata!$B$2:$S$500,13,0)</f>
        <v>Ellijay</v>
      </c>
      <c r="Q2861" s="0" t="n">
        <f aca="false">VLOOKUP($D2861,metadata!$B$2:$S$500,14,0)</f>
        <v>43.7</v>
      </c>
      <c r="R2861" s="0" t="n">
        <f aca="false">VLOOKUP($D2861,metadata!$B$2:$S$500,15,0)</f>
        <v>-84.483611</v>
      </c>
      <c r="S2861" s="0" t="str">
        <f aca="false">VLOOKUP($D2861,metadata!$B$2:$S$500,16,0)</f>
        <v/>
      </c>
      <c r="T2861" s="0" t="n">
        <f aca="false">VLOOKUP($D2861,metadata!$B$2:$S$500,17,0)</f>
        <v>396</v>
      </c>
      <c r="U2861" s="0" t="str">
        <f aca="false">VLOOKUP($D2861,metadata!$B$2:$S$500,18,0)</f>
        <v/>
      </c>
      <c r="V2861" s="0" t="str">
        <f aca="false">VLOOKUP($D2861,metadata!$B$2:$Z$500,19,0)</f>
        <v/>
      </c>
      <c r="W2861" s="0" t="str">
        <f aca="false">VLOOKUP($D2861,metadata!$B$2:$Z$500,20,0)</f>
        <v/>
      </c>
      <c r="X2861" s="0" t="str">
        <f aca="false">VLOOKUP($D2861,metadata!$B$2:$Z$500,21,0)</f>
        <v/>
      </c>
      <c r="Y2861" s="0" t="str">
        <f aca="false">VLOOKUP($D2861,metadata!$B$2:$Z$500,22,0)</f>
        <v/>
      </c>
      <c r="Z2861" s="0" t="str">
        <f aca="false">VLOOKUP($D2861,metadata!$B$2:$Z$500,23,0)</f>
        <v/>
      </c>
      <c r="AA2861" s="0" t="str">
        <f aca="false">VLOOKUP($D2861,metadata!$B$2:$Z$500,24,0)</f>
        <v/>
      </c>
      <c r="AB2861" s="0" t="str">
        <f aca="false">VLOOKUP($D2861,metadata!$B$2:$Z$500,25,0)</f>
        <v/>
      </c>
      <c r="AF2861" s="0" t="str">
        <f aca="false">IF(AE2861="",V2861,AE2861)</f>
        <v/>
      </c>
    </row>
    <row r="2862" customFormat="false" ht="13.8" hidden="true" customHeight="false" outlineLevel="0" collapsed="false">
      <c r="C2862" s="0" t="n">
        <v>2872</v>
      </c>
      <c r="D2862" s="3" t="str">
        <f aca="false">VLOOKUP(C2862,$A$1:$B$500,2)</f>
        <v>62-Ellijay</v>
      </c>
      <c r="E2862" s="0" t="str">
        <f aca="false">VLOOKUP($D2862,metadata!$B$2:$S$500,2,0)</f>
        <v>EERTMOED, GE</v>
      </c>
      <c r="F2862" s="0" t="str">
        <f aca="false">VLOOKUP($D2862,metadata!$B$2:$S$500,3,0)</f>
        <v>EMBRYONIC DIAPAUSE IN PSOCID, PERIPSOCUS-QUADRIFASCIATUS - PHOTOPERIOD, TEMPERATURE, ONTOGENY AND GEOGRAPHIC VARIATION</v>
      </c>
      <c r="G2862" s="0" t="str">
        <f aca="false">VLOOKUP($D2862,metadata!$B$2:$S$500,4,0)</f>
        <v>10.1111/j.1365-3032.1978.tb00149.x</v>
      </c>
      <c r="H2862" s="0" t="str">
        <f aca="false">VLOOKUP($D2862,metadata!$B$2:$S$500,5,0)</f>
        <v>y-ask</v>
      </c>
      <c r="I2862" s="0" t="str">
        <f aca="false">VLOOKUP($D2862,metadata!$B$2:$S$500,6,0)</f>
        <v>a</v>
      </c>
      <c r="J2862" s="0" t="str">
        <f aca="false">VLOOKUP($D2862,metadata!$B$2:$S$500,7,0)</f>
        <v>i</v>
      </c>
      <c r="K2862" s="0" t="n">
        <f aca="false">VLOOKUP($D2862,metadata!$B$2:$S$500,8,0)</f>
        <v>15</v>
      </c>
      <c r="L2862" s="0" t="n">
        <f aca="false">VLOOKUP($D2862,metadata!$B$2:$S$500,9,0)</f>
        <v>12</v>
      </c>
      <c r="M2862" s="0" t="str">
        <f aca="false">VLOOKUP($D2862,metadata!$B$2:$S$500,10,0)</f>
        <v/>
      </c>
      <c r="N2862" s="0" t="str">
        <f aca="false">VLOOKUP($D2862,metadata!$B$2:$S$500,11,0)</f>
        <v>Peripsocus quadrifasciatus</v>
      </c>
      <c r="O2862" s="0" t="str">
        <f aca="false">VLOOKUP($D2862,metadata!$B$2:$S$500,12,0)</f>
        <v>psocoptera</v>
      </c>
      <c r="P2862" s="0" t="str">
        <f aca="false">VLOOKUP($D2862,metadata!$B$2:$S$500,13,0)</f>
        <v>Ellijay</v>
      </c>
      <c r="Q2862" s="0" t="n">
        <f aca="false">VLOOKUP($D2862,metadata!$B$2:$S$500,14,0)</f>
        <v>43.7</v>
      </c>
      <c r="R2862" s="0" t="n">
        <f aca="false">VLOOKUP($D2862,metadata!$B$2:$S$500,15,0)</f>
        <v>-84.483611</v>
      </c>
      <c r="S2862" s="0" t="str">
        <f aca="false">VLOOKUP($D2862,metadata!$B$2:$S$500,16,0)</f>
        <v/>
      </c>
      <c r="T2862" s="0" t="n">
        <f aca="false">VLOOKUP($D2862,metadata!$B$2:$S$500,17,0)</f>
        <v>396</v>
      </c>
      <c r="U2862" s="0" t="str">
        <f aca="false">VLOOKUP($D2862,metadata!$B$2:$S$500,18,0)</f>
        <v/>
      </c>
      <c r="V2862" s="0" t="str">
        <f aca="false">VLOOKUP($D2862,metadata!$B$2:$Z$500,19,0)</f>
        <v/>
      </c>
      <c r="W2862" s="0" t="str">
        <f aca="false">VLOOKUP($D2862,metadata!$B$2:$Z$500,20,0)</f>
        <v/>
      </c>
      <c r="X2862" s="0" t="str">
        <f aca="false">VLOOKUP($D2862,metadata!$B$2:$Z$500,21,0)</f>
        <v/>
      </c>
      <c r="Y2862" s="0" t="str">
        <f aca="false">VLOOKUP($D2862,metadata!$B$2:$Z$500,22,0)</f>
        <v/>
      </c>
      <c r="Z2862" s="0" t="str">
        <f aca="false">VLOOKUP($D2862,metadata!$B$2:$Z$500,23,0)</f>
        <v/>
      </c>
      <c r="AA2862" s="0" t="str">
        <f aca="false">VLOOKUP($D2862,metadata!$B$2:$Z$500,24,0)</f>
        <v/>
      </c>
      <c r="AB2862" s="0" t="str">
        <f aca="false">VLOOKUP($D2862,metadata!$B$2:$Z$500,25,0)</f>
        <v/>
      </c>
      <c r="AF2862" s="0" t="str">
        <f aca="false">IF(AE2862="",V2862,AE2862)</f>
        <v/>
      </c>
    </row>
    <row r="2863" customFormat="false" ht="13.8" hidden="true" customHeight="false" outlineLevel="0" collapsed="false">
      <c r="C2863" s="0" t="n">
        <v>2873</v>
      </c>
      <c r="D2863" s="3" t="str">
        <f aca="false">VLOOKUP(C2863,$A$1:$B$500,2)</f>
        <v>62-Korsciusko</v>
      </c>
      <c r="E2863" s="0" t="str">
        <f aca="false">VLOOKUP($D2863,metadata!$B$2:$S$500,2,0)</f>
        <v>EERTMOED, GE</v>
      </c>
      <c r="F2863" s="0" t="str">
        <f aca="false">VLOOKUP($D2863,metadata!$B$2:$S$500,3,0)</f>
        <v>EMBRYONIC DIAPAUSE IN PSOCID, PERIPSOCUS-QUADRIFASCIATUS - PHOTOPERIOD, TEMPERATURE, ONTOGENY AND GEOGRAPHIC VARIATION</v>
      </c>
      <c r="G2863" s="0" t="str">
        <f aca="false">VLOOKUP($D2863,metadata!$B$2:$S$500,4,0)</f>
        <v>10.1111/j.1365-3032.1978.tb00149.x</v>
      </c>
      <c r="H2863" s="0" t="str">
        <f aca="false">VLOOKUP($D2863,metadata!$B$2:$S$500,5,0)</f>
        <v>y-ask</v>
      </c>
      <c r="I2863" s="0" t="str">
        <f aca="false">VLOOKUP($D2863,metadata!$B$2:$S$500,6,0)</f>
        <v>a</v>
      </c>
      <c r="J2863" s="0" t="str">
        <f aca="false">VLOOKUP($D2863,metadata!$B$2:$S$500,7,0)</f>
        <v>i</v>
      </c>
      <c r="K2863" s="0" t="n">
        <f aca="false">VLOOKUP($D2863,metadata!$B$2:$S$500,8,0)</f>
        <v>15</v>
      </c>
      <c r="L2863" s="0" t="n">
        <f aca="false">VLOOKUP($D2863,metadata!$B$2:$S$500,9,0)</f>
        <v>12</v>
      </c>
      <c r="M2863" s="0" t="str">
        <f aca="false">VLOOKUP($D2863,metadata!$B$2:$S$500,10,0)</f>
        <v/>
      </c>
      <c r="N2863" s="0" t="str">
        <f aca="false">VLOOKUP($D2863,metadata!$B$2:$S$500,11,0)</f>
        <v>Peripsocus quadrifasciatus</v>
      </c>
      <c r="O2863" s="0" t="str">
        <f aca="false">VLOOKUP($D2863,metadata!$B$2:$S$500,12,0)</f>
        <v>psocoptera</v>
      </c>
      <c r="P2863" s="0" t="str">
        <f aca="false">VLOOKUP($D2863,metadata!$B$2:$S$500,13,0)</f>
        <v>Korsciusko</v>
      </c>
      <c r="Q2863" s="0" t="n">
        <f aca="false">VLOOKUP($D2863,metadata!$B$2:$S$500,14,0)</f>
        <v>33.05</v>
      </c>
      <c r="R2863" s="0" t="str">
        <f aca="false">VLOOKUP($D2863,metadata!$B$2:$S$500,15,0)</f>
        <v>-89.5875°</v>
      </c>
      <c r="S2863" s="0" t="str">
        <f aca="false">VLOOKUP($D2863,metadata!$B$2:$S$500,16,0)</f>
        <v/>
      </c>
      <c r="T2863" s="0" t="n">
        <f aca="false">VLOOKUP($D2863,metadata!$B$2:$S$500,17,0)</f>
        <v>143</v>
      </c>
      <c r="U2863" s="0" t="str">
        <f aca="false">VLOOKUP($D2863,metadata!$B$2:$S$500,18,0)</f>
        <v/>
      </c>
      <c r="V2863" s="0" t="str">
        <f aca="false">VLOOKUP($D2863,metadata!$B$2:$Z$500,19,0)</f>
        <v/>
      </c>
      <c r="W2863" s="0" t="str">
        <f aca="false">VLOOKUP($D2863,metadata!$B$2:$Z$500,20,0)</f>
        <v/>
      </c>
      <c r="X2863" s="0" t="str">
        <f aca="false">VLOOKUP($D2863,metadata!$B$2:$Z$500,21,0)</f>
        <v/>
      </c>
      <c r="Y2863" s="0" t="str">
        <f aca="false">VLOOKUP($D2863,metadata!$B$2:$Z$500,22,0)</f>
        <v/>
      </c>
      <c r="Z2863" s="0" t="str">
        <f aca="false">VLOOKUP($D2863,metadata!$B$2:$Z$500,23,0)</f>
        <v/>
      </c>
      <c r="AA2863" s="0" t="str">
        <f aca="false">VLOOKUP($D2863,metadata!$B$2:$Z$500,24,0)</f>
        <v/>
      </c>
      <c r="AB2863" s="0" t="str">
        <f aca="false">VLOOKUP($D2863,metadata!$B$2:$Z$500,25,0)</f>
        <v/>
      </c>
      <c r="AF2863" s="0" t="str">
        <f aca="false">IF(AE2863="",V2863,AE2863)</f>
        <v/>
      </c>
    </row>
    <row r="2864" customFormat="false" ht="13.8" hidden="true" customHeight="false" outlineLevel="0" collapsed="false">
      <c r="C2864" s="0" t="n">
        <v>2874</v>
      </c>
      <c r="D2864" s="3" t="str">
        <f aca="false">VLOOKUP(C2864,$A$1:$B$500,2)</f>
        <v>62-Korsciusko</v>
      </c>
      <c r="E2864" s="0" t="str">
        <f aca="false">VLOOKUP($D2864,metadata!$B$2:$S$500,2,0)</f>
        <v>EERTMOED, GE</v>
      </c>
      <c r="F2864" s="0" t="str">
        <f aca="false">VLOOKUP($D2864,metadata!$B$2:$S$500,3,0)</f>
        <v>EMBRYONIC DIAPAUSE IN PSOCID, PERIPSOCUS-QUADRIFASCIATUS - PHOTOPERIOD, TEMPERATURE, ONTOGENY AND GEOGRAPHIC VARIATION</v>
      </c>
      <c r="G2864" s="0" t="str">
        <f aca="false">VLOOKUP($D2864,metadata!$B$2:$S$500,4,0)</f>
        <v>10.1111/j.1365-3032.1978.tb00149.x</v>
      </c>
      <c r="H2864" s="0" t="str">
        <f aca="false">VLOOKUP($D2864,metadata!$B$2:$S$500,5,0)</f>
        <v>y-ask</v>
      </c>
      <c r="I2864" s="0" t="str">
        <f aca="false">VLOOKUP($D2864,metadata!$B$2:$S$500,6,0)</f>
        <v>a</v>
      </c>
      <c r="J2864" s="0" t="str">
        <f aca="false">VLOOKUP($D2864,metadata!$B$2:$S$500,7,0)</f>
        <v>i</v>
      </c>
      <c r="K2864" s="0" t="n">
        <f aca="false">VLOOKUP($D2864,metadata!$B$2:$S$500,8,0)</f>
        <v>15</v>
      </c>
      <c r="L2864" s="0" t="n">
        <f aca="false">VLOOKUP($D2864,metadata!$B$2:$S$500,9,0)</f>
        <v>12</v>
      </c>
      <c r="M2864" s="0" t="str">
        <f aca="false">VLOOKUP($D2864,metadata!$B$2:$S$500,10,0)</f>
        <v/>
      </c>
      <c r="N2864" s="0" t="str">
        <f aca="false">VLOOKUP($D2864,metadata!$B$2:$S$500,11,0)</f>
        <v>Peripsocus quadrifasciatus</v>
      </c>
      <c r="O2864" s="0" t="str">
        <f aca="false">VLOOKUP($D2864,metadata!$B$2:$S$500,12,0)</f>
        <v>psocoptera</v>
      </c>
      <c r="P2864" s="0" t="str">
        <f aca="false">VLOOKUP($D2864,metadata!$B$2:$S$500,13,0)</f>
        <v>Korsciusko</v>
      </c>
      <c r="Q2864" s="0" t="n">
        <f aca="false">VLOOKUP($D2864,metadata!$B$2:$S$500,14,0)</f>
        <v>33.05</v>
      </c>
      <c r="R2864" s="0" t="str">
        <f aca="false">VLOOKUP($D2864,metadata!$B$2:$S$500,15,0)</f>
        <v>-89.5875°</v>
      </c>
      <c r="S2864" s="0" t="str">
        <f aca="false">VLOOKUP($D2864,metadata!$B$2:$S$500,16,0)</f>
        <v/>
      </c>
      <c r="T2864" s="0" t="n">
        <f aca="false">VLOOKUP($D2864,metadata!$B$2:$S$500,17,0)</f>
        <v>143</v>
      </c>
      <c r="U2864" s="0" t="str">
        <f aca="false">VLOOKUP($D2864,metadata!$B$2:$S$500,18,0)</f>
        <v/>
      </c>
      <c r="V2864" s="0" t="str">
        <f aca="false">VLOOKUP($D2864,metadata!$B$2:$Z$500,19,0)</f>
        <v/>
      </c>
      <c r="W2864" s="0" t="str">
        <f aca="false">VLOOKUP($D2864,metadata!$B$2:$Z$500,20,0)</f>
        <v/>
      </c>
      <c r="X2864" s="0" t="str">
        <f aca="false">VLOOKUP($D2864,metadata!$B$2:$Z$500,21,0)</f>
        <v/>
      </c>
      <c r="Y2864" s="0" t="str">
        <f aca="false">VLOOKUP($D2864,metadata!$B$2:$Z$500,22,0)</f>
        <v/>
      </c>
      <c r="Z2864" s="0" t="str">
        <f aca="false">VLOOKUP($D2864,metadata!$B$2:$Z$500,23,0)</f>
        <v/>
      </c>
      <c r="AA2864" s="0" t="str">
        <f aca="false">VLOOKUP($D2864,metadata!$B$2:$Z$500,24,0)</f>
        <v/>
      </c>
      <c r="AB2864" s="0" t="str">
        <f aca="false">VLOOKUP($D2864,metadata!$B$2:$Z$500,25,0)</f>
        <v/>
      </c>
      <c r="AF2864" s="0" t="str">
        <f aca="false">IF(AE2864="",V2864,AE2864)</f>
        <v/>
      </c>
    </row>
    <row r="2865" customFormat="false" ht="13.8" hidden="true" customHeight="false" outlineLevel="0" collapsed="false">
      <c r="C2865" s="0" t="n">
        <v>2875</v>
      </c>
      <c r="D2865" s="3" t="str">
        <f aca="false">VLOOKUP(C2865,$A$1:$B$500,2)</f>
        <v>62-Korsciusko</v>
      </c>
      <c r="E2865" s="0" t="str">
        <f aca="false">VLOOKUP($D2865,metadata!$B$2:$S$500,2,0)</f>
        <v>EERTMOED, GE</v>
      </c>
      <c r="F2865" s="0" t="str">
        <f aca="false">VLOOKUP($D2865,metadata!$B$2:$S$500,3,0)</f>
        <v>EMBRYONIC DIAPAUSE IN PSOCID, PERIPSOCUS-QUADRIFASCIATUS - PHOTOPERIOD, TEMPERATURE, ONTOGENY AND GEOGRAPHIC VARIATION</v>
      </c>
      <c r="G2865" s="0" t="str">
        <f aca="false">VLOOKUP($D2865,metadata!$B$2:$S$500,4,0)</f>
        <v>10.1111/j.1365-3032.1978.tb00149.x</v>
      </c>
      <c r="H2865" s="0" t="str">
        <f aca="false">VLOOKUP($D2865,metadata!$B$2:$S$500,5,0)</f>
        <v>y-ask</v>
      </c>
      <c r="I2865" s="0" t="str">
        <f aca="false">VLOOKUP($D2865,metadata!$B$2:$S$500,6,0)</f>
        <v>a</v>
      </c>
      <c r="J2865" s="0" t="str">
        <f aca="false">VLOOKUP($D2865,metadata!$B$2:$S$500,7,0)</f>
        <v>i</v>
      </c>
      <c r="K2865" s="0" t="n">
        <f aca="false">VLOOKUP($D2865,metadata!$B$2:$S$500,8,0)</f>
        <v>15</v>
      </c>
      <c r="L2865" s="0" t="n">
        <f aca="false">VLOOKUP($D2865,metadata!$B$2:$S$500,9,0)</f>
        <v>12</v>
      </c>
      <c r="M2865" s="0" t="str">
        <f aca="false">VLOOKUP($D2865,metadata!$B$2:$S$500,10,0)</f>
        <v/>
      </c>
      <c r="N2865" s="0" t="str">
        <f aca="false">VLOOKUP($D2865,metadata!$B$2:$S$500,11,0)</f>
        <v>Peripsocus quadrifasciatus</v>
      </c>
      <c r="O2865" s="0" t="str">
        <f aca="false">VLOOKUP($D2865,metadata!$B$2:$S$500,12,0)</f>
        <v>psocoptera</v>
      </c>
      <c r="P2865" s="0" t="str">
        <f aca="false">VLOOKUP($D2865,metadata!$B$2:$S$500,13,0)</f>
        <v>Korsciusko</v>
      </c>
      <c r="Q2865" s="0" t="n">
        <f aca="false">VLOOKUP($D2865,metadata!$B$2:$S$500,14,0)</f>
        <v>33.05</v>
      </c>
      <c r="R2865" s="0" t="str">
        <f aca="false">VLOOKUP($D2865,metadata!$B$2:$S$500,15,0)</f>
        <v>-89.5875°</v>
      </c>
      <c r="S2865" s="0" t="str">
        <f aca="false">VLOOKUP($D2865,metadata!$B$2:$S$500,16,0)</f>
        <v/>
      </c>
      <c r="T2865" s="0" t="n">
        <f aca="false">VLOOKUP($D2865,metadata!$B$2:$S$500,17,0)</f>
        <v>143</v>
      </c>
      <c r="U2865" s="0" t="str">
        <f aca="false">VLOOKUP($D2865,metadata!$B$2:$S$500,18,0)</f>
        <v/>
      </c>
      <c r="V2865" s="0" t="str">
        <f aca="false">VLOOKUP($D2865,metadata!$B$2:$Z$500,19,0)</f>
        <v/>
      </c>
      <c r="W2865" s="0" t="str">
        <f aca="false">VLOOKUP($D2865,metadata!$B$2:$Z$500,20,0)</f>
        <v/>
      </c>
      <c r="X2865" s="0" t="str">
        <f aca="false">VLOOKUP($D2865,metadata!$B$2:$Z$500,21,0)</f>
        <v/>
      </c>
      <c r="Y2865" s="0" t="str">
        <f aca="false">VLOOKUP($D2865,metadata!$B$2:$Z$500,22,0)</f>
        <v/>
      </c>
      <c r="Z2865" s="0" t="str">
        <f aca="false">VLOOKUP($D2865,metadata!$B$2:$Z$500,23,0)</f>
        <v/>
      </c>
      <c r="AA2865" s="0" t="str">
        <f aca="false">VLOOKUP($D2865,metadata!$B$2:$Z$500,24,0)</f>
        <v/>
      </c>
      <c r="AB2865" s="0" t="str">
        <f aca="false">VLOOKUP($D2865,metadata!$B$2:$Z$500,25,0)</f>
        <v/>
      </c>
      <c r="AF2865" s="0" t="str">
        <f aca="false">IF(AE2865="",V2865,AE2865)</f>
        <v/>
      </c>
    </row>
    <row r="2866" customFormat="false" ht="13.8" hidden="true" customHeight="false" outlineLevel="0" collapsed="false">
      <c r="C2866" s="0" t="n">
        <v>2876</v>
      </c>
      <c r="D2866" s="3" t="str">
        <f aca="false">VLOOKUP(C2866,$A$1:$B$500,2)</f>
        <v>62-Korsciusko</v>
      </c>
      <c r="E2866" s="0" t="str">
        <f aca="false">VLOOKUP($D2866,metadata!$B$2:$S$500,2,0)</f>
        <v>EERTMOED, GE</v>
      </c>
      <c r="F2866" s="0" t="str">
        <f aca="false">VLOOKUP($D2866,metadata!$B$2:$S$500,3,0)</f>
        <v>EMBRYONIC DIAPAUSE IN PSOCID, PERIPSOCUS-QUADRIFASCIATUS - PHOTOPERIOD, TEMPERATURE, ONTOGENY AND GEOGRAPHIC VARIATION</v>
      </c>
      <c r="G2866" s="0" t="str">
        <f aca="false">VLOOKUP($D2866,metadata!$B$2:$S$500,4,0)</f>
        <v>10.1111/j.1365-3032.1978.tb00149.x</v>
      </c>
      <c r="H2866" s="0" t="str">
        <f aca="false">VLOOKUP($D2866,metadata!$B$2:$S$500,5,0)</f>
        <v>y-ask</v>
      </c>
      <c r="I2866" s="0" t="str">
        <f aca="false">VLOOKUP($D2866,metadata!$B$2:$S$500,6,0)</f>
        <v>a</v>
      </c>
      <c r="J2866" s="0" t="str">
        <f aca="false">VLOOKUP($D2866,metadata!$B$2:$S$500,7,0)</f>
        <v>i</v>
      </c>
      <c r="K2866" s="0" t="n">
        <f aca="false">VLOOKUP($D2866,metadata!$B$2:$S$500,8,0)</f>
        <v>15</v>
      </c>
      <c r="L2866" s="0" t="n">
        <f aca="false">VLOOKUP($D2866,metadata!$B$2:$S$500,9,0)</f>
        <v>12</v>
      </c>
      <c r="M2866" s="0" t="str">
        <f aca="false">VLOOKUP($D2866,metadata!$B$2:$S$500,10,0)</f>
        <v/>
      </c>
      <c r="N2866" s="0" t="str">
        <f aca="false">VLOOKUP($D2866,metadata!$B$2:$S$500,11,0)</f>
        <v>Peripsocus quadrifasciatus</v>
      </c>
      <c r="O2866" s="0" t="str">
        <f aca="false">VLOOKUP($D2866,metadata!$B$2:$S$500,12,0)</f>
        <v>psocoptera</v>
      </c>
      <c r="P2866" s="0" t="str">
        <f aca="false">VLOOKUP($D2866,metadata!$B$2:$S$500,13,0)</f>
        <v>Korsciusko</v>
      </c>
      <c r="Q2866" s="0" t="n">
        <f aca="false">VLOOKUP($D2866,metadata!$B$2:$S$500,14,0)</f>
        <v>33.05</v>
      </c>
      <c r="R2866" s="0" t="str">
        <f aca="false">VLOOKUP($D2866,metadata!$B$2:$S$500,15,0)</f>
        <v>-89.5875°</v>
      </c>
      <c r="S2866" s="0" t="str">
        <f aca="false">VLOOKUP($D2866,metadata!$B$2:$S$500,16,0)</f>
        <v/>
      </c>
      <c r="T2866" s="0" t="n">
        <f aca="false">VLOOKUP($D2866,metadata!$B$2:$S$500,17,0)</f>
        <v>143</v>
      </c>
      <c r="U2866" s="0" t="str">
        <f aca="false">VLOOKUP($D2866,metadata!$B$2:$S$500,18,0)</f>
        <v/>
      </c>
      <c r="V2866" s="0" t="str">
        <f aca="false">VLOOKUP($D2866,metadata!$B$2:$Z$500,19,0)</f>
        <v/>
      </c>
      <c r="W2866" s="0" t="str">
        <f aca="false">VLOOKUP($D2866,metadata!$B$2:$Z$500,20,0)</f>
        <v/>
      </c>
      <c r="X2866" s="0" t="str">
        <f aca="false">VLOOKUP($D2866,metadata!$B$2:$Z$500,21,0)</f>
        <v/>
      </c>
      <c r="Y2866" s="0" t="str">
        <f aca="false">VLOOKUP($D2866,metadata!$B$2:$Z$500,22,0)</f>
        <v/>
      </c>
      <c r="Z2866" s="0" t="str">
        <f aca="false">VLOOKUP($D2866,metadata!$B$2:$Z$500,23,0)</f>
        <v/>
      </c>
      <c r="AA2866" s="0" t="str">
        <f aca="false">VLOOKUP($D2866,metadata!$B$2:$Z$500,24,0)</f>
        <v/>
      </c>
      <c r="AB2866" s="0" t="str">
        <f aca="false">VLOOKUP($D2866,metadata!$B$2:$Z$500,25,0)</f>
        <v/>
      </c>
      <c r="AF2866" s="0" t="str">
        <f aca="false">IF(AE2866="",V2866,AE2866)</f>
        <v/>
      </c>
    </row>
    <row r="2867" customFormat="false" ht="13.8" hidden="true" customHeight="false" outlineLevel="0" collapsed="false">
      <c r="C2867" s="0" t="n">
        <v>2877</v>
      </c>
      <c r="D2867" s="3" t="str">
        <f aca="false">VLOOKUP(C2867,$A$1:$B$500,2)</f>
        <v>62-Korsciusko</v>
      </c>
      <c r="E2867" s="0" t="str">
        <f aca="false">VLOOKUP($D2867,metadata!$B$2:$S$500,2,0)</f>
        <v>EERTMOED, GE</v>
      </c>
      <c r="F2867" s="0" t="str">
        <f aca="false">VLOOKUP($D2867,metadata!$B$2:$S$500,3,0)</f>
        <v>EMBRYONIC DIAPAUSE IN PSOCID, PERIPSOCUS-QUADRIFASCIATUS - PHOTOPERIOD, TEMPERATURE, ONTOGENY AND GEOGRAPHIC VARIATION</v>
      </c>
      <c r="G2867" s="0" t="str">
        <f aca="false">VLOOKUP($D2867,metadata!$B$2:$S$500,4,0)</f>
        <v>10.1111/j.1365-3032.1978.tb00149.x</v>
      </c>
      <c r="H2867" s="0" t="str">
        <f aca="false">VLOOKUP($D2867,metadata!$B$2:$S$500,5,0)</f>
        <v>y-ask</v>
      </c>
      <c r="I2867" s="0" t="str">
        <f aca="false">VLOOKUP($D2867,metadata!$B$2:$S$500,6,0)</f>
        <v>a</v>
      </c>
      <c r="J2867" s="0" t="str">
        <f aca="false">VLOOKUP($D2867,metadata!$B$2:$S$500,7,0)</f>
        <v>i</v>
      </c>
      <c r="K2867" s="0" t="n">
        <f aca="false">VLOOKUP($D2867,metadata!$B$2:$S$500,8,0)</f>
        <v>15</v>
      </c>
      <c r="L2867" s="0" t="n">
        <f aca="false">VLOOKUP($D2867,metadata!$B$2:$S$500,9,0)</f>
        <v>12</v>
      </c>
      <c r="M2867" s="0" t="str">
        <f aca="false">VLOOKUP($D2867,metadata!$B$2:$S$500,10,0)</f>
        <v/>
      </c>
      <c r="N2867" s="0" t="str">
        <f aca="false">VLOOKUP($D2867,metadata!$B$2:$S$500,11,0)</f>
        <v>Peripsocus quadrifasciatus</v>
      </c>
      <c r="O2867" s="0" t="str">
        <f aca="false">VLOOKUP($D2867,metadata!$B$2:$S$500,12,0)</f>
        <v>psocoptera</v>
      </c>
      <c r="P2867" s="0" t="str">
        <f aca="false">VLOOKUP($D2867,metadata!$B$2:$S$500,13,0)</f>
        <v>Korsciusko</v>
      </c>
      <c r="Q2867" s="0" t="n">
        <f aca="false">VLOOKUP($D2867,metadata!$B$2:$S$500,14,0)</f>
        <v>33.05</v>
      </c>
      <c r="R2867" s="0" t="str">
        <f aca="false">VLOOKUP($D2867,metadata!$B$2:$S$500,15,0)</f>
        <v>-89.5875°</v>
      </c>
      <c r="S2867" s="0" t="str">
        <f aca="false">VLOOKUP($D2867,metadata!$B$2:$S$500,16,0)</f>
        <v/>
      </c>
      <c r="T2867" s="0" t="n">
        <f aca="false">VLOOKUP($D2867,metadata!$B$2:$S$500,17,0)</f>
        <v>143</v>
      </c>
      <c r="U2867" s="0" t="str">
        <f aca="false">VLOOKUP($D2867,metadata!$B$2:$S$500,18,0)</f>
        <v/>
      </c>
      <c r="V2867" s="0" t="str">
        <f aca="false">VLOOKUP($D2867,metadata!$B$2:$Z$500,19,0)</f>
        <v/>
      </c>
      <c r="W2867" s="0" t="str">
        <f aca="false">VLOOKUP($D2867,metadata!$B$2:$Z$500,20,0)</f>
        <v/>
      </c>
      <c r="X2867" s="0" t="str">
        <f aca="false">VLOOKUP($D2867,metadata!$B$2:$Z$500,21,0)</f>
        <v/>
      </c>
      <c r="Y2867" s="0" t="str">
        <f aca="false">VLOOKUP($D2867,metadata!$B$2:$Z$500,22,0)</f>
        <v/>
      </c>
      <c r="Z2867" s="0" t="str">
        <f aca="false">VLOOKUP($D2867,metadata!$B$2:$Z$500,23,0)</f>
        <v/>
      </c>
      <c r="AA2867" s="0" t="str">
        <f aca="false">VLOOKUP($D2867,metadata!$B$2:$Z$500,24,0)</f>
        <v/>
      </c>
      <c r="AB2867" s="0" t="str">
        <f aca="false">VLOOKUP($D2867,metadata!$B$2:$Z$500,25,0)</f>
        <v/>
      </c>
      <c r="AF2867" s="0" t="str">
        <f aca="false">IF(AE2867="",V2867,AE2867)</f>
        <v/>
      </c>
    </row>
    <row r="2868" customFormat="false" ht="13.8" hidden="true" customHeight="false" outlineLevel="0" collapsed="false">
      <c r="C2868" s="0" t="n">
        <v>2878</v>
      </c>
      <c r="D2868" s="3" t="str">
        <f aca="false">VLOOKUP(C2868,$A$1:$B$500,2)</f>
        <v>62-Korsciusko</v>
      </c>
      <c r="E2868" s="0" t="str">
        <f aca="false">VLOOKUP($D2868,metadata!$B$2:$S$500,2,0)</f>
        <v>EERTMOED, GE</v>
      </c>
      <c r="F2868" s="0" t="str">
        <f aca="false">VLOOKUP($D2868,metadata!$B$2:$S$500,3,0)</f>
        <v>EMBRYONIC DIAPAUSE IN PSOCID, PERIPSOCUS-QUADRIFASCIATUS - PHOTOPERIOD, TEMPERATURE, ONTOGENY AND GEOGRAPHIC VARIATION</v>
      </c>
      <c r="G2868" s="0" t="str">
        <f aca="false">VLOOKUP($D2868,metadata!$B$2:$S$500,4,0)</f>
        <v>10.1111/j.1365-3032.1978.tb00149.x</v>
      </c>
      <c r="H2868" s="0" t="str">
        <f aca="false">VLOOKUP($D2868,metadata!$B$2:$S$500,5,0)</f>
        <v>y-ask</v>
      </c>
      <c r="I2868" s="0" t="str">
        <f aca="false">VLOOKUP($D2868,metadata!$B$2:$S$500,6,0)</f>
        <v>a</v>
      </c>
      <c r="J2868" s="0" t="str">
        <f aca="false">VLOOKUP($D2868,metadata!$B$2:$S$500,7,0)</f>
        <v>i</v>
      </c>
      <c r="K2868" s="0" t="n">
        <f aca="false">VLOOKUP($D2868,metadata!$B$2:$S$500,8,0)</f>
        <v>15</v>
      </c>
      <c r="L2868" s="0" t="n">
        <f aca="false">VLOOKUP($D2868,metadata!$B$2:$S$500,9,0)</f>
        <v>12</v>
      </c>
      <c r="M2868" s="0" t="str">
        <f aca="false">VLOOKUP($D2868,metadata!$B$2:$S$500,10,0)</f>
        <v/>
      </c>
      <c r="N2868" s="0" t="str">
        <f aca="false">VLOOKUP($D2868,metadata!$B$2:$S$500,11,0)</f>
        <v>Peripsocus quadrifasciatus</v>
      </c>
      <c r="O2868" s="0" t="str">
        <f aca="false">VLOOKUP($D2868,metadata!$B$2:$S$500,12,0)</f>
        <v>psocoptera</v>
      </c>
      <c r="P2868" s="0" t="str">
        <f aca="false">VLOOKUP($D2868,metadata!$B$2:$S$500,13,0)</f>
        <v>Korsciusko</v>
      </c>
      <c r="Q2868" s="0" t="n">
        <f aca="false">VLOOKUP($D2868,metadata!$B$2:$S$500,14,0)</f>
        <v>33.05</v>
      </c>
      <c r="R2868" s="0" t="str">
        <f aca="false">VLOOKUP($D2868,metadata!$B$2:$S$500,15,0)</f>
        <v>-89.5875°</v>
      </c>
      <c r="S2868" s="0" t="str">
        <f aca="false">VLOOKUP($D2868,metadata!$B$2:$S$500,16,0)</f>
        <v/>
      </c>
      <c r="T2868" s="0" t="n">
        <f aca="false">VLOOKUP($D2868,metadata!$B$2:$S$500,17,0)</f>
        <v>143</v>
      </c>
      <c r="U2868" s="0" t="str">
        <f aca="false">VLOOKUP($D2868,metadata!$B$2:$S$500,18,0)</f>
        <v/>
      </c>
      <c r="V2868" s="0" t="str">
        <f aca="false">VLOOKUP($D2868,metadata!$B$2:$Z$500,19,0)</f>
        <v/>
      </c>
      <c r="W2868" s="0" t="str">
        <f aca="false">VLOOKUP($D2868,metadata!$B$2:$Z$500,20,0)</f>
        <v/>
      </c>
      <c r="X2868" s="0" t="str">
        <f aca="false">VLOOKUP($D2868,metadata!$B$2:$Z$500,21,0)</f>
        <v/>
      </c>
      <c r="Y2868" s="0" t="str">
        <f aca="false">VLOOKUP($D2868,metadata!$B$2:$Z$500,22,0)</f>
        <v/>
      </c>
      <c r="Z2868" s="0" t="str">
        <f aca="false">VLOOKUP($D2868,metadata!$B$2:$Z$500,23,0)</f>
        <v/>
      </c>
      <c r="AA2868" s="0" t="str">
        <f aca="false">VLOOKUP($D2868,metadata!$B$2:$Z$500,24,0)</f>
        <v/>
      </c>
      <c r="AB2868" s="0" t="str">
        <f aca="false">VLOOKUP($D2868,metadata!$B$2:$Z$500,25,0)</f>
        <v/>
      </c>
      <c r="AF2868" s="0" t="str">
        <f aca="false">IF(AE2868="",V2868,AE2868)</f>
        <v/>
      </c>
    </row>
    <row r="2869" customFormat="false" ht="13.8" hidden="true" customHeight="false" outlineLevel="0" collapsed="false">
      <c r="C2869" s="0" t="n">
        <v>2879</v>
      </c>
      <c r="D2869" s="3" t="str">
        <f aca="false">VLOOKUP(C2869,$A$1:$B$500,2)</f>
        <v>62-Korsciusko</v>
      </c>
      <c r="E2869" s="0" t="str">
        <f aca="false">VLOOKUP($D2869,metadata!$B$2:$S$500,2,0)</f>
        <v>EERTMOED, GE</v>
      </c>
      <c r="F2869" s="0" t="str">
        <f aca="false">VLOOKUP($D2869,metadata!$B$2:$S$500,3,0)</f>
        <v>EMBRYONIC DIAPAUSE IN PSOCID, PERIPSOCUS-QUADRIFASCIATUS - PHOTOPERIOD, TEMPERATURE, ONTOGENY AND GEOGRAPHIC VARIATION</v>
      </c>
      <c r="G2869" s="0" t="str">
        <f aca="false">VLOOKUP($D2869,metadata!$B$2:$S$500,4,0)</f>
        <v>10.1111/j.1365-3032.1978.tb00149.x</v>
      </c>
      <c r="H2869" s="0" t="str">
        <f aca="false">VLOOKUP($D2869,metadata!$B$2:$S$500,5,0)</f>
        <v>y-ask</v>
      </c>
      <c r="I2869" s="0" t="str">
        <f aca="false">VLOOKUP($D2869,metadata!$B$2:$S$500,6,0)</f>
        <v>a</v>
      </c>
      <c r="J2869" s="0" t="str">
        <f aca="false">VLOOKUP($D2869,metadata!$B$2:$S$500,7,0)</f>
        <v>i</v>
      </c>
      <c r="K2869" s="0" t="n">
        <f aca="false">VLOOKUP($D2869,metadata!$B$2:$S$500,8,0)</f>
        <v>15</v>
      </c>
      <c r="L2869" s="0" t="n">
        <f aca="false">VLOOKUP($D2869,metadata!$B$2:$S$500,9,0)</f>
        <v>12</v>
      </c>
      <c r="M2869" s="0" t="str">
        <f aca="false">VLOOKUP($D2869,metadata!$B$2:$S$500,10,0)</f>
        <v/>
      </c>
      <c r="N2869" s="0" t="str">
        <f aca="false">VLOOKUP($D2869,metadata!$B$2:$S$500,11,0)</f>
        <v>Peripsocus quadrifasciatus</v>
      </c>
      <c r="O2869" s="0" t="str">
        <f aca="false">VLOOKUP($D2869,metadata!$B$2:$S$500,12,0)</f>
        <v>psocoptera</v>
      </c>
      <c r="P2869" s="0" t="str">
        <f aca="false">VLOOKUP($D2869,metadata!$B$2:$S$500,13,0)</f>
        <v>Korsciusko</v>
      </c>
      <c r="Q2869" s="0" t="n">
        <f aca="false">VLOOKUP($D2869,metadata!$B$2:$S$500,14,0)</f>
        <v>33.05</v>
      </c>
      <c r="R2869" s="0" t="str">
        <f aca="false">VLOOKUP($D2869,metadata!$B$2:$S$500,15,0)</f>
        <v>-89.5875°</v>
      </c>
      <c r="S2869" s="0" t="str">
        <f aca="false">VLOOKUP($D2869,metadata!$B$2:$S$500,16,0)</f>
        <v/>
      </c>
      <c r="T2869" s="0" t="n">
        <f aca="false">VLOOKUP($D2869,metadata!$B$2:$S$500,17,0)</f>
        <v>143</v>
      </c>
      <c r="U2869" s="0" t="str">
        <f aca="false">VLOOKUP($D2869,metadata!$B$2:$S$500,18,0)</f>
        <v/>
      </c>
      <c r="V2869" s="0" t="str">
        <f aca="false">VLOOKUP($D2869,metadata!$B$2:$Z$500,19,0)</f>
        <v/>
      </c>
      <c r="W2869" s="0" t="str">
        <f aca="false">VLOOKUP($D2869,metadata!$B$2:$Z$500,20,0)</f>
        <v/>
      </c>
      <c r="X2869" s="0" t="str">
        <f aca="false">VLOOKUP($D2869,metadata!$B$2:$Z$500,21,0)</f>
        <v/>
      </c>
      <c r="Y2869" s="0" t="str">
        <f aca="false">VLOOKUP($D2869,metadata!$B$2:$Z$500,22,0)</f>
        <v/>
      </c>
      <c r="Z2869" s="0" t="str">
        <f aca="false">VLOOKUP($D2869,metadata!$B$2:$Z$500,23,0)</f>
        <v/>
      </c>
      <c r="AA2869" s="0" t="str">
        <f aca="false">VLOOKUP($D2869,metadata!$B$2:$Z$500,24,0)</f>
        <v/>
      </c>
      <c r="AB2869" s="0" t="str">
        <f aca="false">VLOOKUP($D2869,metadata!$B$2:$Z$500,25,0)</f>
        <v/>
      </c>
      <c r="AF2869" s="0" t="str">
        <f aca="false">IF(AE2869="",V2869,AE2869)</f>
        <v/>
      </c>
    </row>
    <row r="2870" customFormat="false" ht="13.8" hidden="true" customHeight="false" outlineLevel="0" collapsed="false">
      <c r="C2870" s="0" t="n">
        <v>2880</v>
      </c>
      <c r="D2870" s="3" t="str">
        <f aca="false">VLOOKUP(C2870,$A$1:$B$500,2)</f>
        <v>62-Korsciusko</v>
      </c>
      <c r="E2870" s="0" t="str">
        <f aca="false">VLOOKUP($D2870,metadata!$B$2:$S$500,2,0)</f>
        <v>EERTMOED, GE</v>
      </c>
      <c r="F2870" s="0" t="str">
        <f aca="false">VLOOKUP($D2870,metadata!$B$2:$S$500,3,0)</f>
        <v>EMBRYONIC DIAPAUSE IN PSOCID, PERIPSOCUS-QUADRIFASCIATUS - PHOTOPERIOD, TEMPERATURE, ONTOGENY AND GEOGRAPHIC VARIATION</v>
      </c>
      <c r="G2870" s="0" t="str">
        <f aca="false">VLOOKUP($D2870,metadata!$B$2:$S$500,4,0)</f>
        <v>10.1111/j.1365-3032.1978.tb00149.x</v>
      </c>
      <c r="H2870" s="0" t="str">
        <f aca="false">VLOOKUP($D2870,metadata!$B$2:$S$500,5,0)</f>
        <v>y-ask</v>
      </c>
      <c r="I2870" s="0" t="str">
        <f aca="false">VLOOKUP($D2870,metadata!$B$2:$S$500,6,0)</f>
        <v>a</v>
      </c>
      <c r="J2870" s="0" t="str">
        <f aca="false">VLOOKUP($D2870,metadata!$B$2:$S$500,7,0)</f>
        <v>i</v>
      </c>
      <c r="K2870" s="0" t="n">
        <f aca="false">VLOOKUP($D2870,metadata!$B$2:$S$500,8,0)</f>
        <v>15</v>
      </c>
      <c r="L2870" s="0" t="n">
        <f aca="false">VLOOKUP($D2870,metadata!$B$2:$S$500,9,0)</f>
        <v>12</v>
      </c>
      <c r="M2870" s="0" t="str">
        <f aca="false">VLOOKUP($D2870,metadata!$B$2:$S$500,10,0)</f>
        <v/>
      </c>
      <c r="N2870" s="0" t="str">
        <f aca="false">VLOOKUP($D2870,metadata!$B$2:$S$500,11,0)</f>
        <v>Peripsocus quadrifasciatus</v>
      </c>
      <c r="O2870" s="0" t="str">
        <f aca="false">VLOOKUP($D2870,metadata!$B$2:$S$500,12,0)</f>
        <v>psocoptera</v>
      </c>
      <c r="P2870" s="0" t="str">
        <f aca="false">VLOOKUP($D2870,metadata!$B$2:$S$500,13,0)</f>
        <v>Korsciusko</v>
      </c>
      <c r="Q2870" s="0" t="n">
        <f aca="false">VLOOKUP($D2870,metadata!$B$2:$S$500,14,0)</f>
        <v>33.05</v>
      </c>
      <c r="R2870" s="0" t="str">
        <f aca="false">VLOOKUP($D2870,metadata!$B$2:$S$500,15,0)</f>
        <v>-89.5875°</v>
      </c>
      <c r="S2870" s="0" t="str">
        <f aca="false">VLOOKUP($D2870,metadata!$B$2:$S$500,16,0)</f>
        <v/>
      </c>
      <c r="T2870" s="0" t="n">
        <f aca="false">VLOOKUP($D2870,metadata!$B$2:$S$500,17,0)</f>
        <v>143</v>
      </c>
      <c r="U2870" s="0" t="str">
        <f aca="false">VLOOKUP($D2870,metadata!$B$2:$S$500,18,0)</f>
        <v/>
      </c>
      <c r="V2870" s="0" t="str">
        <f aca="false">VLOOKUP($D2870,metadata!$B$2:$Z$500,19,0)</f>
        <v/>
      </c>
      <c r="W2870" s="0" t="str">
        <f aca="false">VLOOKUP($D2870,metadata!$B$2:$Z$500,20,0)</f>
        <v/>
      </c>
      <c r="X2870" s="0" t="str">
        <f aca="false">VLOOKUP($D2870,metadata!$B$2:$Z$500,21,0)</f>
        <v/>
      </c>
      <c r="Y2870" s="0" t="str">
        <f aca="false">VLOOKUP($D2870,metadata!$B$2:$Z$500,22,0)</f>
        <v/>
      </c>
      <c r="Z2870" s="0" t="str">
        <f aca="false">VLOOKUP($D2870,metadata!$B$2:$Z$500,23,0)</f>
        <v/>
      </c>
      <c r="AA2870" s="0" t="str">
        <f aca="false">VLOOKUP($D2870,metadata!$B$2:$Z$500,24,0)</f>
        <v/>
      </c>
      <c r="AB2870" s="0" t="str">
        <f aca="false">VLOOKUP($D2870,metadata!$B$2:$Z$500,25,0)</f>
        <v/>
      </c>
      <c r="AF2870" s="0" t="str">
        <f aca="false">IF(AE2870="",V2870,AE2870)</f>
        <v/>
      </c>
    </row>
    <row r="2871" customFormat="false" ht="13.8" hidden="true" customHeight="false" outlineLevel="0" collapsed="false">
      <c r="C2871" s="0" t="n">
        <v>2881</v>
      </c>
      <c r="D2871" s="3" t="str">
        <f aca="false">VLOOKUP(C2871,$A$1:$B$500,2)</f>
        <v>62-Korsciusko</v>
      </c>
      <c r="E2871" s="0" t="str">
        <f aca="false">VLOOKUP($D2871,metadata!$B$2:$S$500,2,0)</f>
        <v>EERTMOED, GE</v>
      </c>
      <c r="F2871" s="0" t="str">
        <f aca="false">VLOOKUP($D2871,metadata!$B$2:$S$500,3,0)</f>
        <v>EMBRYONIC DIAPAUSE IN PSOCID, PERIPSOCUS-QUADRIFASCIATUS - PHOTOPERIOD, TEMPERATURE, ONTOGENY AND GEOGRAPHIC VARIATION</v>
      </c>
      <c r="G2871" s="0" t="str">
        <f aca="false">VLOOKUP($D2871,metadata!$B$2:$S$500,4,0)</f>
        <v>10.1111/j.1365-3032.1978.tb00149.x</v>
      </c>
      <c r="H2871" s="0" t="str">
        <f aca="false">VLOOKUP($D2871,metadata!$B$2:$S$500,5,0)</f>
        <v>y-ask</v>
      </c>
      <c r="I2871" s="0" t="str">
        <f aca="false">VLOOKUP($D2871,metadata!$B$2:$S$500,6,0)</f>
        <v>a</v>
      </c>
      <c r="J2871" s="0" t="str">
        <f aca="false">VLOOKUP($D2871,metadata!$B$2:$S$500,7,0)</f>
        <v>i</v>
      </c>
      <c r="K2871" s="0" t="n">
        <f aca="false">VLOOKUP($D2871,metadata!$B$2:$S$500,8,0)</f>
        <v>15</v>
      </c>
      <c r="L2871" s="0" t="n">
        <f aca="false">VLOOKUP($D2871,metadata!$B$2:$S$500,9,0)</f>
        <v>12</v>
      </c>
      <c r="M2871" s="0" t="str">
        <f aca="false">VLOOKUP($D2871,metadata!$B$2:$S$500,10,0)</f>
        <v/>
      </c>
      <c r="N2871" s="0" t="str">
        <f aca="false">VLOOKUP($D2871,metadata!$B$2:$S$500,11,0)</f>
        <v>Peripsocus quadrifasciatus</v>
      </c>
      <c r="O2871" s="0" t="str">
        <f aca="false">VLOOKUP($D2871,metadata!$B$2:$S$500,12,0)</f>
        <v>psocoptera</v>
      </c>
      <c r="P2871" s="0" t="str">
        <f aca="false">VLOOKUP($D2871,metadata!$B$2:$S$500,13,0)</f>
        <v>Korsciusko</v>
      </c>
      <c r="Q2871" s="0" t="n">
        <f aca="false">VLOOKUP($D2871,metadata!$B$2:$S$500,14,0)</f>
        <v>33.05</v>
      </c>
      <c r="R2871" s="0" t="str">
        <f aca="false">VLOOKUP($D2871,metadata!$B$2:$S$500,15,0)</f>
        <v>-89.5875°</v>
      </c>
      <c r="S2871" s="0" t="str">
        <f aca="false">VLOOKUP($D2871,metadata!$B$2:$S$500,16,0)</f>
        <v/>
      </c>
      <c r="T2871" s="0" t="n">
        <f aca="false">VLOOKUP($D2871,metadata!$B$2:$S$500,17,0)</f>
        <v>143</v>
      </c>
      <c r="U2871" s="0" t="str">
        <f aca="false">VLOOKUP($D2871,metadata!$B$2:$S$500,18,0)</f>
        <v/>
      </c>
      <c r="V2871" s="0" t="str">
        <f aca="false">VLOOKUP($D2871,metadata!$B$2:$Z$500,19,0)</f>
        <v/>
      </c>
      <c r="W2871" s="0" t="str">
        <f aca="false">VLOOKUP($D2871,metadata!$B$2:$Z$500,20,0)</f>
        <v/>
      </c>
      <c r="X2871" s="0" t="str">
        <f aca="false">VLOOKUP($D2871,metadata!$B$2:$Z$500,21,0)</f>
        <v/>
      </c>
      <c r="Y2871" s="0" t="str">
        <f aca="false">VLOOKUP($D2871,metadata!$B$2:$Z$500,22,0)</f>
        <v/>
      </c>
      <c r="Z2871" s="0" t="str">
        <f aca="false">VLOOKUP($D2871,metadata!$B$2:$Z$500,23,0)</f>
        <v/>
      </c>
      <c r="AA2871" s="0" t="str">
        <f aca="false">VLOOKUP($D2871,metadata!$B$2:$Z$500,24,0)</f>
        <v/>
      </c>
      <c r="AB2871" s="0" t="str">
        <f aca="false">VLOOKUP($D2871,metadata!$B$2:$Z$500,25,0)</f>
        <v/>
      </c>
      <c r="AF2871" s="0" t="str">
        <f aca="false">IF(AE2871="",V2871,AE2871)</f>
        <v/>
      </c>
    </row>
    <row r="2872" customFormat="false" ht="13.8" hidden="true" customHeight="false" outlineLevel="0" collapsed="false">
      <c r="C2872" s="0" t="n">
        <v>2882</v>
      </c>
      <c r="D2872" s="3" t="str">
        <f aca="false">VLOOKUP(C2872,$A$1:$B$500,2)</f>
        <v>62-Korsciusko</v>
      </c>
      <c r="E2872" s="0" t="str">
        <f aca="false">VLOOKUP($D2872,metadata!$B$2:$S$500,2,0)</f>
        <v>EERTMOED, GE</v>
      </c>
      <c r="F2872" s="0" t="str">
        <f aca="false">VLOOKUP($D2872,metadata!$B$2:$S$500,3,0)</f>
        <v>EMBRYONIC DIAPAUSE IN PSOCID, PERIPSOCUS-QUADRIFASCIATUS - PHOTOPERIOD, TEMPERATURE, ONTOGENY AND GEOGRAPHIC VARIATION</v>
      </c>
      <c r="G2872" s="0" t="str">
        <f aca="false">VLOOKUP($D2872,metadata!$B$2:$S$500,4,0)</f>
        <v>10.1111/j.1365-3032.1978.tb00149.x</v>
      </c>
      <c r="H2872" s="0" t="str">
        <f aca="false">VLOOKUP($D2872,metadata!$B$2:$S$500,5,0)</f>
        <v>y-ask</v>
      </c>
      <c r="I2872" s="0" t="str">
        <f aca="false">VLOOKUP($D2872,metadata!$B$2:$S$500,6,0)</f>
        <v>a</v>
      </c>
      <c r="J2872" s="0" t="str">
        <f aca="false">VLOOKUP($D2872,metadata!$B$2:$S$500,7,0)</f>
        <v>i</v>
      </c>
      <c r="K2872" s="0" t="n">
        <f aca="false">VLOOKUP($D2872,metadata!$B$2:$S$500,8,0)</f>
        <v>15</v>
      </c>
      <c r="L2872" s="0" t="n">
        <f aca="false">VLOOKUP($D2872,metadata!$B$2:$S$500,9,0)</f>
        <v>12</v>
      </c>
      <c r="M2872" s="0" t="str">
        <f aca="false">VLOOKUP($D2872,metadata!$B$2:$S$500,10,0)</f>
        <v/>
      </c>
      <c r="N2872" s="0" t="str">
        <f aca="false">VLOOKUP($D2872,metadata!$B$2:$S$500,11,0)</f>
        <v>Peripsocus quadrifasciatus</v>
      </c>
      <c r="O2872" s="0" t="str">
        <f aca="false">VLOOKUP($D2872,metadata!$B$2:$S$500,12,0)</f>
        <v>psocoptera</v>
      </c>
      <c r="P2872" s="0" t="str">
        <f aca="false">VLOOKUP($D2872,metadata!$B$2:$S$500,13,0)</f>
        <v>Korsciusko</v>
      </c>
      <c r="Q2872" s="0" t="n">
        <f aca="false">VLOOKUP($D2872,metadata!$B$2:$S$500,14,0)</f>
        <v>33.05</v>
      </c>
      <c r="R2872" s="0" t="str">
        <f aca="false">VLOOKUP($D2872,metadata!$B$2:$S$500,15,0)</f>
        <v>-89.5875°</v>
      </c>
      <c r="S2872" s="0" t="str">
        <f aca="false">VLOOKUP($D2872,metadata!$B$2:$S$500,16,0)</f>
        <v/>
      </c>
      <c r="T2872" s="0" t="n">
        <f aca="false">VLOOKUP($D2872,metadata!$B$2:$S$500,17,0)</f>
        <v>143</v>
      </c>
      <c r="U2872" s="0" t="str">
        <f aca="false">VLOOKUP($D2872,metadata!$B$2:$S$500,18,0)</f>
        <v/>
      </c>
      <c r="V2872" s="0" t="str">
        <f aca="false">VLOOKUP($D2872,metadata!$B$2:$Z$500,19,0)</f>
        <v/>
      </c>
      <c r="W2872" s="0" t="str">
        <f aca="false">VLOOKUP($D2872,metadata!$B$2:$Z$500,20,0)</f>
        <v/>
      </c>
      <c r="X2872" s="0" t="str">
        <f aca="false">VLOOKUP($D2872,metadata!$B$2:$Z$500,21,0)</f>
        <v/>
      </c>
      <c r="Y2872" s="0" t="str">
        <f aca="false">VLOOKUP($D2872,metadata!$B$2:$Z$500,22,0)</f>
        <v/>
      </c>
      <c r="Z2872" s="0" t="str">
        <f aca="false">VLOOKUP($D2872,metadata!$B$2:$Z$500,23,0)</f>
        <v/>
      </c>
      <c r="AA2872" s="0" t="str">
        <f aca="false">VLOOKUP($D2872,metadata!$B$2:$Z$500,24,0)</f>
        <v/>
      </c>
      <c r="AB2872" s="0" t="str">
        <f aca="false">VLOOKUP($D2872,metadata!$B$2:$Z$500,25,0)</f>
        <v/>
      </c>
      <c r="AF2872" s="0" t="str">
        <f aca="false">IF(AE2872="",V2872,AE2872)</f>
        <v/>
      </c>
    </row>
    <row r="2873" customFormat="false" ht="13.8" hidden="true" customHeight="false" outlineLevel="0" collapsed="false">
      <c r="C2873" s="0" t="n">
        <v>2883</v>
      </c>
      <c r="D2873" s="3" t="str">
        <f aca="false">VLOOKUP(C2873,$A$1:$B$500,2)</f>
        <v>62-Korsciusko</v>
      </c>
      <c r="E2873" s="0" t="str">
        <f aca="false">VLOOKUP($D2873,metadata!$B$2:$S$500,2,0)</f>
        <v>EERTMOED, GE</v>
      </c>
      <c r="F2873" s="0" t="str">
        <f aca="false">VLOOKUP($D2873,metadata!$B$2:$S$500,3,0)</f>
        <v>EMBRYONIC DIAPAUSE IN PSOCID, PERIPSOCUS-QUADRIFASCIATUS - PHOTOPERIOD, TEMPERATURE, ONTOGENY AND GEOGRAPHIC VARIATION</v>
      </c>
      <c r="G2873" s="0" t="str">
        <f aca="false">VLOOKUP($D2873,metadata!$B$2:$S$500,4,0)</f>
        <v>10.1111/j.1365-3032.1978.tb00149.x</v>
      </c>
      <c r="H2873" s="0" t="str">
        <f aca="false">VLOOKUP($D2873,metadata!$B$2:$S$500,5,0)</f>
        <v>y-ask</v>
      </c>
      <c r="I2873" s="0" t="str">
        <f aca="false">VLOOKUP($D2873,metadata!$B$2:$S$500,6,0)</f>
        <v>a</v>
      </c>
      <c r="J2873" s="0" t="str">
        <f aca="false">VLOOKUP($D2873,metadata!$B$2:$S$500,7,0)</f>
        <v>i</v>
      </c>
      <c r="K2873" s="0" t="n">
        <f aca="false">VLOOKUP($D2873,metadata!$B$2:$S$500,8,0)</f>
        <v>15</v>
      </c>
      <c r="L2873" s="0" t="n">
        <f aca="false">VLOOKUP($D2873,metadata!$B$2:$S$500,9,0)</f>
        <v>12</v>
      </c>
      <c r="M2873" s="0" t="str">
        <f aca="false">VLOOKUP($D2873,metadata!$B$2:$S$500,10,0)</f>
        <v/>
      </c>
      <c r="N2873" s="0" t="str">
        <f aca="false">VLOOKUP($D2873,metadata!$B$2:$S$500,11,0)</f>
        <v>Peripsocus quadrifasciatus</v>
      </c>
      <c r="O2873" s="0" t="str">
        <f aca="false">VLOOKUP($D2873,metadata!$B$2:$S$500,12,0)</f>
        <v>psocoptera</v>
      </c>
      <c r="P2873" s="0" t="str">
        <f aca="false">VLOOKUP($D2873,metadata!$B$2:$S$500,13,0)</f>
        <v>Korsciusko</v>
      </c>
      <c r="Q2873" s="0" t="n">
        <f aca="false">VLOOKUP($D2873,metadata!$B$2:$S$500,14,0)</f>
        <v>33.05</v>
      </c>
      <c r="R2873" s="0" t="str">
        <f aca="false">VLOOKUP($D2873,metadata!$B$2:$S$500,15,0)</f>
        <v>-89.5875°</v>
      </c>
      <c r="S2873" s="0" t="str">
        <f aca="false">VLOOKUP($D2873,metadata!$B$2:$S$500,16,0)</f>
        <v/>
      </c>
      <c r="T2873" s="0" t="n">
        <f aca="false">VLOOKUP($D2873,metadata!$B$2:$S$500,17,0)</f>
        <v>143</v>
      </c>
      <c r="U2873" s="0" t="str">
        <f aca="false">VLOOKUP($D2873,metadata!$B$2:$S$500,18,0)</f>
        <v/>
      </c>
      <c r="V2873" s="0" t="str">
        <f aca="false">VLOOKUP($D2873,metadata!$B$2:$Z$500,19,0)</f>
        <v/>
      </c>
      <c r="W2873" s="0" t="str">
        <f aca="false">VLOOKUP($D2873,metadata!$B$2:$Z$500,20,0)</f>
        <v/>
      </c>
      <c r="X2873" s="0" t="str">
        <f aca="false">VLOOKUP($D2873,metadata!$B$2:$Z$500,21,0)</f>
        <v/>
      </c>
      <c r="Y2873" s="0" t="str">
        <f aca="false">VLOOKUP($D2873,metadata!$B$2:$Z$500,22,0)</f>
        <v/>
      </c>
      <c r="Z2873" s="0" t="str">
        <f aca="false">VLOOKUP($D2873,metadata!$B$2:$Z$500,23,0)</f>
        <v/>
      </c>
      <c r="AA2873" s="0" t="str">
        <f aca="false">VLOOKUP($D2873,metadata!$B$2:$Z$500,24,0)</f>
        <v/>
      </c>
      <c r="AB2873" s="0" t="str">
        <f aca="false">VLOOKUP($D2873,metadata!$B$2:$Z$500,25,0)</f>
        <v/>
      </c>
      <c r="AF2873" s="0" t="str">
        <f aca="false">IF(AE2873="",V2873,AE2873)</f>
        <v/>
      </c>
    </row>
    <row r="2874" customFormat="false" ht="13.8" hidden="true" customHeight="false" outlineLevel="0" collapsed="false">
      <c r="C2874" s="0" t="n">
        <v>2884</v>
      </c>
      <c r="D2874" s="3" t="str">
        <f aca="false">VLOOKUP(C2874,$A$1:$B$500,2)</f>
        <v>62-Korsciusko</v>
      </c>
      <c r="E2874" s="0" t="str">
        <f aca="false">VLOOKUP($D2874,metadata!$B$2:$S$500,2,0)</f>
        <v>EERTMOED, GE</v>
      </c>
      <c r="F2874" s="0" t="str">
        <f aca="false">VLOOKUP($D2874,metadata!$B$2:$S$500,3,0)</f>
        <v>EMBRYONIC DIAPAUSE IN PSOCID, PERIPSOCUS-QUADRIFASCIATUS - PHOTOPERIOD, TEMPERATURE, ONTOGENY AND GEOGRAPHIC VARIATION</v>
      </c>
      <c r="G2874" s="0" t="str">
        <f aca="false">VLOOKUP($D2874,metadata!$B$2:$S$500,4,0)</f>
        <v>10.1111/j.1365-3032.1978.tb00149.x</v>
      </c>
      <c r="H2874" s="0" t="str">
        <f aca="false">VLOOKUP($D2874,metadata!$B$2:$S$500,5,0)</f>
        <v>y-ask</v>
      </c>
      <c r="I2874" s="0" t="str">
        <f aca="false">VLOOKUP($D2874,metadata!$B$2:$S$500,6,0)</f>
        <v>a</v>
      </c>
      <c r="J2874" s="0" t="str">
        <f aca="false">VLOOKUP($D2874,metadata!$B$2:$S$500,7,0)</f>
        <v>i</v>
      </c>
      <c r="K2874" s="0" t="n">
        <f aca="false">VLOOKUP($D2874,metadata!$B$2:$S$500,8,0)</f>
        <v>15</v>
      </c>
      <c r="L2874" s="0" t="n">
        <f aca="false">VLOOKUP($D2874,metadata!$B$2:$S$500,9,0)</f>
        <v>12</v>
      </c>
      <c r="M2874" s="0" t="str">
        <f aca="false">VLOOKUP($D2874,metadata!$B$2:$S$500,10,0)</f>
        <v/>
      </c>
      <c r="N2874" s="0" t="str">
        <f aca="false">VLOOKUP($D2874,metadata!$B$2:$S$500,11,0)</f>
        <v>Peripsocus quadrifasciatus</v>
      </c>
      <c r="O2874" s="0" t="str">
        <f aca="false">VLOOKUP($D2874,metadata!$B$2:$S$500,12,0)</f>
        <v>psocoptera</v>
      </c>
      <c r="P2874" s="0" t="str">
        <f aca="false">VLOOKUP($D2874,metadata!$B$2:$S$500,13,0)</f>
        <v>Korsciusko</v>
      </c>
      <c r="Q2874" s="0" t="n">
        <f aca="false">VLOOKUP($D2874,metadata!$B$2:$S$500,14,0)</f>
        <v>33.05</v>
      </c>
      <c r="R2874" s="0" t="str">
        <f aca="false">VLOOKUP($D2874,metadata!$B$2:$S$500,15,0)</f>
        <v>-89.5875°</v>
      </c>
      <c r="S2874" s="0" t="str">
        <f aca="false">VLOOKUP($D2874,metadata!$B$2:$S$500,16,0)</f>
        <v/>
      </c>
      <c r="T2874" s="0" t="n">
        <f aca="false">VLOOKUP($D2874,metadata!$B$2:$S$500,17,0)</f>
        <v>143</v>
      </c>
      <c r="U2874" s="0" t="str">
        <f aca="false">VLOOKUP($D2874,metadata!$B$2:$S$500,18,0)</f>
        <v/>
      </c>
      <c r="V2874" s="0" t="str">
        <f aca="false">VLOOKUP($D2874,metadata!$B$2:$Z$500,19,0)</f>
        <v/>
      </c>
      <c r="W2874" s="0" t="str">
        <f aca="false">VLOOKUP($D2874,metadata!$B$2:$Z$500,20,0)</f>
        <v/>
      </c>
      <c r="X2874" s="0" t="str">
        <f aca="false">VLOOKUP($D2874,metadata!$B$2:$Z$500,21,0)</f>
        <v/>
      </c>
      <c r="Y2874" s="0" t="str">
        <f aca="false">VLOOKUP($D2874,metadata!$B$2:$Z$500,22,0)</f>
        <v/>
      </c>
      <c r="Z2874" s="0" t="str">
        <f aca="false">VLOOKUP($D2874,metadata!$B$2:$Z$500,23,0)</f>
        <v/>
      </c>
      <c r="AA2874" s="0" t="str">
        <f aca="false">VLOOKUP($D2874,metadata!$B$2:$Z$500,24,0)</f>
        <v/>
      </c>
      <c r="AB2874" s="0" t="str">
        <f aca="false">VLOOKUP($D2874,metadata!$B$2:$Z$500,25,0)</f>
        <v/>
      </c>
      <c r="AF2874" s="0" t="str">
        <f aca="false">IF(AE2874="",V2874,AE2874)</f>
        <v/>
      </c>
    </row>
    <row r="2875" customFormat="false" ht="13.8" hidden="true" customHeight="false" outlineLevel="0" collapsed="false">
      <c r="C2875" s="0" t="n">
        <v>2885</v>
      </c>
      <c r="D2875" s="3" t="str">
        <f aca="false">VLOOKUP(C2875,$A$1:$B$500,2)</f>
        <v>62-Forest</v>
      </c>
      <c r="E2875" s="0" t="str">
        <f aca="false">VLOOKUP($D2875,metadata!$B$2:$S$500,2,0)</f>
        <v>EERTMOED, GE</v>
      </c>
      <c r="F2875" s="0" t="str">
        <f aca="false">VLOOKUP($D2875,metadata!$B$2:$S$500,3,0)</f>
        <v>EMBRYONIC DIAPAUSE IN PSOCID, PERIPSOCUS-QUADRIFASCIATUS - PHOTOPERIOD, TEMPERATURE, ONTOGENY AND GEOGRAPHIC VARIATION</v>
      </c>
      <c r="G2875" s="0" t="str">
        <f aca="false">VLOOKUP($D2875,metadata!$B$2:$S$500,4,0)</f>
        <v>10.1111/j.1365-3032.1978.tb00149.x</v>
      </c>
      <c r="H2875" s="0" t="str">
        <f aca="false">VLOOKUP($D2875,metadata!$B$2:$S$500,5,0)</f>
        <v>y-ask</v>
      </c>
      <c r="I2875" s="0" t="str">
        <f aca="false">VLOOKUP($D2875,metadata!$B$2:$S$500,6,0)</f>
        <v>a</v>
      </c>
      <c r="J2875" s="0" t="str">
        <f aca="false">VLOOKUP($D2875,metadata!$B$2:$S$500,7,0)</f>
        <v>i</v>
      </c>
      <c r="K2875" s="0" t="n">
        <f aca="false">VLOOKUP($D2875,metadata!$B$2:$S$500,8,0)</f>
        <v>15</v>
      </c>
      <c r="L2875" s="0" t="n">
        <f aca="false">VLOOKUP($D2875,metadata!$B$2:$S$500,9,0)</f>
        <v>12</v>
      </c>
      <c r="M2875" s="0" t="str">
        <f aca="false">VLOOKUP($D2875,metadata!$B$2:$S$500,10,0)</f>
        <v/>
      </c>
      <c r="N2875" s="0" t="str">
        <f aca="false">VLOOKUP($D2875,metadata!$B$2:$S$500,11,0)</f>
        <v>Peripsocus quadrifasciatus</v>
      </c>
      <c r="O2875" s="0" t="str">
        <f aca="false">VLOOKUP($D2875,metadata!$B$2:$S$500,12,0)</f>
        <v>psocoptera</v>
      </c>
      <c r="P2875" s="0" t="str">
        <f aca="false">VLOOKUP($D2875,metadata!$B$2:$S$500,13,0)</f>
        <v>Forest</v>
      </c>
      <c r="Q2875" s="0" t="n">
        <f aca="false">VLOOKUP($D2875,metadata!$B$2:$S$500,14,0)</f>
        <v>32.3666666666667</v>
      </c>
      <c r="R2875" s="0" t="n">
        <f aca="false">VLOOKUP($D2875,metadata!$B$2:$S$500,15,0)</f>
        <v>-89.475348</v>
      </c>
      <c r="S2875" s="0" t="str">
        <f aca="false">VLOOKUP($D2875,metadata!$B$2:$S$500,16,0)</f>
        <v/>
      </c>
      <c r="T2875" s="0" t="n">
        <f aca="false">VLOOKUP($D2875,metadata!$B$2:$S$500,17,0)</f>
        <v>149</v>
      </c>
      <c r="U2875" s="0" t="str">
        <f aca="false">VLOOKUP($D2875,metadata!$B$2:$S$500,18,0)</f>
        <v/>
      </c>
      <c r="V2875" s="0" t="str">
        <f aca="false">VLOOKUP($D2875,metadata!$B$2:$Z$500,19,0)</f>
        <v/>
      </c>
      <c r="W2875" s="0" t="str">
        <f aca="false">VLOOKUP($D2875,metadata!$B$2:$Z$500,20,0)</f>
        <v/>
      </c>
      <c r="X2875" s="0" t="str">
        <f aca="false">VLOOKUP($D2875,metadata!$B$2:$Z$500,21,0)</f>
        <v/>
      </c>
      <c r="Y2875" s="0" t="str">
        <f aca="false">VLOOKUP($D2875,metadata!$B$2:$Z$500,22,0)</f>
        <v/>
      </c>
      <c r="Z2875" s="0" t="str">
        <f aca="false">VLOOKUP($D2875,metadata!$B$2:$Z$500,23,0)</f>
        <v/>
      </c>
      <c r="AA2875" s="0" t="str">
        <f aca="false">VLOOKUP($D2875,metadata!$B$2:$Z$500,24,0)</f>
        <v/>
      </c>
      <c r="AB2875" s="0" t="str">
        <f aca="false">VLOOKUP($D2875,metadata!$B$2:$Z$500,25,0)</f>
        <v/>
      </c>
      <c r="AF2875" s="0" t="str">
        <f aca="false">IF(AE2875="",V2875,AE2875)</f>
        <v/>
      </c>
    </row>
    <row r="2876" customFormat="false" ht="13.8" hidden="true" customHeight="false" outlineLevel="0" collapsed="false">
      <c r="C2876" s="0" t="n">
        <v>2886</v>
      </c>
      <c r="D2876" s="3" t="str">
        <f aca="false">VLOOKUP(C2876,$A$1:$B$500,2)</f>
        <v>62-Forest</v>
      </c>
      <c r="E2876" s="0" t="str">
        <f aca="false">VLOOKUP($D2876,metadata!$B$2:$S$500,2,0)</f>
        <v>EERTMOED, GE</v>
      </c>
      <c r="F2876" s="0" t="str">
        <f aca="false">VLOOKUP($D2876,metadata!$B$2:$S$500,3,0)</f>
        <v>EMBRYONIC DIAPAUSE IN PSOCID, PERIPSOCUS-QUADRIFASCIATUS - PHOTOPERIOD, TEMPERATURE, ONTOGENY AND GEOGRAPHIC VARIATION</v>
      </c>
      <c r="G2876" s="0" t="str">
        <f aca="false">VLOOKUP($D2876,metadata!$B$2:$S$500,4,0)</f>
        <v>10.1111/j.1365-3032.1978.tb00149.x</v>
      </c>
      <c r="H2876" s="0" t="str">
        <f aca="false">VLOOKUP($D2876,metadata!$B$2:$S$500,5,0)</f>
        <v>y-ask</v>
      </c>
      <c r="I2876" s="0" t="str">
        <f aca="false">VLOOKUP($D2876,metadata!$B$2:$S$500,6,0)</f>
        <v>a</v>
      </c>
      <c r="J2876" s="0" t="str">
        <f aca="false">VLOOKUP($D2876,metadata!$B$2:$S$500,7,0)</f>
        <v>i</v>
      </c>
      <c r="K2876" s="0" t="n">
        <f aca="false">VLOOKUP($D2876,metadata!$B$2:$S$500,8,0)</f>
        <v>15</v>
      </c>
      <c r="L2876" s="0" t="n">
        <f aca="false">VLOOKUP($D2876,metadata!$B$2:$S$500,9,0)</f>
        <v>12</v>
      </c>
      <c r="M2876" s="0" t="str">
        <f aca="false">VLOOKUP($D2876,metadata!$B$2:$S$500,10,0)</f>
        <v/>
      </c>
      <c r="N2876" s="0" t="str">
        <f aca="false">VLOOKUP($D2876,metadata!$B$2:$S$500,11,0)</f>
        <v>Peripsocus quadrifasciatus</v>
      </c>
      <c r="O2876" s="0" t="str">
        <f aca="false">VLOOKUP($D2876,metadata!$B$2:$S$500,12,0)</f>
        <v>psocoptera</v>
      </c>
      <c r="P2876" s="0" t="str">
        <f aca="false">VLOOKUP($D2876,metadata!$B$2:$S$500,13,0)</f>
        <v>Forest</v>
      </c>
      <c r="Q2876" s="0" t="n">
        <f aca="false">VLOOKUP($D2876,metadata!$B$2:$S$500,14,0)</f>
        <v>32.3666666666667</v>
      </c>
      <c r="R2876" s="0" t="n">
        <f aca="false">VLOOKUP($D2876,metadata!$B$2:$S$500,15,0)</f>
        <v>-89.475348</v>
      </c>
      <c r="S2876" s="0" t="str">
        <f aca="false">VLOOKUP($D2876,metadata!$B$2:$S$500,16,0)</f>
        <v/>
      </c>
      <c r="T2876" s="0" t="n">
        <f aca="false">VLOOKUP($D2876,metadata!$B$2:$S$500,17,0)</f>
        <v>149</v>
      </c>
      <c r="U2876" s="0" t="str">
        <f aca="false">VLOOKUP($D2876,metadata!$B$2:$S$500,18,0)</f>
        <v/>
      </c>
      <c r="V2876" s="0" t="str">
        <f aca="false">VLOOKUP($D2876,metadata!$B$2:$Z$500,19,0)</f>
        <v/>
      </c>
      <c r="W2876" s="0" t="str">
        <f aca="false">VLOOKUP($D2876,metadata!$B$2:$Z$500,20,0)</f>
        <v/>
      </c>
      <c r="X2876" s="0" t="str">
        <f aca="false">VLOOKUP($D2876,metadata!$B$2:$Z$500,21,0)</f>
        <v/>
      </c>
      <c r="Y2876" s="0" t="str">
        <f aca="false">VLOOKUP($D2876,metadata!$B$2:$Z$500,22,0)</f>
        <v/>
      </c>
      <c r="Z2876" s="0" t="str">
        <f aca="false">VLOOKUP($D2876,metadata!$B$2:$Z$500,23,0)</f>
        <v/>
      </c>
      <c r="AA2876" s="0" t="str">
        <f aca="false">VLOOKUP($D2876,metadata!$B$2:$Z$500,24,0)</f>
        <v/>
      </c>
      <c r="AB2876" s="0" t="str">
        <f aca="false">VLOOKUP($D2876,metadata!$B$2:$Z$500,25,0)</f>
        <v/>
      </c>
      <c r="AF2876" s="0" t="str">
        <f aca="false">IF(AE2876="",V2876,AE2876)</f>
        <v/>
      </c>
    </row>
    <row r="2877" customFormat="false" ht="13.8" hidden="true" customHeight="false" outlineLevel="0" collapsed="false">
      <c r="C2877" s="0" t="n">
        <v>2887</v>
      </c>
      <c r="D2877" s="3" t="str">
        <f aca="false">VLOOKUP(C2877,$A$1:$B$500,2)</f>
        <v>62-Forest</v>
      </c>
      <c r="E2877" s="0" t="str">
        <f aca="false">VLOOKUP($D2877,metadata!$B$2:$S$500,2,0)</f>
        <v>EERTMOED, GE</v>
      </c>
      <c r="F2877" s="0" t="str">
        <f aca="false">VLOOKUP($D2877,metadata!$B$2:$S$500,3,0)</f>
        <v>EMBRYONIC DIAPAUSE IN PSOCID, PERIPSOCUS-QUADRIFASCIATUS - PHOTOPERIOD, TEMPERATURE, ONTOGENY AND GEOGRAPHIC VARIATION</v>
      </c>
      <c r="G2877" s="0" t="str">
        <f aca="false">VLOOKUP($D2877,metadata!$B$2:$S$500,4,0)</f>
        <v>10.1111/j.1365-3032.1978.tb00149.x</v>
      </c>
      <c r="H2877" s="0" t="str">
        <f aca="false">VLOOKUP($D2877,metadata!$B$2:$S$500,5,0)</f>
        <v>y-ask</v>
      </c>
      <c r="I2877" s="0" t="str">
        <f aca="false">VLOOKUP($D2877,metadata!$B$2:$S$500,6,0)</f>
        <v>a</v>
      </c>
      <c r="J2877" s="0" t="str">
        <f aca="false">VLOOKUP($D2877,metadata!$B$2:$S$500,7,0)</f>
        <v>i</v>
      </c>
      <c r="K2877" s="0" t="n">
        <f aca="false">VLOOKUP($D2877,metadata!$B$2:$S$500,8,0)</f>
        <v>15</v>
      </c>
      <c r="L2877" s="0" t="n">
        <f aca="false">VLOOKUP($D2877,metadata!$B$2:$S$500,9,0)</f>
        <v>12</v>
      </c>
      <c r="M2877" s="0" t="str">
        <f aca="false">VLOOKUP($D2877,metadata!$B$2:$S$500,10,0)</f>
        <v/>
      </c>
      <c r="N2877" s="0" t="str">
        <f aca="false">VLOOKUP($D2877,metadata!$B$2:$S$500,11,0)</f>
        <v>Peripsocus quadrifasciatus</v>
      </c>
      <c r="O2877" s="0" t="str">
        <f aca="false">VLOOKUP($D2877,metadata!$B$2:$S$500,12,0)</f>
        <v>psocoptera</v>
      </c>
      <c r="P2877" s="0" t="str">
        <f aca="false">VLOOKUP($D2877,metadata!$B$2:$S$500,13,0)</f>
        <v>Forest</v>
      </c>
      <c r="Q2877" s="0" t="n">
        <f aca="false">VLOOKUP($D2877,metadata!$B$2:$S$500,14,0)</f>
        <v>32.3666666666667</v>
      </c>
      <c r="R2877" s="0" t="n">
        <f aca="false">VLOOKUP($D2877,metadata!$B$2:$S$500,15,0)</f>
        <v>-89.475348</v>
      </c>
      <c r="S2877" s="0" t="str">
        <f aca="false">VLOOKUP($D2877,metadata!$B$2:$S$500,16,0)</f>
        <v/>
      </c>
      <c r="T2877" s="0" t="n">
        <f aca="false">VLOOKUP($D2877,metadata!$B$2:$S$500,17,0)</f>
        <v>149</v>
      </c>
      <c r="U2877" s="0" t="str">
        <f aca="false">VLOOKUP($D2877,metadata!$B$2:$S$500,18,0)</f>
        <v/>
      </c>
      <c r="V2877" s="0" t="str">
        <f aca="false">VLOOKUP($D2877,metadata!$B$2:$Z$500,19,0)</f>
        <v/>
      </c>
      <c r="W2877" s="0" t="str">
        <f aca="false">VLOOKUP($D2877,metadata!$B$2:$Z$500,20,0)</f>
        <v/>
      </c>
      <c r="X2877" s="0" t="str">
        <f aca="false">VLOOKUP($D2877,metadata!$B$2:$Z$500,21,0)</f>
        <v/>
      </c>
      <c r="Y2877" s="0" t="str">
        <f aca="false">VLOOKUP($D2877,metadata!$B$2:$Z$500,22,0)</f>
        <v/>
      </c>
      <c r="Z2877" s="0" t="str">
        <f aca="false">VLOOKUP($D2877,metadata!$B$2:$Z$500,23,0)</f>
        <v/>
      </c>
      <c r="AA2877" s="0" t="str">
        <f aca="false">VLOOKUP($D2877,metadata!$B$2:$Z$500,24,0)</f>
        <v/>
      </c>
      <c r="AB2877" s="0" t="str">
        <f aca="false">VLOOKUP($D2877,metadata!$B$2:$Z$500,25,0)</f>
        <v/>
      </c>
      <c r="AF2877" s="0" t="str">
        <f aca="false">IF(AE2877="",V2877,AE2877)</f>
        <v/>
      </c>
    </row>
    <row r="2878" customFormat="false" ht="13.8" hidden="true" customHeight="false" outlineLevel="0" collapsed="false">
      <c r="C2878" s="0" t="n">
        <v>2888</v>
      </c>
      <c r="D2878" s="3" t="str">
        <f aca="false">VLOOKUP(C2878,$A$1:$B$500,2)</f>
        <v>62-Forest</v>
      </c>
      <c r="E2878" s="0" t="str">
        <f aca="false">VLOOKUP($D2878,metadata!$B$2:$S$500,2,0)</f>
        <v>EERTMOED, GE</v>
      </c>
      <c r="F2878" s="0" t="str">
        <f aca="false">VLOOKUP($D2878,metadata!$B$2:$S$500,3,0)</f>
        <v>EMBRYONIC DIAPAUSE IN PSOCID, PERIPSOCUS-QUADRIFASCIATUS - PHOTOPERIOD, TEMPERATURE, ONTOGENY AND GEOGRAPHIC VARIATION</v>
      </c>
      <c r="G2878" s="0" t="str">
        <f aca="false">VLOOKUP($D2878,metadata!$B$2:$S$500,4,0)</f>
        <v>10.1111/j.1365-3032.1978.tb00149.x</v>
      </c>
      <c r="H2878" s="0" t="str">
        <f aca="false">VLOOKUP($D2878,metadata!$B$2:$S$500,5,0)</f>
        <v>y-ask</v>
      </c>
      <c r="I2878" s="0" t="str">
        <f aca="false">VLOOKUP($D2878,metadata!$B$2:$S$500,6,0)</f>
        <v>a</v>
      </c>
      <c r="J2878" s="0" t="str">
        <f aca="false">VLOOKUP($D2878,metadata!$B$2:$S$500,7,0)</f>
        <v>i</v>
      </c>
      <c r="K2878" s="0" t="n">
        <f aca="false">VLOOKUP($D2878,metadata!$B$2:$S$500,8,0)</f>
        <v>15</v>
      </c>
      <c r="L2878" s="0" t="n">
        <f aca="false">VLOOKUP($D2878,metadata!$B$2:$S$500,9,0)</f>
        <v>12</v>
      </c>
      <c r="M2878" s="0" t="str">
        <f aca="false">VLOOKUP($D2878,metadata!$B$2:$S$500,10,0)</f>
        <v/>
      </c>
      <c r="N2878" s="0" t="str">
        <f aca="false">VLOOKUP($D2878,metadata!$B$2:$S$500,11,0)</f>
        <v>Peripsocus quadrifasciatus</v>
      </c>
      <c r="O2878" s="0" t="str">
        <f aca="false">VLOOKUP($D2878,metadata!$B$2:$S$500,12,0)</f>
        <v>psocoptera</v>
      </c>
      <c r="P2878" s="0" t="str">
        <f aca="false">VLOOKUP($D2878,metadata!$B$2:$S$500,13,0)</f>
        <v>Forest</v>
      </c>
      <c r="Q2878" s="0" t="n">
        <f aca="false">VLOOKUP($D2878,metadata!$B$2:$S$500,14,0)</f>
        <v>32.3666666666667</v>
      </c>
      <c r="R2878" s="0" t="n">
        <f aca="false">VLOOKUP($D2878,metadata!$B$2:$S$500,15,0)</f>
        <v>-89.475348</v>
      </c>
      <c r="S2878" s="0" t="str">
        <f aca="false">VLOOKUP($D2878,metadata!$B$2:$S$500,16,0)</f>
        <v/>
      </c>
      <c r="T2878" s="0" t="n">
        <f aca="false">VLOOKUP($D2878,metadata!$B$2:$S$500,17,0)</f>
        <v>149</v>
      </c>
      <c r="U2878" s="0" t="str">
        <f aca="false">VLOOKUP($D2878,metadata!$B$2:$S$500,18,0)</f>
        <v/>
      </c>
      <c r="V2878" s="0" t="str">
        <f aca="false">VLOOKUP($D2878,metadata!$B$2:$Z$500,19,0)</f>
        <v/>
      </c>
      <c r="W2878" s="0" t="str">
        <f aca="false">VLOOKUP($D2878,metadata!$B$2:$Z$500,20,0)</f>
        <v/>
      </c>
      <c r="X2878" s="0" t="str">
        <f aca="false">VLOOKUP($D2878,metadata!$B$2:$Z$500,21,0)</f>
        <v/>
      </c>
      <c r="Y2878" s="0" t="str">
        <f aca="false">VLOOKUP($D2878,metadata!$B$2:$Z$500,22,0)</f>
        <v/>
      </c>
      <c r="Z2878" s="0" t="str">
        <f aca="false">VLOOKUP($D2878,metadata!$B$2:$Z$500,23,0)</f>
        <v/>
      </c>
      <c r="AA2878" s="0" t="str">
        <f aca="false">VLOOKUP($D2878,metadata!$B$2:$Z$500,24,0)</f>
        <v/>
      </c>
      <c r="AB2878" s="0" t="str">
        <f aca="false">VLOOKUP($D2878,metadata!$B$2:$Z$500,25,0)</f>
        <v/>
      </c>
      <c r="AF2878" s="0" t="str">
        <f aca="false">IF(AE2878="",V2878,AE2878)</f>
        <v/>
      </c>
    </row>
    <row r="2879" customFormat="false" ht="13.8" hidden="true" customHeight="false" outlineLevel="0" collapsed="false">
      <c r="C2879" s="0" t="n">
        <v>2889</v>
      </c>
      <c r="D2879" s="3" t="str">
        <f aca="false">VLOOKUP(C2879,$A$1:$B$500,2)</f>
        <v>62-Forest</v>
      </c>
      <c r="E2879" s="0" t="str">
        <f aca="false">VLOOKUP($D2879,metadata!$B$2:$S$500,2,0)</f>
        <v>EERTMOED, GE</v>
      </c>
      <c r="F2879" s="0" t="str">
        <f aca="false">VLOOKUP($D2879,metadata!$B$2:$S$500,3,0)</f>
        <v>EMBRYONIC DIAPAUSE IN PSOCID, PERIPSOCUS-QUADRIFASCIATUS - PHOTOPERIOD, TEMPERATURE, ONTOGENY AND GEOGRAPHIC VARIATION</v>
      </c>
      <c r="G2879" s="0" t="str">
        <f aca="false">VLOOKUP($D2879,metadata!$B$2:$S$500,4,0)</f>
        <v>10.1111/j.1365-3032.1978.tb00149.x</v>
      </c>
      <c r="H2879" s="0" t="str">
        <f aca="false">VLOOKUP($D2879,metadata!$B$2:$S$500,5,0)</f>
        <v>y-ask</v>
      </c>
      <c r="I2879" s="0" t="str">
        <f aca="false">VLOOKUP($D2879,metadata!$B$2:$S$500,6,0)</f>
        <v>a</v>
      </c>
      <c r="J2879" s="0" t="str">
        <f aca="false">VLOOKUP($D2879,metadata!$B$2:$S$500,7,0)</f>
        <v>i</v>
      </c>
      <c r="K2879" s="0" t="n">
        <f aca="false">VLOOKUP($D2879,metadata!$B$2:$S$500,8,0)</f>
        <v>15</v>
      </c>
      <c r="L2879" s="0" t="n">
        <f aca="false">VLOOKUP($D2879,metadata!$B$2:$S$500,9,0)</f>
        <v>12</v>
      </c>
      <c r="M2879" s="0" t="str">
        <f aca="false">VLOOKUP($D2879,metadata!$B$2:$S$500,10,0)</f>
        <v/>
      </c>
      <c r="N2879" s="0" t="str">
        <f aca="false">VLOOKUP($D2879,metadata!$B$2:$S$500,11,0)</f>
        <v>Peripsocus quadrifasciatus</v>
      </c>
      <c r="O2879" s="0" t="str">
        <f aca="false">VLOOKUP($D2879,metadata!$B$2:$S$500,12,0)</f>
        <v>psocoptera</v>
      </c>
      <c r="P2879" s="0" t="str">
        <f aca="false">VLOOKUP($D2879,metadata!$B$2:$S$500,13,0)</f>
        <v>Forest</v>
      </c>
      <c r="Q2879" s="0" t="n">
        <f aca="false">VLOOKUP($D2879,metadata!$B$2:$S$500,14,0)</f>
        <v>32.3666666666667</v>
      </c>
      <c r="R2879" s="0" t="n">
        <f aca="false">VLOOKUP($D2879,metadata!$B$2:$S$500,15,0)</f>
        <v>-89.475348</v>
      </c>
      <c r="S2879" s="0" t="str">
        <f aca="false">VLOOKUP($D2879,metadata!$B$2:$S$500,16,0)</f>
        <v/>
      </c>
      <c r="T2879" s="0" t="n">
        <f aca="false">VLOOKUP($D2879,metadata!$B$2:$S$500,17,0)</f>
        <v>149</v>
      </c>
      <c r="U2879" s="0" t="str">
        <f aca="false">VLOOKUP($D2879,metadata!$B$2:$S$500,18,0)</f>
        <v/>
      </c>
      <c r="V2879" s="0" t="str">
        <f aca="false">VLOOKUP($D2879,metadata!$B$2:$Z$500,19,0)</f>
        <v/>
      </c>
      <c r="W2879" s="0" t="str">
        <f aca="false">VLOOKUP($D2879,metadata!$B$2:$Z$500,20,0)</f>
        <v/>
      </c>
      <c r="X2879" s="0" t="str">
        <f aca="false">VLOOKUP($D2879,metadata!$B$2:$Z$500,21,0)</f>
        <v/>
      </c>
      <c r="Y2879" s="0" t="str">
        <f aca="false">VLOOKUP($D2879,metadata!$B$2:$Z$500,22,0)</f>
        <v/>
      </c>
      <c r="Z2879" s="0" t="str">
        <f aca="false">VLOOKUP($D2879,metadata!$B$2:$Z$500,23,0)</f>
        <v/>
      </c>
      <c r="AA2879" s="0" t="str">
        <f aca="false">VLOOKUP($D2879,metadata!$B$2:$Z$500,24,0)</f>
        <v/>
      </c>
      <c r="AB2879" s="0" t="str">
        <f aca="false">VLOOKUP($D2879,metadata!$B$2:$Z$500,25,0)</f>
        <v/>
      </c>
      <c r="AF2879" s="0" t="str">
        <f aca="false">IF(AE2879="",V2879,AE2879)</f>
        <v/>
      </c>
    </row>
    <row r="2880" customFormat="false" ht="13.8" hidden="true" customHeight="false" outlineLevel="0" collapsed="false">
      <c r="C2880" s="0" t="n">
        <v>2890</v>
      </c>
      <c r="D2880" s="3" t="str">
        <f aca="false">VLOOKUP(C2880,$A$1:$B$500,2)</f>
        <v>62-Forest</v>
      </c>
      <c r="E2880" s="0" t="str">
        <f aca="false">VLOOKUP($D2880,metadata!$B$2:$S$500,2,0)</f>
        <v>EERTMOED, GE</v>
      </c>
      <c r="F2880" s="0" t="str">
        <f aca="false">VLOOKUP($D2880,metadata!$B$2:$S$500,3,0)</f>
        <v>EMBRYONIC DIAPAUSE IN PSOCID, PERIPSOCUS-QUADRIFASCIATUS - PHOTOPERIOD, TEMPERATURE, ONTOGENY AND GEOGRAPHIC VARIATION</v>
      </c>
      <c r="G2880" s="0" t="str">
        <f aca="false">VLOOKUP($D2880,metadata!$B$2:$S$500,4,0)</f>
        <v>10.1111/j.1365-3032.1978.tb00149.x</v>
      </c>
      <c r="H2880" s="0" t="str">
        <f aca="false">VLOOKUP($D2880,metadata!$B$2:$S$500,5,0)</f>
        <v>y-ask</v>
      </c>
      <c r="I2880" s="0" t="str">
        <f aca="false">VLOOKUP($D2880,metadata!$B$2:$S$500,6,0)</f>
        <v>a</v>
      </c>
      <c r="J2880" s="0" t="str">
        <f aca="false">VLOOKUP($D2880,metadata!$B$2:$S$500,7,0)</f>
        <v>i</v>
      </c>
      <c r="K2880" s="0" t="n">
        <f aca="false">VLOOKUP($D2880,metadata!$B$2:$S$500,8,0)</f>
        <v>15</v>
      </c>
      <c r="L2880" s="0" t="n">
        <f aca="false">VLOOKUP($D2880,metadata!$B$2:$S$500,9,0)</f>
        <v>12</v>
      </c>
      <c r="M2880" s="0" t="str">
        <f aca="false">VLOOKUP($D2880,metadata!$B$2:$S$500,10,0)</f>
        <v/>
      </c>
      <c r="N2880" s="0" t="str">
        <f aca="false">VLOOKUP($D2880,metadata!$B$2:$S$500,11,0)</f>
        <v>Peripsocus quadrifasciatus</v>
      </c>
      <c r="O2880" s="0" t="str">
        <f aca="false">VLOOKUP($D2880,metadata!$B$2:$S$500,12,0)</f>
        <v>psocoptera</v>
      </c>
      <c r="P2880" s="0" t="str">
        <f aca="false">VLOOKUP($D2880,metadata!$B$2:$S$500,13,0)</f>
        <v>Forest</v>
      </c>
      <c r="Q2880" s="0" t="n">
        <f aca="false">VLOOKUP($D2880,metadata!$B$2:$S$500,14,0)</f>
        <v>32.3666666666667</v>
      </c>
      <c r="R2880" s="0" t="n">
        <f aca="false">VLOOKUP($D2880,metadata!$B$2:$S$500,15,0)</f>
        <v>-89.475348</v>
      </c>
      <c r="S2880" s="0" t="str">
        <f aca="false">VLOOKUP($D2880,metadata!$B$2:$S$500,16,0)</f>
        <v/>
      </c>
      <c r="T2880" s="0" t="n">
        <f aca="false">VLOOKUP($D2880,metadata!$B$2:$S$500,17,0)</f>
        <v>149</v>
      </c>
      <c r="U2880" s="0" t="str">
        <f aca="false">VLOOKUP($D2880,metadata!$B$2:$S$500,18,0)</f>
        <v/>
      </c>
      <c r="V2880" s="0" t="str">
        <f aca="false">VLOOKUP($D2880,metadata!$B$2:$Z$500,19,0)</f>
        <v/>
      </c>
      <c r="W2880" s="0" t="str">
        <f aca="false">VLOOKUP($D2880,metadata!$B$2:$Z$500,20,0)</f>
        <v/>
      </c>
      <c r="X2880" s="0" t="str">
        <f aca="false">VLOOKUP($D2880,metadata!$B$2:$Z$500,21,0)</f>
        <v/>
      </c>
      <c r="Y2880" s="0" t="str">
        <f aca="false">VLOOKUP($D2880,metadata!$B$2:$Z$500,22,0)</f>
        <v/>
      </c>
      <c r="Z2880" s="0" t="str">
        <f aca="false">VLOOKUP($D2880,metadata!$B$2:$Z$500,23,0)</f>
        <v/>
      </c>
      <c r="AA2880" s="0" t="str">
        <f aca="false">VLOOKUP($D2880,metadata!$B$2:$Z$500,24,0)</f>
        <v/>
      </c>
      <c r="AB2880" s="0" t="str">
        <f aca="false">VLOOKUP($D2880,metadata!$B$2:$Z$500,25,0)</f>
        <v/>
      </c>
      <c r="AF2880" s="0" t="str">
        <f aca="false">IF(AE2880="",V2880,AE2880)</f>
        <v/>
      </c>
    </row>
    <row r="2881" customFormat="false" ht="13.8" hidden="true" customHeight="false" outlineLevel="0" collapsed="false">
      <c r="C2881" s="0" t="n">
        <v>2891</v>
      </c>
      <c r="D2881" s="3" t="str">
        <f aca="false">VLOOKUP(C2881,$A$1:$B$500,2)</f>
        <v>62-Forest</v>
      </c>
      <c r="E2881" s="0" t="str">
        <f aca="false">VLOOKUP($D2881,metadata!$B$2:$S$500,2,0)</f>
        <v>EERTMOED, GE</v>
      </c>
      <c r="F2881" s="0" t="str">
        <f aca="false">VLOOKUP($D2881,metadata!$B$2:$S$500,3,0)</f>
        <v>EMBRYONIC DIAPAUSE IN PSOCID, PERIPSOCUS-QUADRIFASCIATUS - PHOTOPERIOD, TEMPERATURE, ONTOGENY AND GEOGRAPHIC VARIATION</v>
      </c>
      <c r="G2881" s="0" t="str">
        <f aca="false">VLOOKUP($D2881,metadata!$B$2:$S$500,4,0)</f>
        <v>10.1111/j.1365-3032.1978.tb00149.x</v>
      </c>
      <c r="H2881" s="0" t="str">
        <f aca="false">VLOOKUP($D2881,metadata!$B$2:$S$500,5,0)</f>
        <v>y-ask</v>
      </c>
      <c r="I2881" s="0" t="str">
        <f aca="false">VLOOKUP($D2881,metadata!$B$2:$S$500,6,0)</f>
        <v>a</v>
      </c>
      <c r="J2881" s="0" t="str">
        <f aca="false">VLOOKUP($D2881,metadata!$B$2:$S$500,7,0)</f>
        <v>i</v>
      </c>
      <c r="K2881" s="0" t="n">
        <f aca="false">VLOOKUP($D2881,metadata!$B$2:$S$500,8,0)</f>
        <v>15</v>
      </c>
      <c r="L2881" s="0" t="n">
        <f aca="false">VLOOKUP($D2881,metadata!$B$2:$S$500,9,0)</f>
        <v>12</v>
      </c>
      <c r="M2881" s="0" t="str">
        <f aca="false">VLOOKUP($D2881,metadata!$B$2:$S$500,10,0)</f>
        <v/>
      </c>
      <c r="N2881" s="0" t="str">
        <f aca="false">VLOOKUP($D2881,metadata!$B$2:$S$500,11,0)</f>
        <v>Peripsocus quadrifasciatus</v>
      </c>
      <c r="O2881" s="0" t="str">
        <f aca="false">VLOOKUP($D2881,metadata!$B$2:$S$500,12,0)</f>
        <v>psocoptera</v>
      </c>
      <c r="P2881" s="0" t="str">
        <f aca="false">VLOOKUP($D2881,metadata!$B$2:$S$500,13,0)</f>
        <v>Forest</v>
      </c>
      <c r="Q2881" s="0" t="n">
        <f aca="false">VLOOKUP($D2881,metadata!$B$2:$S$500,14,0)</f>
        <v>32.3666666666667</v>
      </c>
      <c r="R2881" s="0" t="n">
        <f aca="false">VLOOKUP($D2881,metadata!$B$2:$S$500,15,0)</f>
        <v>-89.475348</v>
      </c>
      <c r="S2881" s="0" t="str">
        <f aca="false">VLOOKUP($D2881,metadata!$B$2:$S$500,16,0)</f>
        <v/>
      </c>
      <c r="T2881" s="0" t="n">
        <f aca="false">VLOOKUP($D2881,metadata!$B$2:$S$500,17,0)</f>
        <v>149</v>
      </c>
      <c r="U2881" s="0" t="str">
        <f aca="false">VLOOKUP($D2881,metadata!$B$2:$S$500,18,0)</f>
        <v/>
      </c>
      <c r="V2881" s="0" t="str">
        <f aca="false">VLOOKUP($D2881,metadata!$B$2:$Z$500,19,0)</f>
        <v/>
      </c>
      <c r="W2881" s="0" t="str">
        <f aca="false">VLOOKUP($D2881,metadata!$B$2:$Z$500,20,0)</f>
        <v/>
      </c>
      <c r="X2881" s="0" t="str">
        <f aca="false">VLOOKUP($D2881,metadata!$B$2:$Z$500,21,0)</f>
        <v/>
      </c>
      <c r="Y2881" s="0" t="str">
        <f aca="false">VLOOKUP($D2881,metadata!$B$2:$Z$500,22,0)</f>
        <v/>
      </c>
      <c r="Z2881" s="0" t="str">
        <f aca="false">VLOOKUP($D2881,metadata!$B$2:$Z$500,23,0)</f>
        <v/>
      </c>
      <c r="AA2881" s="0" t="str">
        <f aca="false">VLOOKUP($D2881,metadata!$B$2:$Z$500,24,0)</f>
        <v/>
      </c>
      <c r="AB2881" s="0" t="str">
        <f aca="false">VLOOKUP($D2881,metadata!$B$2:$Z$500,25,0)</f>
        <v/>
      </c>
      <c r="AF2881" s="0" t="str">
        <f aca="false">IF(AE2881="",V2881,AE2881)</f>
        <v/>
      </c>
    </row>
    <row r="2882" customFormat="false" ht="13.8" hidden="true" customHeight="false" outlineLevel="0" collapsed="false">
      <c r="C2882" s="0" t="n">
        <v>2892</v>
      </c>
      <c r="D2882" s="3" t="str">
        <f aca="false">VLOOKUP(C2882,$A$1:$B$500,2)</f>
        <v>62-Forest</v>
      </c>
      <c r="E2882" s="0" t="str">
        <f aca="false">VLOOKUP($D2882,metadata!$B$2:$S$500,2,0)</f>
        <v>EERTMOED, GE</v>
      </c>
      <c r="F2882" s="0" t="str">
        <f aca="false">VLOOKUP($D2882,metadata!$B$2:$S$500,3,0)</f>
        <v>EMBRYONIC DIAPAUSE IN PSOCID, PERIPSOCUS-QUADRIFASCIATUS - PHOTOPERIOD, TEMPERATURE, ONTOGENY AND GEOGRAPHIC VARIATION</v>
      </c>
      <c r="G2882" s="0" t="str">
        <f aca="false">VLOOKUP($D2882,metadata!$B$2:$S$500,4,0)</f>
        <v>10.1111/j.1365-3032.1978.tb00149.x</v>
      </c>
      <c r="H2882" s="0" t="str">
        <f aca="false">VLOOKUP($D2882,metadata!$B$2:$S$500,5,0)</f>
        <v>y-ask</v>
      </c>
      <c r="I2882" s="0" t="str">
        <f aca="false">VLOOKUP($D2882,metadata!$B$2:$S$500,6,0)</f>
        <v>a</v>
      </c>
      <c r="J2882" s="0" t="str">
        <f aca="false">VLOOKUP($D2882,metadata!$B$2:$S$500,7,0)</f>
        <v>i</v>
      </c>
      <c r="K2882" s="0" t="n">
        <f aca="false">VLOOKUP($D2882,metadata!$B$2:$S$500,8,0)</f>
        <v>15</v>
      </c>
      <c r="L2882" s="0" t="n">
        <f aca="false">VLOOKUP($D2882,metadata!$B$2:$S$500,9,0)</f>
        <v>12</v>
      </c>
      <c r="M2882" s="0" t="str">
        <f aca="false">VLOOKUP($D2882,metadata!$B$2:$S$500,10,0)</f>
        <v/>
      </c>
      <c r="N2882" s="0" t="str">
        <f aca="false">VLOOKUP($D2882,metadata!$B$2:$S$500,11,0)</f>
        <v>Peripsocus quadrifasciatus</v>
      </c>
      <c r="O2882" s="0" t="str">
        <f aca="false">VLOOKUP($D2882,metadata!$B$2:$S$500,12,0)</f>
        <v>psocoptera</v>
      </c>
      <c r="P2882" s="0" t="str">
        <f aca="false">VLOOKUP($D2882,metadata!$B$2:$S$500,13,0)</f>
        <v>Forest</v>
      </c>
      <c r="Q2882" s="0" t="n">
        <f aca="false">VLOOKUP($D2882,metadata!$B$2:$S$500,14,0)</f>
        <v>32.3666666666667</v>
      </c>
      <c r="R2882" s="0" t="n">
        <f aca="false">VLOOKUP($D2882,metadata!$B$2:$S$500,15,0)</f>
        <v>-89.475348</v>
      </c>
      <c r="S2882" s="0" t="str">
        <f aca="false">VLOOKUP($D2882,metadata!$B$2:$S$500,16,0)</f>
        <v/>
      </c>
      <c r="T2882" s="0" t="n">
        <f aca="false">VLOOKUP($D2882,metadata!$B$2:$S$500,17,0)</f>
        <v>149</v>
      </c>
      <c r="U2882" s="0" t="str">
        <f aca="false">VLOOKUP($D2882,metadata!$B$2:$S$500,18,0)</f>
        <v/>
      </c>
      <c r="V2882" s="0" t="str">
        <f aca="false">VLOOKUP($D2882,metadata!$B$2:$Z$500,19,0)</f>
        <v/>
      </c>
      <c r="W2882" s="0" t="str">
        <f aca="false">VLOOKUP($D2882,metadata!$B$2:$Z$500,20,0)</f>
        <v/>
      </c>
      <c r="X2882" s="0" t="str">
        <f aca="false">VLOOKUP($D2882,metadata!$B$2:$Z$500,21,0)</f>
        <v/>
      </c>
      <c r="Y2882" s="0" t="str">
        <f aca="false">VLOOKUP($D2882,metadata!$B$2:$Z$500,22,0)</f>
        <v/>
      </c>
      <c r="Z2882" s="0" t="str">
        <f aca="false">VLOOKUP($D2882,metadata!$B$2:$Z$500,23,0)</f>
        <v/>
      </c>
      <c r="AA2882" s="0" t="str">
        <f aca="false">VLOOKUP($D2882,metadata!$B$2:$Z$500,24,0)</f>
        <v/>
      </c>
      <c r="AB2882" s="0" t="str">
        <f aca="false">VLOOKUP($D2882,metadata!$B$2:$Z$500,25,0)</f>
        <v/>
      </c>
      <c r="AF2882" s="0" t="str">
        <f aca="false">IF(AE2882="",V2882,AE2882)</f>
        <v/>
      </c>
    </row>
    <row r="2883" customFormat="false" ht="13.8" hidden="true" customHeight="false" outlineLevel="0" collapsed="false">
      <c r="C2883" s="0" t="n">
        <v>2893</v>
      </c>
      <c r="D2883" s="3" t="str">
        <f aca="false">VLOOKUP(C2883,$A$1:$B$500,2)</f>
        <v>62-Forest</v>
      </c>
      <c r="E2883" s="0" t="str">
        <f aca="false">VLOOKUP($D2883,metadata!$B$2:$S$500,2,0)</f>
        <v>EERTMOED, GE</v>
      </c>
      <c r="F2883" s="0" t="str">
        <f aca="false">VLOOKUP($D2883,metadata!$B$2:$S$500,3,0)</f>
        <v>EMBRYONIC DIAPAUSE IN PSOCID, PERIPSOCUS-QUADRIFASCIATUS - PHOTOPERIOD, TEMPERATURE, ONTOGENY AND GEOGRAPHIC VARIATION</v>
      </c>
      <c r="G2883" s="0" t="str">
        <f aca="false">VLOOKUP($D2883,metadata!$B$2:$S$500,4,0)</f>
        <v>10.1111/j.1365-3032.1978.tb00149.x</v>
      </c>
      <c r="H2883" s="0" t="str">
        <f aca="false">VLOOKUP($D2883,metadata!$B$2:$S$500,5,0)</f>
        <v>y-ask</v>
      </c>
      <c r="I2883" s="0" t="str">
        <f aca="false">VLOOKUP($D2883,metadata!$B$2:$S$500,6,0)</f>
        <v>a</v>
      </c>
      <c r="J2883" s="0" t="str">
        <f aca="false">VLOOKUP($D2883,metadata!$B$2:$S$500,7,0)</f>
        <v>i</v>
      </c>
      <c r="K2883" s="0" t="n">
        <f aca="false">VLOOKUP($D2883,metadata!$B$2:$S$500,8,0)</f>
        <v>15</v>
      </c>
      <c r="L2883" s="0" t="n">
        <f aca="false">VLOOKUP($D2883,metadata!$B$2:$S$500,9,0)</f>
        <v>12</v>
      </c>
      <c r="M2883" s="0" t="str">
        <f aca="false">VLOOKUP($D2883,metadata!$B$2:$S$500,10,0)</f>
        <v/>
      </c>
      <c r="N2883" s="0" t="str">
        <f aca="false">VLOOKUP($D2883,metadata!$B$2:$S$500,11,0)</f>
        <v>Peripsocus quadrifasciatus</v>
      </c>
      <c r="O2883" s="0" t="str">
        <f aca="false">VLOOKUP($D2883,metadata!$B$2:$S$500,12,0)</f>
        <v>psocoptera</v>
      </c>
      <c r="P2883" s="0" t="str">
        <f aca="false">VLOOKUP($D2883,metadata!$B$2:$S$500,13,0)</f>
        <v>Forest</v>
      </c>
      <c r="Q2883" s="0" t="n">
        <f aca="false">VLOOKUP($D2883,metadata!$B$2:$S$500,14,0)</f>
        <v>32.3666666666667</v>
      </c>
      <c r="R2883" s="0" t="n">
        <f aca="false">VLOOKUP($D2883,metadata!$B$2:$S$500,15,0)</f>
        <v>-89.475348</v>
      </c>
      <c r="S2883" s="0" t="str">
        <f aca="false">VLOOKUP($D2883,metadata!$B$2:$S$500,16,0)</f>
        <v/>
      </c>
      <c r="T2883" s="0" t="n">
        <f aca="false">VLOOKUP($D2883,metadata!$B$2:$S$500,17,0)</f>
        <v>149</v>
      </c>
      <c r="U2883" s="0" t="str">
        <f aca="false">VLOOKUP($D2883,metadata!$B$2:$S$500,18,0)</f>
        <v/>
      </c>
      <c r="V2883" s="0" t="str">
        <f aca="false">VLOOKUP($D2883,metadata!$B$2:$Z$500,19,0)</f>
        <v/>
      </c>
      <c r="W2883" s="0" t="str">
        <f aca="false">VLOOKUP($D2883,metadata!$B$2:$Z$500,20,0)</f>
        <v/>
      </c>
      <c r="X2883" s="0" t="str">
        <f aca="false">VLOOKUP($D2883,metadata!$B$2:$Z$500,21,0)</f>
        <v/>
      </c>
      <c r="Y2883" s="0" t="str">
        <f aca="false">VLOOKUP($D2883,metadata!$B$2:$Z$500,22,0)</f>
        <v/>
      </c>
      <c r="Z2883" s="0" t="str">
        <f aca="false">VLOOKUP($D2883,metadata!$B$2:$Z$500,23,0)</f>
        <v/>
      </c>
      <c r="AA2883" s="0" t="str">
        <f aca="false">VLOOKUP($D2883,metadata!$B$2:$Z$500,24,0)</f>
        <v/>
      </c>
      <c r="AB2883" s="0" t="str">
        <f aca="false">VLOOKUP($D2883,metadata!$B$2:$Z$500,25,0)</f>
        <v/>
      </c>
      <c r="AF2883" s="0" t="str">
        <f aca="false">IF(AE2883="",V2883,AE2883)</f>
        <v/>
      </c>
    </row>
    <row r="2884" customFormat="false" ht="13.8" hidden="true" customHeight="false" outlineLevel="0" collapsed="false">
      <c r="C2884" s="0" t="n">
        <v>2894</v>
      </c>
      <c r="D2884" s="3" t="str">
        <f aca="false">VLOOKUP(C2884,$A$1:$B$500,2)</f>
        <v>62-Forest</v>
      </c>
      <c r="E2884" s="0" t="str">
        <f aca="false">VLOOKUP($D2884,metadata!$B$2:$S$500,2,0)</f>
        <v>EERTMOED, GE</v>
      </c>
      <c r="F2884" s="0" t="str">
        <f aca="false">VLOOKUP($D2884,metadata!$B$2:$S$500,3,0)</f>
        <v>EMBRYONIC DIAPAUSE IN PSOCID, PERIPSOCUS-QUADRIFASCIATUS - PHOTOPERIOD, TEMPERATURE, ONTOGENY AND GEOGRAPHIC VARIATION</v>
      </c>
      <c r="G2884" s="0" t="str">
        <f aca="false">VLOOKUP($D2884,metadata!$B$2:$S$500,4,0)</f>
        <v>10.1111/j.1365-3032.1978.tb00149.x</v>
      </c>
      <c r="H2884" s="0" t="str">
        <f aca="false">VLOOKUP($D2884,metadata!$B$2:$S$500,5,0)</f>
        <v>y-ask</v>
      </c>
      <c r="I2884" s="0" t="str">
        <f aca="false">VLOOKUP($D2884,metadata!$B$2:$S$500,6,0)</f>
        <v>a</v>
      </c>
      <c r="J2884" s="0" t="str">
        <f aca="false">VLOOKUP($D2884,metadata!$B$2:$S$500,7,0)</f>
        <v>i</v>
      </c>
      <c r="K2884" s="0" t="n">
        <f aca="false">VLOOKUP($D2884,metadata!$B$2:$S$500,8,0)</f>
        <v>15</v>
      </c>
      <c r="L2884" s="0" t="n">
        <f aca="false">VLOOKUP($D2884,metadata!$B$2:$S$500,9,0)</f>
        <v>12</v>
      </c>
      <c r="M2884" s="0" t="str">
        <f aca="false">VLOOKUP($D2884,metadata!$B$2:$S$500,10,0)</f>
        <v/>
      </c>
      <c r="N2884" s="0" t="str">
        <f aca="false">VLOOKUP($D2884,metadata!$B$2:$S$500,11,0)</f>
        <v>Peripsocus quadrifasciatus</v>
      </c>
      <c r="O2884" s="0" t="str">
        <f aca="false">VLOOKUP($D2884,metadata!$B$2:$S$500,12,0)</f>
        <v>psocoptera</v>
      </c>
      <c r="P2884" s="0" t="str">
        <f aca="false">VLOOKUP($D2884,metadata!$B$2:$S$500,13,0)</f>
        <v>Forest</v>
      </c>
      <c r="Q2884" s="0" t="n">
        <f aca="false">VLOOKUP($D2884,metadata!$B$2:$S$500,14,0)</f>
        <v>32.3666666666667</v>
      </c>
      <c r="R2884" s="0" t="n">
        <f aca="false">VLOOKUP($D2884,metadata!$B$2:$S$500,15,0)</f>
        <v>-89.475348</v>
      </c>
      <c r="S2884" s="0" t="str">
        <f aca="false">VLOOKUP($D2884,metadata!$B$2:$S$500,16,0)</f>
        <v/>
      </c>
      <c r="T2884" s="0" t="n">
        <f aca="false">VLOOKUP($D2884,metadata!$B$2:$S$500,17,0)</f>
        <v>149</v>
      </c>
      <c r="U2884" s="0" t="str">
        <f aca="false">VLOOKUP($D2884,metadata!$B$2:$S$500,18,0)</f>
        <v/>
      </c>
      <c r="V2884" s="0" t="str">
        <f aca="false">VLOOKUP($D2884,metadata!$B$2:$Z$500,19,0)</f>
        <v/>
      </c>
      <c r="W2884" s="0" t="str">
        <f aca="false">VLOOKUP($D2884,metadata!$B$2:$Z$500,20,0)</f>
        <v/>
      </c>
      <c r="X2884" s="0" t="str">
        <f aca="false">VLOOKUP($D2884,metadata!$B$2:$Z$500,21,0)</f>
        <v/>
      </c>
      <c r="Y2884" s="0" t="str">
        <f aca="false">VLOOKUP($D2884,metadata!$B$2:$Z$500,22,0)</f>
        <v/>
      </c>
      <c r="Z2884" s="0" t="str">
        <f aca="false">VLOOKUP($D2884,metadata!$B$2:$Z$500,23,0)</f>
        <v/>
      </c>
      <c r="AA2884" s="0" t="str">
        <f aca="false">VLOOKUP($D2884,metadata!$B$2:$Z$500,24,0)</f>
        <v/>
      </c>
      <c r="AB2884" s="0" t="str">
        <f aca="false">VLOOKUP($D2884,metadata!$B$2:$Z$500,25,0)</f>
        <v/>
      </c>
      <c r="AF2884" s="0" t="str">
        <f aca="false">IF(AE2884="",V2884,AE2884)</f>
        <v/>
      </c>
    </row>
    <row r="2885" customFormat="false" ht="13.8" hidden="true" customHeight="false" outlineLevel="0" collapsed="false">
      <c r="C2885" s="0" t="n">
        <v>2895</v>
      </c>
      <c r="D2885" s="3" t="str">
        <f aca="false">VLOOKUP(C2885,$A$1:$B$500,2)</f>
        <v>62-Forest</v>
      </c>
      <c r="E2885" s="0" t="str">
        <f aca="false">VLOOKUP($D2885,metadata!$B$2:$S$500,2,0)</f>
        <v>EERTMOED, GE</v>
      </c>
      <c r="F2885" s="0" t="str">
        <f aca="false">VLOOKUP($D2885,metadata!$B$2:$S$500,3,0)</f>
        <v>EMBRYONIC DIAPAUSE IN PSOCID, PERIPSOCUS-QUADRIFASCIATUS - PHOTOPERIOD, TEMPERATURE, ONTOGENY AND GEOGRAPHIC VARIATION</v>
      </c>
      <c r="G2885" s="0" t="str">
        <f aca="false">VLOOKUP($D2885,metadata!$B$2:$S$500,4,0)</f>
        <v>10.1111/j.1365-3032.1978.tb00149.x</v>
      </c>
      <c r="H2885" s="0" t="str">
        <f aca="false">VLOOKUP($D2885,metadata!$B$2:$S$500,5,0)</f>
        <v>y-ask</v>
      </c>
      <c r="I2885" s="0" t="str">
        <f aca="false">VLOOKUP($D2885,metadata!$B$2:$S$500,6,0)</f>
        <v>a</v>
      </c>
      <c r="J2885" s="0" t="str">
        <f aca="false">VLOOKUP($D2885,metadata!$B$2:$S$500,7,0)</f>
        <v>i</v>
      </c>
      <c r="K2885" s="0" t="n">
        <f aca="false">VLOOKUP($D2885,metadata!$B$2:$S$500,8,0)</f>
        <v>15</v>
      </c>
      <c r="L2885" s="0" t="n">
        <f aca="false">VLOOKUP($D2885,metadata!$B$2:$S$500,9,0)</f>
        <v>12</v>
      </c>
      <c r="M2885" s="0" t="str">
        <f aca="false">VLOOKUP($D2885,metadata!$B$2:$S$500,10,0)</f>
        <v/>
      </c>
      <c r="N2885" s="0" t="str">
        <f aca="false">VLOOKUP($D2885,metadata!$B$2:$S$500,11,0)</f>
        <v>Peripsocus quadrifasciatus</v>
      </c>
      <c r="O2885" s="0" t="str">
        <f aca="false">VLOOKUP($D2885,metadata!$B$2:$S$500,12,0)</f>
        <v>psocoptera</v>
      </c>
      <c r="P2885" s="0" t="str">
        <f aca="false">VLOOKUP($D2885,metadata!$B$2:$S$500,13,0)</f>
        <v>Forest</v>
      </c>
      <c r="Q2885" s="0" t="n">
        <f aca="false">VLOOKUP($D2885,metadata!$B$2:$S$500,14,0)</f>
        <v>32.3666666666667</v>
      </c>
      <c r="R2885" s="0" t="n">
        <f aca="false">VLOOKUP($D2885,metadata!$B$2:$S$500,15,0)</f>
        <v>-89.475348</v>
      </c>
      <c r="S2885" s="0" t="str">
        <f aca="false">VLOOKUP($D2885,metadata!$B$2:$S$500,16,0)</f>
        <v/>
      </c>
      <c r="T2885" s="0" t="n">
        <f aca="false">VLOOKUP($D2885,metadata!$B$2:$S$500,17,0)</f>
        <v>149</v>
      </c>
      <c r="U2885" s="0" t="str">
        <f aca="false">VLOOKUP($D2885,metadata!$B$2:$S$500,18,0)</f>
        <v/>
      </c>
      <c r="V2885" s="0" t="str">
        <f aca="false">VLOOKUP($D2885,metadata!$B$2:$Z$500,19,0)</f>
        <v/>
      </c>
      <c r="W2885" s="0" t="str">
        <f aca="false">VLOOKUP($D2885,metadata!$B$2:$Z$500,20,0)</f>
        <v/>
      </c>
      <c r="X2885" s="0" t="str">
        <f aca="false">VLOOKUP($D2885,metadata!$B$2:$Z$500,21,0)</f>
        <v/>
      </c>
      <c r="Y2885" s="0" t="str">
        <f aca="false">VLOOKUP($D2885,metadata!$B$2:$Z$500,22,0)</f>
        <v/>
      </c>
      <c r="Z2885" s="0" t="str">
        <f aca="false">VLOOKUP($D2885,metadata!$B$2:$Z$500,23,0)</f>
        <v/>
      </c>
      <c r="AA2885" s="0" t="str">
        <f aca="false">VLOOKUP($D2885,metadata!$B$2:$Z$500,24,0)</f>
        <v/>
      </c>
      <c r="AB2885" s="0" t="str">
        <f aca="false">VLOOKUP($D2885,metadata!$B$2:$Z$500,25,0)</f>
        <v/>
      </c>
      <c r="AF2885" s="0" t="str">
        <f aca="false">IF(AE2885="",V2885,AE2885)</f>
        <v/>
      </c>
    </row>
    <row r="2886" customFormat="false" ht="13.8" hidden="true" customHeight="false" outlineLevel="0" collapsed="false">
      <c r="C2886" s="0" t="n">
        <v>2896</v>
      </c>
      <c r="D2886" s="3" t="str">
        <f aca="false">VLOOKUP(C2886,$A$1:$B$500,2)</f>
        <v>62-Forest</v>
      </c>
      <c r="E2886" s="0" t="str">
        <f aca="false">VLOOKUP($D2886,metadata!$B$2:$S$500,2,0)</f>
        <v>EERTMOED, GE</v>
      </c>
      <c r="F2886" s="0" t="str">
        <f aca="false">VLOOKUP($D2886,metadata!$B$2:$S$500,3,0)</f>
        <v>EMBRYONIC DIAPAUSE IN PSOCID, PERIPSOCUS-QUADRIFASCIATUS - PHOTOPERIOD, TEMPERATURE, ONTOGENY AND GEOGRAPHIC VARIATION</v>
      </c>
      <c r="G2886" s="0" t="str">
        <f aca="false">VLOOKUP($D2886,metadata!$B$2:$S$500,4,0)</f>
        <v>10.1111/j.1365-3032.1978.tb00149.x</v>
      </c>
      <c r="H2886" s="0" t="str">
        <f aca="false">VLOOKUP($D2886,metadata!$B$2:$S$500,5,0)</f>
        <v>y-ask</v>
      </c>
      <c r="I2886" s="0" t="str">
        <f aca="false">VLOOKUP($D2886,metadata!$B$2:$S$500,6,0)</f>
        <v>a</v>
      </c>
      <c r="J2886" s="0" t="str">
        <f aca="false">VLOOKUP($D2886,metadata!$B$2:$S$500,7,0)</f>
        <v>i</v>
      </c>
      <c r="K2886" s="0" t="n">
        <f aca="false">VLOOKUP($D2886,metadata!$B$2:$S$500,8,0)</f>
        <v>15</v>
      </c>
      <c r="L2886" s="0" t="n">
        <f aca="false">VLOOKUP($D2886,metadata!$B$2:$S$500,9,0)</f>
        <v>12</v>
      </c>
      <c r="M2886" s="0" t="str">
        <f aca="false">VLOOKUP($D2886,metadata!$B$2:$S$500,10,0)</f>
        <v/>
      </c>
      <c r="N2886" s="0" t="str">
        <f aca="false">VLOOKUP($D2886,metadata!$B$2:$S$500,11,0)</f>
        <v>Peripsocus quadrifasciatus</v>
      </c>
      <c r="O2886" s="0" t="str">
        <f aca="false">VLOOKUP($D2886,metadata!$B$2:$S$500,12,0)</f>
        <v>psocoptera</v>
      </c>
      <c r="P2886" s="0" t="str">
        <f aca="false">VLOOKUP($D2886,metadata!$B$2:$S$500,13,0)</f>
        <v>Forest</v>
      </c>
      <c r="Q2886" s="0" t="n">
        <f aca="false">VLOOKUP($D2886,metadata!$B$2:$S$500,14,0)</f>
        <v>32.3666666666667</v>
      </c>
      <c r="R2886" s="0" t="n">
        <f aca="false">VLOOKUP($D2886,metadata!$B$2:$S$500,15,0)</f>
        <v>-89.475348</v>
      </c>
      <c r="S2886" s="0" t="str">
        <f aca="false">VLOOKUP($D2886,metadata!$B$2:$S$500,16,0)</f>
        <v/>
      </c>
      <c r="T2886" s="0" t="n">
        <f aca="false">VLOOKUP($D2886,metadata!$B$2:$S$500,17,0)</f>
        <v>149</v>
      </c>
      <c r="U2886" s="0" t="str">
        <f aca="false">VLOOKUP($D2886,metadata!$B$2:$S$500,18,0)</f>
        <v/>
      </c>
      <c r="V2886" s="0" t="str">
        <f aca="false">VLOOKUP($D2886,metadata!$B$2:$Z$500,19,0)</f>
        <v/>
      </c>
      <c r="W2886" s="0" t="str">
        <f aca="false">VLOOKUP($D2886,metadata!$B$2:$Z$500,20,0)</f>
        <v/>
      </c>
      <c r="X2886" s="0" t="str">
        <f aca="false">VLOOKUP($D2886,metadata!$B$2:$Z$500,21,0)</f>
        <v/>
      </c>
      <c r="Y2886" s="0" t="str">
        <f aca="false">VLOOKUP($D2886,metadata!$B$2:$Z$500,22,0)</f>
        <v/>
      </c>
      <c r="Z2886" s="0" t="str">
        <f aca="false">VLOOKUP($D2886,metadata!$B$2:$Z$500,23,0)</f>
        <v/>
      </c>
      <c r="AA2886" s="0" t="str">
        <f aca="false">VLOOKUP($D2886,metadata!$B$2:$Z$500,24,0)</f>
        <v/>
      </c>
      <c r="AB2886" s="0" t="str">
        <f aca="false">VLOOKUP($D2886,metadata!$B$2:$Z$500,25,0)</f>
        <v/>
      </c>
      <c r="AF2886" s="0" t="str">
        <f aca="false">IF(AE2886="",V2886,AE2886)</f>
        <v/>
      </c>
    </row>
    <row r="2887" customFormat="false" ht="13.8" hidden="true" customHeight="false" outlineLevel="0" collapsed="false">
      <c r="C2887" s="0" t="n">
        <v>2897</v>
      </c>
      <c r="D2887" s="3" t="str">
        <f aca="false">VLOOKUP(C2887,$A$1:$B$500,2)</f>
        <v>62-Grove_hill</v>
      </c>
      <c r="E2887" s="0" t="str">
        <f aca="false">VLOOKUP($D2887,metadata!$B$2:$S$500,2,0)</f>
        <v>EERTMOED, GE</v>
      </c>
      <c r="F2887" s="0" t="str">
        <f aca="false">VLOOKUP($D2887,metadata!$B$2:$S$500,3,0)</f>
        <v>EMBRYONIC DIAPAUSE IN PSOCID, PERIPSOCUS-QUADRIFASCIATUS - PHOTOPERIOD, TEMPERATURE, ONTOGENY AND GEOGRAPHIC VARIATION</v>
      </c>
      <c r="G2887" s="0" t="str">
        <f aca="false">VLOOKUP($D2887,metadata!$B$2:$S$500,4,0)</f>
        <v>10.1111/j.1365-3032.1978.tb00149.x</v>
      </c>
      <c r="H2887" s="0" t="str">
        <f aca="false">VLOOKUP($D2887,metadata!$B$2:$S$500,5,0)</f>
        <v>y-ask</v>
      </c>
      <c r="I2887" s="0" t="str">
        <f aca="false">VLOOKUP($D2887,metadata!$B$2:$S$500,6,0)</f>
        <v>a</v>
      </c>
      <c r="J2887" s="0" t="str">
        <f aca="false">VLOOKUP($D2887,metadata!$B$2:$S$500,7,0)</f>
        <v>i</v>
      </c>
      <c r="K2887" s="0" t="n">
        <f aca="false">VLOOKUP($D2887,metadata!$B$2:$S$500,8,0)</f>
        <v>15</v>
      </c>
      <c r="L2887" s="0" t="n">
        <f aca="false">VLOOKUP($D2887,metadata!$B$2:$S$500,9,0)</f>
        <v>12</v>
      </c>
      <c r="M2887" s="0" t="str">
        <f aca="false">VLOOKUP($D2887,metadata!$B$2:$S$500,10,0)</f>
        <v/>
      </c>
      <c r="N2887" s="0" t="str">
        <f aca="false">VLOOKUP($D2887,metadata!$B$2:$S$500,11,0)</f>
        <v>Peripsocus quadrifasciatus</v>
      </c>
      <c r="O2887" s="0" t="str">
        <f aca="false">VLOOKUP($D2887,metadata!$B$2:$S$500,12,0)</f>
        <v>psocoptera</v>
      </c>
      <c r="P2887" s="0" t="str">
        <f aca="false">VLOOKUP($D2887,metadata!$B$2:$S$500,13,0)</f>
        <v>Grove_hill</v>
      </c>
      <c r="Q2887" s="0" t="n">
        <f aca="false">VLOOKUP($D2887,metadata!$B$2:$S$500,14,0)</f>
        <v>31.706137</v>
      </c>
      <c r="R2887" s="0" t="n">
        <f aca="false">VLOOKUP($D2887,metadata!$B$2:$S$500,15,0)</f>
        <v>-87.774274</v>
      </c>
      <c r="S2887" s="0" t="str">
        <f aca="false">VLOOKUP($D2887,metadata!$B$2:$S$500,16,0)</f>
        <v/>
      </c>
      <c r="T2887" s="0" t="n">
        <f aca="false">VLOOKUP($D2887,metadata!$B$2:$S$500,17,0)</f>
        <v>9</v>
      </c>
      <c r="U2887" s="0" t="str">
        <f aca="false">VLOOKUP($D2887,metadata!$B$2:$S$500,18,0)</f>
        <v/>
      </c>
      <c r="V2887" s="0" t="str">
        <f aca="false">VLOOKUP($D2887,metadata!$B$2:$Z$500,19,0)</f>
        <v/>
      </c>
      <c r="W2887" s="0" t="str">
        <f aca="false">VLOOKUP($D2887,metadata!$B$2:$Z$500,20,0)</f>
        <v/>
      </c>
      <c r="X2887" s="0" t="str">
        <f aca="false">VLOOKUP($D2887,metadata!$B$2:$Z$500,21,0)</f>
        <v/>
      </c>
      <c r="Y2887" s="0" t="str">
        <f aca="false">VLOOKUP($D2887,metadata!$B$2:$Z$500,22,0)</f>
        <v/>
      </c>
      <c r="Z2887" s="0" t="str">
        <f aca="false">VLOOKUP($D2887,metadata!$B$2:$Z$500,23,0)</f>
        <v/>
      </c>
      <c r="AA2887" s="0" t="str">
        <f aca="false">VLOOKUP($D2887,metadata!$B$2:$Z$500,24,0)</f>
        <v/>
      </c>
      <c r="AB2887" s="0" t="str">
        <f aca="false">VLOOKUP($D2887,metadata!$B$2:$Z$500,25,0)</f>
        <v>these are coords of grove hill, alabama; 32' south of coords in paper</v>
      </c>
      <c r="AF2887" s="0" t="str">
        <f aca="false">IF(AE2887="",V2887,AE2887)</f>
        <v/>
      </c>
    </row>
    <row r="2888" customFormat="false" ht="13.8" hidden="true" customHeight="false" outlineLevel="0" collapsed="false">
      <c r="C2888" s="0" t="n">
        <v>2898</v>
      </c>
      <c r="D2888" s="3" t="str">
        <f aca="false">VLOOKUP(C2888,$A$1:$B$500,2)</f>
        <v>62-Grove_hill</v>
      </c>
      <c r="E2888" s="0" t="str">
        <f aca="false">VLOOKUP($D2888,metadata!$B$2:$S$500,2,0)</f>
        <v>EERTMOED, GE</v>
      </c>
      <c r="F2888" s="0" t="str">
        <f aca="false">VLOOKUP($D2888,metadata!$B$2:$S$500,3,0)</f>
        <v>EMBRYONIC DIAPAUSE IN PSOCID, PERIPSOCUS-QUADRIFASCIATUS - PHOTOPERIOD, TEMPERATURE, ONTOGENY AND GEOGRAPHIC VARIATION</v>
      </c>
      <c r="G2888" s="0" t="str">
        <f aca="false">VLOOKUP($D2888,metadata!$B$2:$S$500,4,0)</f>
        <v>10.1111/j.1365-3032.1978.tb00149.x</v>
      </c>
      <c r="H2888" s="0" t="str">
        <f aca="false">VLOOKUP($D2888,metadata!$B$2:$S$500,5,0)</f>
        <v>y-ask</v>
      </c>
      <c r="I2888" s="0" t="str">
        <f aca="false">VLOOKUP($D2888,metadata!$B$2:$S$500,6,0)</f>
        <v>a</v>
      </c>
      <c r="J2888" s="0" t="str">
        <f aca="false">VLOOKUP($D2888,metadata!$B$2:$S$500,7,0)</f>
        <v>i</v>
      </c>
      <c r="K2888" s="0" t="n">
        <f aca="false">VLOOKUP($D2888,metadata!$B$2:$S$500,8,0)</f>
        <v>15</v>
      </c>
      <c r="L2888" s="0" t="n">
        <f aca="false">VLOOKUP($D2888,metadata!$B$2:$S$500,9,0)</f>
        <v>12</v>
      </c>
      <c r="M2888" s="0" t="str">
        <f aca="false">VLOOKUP($D2888,metadata!$B$2:$S$500,10,0)</f>
        <v/>
      </c>
      <c r="N2888" s="0" t="str">
        <f aca="false">VLOOKUP($D2888,metadata!$B$2:$S$500,11,0)</f>
        <v>Peripsocus quadrifasciatus</v>
      </c>
      <c r="O2888" s="0" t="str">
        <f aca="false">VLOOKUP($D2888,metadata!$B$2:$S$500,12,0)</f>
        <v>psocoptera</v>
      </c>
      <c r="P2888" s="0" t="str">
        <f aca="false">VLOOKUP($D2888,metadata!$B$2:$S$500,13,0)</f>
        <v>Grove_hill</v>
      </c>
      <c r="Q2888" s="0" t="n">
        <f aca="false">VLOOKUP($D2888,metadata!$B$2:$S$500,14,0)</f>
        <v>31.706137</v>
      </c>
      <c r="R2888" s="0" t="n">
        <f aca="false">VLOOKUP($D2888,metadata!$B$2:$S$500,15,0)</f>
        <v>-87.774274</v>
      </c>
      <c r="S2888" s="0" t="str">
        <f aca="false">VLOOKUP($D2888,metadata!$B$2:$S$500,16,0)</f>
        <v/>
      </c>
      <c r="T2888" s="0" t="n">
        <f aca="false">VLOOKUP($D2888,metadata!$B$2:$S$500,17,0)</f>
        <v>9</v>
      </c>
      <c r="U2888" s="0" t="str">
        <f aca="false">VLOOKUP($D2888,metadata!$B$2:$S$500,18,0)</f>
        <v/>
      </c>
      <c r="V2888" s="0" t="str">
        <f aca="false">VLOOKUP($D2888,metadata!$B$2:$Z$500,19,0)</f>
        <v/>
      </c>
      <c r="W2888" s="0" t="str">
        <f aca="false">VLOOKUP($D2888,metadata!$B$2:$Z$500,20,0)</f>
        <v/>
      </c>
      <c r="X2888" s="0" t="str">
        <f aca="false">VLOOKUP($D2888,metadata!$B$2:$Z$500,21,0)</f>
        <v/>
      </c>
      <c r="Y2888" s="0" t="str">
        <f aca="false">VLOOKUP($D2888,metadata!$B$2:$Z$500,22,0)</f>
        <v/>
      </c>
      <c r="Z2888" s="0" t="str">
        <f aca="false">VLOOKUP($D2888,metadata!$B$2:$Z$500,23,0)</f>
        <v/>
      </c>
      <c r="AA2888" s="0" t="str">
        <f aca="false">VLOOKUP($D2888,metadata!$B$2:$Z$500,24,0)</f>
        <v/>
      </c>
      <c r="AB2888" s="0" t="str">
        <f aca="false">VLOOKUP($D2888,metadata!$B$2:$Z$500,25,0)</f>
        <v>these are coords of grove hill, alabama; 32' south of coords in paper</v>
      </c>
      <c r="AF2888" s="0" t="str">
        <f aca="false">IF(AE2888="",V2888,AE2888)</f>
        <v/>
      </c>
    </row>
    <row r="2889" customFormat="false" ht="13.8" hidden="true" customHeight="false" outlineLevel="0" collapsed="false">
      <c r="C2889" s="0" t="n">
        <v>2899</v>
      </c>
      <c r="D2889" s="3" t="str">
        <f aca="false">VLOOKUP(C2889,$A$1:$B$500,2)</f>
        <v>62-Grove_hill</v>
      </c>
      <c r="E2889" s="0" t="str">
        <f aca="false">VLOOKUP($D2889,metadata!$B$2:$S$500,2,0)</f>
        <v>EERTMOED, GE</v>
      </c>
      <c r="F2889" s="0" t="str">
        <f aca="false">VLOOKUP($D2889,metadata!$B$2:$S$500,3,0)</f>
        <v>EMBRYONIC DIAPAUSE IN PSOCID, PERIPSOCUS-QUADRIFASCIATUS - PHOTOPERIOD, TEMPERATURE, ONTOGENY AND GEOGRAPHIC VARIATION</v>
      </c>
      <c r="G2889" s="0" t="str">
        <f aca="false">VLOOKUP($D2889,metadata!$B$2:$S$500,4,0)</f>
        <v>10.1111/j.1365-3032.1978.tb00149.x</v>
      </c>
      <c r="H2889" s="0" t="str">
        <f aca="false">VLOOKUP($D2889,metadata!$B$2:$S$500,5,0)</f>
        <v>y-ask</v>
      </c>
      <c r="I2889" s="0" t="str">
        <f aca="false">VLOOKUP($D2889,metadata!$B$2:$S$500,6,0)</f>
        <v>a</v>
      </c>
      <c r="J2889" s="0" t="str">
        <f aca="false">VLOOKUP($D2889,metadata!$B$2:$S$500,7,0)</f>
        <v>i</v>
      </c>
      <c r="K2889" s="0" t="n">
        <f aca="false">VLOOKUP($D2889,metadata!$B$2:$S$500,8,0)</f>
        <v>15</v>
      </c>
      <c r="L2889" s="0" t="n">
        <f aca="false">VLOOKUP($D2889,metadata!$B$2:$S$500,9,0)</f>
        <v>12</v>
      </c>
      <c r="M2889" s="0" t="str">
        <f aca="false">VLOOKUP($D2889,metadata!$B$2:$S$500,10,0)</f>
        <v/>
      </c>
      <c r="N2889" s="0" t="str">
        <f aca="false">VLOOKUP($D2889,metadata!$B$2:$S$500,11,0)</f>
        <v>Peripsocus quadrifasciatus</v>
      </c>
      <c r="O2889" s="0" t="str">
        <f aca="false">VLOOKUP($D2889,metadata!$B$2:$S$500,12,0)</f>
        <v>psocoptera</v>
      </c>
      <c r="P2889" s="0" t="str">
        <f aca="false">VLOOKUP($D2889,metadata!$B$2:$S$500,13,0)</f>
        <v>Grove_hill</v>
      </c>
      <c r="Q2889" s="0" t="n">
        <f aca="false">VLOOKUP($D2889,metadata!$B$2:$S$500,14,0)</f>
        <v>31.706137</v>
      </c>
      <c r="R2889" s="0" t="n">
        <f aca="false">VLOOKUP($D2889,metadata!$B$2:$S$500,15,0)</f>
        <v>-87.774274</v>
      </c>
      <c r="S2889" s="0" t="str">
        <f aca="false">VLOOKUP($D2889,metadata!$B$2:$S$500,16,0)</f>
        <v/>
      </c>
      <c r="T2889" s="0" t="n">
        <f aca="false">VLOOKUP($D2889,metadata!$B$2:$S$500,17,0)</f>
        <v>9</v>
      </c>
      <c r="U2889" s="0" t="str">
        <f aca="false">VLOOKUP($D2889,metadata!$B$2:$S$500,18,0)</f>
        <v/>
      </c>
      <c r="V2889" s="0" t="str">
        <f aca="false">VLOOKUP($D2889,metadata!$B$2:$Z$500,19,0)</f>
        <v/>
      </c>
      <c r="W2889" s="0" t="str">
        <f aca="false">VLOOKUP($D2889,metadata!$B$2:$Z$500,20,0)</f>
        <v/>
      </c>
      <c r="X2889" s="0" t="str">
        <f aca="false">VLOOKUP($D2889,metadata!$B$2:$Z$500,21,0)</f>
        <v/>
      </c>
      <c r="Y2889" s="0" t="str">
        <f aca="false">VLOOKUP($D2889,metadata!$B$2:$Z$500,22,0)</f>
        <v/>
      </c>
      <c r="Z2889" s="0" t="str">
        <f aca="false">VLOOKUP($D2889,metadata!$B$2:$Z$500,23,0)</f>
        <v/>
      </c>
      <c r="AA2889" s="0" t="str">
        <f aca="false">VLOOKUP($D2889,metadata!$B$2:$Z$500,24,0)</f>
        <v/>
      </c>
      <c r="AB2889" s="0" t="str">
        <f aca="false">VLOOKUP($D2889,metadata!$B$2:$Z$500,25,0)</f>
        <v>these are coords of grove hill, alabama; 32' south of coords in paper</v>
      </c>
      <c r="AF2889" s="0" t="str">
        <f aca="false">IF(AE2889="",V2889,AE2889)</f>
        <v/>
      </c>
    </row>
    <row r="2890" customFormat="false" ht="13.8" hidden="true" customHeight="false" outlineLevel="0" collapsed="false">
      <c r="C2890" s="0" t="n">
        <v>2900</v>
      </c>
      <c r="D2890" s="3" t="str">
        <f aca="false">VLOOKUP(C2890,$A$1:$B$500,2)</f>
        <v>62-Grove_hill</v>
      </c>
      <c r="E2890" s="0" t="str">
        <f aca="false">VLOOKUP($D2890,metadata!$B$2:$S$500,2,0)</f>
        <v>EERTMOED, GE</v>
      </c>
      <c r="F2890" s="0" t="str">
        <f aca="false">VLOOKUP($D2890,metadata!$B$2:$S$500,3,0)</f>
        <v>EMBRYONIC DIAPAUSE IN PSOCID, PERIPSOCUS-QUADRIFASCIATUS - PHOTOPERIOD, TEMPERATURE, ONTOGENY AND GEOGRAPHIC VARIATION</v>
      </c>
      <c r="G2890" s="0" t="str">
        <f aca="false">VLOOKUP($D2890,metadata!$B$2:$S$500,4,0)</f>
        <v>10.1111/j.1365-3032.1978.tb00149.x</v>
      </c>
      <c r="H2890" s="0" t="str">
        <f aca="false">VLOOKUP($D2890,metadata!$B$2:$S$500,5,0)</f>
        <v>y-ask</v>
      </c>
      <c r="I2890" s="0" t="str">
        <f aca="false">VLOOKUP($D2890,metadata!$B$2:$S$500,6,0)</f>
        <v>a</v>
      </c>
      <c r="J2890" s="0" t="str">
        <f aca="false">VLOOKUP($D2890,metadata!$B$2:$S$500,7,0)</f>
        <v>i</v>
      </c>
      <c r="K2890" s="0" t="n">
        <f aca="false">VLOOKUP($D2890,metadata!$B$2:$S$500,8,0)</f>
        <v>15</v>
      </c>
      <c r="L2890" s="0" t="n">
        <f aca="false">VLOOKUP($D2890,metadata!$B$2:$S$500,9,0)</f>
        <v>12</v>
      </c>
      <c r="M2890" s="0" t="str">
        <f aca="false">VLOOKUP($D2890,metadata!$B$2:$S$500,10,0)</f>
        <v/>
      </c>
      <c r="N2890" s="0" t="str">
        <f aca="false">VLOOKUP($D2890,metadata!$B$2:$S$500,11,0)</f>
        <v>Peripsocus quadrifasciatus</v>
      </c>
      <c r="O2890" s="0" t="str">
        <f aca="false">VLOOKUP($D2890,metadata!$B$2:$S$500,12,0)</f>
        <v>psocoptera</v>
      </c>
      <c r="P2890" s="0" t="str">
        <f aca="false">VLOOKUP($D2890,metadata!$B$2:$S$500,13,0)</f>
        <v>Grove_hill</v>
      </c>
      <c r="Q2890" s="0" t="n">
        <f aca="false">VLOOKUP($D2890,metadata!$B$2:$S$500,14,0)</f>
        <v>31.706137</v>
      </c>
      <c r="R2890" s="0" t="n">
        <f aca="false">VLOOKUP($D2890,metadata!$B$2:$S$500,15,0)</f>
        <v>-87.774274</v>
      </c>
      <c r="S2890" s="0" t="str">
        <f aca="false">VLOOKUP($D2890,metadata!$B$2:$S$500,16,0)</f>
        <v/>
      </c>
      <c r="T2890" s="0" t="n">
        <f aca="false">VLOOKUP($D2890,metadata!$B$2:$S$500,17,0)</f>
        <v>9</v>
      </c>
      <c r="U2890" s="0" t="str">
        <f aca="false">VLOOKUP($D2890,metadata!$B$2:$S$500,18,0)</f>
        <v/>
      </c>
      <c r="V2890" s="0" t="str">
        <f aca="false">VLOOKUP($D2890,metadata!$B$2:$Z$500,19,0)</f>
        <v/>
      </c>
      <c r="W2890" s="0" t="str">
        <f aca="false">VLOOKUP($D2890,metadata!$B$2:$Z$500,20,0)</f>
        <v/>
      </c>
      <c r="X2890" s="0" t="str">
        <f aca="false">VLOOKUP($D2890,metadata!$B$2:$Z$500,21,0)</f>
        <v/>
      </c>
      <c r="Y2890" s="0" t="str">
        <f aca="false">VLOOKUP($D2890,metadata!$B$2:$Z$500,22,0)</f>
        <v/>
      </c>
      <c r="Z2890" s="0" t="str">
        <f aca="false">VLOOKUP($D2890,metadata!$B$2:$Z$500,23,0)</f>
        <v/>
      </c>
      <c r="AA2890" s="0" t="str">
        <f aca="false">VLOOKUP($D2890,metadata!$B$2:$Z$500,24,0)</f>
        <v/>
      </c>
      <c r="AB2890" s="0" t="str">
        <f aca="false">VLOOKUP($D2890,metadata!$B$2:$Z$500,25,0)</f>
        <v>these are coords of grove hill, alabama; 32' south of coords in paper</v>
      </c>
      <c r="AF2890" s="0" t="str">
        <f aca="false">IF(AE2890="",V2890,AE2890)</f>
        <v/>
      </c>
    </row>
    <row r="2891" customFormat="false" ht="13.8" hidden="true" customHeight="false" outlineLevel="0" collapsed="false">
      <c r="C2891" s="0" t="n">
        <v>2901</v>
      </c>
      <c r="D2891" s="3" t="str">
        <f aca="false">VLOOKUP(C2891,$A$1:$B$500,2)</f>
        <v>62-Grove_hill</v>
      </c>
      <c r="E2891" s="0" t="str">
        <f aca="false">VLOOKUP($D2891,metadata!$B$2:$S$500,2,0)</f>
        <v>EERTMOED, GE</v>
      </c>
      <c r="F2891" s="0" t="str">
        <f aca="false">VLOOKUP($D2891,metadata!$B$2:$S$500,3,0)</f>
        <v>EMBRYONIC DIAPAUSE IN PSOCID, PERIPSOCUS-QUADRIFASCIATUS - PHOTOPERIOD, TEMPERATURE, ONTOGENY AND GEOGRAPHIC VARIATION</v>
      </c>
      <c r="G2891" s="0" t="str">
        <f aca="false">VLOOKUP($D2891,metadata!$B$2:$S$500,4,0)</f>
        <v>10.1111/j.1365-3032.1978.tb00149.x</v>
      </c>
      <c r="H2891" s="0" t="str">
        <f aca="false">VLOOKUP($D2891,metadata!$B$2:$S$500,5,0)</f>
        <v>y-ask</v>
      </c>
      <c r="I2891" s="0" t="str">
        <f aca="false">VLOOKUP($D2891,metadata!$B$2:$S$500,6,0)</f>
        <v>a</v>
      </c>
      <c r="J2891" s="0" t="str">
        <f aca="false">VLOOKUP($D2891,metadata!$B$2:$S$500,7,0)</f>
        <v>i</v>
      </c>
      <c r="K2891" s="0" t="n">
        <f aca="false">VLOOKUP($D2891,metadata!$B$2:$S$500,8,0)</f>
        <v>15</v>
      </c>
      <c r="L2891" s="0" t="n">
        <f aca="false">VLOOKUP($D2891,metadata!$B$2:$S$500,9,0)</f>
        <v>12</v>
      </c>
      <c r="M2891" s="0" t="str">
        <f aca="false">VLOOKUP($D2891,metadata!$B$2:$S$500,10,0)</f>
        <v/>
      </c>
      <c r="N2891" s="0" t="str">
        <f aca="false">VLOOKUP($D2891,metadata!$B$2:$S$500,11,0)</f>
        <v>Peripsocus quadrifasciatus</v>
      </c>
      <c r="O2891" s="0" t="str">
        <f aca="false">VLOOKUP($D2891,metadata!$B$2:$S$500,12,0)</f>
        <v>psocoptera</v>
      </c>
      <c r="P2891" s="0" t="str">
        <f aca="false">VLOOKUP($D2891,metadata!$B$2:$S$500,13,0)</f>
        <v>Grove_hill</v>
      </c>
      <c r="Q2891" s="0" t="n">
        <f aca="false">VLOOKUP($D2891,metadata!$B$2:$S$500,14,0)</f>
        <v>31.706137</v>
      </c>
      <c r="R2891" s="0" t="n">
        <f aca="false">VLOOKUP($D2891,metadata!$B$2:$S$500,15,0)</f>
        <v>-87.774274</v>
      </c>
      <c r="S2891" s="0" t="str">
        <f aca="false">VLOOKUP($D2891,metadata!$B$2:$S$500,16,0)</f>
        <v/>
      </c>
      <c r="T2891" s="0" t="n">
        <f aca="false">VLOOKUP($D2891,metadata!$B$2:$S$500,17,0)</f>
        <v>9</v>
      </c>
      <c r="U2891" s="0" t="str">
        <f aca="false">VLOOKUP($D2891,metadata!$B$2:$S$500,18,0)</f>
        <v/>
      </c>
      <c r="V2891" s="0" t="str">
        <f aca="false">VLOOKUP($D2891,metadata!$B$2:$Z$500,19,0)</f>
        <v/>
      </c>
      <c r="W2891" s="0" t="str">
        <f aca="false">VLOOKUP($D2891,metadata!$B$2:$Z$500,20,0)</f>
        <v/>
      </c>
      <c r="X2891" s="0" t="str">
        <f aca="false">VLOOKUP($D2891,metadata!$B$2:$Z$500,21,0)</f>
        <v/>
      </c>
      <c r="Y2891" s="0" t="str">
        <f aca="false">VLOOKUP($D2891,metadata!$B$2:$Z$500,22,0)</f>
        <v/>
      </c>
      <c r="Z2891" s="0" t="str">
        <f aca="false">VLOOKUP($D2891,metadata!$B$2:$Z$500,23,0)</f>
        <v/>
      </c>
      <c r="AA2891" s="0" t="str">
        <f aca="false">VLOOKUP($D2891,metadata!$B$2:$Z$500,24,0)</f>
        <v/>
      </c>
      <c r="AB2891" s="0" t="str">
        <f aca="false">VLOOKUP($D2891,metadata!$B$2:$Z$500,25,0)</f>
        <v>these are coords of grove hill, alabama; 32' south of coords in paper</v>
      </c>
      <c r="AF2891" s="0" t="str">
        <f aca="false">IF(AE2891="",V2891,AE2891)</f>
        <v/>
      </c>
    </row>
    <row r="2892" customFormat="false" ht="13.8" hidden="true" customHeight="false" outlineLevel="0" collapsed="false">
      <c r="C2892" s="0" t="n">
        <v>2902</v>
      </c>
      <c r="D2892" s="3" t="str">
        <f aca="false">VLOOKUP(C2892,$A$1:$B$500,2)</f>
        <v>62-Grove_hill</v>
      </c>
      <c r="E2892" s="0" t="str">
        <f aca="false">VLOOKUP($D2892,metadata!$B$2:$S$500,2,0)</f>
        <v>EERTMOED, GE</v>
      </c>
      <c r="F2892" s="0" t="str">
        <f aca="false">VLOOKUP($D2892,metadata!$B$2:$S$500,3,0)</f>
        <v>EMBRYONIC DIAPAUSE IN PSOCID, PERIPSOCUS-QUADRIFASCIATUS - PHOTOPERIOD, TEMPERATURE, ONTOGENY AND GEOGRAPHIC VARIATION</v>
      </c>
      <c r="G2892" s="0" t="str">
        <f aca="false">VLOOKUP($D2892,metadata!$B$2:$S$500,4,0)</f>
        <v>10.1111/j.1365-3032.1978.tb00149.x</v>
      </c>
      <c r="H2892" s="0" t="str">
        <f aca="false">VLOOKUP($D2892,metadata!$B$2:$S$500,5,0)</f>
        <v>y-ask</v>
      </c>
      <c r="I2892" s="0" t="str">
        <f aca="false">VLOOKUP($D2892,metadata!$B$2:$S$500,6,0)</f>
        <v>a</v>
      </c>
      <c r="J2892" s="0" t="str">
        <f aca="false">VLOOKUP($D2892,metadata!$B$2:$S$500,7,0)</f>
        <v>i</v>
      </c>
      <c r="K2892" s="0" t="n">
        <f aca="false">VLOOKUP($D2892,metadata!$B$2:$S$500,8,0)</f>
        <v>15</v>
      </c>
      <c r="L2892" s="0" t="n">
        <f aca="false">VLOOKUP($D2892,metadata!$B$2:$S$500,9,0)</f>
        <v>12</v>
      </c>
      <c r="M2892" s="0" t="str">
        <f aca="false">VLOOKUP($D2892,metadata!$B$2:$S$500,10,0)</f>
        <v/>
      </c>
      <c r="N2892" s="0" t="str">
        <f aca="false">VLOOKUP($D2892,metadata!$B$2:$S$500,11,0)</f>
        <v>Peripsocus quadrifasciatus</v>
      </c>
      <c r="O2892" s="0" t="str">
        <f aca="false">VLOOKUP($D2892,metadata!$B$2:$S$500,12,0)</f>
        <v>psocoptera</v>
      </c>
      <c r="P2892" s="0" t="str">
        <f aca="false">VLOOKUP($D2892,metadata!$B$2:$S$500,13,0)</f>
        <v>Grove_hill</v>
      </c>
      <c r="Q2892" s="0" t="n">
        <f aca="false">VLOOKUP($D2892,metadata!$B$2:$S$500,14,0)</f>
        <v>31.706137</v>
      </c>
      <c r="R2892" s="0" t="n">
        <f aca="false">VLOOKUP($D2892,metadata!$B$2:$S$500,15,0)</f>
        <v>-87.774274</v>
      </c>
      <c r="S2892" s="0" t="str">
        <f aca="false">VLOOKUP($D2892,metadata!$B$2:$S$500,16,0)</f>
        <v/>
      </c>
      <c r="T2892" s="0" t="n">
        <f aca="false">VLOOKUP($D2892,metadata!$B$2:$S$500,17,0)</f>
        <v>9</v>
      </c>
      <c r="U2892" s="0" t="str">
        <f aca="false">VLOOKUP($D2892,metadata!$B$2:$S$500,18,0)</f>
        <v/>
      </c>
      <c r="V2892" s="0" t="str">
        <f aca="false">VLOOKUP($D2892,metadata!$B$2:$Z$500,19,0)</f>
        <v/>
      </c>
      <c r="W2892" s="0" t="str">
        <f aca="false">VLOOKUP($D2892,metadata!$B$2:$Z$500,20,0)</f>
        <v/>
      </c>
      <c r="X2892" s="0" t="str">
        <f aca="false">VLOOKUP($D2892,metadata!$B$2:$Z$500,21,0)</f>
        <v/>
      </c>
      <c r="Y2892" s="0" t="str">
        <f aca="false">VLOOKUP($D2892,metadata!$B$2:$Z$500,22,0)</f>
        <v/>
      </c>
      <c r="Z2892" s="0" t="str">
        <f aca="false">VLOOKUP($D2892,metadata!$B$2:$Z$500,23,0)</f>
        <v/>
      </c>
      <c r="AA2892" s="0" t="str">
        <f aca="false">VLOOKUP($D2892,metadata!$B$2:$Z$500,24,0)</f>
        <v/>
      </c>
      <c r="AB2892" s="0" t="str">
        <f aca="false">VLOOKUP($D2892,metadata!$B$2:$Z$500,25,0)</f>
        <v>these are coords of grove hill, alabama; 32' south of coords in paper</v>
      </c>
      <c r="AF2892" s="0" t="str">
        <f aca="false">IF(AE2892="",V2892,AE2892)</f>
        <v/>
      </c>
    </row>
    <row r="2893" customFormat="false" ht="13.8" hidden="true" customHeight="false" outlineLevel="0" collapsed="false">
      <c r="C2893" s="0" t="n">
        <v>2903</v>
      </c>
      <c r="D2893" s="3" t="str">
        <f aca="false">VLOOKUP(C2893,$A$1:$B$500,2)</f>
        <v>62-Grove_hill</v>
      </c>
      <c r="E2893" s="0" t="str">
        <f aca="false">VLOOKUP($D2893,metadata!$B$2:$S$500,2,0)</f>
        <v>EERTMOED, GE</v>
      </c>
      <c r="F2893" s="0" t="str">
        <f aca="false">VLOOKUP($D2893,metadata!$B$2:$S$500,3,0)</f>
        <v>EMBRYONIC DIAPAUSE IN PSOCID, PERIPSOCUS-QUADRIFASCIATUS - PHOTOPERIOD, TEMPERATURE, ONTOGENY AND GEOGRAPHIC VARIATION</v>
      </c>
      <c r="G2893" s="0" t="str">
        <f aca="false">VLOOKUP($D2893,metadata!$B$2:$S$500,4,0)</f>
        <v>10.1111/j.1365-3032.1978.tb00149.x</v>
      </c>
      <c r="H2893" s="0" t="str">
        <f aca="false">VLOOKUP($D2893,metadata!$B$2:$S$500,5,0)</f>
        <v>y-ask</v>
      </c>
      <c r="I2893" s="0" t="str">
        <f aca="false">VLOOKUP($D2893,metadata!$B$2:$S$500,6,0)</f>
        <v>a</v>
      </c>
      <c r="J2893" s="0" t="str">
        <f aca="false">VLOOKUP($D2893,metadata!$B$2:$S$500,7,0)</f>
        <v>i</v>
      </c>
      <c r="K2893" s="0" t="n">
        <f aca="false">VLOOKUP($D2893,metadata!$B$2:$S$500,8,0)</f>
        <v>15</v>
      </c>
      <c r="L2893" s="0" t="n">
        <f aca="false">VLOOKUP($D2893,metadata!$B$2:$S$500,9,0)</f>
        <v>12</v>
      </c>
      <c r="M2893" s="0" t="str">
        <f aca="false">VLOOKUP($D2893,metadata!$B$2:$S$500,10,0)</f>
        <v/>
      </c>
      <c r="N2893" s="0" t="str">
        <f aca="false">VLOOKUP($D2893,metadata!$B$2:$S$500,11,0)</f>
        <v>Peripsocus quadrifasciatus</v>
      </c>
      <c r="O2893" s="0" t="str">
        <f aca="false">VLOOKUP($D2893,metadata!$B$2:$S$500,12,0)</f>
        <v>psocoptera</v>
      </c>
      <c r="P2893" s="0" t="str">
        <f aca="false">VLOOKUP($D2893,metadata!$B$2:$S$500,13,0)</f>
        <v>Grove_hill</v>
      </c>
      <c r="Q2893" s="0" t="n">
        <f aca="false">VLOOKUP($D2893,metadata!$B$2:$S$500,14,0)</f>
        <v>31.706137</v>
      </c>
      <c r="R2893" s="0" t="n">
        <f aca="false">VLOOKUP($D2893,metadata!$B$2:$S$500,15,0)</f>
        <v>-87.774274</v>
      </c>
      <c r="S2893" s="0" t="str">
        <f aca="false">VLOOKUP($D2893,metadata!$B$2:$S$500,16,0)</f>
        <v/>
      </c>
      <c r="T2893" s="0" t="n">
        <f aca="false">VLOOKUP($D2893,metadata!$B$2:$S$500,17,0)</f>
        <v>9</v>
      </c>
      <c r="U2893" s="0" t="str">
        <f aca="false">VLOOKUP($D2893,metadata!$B$2:$S$500,18,0)</f>
        <v/>
      </c>
      <c r="V2893" s="0" t="str">
        <f aca="false">VLOOKUP($D2893,metadata!$B$2:$Z$500,19,0)</f>
        <v/>
      </c>
      <c r="W2893" s="0" t="str">
        <f aca="false">VLOOKUP($D2893,metadata!$B$2:$Z$500,20,0)</f>
        <v/>
      </c>
      <c r="X2893" s="0" t="str">
        <f aca="false">VLOOKUP($D2893,metadata!$B$2:$Z$500,21,0)</f>
        <v/>
      </c>
      <c r="Y2893" s="0" t="str">
        <f aca="false">VLOOKUP($D2893,metadata!$B$2:$Z$500,22,0)</f>
        <v/>
      </c>
      <c r="Z2893" s="0" t="str">
        <f aca="false">VLOOKUP($D2893,metadata!$B$2:$Z$500,23,0)</f>
        <v/>
      </c>
      <c r="AA2893" s="0" t="str">
        <f aca="false">VLOOKUP($D2893,metadata!$B$2:$Z$500,24,0)</f>
        <v/>
      </c>
      <c r="AB2893" s="0" t="str">
        <f aca="false">VLOOKUP($D2893,metadata!$B$2:$Z$500,25,0)</f>
        <v>these are coords of grove hill, alabama; 32' south of coords in paper</v>
      </c>
      <c r="AF2893" s="0" t="str">
        <f aca="false">IF(AE2893="",V2893,AE2893)</f>
        <v/>
      </c>
    </row>
    <row r="2894" customFormat="false" ht="13.8" hidden="true" customHeight="false" outlineLevel="0" collapsed="false">
      <c r="C2894" s="0" t="n">
        <v>2904</v>
      </c>
      <c r="D2894" s="3" t="str">
        <f aca="false">VLOOKUP(C2894,$A$1:$B$500,2)</f>
        <v>62-Grove_hill</v>
      </c>
      <c r="E2894" s="0" t="str">
        <f aca="false">VLOOKUP($D2894,metadata!$B$2:$S$500,2,0)</f>
        <v>EERTMOED, GE</v>
      </c>
      <c r="F2894" s="0" t="str">
        <f aca="false">VLOOKUP($D2894,metadata!$B$2:$S$500,3,0)</f>
        <v>EMBRYONIC DIAPAUSE IN PSOCID, PERIPSOCUS-QUADRIFASCIATUS - PHOTOPERIOD, TEMPERATURE, ONTOGENY AND GEOGRAPHIC VARIATION</v>
      </c>
      <c r="G2894" s="0" t="str">
        <f aca="false">VLOOKUP($D2894,metadata!$B$2:$S$500,4,0)</f>
        <v>10.1111/j.1365-3032.1978.tb00149.x</v>
      </c>
      <c r="H2894" s="0" t="str">
        <f aca="false">VLOOKUP($D2894,metadata!$B$2:$S$500,5,0)</f>
        <v>y-ask</v>
      </c>
      <c r="I2894" s="0" t="str">
        <f aca="false">VLOOKUP($D2894,metadata!$B$2:$S$500,6,0)</f>
        <v>a</v>
      </c>
      <c r="J2894" s="0" t="str">
        <f aca="false">VLOOKUP($D2894,metadata!$B$2:$S$500,7,0)</f>
        <v>i</v>
      </c>
      <c r="K2894" s="0" t="n">
        <f aca="false">VLOOKUP($D2894,metadata!$B$2:$S$500,8,0)</f>
        <v>15</v>
      </c>
      <c r="L2894" s="0" t="n">
        <f aca="false">VLOOKUP($D2894,metadata!$B$2:$S$500,9,0)</f>
        <v>12</v>
      </c>
      <c r="M2894" s="0" t="str">
        <f aca="false">VLOOKUP($D2894,metadata!$B$2:$S$500,10,0)</f>
        <v/>
      </c>
      <c r="N2894" s="0" t="str">
        <f aca="false">VLOOKUP($D2894,metadata!$B$2:$S$500,11,0)</f>
        <v>Peripsocus quadrifasciatus</v>
      </c>
      <c r="O2894" s="0" t="str">
        <f aca="false">VLOOKUP($D2894,metadata!$B$2:$S$500,12,0)</f>
        <v>psocoptera</v>
      </c>
      <c r="P2894" s="0" t="str">
        <f aca="false">VLOOKUP($D2894,metadata!$B$2:$S$500,13,0)</f>
        <v>Grove_hill</v>
      </c>
      <c r="Q2894" s="0" t="n">
        <f aca="false">VLOOKUP($D2894,metadata!$B$2:$S$500,14,0)</f>
        <v>31.706137</v>
      </c>
      <c r="R2894" s="0" t="n">
        <f aca="false">VLOOKUP($D2894,metadata!$B$2:$S$500,15,0)</f>
        <v>-87.774274</v>
      </c>
      <c r="S2894" s="0" t="str">
        <f aca="false">VLOOKUP($D2894,metadata!$B$2:$S$500,16,0)</f>
        <v/>
      </c>
      <c r="T2894" s="0" t="n">
        <f aca="false">VLOOKUP($D2894,metadata!$B$2:$S$500,17,0)</f>
        <v>9</v>
      </c>
      <c r="U2894" s="0" t="str">
        <f aca="false">VLOOKUP($D2894,metadata!$B$2:$S$500,18,0)</f>
        <v/>
      </c>
      <c r="V2894" s="0" t="str">
        <f aca="false">VLOOKUP($D2894,metadata!$B$2:$Z$500,19,0)</f>
        <v/>
      </c>
      <c r="W2894" s="0" t="str">
        <f aca="false">VLOOKUP($D2894,metadata!$B$2:$Z$500,20,0)</f>
        <v/>
      </c>
      <c r="X2894" s="0" t="str">
        <f aca="false">VLOOKUP($D2894,metadata!$B$2:$Z$500,21,0)</f>
        <v/>
      </c>
      <c r="Y2894" s="0" t="str">
        <f aca="false">VLOOKUP($D2894,metadata!$B$2:$Z$500,22,0)</f>
        <v/>
      </c>
      <c r="Z2894" s="0" t="str">
        <f aca="false">VLOOKUP($D2894,metadata!$B$2:$Z$500,23,0)</f>
        <v/>
      </c>
      <c r="AA2894" s="0" t="str">
        <f aca="false">VLOOKUP($D2894,metadata!$B$2:$Z$500,24,0)</f>
        <v/>
      </c>
      <c r="AB2894" s="0" t="str">
        <f aca="false">VLOOKUP($D2894,metadata!$B$2:$Z$500,25,0)</f>
        <v>these are coords of grove hill, alabama; 32' south of coords in paper</v>
      </c>
      <c r="AF2894" s="0" t="str">
        <f aca="false">IF(AE2894="",V2894,AE2894)</f>
        <v/>
      </c>
    </row>
    <row r="2895" customFormat="false" ht="13.8" hidden="true" customHeight="false" outlineLevel="0" collapsed="false">
      <c r="C2895" s="0" t="n">
        <v>2905</v>
      </c>
      <c r="D2895" s="3" t="str">
        <f aca="false">VLOOKUP(C2895,$A$1:$B$500,2)</f>
        <v>62-Grove_hill</v>
      </c>
      <c r="E2895" s="0" t="str">
        <f aca="false">VLOOKUP($D2895,metadata!$B$2:$S$500,2,0)</f>
        <v>EERTMOED, GE</v>
      </c>
      <c r="F2895" s="0" t="str">
        <f aca="false">VLOOKUP($D2895,metadata!$B$2:$S$500,3,0)</f>
        <v>EMBRYONIC DIAPAUSE IN PSOCID, PERIPSOCUS-QUADRIFASCIATUS - PHOTOPERIOD, TEMPERATURE, ONTOGENY AND GEOGRAPHIC VARIATION</v>
      </c>
      <c r="G2895" s="0" t="str">
        <f aca="false">VLOOKUP($D2895,metadata!$B$2:$S$500,4,0)</f>
        <v>10.1111/j.1365-3032.1978.tb00149.x</v>
      </c>
      <c r="H2895" s="0" t="str">
        <f aca="false">VLOOKUP($D2895,metadata!$B$2:$S$500,5,0)</f>
        <v>y-ask</v>
      </c>
      <c r="I2895" s="0" t="str">
        <f aca="false">VLOOKUP($D2895,metadata!$B$2:$S$500,6,0)</f>
        <v>a</v>
      </c>
      <c r="J2895" s="0" t="str">
        <f aca="false">VLOOKUP($D2895,metadata!$B$2:$S$500,7,0)</f>
        <v>i</v>
      </c>
      <c r="K2895" s="0" t="n">
        <f aca="false">VLOOKUP($D2895,metadata!$B$2:$S$500,8,0)</f>
        <v>15</v>
      </c>
      <c r="L2895" s="0" t="n">
        <f aca="false">VLOOKUP($D2895,metadata!$B$2:$S$500,9,0)</f>
        <v>12</v>
      </c>
      <c r="M2895" s="0" t="str">
        <f aca="false">VLOOKUP($D2895,metadata!$B$2:$S$500,10,0)</f>
        <v/>
      </c>
      <c r="N2895" s="0" t="str">
        <f aca="false">VLOOKUP($D2895,metadata!$B$2:$S$500,11,0)</f>
        <v>Peripsocus quadrifasciatus</v>
      </c>
      <c r="O2895" s="0" t="str">
        <f aca="false">VLOOKUP($D2895,metadata!$B$2:$S$500,12,0)</f>
        <v>psocoptera</v>
      </c>
      <c r="P2895" s="0" t="str">
        <f aca="false">VLOOKUP($D2895,metadata!$B$2:$S$500,13,0)</f>
        <v>Grove_hill</v>
      </c>
      <c r="Q2895" s="0" t="n">
        <f aca="false">VLOOKUP($D2895,metadata!$B$2:$S$500,14,0)</f>
        <v>31.706137</v>
      </c>
      <c r="R2895" s="0" t="n">
        <f aca="false">VLOOKUP($D2895,metadata!$B$2:$S$500,15,0)</f>
        <v>-87.774274</v>
      </c>
      <c r="S2895" s="0" t="str">
        <f aca="false">VLOOKUP($D2895,metadata!$B$2:$S$500,16,0)</f>
        <v/>
      </c>
      <c r="T2895" s="0" t="n">
        <f aca="false">VLOOKUP($D2895,metadata!$B$2:$S$500,17,0)</f>
        <v>9</v>
      </c>
      <c r="U2895" s="0" t="str">
        <f aca="false">VLOOKUP($D2895,metadata!$B$2:$S$500,18,0)</f>
        <v/>
      </c>
      <c r="V2895" s="0" t="str">
        <f aca="false">VLOOKUP($D2895,metadata!$B$2:$Z$500,19,0)</f>
        <v/>
      </c>
      <c r="W2895" s="0" t="str">
        <f aca="false">VLOOKUP($D2895,metadata!$B$2:$Z$500,20,0)</f>
        <v/>
      </c>
      <c r="X2895" s="0" t="str">
        <f aca="false">VLOOKUP($D2895,metadata!$B$2:$Z$500,21,0)</f>
        <v/>
      </c>
      <c r="Y2895" s="0" t="str">
        <f aca="false">VLOOKUP($D2895,metadata!$B$2:$Z$500,22,0)</f>
        <v/>
      </c>
      <c r="Z2895" s="0" t="str">
        <f aca="false">VLOOKUP($D2895,metadata!$B$2:$Z$500,23,0)</f>
        <v/>
      </c>
      <c r="AA2895" s="0" t="str">
        <f aca="false">VLOOKUP($D2895,metadata!$B$2:$Z$500,24,0)</f>
        <v/>
      </c>
      <c r="AB2895" s="0" t="str">
        <f aca="false">VLOOKUP($D2895,metadata!$B$2:$Z$500,25,0)</f>
        <v>these are coords of grove hill, alabama; 32' south of coords in paper</v>
      </c>
      <c r="AF2895" s="0" t="str">
        <f aca="false">IF(AE2895="",V2895,AE2895)</f>
        <v/>
      </c>
    </row>
    <row r="2896" customFormat="false" ht="13.8" hidden="true" customHeight="false" outlineLevel="0" collapsed="false">
      <c r="C2896" s="0" t="n">
        <v>2906</v>
      </c>
      <c r="D2896" s="3" t="str">
        <f aca="false">VLOOKUP(C2896,$A$1:$B$500,2)</f>
        <v>62-Grove_hill</v>
      </c>
      <c r="E2896" s="0" t="str">
        <f aca="false">VLOOKUP($D2896,metadata!$B$2:$S$500,2,0)</f>
        <v>EERTMOED, GE</v>
      </c>
      <c r="F2896" s="0" t="str">
        <f aca="false">VLOOKUP($D2896,metadata!$B$2:$S$500,3,0)</f>
        <v>EMBRYONIC DIAPAUSE IN PSOCID, PERIPSOCUS-QUADRIFASCIATUS - PHOTOPERIOD, TEMPERATURE, ONTOGENY AND GEOGRAPHIC VARIATION</v>
      </c>
      <c r="G2896" s="0" t="str">
        <f aca="false">VLOOKUP($D2896,metadata!$B$2:$S$500,4,0)</f>
        <v>10.1111/j.1365-3032.1978.tb00149.x</v>
      </c>
      <c r="H2896" s="0" t="str">
        <f aca="false">VLOOKUP($D2896,metadata!$B$2:$S$500,5,0)</f>
        <v>y-ask</v>
      </c>
      <c r="I2896" s="0" t="str">
        <f aca="false">VLOOKUP($D2896,metadata!$B$2:$S$500,6,0)</f>
        <v>a</v>
      </c>
      <c r="J2896" s="0" t="str">
        <f aca="false">VLOOKUP($D2896,metadata!$B$2:$S$500,7,0)</f>
        <v>i</v>
      </c>
      <c r="K2896" s="0" t="n">
        <f aca="false">VLOOKUP($D2896,metadata!$B$2:$S$500,8,0)</f>
        <v>15</v>
      </c>
      <c r="L2896" s="0" t="n">
        <f aca="false">VLOOKUP($D2896,metadata!$B$2:$S$500,9,0)</f>
        <v>12</v>
      </c>
      <c r="M2896" s="0" t="str">
        <f aca="false">VLOOKUP($D2896,metadata!$B$2:$S$500,10,0)</f>
        <v/>
      </c>
      <c r="N2896" s="0" t="str">
        <f aca="false">VLOOKUP($D2896,metadata!$B$2:$S$500,11,0)</f>
        <v>Peripsocus quadrifasciatus</v>
      </c>
      <c r="O2896" s="0" t="str">
        <f aca="false">VLOOKUP($D2896,metadata!$B$2:$S$500,12,0)</f>
        <v>psocoptera</v>
      </c>
      <c r="P2896" s="0" t="str">
        <f aca="false">VLOOKUP($D2896,metadata!$B$2:$S$500,13,0)</f>
        <v>Grove_hill</v>
      </c>
      <c r="Q2896" s="0" t="n">
        <f aca="false">VLOOKUP($D2896,metadata!$B$2:$S$500,14,0)</f>
        <v>31.706137</v>
      </c>
      <c r="R2896" s="0" t="n">
        <f aca="false">VLOOKUP($D2896,metadata!$B$2:$S$500,15,0)</f>
        <v>-87.774274</v>
      </c>
      <c r="S2896" s="0" t="str">
        <f aca="false">VLOOKUP($D2896,metadata!$B$2:$S$500,16,0)</f>
        <v/>
      </c>
      <c r="T2896" s="0" t="n">
        <f aca="false">VLOOKUP($D2896,metadata!$B$2:$S$500,17,0)</f>
        <v>9</v>
      </c>
      <c r="U2896" s="0" t="str">
        <f aca="false">VLOOKUP($D2896,metadata!$B$2:$S$500,18,0)</f>
        <v/>
      </c>
      <c r="V2896" s="0" t="str">
        <f aca="false">VLOOKUP($D2896,metadata!$B$2:$Z$500,19,0)</f>
        <v/>
      </c>
      <c r="W2896" s="0" t="str">
        <f aca="false">VLOOKUP($D2896,metadata!$B$2:$Z$500,20,0)</f>
        <v/>
      </c>
      <c r="X2896" s="0" t="str">
        <f aca="false">VLOOKUP($D2896,metadata!$B$2:$Z$500,21,0)</f>
        <v/>
      </c>
      <c r="Y2896" s="0" t="str">
        <f aca="false">VLOOKUP($D2896,metadata!$B$2:$Z$500,22,0)</f>
        <v/>
      </c>
      <c r="Z2896" s="0" t="str">
        <f aca="false">VLOOKUP($D2896,metadata!$B$2:$Z$500,23,0)</f>
        <v/>
      </c>
      <c r="AA2896" s="0" t="str">
        <f aca="false">VLOOKUP($D2896,metadata!$B$2:$Z$500,24,0)</f>
        <v/>
      </c>
      <c r="AB2896" s="0" t="str">
        <f aca="false">VLOOKUP($D2896,metadata!$B$2:$Z$500,25,0)</f>
        <v>these are coords of grove hill, alabama; 32' south of coords in paper</v>
      </c>
      <c r="AF2896" s="0" t="str">
        <f aca="false">IF(AE2896="",V2896,AE2896)</f>
        <v/>
      </c>
    </row>
    <row r="2897" customFormat="false" ht="13.8" hidden="true" customHeight="false" outlineLevel="0" collapsed="false">
      <c r="C2897" s="0" t="n">
        <v>2907</v>
      </c>
      <c r="D2897" s="3" t="str">
        <f aca="false">VLOOKUP(C2897,$A$1:$B$500,2)</f>
        <v>62-Grove_hill</v>
      </c>
      <c r="E2897" s="0" t="str">
        <f aca="false">VLOOKUP($D2897,metadata!$B$2:$S$500,2,0)</f>
        <v>EERTMOED, GE</v>
      </c>
      <c r="F2897" s="0" t="str">
        <f aca="false">VLOOKUP($D2897,metadata!$B$2:$S$500,3,0)</f>
        <v>EMBRYONIC DIAPAUSE IN PSOCID, PERIPSOCUS-QUADRIFASCIATUS - PHOTOPERIOD, TEMPERATURE, ONTOGENY AND GEOGRAPHIC VARIATION</v>
      </c>
      <c r="G2897" s="0" t="str">
        <f aca="false">VLOOKUP($D2897,metadata!$B$2:$S$500,4,0)</f>
        <v>10.1111/j.1365-3032.1978.tb00149.x</v>
      </c>
      <c r="H2897" s="0" t="str">
        <f aca="false">VLOOKUP($D2897,metadata!$B$2:$S$500,5,0)</f>
        <v>y-ask</v>
      </c>
      <c r="I2897" s="0" t="str">
        <f aca="false">VLOOKUP($D2897,metadata!$B$2:$S$500,6,0)</f>
        <v>a</v>
      </c>
      <c r="J2897" s="0" t="str">
        <f aca="false">VLOOKUP($D2897,metadata!$B$2:$S$500,7,0)</f>
        <v>i</v>
      </c>
      <c r="K2897" s="0" t="n">
        <f aca="false">VLOOKUP($D2897,metadata!$B$2:$S$500,8,0)</f>
        <v>15</v>
      </c>
      <c r="L2897" s="0" t="n">
        <f aca="false">VLOOKUP($D2897,metadata!$B$2:$S$500,9,0)</f>
        <v>12</v>
      </c>
      <c r="M2897" s="0" t="str">
        <f aca="false">VLOOKUP($D2897,metadata!$B$2:$S$500,10,0)</f>
        <v/>
      </c>
      <c r="N2897" s="0" t="str">
        <f aca="false">VLOOKUP($D2897,metadata!$B$2:$S$500,11,0)</f>
        <v>Peripsocus quadrifasciatus</v>
      </c>
      <c r="O2897" s="0" t="str">
        <f aca="false">VLOOKUP($D2897,metadata!$B$2:$S$500,12,0)</f>
        <v>psocoptera</v>
      </c>
      <c r="P2897" s="0" t="str">
        <f aca="false">VLOOKUP($D2897,metadata!$B$2:$S$500,13,0)</f>
        <v>Grove_hill</v>
      </c>
      <c r="Q2897" s="0" t="n">
        <f aca="false">VLOOKUP($D2897,metadata!$B$2:$S$500,14,0)</f>
        <v>31.706137</v>
      </c>
      <c r="R2897" s="0" t="n">
        <f aca="false">VLOOKUP($D2897,metadata!$B$2:$S$500,15,0)</f>
        <v>-87.774274</v>
      </c>
      <c r="S2897" s="0" t="str">
        <f aca="false">VLOOKUP($D2897,metadata!$B$2:$S$500,16,0)</f>
        <v/>
      </c>
      <c r="T2897" s="0" t="n">
        <f aca="false">VLOOKUP($D2897,metadata!$B$2:$S$500,17,0)</f>
        <v>9</v>
      </c>
      <c r="U2897" s="0" t="str">
        <f aca="false">VLOOKUP($D2897,metadata!$B$2:$S$500,18,0)</f>
        <v/>
      </c>
      <c r="V2897" s="0" t="str">
        <f aca="false">VLOOKUP($D2897,metadata!$B$2:$Z$500,19,0)</f>
        <v/>
      </c>
      <c r="W2897" s="0" t="str">
        <f aca="false">VLOOKUP($D2897,metadata!$B$2:$Z$500,20,0)</f>
        <v/>
      </c>
      <c r="X2897" s="0" t="str">
        <f aca="false">VLOOKUP($D2897,metadata!$B$2:$Z$500,21,0)</f>
        <v/>
      </c>
      <c r="Y2897" s="0" t="str">
        <f aca="false">VLOOKUP($D2897,metadata!$B$2:$Z$500,22,0)</f>
        <v/>
      </c>
      <c r="Z2897" s="0" t="str">
        <f aca="false">VLOOKUP($D2897,metadata!$B$2:$Z$500,23,0)</f>
        <v/>
      </c>
      <c r="AA2897" s="0" t="str">
        <f aca="false">VLOOKUP($D2897,metadata!$B$2:$Z$500,24,0)</f>
        <v/>
      </c>
      <c r="AB2897" s="0" t="str">
        <f aca="false">VLOOKUP($D2897,metadata!$B$2:$Z$500,25,0)</f>
        <v>these are coords of grove hill, alabama; 32' south of coords in paper</v>
      </c>
      <c r="AF2897" s="0" t="str">
        <f aca="false">IF(AE2897="",V2897,AE2897)</f>
        <v/>
      </c>
    </row>
    <row r="2898" customFormat="false" ht="13.8" hidden="true" customHeight="false" outlineLevel="0" collapsed="false">
      <c r="C2898" s="0" t="n">
        <v>2908</v>
      </c>
      <c r="D2898" s="3" t="str">
        <f aca="false">VLOOKUP(C2898,$A$1:$B$500,2)</f>
        <v>62-Grove_hill</v>
      </c>
      <c r="E2898" s="0" t="str">
        <f aca="false">VLOOKUP($D2898,metadata!$B$2:$S$500,2,0)</f>
        <v>EERTMOED, GE</v>
      </c>
      <c r="F2898" s="0" t="str">
        <f aca="false">VLOOKUP($D2898,metadata!$B$2:$S$500,3,0)</f>
        <v>EMBRYONIC DIAPAUSE IN PSOCID, PERIPSOCUS-QUADRIFASCIATUS - PHOTOPERIOD, TEMPERATURE, ONTOGENY AND GEOGRAPHIC VARIATION</v>
      </c>
      <c r="G2898" s="0" t="str">
        <f aca="false">VLOOKUP($D2898,metadata!$B$2:$S$500,4,0)</f>
        <v>10.1111/j.1365-3032.1978.tb00149.x</v>
      </c>
      <c r="H2898" s="0" t="str">
        <f aca="false">VLOOKUP($D2898,metadata!$B$2:$S$500,5,0)</f>
        <v>y-ask</v>
      </c>
      <c r="I2898" s="0" t="str">
        <f aca="false">VLOOKUP($D2898,metadata!$B$2:$S$500,6,0)</f>
        <v>a</v>
      </c>
      <c r="J2898" s="0" t="str">
        <f aca="false">VLOOKUP($D2898,metadata!$B$2:$S$500,7,0)</f>
        <v>i</v>
      </c>
      <c r="K2898" s="0" t="n">
        <f aca="false">VLOOKUP($D2898,metadata!$B$2:$S$500,8,0)</f>
        <v>15</v>
      </c>
      <c r="L2898" s="0" t="n">
        <f aca="false">VLOOKUP($D2898,metadata!$B$2:$S$500,9,0)</f>
        <v>12</v>
      </c>
      <c r="M2898" s="0" t="str">
        <f aca="false">VLOOKUP($D2898,metadata!$B$2:$S$500,10,0)</f>
        <v/>
      </c>
      <c r="N2898" s="0" t="str">
        <f aca="false">VLOOKUP($D2898,metadata!$B$2:$S$500,11,0)</f>
        <v>Peripsocus quadrifasciatus</v>
      </c>
      <c r="O2898" s="0" t="str">
        <f aca="false">VLOOKUP($D2898,metadata!$B$2:$S$500,12,0)</f>
        <v>psocoptera</v>
      </c>
      <c r="P2898" s="0" t="str">
        <f aca="false">VLOOKUP($D2898,metadata!$B$2:$S$500,13,0)</f>
        <v>Grove_hill</v>
      </c>
      <c r="Q2898" s="0" t="n">
        <f aca="false">VLOOKUP($D2898,metadata!$B$2:$S$500,14,0)</f>
        <v>31.706137</v>
      </c>
      <c r="R2898" s="0" t="n">
        <f aca="false">VLOOKUP($D2898,metadata!$B$2:$S$500,15,0)</f>
        <v>-87.774274</v>
      </c>
      <c r="S2898" s="0" t="str">
        <f aca="false">VLOOKUP($D2898,metadata!$B$2:$S$500,16,0)</f>
        <v/>
      </c>
      <c r="T2898" s="0" t="n">
        <f aca="false">VLOOKUP($D2898,metadata!$B$2:$S$500,17,0)</f>
        <v>9</v>
      </c>
      <c r="U2898" s="0" t="str">
        <f aca="false">VLOOKUP($D2898,metadata!$B$2:$S$500,18,0)</f>
        <v/>
      </c>
      <c r="V2898" s="0" t="str">
        <f aca="false">VLOOKUP($D2898,metadata!$B$2:$Z$500,19,0)</f>
        <v/>
      </c>
      <c r="W2898" s="0" t="str">
        <f aca="false">VLOOKUP($D2898,metadata!$B$2:$Z$500,20,0)</f>
        <v/>
      </c>
      <c r="X2898" s="0" t="str">
        <f aca="false">VLOOKUP($D2898,metadata!$B$2:$Z$500,21,0)</f>
        <v/>
      </c>
      <c r="Y2898" s="0" t="str">
        <f aca="false">VLOOKUP($D2898,metadata!$B$2:$Z$500,22,0)</f>
        <v/>
      </c>
      <c r="Z2898" s="0" t="str">
        <f aca="false">VLOOKUP($D2898,metadata!$B$2:$Z$500,23,0)</f>
        <v/>
      </c>
      <c r="AA2898" s="0" t="str">
        <f aca="false">VLOOKUP($D2898,metadata!$B$2:$Z$500,24,0)</f>
        <v/>
      </c>
      <c r="AB2898" s="0" t="str">
        <f aca="false">VLOOKUP($D2898,metadata!$B$2:$Z$500,25,0)</f>
        <v>these are coords of grove hill, alabama; 32' south of coords in paper</v>
      </c>
      <c r="AF2898" s="0" t="str">
        <f aca="false">IF(AE2898="",V2898,AE2898)</f>
        <v/>
      </c>
    </row>
    <row r="2899" customFormat="false" ht="13.8" hidden="true" customHeight="false" outlineLevel="0" collapsed="false">
      <c r="C2899" s="0" t="n">
        <v>2909</v>
      </c>
      <c r="D2899" s="3" t="str">
        <f aca="false">VLOOKUP(C2899,$A$1:$B$500,2)</f>
        <v>63-SUN</v>
      </c>
      <c r="E2899" s="0" t="str">
        <f aca="false">VLOOKUP($D2899,metadata!$B$2:$S$500,2,0)</f>
        <v>Haugen, Inger M. Aalberg; Gotthard, Karl</v>
      </c>
      <c r="F2899" s="0" t="str">
        <f aca="false">VLOOKUP($D2899,metadata!$B$2:$S$500,3,0)</f>
        <v>Diapause induction and relaxed selection on alternative developmental pathways in a butterfly</v>
      </c>
      <c r="G2899" s="0" t="str">
        <f aca="false">VLOOKUP($D2899,metadata!$B$2:$S$500,4,0)</f>
        <v>10.1111/1365-2656.12291</v>
      </c>
      <c r="H2899" s="0" t="str">
        <f aca="false">VLOOKUP($D2899,metadata!$B$2:$S$500,5,0)</f>
        <v>y</v>
      </c>
      <c r="I2899" s="0" t="str">
        <f aca="false">VLOOKUP($D2899,metadata!$B$2:$S$500,6,0)</f>
        <v>a</v>
      </c>
      <c r="J2899" s="0" t="str">
        <f aca="false">VLOOKUP($D2899,metadata!$B$2:$S$500,7,0)</f>
        <v>i</v>
      </c>
      <c r="K2899" s="0" t="n">
        <f aca="false">VLOOKUP($D2899,metadata!$B$2:$S$500,8,0)</f>
        <v>5</v>
      </c>
      <c r="L2899" s="0" t="n">
        <f aca="false">VLOOKUP($D2899,metadata!$B$2:$S$500,9,0)</f>
        <v>4</v>
      </c>
      <c r="M2899" s="0" t="str">
        <f aca="false">VLOOKUP($D2899,metadata!$B$2:$S$500,10,0)</f>
        <v/>
      </c>
      <c r="N2899" s="0" t="str">
        <f aca="false">VLOOKUP($D2899,metadata!$B$2:$S$500,11,0)</f>
        <v>Pararge aegeria</v>
      </c>
      <c r="O2899" s="0" t="str">
        <f aca="false">VLOOKUP($D2899,metadata!$B$2:$S$500,12,0)</f>
        <v>lepidoptera</v>
      </c>
      <c r="P2899" s="0" t="str">
        <f aca="false">VLOOKUP($D2899,metadata!$B$2:$S$500,13,0)</f>
        <v>SUN</v>
      </c>
      <c r="Q2899" s="0" t="n">
        <f aca="false">VLOOKUP($D2899,metadata!$B$2:$S$500,14,0)</f>
        <v>62.4</v>
      </c>
      <c r="R2899" s="0" t="n">
        <f aca="false">VLOOKUP($D2899,metadata!$B$2:$S$500,15,0)</f>
        <v>17.46</v>
      </c>
      <c r="S2899" s="0" t="str">
        <f aca="false">VLOOKUP($D2899,metadata!$B$2:$S$500,16,0)</f>
        <v/>
      </c>
      <c r="T2899" s="0" t="str">
        <f aca="false">VLOOKUP($D2899,metadata!$B$2:$S$500,17,0)</f>
        <v/>
      </c>
      <c r="U2899" s="0" t="str">
        <f aca="false">VLOOKUP($D2899,metadata!$B$2:$S$500,18,0)</f>
        <v/>
      </c>
      <c r="V2899" s="0" t="n">
        <f aca="false">VLOOKUP($D2899,metadata!$B$2:$Z$500,19,0)</f>
        <v>12</v>
      </c>
      <c r="W2899" s="0" t="str">
        <f aca="false">VLOOKUP($D2899,metadata!$B$2:$Z$500,20,0)</f>
        <v>accurate (see raw data)</v>
      </c>
      <c r="X2899" s="0" t="str">
        <f aca="false">VLOOKUP($D2899,metadata!$B$2:$Z$500,21,0)</f>
        <v/>
      </c>
      <c r="Y2899" s="0" t="n">
        <f aca="false">VLOOKUP($D2899,metadata!$B$2:$Z$500,22,0)</f>
        <v>63</v>
      </c>
      <c r="Z2899" s="0" t="str">
        <f aca="false">VLOOKUP($D2899,metadata!$B$2:$Z$500,23,0)</f>
        <v/>
      </c>
      <c r="AA2899" s="0" t="str">
        <f aca="false">VLOOKUP($D2899,metadata!$B$2:$Z$500,24,0)</f>
        <v>larval</v>
      </c>
      <c r="AB2899" s="0" t="str">
        <f aca="false">VLOOKUP($D2899,metadata!$B$2:$Z$500,25,0)</f>
        <v>raw data availbale</v>
      </c>
      <c r="AC2899" s="0" t="n">
        <v>16.0060606060606</v>
      </c>
      <c r="AD2899" s="0" t="n">
        <v>8.33333333333332</v>
      </c>
      <c r="AF2899" s="0" t="n">
        <f aca="false">IF(AE2899="",V2899,AE2899)</f>
        <v>12</v>
      </c>
      <c r="AG2899" s="0" t="n">
        <v>16</v>
      </c>
      <c r="AH2899" s="0" t="n">
        <v>2015</v>
      </c>
      <c r="AI2899" s="0" t="s">
        <v>37</v>
      </c>
      <c r="AJ2899" s="0" t="s">
        <v>38</v>
      </c>
    </row>
    <row r="2900" customFormat="false" ht="13.8" hidden="true" customHeight="false" outlineLevel="0" collapsed="false">
      <c r="C2900" s="0" t="n">
        <v>2910</v>
      </c>
      <c r="D2900" s="3" t="str">
        <f aca="false">VLOOKUP(C2900,$A$1:$B$500,2)</f>
        <v>63-SUN</v>
      </c>
      <c r="E2900" s="0" t="str">
        <f aca="false">VLOOKUP($D2900,metadata!$B$2:$S$500,2,0)</f>
        <v>Haugen, Inger M. Aalberg; Gotthard, Karl</v>
      </c>
      <c r="F2900" s="0" t="str">
        <f aca="false">VLOOKUP($D2900,metadata!$B$2:$S$500,3,0)</f>
        <v>Diapause induction and relaxed selection on alternative developmental pathways in a butterfly</v>
      </c>
      <c r="G2900" s="0" t="str">
        <f aca="false">VLOOKUP($D2900,metadata!$B$2:$S$500,4,0)</f>
        <v>10.1111/1365-2656.12291</v>
      </c>
      <c r="H2900" s="0" t="str">
        <f aca="false">VLOOKUP($D2900,metadata!$B$2:$S$500,5,0)</f>
        <v>y</v>
      </c>
      <c r="I2900" s="0" t="str">
        <f aca="false">VLOOKUP($D2900,metadata!$B$2:$S$500,6,0)</f>
        <v>a</v>
      </c>
      <c r="J2900" s="0" t="str">
        <f aca="false">VLOOKUP($D2900,metadata!$B$2:$S$500,7,0)</f>
        <v>i</v>
      </c>
      <c r="K2900" s="0" t="n">
        <f aca="false">VLOOKUP($D2900,metadata!$B$2:$S$500,8,0)</f>
        <v>5</v>
      </c>
      <c r="L2900" s="0" t="n">
        <f aca="false">VLOOKUP($D2900,metadata!$B$2:$S$500,9,0)</f>
        <v>4</v>
      </c>
      <c r="M2900" s="0" t="str">
        <f aca="false">VLOOKUP($D2900,metadata!$B$2:$S$500,10,0)</f>
        <v/>
      </c>
      <c r="N2900" s="0" t="str">
        <f aca="false">VLOOKUP($D2900,metadata!$B$2:$S$500,11,0)</f>
        <v>Pararge aegeria</v>
      </c>
      <c r="O2900" s="0" t="str">
        <f aca="false">VLOOKUP($D2900,metadata!$B$2:$S$500,12,0)</f>
        <v>lepidoptera</v>
      </c>
      <c r="P2900" s="0" t="str">
        <f aca="false">VLOOKUP($D2900,metadata!$B$2:$S$500,13,0)</f>
        <v>SUN</v>
      </c>
      <c r="Q2900" s="0" t="n">
        <f aca="false">VLOOKUP($D2900,metadata!$B$2:$S$500,14,0)</f>
        <v>62.4</v>
      </c>
      <c r="R2900" s="0" t="n">
        <f aca="false">VLOOKUP($D2900,metadata!$B$2:$S$500,15,0)</f>
        <v>17.46</v>
      </c>
      <c r="S2900" s="0" t="str">
        <f aca="false">VLOOKUP($D2900,metadata!$B$2:$S$500,16,0)</f>
        <v/>
      </c>
      <c r="T2900" s="0" t="str">
        <f aca="false">VLOOKUP($D2900,metadata!$B$2:$S$500,17,0)</f>
        <v/>
      </c>
      <c r="U2900" s="0" t="str">
        <f aca="false">VLOOKUP($D2900,metadata!$B$2:$S$500,18,0)</f>
        <v/>
      </c>
      <c r="V2900" s="0" t="n">
        <f aca="false">VLOOKUP($D2900,metadata!$B$2:$Z$500,19,0)</f>
        <v>12</v>
      </c>
      <c r="W2900" s="0" t="str">
        <f aca="false">VLOOKUP($D2900,metadata!$B$2:$Z$500,20,0)</f>
        <v>accurate (see raw data)</v>
      </c>
      <c r="X2900" s="0" t="str">
        <f aca="false">VLOOKUP($D2900,metadata!$B$2:$Z$500,21,0)</f>
        <v/>
      </c>
      <c r="Y2900" s="0" t="n">
        <f aca="false">VLOOKUP($D2900,metadata!$B$2:$Z$500,22,0)</f>
        <v>63</v>
      </c>
      <c r="Z2900" s="0" t="str">
        <f aca="false">VLOOKUP($D2900,metadata!$B$2:$Z$500,23,0)</f>
        <v/>
      </c>
      <c r="AA2900" s="0" t="str">
        <f aca="false">VLOOKUP($D2900,metadata!$B$2:$Z$500,24,0)</f>
        <v>larval</v>
      </c>
      <c r="AB2900" s="0" t="str">
        <f aca="false">VLOOKUP($D2900,metadata!$B$2:$Z$500,25,0)</f>
        <v>raw data availbale</v>
      </c>
      <c r="AC2900" s="0" t="n">
        <v>17</v>
      </c>
      <c r="AD2900" s="0" t="n">
        <v>16.4893617021276</v>
      </c>
      <c r="AF2900" s="0" t="n">
        <f aca="false">IF(AE2900="",V2900,AE2900)</f>
        <v>12</v>
      </c>
      <c r="AG2900" s="0" t="n">
        <v>17</v>
      </c>
      <c r="AH2900" s="0" t="n">
        <v>2015</v>
      </c>
      <c r="AI2900" s="0" t="s">
        <v>37</v>
      </c>
      <c r="AJ2900" s="0" t="s">
        <v>38</v>
      </c>
    </row>
    <row r="2901" customFormat="false" ht="13.8" hidden="true" customHeight="false" outlineLevel="0" collapsed="false">
      <c r="C2901" s="0" t="n">
        <v>2911</v>
      </c>
      <c r="D2901" s="3" t="str">
        <f aca="false">VLOOKUP(C2901,$A$1:$B$500,2)</f>
        <v>63-SUN</v>
      </c>
      <c r="E2901" s="0" t="str">
        <f aca="false">VLOOKUP($D2901,metadata!$B$2:$S$500,2,0)</f>
        <v>Haugen, Inger M. Aalberg; Gotthard, Karl</v>
      </c>
      <c r="F2901" s="0" t="str">
        <f aca="false">VLOOKUP($D2901,metadata!$B$2:$S$500,3,0)</f>
        <v>Diapause induction and relaxed selection on alternative developmental pathways in a butterfly</v>
      </c>
      <c r="G2901" s="0" t="str">
        <f aca="false">VLOOKUP($D2901,metadata!$B$2:$S$500,4,0)</f>
        <v>10.1111/1365-2656.12291</v>
      </c>
      <c r="H2901" s="0" t="str">
        <f aca="false">VLOOKUP($D2901,metadata!$B$2:$S$500,5,0)</f>
        <v>y</v>
      </c>
      <c r="I2901" s="0" t="str">
        <f aca="false">VLOOKUP($D2901,metadata!$B$2:$S$500,6,0)</f>
        <v>a</v>
      </c>
      <c r="J2901" s="0" t="str">
        <f aca="false">VLOOKUP($D2901,metadata!$B$2:$S$500,7,0)</f>
        <v>i</v>
      </c>
      <c r="K2901" s="0" t="n">
        <f aca="false">VLOOKUP($D2901,metadata!$B$2:$S$500,8,0)</f>
        <v>5</v>
      </c>
      <c r="L2901" s="0" t="n">
        <f aca="false">VLOOKUP($D2901,metadata!$B$2:$S$500,9,0)</f>
        <v>4</v>
      </c>
      <c r="M2901" s="0" t="str">
        <f aca="false">VLOOKUP($D2901,metadata!$B$2:$S$500,10,0)</f>
        <v/>
      </c>
      <c r="N2901" s="0" t="str">
        <f aca="false">VLOOKUP($D2901,metadata!$B$2:$S$500,11,0)</f>
        <v>Pararge aegeria</v>
      </c>
      <c r="O2901" s="0" t="str">
        <f aca="false">VLOOKUP($D2901,metadata!$B$2:$S$500,12,0)</f>
        <v>lepidoptera</v>
      </c>
      <c r="P2901" s="0" t="str">
        <f aca="false">VLOOKUP($D2901,metadata!$B$2:$S$500,13,0)</f>
        <v>SUN</v>
      </c>
      <c r="Q2901" s="0" t="n">
        <f aca="false">VLOOKUP($D2901,metadata!$B$2:$S$500,14,0)</f>
        <v>62.4</v>
      </c>
      <c r="R2901" s="0" t="n">
        <f aca="false">VLOOKUP($D2901,metadata!$B$2:$S$500,15,0)</f>
        <v>17.46</v>
      </c>
      <c r="S2901" s="0" t="str">
        <f aca="false">VLOOKUP($D2901,metadata!$B$2:$S$500,16,0)</f>
        <v/>
      </c>
      <c r="T2901" s="0" t="str">
        <f aca="false">VLOOKUP($D2901,metadata!$B$2:$S$500,17,0)</f>
        <v/>
      </c>
      <c r="U2901" s="0" t="str">
        <f aca="false">VLOOKUP($D2901,metadata!$B$2:$S$500,18,0)</f>
        <v/>
      </c>
      <c r="V2901" s="0" t="n">
        <f aca="false">VLOOKUP($D2901,metadata!$B$2:$Z$500,19,0)</f>
        <v>12</v>
      </c>
      <c r="W2901" s="0" t="str">
        <f aca="false">VLOOKUP($D2901,metadata!$B$2:$Z$500,20,0)</f>
        <v>accurate (see raw data)</v>
      </c>
      <c r="X2901" s="0" t="str">
        <f aca="false">VLOOKUP($D2901,metadata!$B$2:$Z$500,21,0)</f>
        <v/>
      </c>
      <c r="Y2901" s="0" t="n">
        <f aca="false">VLOOKUP($D2901,metadata!$B$2:$Z$500,22,0)</f>
        <v>63</v>
      </c>
      <c r="Z2901" s="0" t="str">
        <f aca="false">VLOOKUP($D2901,metadata!$B$2:$Z$500,23,0)</f>
        <v/>
      </c>
      <c r="AA2901" s="0" t="str">
        <f aca="false">VLOOKUP($D2901,metadata!$B$2:$Z$500,24,0)</f>
        <v>larval</v>
      </c>
      <c r="AB2901" s="0" t="str">
        <f aca="false">VLOOKUP($D2901,metadata!$B$2:$Z$500,25,0)</f>
        <v>raw data availbale</v>
      </c>
      <c r="AC2901" s="0" t="n">
        <v>18.0060606060606</v>
      </c>
      <c r="AD2901" s="0" t="n">
        <v>-0.177304964539026</v>
      </c>
      <c r="AF2901" s="0" t="n">
        <f aca="false">IF(AE2901="",V2901,AE2901)</f>
        <v>12</v>
      </c>
      <c r="AG2901" s="0" t="n">
        <v>18</v>
      </c>
      <c r="AH2901" s="0" t="n">
        <v>2015</v>
      </c>
      <c r="AI2901" s="0" t="s">
        <v>37</v>
      </c>
      <c r="AJ2901" s="0" t="s">
        <v>38</v>
      </c>
    </row>
    <row r="2902" customFormat="false" ht="13.8" hidden="true" customHeight="false" outlineLevel="0" collapsed="false">
      <c r="C2902" s="0" t="n">
        <v>2912</v>
      </c>
      <c r="D2902" s="3" t="str">
        <f aca="false">VLOOKUP(C2902,$A$1:$B$500,2)</f>
        <v>63-SUN</v>
      </c>
      <c r="E2902" s="0" t="str">
        <f aca="false">VLOOKUP($D2902,metadata!$B$2:$S$500,2,0)</f>
        <v>Haugen, Inger M. Aalberg; Gotthard, Karl</v>
      </c>
      <c r="F2902" s="0" t="str">
        <f aca="false">VLOOKUP($D2902,metadata!$B$2:$S$500,3,0)</f>
        <v>Diapause induction and relaxed selection on alternative developmental pathways in a butterfly</v>
      </c>
      <c r="G2902" s="0" t="str">
        <f aca="false">VLOOKUP($D2902,metadata!$B$2:$S$500,4,0)</f>
        <v>10.1111/1365-2656.12291</v>
      </c>
      <c r="H2902" s="0" t="str">
        <f aca="false">VLOOKUP($D2902,metadata!$B$2:$S$500,5,0)</f>
        <v>y</v>
      </c>
      <c r="I2902" s="0" t="str">
        <f aca="false">VLOOKUP($D2902,metadata!$B$2:$S$500,6,0)</f>
        <v>a</v>
      </c>
      <c r="J2902" s="0" t="str">
        <f aca="false">VLOOKUP($D2902,metadata!$B$2:$S$500,7,0)</f>
        <v>i</v>
      </c>
      <c r="K2902" s="0" t="n">
        <f aca="false">VLOOKUP($D2902,metadata!$B$2:$S$500,8,0)</f>
        <v>5</v>
      </c>
      <c r="L2902" s="0" t="n">
        <f aca="false">VLOOKUP($D2902,metadata!$B$2:$S$500,9,0)</f>
        <v>4</v>
      </c>
      <c r="M2902" s="0" t="str">
        <f aca="false">VLOOKUP($D2902,metadata!$B$2:$S$500,10,0)</f>
        <v/>
      </c>
      <c r="N2902" s="0" t="str">
        <f aca="false">VLOOKUP($D2902,metadata!$B$2:$S$500,11,0)</f>
        <v>Pararge aegeria</v>
      </c>
      <c r="O2902" s="0" t="str">
        <f aca="false">VLOOKUP($D2902,metadata!$B$2:$S$500,12,0)</f>
        <v>lepidoptera</v>
      </c>
      <c r="P2902" s="0" t="str">
        <f aca="false">VLOOKUP($D2902,metadata!$B$2:$S$500,13,0)</f>
        <v>SUN</v>
      </c>
      <c r="Q2902" s="0" t="n">
        <f aca="false">VLOOKUP($D2902,metadata!$B$2:$S$500,14,0)</f>
        <v>62.4</v>
      </c>
      <c r="R2902" s="0" t="n">
        <f aca="false">VLOOKUP($D2902,metadata!$B$2:$S$500,15,0)</f>
        <v>17.46</v>
      </c>
      <c r="S2902" s="0" t="str">
        <f aca="false">VLOOKUP($D2902,metadata!$B$2:$S$500,16,0)</f>
        <v/>
      </c>
      <c r="T2902" s="0" t="str">
        <f aca="false">VLOOKUP($D2902,metadata!$B$2:$S$500,17,0)</f>
        <v/>
      </c>
      <c r="U2902" s="0" t="str">
        <f aca="false">VLOOKUP($D2902,metadata!$B$2:$S$500,18,0)</f>
        <v/>
      </c>
      <c r="V2902" s="0" t="n">
        <f aca="false">VLOOKUP($D2902,metadata!$B$2:$Z$500,19,0)</f>
        <v>12</v>
      </c>
      <c r="W2902" s="0" t="str">
        <f aca="false">VLOOKUP($D2902,metadata!$B$2:$Z$500,20,0)</f>
        <v>accurate (see raw data)</v>
      </c>
      <c r="X2902" s="0" t="str">
        <f aca="false">VLOOKUP($D2902,metadata!$B$2:$Z$500,21,0)</f>
        <v/>
      </c>
      <c r="Y2902" s="0" t="n">
        <f aca="false">VLOOKUP($D2902,metadata!$B$2:$Z$500,22,0)</f>
        <v>63</v>
      </c>
      <c r="Z2902" s="0" t="str">
        <f aca="false">VLOOKUP($D2902,metadata!$B$2:$Z$500,23,0)</f>
        <v/>
      </c>
      <c r="AA2902" s="0" t="str">
        <f aca="false">VLOOKUP($D2902,metadata!$B$2:$Z$500,24,0)</f>
        <v>larval</v>
      </c>
      <c r="AB2902" s="0" t="str">
        <f aca="false">VLOOKUP($D2902,metadata!$B$2:$Z$500,25,0)</f>
        <v>raw data availbale</v>
      </c>
      <c r="AC2902" s="0" t="n">
        <v>20</v>
      </c>
      <c r="AD2902" s="0" t="n">
        <v>83.3333333333333</v>
      </c>
      <c r="AF2902" s="0" t="n">
        <f aca="false">IF(AE2902="",V2902,AE2902)</f>
        <v>12</v>
      </c>
      <c r="AG2902" s="0" t="n">
        <v>20</v>
      </c>
      <c r="AH2902" s="0" t="n">
        <v>2015</v>
      </c>
      <c r="AI2902" s="0" t="s">
        <v>37</v>
      </c>
      <c r="AJ2902" s="0" t="s">
        <v>38</v>
      </c>
    </row>
    <row r="2903" customFormat="false" ht="13.8" hidden="true" customHeight="false" outlineLevel="0" collapsed="false">
      <c r="C2903" s="0" t="n">
        <v>2913</v>
      </c>
      <c r="D2903" s="3" t="str">
        <f aca="false">VLOOKUP(C2903,$A$1:$B$500,2)</f>
        <v>63-STO</v>
      </c>
      <c r="E2903" s="0" t="str">
        <f aca="false">VLOOKUP($D2903,metadata!$B$2:$S$500,2,0)</f>
        <v>Haugen, Inger M. Aalberg; Gotthard, Karl</v>
      </c>
      <c r="F2903" s="0" t="str">
        <f aca="false">VLOOKUP($D2903,metadata!$B$2:$S$500,3,0)</f>
        <v>Diapause induction and relaxed selection on alternative developmental pathways in a butterfly</v>
      </c>
      <c r="G2903" s="0" t="str">
        <f aca="false">VLOOKUP($D2903,metadata!$B$2:$S$500,4,0)</f>
        <v>10.1111/1365-2656.12291</v>
      </c>
      <c r="H2903" s="0" t="str">
        <f aca="false">VLOOKUP($D2903,metadata!$B$2:$S$500,5,0)</f>
        <v>y</v>
      </c>
      <c r="I2903" s="0" t="str">
        <f aca="false">VLOOKUP($D2903,metadata!$B$2:$S$500,6,0)</f>
        <v>a</v>
      </c>
      <c r="J2903" s="0" t="str">
        <f aca="false">VLOOKUP($D2903,metadata!$B$2:$S$500,7,0)</f>
        <v>i</v>
      </c>
      <c r="K2903" s="0" t="n">
        <f aca="false">VLOOKUP($D2903,metadata!$B$2:$S$500,8,0)</f>
        <v>5</v>
      </c>
      <c r="L2903" s="0" t="n">
        <f aca="false">VLOOKUP($D2903,metadata!$B$2:$S$500,9,0)</f>
        <v>4</v>
      </c>
      <c r="M2903" s="0" t="str">
        <f aca="false">VLOOKUP($D2903,metadata!$B$2:$S$500,10,0)</f>
        <v/>
      </c>
      <c r="N2903" s="0" t="str">
        <f aca="false">VLOOKUP($D2903,metadata!$B$2:$S$500,11,0)</f>
        <v>Pararge aegeria</v>
      </c>
      <c r="O2903" s="0" t="str">
        <f aca="false">VLOOKUP($D2903,metadata!$B$2:$S$500,12,0)</f>
        <v>lepidoptera</v>
      </c>
      <c r="P2903" s="0" t="str">
        <f aca="false">VLOOKUP($D2903,metadata!$B$2:$S$500,13,0)</f>
        <v>STO</v>
      </c>
      <c r="Q2903" s="0" t="n">
        <f aca="false">VLOOKUP($D2903,metadata!$B$2:$S$500,14,0)</f>
        <v>59.63</v>
      </c>
      <c r="R2903" s="0" t="n">
        <f aca="false">VLOOKUP($D2903,metadata!$B$2:$S$500,15,0)</f>
        <v>18.53</v>
      </c>
      <c r="S2903" s="0" t="str">
        <f aca="false">VLOOKUP($D2903,metadata!$B$2:$S$500,16,0)</f>
        <v/>
      </c>
      <c r="T2903" s="0" t="str">
        <f aca="false">VLOOKUP($D2903,metadata!$B$2:$S$500,17,0)</f>
        <v/>
      </c>
      <c r="U2903" s="0" t="str">
        <f aca="false">VLOOKUP($D2903,metadata!$B$2:$S$500,18,0)</f>
        <v/>
      </c>
      <c r="V2903" s="0" t="n">
        <f aca="false">VLOOKUP($D2903,metadata!$B$2:$Z$500,19,0)</f>
        <v>11</v>
      </c>
      <c r="W2903" s="0" t="str">
        <f aca="false">VLOOKUP($D2903,metadata!$B$2:$Z$500,20,0)</f>
        <v>accurate (see raw data)</v>
      </c>
      <c r="X2903" s="0" t="str">
        <f aca="false">VLOOKUP($D2903,metadata!$B$2:$Z$500,21,0)</f>
        <v/>
      </c>
      <c r="Y2903" s="0" t="n">
        <f aca="false">VLOOKUP($D2903,metadata!$B$2:$Z$500,22,0)</f>
        <v>63</v>
      </c>
      <c r="Z2903" s="0" t="str">
        <f aca="false">VLOOKUP($D2903,metadata!$B$2:$Z$500,23,0)</f>
        <v/>
      </c>
      <c r="AA2903" s="0" t="str">
        <f aca="false">VLOOKUP($D2903,metadata!$B$2:$Z$500,24,0)</f>
        <v>larval</v>
      </c>
      <c r="AB2903" s="0" t="str">
        <f aca="false">VLOOKUP($D2903,metadata!$B$2:$Z$500,25,0)</f>
        <v/>
      </c>
      <c r="AC2903" s="0" t="n">
        <v>16.0060606060606</v>
      </c>
      <c r="AD2903" s="0" t="n">
        <v>7.44680851063828</v>
      </c>
      <c r="AF2903" s="0" t="n">
        <f aca="false">IF(AE2903="",V2903,AE2903)</f>
        <v>11</v>
      </c>
      <c r="AG2903" s="0" t="n">
        <v>16</v>
      </c>
      <c r="AH2903" s="0" t="n">
        <v>2015</v>
      </c>
      <c r="AI2903" s="0" t="s">
        <v>37</v>
      </c>
      <c r="AJ2903" s="0" t="s">
        <v>38</v>
      </c>
    </row>
    <row r="2904" customFormat="false" ht="13.8" hidden="true" customHeight="false" outlineLevel="0" collapsed="false">
      <c r="C2904" s="0" t="n">
        <v>2914</v>
      </c>
      <c r="D2904" s="3" t="str">
        <f aca="false">VLOOKUP(C2904,$A$1:$B$500,2)</f>
        <v>63-STO</v>
      </c>
      <c r="E2904" s="0" t="str">
        <f aca="false">VLOOKUP($D2904,metadata!$B$2:$S$500,2,0)</f>
        <v>Haugen, Inger M. Aalberg; Gotthard, Karl</v>
      </c>
      <c r="F2904" s="0" t="str">
        <f aca="false">VLOOKUP($D2904,metadata!$B$2:$S$500,3,0)</f>
        <v>Diapause induction and relaxed selection on alternative developmental pathways in a butterfly</v>
      </c>
      <c r="G2904" s="0" t="str">
        <f aca="false">VLOOKUP($D2904,metadata!$B$2:$S$500,4,0)</f>
        <v>10.1111/1365-2656.12291</v>
      </c>
      <c r="H2904" s="0" t="str">
        <f aca="false">VLOOKUP($D2904,metadata!$B$2:$S$500,5,0)</f>
        <v>y</v>
      </c>
      <c r="I2904" s="0" t="str">
        <f aca="false">VLOOKUP($D2904,metadata!$B$2:$S$500,6,0)</f>
        <v>a</v>
      </c>
      <c r="J2904" s="0" t="str">
        <f aca="false">VLOOKUP($D2904,metadata!$B$2:$S$500,7,0)</f>
        <v>i</v>
      </c>
      <c r="K2904" s="0" t="n">
        <f aca="false">VLOOKUP($D2904,metadata!$B$2:$S$500,8,0)</f>
        <v>5</v>
      </c>
      <c r="L2904" s="0" t="n">
        <f aca="false">VLOOKUP($D2904,metadata!$B$2:$S$500,9,0)</f>
        <v>4</v>
      </c>
      <c r="M2904" s="0" t="str">
        <f aca="false">VLOOKUP($D2904,metadata!$B$2:$S$500,10,0)</f>
        <v/>
      </c>
      <c r="N2904" s="0" t="str">
        <f aca="false">VLOOKUP($D2904,metadata!$B$2:$S$500,11,0)</f>
        <v>Pararge aegeria</v>
      </c>
      <c r="O2904" s="0" t="str">
        <f aca="false">VLOOKUP($D2904,metadata!$B$2:$S$500,12,0)</f>
        <v>lepidoptera</v>
      </c>
      <c r="P2904" s="0" t="str">
        <f aca="false">VLOOKUP($D2904,metadata!$B$2:$S$500,13,0)</f>
        <v>STO</v>
      </c>
      <c r="Q2904" s="0" t="n">
        <f aca="false">VLOOKUP($D2904,metadata!$B$2:$S$500,14,0)</f>
        <v>59.63</v>
      </c>
      <c r="R2904" s="0" t="n">
        <f aca="false">VLOOKUP($D2904,metadata!$B$2:$S$500,15,0)</f>
        <v>18.53</v>
      </c>
      <c r="S2904" s="0" t="str">
        <f aca="false">VLOOKUP($D2904,metadata!$B$2:$S$500,16,0)</f>
        <v/>
      </c>
      <c r="T2904" s="0" t="str">
        <f aca="false">VLOOKUP($D2904,metadata!$B$2:$S$500,17,0)</f>
        <v/>
      </c>
      <c r="U2904" s="0" t="str">
        <f aca="false">VLOOKUP($D2904,metadata!$B$2:$S$500,18,0)</f>
        <v/>
      </c>
      <c r="V2904" s="0" t="n">
        <f aca="false">VLOOKUP($D2904,metadata!$B$2:$Z$500,19,0)</f>
        <v>11</v>
      </c>
      <c r="W2904" s="0" t="str">
        <f aca="false">VLOOKUP($D2904,metadata!$B$2:$Z$500,20,0)</f>
        <v>accurate (see raw data)</v>
      </c>
      <c r="X2904" s="0" t="str">
        <f aca="false">VLOOKUP($D2904,metadata!$B$2:$Z$500,21,0)</f>
        <v/>
      </c>
      <c r="Y2904" s="0" t="n">
        <f aca="false">VLOOKUP($D2904,metadata!$B$2:$Z$500,22,0)</f>
        <v>63</v>
      </c>
      <c r="Z2904" s="0" t="str">
        <f aca="false">VLOOKUP($D2904,metadata!$B$2:$Z$500,23,0)</f>
        <v/>
      </c>
      <c r="AA2904" s="0" t="str">
        <f aca="false">VLOOKUP($D2904,metadata!$B$2:$Z$500,24,0)</f>
        <v>larval</v>
      </c>
      <c r="AB2904" s="0" t="str">
        <f aca="false">VLOOKUP($D2904,metadata!$B$2:$Z$500,25,0)</f>
        <v/>
      </c>
      <c r="AC2904" s="0" t="n">
        <v>17</v>
      </c>
      <c r="AD2904" s="0" t="n">
        <v>7.97872340425529</v>
      </c>
      <c r="AF2904" s="0" t="n">
        <f aca="false">IF(AE2904="",V2904,AE2904)</f>
        <v>11</v>
      </c>
      <c r="AG2904" s="0" t="n">
        <v>17</v>
      </c>
      <c r="AH2904" s="0" t="n">
        <v>2015</v>
      </c>
      <c r="AI2904" s="0" t="s">
        <v>37</v>
      </c>
      <c r="AJ2904" s="0" t="s">
        <v>38</v>
      </c>
    </row>
    <row r="2905" customFormat="false" ht="13.8" hidden="true" customHeight="false" outlineLevel="0" collapsed="false">
      <c r="C2905" s="0" t="n">
        <v>2915</v>
      </c>
      <c r="D2905" s="3" t="str">
        <f aca="false">VLOOKUP(C2905,$A$1:$B$500,2)</f>
        <v>63-STO</v>
      </c>
      <c r="E2905" s="0" t="str">
        <f aca="false">VLOOKUP($D2905,metadata!$B$2:$S$500,2,0)</f>
        <v>Haugen, Inger M. Aalberg; Gotthard, Karl</v>
      </c>
      <c r="F2905" s="0" t="str">
        <f aca="false">VLOOKUP($D2905,metadata!$B$2:$S$500,3,0)</f>
        <v>Diapause induction and relaxed selection on alternative developmental pathways in a butterfly</v>
      </c>
      <c r="G2905" s="0" t="str">
        <f aca="false">VLOOKUP($D2905,metadata!$B$2:$S$500,4,0)</f>
        <v>10.1111/1365-2656.12291</v>
      </c>
      <c r="H2905" s="0" t="str">
        <f aca="false">VLOOKUP($D2905,metadata!$B$2:$S$500,5,0)</f>
        <v>y</v>
      </c>
      <c r="I2905" s="0" t="str">
        <f aca="false">VLOOKUP($D2905,metadata!$B$2:$S$500,6,0)</f>
        <v>a</v>
      </c>
      <c r="J2905" s="0" t="str">
        <f aca="false">VLOOKUP($D2905,metadata!$B$2:$S$500,7,0)</f>
        <v>i</v>
      </c>
      <c r="K2905" s="0" t="n">
        <f aca="false">VLOOKUP($D2905,metadata!$B$2:$S$500,8,0)</f>
        <v>5</v>
      </c>
      <c r="L2905" s="0" t="n">
        <f aca="false">VLOOKUP($D2905,metadata!$B$2:$S$500,9,0)</f>
        <v>4</v>
      </c>
      <c r="M2905" s="0" t="str">
        <f aca="false">VLOOKUP($D2905,metadata!$B$2:$S$500,10,0)</f>
        <v/>
      </c>
      <c r="N2905" s="0" t="str">
        <f aca="false">VLOOKUP($D2905,metadata!$B$2:$S$500,11,0)</f>
        <v>Pararge aegeria</v>
      </c>
      <c r="O2905" s="0" t="str">
        <f aca="false">VLOOKUP($D2905,metadata!$B$2:$S$500,12,0)</f>
        <v>lepidoptera</v>
      </c>
      <c r="P2905" s="0" t="str">
        <f aca="false">VLOOKUP($D2905,metadata!$B$2:$S$500,13,0)</f>
        <v>STO</v>
      </c>
      <c r="Q2905" s="0" t="n">
        <f aca="false">VLOOKUP($D2905,metadata!$B$2:$S$500,14,0)</f>
        <v>59.63</v>
      </c>
      <c r="R2905" s="0" t="n">
        <f aca="false">VLOOKUP($D2905,metadata!$B$2:$S$500,15,0)</f>
        <v>18.53</v>
      </c>
      <c r="S2905" s="0" t="str">
        <f aca="false">VLOOKUP($D2905,metadata!$B$2:$S$500,16,0)</f>
        <v/>
      </c>
      <c r="T2905" s="0" t="str">
        <f aca="false">VLOOKUP($D2905,metadata!$B$2:$S$500,17,0)</f>
        <v/>
      </c>
      <c r="U2905" s="0" t="str">
        <f aca="false">VLOOKUP($D2905,metadata!$B$2:$S$500,18,0)</f>
        <v/>
      </c>
      <c r="V2905" s="0" t="n">
        <f aca="false">VLOOKUP($D2905,metadata!$B$2:$Z$500,19,0)</f>
        <v>11</v>
      </c>
      <c r="W2905" s="0" t="str">
        <f aca="false">VLOOKUP($D2905,metadata!$B$2:$Z$500,20,0)</f>
        <v>accurate (see raw data)</v>
      </c>
      <c r="X2905" s="0" t="str">
        <f aca="false">VLOOKUP($D2905,metadata!$B$2:$Z$500,21,0)</f>
        <v/>
      </c>
      <c r="Y2905" s="0" t="n">
        <f aca="false">VLOOKUP($D2905,metadata!$B$2:$Z$500,22,0)</f>
        <v>63</v>
      </c>
      <c r="Z2905" s="0" t="str">
        <f aca="false">VLOOKUP($D2905,metadata!$B$2:$Z$500,23,0)</f>
        <v/>
      </c>
      <c r="AA2905" s="0" t="str">
        <f aca="false">VLOOKUP($D2905,metadata!$B$2:$Z$500,24,0)</f>
        <v>larval</v>
      </c>
      <c r="AB2905" s="0" t="str">
        <f aca="false">VLOOKUP($D2905,metadata!$B$2:$Z$500,25,0)</f>
        <v/>
      </c>
      <c r="AC2905" s="0" t="n">
        <v>17.9939393939393</v>
      </c>
      <c r="AD2905" s="0" t="n">
        <v>18.0851063829787</v>
      </c>
      <c r="AF2905" s="0" t="n">
        <f aca="false">IF(AE2905="",V2905,AE2905)</f>
        <v>11</v>
      </c>
      <c r="AG2905" s="0" t="n">
        <v>18</v>
      </c>
      <c r="AH2905" s="0" t="n">
        <v>2015</v>
      </c>
      <c r="AI2905" s="0" t="s">
        <v>37</v>
      </c>
      <c r="AJ2905" s="0" t="s">
        <v>38</v>
      </c>
    </row>
    <row r="2906" customFormat="false" ht="13.8" hidden="true" customHeight="false" outlineLevel="0" collapsed="false">
      <c r="C2906" s="0" t="n">
        <v>2916</v>
      </c>
      <c r="D2906" s="3" t="str">
        <f aca="false">VLOOKUP(C2906,$A$1:$B$500,2)</f>
        <v>63-STO</v>
      </c>
      <c r="E2906" s="0" t="str">
        <f aca="false">VLOOKUP($D2906,metadata!$B$2:$S$500,2,0)</f>
        <v>Haugen, Inger M. Aalberg; Gotthard, Karl</v>
      </c>
      <c r="F2906" s="0" t="str">
        <f aca="false">VLOOKUP($D2906,metadata!$B$2:$S$500,3,0)</f>
        <v>Diapause induction and relaxed selection on alternative developmental pathways in a butterfly</v>
      </c>
      <c r="G2906" s="0" t="str">
        <f aca="false">VLOOKUP($D2906,metadata!$B$2:$S$500,4,0)</f>
        <v>10.1111/1365-2656.12291</v>
      </c>
      <c r="H2906" s="0" t="str">
        <f aca="false">VLOOKUP($D2906,metadata!$B$2:$S$500,5,0)</f>
        <v>y</v>
      </c>
      <c r="I2906" s="0" t="str">
        <f aca="false">VLOOKUP($D2906,metadata!$B$2:$S$500,6,0)</f>
        <v>a</v>
      </c>
      <c r="J2906" s="0" t="str">
        <f aca="false">VLOOKUP($D2906,metadata!$B$2:$S$500,7,0)</f>
        <v>i</v>
      </c>
      <c r="K2906" s="0" t="n">
        <f aca="false">VLOOKUP($D2906,metadata!$B$2:$S$500,8,0)</f>
        <v>5</v>
      </c>
      <c r="L2906" s="0" t="n">
        <f aca="false">VLOOKUP($D2906,metadata!$B$2:$S$500,9,0)</f>
        <v>4</v>
      </c>
      <c r="M2906" s="0" t="str">
        <f aca="false">VLOOKUP($D2906,metadata!$B$2:$S$500,10,0)</f>
        <v/>
      </c>
      <c r="N2906" s="0" t="str">
        <f aca="false">VLOOKUP($D2906,metadata!$B$2:$S$500,11,0)</f>
        <v>Pararge aegeria</v>
      </c>
      <c r="O2906" s="0" t="str">
        <f aca="false">VLOOKUP($D2906,metadata!$B$2:$S$500,12,0)</f>
        <v>lepidoptera</v>
      </c>
      <c r="P2906" s="0" t="str">
        <f aca="false">VLOOKUP($D2906,metadata!$B$2:$S$500,13,0)</f>
        <v>STO</v>
      </c>
      <c r="Q2906" s="0" t="n">
        <f aca="false">VLOOKUP($D2906,metadata!$B$2:$S$500,14,0)</f>
        <v>59.63</v>
      </c>
      <c r="R2906" s="0" t="n">
        <f aca="false">VLOOKUP($D2906,metadata!$B$2:$S$500,15,0)</f>
        <v>18.53</v>
      </c>
      <c r="S2906" s="0" t="str">
        <f aca="false">VLOOKUP($D2906,metadata!$B$2:$S$500,16,0)</f>
        <v/>
      </c>
      <c r="T2906" s="0" t="str">
        <f aca="false">VLOOKUP($D2906,metadata!$B$2:$S$500,17,0)</f>
        <v/>
      </c>
      <c r="U2906" s="0" t="str">
        <f aca="false">VLOOKUP($D2906,metadata!$B$2:$S$500,18,0)</f>
        <v/>
      </c>
      <c r="V2906" s="0" t="n">
        <f aca="false">VLOOKUP($D2906,metadata!$B$2:$Z$500,19,0)</f>
        <v>11</v>
      </c>
      <c r="W2906" s="0" t="str">
        <f aca="false">VLOOKUP($D2906,metadata!$B$2:$Z$500,20,0)</f>
        <v>accurate (see raw data)</v>
      </c>
      <c r="X2906" s="0" t="str">
        <f aca="false">VLOOKUP($D2906,metadata!$B$2:$Z$500,21,0)</f>
        <v/>
      </c>
      <c r="Y2906" s="0" t="n">
        <f aca="false">VLOOKUP($D2906,metadata!$B$2:$Z$500,22,0)</f>
        <v>63</v>
      </c>
      <c r="Z2906" s="0" t="str">
        <f aca="false">VLOOKUP($D2906,metadata!$B$2:$Z$500,23,0)</f>
        <v/>
      </c>
      <c r="AA2906" s="0" t="str">
        <f aca="false">VLOOKUP($D2906,metadata!$B$2:$Z$500,24,0)</f>
        <v>larval</v>
      </c>
      <c r="AB2906" s="0" t="str">
        <f aca="false">VLOOKUP($D2906,metadata!$B$2:$Z$500,25,0)</f>
        <v/>
      </c>
      <c r="AC2906" s="0" t="n">
        <v>20</v>
      </c>
      <c r="AD2906" s="0" t="n">
        <v>92.7304964539007</v>
      </c>
      <c r="AF2906" s="0" t="n">
        <f aca="false">IF(AE2906="",V2906,AE2906)</f>
        <v>11</v>
      </c>
      <c r="AG2906" s="0" t="n">
        <v>20</v>
      </c>
      <c r="AH2906" s="0" t="n">
        <v>2015</v>
      </c>
      <c r="AI2906" s="0" t="s">
        <v>37</v>
      </c>
      <c r="AJ2906" s="0" t="s">
        <v>38</v>
      </c>
    </row>
    <row r="2907" customFormat="false" ht="13.8" hidden="true" customHeight="false" outlineLevel="0" collapsed="false">
      <c r="C2907" s="0" t="n">
        <v>2917</v>
      </c>
      <c r="D2907" s="3" t="str">
        <f aca="false">VLOOKUP(C2907,$A$1:$B$500,2)</f>
        <v>63-GOT</v>
      </c>
      <c r="E2907" s="0" t="str">
        <f aca="false">VLOOKUP($D2907,metadata!$B$2:$S$500,2,0)</f>
        <v>Haugen, Inger M. Aalberg; Gotthard, Karl</v>
      </c>
      <c r="F2907" s="0" t="str">
        <f aca="false">VLOOKUP($D2907,metadata!$B$2:$S$500,3,0)</f>
        <v>Diapause induction and relaxed selection on alternative developmental pathways in a butterfly</v>
      </c>
      <c r="G2907" s="0" t="str">
        <f aca="false">VLOOKUP($D2907,metadata!$B$2:$S$500,4,0)</f>
        <v>10.1111/1365-2656.12291</v>
      </c>
      <c r="H2907" s="0" t="str">
        <f aca="false">VLOOKUP($D2907,metadata!$B$2:$S$500,5,0)</f>
        <v>y</v>
      </c>
      <c r="I2907" s="0" t="str">
        <f aca="false">VLOOKUP($D2907,metadata!$B$2:$S$500,6,0)</f>
        <v>a</v>
      </c>
      <c r="J2907" s="0" t="str">
        <f aca="false">VLOOKUP($D2907,metadata!$B$2:$S$500,7,0)</f>
        <v>i</v>
      </c>
      <c r="K2907" s="0" t="n">
        <f aca="false">VLOOKUP($D2907,metadata!$B$2:$S$500,8,0)</f>
        <v>5</v>
      </c>
      <c r="L2907" s="0" t="n">
        <f aca="false">VLOOKUP($D2907,metadata!$B$2:$S$500,9,0)</f>
        <v>4</v>
      </c>
      <c r="M2907" s="0" t="str">
        <f aca="false">VLOOKUP($D2907,metadata!$B$2:$S$500,10,0)</f>
        <v/>
      </c>
      <c r="N2907" s="0" t="str">
        <f aca="false">VLOOKUP($D2907,metadata!$B$2:$S$500,11,0)</f>
        <v>Pararge aegeria</v>
      </c>
      <c r="O2907" s="0" t="str">
        <f aca="false">VLOOKUP($D2907,metadata!$B$2:$S$500,12,0)</f>
        <v>lepidoptera</v>
      </c>
      <c r="P2907" s="0" t="str">
        <f aca="false">VLOOKUP($D2907,metadata!$B$2:$S$500,13,0)</f>
        <v>GOT</v>
      </c>
      <c r="Q2907" s="0" t="n">
        <f aca="false">VLOOKUP($D2907,metadata!$B$2:$S$500,14,0)</f>
        <v>57.4</v>
      </c>
      <c r="R2907" s="0" t="n">
        <f aca="false">VLOOKUP($D2907,metadata!$B$2:$S$500,15,0)</f>
        <v>18.53</v>
      </c>
      <c r="S2907" s="0" t="str">
        <f aca="false">VLOOKUP($D2907,metadata!$B$2:$S$500,16,0)</f>
        <v/>
      </c>
      <c r="T2907" s="0" t="str">
        <f aca="false">VLOOKUP($D2907,metadata!$B$2:$S$500,17,0)</f>
        <v/>
      </c>
      <c r="U2907" s="0" t="str">
        <f aca="false">VLOOKUP($D2907,metadata!$B$2:$S$500,18,0)</f>
        <v/>
      </c>
      <c r="V2907" s="0" t="n">
        <f aca="false">VLOOKUP($D2907,metadata!$B$2:$Z$500,19,0)</f>
        <v>12.25</v>
      </c>
      <c r="W2907" s="0" t="str">
        <f aca="false">VLOOKUP($D2907,metadata!$B$2:$Z$500,20,0)</f>
        <v>accurate (see raw data)</v>
      </c>
      <c r="X2907" s="0" t="str">
        <f aca="false">VLOOKUP($D2907,metadata!$B$2:$Z$500,21,0)</f>
        <v/>
      </c>
      <c r="Y2907" s="0" t="n">
        <f aca="false">VLOOKUP($D2907,metadata!$B$2:$Z$500,22,0)</f>
        <v>63</v>
      </c>
      <c r="Z2907" s="0" t="str">
        <f aca="false">VLOOKUP($D2907,metadata!$B$2:$Z$500,23,0)</f>
        <v/>
      </c>
      <c r="AA2907" s="0" t="str">
        <f aca="false">VLOOKUP($D2907,metadata!$B$2:$Z$500,24,0)</f>
        <v>larval</v>
      </c>
      <c r="AB2907" s="0" t="str">
        <f aca="false">VLOOKUP($D2907,metadata!$B$2:$Z$500,25,0)</f>
        <v/>
      </c>
      <c r="AC2907" s="0" t="n">
        <v>16</v>
      </c>
      <c r="AD2907" s="0" t="n">
        <v>23.4042553191489</v>
      </c>
      <c r="AF2907" s="0" t="n">
        <f aca="false">IF(AE2907="",V2907,AE2907)</f>
        <v>12.25</v>
      </c>
      <c r="AG2907" s="0" t="n">
        <v>16</v>
      </c>
      <c r="AH2907" s="0" t="n">
        <v>2015</v>
      </c>
      <c r="AI2907" s="0" t="s">
        <v>37</v>
      </c>
      <c r="AJ2907" s="0" t="s">
        <v>38</v>
      </c>
    </row>
    <row r="2908" customFormat="false" ht="13.8" hidden="true" customHeight="false" outlineLevel="0" collapsed="false">
      <c r="C2908" s="0" t="n">
        <v>2918</v>
      </c>
      <c r="D2908" s="3" t="str">
        <f aca="false">VLOOKUP(C2908,$A$1:$B$500,2)</f>
        <v>63-GOT</v>
      </c>
      <c r="E2908" s="0" t="str">
        <f aca="false">VLOOKUP($D2908,metadata!$B$2:$S$500,2,0)</f>
        <v>Haugen, Inger M. Aalberg; Gotthard, Karl</v>
      </c>
      <c r="F2908" s="0" t="str">
        <f aca="false">VLOOKUP($D2908,metadata!$B$2:$S$500,3,0)</f>
        <v>Diapause induction and relaxed selection on alternative developmental pathways in a butterfly</v>
      </c>
      <c r="G2908" s="0" t="str">
        <f aca="false">VLOOKUP($D2908,metadata!$B$2:$S$500,4,0)</f>
        <v>10.1111/1365-2656.12291</v>
      </c>
      <c r="H2908" s="0" t="str">
        <f aca="false">VLOOKUP($D2908,metadata!$B$2:$S$500,5,0)</f>
        <v>y</v>
      </c>
      <c r="I2908" s="0" t="str">
        <f aca="false">VLOOKUP($D2908,metadata!$B$2:$S$500,6,0)</f>
        <v>a</v>
      </c>
      <c r="J2908" s="0" t="str">
        <f aca="false">VLOOKUP($D2908,metadata!$B$2:$S$500,7,0)</f>
        <v>i</v>
      </c>
      <c r="K2908" s="0" t="n">
        <f aca="false">VLOOKUP($D2908,metadata!$B$2:$S$500,8,0)</f>
        <v>5</v>
      </c>
      <c r="L2908" s="0" t="n">
        <f aca="false">VLOOKUP($D2908,metadata!$B$2:$S$500,9,0)</f>
        <v>4</v>
      </c>
      <c r="M2908" s="0" t="str">
        <f aca="false">VLOOKUP($D2908,metadata!$B$2:$S$500,10,0)</f>
        <v/>
      </c>
      <c r="N2908" s="0" t="str">
        <f aca="false">VLOOKUP($D2908,metadata!$B$2:$S$500,11,0)</f>
        <v>Pararge aegeria</v>
      </c>
      <c r="O2908" s="0" t="str">
        <f aca="false">VLOOKUP($D2908,metadata!$B$2:$S$500,12,0)</f>
        <v>lepidoptera</v>
      </c>
      <c r="P2908" s="0" t="str">
        <f aca="false">VLOOKUP($D2908,metadata!$B$2:$S$500,13,0)</f>
        <v>GOT</v>
      </c>
      <c r="Q2908" s="0" t="n">
        <f aca="false">VLOOKUP($D2908,metadata!$B$2:$S$500,14,0)</f>
        <v>57.4</v>
      </c>
      <c r="R2908" s="0" t="n">
        <f aca="false">VLOOKUP($D2908,metadata!$B$2:$S$500,15,0)</f>
        <v>18.53</v>
      </c>
      <c r="S2908" s="0" t="str">
        <f aca="false">VLOOKUP($D2908,metadata!$B$2:$S$500,16,0)</f>
        <v/>
      </c>
      <c r="T2908" s="0" t="str">
        <f aca="false">VLOOKUP($D2908,metadata!$B$2:$S$500,17,0)</f>
        <v/>
      </c>
      <c r="U2908" s="0" t="str">
        <f aca="false">VLOOKUP($D2908,metadata!$B$2:$S$500,18,0)</f>
        <v/>
      </c>
      <c r="V2908" s="0" t="n">
        <f aca="false">VLOOKUP($D2908,metadata!$B$2:$Z$500,19,0)</f>
        <v>12.25</v>
      </c>
      <c r="W2908" s="0" t="str">
        <f aca="false">VLOOKUP($D2908,metadata!$B$2:$Z$500,20,0)</f>
        <v>accurate (see raw data)</v>
      </c>
      <c r="X2908" s="0" t="str">
        <f aca="false">VLOOKUP($D2908,metadata!$B$2:$Z$500,21,0)</f>
        <v/>
      </c>
      <c r="Y2908" s="0" t="n">
        <f aca="false">VLOOKUP($D2908,metadata!$B$2:$Z$500,22,0)</f>
        <v>63</v>
      </c>
      <c r="Z2908" s="0" t="str">
        <f aca="false">VLOOKUP($D2908,metadata!$B$2:$Z$500,23,0)</f>
        <v/>
      </c>
      <c r="AA2908" s="0" t="str">
        <f aca="false">VLOOKUP($D2908,metadata!$B$2:$Z$500,24,0)</f>
        <v>larval</v>
      </c>
      <c r="AB2908" s="0" t="str">
        <f aca="false">VLOOKUP($D2908,metadata!$B$2:$Z$500,25,0)</f>
        <v/>
      </c>
      <c r="AC2908" s="0" t="n">
        <v>17</v>
      </c>
      <c r="AD2908" s="0" t="n">
        <v>61.3475177304964</v>
      </c>
      <c r="AF2908" s="0" t="n">
        <f aca="false">IF(AE2908="",V2908,AE2908)</f>
        <v>12.25</v>
      </c>
      <c r="AG2908" s="0" t="n">
        <v>17</v>
      </c>
      <c r="AH2908" s="0" t="n">
        <v>2015</v>
      </c>
      <c r="AI2908" s="0" t="s">
        <v>37</v>
      </c>
      <c r="AJ2908" s="0" t="s">
        <v>38</v>
      </c>
    </row>
    <row r="2909" customFormat="false" ht="13.8" hidden="true" customHeight="false" outlineLevel="0" collapsed="false">
      <c r="C2909" s="0" t="n">
        <v>2919</v>
      </c>
      <c r="D2909" s="3" t="str">
        <f aca="false">VLOOKUP(C2909,$A$1:$B$500,2)</f>
        <v>63-GOT</v>
      </c>
      <c r="E2909" s="0" t="str">
        <f aca="false">VLOOKUP($D2909,metadata!$B$2:$S$500,2,0)</f>
        <v>Haugen, Inger M. Aalberg; Gotthard, Karl</v>
      </c>
      <c r="F2909" s="0" t="str">
        <f aca="false">VLOOKUP($D2909,metadata!$B$2:$S$500,3,0)</f>
        <v>Diapause induction and relaxed selection on alternative developmental pathways in a butterfly</v>
      </c>
      <c r="G2909" s="0" t="str">
        <f aca="false">VLOOKUP($D2909,metadata!$B$2:$S$500,4,0)</f>
        <v>10.1111/1365-2656.12291</v>
      </c>
      <c r="H2909" s="0" t="str">
        <f aca="false">VLOOKUP($D2909,metadata!$B$2:$S$500,5,0)</f>
        <v>y</v>
      </c>
      <c r="I2909" s="0" t="str">
        <f aca="false">VLOOKUP($D2909,metadata!$B$2:$S$500,6,0)</f>
        <v>a</v>
      </c>
      <c r="J2909" s="0" t="str">
        <f aca="false">VLOOKUP($D2909,metadata!$B$2:$S$500,7,0)</f>
        <v>i</v>
      </c>
      <c r="K2909" s="0" t="n">
        <f aca="false">VLOOKUP($D2909,metadata!$B$2:$S$500,8,0)</f>
        <v>5</v>
      </c>
      <c r="L2909" s="0" t="n">
        <f aca="false">VLOOKUP($D2909,metadata!$B$2:$S$500,9,0)</f>
        <v>4</v>
      </c>
      <c r="M2909" s="0" t="str">
        <f aca="false">VLOOKUP($D2909,metadata!$B$2:$S$500,10,0)</f>
        <v/>
      </c>
      <c r="N2909" s="0" t="str">
        <f aca="false">VLOOKUP($D2909,metadata!$B$2:$S$500,11,0)</f>
        <v>Pararge aegeria</v>
      </c>
      <c r="O2909" s="0" t="str">
        <f aca="false">VLOOKUP($D2909,metadata!$B$2:$S$500,12,0)</f>
        <v>lepidoptera</v>
      </c>
      <c r="P2909" s="0" t="str">
        <f aca="false">VLOOKUP($D2909,metadata!$B$2:$S$500,13,0)</f>
        <v>GOT</v>
      </c>
      <c r="Q2909" s="0" t="n">
        <f aca="false">VLOOKUP($D2909,metadata!$B$2:$S$500,14,0)</f>
        <v>57.4</v>
      </c>
      <c r="R2909" s="0" t="n">
        <f aca="false">VLOOKUP($D2909,metadata!$B$2:$S$500,15,0)</f>
        <v>18.53</v>
      </c>
      <c r="S2909" s="0" t="str">
        <f aca="false">VLOOKUP($D2909,metadata!$B$2:$S$500,16,0)</f>
        <v/>
      </c>
      <c r="T2909" s="0" t="str">
        <f aca="false">VLOOKUP($D2909,metadata!$B$2:$S$500,17,0)</f>
        <v/>
      </c>
      <c r="U2909" s="0" t="str">
        <f aca="false">VLOOKUP($D2909,metadata!$B$2:$S$500,18,0)</f>
        <v/>
      </c>
      <c r="V2909" s="0" t="n">
        <f aca="false">VLOOKUP($D2909,metadata!$B$2:$Z$500,19,0)</f>
        <v>12.25</v>
      </c>
      <c r="W2909" s="0" t="str">
        <f aca="false">VLOOKUP($D2909,metadata!$B$2:$Z$500,20,0)</f>
        <v>accurate (see raw data)</v>
      </c>
      <c r="X2909" s="0" t="str">
        <f aca="false">VLOOKUP($D2909,metadata!$B$2:$Z$500,21,0)</f>
        <v/>
      </c>
      <c r="Y2909" s="0" t="n">
        <f aca="false">VLOOKUP($D2909,metadata!$B$2:$Z$500,22,0)</f>
        <v>63</v>
      </c>
      <c r="Z2909" s="0" t="str">
        <f aca="false">VLOOKUP($D2909,metadata!$B$2:$Z$500,23,0)</f>
        <v/>
      </c>
      <c r="AA2909" s="0" t="str">
        <f aca="false">VLOOKUP($D2909,metadata!$B$2:$Z$500,24,0)</f>
        <v>larval</v>
      </c>
      <c r="AB2909" s="0" t="str">
        <f aca="false">VLOOKUP($D2909,metadata!$B$2:$Z$500,25,0)</f>
        <v/>
      </c>
      <c r="AC2909" s="0" t="n">
        <v>18</v>
      </c>
      <c r="AD2909" s="0" t="n">
        <v>50.1773049645389</v>
      </c>
      <c r="AF2909" s="0" t="n">
        <f aca="false">IF(AE2909="",V2909,AE2909)</f>
        <v>12.25</v>
      </c>
      <c r="AG2909" s="0" t="n">
        <v>18</v>
      </c>
      <c r="AH2909" s="0" t="n">
        <v>2015</v>
      </c>
      <c r="AI2909" s="0" t="s">
        <v>37</v>
      </c>
      <c r="AJ2909" s="0" t="s">
        <v>38</v>
      </c>
    </row>
    <row r="2910" customFormat="false" ht="13.8" hidden="true" customHeight="false" outlineLevel="0" collapsed="false">
      <c r="C2910" s="0" t="n">
        <v>2920</v>
      </c>
      <c r="D2910" s="3" t="str">
        <f aca="false">VLOOKUP(C2910,$A$1:$B$500,2)</f>
        <v>63-GOT</v>
      </c>
      <c r="E2910" s="0" t="str">
        <f aca="false">VLOOKUP($D2910,metadata!$B$2:$S$500,2,0)</f>
        <v>Haugen, Inger M. Aalberg; Gotthard, Karl</v>
      </c>
      <c r="F2910" s="0" t="str">
        <f aca="false">VLOOKUP($D2910,metadata!$B$2:$S$500,3,0)</f>
        <v>Diapause induction and relaxed selection on alternative developmental pathways in a butterfly</v>
      </c>
      <c r="G2910" s="0" t="str">
        <f aca="false">VLOOKUP($D2910,metadata!$B$2:$S$500,4,0)</f>
        <v>10.1111/1365-2656.12291</v>
      </c>
      <c r="H2910" s="0" t="str">
        <f aca="false">VLOOKUP($D2910,metadata!$B$2:$S$500,5,0)</f>
        <v>y</v>
      </c>
      <c r="I2910" s="0" t="str">
        <f aca="false">VLOOKUP($D2910,metadata!$B$2:$S$500,6,0)</f>
        <v>a</v>
      </c>
      <c r="J2910" s="0" t="str">
        <f aca="false">VLOOKUP($D2910,metadata!$B$2:$S$500,7,0)</f>
        <v>i</v>
      </c>
      <c r="K2910" s="0" t="n">
        <f aca="false">VLOOKUP($D2910,metadata!$B$2:$S$500,8,0)</f>
        <v>5</v>
      </c>
      <c r="L2910" s="0" t="n">
        <f aca="false">VLOOKUP($D2910,metadata!$B$2:$S$500,9,0)</f>
        <v>4</v>
      </c>
      <c r="M2910" s="0" t="str">
        <f aca="false">VLOOKUP($D2910,metadata!$B$2:$S$500,10,0)</f>
        <v/>
      </c>
      <c r="N2910" s="0" t="str">
        <f aca="false">VLOOKUP($D2910,metadata!$B$2:$S$500,11,0)</f>
        <v>Pararge aegeria</v>
      </c>
      <c r="O2910" s="0" t="str">
        <f aca="false">VLOOKUP($D2910,metadata!$B$2:$S$500,12,0)</f>
        <v>lepidoptera</v>
      </c>
      <c r="P2910" s="0" t="str">
        <f aca="false">VLOOKUP($D2910,metadata!$B$2:$S$500,13,0)</f>
        <v>GOT</v>
      </c>
      <c r="Q2910" s="0" t="n">
        <f aca="false">VLOOKUP($D2910,metadata!$B$2:$S$500,14,0)</f>
        <v>57.4</v>
      </c>
      <c r="R2910" s="0" t="n">
        <f aca="false">VLOOKUP($D2910,metadata!$B$2:$S$500,15,0)</f>
        <v>18.53</v>
      </c>
      <c r="S2910" s="0" t="str">
        <f aca="false">VLOOKUP($D2910,metadata!$B$2:$S$500,16,0)</f>
        <v/>
      </c>
      <c r="T2910" s="0" t="str">
        <f aca="false">VLOOKUP($D2910,metadata!$B$2:$S$500,17,0)</f>
        <v/>
      </c>
      <c r="U2910" s="0" t="str">
        <f aca="false">VLOOKUP($D2910,metadata!$B$2:$S$500,18,0)</f>
        <v/>
      </c>
      <c r="V2910" s="0" t="n">
        <f aca="false">VLOOKUP($D2910,metadata!$B$2:$Z$500,19,0)</f>
        <v>12.25</v>
      </c>
      <c r="W2910" s="0" t="str">
        <f aca="false">VLOOKUP($D2910,metadata!$B$2:$Z$500,20,0)</f>
        <v>accurate (see raw data)</v>
      </c>
      <c r="X2910" s="0" t="str">
        <f aca="false">VLOOKUP($D2910,metadata!$B$2:$Z$500,21,0)</f>
        <v/>
      </c>
      <c r="Y2910" s="0" t="n">
        <f aca="false">VLOOKUP($D2910,metadata!$B$2:$Z$500,22,0)</f>
        <v>63</v>
      </c>
      <c r="Z2910" s="0" t="str">
        <f aca="false">VLOOKUP($D2910,metadata!$B$2:$Z$500,23,0)</f>
        <v/>
      </c>
      <c r="AA2910" s="0" t="str">
        <f aca="false">VLOOKUP($D2910,metadata!$B$2:$Z$500,24,0)</f>
        <v>larval</v>
      </c>
      <c r="AB2910" s="0" t="str">
        <f aca="false">VLOOKUP($D2910,metadata!$B$2:$Z$500,25,0)</f>
        <v/>
      </c>
      <c r="AC2910" s="0" t="n">
        <v>19.9939393939393</v>
      </c>
      <c r="AD2910" s="0" t="n">
        <v>99.9999999999999</v>
      </c>
      <c r="AF2910" s="0" t="n">
        <f aca="false">IF(AE2910="",V2910,AE2910)</f>
        <v>12.25</v>
      </c>
      <c r="AG2910" s="0" t="n">
        <v>20</v>
      </c>
      <c r="AH2910" s="0" t="n">
        <v>2015</v>
      </c>
      <c r="AI2910" s="0" t="s">
        <v>37</v>
      </c>
      <c r="AJ2910" s="0" t="s">
        <v>38</v>
      </c>
    </row>
    <row r="2911" customFormat="false" ht="13.8" hidden="true" customHeight="false" outlineLevel="0" collapsed="false">
      <c r="C2911" s="0" t="n">
        <v>2921</v>
      </c>
      <c r="D2911" s="3" t="str">
        <f aca="false">VLOOKUP(C2911,$A$1:$B$500,2)</f>
        <v>63-OLA</v>
      </c>
      <c r="E2911" s="0" t="str">
        <f aca="false">VLOOKUP($D2911,metadata!$B$2:$S$500,2,0)</f>
        <v>Haugen, Inger M. Aalberg; Gotthard, Karl</v>
      </c>
      <c r="F2911" s="0" t="str">
        <f aca="false">VLOOKUP($D2911,metadata!$B$2:$S$500,3,0)</f>
        <v>Diapause induction and relaxed selection on alternative developmental pathways in a butterfly</v>
      </c>
      <c r="G2911" s="0" t="str">
        <f aca="false">VLOOKUP($D2911,metadata!$B$2:$S$500,4,0)</f>
        <v>10.1111/1365-2656.12291</v>
      </c>
      <c r="H2911" s="0" t="str">
        <f aca="false">VLOOKUP($D2911,metadata!$B$2:$S$500,5,0)</f>
        <v>y</v>
      </c>
      <c r="I2911" s="0" t="str">
        <f aca="false">VLOOKUP($D2911,metadata!$B$2:$S$500,6,0)</f>
        <v>a</v>
      </c>
      <c r="J2911" s="0" t="str">
        <f aca="false">VLOOKUP($D2911,metadata!$B$2:$S$500,7,0)</f>
        <v>i</v>
      </c>
      <c r="K2911" s="0" t="n">
        <f aca="false">VLOOKUP($D2911,metadata!$B$2:$S$500,8,0)</f>
        <v>5</v>
      </c>
      <c r="L2911" s="0" t="n">
        <f aca="false">VLOOKUP($D2911,metadata!$B$2:$S$500,9,0)</f>
        <v>4</v>
      </c>
      <c r="M2911" s="0" t="str">
        <f aca="false">VLOOKUP($D2911,metadata!$B$2:$S$500,10,0)</f>
        <v/>
      </c>
      <c r="N2911" s="0" t="str">
        <f aca="false">VLOOKUP($D2911,metadata!$B$2:$S$500,11,0)</f>
        <v>Pararge aegeria</v>
      </c>
      <c r="O2911" s="0" t="str">
        <f aca="false">VLOOKUP($D2911,metadata!$B$2:$S$500,12,0)</f>
        <v>lepidoptera</v>
      </c>
      <c r="P2911" s="0" t="str">
        <f aca="false">VLOOKUP($D2911,metadata!$B$2:$S$500,13,0)</f>
        <v>OLA</v>
      </c>
      <c r="Q2911" s="0" t="n">
        <f aca="false">VLOOKUP($D2911,metadata!$B$2:$S$500,14,0)</f>
        <v>56.62</v>
      </c>
      <c r="R2911" s="0" t="n">
        <f aca="false">VLOOKUP($D2911,metadata!$B$2:$S$500,15,0)</f>
        <v>16.46</v>
      </c>
      <c r="S2911" s="0" t="str">
        <f aca="false">VLOOKUP($D2911,metadata!$B$2:$S$500,16,0)</f>
        <v/>
      </c>
      <c r="T2911" s="0" t="str">
        <f aca="false">VLOOKUP($D2911,metadata!$B$2:$S$500,17,0)</f>
        <v/>
      </c>
      <c r="U2911" s="0" t="str">
        <f aca="false">VLOOKUP($D2911,metadata!$B$2:$S$500,18,0)</f>
        <v/>
      </c>
      <c r="V2911" s="0" t="n">
        <f aca="false">VLOOKUP($D2911,metadata!$B$2:$Z$500,19,0)</f>
        <v>7.25</v>
      </c>
      <c r="W2911" s="0" t="str">
        <f aca="false">VLOOKUP($D2911,metadata!$B$2:$Z$500,20,0)</f>
        <v>accurate (see raw data)</v>
      </c>
      <c r="X2911" s="0" t="str">
        <f aca="false">VLOOKUP($D2911,metadata!$B$2:$Z$500,21,0)</f>
        <v/>
      </c>
      <c r="Y2911" s="0" t="n">
        <f aca="false">VLOOKUP($D2911,metadata!$B$2:$Z$500,22,0)</f>
        <v>63</v>
      </c>
      <c r="Z2911" s="0" t="str">
        <f aca="false">VLOOKUP($D2911,metadata!$B$2:$Z$500,23,0)</f>
        <v/>
      </c>
      <c r="AA2911" s="0" t="str">
        <f aca="false">VLOOKUP($D2911,metadata!$B$2:$Z$500,24,0)</f>
        <v>larval</v>
      </c>
      <c r="AB2911" s="0" t="str">
        <f aca="false">VLOOKUP($D2911,metadata!$B$2:$Z$500,25,0)</f>
        <v/>
      </c>
      <c r="AC2911" s="0" t="n">
        <v>16</v>
      </c>
      <c r="AD2911" s="0" t="n">
        <v>0.177304964539004</v>
      </c>
      <c r="AF2911" s="0" t="n">
        <f aca="false">IF(AE2911="",V2911,AE2911)</f>
        <v>7.25</v>
      </c>
      <c r="AG2911" s="0" t="n">
        <v>16</v>
      </c>
      <c r="AH2911" s="0" t="n">
        <v>2015</v>
      </c>
      <c r="AI2911" s="0" t="s">
        <v>37</v>
      </c>
      <c r="AJ2911" s="0" t="s">
        <v>38</v>
      </c>
    </row>
    <row r="2912" customFormat="false" ht="13.8" hidden="true" customHeight="false" outlineLevel="0" collapsed="false">
      <c r="C2912" s="0" t="n">
        <v>2922</v>
      </c>
      <c r="D2912" s="3" t="str">
        <f aca="false">VLOOKUP(C2912,$A$1:$B$500,2)</f>
        <v>63-OLA</v>
      </c>
      <c r="E2912" s="0" t="str">
        <f aca="false">VLOOKUP($D2912,metadata!$B$2:$S$500,2,0)</f>
        <v>Haugen, Inger M. Aalberg; Gotthard, Karl</v>
      </c>
      <c r="F2912" s="0" t="str">
        <f aca="false">VLOOKUP($D2912,metadata!$B$2:$S$500,3,0)</f>
        <v>Diapause induction and relaxed selection on alternative developmental pathways in a butterfly</v>
      </c>
      <c r="G2912" s="0" t="str">
        <f aca="false">VLOOKUP($D2912,metadata!$B$2:$S$500,4,0)</f>
        <v>10.1111/1365-2656.12291</v>
      </c>
      <c r="H2912" s="0" t="str">
        <f aca="false">VLOOKUP($D2912,metadata!$B$2:$S$500,5,0)</f>
        <v>y</v>
      </c>
      <c r="I2912" s="0" t="str">
        <f aca="false">VLOOKUP($D2912,metadata!$B$2:$S$500,6,0)</f>
        <v>a</v>
      </c>
      <c r="J2912" s="0" t="str">
        <f aca="false">VLOOKUP($D2912,metadata!$B$2:$S$500,7,0)</f>
        <v>i</v>
      </c>
      <c r="K2912" s="0" t="n">
        <f aca="false">VLOOKUP($D2912,metadata!$B$2:$S$500,8,0)</f>
        <v>5</v>
      </c>
      <c r="L2912" s="0" t="n">
        <f aca="false">VLOOKUP($D2912,metadata!$B$2:$S$500,9,0)</f>
        <v>4</v>
      </c>
      <c r="M2912" s="0" t="str">
        <f aca="false">VLOOKUP($D2912,metadata!$B$2:$S$500,10,0)</f>
        <v/>
      </c>
      <c r="N2912" s="0" t="str">
        <f aca="false">VLOOKUP($D2912,metadata!$B$2:$S$500,11,0)</f>
        <v>Pararge aegeria</v>
      </c>
      <c r="O2912" s="0" t="str">
        <f aca="false">VLOOKUP($D2912,metadata!$B$2:$S$500,12,0)</f>
        <v>lepidoptera</v>
      </c>
      <c r="P2912" s="0" t="str">
        <f aca="false">VLOOKUP($D2912,metadata!$B$2:$S$500,13,0)</f>
        <v>OLA</v>
      </c>
      <c r="Q2912" s="0" t="n">
        <f aca="false">VLOOKUP($D2912,metadata!$B$2:$S$500,14,0)</f>
        <v>56.62</v>
      </c>
      <c r="R2912" s="0" t="n">
        <f aca="false">VLOOKUP($D2912,metadata!$B$2:$S$500,15,0)</f>
        <v>16.46</v>
      </c>
      <c r="S2912" s="0" t="str">
        <f aca="false">VLOOKUP($D2912,metadata!$B$2:$S$500,16,0)</f>
        <v/>
      </c>
      <c r="T2912" s="0" t="str">
        <f aca="false">VLOOKUP($D2912,metadata!$B$2:$S$500,17,0)</f>
        <v/>
      </c>
      <c r="U2912" s="0" t="str">
        <f aca="false">VLOOKUP($D2912,metadata!$B$2:$S$500,18,0)</f>
        <v/>
      </c>
      <c r="V2912" s="0" t="n">
        <f aca="false">VLOOKUP($D2912,metadata!$B$2:$Z$500,19,0)</f>
        <v>7.25</v>
      </c>
      <c r="W2912" s="0" t="str">
        <f aca="false">VLOOKUP($D2912,metadata!$B$2:$Z$500,20,0)</f>
        <v>accurate (see raw data)</v>
      </c>
      <c r="X2912" s="0" t="str">
        <f aca="false">VLOOKUP($D2912,metadata!$B$2:$Z$500,21,0)</f>
        <v/>
      </c>
      <c r="Y2912" s="0" t="n">
        <f aca="false">VLOOKUP($D2912,metadata!$B$2:$Z$500,22,0)</f>
        <v>63</v>
      </c>
      <c r="Z2912" s="0" t="str">
        <f aca="false">VLOOKUP($D2912,metadata!$B$2:$Z$500,23,0)</f>
        <v/>
      </c>
      <c r="AA2912" s="0" t="str">
        <f aca="false">VLOOKUP($D2912,metadata!$B$2:$Z$500,24,0)</f>
        <v>larval</v>
      </c>
      <c r="AB2912" s="0" t="str">
        <f aca="false">VLOOKUP($D2912,metadata!$B$2:$Z$500,25,0)</f>
        <v/>
      </c>
      <c r="AC2912" s="0" t="n">
        <v>17</v>
      </c>
      <c r="AD2912" s="0" t="n">
        <v>44.3262411347517</v>
      </c>
      <c r="AF2912" s="0" t="n">
        <f aca="false">IF(AE2912="",V2912,AE2912)</f>
        <v>7.25</v>
      </c>
      <c r="AG2912" s="0" t="n">
        <v>17</v>
      </c>
      <c r="AH2912" s="0" t="n">
        <v>2015</v>
      </c>
      <c r="AI2912" s="0" t="s">
        <v>37</v>
      </c>
      <c r="AJ2912" s="0" t="s">
        <v>38</v>
      </c>
    </row>
    <row r="2913" customFormat="false" ht="13.8" hidden="true" customHeight="false" outlineLevel="0" collapsed="false">
      <c r="C2913" s="0" t="n">
        <v>2923</v>
      </c>
      <c r="D2913" s="3" t="str">
        <f aca="false">VLOOKUP(C2913,$A$1:$B$500,2)</f>
        <v>63-OLA</v>
      </c>
      <c r="E2913" s="0" t="str">
        <f aca="false">VLOOKUP($D2913,metadata!$B$2:$S$500,2,0)</f>
        <v>Haugen, Inger M. Aalberg; Gotthard, Karl</v>
      </c>
      <c r="F2913" s="0" t="str">
        <f aca="false">VLOOKUP($D2913,metadata!$B$2:$S$500,3,0)</f>
        <v>Diapause induction and relaxed selection on alternative developmental pathways in a butterfly</v>
      </c>
      <c r="G2913" s="0" t="str">
        <f aca="false">VLOOKUP($D2913,metadata!$B$2:$S$500,4,0)</f>
        <v>10.1111/1365-2656.12291</v>
      </c>
      <c r="H2913" s="0" t="str">
        <f aca="false">VLOOKUP($D2913,metadata!$B$2:$S$500,5,0)</f>
        <v>y</v>
      </c>
      <c r="I2913" s="0" t="str">
        <f aca="false">VLOOKUP($D2913,metadata!$B$2:$S$500,6,0)</f>
        <v>a</v>
      </c>
      <c r="J2913" s="0" t="str">
        <f aca="false">VLOOKUP($D2913,metadata!$B$2:$S$500,7,0)</f>
        <v>i</v>
      </c>
      <c r="K2913" s="0" t="n">
        <f aca="false">VLOOKUP($D2913,metadata!$B$2:$S$500,8,0)</f>
        <v>5</v>
      </c>
      <c r="L2913" s="0" t="n">
        <f aca="false">VLOOKUP($D2913,metadata!$B$2:$S$500,9,0)</f>
        <v>4</v>
      </c>
      <c r="M2913" s="0" t="str">
        <f aca="false">VLOOKUP($D2913,metadata!$B$2:$S$500,10,0)</f>
        <v/>
      </c>
      <c r="N2913" s="0" t="str">
        <f aca="false">VLOOKUP($D2913,metadata!$B$2:$S$500,11,0)</f>
        <v>Pararge aegeria</v>
      </c>
      <c r="O2913" s="0" t="str">
        <f aca="false">VLOOKUP($D2913,metadata!$B$2:$S$500,12,0)</f>
        <v>lepidoptera</v>
      </c>
      <c r="P2913" s="0" t="str">
        <f aca="false">VLOOKUP($D2913,metadata!$B$2:$S$500,13,0)</f>
        <v>OLA</v>
      </c>
      <c r="Q2913" s="0" t="n">
        <f aca="false">VLOOKUP($D2913,metadata!$B$2:$S$500,14,0)</f>
        <v>56.62</v>
      </c>
      <c r="R2913" s="0" t="n">
        <f aca="false">VLOOKUP($D2913,metadata!$B$2:$S$500,15,0)</f>
        <v>16.46</v>
      </c>
      <c r="S2913" s="0" t="str">
        <f aca="false">VLOOKUP($D2913,metadata!$B$2:$S$500,16,0)</f>
        <v/>
      </c>
      <c r="T2913" s="0" t="str">
        <f aca="false">VLOOKUP($D2913,metadata!$B$2:$S$500,17,0)</f>
        <v/>
      </c>
      <c r="U2913" s="0" t="str">
        <f aca="false">VLOOKUP($D2913,metadata!$B$2:$S$500,18,0)</f>
        <v/>
      </c>
      <c r="V2913" s="0" t="n">
        <f aca="false">VLOOKUP($D2913,metadata!$B$2:$Z$500,19,0)</f>
        <v>7.25</v>
      </c>
      <c r="W2913" s="0" t="str">
        <f aca="false">VLOOKUP($D2913,metadata!$B$2:$Z$500,20,0)</f>
        <v>accurate (see raw data)</v>
      </c>
      <c r="X2913" s="0" t="str">
        <f aca="false">VLOOKUP($D2913,metadata!$B$2:$Z$500,21,0)</f>
        <v/>
      </c>
      <c r="Y2913" s="0" t="n">
        <f aca="false">VLOOKUP($D2913,metadata!$B$2:$Z$500,22,0)</f>
        <v>63</v>
      </c>
      <c r="Z2913" s="0" t="str">
        <f aca="false">VLOOKUP($D2913,metadata!$B$2:$Z$500,23,0)</f>
        <v/>
      </c>
      <c r="AA2913" s="0" t="str">
        <f aca="false">VLOOKUP($D2913,metadata!$B$2:$Z$500,24,0)</f>
        <v>larval</v>
      </c>
      <c r="AB2913" s="0" t="str">
        <f aca="false">VLOOKUP($D2913,metadata!$B$2:$Z$500,25,0)</f>
        <v/>
      </c>
      <c r="AC2913" s="0" t="n">
        <v>18.0060606060606</v>
      </c>
      <c r="AD2913" s="0" t="n">
        <v>100.177304964539</v>
      </c>
      <c r="AF2913" s="0" t="n">
        <f aca="false">IF(AE2913="",V2913,AE2913)</f>
        <v>7.25</v>
      </c>
      <c r="AG2913" s="0" t="n">
        <v>18</v>
      </c>
      <c r="AH2913" s="0" t="n">
        <v>2015</v>
      </c>
      <c r="AI2913" s="0" t="s">
        <v>37</v>
      </c>
      <c r="AJ2913" s="0" t="s">
        <v>38</v>
      </c>
    </row>
    <row r="2914" customFormat="false" ht="13.8" hidden="true" customHeight="false" outlineLevel="0" collapsed="false">
      <c r="C2914" s="0" t="n">
        <v>2924</v>
      </c>
      <c r="D2914" s="3" t="str">
        <f aca="false">VLOOKUP(C2914,$A$1:$B$500,2)</f>
        <v>63-OLA</v>
      </c>
      <c r="E2914" s="0" t="str">
        <f aca="false">VLOOKUP($D2914,metadata!$B$2:$S$500,2,0)</f>
        <v>Haugen, Inger M. Aalberg; Gotthard, Karl</v>
      </c>
      <c r="F2914" s="0" t="str">
        <f aca="false">VLOOKUP($D2914,metadata!$B$2:$S$500,3,0)</f>
        <v>Diapause induction and relaxed selection on alternative developmental pathways in a butterfly</v>
      </c>
      <c r="G2914" s="0" t="str">
        <f aca="false">VLOOKUP($D2914,metadata!$B$2:$S$500,4,0)</f>
        <v>10.1111/1365-2656.12291</v>
      </c>
      <c r="H2914" s="0" t="str">
        <f aca="false">VLOOKUP($D2914,metadata!$B$2:$S$500,5,0)</f>
        <v>y</v>
      </c>
      <c r="I2914" s="0" t="str">
        <f aca="false">VLOOKUP($D2914,metadata!$B$2:$S$500,6,0)</f>
        <v>a</v>
      </c>
      <c r="J2914" s="0" t="str">
        <f aca="false">VLOOKUP($D2914,metadata!$B$2:$S$500,7,0)</f>
        <v>i</v>
      </c>
      <c r="K2914" s="0" t="n">
        <f aca="false">VLOOKUP($D2914,metadata!$B$2:$S$500,8,0)</f>
        <v>5</v>
      </c>
      <c r="L2914" s="0" t="n">
        <f aca="false">VLOOKUP($D2914,metadata!$B$2:$S$500,9,0)</f>
        <v>4</v>
      </c>
      <c r="M2914" s="0" t="str">
        <f aca="false">VLOOKUP($D2914,metadata!$B$2:$S$500,10,0)</f>
        <v/>
      </c>
      <c r="N2914" s="0" t="str">
        <f aca="false">VLOOKUP($D2914,metadata!$B$2:$S$500,11,0)</f>
        <v>Pararge aegeria</v>
      </c>
      <c r="O2914" s="0" t="str">
        <f aca="false">VLOOKUP($D2914,metadata!$B$2:$S$500,12,0)</f>
        <v>lepidoptera</v>
      </c>
      <c r="P2914" s="0" t="str">
        <f aca="false">VLOOKUP($D2914,metadata!$B$2:$S$500,13,0)</f>
        <v>OLA</v>
      </c>
      <c r="Q2914" s="0" t="n">
        <f aca="false">VLOOKUP($D2914,metadata!$B$2:$S$500,14,0)</f>
        <v>56.62</v>
      </c>
      <c r="R2914" s="0" t="n">
        <f aca="false">VLOOKUP($D2914,metadata!$B$2:$S$500,15,0)</f>
        <v>16.46</v>
      </c>
      <c r="S2914" s="0" t="str">
        <f aca="false">VLOOKUP($D2914,metadata!$B$2:$S$500,16,0)</f>
        <v/>
      </c>
      <c r="T2914" s="0" t="str">
        <f aca="false">VLOOKUP($D2914,metadata!$B$2:$S$500,17,0)</f>
        <v/>
      </c>
      <c r="U2914" s="0" t="str">
        <f aca="false">VLOOKUP($D2914,metadata!$B$2:$S$500,18,0)</f>
        <v/>
      </c>
      <c r="V2914" s="0" t="n">
        <f aca="false">VLOOKUP($D2914,metadata!$B$2:$Z$500,19,0)</f>
        <v>7.25</v>
      </c>
      <c r="W2914" s="0" t="str">
        <f aca="false">VLOOKUP($D2914,metadata!$B$2:$Z$500,20,0)</f>
        <v>accurate (see raw data)</v>
      </c>
      <c r="X2914" s="0" t="str">
        <f aca="false">VLOOKUP($D2914,metadata!$B$2:$Z$500,21,0)</f>
        <v/>
      </c>
      <c r="Y2914" s="0" t="n">
        <f aca="false">VLOOKUP($D2914,metadata!$B$2:$Z$500,22,0)</f>
        <v>63</v>
      </c>
      <c r="Z2914" s="0" t="str">
        <f aca="false">VLOOKUP($D2914,metadata!$B$2:$Z$500,23,0)</f>
        <v/>
      </c>
      <c r="AA2914" s="0" t="str">
        <f aca="false">VLOOKUP($D2914,metadata!$B$2:$Z$500,24,0)</f>
        <v>larval</v>
      </c>
      <c r="AB2914" s="0" t="str">
        <f aca="false">VLOOKUP($D2914,metadata!$B$2:$Z$500,25,0)</f>
        <v/>
      </c>
      <c r="AC2914" s="0" t="n">
        <v>19.9939393939393</v>
      </c>
      <c r="AD2914" s="0" t="n">
        <v>100.177304964539</v>
      </c>
      <c r="AF2914" s="0" t="n">
        <f aca="false">IF(AE2914="",V2914,AE2914)</f>
        <v>7.25</v>
      </c>
      <c r="AG2914" s="0" t="n">
        <v>20</v>
      </c>
      <c r="AH2914" s="0" t="n">
        <v>2015</v>
      </c>
      <c r="AI2914" s="0" t="s">
        <v>37</v>
      </c>
      <c r="AJ2914" s="0" t="s">
        <v>38</v>
      </c>
    </row>
    <row r="2915" customFormat="false" ht="13.8" hidden="true" customHeight="false" outlineLevel="0" collapsed="false">
      <c r="C2915" s="0" t="n">
        <v>2925</v>
      </c>
      <c r="D2915" s="3" t="str">
        <f aca="false">VLOOKUP(C2915,$A$1:$B$500,2)</f>
        <v>63-SKA</v>
      </c>
      <c r="E2915" s="0" t="str">
        <f aca="false">VLOOKUP($D2915,metadata!$B$2:$S$500,2,0)</f>
        <v>Haugen, Inger M. Aalberg; Gotthard, Karl</v>
      </c>
      <c r="F2915" s="0" t="str">
        <f aca="false">VLOOKUP($D2915,metadata!$B$2:$S$500,3,0)</f>
        <v>Diapause induction and relaxed selection on alternative developmental pathways in a butterfly</v>
      </c>
      <c r="G2915" s="0" t="str">
        <f aca="false">VLOOKUP($D2915,metadata!$B$2:$S$500,4,0)</f>
        <v>10.1111/1365-2656.12291</v>
      </c>
      <c r="H2915" s="0" t="str">
        <f aca="false">VLOOKUP($D2915,metadata!$B$2:$S$500,5,0)</f>
        <v>y</v>
      </c>
      <c r="I2915" s="0" t="str">
        <f aca="false">VLOOKUP($D2915,metadata!$B$2:$S$500,6,0)</f>
        <v>a</v>
      </c>
      <c r="J2915" s="0" t="str">
        <f aca="false">VLOOKUP($D2915,metadata!$B$2:$S$500,7,0)</f>
        <v>i</v>
      </c>
      <c r="K2915" s="0" t="n">
        <f aca="false">VLOOKUP($D2915,metadata!$B$2:$S$500,8,0)</f>
        <v>5</v>
      </c>
      <c r="L2915" s="0" t="n">
        <f aca="false">VLOOKUP($D2915,metadata!$B$2:$S$500,9,0)</f>
        <v>4</v>
      </c>
      <c r="M2915" s="0" t="str">
        <f aca="false">VLOOKUP($D2915,metadata!$B$2:$S$500,10,0)</f>
        <v/>
      </c>
      <c r="N2915" s="0" t="str">
        <f aca="false">VLOOKUP($D2915,metadata!$B$2:$S$500,11,0)</f>
        <v>Pararge aegeria</v>
      </c>
      <c r="O2915" s="0" t="str">
        <f aca="false">VLOOKUP($D2915,metadata!$B$2:$S$500,12,0)</f>
        <v>lepidoptera</v>
      </c>
      <c r="P2915" s="0" t="str">
        <f aca="false">VLOOKUP($D2915,metadata!$B$2:$S$500,13,0)</f>
        <v>SKA</v>
      </c>
      <c r="Q2915" s="0" t="n">
        <f aca="false">VLOOKUP($D2915,metadata!$B$2:$S$500,14,0)</f>
        <v>56.29</v>
      </c>
      <c r="R2915" s="0" t="n">
        <f aca="false">VLOOKUP($D2915,metadata!$B$2:$S$500,15,0)</f>
        <v>12.48</v>
      </c>
      <c r="S2915" s="0" t="str">
        <f aca="false">VLOOKUP($D2915,metadata!$B$2:$S$500,16,0)</f>
        <v/>
      </c>
      <c r="T2915" s="0" t="str">
        <f aca="false">VLOOKUP($D2915,metadata!$B$2:$S$500,17,0)</f>
        <v/>
      </c>
      <c r="U2915" s="0" t="str">
        <f aca="false">VLOOKUP($D2915,metadata!$B$2:$S$500,18,0)</f>
        <v/>
      </c>
      <c r="V2915" s="0" t="n">
        <f aca="false">VLOOKUP($D2915,metadata!$B$2:$Z$500,19,0)</f>
        <v>13.5</v>
      </c>
      <c r="W2915" s="0" t="str">
        <f aca="false">VLOOKUP($D2915,metadata!$B$2:$Z$500,20,0)</f>
        <v>accurate (see raw data)</v>
      </c>
      <c r="X2915" s="0" t="str">
        <f aca="false">VLOOKUP($D2915,metadata!$B$2:$Z$500,21,0)</f>
        <v/>
      </c>
      <c r="Y2915" s="0" t="n">
        <f aca="false">VLOOKUP($D2915,metadata!$B$2:$Z$500,22,0)</f>
        <v>63</v>
      </c>
      <c r="Z2915" s="0" t="str">
        <f aca="false">VLOOKUP($D2915,metadata!$B$2:$Z$500,23,0)</f>
        <v/>
      </c>
      <c r="AA2915" s="0" t="str">
        <f aca="false">VLOOKUP($D2915,metadata!$B$2:$Z$500,24,0)</f>
        <v>larval</v>
      </c>
      <c r="AB2915" s="0" t="str">
        <f aca="false">VLOOKUP($D2915,metadata!$B$2:$Z$500,25,0)</f>
        <v/>
      </c>
      <c r="AC2915" s="0" t="n">
        <v>16</v>
      </c>
      <c r="AD2915" s="0" t="n">
        <v>53.9007092198581</v>
      </c>
      <c r="AF2915" s="0" t="n">
        <f aca="false">IF(AE2915="",V2915,AE2915)</f>
        <v>13.5</v>
      </c>
      <c r="AG2915" s="0" t="n">
        <v>16</v>
      </c>
      <c r="AH2915" s="0" t="n">
        <v>2015</v>
      </c>
      <c r="AI2915" s="0" t="s">
        <v>37</v>
      </c>
      <c r="AJ2915" s="0" t="s">
        <v>38</v>
      </c>
    </row>
    <row r="2916" customFormat="false" ht="13.8" hidden="true" customHeight="false" outlineLevel="0" collapsed="false">
      <c r="C2916" s="0" t="n">
        <v>2926</v>
      </c>
      <c r="D2916" s="3" t="str">
        <f aca="false">VLOOKUP(C2916,$A$1:$B$500,2)</f>
        <v>63-SKA</v>
      </c>
      <c r="E2916" s="0" t="str">
        <f aca="false">VLOOKUP($D2916,metadata!$B$2:$S$500,2,0)</f>
        <v>Haugen, Inger M. Aalberg; Gotthard, Karl</v>
      </c>
      <c r="F2916" s="0" t="str">
        <f aca="false">VLOOKUP($D2916,metadata!$B$2:$S$500,3,0)</f>
        <v>Diapause induction and relaxed selection on alternative developmental pathways in a butterfly</v>
      </c>
      <c r="G2916" s="0" t="str">
        <f aca="false">VLOOKUP($D2916,metadata!$B$2:$S$500,4,0)</f>
        <v>10.1111/1365-2656.12291</v>
      </c>
      <c r="H2916" s="0" t="str">
        <f aca="false">VLOOKUP($D2916,metadata!$B$2:$S$500,5,0)</f>
        <v>y</v>
      </c>
      <c r="I2916" s="0" t="str">
        <f aca="false">VLOOKUP($D2916,metadata!$B$2:$S$500,6,0)</f>
        <v>a</v>
      </c>
      <c r="J2916" s="0" t="str">
        <f aca="false">VLOOKUP($D2916,metadata!$B$2:$S$500,7,0)</f>
        <v>i</v>
      </c>
      <c r="K2916" s="0" t="n">
        <f aca="false">VLOOKUP($D2916,metadata!$B$2:$S$500,8,0)</f>
        <v>5</v>
      </c>
      <c r="L2916" s="0" t="n">
        <f aca="false">VLOOKUP($D2916,metadata!$B$2:$S$500,9,0)</f>
        <v>4</v>
      </c>
      <c r="M2916" s="0" t="str">
        <f aca="false">VLOOKUP($D2916,metadata!$B$2:$S$500,10,0)</f>
        <v/>
      </c>
      <c r="N2916" s="0" t="str">
        <f aca="false">VLOOKUP($D2916,metadata!$B$2:$S$500,11,0)</f>
        <v>Pararge aegeria</v>
      </c>
      <c r="O2916" s="0" t="str">
        <f aca="false">VLOOKUP($D2916,metadata!$B$2:$S$500,12,0)</f>
        <v>lepidoptera</v>
      </c>
      <c r="P2916" s="0" t="str">
        <f aca="false">VLOOKUP($D2916,metadata!$B$2:$S$500,13,0)</f>
        <v>SKA</v>
      </c>
      <c r="Q2916" s="0" t="n">
        <f aca="false">VLOOKUP($D2916,metadata!$B$2:$S$500,14,0)</f>
        <v>56.29</v>
      </c>
      <c r="R2916" s="0" t="n">
        <f aca="false">VLOOKUP($D2916,metadata!$B$2:$S$500,15,0)</f>
        <v>12.48</v>
      </c>
      <c r="S2916" s="0" t="str">
        <f aca="false">VLOOKUP($D2916,metadata!$B$2:$S$500,16,0)</f>
        <v/>
      </c>
      <c r="T2916" s="0" t="str">
        <f aca="false">VLOOKUP($D2916,metadata!$B$2:$S$500,17,0)</f>
        <v/>
      </c>
      <c r="U2916" s="0" t="str">
        <f aca="false">VLOOKUP($D2916,metadata!$B$2:$S$500,18,0)</f>
        <v/>
      </c>
      <c r="V2916" s="0" t="n">
        <f aca="false">VLOOKUP($D2916,metadata!$B$2:$Z$500,19,0)</f>
        <v>13.5</v>
      </c>
      <c r="W2916" s="0" t="str">
        <f aca="false">VLOOKUP($D2916,metadata!$B$2:$Z$500,20,0)</f>
        <v>accurate (see raw data)</v>
      </c>
      <c r="X2916" s="0" t="str">
        <f aca="false">VLOOKUP($D2916,metadata!$B$2:$Z$500,21,0)</f>
        <v/>
      </c>
      <c r="Y2916" s="0" t="n">
        <f aca="false">VLOOKUP($D2916,metadata!$B$2:$Z$500,22,0)</f>
        <v>63</v>
      </c>
      <c r="Z2916" s="0" t="str">
        <f aca="false">VLOOKUP($D2916,metadata!$B$2:$Z$500,23,0)</f>
        <v/>
      </c>
      <c r="AA2916" s="0" t="str">
        <f aca="false">VLOOKUP($D2916,metadata!$B$2:$Z$500,24,0)</f>
        <v>larval</v>
      </c>
      <c r="AB2916" s="0" t="str">
        <f aca="false">VLOOKUP($D2916,metadata!$B$2:$Z$500,25,0)</f>
        <v/>
      </c>
      <c r="AC2916" s="0" t="n">
        <v>17</v>
      </c>
      <c r="AD2916" s="0" t="n">
        <v>99.9999999999999</v>
      </c>
      <c r="AF2916" s="0" t="n">
        <f aca="false">IF(AE2916="",V2916,AE2916)</f>
        <v>13.5</v>
      </c>
      <c r="AG2916" s="0" t="n">
        <v>17</v>
      </c>
      <c r="AH2916" s="0" t="n">
        <v>2015</v>
      </c>
      <c r="AI2916" s="0" t="s">
        <v>37</v>
      </c>
      <c r="AJ2916" s="0" t="s">
        <v>38</v>
      </c>
    </row>
    <row r="2917" customFormat="false" ht="13.8" hidden="true" customHeight="false" outlineLevel="0" collapsed="false">
      <c r="C2917" s="0" t="n">
        <v>2927</v>
      </c>
      <c r="D2917" s="3" t="str">
        <f aca="false">VLOOKUP(C2917,$A$1:$B$500,2)</f>
        <v>63-SKA</v>
      </c>
      <c r="E2917" s="0" t="str">
        <f aca="false">VLOOKUP($D2917,metadata!$B$2:$S$500,2,0)</f>
        <v>Haugen, Inger M. Aalberg; Gotthard, Karl</v>
      </c>
      <c r="F2917" s="0" t="str">
        <f aca="false">VLOOKUP($D2917,metadata!$B$2:$S$500,3,0)</f>
        <v>Diapause induction and relaxed selection on alternative developmental pathways in a butterfly</v>
      </c>
      <c r="G2917" s="0" t="str">
        <f aca="false">VLOOKUP($D2917,metadata!$B$2:$S$500,4,0)</f>
        <v>10.1111/1365-2656.12291</v>
      </c>
      <c r="H2917" s="0" t="str">
        <f aca="false">VLOOKUP($D2917,metadata!$B$2:$S$500,5,0)</f>
        <v>y</v>
      </c>
      <c r="I2917" s="0" t="str">
        <f aca="false">VLOOKUP($D2917,metadata!$B$2:$S$500,6,0)</f>
        <v>a</v>
      </c>
      <c r="J2917" s="0" t="str">
        <f aca="false">VLOOKUP($D2917,metadata!$B$2:$S$500,7,0)</f>
        <v>i</v>
      </c>
      <c r="K2917" s="0" t="n">
        <f aca="false">VLOOKUP($D2917,metadata!$B$2:$S$500,8,0)</f>
        <v>5</v>
      </c>
      <c r="L2917" s="0" t="n">
        <f aca="false">VLOOKUP($D2917,metadata!$B$2:$S$500,9,0)</f>
        <v>4</v>
      </c>
      <c r="M2917" s="0" t="str">
        <f aca="false">VLOOKUP($D2917,metadata!$B$2:$S$500,10,0)</f>
        <v/>
      </c>
      <c r="N2917" s="0" t="str">
        <f aca="false">VLOOKUP($D2917,metadata!$B$2:$S$500,11,0)</f>
        <v>Pararge aegeria</v>
      </c>
      <c r="O2917" s="0" t="str">
        <f aca="false">VLOOKUP($D2917,metadata!$B$2:$S$500,12,0)</f>
        <v>lepidoptera</v>
      </c>
      <c r="P2917" s="0" t="str">
        <f aca="false">VLOOKUP($D2917,metadata!$B$2:$S$500,13,0)</f>
        <v>SKA</v>
      </c>
      <c r="Q2917" s="0" t="n">
        <f aca="false">VLOOKUP($D2917,metadata!$B$2:$S$500,14,0)</f>
        <v>56.29</v>
      </c>
      <c r="R2917" s="0" t="n">
        <f aca="false">VLOOKUP($D2917,metadata!$B$2:$S$500,15,0)</f>
        <v>12.48</v>
      </c>
      <c r="S2917" s="0" t="str">
        <f aca="false">VLOOKUP($D2917,metadata!$B$2:$S$500,16,0)</f>
        <v/>
      </c>
      <c r="T2917" s="0" t="str">
        <f aca="false">VLOOKUP($D2917,metadata!$B$2:$S$500,17,0)</f>
        <v/>
      </c>
      <c r="U2917" s="0" t="str">
        <f aca="false">VLOOKUP($D2917,metadata!$B$2:$S$500,18,0)</f>
        <v/>
      </c>
      <c r="V2917" s="0" t="n">
        <f aca="false">VLOOKUP($D2917,metadata!$B$2:$Z$500,19,0)</f>
        <v>13.5</v>
      </c>
      <c r="W2917" s="0" t="str">
        <f aca="false">VLOOKUP($D2917,metadata!$B$2:$Z$500,20,0)</f>
        <v>accurate (see raw data)</v>
      </c>
      <c r="X2917" s="0" t="str">
        <f aca="false">VLOOKUP($D2917,metadata!$B$2:$Z$500,21,0)</f>
        <v/>
      </c>
      <c r="Y2917" s="0" t="n">
        <f aca="false">VLOOKUP($D2917,metadata!$B$2:$Z$500,22,0)</f>
        <v>63</v>
      </c>
      <c r="Z2917" s="0" t="str">
        <f aca="false">VLOOKUP($D2917,metadata!$B$2:$Z$500,23,0)</f>
        <v/>
      </c>
      <c r="AA2917" s="0" t="str">
        <f aca="false">VLOOKUP($D2917,metadata!$B$2:$Z$500,24,0)</f>
        <v>larval</v>
      </c>
      <c r="AB2917" s="0" t="str">
        <f aca="false">VLOOKUP($D2917,metadata!$B$2:$Z$500,25,0)</f>
        <v/>
      </c>
      <c r="AC2917" s="0" t="n">
        <v>18</v>
      </c>
      <c r="AD2917" s="0" t="n">
        <v>92.7304964539007</v>
      </c>
      <c r="AF2917" s="0" t="n">
        <f aca="false">IF(AE2917="",V2917,AE2917)</f>
        <v>13.5</v>
      </c>
      <c r="AG2917" s="0" t="n">
        <v>18</v>
      </c>
      <c r="AH2917" s="0" t="n">
        <v>2015</v>
      </c>
      <c r="AI2917" s="0" t="s">
        <v>37</v>
      </c>
      <c r="AJ2917" s="0" t="s">
        <v>38</v>
      </c>
    </row>
    <row r="2918" customFormat="false" ht="13.8" hidden="true" customHeight="false" outlineLevel="0" collapsed="false">
      <c r="C2918" s="0" t="n">
        <v>2928</v>
      </c>
      <c r="D2918" s="3" t="str">
        <f aca="false">VLOOKUP(C2918,$A$1:$B$500,2)</f>
        <v>63-SKA</v>
      </c>
      <c r="E2918" s="0" t="str">
        <f aca="false">VLOOKUP($D2918,metadata!$B$2:$S$500,2,0)</f>
        <v>Haugen, Inger M. Aalberg; Gotthard, Karl</v>
      </c>
      <c r="F2918" s="0" t="str">
        <f aca="false">VLOOKUP($D2918,metadata!$B$2:$S$500,3,0)</f>
        <v>Diapause induction and relaxed selection on alternative developmental pathways in a butterfly</v>
      </c>
      <c r="G2918" s="0" t="str">
        <f aca="false">VLOOKUP($D2918,metadata!$B$2:$S$500,4,0)</f>
        <v>10.1111/1365-2656.12291</v>
      </c>
      <c r="H2918" s="0" t="str">
        <f aca="false">VLOOKUP($D2918,metadata!$B$2:$S$500,5,0)</f>
        <v>y</v>
      </c>
      <c r="I2918" s="0" t="str">
        <f aca="false">VLOOKUP($D2918,metadata!$B$2:$S$500,6,0)</f>
        <v>a</v>
      </c>
      <c r="J2918" s="0" t="str">
        <f aca="false">VLOOKUP($D2918,metadata!$B$2:$S$500,7,0)</f>
        <v>i</v>
      </c>
      <c r="K2918" s="0" t="n">
        <f aca="false">VLOOKUP($D2918,metadata!$B$2:$S$500,8,0)</f>
        <v>5</v>
      </c>
      <c r="L2918" s="0" t="n">
        <f aca="false">VLOOKUP($D2918,metadata!$B$2:$S$500,9,0)</f>
        <v>4</v>
      </c>
      <c r="M2918" s="0" t="str">
        <f aca="false">VLOOKUP($D2918,metadata!$B$2:$S$500,10,0)</f>
        <v/>
      </c>
      <c r="N2918" s="0" t="str">
        <f aca="false">VLOOKUP($D2918,metadata!$B$2:$S$500,11,0)</f>
        <v>Pararge aegeria</v>
      </c>
      <c r="O2918" s="0" t="str">
        <f aca="false">VLOOKUP($D2918,metadata!$B$2:$S$500,12,0)</f>
        <v>lepidoptera</v>
      </c>
      <c r="P2918" s="0" t="str">
        <f aca="false">VLOOKUP($D2918,metadata!$B$2:$S$500,13,0)</f>
        <v>SKA</v>
      </c>
      <c r="Q2918" s="0" t="n">
        <f aca="false">VLOOKUP($D2918,metadata!$B$2:$S$500,14,0)</f>
        <v>56.29</v>
      </c>
      <c r="R2918" s="0" t="n">
        <f aca="false">VLOOKUP($D2918,metadata!$B$2:$S$500,15,0)</f>
        <v>12.48</v>
      </c>
      <c r="S2918" s="0" t="str">
        <f aca="false">VLOOKUP($D2918,metadata!$B$2:$S$500,16,0)</f>
        <v/>
      </c>
      <c r="T2918" s="0" t="str">
        <f aca="false">VLOOKUP($D2918,metadata!$B$2:$S$500,17,0)</f>
        <v/>
      </c>
      <c r="U2918" s="0" t="str">
        <f aca="false">VLOOKUP($D2918,metadata!$B$2:$S$500,18,0)</f>
        <v/>
      </c>
      <c r="V2918" s="0" t="n">
        <f aca="false">VLOOKUP($D2918,metadata!$B$2:$Z$500,19,0)</f>
        <v>13.5</v>
      </c>
      <c r="W2918" s="0" t="str">
        <f aca="false">VLOOKUP($D2918,metadata!$B$2:$Z$500,20,0)</f>
        <v>accurate (see raw data)</v>
      </c>
      <c r="X2918" s="0" t="str">
        <f aca="false">VLOOKUP($D2918,metadata!$B$2:$Z$500,21,0)</f>
        <v/>
      </c>
      <c r="Y2918" s="0" t="n">
        <f aca="false">VLOOKUP($D2918,metadata!$B$2:$Z$500,22,0)</f>
        <v>63</v>
      </c>
      <c r="Z2918" s="0" t="str">
        <f aca="false">VLOOKUP($D2918,metadata!$B$2:$Z$500,23,0)</f>
        <v/>
      </c>
      <c r="AA2918" s="0" t="str">
        <f aca="false">VLOOKUP($D2918,metadata!$B$2:$Z$500,24,0)</f>
        <v>larval</v>
      </c>
      <c r="AB2918" s="0" t="str">
        <f aca="false">VLOOKUP($D2918,metadata!$B$2:$Z$500,25,0)</f>
        <v/>
      </c>
      <c r="AC2918" s="0" t="n">
        <v>19.9818181818181</v>
      </c>
      <c r="AD2918" s="0" t="n">
        <v>99.9999999999999</v>
      </c>
      <c r="AF2918" s="0" t="n">
        <f aca="false">IF(AE2918="",V2918,AE2918)</f>
        <v>13.5</v>
      </c>
      <c r="AG2918" s="0" t="n">
        <v>20</v>
      </c>
      <c r="AH2918" s="0" t="n">
        <v>2015</v>
      </c>
      <c r="AI2918" s="0" t="s">
        <v>37</v>
      </c>
      <c r="AJ2918" s="0" t="s">
        <v>38</v>
      </c>
    </row>
    <row r="2919" customFormat="false" ht="13.8" hidden="true" customHeight="false" outlineLevel="0" collapsed="false">
      <c r="C2919" s="0" t="n">
        <v>2929</v>
      </c>
      <c r="D2919" s="3" t="str">
        <f aca="false">VLOOKUP(C2919,$A$1:$B$500,2)</f>
        <v>64-Omiya</v>
      </c>
      <c r="E2919" s="0" t="str">
        <f aca="false">VLOOKUP($D2919,metadata!$B$2:$S$500,2,0)</f>
        <v>KURAHASHI, H; OHTAKI, T</v>
      </c>
      <c r="F2919" s="0" t="str">
        <f aca="false">VLOOKUP($D2919,metadata!$B$2:$S$500,3,0)</f>
        <v>GEOGRAPHIC-VARIATION IN THE INCIDENCE OF PUPAL DIAPAUSE IN ASIAN AND OCEANIAN SPECIES OF THE FLESH FLY BOETTCHERISCA (DIPTERA, SARCOPHAGIDAE)</v>
      </c>
      <c r="G2919" s="0" t="str">
        <f aca="false">VLOOKUP($D2919,metadata!$B$2:$S$500,4,0)</f>
        <v>10.1111/j.1365-3032.1989.tb01096.x</v>
      </c>
      <c r="H2919" s="0" t="str">
        <f aca="false">VLOOKUP($D2919,metadata!$B$2:$S$500,5,0)</f>
        <v>y</v>
      </c>
      <c r="I2919" s="0" t="str">
        <f aca="false">VLOOKUP($D2919,metadata!$B$2:$S$500,6,0)</f>
        <v>a</v>
      </c>
      <c r="J2919" s="0" t="str">
        <f aca="false">VLOOKUP($D2919,metadata!$B$2:$S$500,7,0)</f>
        <v>i</v>
      </c>
      <c r="K2919" s="0" t="n">
        <f aca="false">VLOOKUP($D2919,metadata!$B$2:$S$500,8,0)</f>
        <v>4</v>
      </c>
      <c r="L2919" s="0" t="n">
        <f aca="false">VLOOKUP($D2919,metadata!$B$2:$S$500,9,0)</f>
        <v>8</v>
      </c>
      <c r="M2919" s="0" t="str">
        <f aca="false">VLOOKUP($D2919,metadata!$B$2:$S$500,10,0)</f>
        <v/>
      </c>
      <c r="N2919" s="0" t="str">
        <f aca="false">VLOOKUP($D2919,metadata!$B$2:$S$500,11,0)</f>
        <v>Boettcherisca peregrina</v>
      </c>
      <c r="O2919" s="0" t="str">
        <f aca="false">VLOOKUP($D2919,metadata!$B$2:$S$500,12,0)</f>
        <v/>
      </c>
      <c r="P2919" s="0" t="str">
        <f aca="false">VLOOKUP($D2919,metadata!$B$2:$S$500,13,0)</f>
        <v>Omiya</v>
      </c>
      <c r="Q2919" s="0" t="n">
        <f aca="false">VLOOKUP($D2919,metadata!$B$2:$S$500,14,0)</f>
        <v>35.90633</v>
      </c>
      <c r="R2919" s="0" t="n">
        <f aca="false">VLOOKUP($D2919,metadata!$B$2:$S$500,15,0)</f>
        <v>139.628621</v>
      </c>
      <c r="S2919" s="0" t="str">
        <f aca="false">VLOOKUP($D2919,metadata!$B$2:$S$500,16,0)</f>
        <v/>
      </c>
      <c r="T2919" s="0" t="str">
        <f aca="false">VLOOKUP($D2919,metadata!$B$2:$S$500,17,0)</f>
        <v/>
      </c>
      <c r="U2919" s="0" t="str">
        <f aca="false">VLOOKUP($D2919,metadata!$B$2:$S$500,18,0)</f>
        <v/>
      </c>
      <c r="V2919" s="0" t="n">
        <f aca="false">VLOOKUP($D2919,metadata!$B$2:$Z$500,19,0)</f>
        <v>100</v>
      </c>
      <c r="W2919" s="0" t="str">
        <f aca="false">VLOOKUP($D2919,metadata!$B$2:$Z$500,20,0)</f>
        <v>global average</v>
      </c>
      <c r="X2919" s="0" t="str">
        <f aca="false">VLOOKUP($D2919,metadata!$B$2:$Z$500,21,0)</f>
        <v/>
      </c>
      <c r="Y2919" s="0" t="n">
        <f aca="false">VLOOKUP($D2919,metadata!$B$2:$Z$500,22,0)</f>
        <v>64</v>
      </c>
      <c r="Z2919" s="0" t="str">
        <f aca="false">VLOOKUP($D2919,metadata!$B$2:$Z$500,23,0)</f>
        <v/>
      </c>
      <c r="AA2919" s="0" t="str">
        <f aca="false">VLOOKUP($D2919,metadata!$B$2:$Z$500,24,0)</f>
        <v/>
      </c>
      <c r="AB2919" s="0" t="str">
        <f aca="false">VLOOKUP($D2919,metadata!$B$2:$Z$500,25,0)</f>
        <v/>
      </c>
      <c r="AC2919" s="0" t="n">
        <v>16.0301129234629</v>
      </c>
      <c r="AD2919" s="0" t="n">
        <v>0</v>
      </c>
      <c r="AF2919" s="0" t="n">
        <f aca="false">IF(AE2919="",V2919,AE2919)</f>
        <v>100</v>
      </c>
      <c r="AG2919" s="0" t="n">
        <v>16</v>
      </c>
      <c r="AH2919" s="0" t="n">
        <v>1989</v>
      </c>
      <c r="AI2919" s="0" t="s">
        <v>37</v>
      </c>
      <c r="AJ2919" s="0" t="s">
        <v>38</v>
      </c>
    </row>
    <row r="2920" customFormat="false" ht="13.8" hidden="true" customHeight="false" outlineLevel="0" collapsed="false">
      <c r="C2920" s="0" t="n">
        <v>2930</v>
      </c>
      <c r="D2920" s="3" t="str">
        <f aca="false">VLOOKUP(C2920,$A$1:$B$500,2)</f>
        <v>64-Omiya</v>
      </c>
      <c r="E2920" s="0" t="str">
        <f aca="false">VLOOKUP($D2920,metadata!$B$2:$S$500,2,0)</f>
        <v>KURAHASHI, H; OHTAKI, T</v>
      </c>
      <c r="F2920" s="0" t="str">
        <f aca="false">VLOOKUP($D2920,metadata!$B$2:$S$500,3,0)</f>
        <v>GEOGRAPHIC-VARIATION IN THE INCIDENCE OF PUPAL DIAPAUSE IN ASIAN AND OCEANIAN SPECIES OF THE FLESH FLY BOETTCHERISCA (DIPTERA, SARCOPHAGIDAE)</v>
      </c>
      <c r="G2920" s="0" t="str">
        <f aca="false">VLOOKUP($D2920,metadata!$B$2:$S$500,4,0)</f>
        <v>10.1111/j.1365-3032.1989.tb01096.x</v>
      </c>
      <c r="H2920" s="0" t="str">
        <f aca="false">VLOOKUP($D2920,metadata!$B$2:$S$500,5,0)</f>
        <v>y</v>
      </c>
      <c r="I2920" s="0" t="str">
        <f aca="false">VLOOKUP($D2920,metadata!$B$2:$S$500,6,0)</f>
        <v>a</v>
      </c>
      <c r="J2920" s="0" t="str">
        <f aca="false">VLOOKUP($D2920,metadata!$B$2:$S$500,7,0)</f>
        <v>i</v>
      </c>
      <c r="K2920" s="0" t="n">
        <f aca="false">VLOOKUP($D2920,metadata!$B$2:$S$500,8,0)</f>
        <v>4</v>
      </c>
      <c r="L2920" s="0" t="n">
        <f aca="false">VLOOKUP($D2920,metadata!$B$2:$S$500,9,0)</f>
        <v>8</v>
      </c>
      <c r="M2920" s="0" t="str">
        <f aca="false">VLOOKUP($D2920,metadata!$B$2:$S$500,10,0)</f>
        <v/>
      </c>
      <c r="N2920" s="0" t="str">
        <f aca="false">VLOOKUP($D2920,metadata!$B$2:$S$500,11,0)</f>
        <v>Boettcherisca peregrina</v>
      </c>
      <c r="O2920" s="0" t="str">
        <f aca="false">VLOOKUP($D2920,metadata!$B$2:$S$500,12,0)</f>
        <v/>
      </c>
      <c r="P2920" s="0" t="str">
        <f aca="false">VLOOKUP($D2920,metadata!$B$2:$S$500,13,0)</f>
        <v>Omiya</v>
      </c>
      <c r="Q2920" s="0" t="n">
        <f aca="false">VLOOKUP($D2920,metadata!$B$2:$S$500,14,0)</f>
        <v>35.90633</v>
      </c>
      <c r="R2920" s="0" t="n">
        <f aca="false">VLOOKUP($D2920,metadata!$B$2:$S$500,15,0)</f>
        <v>139.628621</v>
      </c>
      <c r="S2920" s="0" t="str">
        <f aca="false">VLOOKUP($D2920,metadata!$B$2:$S$500,16,0)</f>
        <v/>
      </c>
      <c r="T2920" s="0" t="str">
        <f aca="false">VLOOKUP($D2920,metadata!$B$2:$S$500,17,0)</f>
        <v/>
      </c>
      <c r="U2920" s="0" t="str">
        <f aca="false">VLOOKUP($D2920,metadata!$B$2:$S$500,18,0)</f>
        <v/>
      </c>
      <c r="V2920" s="0" t="n">
        <f aca="false">VLOOKUP($D2920,metadata!$B$2:$Z$500,19,0)</f>
        <v>100</v>
      </c>
      <c r="W2920" s="0" t="str">
        <f aca="false">VLOOKUP($D2920,metadata!$B$2:$Z$500,20,0)</f>
        <v>global average</v>
      </c>
      <c r="X2920" s="0" t="str">
        <f aca="false">VLOOKUP($D2920,metadata!$B$2:$Z$500,21,0)</f>
        <v/>
      </c>
      <c r="Y2920" s="0" t="n">
        <f aca="false">VLOOKUP($D2920,metadata!$B$2:$Z$500,22,0)</f>
        <v>64</v>
      </c>
      <c r="Z2920" s="0" t="str">
        <f aca="false">VLOOKUP($D2920,metadata!$B$2:$Z$500,23,0)</f>
        <v/>
      </c>
      <c r="AA2920" s="0" t="str">
        <f aca="false">VLOOKUP($D2920,metadata!$B$2:$Z$500,24,0)</f>
        <v/>
      </c>
      <c r="AB2920" s="0" t="str">
        <f aca="false">VLOOKUP($D2920,metadata!$B$2:$Z$500,25,0)</f>
        <v/>
      </c>
      <c r="AC2920" s="0" t="n">
        <v>15.0062536884859</v>
      </c>
      <c r="AD2920" s="0" t="n">
        <v>0.197628458498022</v>
      </c>
      <c r="AF2920" s="0" t="n">
        <f aca="false">IF(AE2920="",V2920,AE2920)</f>
        <v>100</v>
      </c>
      <c r="AG2920" s="0" t="n">
        <v>15</v>
      </c>
      <c r="AH2920" s="0" t="n">
        <v>1989</v>
      </c>
      <c r="AI2920" s="0" t="s">
        <v>37</v>
      </c>
      <c r="AJ2920" s="0" t="s">
        <v>38</v>
      </c>
    </row>
    <row r="2921" customFormat="false" ht="13.8" hidden="true" customHeight="false" outlineLevel="0" collapsed="false">
      <c r="C2921" s="0" t="n">
        <v>2931</v>
      </c>
      <c r="D2921" s="3" t="str">
        <f aca="false">VLOOKUP(C2921,$A$1:$B$500,2)</f>
        <v>64-Omiya</v>
      </c>
      <c r="E2921" s="0" t="str">
        <f aca="false">VLOOKUP($D2921,metadata!$B$2:$S$500,2,0)</f>
        <v>KURAHASHI, H; OHTAKI, T</v>
      </c>
      <c r="F2921" s="0" t="str">
        <f aca="false">VLOOKUP($D2921,metadata!$B$2:$S$500,3,0)</f>
        <v>GEOGRAPHIC-VARIATION IN THE INCIDENCE OF PUPAL DIAPAUSE IN ASIAN AND OCEANIAN SPECIES OF THE FLESH FLY BOETTCHERISCA (DIPTERA, SARCOPHAGIDAE)</v>
      </c>
      <c r="G2921" s="0" t="str">
        <f aca="false">VLOOKUP($D2921,metadata!$B$2:$S$500,4,0)</f>
        <v>10.1111/j.1365-3032.1989.tb01096.x</v>
      </c>
      <c r="H2921" s="0" t="str">
        <f aca="false">VLOOKUP($D2921,metadata!$B$2:$S$500,5,0)</f>
        <v>y</v>
      </c>
      <c r="I2921" s="0" t="str">
        <f aca="false">VLOOKUP($D2921,metadata!$B$2:$S$500,6,0)</f>
        <v>a</v>
      </c>
      <c r="J2921" s="0" t="str">
        <f aca="false">VLOOKUP($D2921,metadata!$B$2:$S$500,7,0)</f>
        <v>i</v>
      </c>
      <c r="K2921" s="0" t="n">
        <f aca="false">VLOOKUP($D2921,metadata!$B$2:$S$500,8,0)</f>
        <v>4</v>
      </c>
      <c r="L2921" s="0" t="n">
        <f aca="false">VLOOKUP($D2921,metadata!$B$2:$S$500,9,0)</f>
        <v>8</v>
      </c>
      <c r="M2921" s="0" t="str">
        <f aca="false">VLOOKUP($D2921,metadata!$B$2:$S$500,10,0)</f>
        <v/>
      </c>
      <c r="N2921" s="0" t="str">
        <f aca="false">VLOOKUP($D2921,metadata!$B$2:$S$500,11,0)</f>
        <v>Boettcherisca peregrina</v>
      </c>
      <c r="O2921" s="0" t="str">
        <f aca="false">VLOOKUP($D2921,metadata!$B$2:$S$500,12,0)</f>
        <v/>
      </c>
      <c r="P2921" s="0" t="str">
        <f aca="false">VLOOKUP($D2921,metadata!$B$2:$S$500,13,0)</f>
        <v>Omiya</v>
      </c>
      <c r="Q2921" s="0" t="n">
        <f aca="false">VLOOKUP($D2921,metadata!$B$2:$S$500,14,0)</f>
        <v>35.90633</v>
      </c>
      <c r="R2921" s="0" t="n">
        <f aca="false">VLOOKUP($D2921,metadata!$B$2:$S$500,15,0)</f>
        <v>139.628621</v>
      </c>
      <c r="S2921" s="0" t="str">
        <f aca="false">VLOOKUP($D2921,metadata!$B$2:$S$500,16,0)</f>
        <v/>
      </c>
      <c r="T2921" s="0" t="str">
        <f aca="false">VLOOKUP($D2921,metadata!$B$2:$S$500,17,0)</f>
        <v/>
      </c>
      <c r="U2921" s="0" t="str">
        <f aca="false">VLOOKUP($D2921,metadata!$B$2:$S$500,18,0)</f>
        <v/>
      </c>
      <c r="V2921" s="0" t="n">
        <f aca="false">VLOOKUP($D2921,metadata!$B$2:$Z$500,19,0)</f>
        <v>100</v>
      </c>
      <c r="W2921" s="0" t="str">
        <f aca="false">VLOOKUP($D2921,metadata!$B$2:$Z$500,20,0)</f>
        <v>global average</v>
      </c>
      <c r="X2921" s="0" t="str">
        <f aca="false">VLOOKUP($D2921,metadata!$B$2:$Z$500,21,0)</f>
        <v/>
      </c>
      <c r="Y2921" s="0" t="n">
        <f aca="false">VLOOKUP($D2921,metadata!$B$2:$Z$500,22,0)</f>
        <v>64</v>
      </c>
      <c r="Z2921" s="0" t="str">
        <f aca="false">VLOOKUP($D2921,metadata!$B$2:$Z$500,23,0)</f>
        <v/>
      </c>
      <c r="AA2921" s="0" t="str">
        <f aca="false">VLOOKUP($D2921,metadata!$B$2:$Z$500,24,0)</f>
        <v/>
      </c>
      <c r="AB2921" s="0" t="str">
        <f aca="false">VLOOKUP($D2921,metadata!$B$2:$Z$500,25,0)</f>
        <v/>
      </c>
      <c r="AC2921" s="0" t="n">
        <v>13.9577764442747</v>
      </c>
      <c r="AD2921" s="0" t="n">
        <v>45.6521739130434</v>
      </c>
      <c r="AF2921" s="0" t="n">
        <f aca="false">IF(AE2921="",V2921,AE2921)</f>
        <v>100</v>
      </c>
      <c r="AG2921" s="0" t="n">
        <v>14</v>
      </c>
      <c r="AH2921" s="0" t="n">
        <v>1989</v>
      </c>
      <c r="AI2921" s="0" t="s">
        <v>37</v>
      </c>
      <c r="AJ2921" s="0" t="s">
        <v>38</v>
      </c>
    </row>
    <row r="2922" customFormat="false" ht="13.8" hidden="true" customHeight="false" outlineLevel="0" collapsed="false">
      <c r="C2922" s="0" t="n">
        <v>2932</v>
      </c>
      <c r="D2922" s="3" t="str">
        <f aca="false">VLOOKUP(C2922,$A$1:$B$500,2)</f>
        <v>64-Omiya</v>
      </c>
      <c r="E2922" s="0" t="str">
        <f aca="false">VLOOKUP($D2922,metadata!$B$2:$S$500,2,0)</f>
        <v>KURAHASHI, H; OHTAKI, T</v>
      </c>
      <c r="F2922" s="0" t="str">
        <f aca="false">VLOOKUP($D2922,metadata!$B$2:$S$500,3,0)</f>
        <v>GEOGRAPHIC-VARIATION IN THE INCIDENCE OF PUPAL DIAPAUSE IN ASIAN AND OCEANIAN SPECIES OF THE FLESH FLY BOETTCHERISCA (DIPTERA, SARCOPHAGIDAE)</v>
      </c>
      <c r="G2922" s="0" t="str">
        <f aca="false">VLOOKUP($D2922,metadata!$B$2:$S$500,4,0)</f>
        <v>10.1111/j.1365-3032.1989.tb01096.x</v>
      </c>
      <c r="H2922" s="0" t="str">
        <f aca="false">VLOOKUP($D2922,metadata!$B$2:$S$500,5,0)</f>
        <v>y</v>
      </c>
      <c r="I2922" s="0" t="str">
        <f aca="false">VLOOKUP($D2922,metadata!$B$2:$S$500,6,0)</f>
        <v>a</v>
      </c>
      <c r="J2922" s="0" t="str">
        <f aca="false">VLOOKUP($D2922,metadata!$B$2:$S$500,7,0)</f>
        <v>i</v>
      </c>
      <c r="K2922" s="0" t="n">
        <f aca="false">VLOOKUP($D2922,metadata!$B$2:$S$500,8,0)</f>
        <v>4</v>
      </c>
      <c r="L2922" s="0" t="n">
        <f aca="false">VLOOKUP($D2922,metadata!$B$2:$S$500,9,0)</f>
        <v>8</v>
      </c>
      <c r="M2922" s="0" t="str">
        <f aca="false">VLOOKUP($D2922,metadata!$B$2:$S$500,10,0)</f>
        <v/>
      </c>
      <c r="N2922" s="0" t="str">
        <f aca="false">VLOOKUP($D2922,metadata!$B$2:$S$500,11,0)</f>
        <v>Boettcherisca peregrina</v>
      </c>
      <c r="O2922" s="0" t="str">
        <f aca="false">VLOOKUP($D2922,metadata!$B$2:$S$500,12,0)</f>
        <v/>
      </c>
      <c r="P2922" s="0" t="str">
        <f aca="false">VLOOKUP($D2922,metadata!$B$2:$S$500,13,0)</f>
        <v>Omiya</v>
      </c>
      <c r="Q2922" s="0" t="n">
        <f aca="false">VLOOKUP($D2922,metadata!$B$2:$S$500,14,0)</f>
        <v>35.90633</v>
      </c>
      <c r="R2922" s="0" t="n">
        <f aca="false">VLOOKUP($D2922,metadata!$B$2:$S$500,15,0)</f>
        <v>139.628621</v>
      </c>
      <c r="S2922" s="0" t="str">
        <f aca="false">VLOOKUP($D2922,metadata!$B$2:$S$500,16,0)</f>
        <v/>
      </c>
      <c r="T2922" s="0" t="str">
        <f aca="false">VLOOKUP($D2922,metadata!$B$2:$S$500,17,0)</f>
        <v/>
      </c>
      <c r="U2922" s="0" t="str">
        <f aca="false">VLOOKUP($D2922,metadata!$B$2:$S$500,18,0)</f>
        <v/>
      </c>
      <c r="V2922" s="0" t="n">
        <f aca="false">VLOOKUP($D2922,metadata!$B$2:$Z$500,19,0)</f>
        <v>100</v>
      </c>
      <c r="W2922" s="0" t="str">
        <f aca="false">VLOOKUP($D2922,metadata!$B$2:$Z$500,20,0)</f>
        <v>global average</v>
      </c>
      <c r="X2922" s="0" t="str">
        <f aca="false">VLOOKUP($D2922,metadata!$B$2:$Z$500,21,0)</f>
        <v/>
      </c>
      <c r="Y2922" s="0" t="n">
        <f aca="false">VLOOKUP($D2922,metadata!$B$2:$Z$500,22,0)</f>
        <v>64</v>
      </c>
      <c r="Z2922" s="0" t="str">
        <f aca="false">VLOOKUP($D2922,metadata!$B$2:$Z$500,23,0)</f>
        <v/>
      </c>
      <c r="AA2922" s="0" t="str">
        <f aca="false">VLOOKUP($D2922,metadata!$B$2:$Z$500,24,0)</f>
        <v/>
      </c>
      <c r="AB2922" s="0" t="str">
        <f aca="false">VLOOKUP($D2922,metadata!$B$2:$Z$500,25,0)</f>
        <v/>
      </c>
      <c r="AC2922" s="0" t="n">
        <v>12.9384996106942</v>
      </c>
      <c r="AD2922" s="0" t="n">
        <v>100.197628458498</v>
      </c>
      <c r="AF2922" s="0" t="n">
        <f aca="false">IF(AE2922="",V2922,AE2922)</f>
        <v>100</v>
      </c>
      <c r="AG2922" s="0" t="n">
        <v>13</v>
      </c>
      <c r="AH2922" s="0" t="n">
        <v>1989</v>
      </c>
      <c r="AI2922" s="0" t="s">
        <v>37</v>
      </c>
      <c r="AJ2922" s="0" t="s">
        <v>38</v>
      </c>
    </row>
    <row r="2923" customFormat="false" ht="13.8" hidden="true" customHeight="false" outlineLevel="0" collapsed="false">
      <c r="C2923" s="0" t="n">
        <v>2933</v>
      </c>
      <c r="D2923" s="3" t="str">
        <f aca="false">VLOOKUP(C2923,$A$1:$B$500,2)</f>
        <v>64-Omiya</v>
      </c>
      <c r="E2923" s="0" t="str">
        <f aca="false">VLOOKUP($D2923,metadata!$B$2:$S$500,2,0)</f>
        <v>KURAHASHI, H; OHTAKI, T</v>
      </c>
      <c r="F2923" s="0" t="str">
        <f aca="false">VLOOKUP($D2923,metadata!$B$2:$S$500,3,0)</f>
        <v>GEOGRAPHIC-VARIATION IN THE INCIDENCE OF PUPAL DIAPAUSE IN ASIAN AND OCEANIAN SPECIES OF THE FLESH FLY BOETTCHERISCA (DIPTERA, SARCOPHAGIDAE)</v>
      </c>
      <c r="G2923" s="0" t="str">
        <f aca="false">VLOOKUP($D2923,metadata!$B$2:$S$500,4,0)</f>
        <v>10.1111/j.1365-3032.1989.tb01096.x</v>
      </c>
      <c r="H2923" s="0" t="str">
        <f aca="false">VLOOKUP($D2923,metadata!$B$2:$S$500,5,0)</f>
        <v>y</v>
      </c>
      <c r="I2923" s="0" t="str">
        <f aca="false">VLOOKUP($D2923,metadata!$B$2:$S$500,6,0)</f>
        <v>a</v>
      </c>
      <c r="J2923" s="0" t="str">
        <f aca="false">VLOOKUP($D2923,metadata!$B$2:$S$500,7,0)</f>
        <v>i</v>
      </c>
      <c r="K2923" s="0" t="n">
        <f aca="false">VLOOKUP($D2923,metadata!$B$2:$S$500,8,0)</f>
        <v>4</v>
      </c>
      <c r="L2923" s="0" t="n">
        <f aca="false">VLOOKUP($D2923,metadata!$B$2:$S$500,9,0)</f>
        <v>8</v>
      </c>
      <c r="M2923" s="0" t="str">
        <f aca="false">VLOOKUP($D2923,metadata!$B$2:$S$500,10,0)</f>
        <v/>
      </c>
      <c r="N2923" s="0" t="str">
        <f aca="false">VLOOKUP($D2923,metadata!$B$2:$S$500,11,0)</f>
        <v>Boettcherisca peregrina</v>
      </c>
      <c r="O2923" s="0" t="str">
        <f aca="false">VLOOKUP($D2923,metadata!$B$2:$S$500,12,0)</f>
        <v/>
      </c>
      <c r="P2923" s="0" t="str">
        <f aca="false">VLOOKUP($D2923,metadata!$B$2:$S$500,13,0)</f>
        <v>Omiya</v>
      </c>
      <c r="Q2923" s="0" t="n">
        <f aca="false">VLOOKUP($D2923,metadata!$B$2:$S$500,14,0)</f>
        <v>35.90633</v>
      </c>
      <c r="R2923" s="0" t="n">
        <f aca="false">VLOOKUP($D2923,metadata!$B$2:$S$500,15,0)</f>
        <v>139.628621</v>
      </c>
      <c r="S2923" s="0" t="str">
        <f aca="false">VLOOKUP($D2923,metadata!$B$2:$S$500,16,0)</f>
        <v/>
      </c>
      <c r="T2923" s="0" t="str">
        <f aca="false">VLOOKUP($D2923,metadata!$B$2:$S$500,17,0)</f>
        <v/>
      </c>
      <c r="U2923" s="0" t="str">
        <f aca="false">VLOOKUP($D2923,metadata!$B$2:$S$500,18,0)</f>
        <v/>
      </c>
      <c r="V2923" s="0" t="n">
        <f aca="false">VLOOKUP($D2923,metadata!$B$2:$Z$500,19,0)</f>
        <v>100</v>
      </c>
      <c r="W2923" s="0" t="str">
        <f aca="false">VLOOKUP($D2923,metadata!$B$2:$Z$500,20,0)</f>
        <v>global average</v>
      </c>
      <c r="X2923" s="0" t="str">
        <f aca="false">VLOOKUP($D2923,metadata!$B$2:$Z$500,21,0)</f>
        <v/>
      </c>
      <c r="Y2923" s="0" t="n">
        <f aca="false">VLOOKUP($D2923,metadata!$B$2:$Z$500,22,0)</f>
        <v>64</v>
      </c>
      <c r="Z2923" s="0" t="str">
        <f aca="false">VLOOKUP($D2923,metadata!$B$2:$Z$500,23,0)</f>
        <v/>
      </c>
      <c r="AA2923" s="0" t="str">
        <f aca="false">VLOOKUP($D2923,metadata!$B$2:$Z$500,24,0)</f>
        <v/>
      </c>
      <c r="AB2923" s="0" t="str">
        <f aca="false">VLOOKUP($D2923,metadata!$B$2:$Z$500,25,0)</f>
        <v/>
      </c>
      <c r="AC2923" s="0" t="n">
        <v>11.924658179636</v>
      </c>
      <c r="AD2923" s="0" t="n">
        <v>100.592885375494</v>
      </c>
      <c r="AF2923" s="0" t="n">
        <f aca="false">IF(AE2923="",V2923,AE2923)</f>
        <v>100</v>
      </c>
      <c r="AG2923" s="0" t="n">
        <v>12</v>
      </c>
      <c r="AH2923" s="0" t="n">
        <v>1989</v>
      </c>
      <c r="AI2923" s="0" t="s">
        <v>37</v>
      </c>
      <c r="AJ2923" s="0" t="s">
        <v>38</v>
      </c>
    </row>
    <row r="2924" customFormat="false" ht="13.8" hidden="true" customHeight="false" outlineLevel="0" collapsed="false">
      <c r="C2924" s="0" t="n">
        <v>2934</v>
      </c>
      <c r="D2924" s="3" t="str">
        <f aca="false">VLOOKUP(C2924,$A$1:$B$500,2)</f>
        <v>64-Omiya</v>
      </c>
      <c r="E2924" s="0" t="str">
        <f aca="false">VLOOKUP($D2924,metadata!$B$2:$S$500,2,0)</f>
        <v>KURAHASHI, H; OHTAKI, T</v>
      </c>
      <c r="F2924" s="0" t="str">
        <f aca="false">VLOOKUP($D2924,metadata!$B$2:$S$500,3,0)</f>
        <v>GEOGRAPHIC-VARIATION IN THE INCIDENCE OF PUPAL DIAPAUSE IN ASIAN AND OCEANIAN SPECIES OF THE FLESH FLY BOETTCHERISCA (DIPTERA, SARCOPHAGIDAE)</v>
      </c>
      <c r="G2924" s="0" t="str">
        <f aca="false">VLOOKUP($D2924,metadata!$B$2:$S$500,4,0)</f>
        <v>10.1111/j.1365-3032.1989.tb01096.x</v>
      </c>
      <c r="H2924" s="0" t="str">
        <f aca="false">VLOOKUP($D2924,metadata!$B$2:$S$500,5,0)</f>
        <v>y</v>
      </c>
      <c r="I2924" s="0" t="str">
        <f aca="false">VLOOKUP($D2924,metadata!$B$2:$S$500,6,0)</f>
        <v>a</v>
      </c>
      <c r="J2924" s="0" t="str">
        <f aca="false">VLOOKUP($D2924,metadata!$B$2:$S$500,7,0)</f>
        <v>i</v>
      </c>
      <c r="K2924" s="0" t="n">
        <f aca="false">VLOOKUP($D2924,metadata!$B$2:$S$500,8,0)</f>
        <v>4</v>
      </c>
      <c r="L2924" s="0" t="n">
        <f aca="false">VLOOKUP($D2924,metadata!$B$2:$S$500,9,0)</f>
        <v>8</v>
      </c>
      <c r="M2924" s="0" t="str">
        <f aca="false">VLOOKUP($D2924,metadata!$B$2:$S$500,10,0)</f>
        <v/>
      </c>
      <c r="N2924" s="0" t="str">
        <f aca="false">VLOOKUP($D2924,metadata!$B$2:$S$500,11,0)</f>
        <v>Boettcherisca peregrina</v>
      </c>
      <c r="O2924" s="0" t="str">
        <f aca="false">VLOOKUP($D2924,metadata!$B$2:$S$500,12,0)</f>
        <v/>
      </c>
      <c r="P2924" s="0" t="str">
        <f aca="false">VLOOKUP($D2924,metadata!$B$2:$S$500,13,0)</f>
        <v>Omiya</v>
      </c>
      <c r="Q2924" s="0" t="n">
        <f aca="false">VLOOKUP($D2924,metadata!$B$2:$S$500,14,0)</f>
        <v>35.90633</v>
      </c>
      <c r="R2924" s="0" t="n">
        <f aca="false">VLOOKUP($D2924,metadata!$B$2:$S$500,15,0)</f>
        <v>139.628621</v>
      </c>
      <c r="S2924" s="0" t="str">
        <f aca="false">VLOOKUP($D2924,metadata!$B$2:$S$500,16,0)</f>
        <v/>
      </c>
      <c r="T2924" s="0" t="str">
        <f aca="false">VLOOKUP($D2924,metadata!$B$2:$S$500,17,0)</f>
        <v/>
      </c>
      <c r="U2924" s="0" t="str">
        <f aca="false">VLOOKUP($D2924,metadata!$B$2:$S$500,18,0)</f>
        <v/>
      </c>
      <c r="V2924" s="0" t="n">
        <f aca="false">VLOOKUP($D2924,metadata!$B$2:$Z$500,19,0)</f>
        <v>100</v>
      </c>
      <c r="W2924" s="0" t="str">
        <f aca="false">VLOOKUP($D2924,metadata!$B$2:$Z$500,20,0)</f>
        <v>global average</v>
      </c>
      <c r="X2924" s="0" t="str">
        <f aca="false">VLOOKUP($D2924,metadata!$B$2:$Z$500,21,0)</f>
        <v/>
      </c>
      <c r="Y2924" s="0" t="n">
        <f aca="false">VLOOKUP($D2924,metadata!$B$2:$Z$500,22,0)</f>
        <v>64</v>
      </c>
      <c r="Z2924" s="0" t="str">
        <f aca="false">VLOOKUP($D2924,metadata!$B$2:$Z$500,23,0)</f>
        <v/>
      </c>
      <c r="AA2924" s="0" t="str">
        <f aca="false">VLOOKUP($D2924,metadata!$B$2:$Z$500,24,0)</f>
        <v/>
      </c>
      <c r="AB2924" s="0" t="str">
        <f aca="false">VLOOKUP($D2924,metadata!$B$2:$Z$500,25,0)</f>
        <v/>
      </c>
      <c r="AC2924" s="0" t="n">
        <v>10.9308920308865</v>
      </c>
      <c r="AD2924" s="0" t="n">
        <v>100.98814229249</v>
      </c>
      <c r="AF2924" s="0" t="n">
        <f aca="false">IF(AE2924="",V2924,AE2924)</f>
        <v>100</v>
      </c>
      <c r="AG2924" s="0" t="n">
        <v>11</v>
      </c>
      <c r="AH2924" s="0" t="n">
        <v>1989</v>
      </c>
      <c r="AI2924" s="0" t="s">
        <v>37</v>
      </c>
      <c r="AJ2924" s="0" t="s">
        <v>38</v>
      </c>
    </row>
    <row r="2925" customFormat="false" ht="13.8" hidden="true" customHeight="false" outlineLevel="0" collapsed="false">
      <c r="C2925" s="0" t="n">
        <v>2935</v>
      </c>
      <c r="D2925" s="3" t="str">
        <f aca="false">VLOOKUP(C2925,$A$1:$B$500,2)</f>
        <v>64-Omiya</v>
      </c>
      <c r="E2925" s="0" t="str">
        <f aca="false">VLOOKUP($D2925,metadata!$B$2:$S$500,2,0)</f>
        <v>KURAHASHI, H; OHTAKI, T</v>
      </c>
      <c r="F2925" s="0" t="str">
        <f aca="false">VLOOKUP($D2925,metadata!$B$2:$S$500,3,0)</f>
        <v>GEOGRAPHIC-VARIATION IN THE INCIDENCE OF PUPAL DIAPAUSE IN ASIAN AND OCEANIAN SPECIES OF THE FLESH FLY BOETTCHERISCA (DIPTERA, SARCOPHAGIDAE)</v>
      </c>
      <c r="G2925" s="0" t="str">
        <f aca="false">VLOOKUP($D2925,metadata!$B$2:$S$500,4,0)</f>
        <v>10.1111/j.1365-3032.1989.tb01096.x</v>
      </c>
      <c r="H2925" s="0" t="str">
        <f aca="false">VLOOKUP($D2925,metadata!$B$2:$S$500,5,0)</f>
        <v>y</v>
      </c>
      <c r="I2925" s="0" t="str">
        <f aca="false">VLOOKUP($D2925,metadata!$B$2:$S$500,6,0)</f>
        <v>a</v>
      </c>
      <c r="J2925" s="0" t="str">
        <f aca="false">VLOOKUP($D2925,metadata!$B$2:$S$500,7,0)</f>
        <v>i</v>
      </c>
      <c r="K2925" s="0" t="n">
        <f aca="false">VLOOKUP($D2925,metadata!$B$2:$S$500,8,0)</f>
        <v>4</v>
      </c>
      <c r="L2925" s="0" t="n">
        <f aca="false">VLOOKUP($D2925,metadata!$B$2:$S$500,9,0)</f>
        <v>8</v>
      </c>
      <c r="M2925" s="0" t="str">
        <f aca="false">VLOOKUP($D2925,metadata!$B$2:$S$500,10,0)</f>
        <v/>
      </c>
      <c r="N2925" s="0" t="str">
        <f aca="false">VLOOKUP($D2925,metadata!$B$2:$S$500,11,0)</f>
        <v>Boettcherisca peregrina</v>
      </c>
      <c r="O2925" s="0" t="str">
        <f aca="false">VLOOKUP($D2925,metadata!$B$2:$S$500,12,0)</f>
        <v/>
      </c>
      <c r="P2925" s="0" t="str">
        <f aca="false">VLOOKUP($D2925,metadata!$B$2:$S$500,13,0)</f>
        <v>Omiya</v>
      </c>
      <c r="Q2925" s="0" t="n">
        <f aca="false">VLOOKUP($D2925,metadata!$B$2:$S$500,14,0)</f>
        <v>35.90633</v>
      </c>
      <c r="R2925" s="0" t="n">
        <f aca="false">VLOOKUP($D2925,metadata!$B$2:$S$500,15,0)</f>
        <v>139.628621</v>
      </c>
      <c r="S2925" s="0" t="str">
        <f aca="false">VLOOKUP($D2925,metadata!$B$2:$S$500,16,0)</f>
        <v/>
      </c>
      <c r="T2925" s="0" t="str">
        <f aca="false">VLOOKUP($D2925,metadata!$B$2:$S$500,17,0)</f>
        <v/>
      </c>
      <c r="U2925" s="0" t="str">
        <f aca="false">VLOOKUP($D2925,metadata!$B$2:$S$500,18,0)</f>
        <v/>
      </c>
      <c r="V2925" s="0" t="n">
        <f aca="false">VLOOKUP($D2925,metadata!$B$2:$Z$500,19,0)</f>
        <v>100</v>
      </c>
      <c r="W2925" s="0" t="str">
        <f aca="false">VLOOKUP($D2925,metadata!$B$2:$Z$500,20,0)</f>
        <v>global average</v>
      </c>
      <c r="X2925" s="0" t="str">
        <f aca="false">VLOOKUP($D2925,metadata!$B$2:$Z$500,21,0)</f>
        <v/>
      </c>
      <c r="Y2925" s="0" t="n">
        <f aca="false">VLOOKUP($D2925,metadata!$B$2:$Z$500,22,0)</f>
        <v>64</v>
      </c>
      <c r="Z2925" s="0" t="str">
        <f aca="false">VLOOKUP($D2925,metadata!$B$2:$Z$500,23,0)</f>
        <v/>
      </c>
      <c r="AA2925" s="0" t="str">
        <f aca="false">VLOOKUP($D2925,metadata!$B$2:$Z$500,24,0)</f>
        <v/>
      </c>
      <c r="AB2925" s="0" t="str">
        <f aca="false">VLOOKUP($D2925,metadata!$B$2:$Z$500,25,0)</f>
        <v/>
      </c>
      <c r="AC2925" s="0" t="n">
        <v>9.90776677362242</v>
      </c>
      <c r="AD2925" s="0" t="n">
        <v>93.8735177865612</v>
      </c>
      <c r="AF2925" s="0" t="n">
        <f aca="false">IF(AE2925="",V2925,AE2925)</f>
        <v>100</v>
      </c>
      <c r="AG2925" s="0" t="n">
        <v>10</v>
      </c>
      <c r="AH2925" s="0" t="n">
        <v>1989</v>
      </c>
      <c r="AI2925" s="0" t="s">
        <v>37</v>
      </c>
      <c r="AJ2925" s="0" t="s">
        <v>38</v>
      </c>
    </row>
    <row r="2926" customFormat="false" ht="13.8" hidden="true" customHeight="false" outlineLevel="0" collapsed="false">
      <c r="C2926" s="0" t="n">
        <v>2936</v>
      </c>
      <c r="D2926" s="3" t="str">
        <f aca="false">VLOOKUP(C2926,$A$1:$B$500,2)</f>
        <v>64-Omiya</v>
      </c>
      <c r="E2926" s="0" t="str">
        <f aca="false">VLOOKUP($D2926,metadata!$B$2:$S$500,2,0)</f>
        <v>KURAHASHI, H; OHTAKI, T</v>
      </c>
      <c r="F2926" s="0" t="str">
        <f aca="false">VLOOKUP($D2926,metadata!$B$2:$S$500,3,0)</f>
        <v>GEOGRAPHIC-VARIATION IN THE INCIDENCE OF PUPAL DIAPAUSE IN ASIAN AND OCEANIAN SPECIES OF THE FLESH FLY BOETTCHERISCA (DIPTERA, SARCOPHAGIDAE)</v>
      </c>
      <c r="G2926" s="0" t="str">
        <f aca="false">VLOOKUP($D2926,metadata!$B$2:$S$500,4,0)</f>
        <v>10.1111/j.1365-3032.1989.tb01096.x</v>
      </c>
      <c r="H2926" s="0" t="str">
        <f aca="false">VLOOKUP($D2926,metadata!$B$2:$S$500,5,0)</f>
        <v>y</v>
      </c>
      <c r="I2926" s="0" t="str">
        <f aca="false">VLOOKUP($D2926,metadata!$B$2:$S$500,6,0)</f>
        <v>a</v>
      </c>
      <c r="J2926" s="0" t="str">
        <f aca="false">VLOOKUP($D2926,metadata!$B$2:$S$500,7,0)</f>
        <v>i</v>
      </c>
      <c r="K2926" s="0" t="n">
        <f aca="false">VLOOKUP($D2926,metadata!$B$2:$S$500,8,0)</f>
        <v>4</v>
      </c>
      <c r="L2926" s="0" t="n">
        <f aca="false">VLOOKUP($D2926,metadata!$B$2:$S$500,9,0)</f>
        <v>8</v>
      </c>
      <c r="M2926" s="0" t="str">
        <f aca="false">VLOOKUP($D2926,metadata!$B$2:$S$500,10,0)</f>
        <v/>
      </c>
      <c r="N2926" s="0" t="str">
        <f aca="false">VLOOKUP($D2926,metadata!$B$2:$S$500,11,0)</f>
        <v>Boettcherisca peregrina</v>
      </c>
      <c r="O2926" s="0" t="str">
        <f aca="false">VLOOKUP($D2926,metadata!$B$2:$S$500,12,0)</f>
        <v/>
      </c>
      <c r="P2926" s="0" t="str">
        <f aca="false">VLOOKUP($D2926,metadata!$B$2:$S$500,13,0)</f>
        <v>Omiya</v>
      </c>
      <c r="Q2926" s="0" t="n">
        <f aca="false">VLOOKUP($D2926,metadata!$B$2:$S$500,14,0)</f>
        <v>35.90633</v>
      </c>
      <c r="R2926" s="0" t="n">
        <f aca="false">VLOOKUP($D2926,metadata!$B$2:$S$500,15,0)</f>
        <v>139.628621</v>
      </c>
      <c r="S2926" s="0" t="str">
        <f aca="false">VLOOKUP($D2926,metadata!$B$2:$S$500,16,0)</f>
        <v/>
      </c>
      <c r="T2926" s="0" t="str">
        <f aca="false">VLOOKUP($D2926,metadata!$B$2:$S$500,17,0)</f>
        <v/>
      </c>
      <c r="U2926" s="0" t="str">
        <f aca="false">VLOOKUP($D2926,metadata!$B$2:$S$500,18,0)</f>
        <v/>
      </c>
      <c r="V2926" s="0" t="n">
        <f aca="false">VLOOKUP($D2926,metadata!$B$2:$Z$500,19,0)</f>
        <v>100</v>
      </c>
      <c r="W2926" s="0" t="str">
        <f aca="false">VLOOKUP($D2926,metadata!$B$2:$Z$500,20,0)</f>
        <v>global average</v>
      </c>
      <c r="X2926" s="0" t="str">
        <f aca="false">VLOOKUP($D2926,metadata!$B$2:$Z$500,21,0)</f>
        <v/>
      </c>
      <c r="Y2926" s="0" t="n">
        <f aca="false">VLOOKUP($D2926,metadata!$B$2:$Z$500,22,0)</f>
        <v>64</v>
      </c>
      <c r="Z2926" s="0" t="str">
        <f aca="false">VLOOKUP($D2926,metadata!$B$2:$Z$500,23,0)</f>
        <v/>
      </c>
      <c r="AA2926" s="0" t="str">
        <f aca="false">VLOOKUP($D2926,metadata!$B$2:$Z$500,24,0)</f>
        <v/>
      </c>
      <c r="AB2926" s="0" t="str">
        <f aca="false">VLOOKUP($D2926,metadata!$B$2:$Z$500,25,0)</f>
        <v/>
      </c>
      <c r="AC2926" s="0" t="n">
        <v>8.91495281217609</v>
      </c>
      <c r="AD2926" s="0" t="n">
        <v>84.7826086956521</v>
      </c>
      <c r="AF2926" s="0" t="n">
        <f aca="false">IF(AE2926="",V2926,AE2926)</f>
        <v>100</v>
      </c>
      <c r="AG2926" s="0" t="n">
        <v>9</v>
      </c>
      <c r="AH2926" s="0" t="n">
        <v>1989</v>
      </c>
      <c r="AI2926" s="0" t="s">
        <v>37</v>
      </c>
      <c r="AJ2926" s="0" t="s">
        <v>38</v>
      </c>
    </row>
    <row r="2927" customFormat="false" ht="13.8" hidden="true" customHeight="false" outlineLevel="0" collapsed="false">
      <c r="C2927" s="0" t="n">
        <v>2937</v>
      </c>
      <c r="D2927" s="3" t="str">
        <f aca="false">VLOOKUP(C2927,$A$1:$B$500,2)</f>
        <v>64-Nagasaki</v>
      </c>
      <c r="E2927" s="0" t="str">
        <f aca="false">VLOOKUP($D2927,metadata!$B$2:$S$500,2,0)</f>
        <v/>
      </c>
      <c r="F2927" s="0" t="str">
        <f aca="false">VLOOKUP($D2927,metadata!$B$2:$S$500,3,0)</f>
        <v>GEOGRAPHIC-VARIATION IN THE INCIDENCE OF PUPAL DIAPAUSE IN ASIAN AND OCEANIAN SPECIES OF THE FLESH FLY BOETTCHERISCA (DIPTERA, SARCOPHAGIDAE)</v>
      </c>
      <c r="G2927" s="0" t="str">
        <f aca="false">VLOOKUP($D2927,metadata!$B$2:$S$500,4,0)</f>
        <v>10.1111/j.1365-3032.1989.tb01096.x</v>
      </c>
      <c r="H2927" s="0" t="str">
        <f aca="false">VLOOKUP($D2927,metadata!$B$2:$S$500,5,0)</f>
        <v>y</v>
      </c>
      <c r="I2927" s="0" t="str">
        <f aca="false">VLOOKUP($D2927,metadata!$B$2:$S$500,6,0)</f>
        <v>a</v>
      </c>
      <c r="J2927" s="0" t="str">
        <f aca="false">VLOOKUP($D2927,metadata!$B$2:$S$500,7,0)</f>
        <v>i</v>
      </c>
      <c r="K2927" s="0" t="n">
        <f aca="false">VLOOKUP($D2927,metadata!$B$2:$S$500,8,0)</f>
        <v>4</v>
      </c>
      <c r="L2927" s="0" t="n">
        <f aca="false">VLOOKUP($D2927,metadata!$B$2:$S$500,9,0)</f>
        <v>9</v>
      </c>
      <c r="M2927" s="0" t="str">
        <f aca="false">VLOOKUP($D2927,metadata!$B$2:$S$500,10,0)</f>
        <v/>
      </c>
      <c r="N2927" s="0" t="str">
        <f aca="false">VLOOKUP($D2927,metadata!$B$2:$S$500,11,0)</f>
        <v>Boettcherisca peregrina</v>
      </c>
      <c r="O2927" s="0" t="str">
        <f aca="false">VLOOKUP($D2927,metadata!$B$2:$S$500,12,0)</f>
        <v/>
      </c>
      <c r="P2927" s="0" t="str">
        <f aca="false">VLOOKUP($D2927,metadata!$B$2:$S$500,13,0)</f>
        <v>Nagasaki</v>
      </c>
      <c r="Q2927" s="0" t="n">
        <f aca="false">VLOOKUP($D2927,metadata!$B$2:$S$500,14,0)</f>
        <v>32.750278</v>
      </c>
      <c r="R2927" s="0" t="n">
        <f aca="false">VLOOKUP($D2927,metadata!$B$2:$S$500,15,0)</f>
        <v>129.877778</v>
      </c>
      <c r="S2927" s="0" t="str">
        <f aca="false">VLOOKUP($D2927,metadata!$B$2:$S$500,16,0)</f>
        <v/>
      </c>
      <c r="T2927" s="0" t="str">
        <f aca="false">VLOOKUP($D2927,metadata!$B$2:$S$500,17,0)</f>
        <v/>
      </c>
      <c r="U2927" s="0" t="str">
        <f aca="false">VLOOKUP($D2927,metadata!$B$2:$S$500,18,0)</f>
        <v/>
      </c>
      <c r="V2927" s="0" t="n">
        <f aca="false">VLOOKUP($D2927,metadata!$B$2:$Z$500,19,0)</f>
        <v>100</v>
      </c>
      <c r="W2927" s="0" t="str">
        <f aca="false">VLOOKUP($D2927,metadata!$B$2:$Z$500,20,0)</f>
        <v>global average</v>
      </c>
      <c r="X2927" s="0" t="str">
        <f aca="false">VLOOKUP($D2927,metadata!$B$2:$Z$500,21,0)</f>
        <v/>
      </c>
      <c r="Y2927" s="0" t="n">
        <f aca="false">VLOOKUP($D2927,metadata!$B$2:$Z$500,22,0)</f>
        <v>64</v>
      </c>
      <c r="Z2927" s="0" t="str">
        <f aca="false">VLOOKUP($D2927,metadata!$B$2:$Z$500,23,0)</f>
        <v/>
      </c>
      <c r="AA2927" s="0" t="str">
        <f aca="false">VLOOKUP($D2927,metadata!$B$2:$Z$500,24,0)</f>
        <v/>
      </c>
      <c r="AB2927" s="0" t="str">
        <f aca="false">VLOOKUP($D2927,metadata!$B$2:$Z$500,25,0)</f>
        <v/>
      </c>
      <c r="AC2927" s="0" t="n">
        <v>16.0100376411543</v>
      </c>
      <c r="AD2927" s="0" t="n">
        <v>0</v>
      </c>
      <c r="AF2927" s="0" t="n">
        <f aca="false">IF(AE2927="",V2927,AE2927)</f>
        <v>100</v>
      </c>
      <c r="AG2927" s="0" t="n">
        <v>16</v>
      </c>
      <c r="AH2927" s="0" t="n">
        <v>1989</v>
      </c>
      <c r="AI2927" s="0" t="s">
        <v>37</v>
      </c>
      <c r="AJ2927" s="0" t="s">
        <v>38</v>
      </c>
    </row>
    <row r="2928" customFormat="false" ht="13.8" hidden="true" customHeight="false" outlineLevel="0" collapsed="false">
      <c r="C2928" s="0" t="n">
        <v>2938</v>
      </c>
      <c r="D2928" s="3" t="str">
        <f aca="false">VLOOKUP(C2928,$A$1:$B$500,2)</f>
        <v>64-Nagasaki</v>
      </c>
      <c r="E2928" s="0" t="str">
        <f aca="false">VLOOKUP($D2928,metadata!$B$2:$S$500,2,0)</f>
        <v/>
      </c>
      <c r="F2928" s="0" t="str">
        <f aca="false">VLOOKUP($D2928,metadata!$B$2:$S$500,3,0)</f>
        <v>GEOGRAPHIC-VARIATION IN THE INCIDENCE OF PUPAL DIAPAUSE IN ASIAN AND OCEANIAN SPECIES OF THE FLESH FLY BOETTCHERISCA (DIPTERA, SARCOPHAGIDAE)</v>
      </c>
      <c r="G2928" s="0" t="str">
        <f aca="false">VLOOKUP($D2928,metadata!$B$2:$S$500,4,0)</f>
        <v>10.1111/j.1365-3032.1989.tb01096.x</v>
      </c>
      <c r="H2928" s="0" t="str">
        <f aca="false">VLOOKUP($D2928,metadata!$B$2:$S$500,5,0)</f>
        <v>y</v>
      </c>
      <c r="I2928" s="0" t="str">
        <f aca="false">VLOOKUP($D2928,metadata!$B$2:$S$500,6,0)</f>
        <v>a</v>
      </c>
      <c r="J2928" s="0" t="str">
        <f aca="false">VLOOKUP($D2928,metadata!$B$2:$S$500,7,0)</f>
        <v>i</v>
      </c>
      <c r="K2928" s="0" t="n">
        <f aca="false">VLOOKUP($D2928,metadata!$B$2:$S$500,8,0)</f>
        <v>4</v>
      </c>
      <c r="L2928" s="0" t="n">
        <f aca="false">VLOOKUP($D2928,metadata!$B$2:$S$500,9,0)</f>
        <v>9</v>
      </c>
      <c r="M2928" s="0" t="str">
        <f aca="false">VLOOKUP($D2928,metadata!$B$2:$S$500,10,0)</f>
        <v/>
      </c>
      <c r="N2928" s="0" t="str">
        <f aca="false">VLOOKUP($D2928,metadata!$B$2:$S$500,11,0)</f>
        <v>Boettcherisca peregrina</v>
      </c>
      <c r="O2928" s="0" t="str">
        <f aca="false">VLOOKUP($D2928,metadata!$B$2:$S$500,12,0)</f>
        <v/>
      </c>
      <c r="P2928" s="0" t="str">
        <f aca="false">VLOOKUP($D2928,metadata!$B$2:$S$500,13,0)</f>
        <v>Nagasaki</v>
      </c>
      <c r="Q2928" s="0" t="n">
        <f aca="false">VLOOKUP($D2928,metadata!$B$2:$S$500,14,0)</f>
        <v>32.750278</v>
      </c>
      <c r="R2928" s="0" t="n">
        <f aca="false">VLOOKUP($D2928,metadata!$B$2:$S$500,15,0)</f>
        <v>129.877778</v>
      </c>
      <c r="S2928" s="0" t="str">
        <f aca="false">VLOOKUP($D2928,metadata!$B$2:$S$500,16,0)</f>
        <v/>
      </c>
      <c r="T2928" s="0" t="str">
        <f aca="false">VLOOKUP($D2928,metadata!$B$2:$S$500,17,0)</f>
        <v/>
      </c>
      <c r="U2928" s="0" t="str">
        <f aca="false">VLOOKUP($D2928,metadata!$B$2:$S$500,18,0)</f>
        <v/>
      </c>
      <c r="V2928" s="0" t="n">
        <f aca="false">VLOOKUP($D2928,metadata!$B$2:$Z$500,19,0)</f>
        <v>100</v>
      </c>
      <c r="W2928" s="0" t="str">
        <f aca="false">VLOOKUP($D2928,metadata!$B$2:$Z$500,20,0)</f>
        <v>global average</v>
      </c>
      <c r="X2928" s="0" t="str">
        <f aca="false">VLOOKUP($D2928,metadata!$B$2:$Z$500,21,0)</f>
        <v/>
      </c>
      <c r="Y2928" s="0" t="n">
        <f aca="false">VLOOKUP($D2928,metadata!$B$2:$Z$500,22,0)</f>
        <v>64</v>
      </c>
      <c r="Z2928" s="0" t="str">
        <f aca="false">VLOOKUP($D2928,metadata!$B$2:$Z$500,23,0)</f>
        <v/>
      </c>
      <c r="AA2928" s="0" t="str">
        <f aca="false">VLOOKUP($D2928,metadata!$B$2:$Z$500,24,0)</f>
        <v/>
      </c>
      <c r="AB2928" s="0" t="str">
        <f aca="false">VLOOKUP($D2928,metadata!$B$2:$Z$500,25,0)</f>
        <v/>
      </c>
      <c r="AC2928" s="0" t="n">
        <v>16.0100376411543</v>
      </c>
      <c r="AD2928" s="0" t="n">
        <v>0</v>
      </c>
      <c r="AF2928" s="0" t="n">
        <f aca="false">IF(AE2928="",V2928,AE2928)</f>
        <v>100</v>
      </c>
      <c r="AG2928" s="0" t="n">
        <v>16</v>
      </c>
      <c r="AH2928" s="0" t="n">
        <v>1989</v>
      </c>
      <c r="AI2928" s="0" t="s">
        <v>37</v>
      </c>
      <c r="AJ2928" s="0" t="s">
        <v>38</v>
      </c>
    </row>
    <row r="2929" customFormat="false" ht="13.8" hidden="true" customHeight="false" outlineLevel="0" collapsed="false">
      <c r="C2929" s="0" t="n">
        <v>2939</v>
      </c>
      <c r="D2929" s="3" t="str">
        <f aca="false">VLOOKUP(C2929,$A$1:$B$500,2)</f>
        <v>64-Nagasaki</v>
      </c>
      <c r="E2929" s="0" t="str">
        <f aca="false">VLOOKUP($D2929,metadata!$B$2:$S$500,2,0)</f>
        <v/>
      </c>
      <c r="F2929" s="0" t="str">
        <f aca="false">VLOOKUP($D2929,metadata!$B$2:$S$500,3,0)</f>
        <v>GEOGRAPHIC-VARIATION IN THE INCIDENCE OF PUPAL DIAPAUSE IN ASIAN AND OCEANIAN SPECIES OF THE FLESH FLY BOETTCHERISCA (DIPTERA, SARCOPHAGIDAE)</v>
      </c>
      <c r="G2929" s="0" t="str">
        <f aca="false">VLOOKUP($D2929,metadata!$B$2:$S$500,4,0)</f>
        <v>10.1111/j.1365-3032.1989.tb01096.x</v>
      </c>
      <c r="H2929" s="0" t="str">
        <f aca="false">VLOOKUP($D2929,metadata!$B$2:$S$500,5,0)</f>
        <v>y</v>
      </c>
      <c r="I2929" s="0" t="str">
        <f aca="false">VLOOKUP($D2929,metadata!$B$2:$S$500,6,0)</f>
        <v>a</v>
      </c>
      <c r="J2929" s="0" t="str">
        <f aca="false">VLOOKUP($D2929,metadata!$B$2:$S$500,7,0)</f>
        <v>i</v>
      </c>
      <c r="K2929" s="0" t="n">
        <f aca="false">VLOOKUP($D2929,metadata!$B$2:$S$500,8,0)</f>
        <v>4</v>
      </c>
      <c r="L2929" s="0" t="n">
        <f aca="false">VLOOKUP($D2929,metadata!$B$2:$S$500,9,0)</f>
        <v>9</v>
      </c>
      <c r="M2929" s="0" t="str">
        <f aca="false">VLOOKUP($D2929,metadata!$B$2:$S$500,10,0)</f>
        <v/>
      </c>
      <c r="N2929" s="0" t="str">
        <f aca="false">VLOOKUP($D2929,metadata!$B$2:$S$500,11,0)</f>
        <v>Boettcherisca peregrina</v>
      </c>
      <c r="O2929" s="0" t="str">
        <f aca="false">VLOOKUP($D2929,metadata!$B$2:$S$500,12,0)</f>
        <v/>
      </c>
      <c r="P2929" s="0" t="str">
        <f aca="false">VLOOKUP($D2929,metadata!$B$2:$S$500,13,0)</f>
        <v>Nagasaki</v>
      </c>
      <c r="Q2929" s="0" t="n">
        <f aca="false">VLOOKUP($D2929,metadata!$B$2:$S$500,14,0)</f>
        <v>32.750278</v>
      </c>
      <c r="R2929" s="0" t="n">
        <f aca="false">VLOOKUP($D2929,metadata!$B$2:$S$500,15,0)</f>
        <v>129.877778</v>
      </c>
      <c r="S2929" s="0" t="str">
        <f aca="false">VLOOKUP($D2929,metadata!$B$2:$S$500,16,0)</f>
        <v/>
      </c>
      <c r="T2929" s="0" t="str">
        <f aca="false">VLOOKUP($D2929,metadata!$B$2:$S$500,17,0)</f>
        <v/>
      </c>
      <c r="U2929" s="0" t="str">
        <f aca="false">VLOOKUP($D2929,metadata!$B$2:$S$500,18,0)</f>
        <v/>
      </c>
      <c r="V2929" s="0" t="n">
        <f aca="false">VLOOKUP($D2929,metadata!$B$2:$Z$500,19,0)</f>
        <v>100</v>
      </c>
      <c r="W2929" s="0" t="str">
        <f aca="false">VLOOKUP($D2929,metadata!$B$2:$Z$500,20,0)</f>
        <v>global average</v>
      </c>
      <c r="X2929" s="0" t="str">
        <f aca="false">VLOOKUP($D2929,metadata!$B$2:$Z$500,21,0)</f>
        <v/>
      </c>
      <c r="Y2929" s="0" t="n">
        <f aca="false">VLOOKUP($D2929,metadata!$B$2:$Z$500,22,0)</f>
        <v>64</v>
      </c>
      <c r="Z2929" s="0" t="str">
        <f aca="false">VLOOKUP($D2929,metadata!$B$2:$Z$500,23,0)</f>
        <v/>
      </c>
      <c r="AA2929" s="0" t="str">
        <f aca="false">VLOOKUP($D2929,metadata!$B$2:$Z$500,24,0)</f>
        <v/>
      </c>
      <c r="AB2929" s="0" t="str">
        <f aca="false">VLOOKUP($D2929,metadata!$B$2:$Z$500,25,0)</f>
        <v/>
      </c>
      <c r="AC2929" s="0" t="n">
        <v>15.0062536884859</v>
      </c>
      <c r="AD2929" s="0" t="n">
        <v>0.197628458498022</v>
      </c>
      <c r="AF2929" s="0" t="n">
        <f aca="false">IF(AE2929="",V2929,AE2929)</f>
        <v>100</v>
      </c>
      <c r="AG2929" s="0" t="n">
        <v>15</v>
      </c>
      <c r="AH2929" s="0" t="n">
        <v>1989</v>
      </c>
      <c r="AI2929" s="0" t="s">
        <v>37</v>
      </c>
      <c r="AJ2929" s="0" t="s">
        <v>38</v>
      </c>
    </row>
    <row r="2930" customFormat="false" ht="13.8" hidden="true" customHeight="false" outlineLevel="0" collapsed="false">
      <c r="C2930" s="0" t="n">
        <v>2940</v>
      </c>
      <c r="D2930" s="3" t="str">
        <f aca="false">VLOOKUP(C2930,$A$1:$B$500,2)</f>
        <v>64-Nagasaki</v>
      </c>
      <c r="E2930" s="0" t="str">
        <f aca="false">VLOOKUP($D2930,metadata!$B$2:$S$500,2,0)</f>
        <v/>
      </c>
      <c r="F2930" s="0" t="str">
        <f aca="false">VLOOKUP($D2930,metadata!$B$2:$S$500,3,0)</f>
        <v>GEOGRAPHIC-VARIATION IN THE INCIDENCE OF PUPAL DIAPAUSE IN ASIAN AND OCEANIAN SPECIES OF THE FLESH FLY BOETTCHERISCA (DIPTERA, SARCOPHAGIDAE)</v>
      </c>
      <c r="G2930" s="0" t="str">
        <f aca="false">VLOOKUP($D2930,metadata!$B$2:$S$500,4,0)</f>
        <v>10.1111/j.1365-3032.1989.tb01096.x</v>
      </c>
      <c r="H2930" s="0" t="str">
        <f aca="false">VLOOKUP($D2930,metadata!$B$2:$S$500,5,0)</f>
        <v>y</v>
      </c>
      <c r="I2930" s="0" t="str">
        <f aca="false">VLOOKUP($D2930,metadata!$B$2:$S$500,6,0)</f>
        <v>a</v>
      </c>
      <c r="J2930" s="0" t="str">
        <f aca="false">VLOOKUP($D2930,metadata!$B$2:$S$500,7,0)</f>
        <v>i</v>
      </c>
      <c r="K2930" s="0" t="n">
        <f aca="false">VLOOKUP($D2930,metadata!$B$2:$S$500,8,0)</f>
        <v>4</v>
      </c>
      <c r="L2930" s="0" t="n">
        <f aca="false">VLOOKUP($D2930,metadata!$B$2:$S$500,9,0)</f>
        <v>9</v>
      </c>
      <c r="M2930" s="0" t="str">
        <f aca="false">VLOOKUP($D2930,metadata!$B$2:$S$500,10,0)</f>
        <v/>
      </c>
      <c r="N2930" s="0" t="str">
        <f aca="false">VLOOKUP($D2930,metadata!$B$2:$S$500,11,0)</f>
        <v>Boettcherisca peregrina</v>
      </c>
      <c r="O2930" s="0" t="str">
        <f aca="false">VLOOKUP($D2930,metadata!$B$2:$S$500,12,0)</f>
        <v/>
      </c>
      <c r="P2930" s="0" t="str">
        <f aca="false">VLOOKUP($D2930,metadata!$B$2:$S$500,13,0)</f>
        <v>Nagasaki</v>
      </c>
      <c r="Q2930" s="0" t="n">
        <f aca="false">VLOOKUP($D2930,metadata!$B$2:$S$500,14,0)</f>
        <v>32.750278</v>
      </c>
      <c r="R2930" s="0" t="n">
        <f aca="false">VLOOKUP($D2930,metadata!$B$2:$S$500,15,0)</f>
        <v>129.877778</v>
      </c>
      <c r="S2930" s="0" t="str">
        <f aca="false">VLOOKUP($D2930,metadata!$B$2:$S$500,16,0)</f>
        <v/>
      </c>
      <c r="T2930" s="0" t="str">
        <f aca="false">VLOOKUP($D2930,metadata!$B$2:$S$500,17,0)</f>
        <v/>
      </c>
      <c r="U2930" s="0" t="str">
        <f aca="false">VLOOKUP($D2930,metadata!$B$2:$S$500,18,0)</f>
        <v/>
      </c>
      <c r="V2930" s="0" t="n">
        <f aca="false">VLOOKUP($D2930,metadata!$B$2:$Z$500,19,0)</f>
        <v>100</v>
      </c>
      <c r="W2930" s="0" t="str">
        <f aca="false">VLOOKUP($D2930,metadata!$B$2:$Z$500,20,0)</f>
        <v>global average</v>
      </c>
      <c r="X2930" s="0" t="str">
        <f aca="false">VLOOKUP($D2930,metadata!$B$2:$Z$500,21,0)</f>
        <v/>
      </c>
      <c r="Y2930" s="0" t="n">
        <f aca="false">VLOOKUP($D2930,metadata!$B$2:$Z$500,22,0)</f>
        <v>64</v>
      </c>
      <c r="Z2930" s="0" t="str">
        <f aca="false">VLOOKUP($D2930,metadata!$B$2:$Z$500,23,0)</f>
        <v/>
      </c>
      <c r="AA2930" s="0" t="str">
        <f aca="false">VLOOKUP($D2930,metadata!$B$2:$Z$500,24,0)</f>
        <v/>
      </c>
      <c r="AB2930" s="0" t="str">
        <f aca="false">VLOOKUP($D2930,metadata!$B$2:$Z$500,25,0)</f>
        <v/>
      </c>
      <c r="AC2930" s="0" t="n">
        <v>13.9703135770998</v>
      </c>
      <c r="AD2930" s="0" t="n">
        <v>20.7509881422924</v>
      </c>
      <c r="AF2930" s="0" t="n">
        <f aca="false">IF(AE2930="",V2930,AE2930)</f>
        <v>100</v>
      </c>
      <c r="AG2930" s="0" t="n">
        <v>14</v>
      </c>
      <c r="AH2930" s="0" t="n">
        <v>1989</v>
      </c>
      <c r="AI2930" s="0" t="s">
        <v>37</v>
      </c>
      <c r="AJ2930" s="0" t="s">
        <v>38</v>
      </c>
    </row>
    <row r="2931" customFormat="false" ht="13.8" hidden="true" customHeight="false" outlineLevel="0" collapsed="false">
      <c r="C2931" s="0" t="n">
        <v>2941</v>
      </c>
      <c r="D2931" s="3" t="str">
        <f aca="false">VLOOKUP(C2931,$A$1:$B$500,2)</f>
        <v>64-Nagasaki</v>
      </c>
      <c r="E2931" s="0" t="str">
        <f aca="false">VLOOKUP($D2931,metadata!$B$2:$S$500,2,0)</f>
        <v/>
      </c>
      <c r="F2931" s="0" t="str">
        <f aca="false">VLOOKUP($D2931,metadata!$B$2:$S$500,3,0)</f>
        <v>GEOGRAPHIC-VARIATION IN THE INCIDENCE OF PUPAL DIAPAUSE IN ASIAN AND OCEANIAN SPECIES OF THE FLESH FLY BOETTCHERISCA (DIPTERA, SARCOPHAGIDAE)</v>
      </c>
      <c r="G2931" s="0" t="str">
        <f aca="false">VLOOKUP($D2931,metadata!$B$2:$S$500,4,0)</f>
        <v>10.1111/j.1365-3032.1989.tb01096.x</v>
      </c>
      <c r="H2931" s="0" t="str">
        <f aca="false">VLOOKUP($D2931,metadata!$B$2:$S$500,5,0)</f>
        <v>y</v>
      </c>
      <c r="I2931" s="0" t="str">
        <f aca="false">VLOOKUP($D2931,metadata!$B$2:$S$500,6,0)</f>
        <v>a</v>
      </c>
      <c r="J2931" s="0" t="str">
        <f aca="false">VLOOKUP($D2931,metadata!$B$2:$S$500,7,0)</f>
        <v>i</v>
      </c>
      <c r="K2931" s="0" t="n">
        <f aca="false">VLOOKUP($D2931,metadata!$B$2:$S$500,8,0)</f>
        <v>4</v>
      </c>
      <c r="L2931" s="0" t="n">
        <f aca="false">VLOOKUP($D2931,metadata!$B$2:$S$500,9,0)</f>
        <v>9</v>
      </c>
      <c r="M2931" s="0" t="str">
        <f aca="false">VLOOKUP($D2931,metadata!$B$2:$S$500,10,0)</f>
        <v/>
      </c>
      <c r="N2931" s="0" t="str">
        <f aca="false">VLOOKUP($D2931,metadata!$B$2:$S$500,11,0)</f>
        <v>Boettcherisca peregrina</v>
      </c>
      <c r="O2931" s="0" t="str">
        <f aca="false">VLOOKUP($D2931,metadata!$B$2:$S$500,12,0)</f>
        <v/>
      </c>
      <c r="P2931" s="0" t="str">
        <f aca="false">VLOOKUP($D2931,metadata!$B$2:$S$500,13,0)</f>
        <v>Nagasaki</v>
      </c>
      <c r="Q2931" s="0" t="n">
        <f aca="false">VLOOKUP($D2931,metadata!$B$2:$S$500,14,0)</f>
        <v>32.750278</v>
      </c>
      <c r="R2931" s="0" t="n">
        <f aca="false">VLOOKUP($D2931,metadata!$B$2:$S$500,15,0)</f>
        <v>129.877778</v>
      </c>
      <c r="S2931" s="0" t="str">
        <f aca="false">VLOOKUP($D2931,metadata!$B$2:$S$500,16,0)</f>
        <v/>
      </c>
      <c r="T2931" s="0" t="str">
        <f aca="false">VLOOKUP($D2931,metadata!$B$2:$S$500,17,0)</f>
        <v/>
      </c>
      <c r="U2931" s="0" t="str">
        <f aca="false">VLOOKUP($D2931,metadata!$B$2:$S$500,18,0)</f>
        <v/>
      </c>
      <c r="V2931" s="0" t="n">
        <f aca="false">VLOOKUP($D2931,metadata!$B$2:$Z$500,19,0)</f>
        <v>100</v>
      </c>
      <c r="W2931" s="0" t="str">
        <f aca="false">VLOOKUP($D2931,metadata!$B$2:$Z$500,20,0)</f>
        <v>global average</v>
      </c>
      <c r="X2931" s="0" t="str">
        <f aca="false">VLOOKUP($D2931,metadata!$B$2:$Z$500,21,0)</f>
        <v/>
      </c>
      <c r="Y2931" s="0" t="n">
        <f aca="false">VLOOKUP($D2931,metadata!$B$2:$Z$500,22,0)</f>
        <v>64</v>
      </c>
      <c r="Z2931" s="0" t="str">
        <f aca="false">VLOOKUP($D2931,metadata!$B$2:$Z$500,23,0)</f>
        <v/>
      </c>
      <c r="AA2931" s="0" t="str">
        <f aca="false">VLOOKUP($D2931,metadata!$B$2:$Z$500,24,0)</f>
        <v/>
      </c>
      <c r="AB2931" s="0" t="str">
        <f aca="false">VLOOKUP($D2931,metadata!$B$2:$Z$500,25,0)</f>
        <v/>
      </c>
      <c r="AC2931" s="0" t="n">
        <v>12.9199319582822</v>
      </c>
      <c r="AD2931" s="0" t="n">
        <v>85.1778656126482</v>
      </c>
      <c r="AF2931" s="0" t="n">
        <f aca="false">IF(AE2931="",V2931,AE2931)</f>
        <v>100</v>
      </c>
      <c r="AG2931" s="0" t="n">
        <v>13</v>
      </c>
      <c r="AH2931" s="0" t="n">
        <v>1989</v>
      </c>
      <c r="AI2931" s="0" t="s">
        <v>37</v>
      </c>
      <c r="AJ2931" s="0" t="s">
        <v>38</v>
      </c>
    </row>
    <row r="2932" customFormat="false" ht="13.8" hidden="true" customHeight="false" outlineLevel="0" collapsed="false">
      <c r="C2932" s="0" t="n">
        <v>2942</v>
      </c>
      <c r="D2932" s="3" t="str">
        <f aca="false">VLOOKUP(C2932,$A$1:$B$500,2)</f>
        <v>64-Nagasaki</v>
      </c>
      <c r="E2932" s="0" t="str">
        <f aca="false">VLOOKUP($D2932,metadata!$B$2:$S$500,2,0)</f>
        <v/>
      </c>
      <c r="F2932" s="0" t="str">
        <f aca="false">VLOOKUP($D2932,metadata!$B$2:$S$500,3,0)</f>
        <v>GEOGRAPHIC-VARIATION IN THE INCIDENCE OF PUPAL DIAPAUSE IN ASIAN AND OCEANIAN SPECIES OF THE FLESH FLY BOETTCHERISCA (DIPTERA, SARCOPHAGIDAE)</v>
      </c>
      <c r="G2932" s="0" t="str">
        <f aca="false">VLOOKUP($D2932,metadata!$B$2:$S$500,4,0)</f>
        <v>10.1111/j.1365-3032.1989.tb01096.x</v>
      </c>
      <c r="H2932" s="0" t="str">
        <f aca="false">VLOOKUP($D2932,metadata!$B$2:$S$500,5,0)</f>
        <v>y</v>
      </c>
      <c r="I2932" s="0" t="str">
        <f aca="false">VLOOKUP($D2932,metadata!$B$2:$S$500,6,0)</f>
        <v>a</v>
      </c>
      <c r="J2932" s="0" t="str">
        <f aca="false">VLOOKUP($D2932,metadata!$B$2:$S$500,7,0)</f>
        <v>i</v>
      </c>
      <c r="K2932" s="0" t="n">
        <f aca="false">VLOOKUP($D2932,metadata!$B$2:$S$500,8,0)</f>
        <v>4</v>
      </c>
      <c r="L2932" s="0" t="n">
        <f aca="false">VLOOKUP($D2932,metadata!$B$2:$S$500,9,0)</f>
        <v>9</v>
      </c>
      <c r="M2932" s="0" t="str">
        <f aca="false">VLOOKUP($D2932,metadata!$B$2:$S$500,10,0)</f>
        <v/>
      </c>
      <c r="N2932" s="0" t="str">
        <f aca="false">VLOOKUP($D2932,metadata!$B$2:$S$500,11,0)</f>
        <v>Boettcherisca peregrina</v>
      </c>
      <c r="O2932" s="0" t="str">
        <f aca="false">VLOOKUP($D2932,metadata!$B$2:$S$500,12,0)</f>
        <v/>
      </c>
      <c r="P2932" s="0" t="str">
        <f aca="false">VLOOKUP($D2932,metadata!$B$2:$S$500,13,0)</f>
        <v>Nagasaki</v>
      </c>
      <c r="Q2932" s="0" t="n">
        <f aca="false">VLOOKUP($D2932,metadata!$B$2:$S$500,14,0)</f>
        <v>32.750278</v>
      </c>
      <c r="R2932" s="0" t="n">
        <f aca="false">VLOOKUP($D2932,metadata!$B$2:$S$500,15,0)</f>
        <v>129.877778</v>
      </c>
      <c r="S2932" s="0" t="str">
        <f aca="false">VLOOKUP($D2932,metadata!$B$2:$S$500,16,0)</f>
        <v/>
      </c>
      <c r="T2932" s="0" t="str">
        <f aca="false">VLOOKUP($D2932,metadata!$B$2:$S$500,17,0)</f>
        <v/>
      </c>
      <c r="U2932" s="0" t="str">
        <f aca="false">VLOOKUP($D2932,metadata!$B$2:$S$500,18,0)</f>
        <v/>
      </c>
      <c r="V2932" s="0" t="n">
        <f aca="false">VLOOKUP($D2932,metadata!$B$2:$Z$500,19,0)</f>
        <v>100</v>
      </c>
      <c r="W2932" s="0" t="str">
        <f aca="false">VLOOKUP($D2932,metadata!$B$2:$Z$500,20,0)</f>
        <v>global average</v>
      </c>
      <c r="X2932" s="0" t="str">
        <f aca="false">VLOOKUP($D2932,metadata!$B$2:$Z$500,21,0)</f>
        <v/>
      </c>
      <c r="Y2932" s="0" t="n">
        <f aca="false">VLOOKUP($D2932,metadata!$B$2:$Z$500,22,0)</f>
        <v>64</v>
      </c>
      <c r="Z2932" s="0" t="str">
        <f aca="false">VLOOKUP($D2932,metadata!$B$2:$Z$500,23,0)</f>
        <v/>
      </c>
      <c r="AA2932" s="0" t="str">
        <f aca="false">VLOOKUP($D2932,metadata!$B$2:$Z$500,24,0)</f>
        <v/>
      </c>
      <c r="AB2932" s="0" t="str">
        <f aca="false">VLOOKUP($D2932,metadata!$B$2:$Z$500,25,0)</f>
        <v/>
      </c>
      <c r="AC2932" s="0" t="n">
        <v>11.9047217579758</v>
      </c>
      <c r="AD2932" s="0" t="n">
        <v>99.2094861660079</v>
      </c>
      <c r="AF2932" s="0" t="n">
        <f aca="false">IF(AE2932="",V2932,AE2932)</f>
        <v>100</v>
      </c>
      <c r="AG2932" s="0" t="n">
        <v>12</v>
      </c>
      <c r="AH2932" s="0" t="n">
        <v>1989</v>
      </c>
      <c r="AI2932" s="0" t="s">
        <v>37</v>
      </c>
      <c r="AJ2932" s="0" t="s">
        <v>38</v>
      </c>
    </row>
    <row r="2933" customFormat="false" ht="13.8" hidden="true" customHeight="false" outlineLevel="0" collapsed="false">
      <c r="C2933" s="0" t="n">
        <v>2943</v>
      </c>
      <c r="D2933" s="3" t="str">
        <f aca="false">VLOOKUP(C2933,$A$1:$B$500,2)</f>
        <v>64-Nagasaki</v>
      </c>
      <c r="E2933" s="0" t="str">
        <f aca="false">VLOOKUP($D2933,metadata!$B$2:$S$500,2,0)</f>
        <v/>
      </c>
      <c r="F2933" s="0" t="str">
        <f aca="false">VLOOKUP($D2933,metadata!$B$2:$S$500,3,0)</f>
        <v>GEOGRAPHIC-VARIATION IN THE INCIDENCE OF PUPAL DIAPAUSE IN ASIAN AND OCEANIAN SPECIES OF THE FLESH FLY BOETTCHERISCA (DIPTERA, SARCOPHAGIDAE)</v>
      </c>
      <c r="G2933" s="0" t="str">
        <f aca="false">VLOOKUP($D2933,metadata!$B$2:$S$500,4,0)</f>
        <v>10.1111/j.1365-3032.1989.tb01096.x</v>
      </c>
      <c r="H2933" s="0" t="str">
        <f aca="false">VLOOKUP($D2933,metadata!$B$2:$S$500,5,0)</f>
        <v>y</v>
      </c>
      <c r="I2933" s="0" t="str">
        <f aca="false">VLOOKUP($D2933,metadata!$B$2:$S$500,6,0)</f>
        <v>a</v>
      </c>
      <c r="J2933" s="0" t="str">
        <f aca="false">VLOOKUP($D2933,metadata!$B$2:$S$500,7,0)</f>
        <v>i</v>
      </c>
      <c r="K2933" s="0" t="n">
        <f aca="false">VLOOKUP($D2933,metadata!$B$2:$S$500,8,0)</f>
        <v>4</v>
      </c>
      <c r="L2933" s="0" t="n">
        <f aca="false">VLOOKUP($D2933,metadata!$B$2:$S$500,9,0)</f>
        <v>9</v>
      </c>
      <c r="M2933" s="0" t="str">
        <f aca="false">VLOOKUP($D2933,metadata!$B$2:$S$500,10,0)</f>
        <v/>
      </c>
      <c r="N2933" s="0" t="str">
        <f aca="false">VLOOKUP($D2933,metadata!$B$2:$S$500,11,0)</f>
        <v>Boettcherisca peregrina</v>
      </c>
      <c r="O2933" s="0" t="str">
        <f aca="false">VLOOKUP($D2933,metadata!$B$2:$S$500,12,0)</f>
        <v/>
      </c>
      <c r="P2933" s="0" t="str">
        <f aca="false">VLOOKUP($D2933,metadata!$B$2:$S$500,13,0)</f>
        <v>Nagasaki</v>
      </c>
      <c r="Q2933" s="0" t="n">
        <f aca="false">VLOOKUP($D2933,metadata!$B$2:$S$500,14,0)</f>
        <v>32.750278</v>
      </c>
      <c r="R2933" s="0" t="n">
        <f aca="false">VLOOKUP($D2933,metadata!$B$2:$S$500,15,0)</f>
        <v>129.877778</v>
      </c>
      <c r="S2933" s="0" t="str">
        <f aca="false">VLOOKUP($D2933,metadata!$B$2:$S$500,16,0)</f>
        <v/>
      </c>
      <c r="T2933" s="0" t="str">
        <f aca="false">VLOOKUP($D2933,metadata!$B$2:$S$500,17,0)</f>
        <v/>
      </c>
      <c r="U2933" s="0" t="str">
        <f aca="false">VLOOKUP($D2933,metadata!$B$2:$S$500,18,0)</f>
        <v/>
      </c>
      <c r="V2933" s="0" t="n">
        <f aca="false">VLOOKUP($D2933,metadata!$B$2:$Z$500,19,0)</f>
        <v>100</v>
      </c>
      <c r="W2933" s="0" t="str">
        <f aca="false">VLOOKUP($D2933,metadata!$B$2:$Z$500,20,0)</f>
        <v>global average</v>
      </c>
      <c r="X2933" s="0" t="str">
        <f aca="false">VLOOKUP($D2933,metadata!$B$2:$Z$500,21,0)</f>
        <v/>
      </c>
      <c r="Y2933" s="0" t="n">
        <f aca="false">VLOOKUP($D2933,metadata!$B$2:$Z$500,22,0)</f>
        <v>64</v>
      </c>
      <c r="Z2933" s="0" t="str">
        <f aca="false">VLOOKUP($D2933,metadata!$B$2:$Z$500,23,0)</f>
        <v/>
      </c>
      <c r="AA2933" s="0" t="str">
        <f aca="false">VLOOKUP($D2933,metadata!$B$2:$Z$500,24,0)</f>
        <v/>
      </c>
      <c r="AB2933" s="0" t="str">
        <f aca="false">VLOOKUP($D2933,metadata!$B$2:$Z$500,25,0)</f>
        <v/>
      </c>
      <c r="AC2933" s="0" t="n">
        <v>10.9109754464617</v>
      </c>
      <c r="AD2933" s="0" t="n">
        <v>99.4071146245059</v>
      </c>
      <c r="AF2933" s="0" t="n">
        <f aca="false">IF(AE2933="",V2933,AE2933)</f>
        <v>100</v>
      </c>
      <c r="AG2933" s="0" t="n">
        <v>11</v>
      </c>
      <c r="AH2933" s="0" t="n">
        <v>1989</v>
      </c>
      <c r="AI2933" s="0" t="s">
        <v>37</v>
      </c>
      <c r="AJ2933" s="0" t="s">
        <v>38</v>
      </c>
    </row>
    <row r="2934" customFormat="false" ht="13.8" hidden="true" customHeight="false" outlineLevel="0" collapsed="false">
      <c r="C2934" s="0" t="n">
        <v>2944</v>
      </c>
      <c r="D2934" s="3" t="str">
        <f aca="false">VLOOKUP(C2934,$A$1:$B$500,2)</f>
        <v>64-Nagasaki</v>
      </c>
      <c r="E2934" s="0" t="str">
        <f aca="false">VLOOKUP($D2934,metadata!$B$2:$S$500,2,0)</f>
        <v/>
      </c>
      <c r="F2934" s="0" t="str">
        <f aca="false">VLOOKUP($D2934,metadata!$B$2:$S$500,3,0)</f>
        <v>GEOGRAPHIC-VARIATION IN THE INCIDENCE OF PUPAL DIAPAUSE IN ASIAN AND OCEANIAN SPECIES OF THE FLESH FLY BOETTCHERISCA (DIPTERA, SARCOPHAGIDAE)</v>
      </c>
      <c r="G2934" s="0" t="str">
        <f aca="false">VLOOKUP($D2934,metadata!$B$2:$S$500,4,0)</f>
        <v>10.1111/j.1365-3032.1989.tb01096.x</v>
      </c>
      <c r="H2934" s="0" t="str">
        <f aca="false">VLOOKUP($D2934,metadata!$B$2:$S$500,5,0)</f>
        <v>y</v>
      </c>
      <c r="I2934" s="0" t="str">
        <f aca="false">VLOOKUP($D2934,metadata!$B$2:$S$500,6,0)</f>
        <v>a</v>
      </c>
      <c r="J2934" s="0" t="str">
        <f aca="false">VLOOKUP($D2934,metadata!$B$2:$S$500,7,0)</f>
        <v>i</v>
      </c>
      <c r="K2934" s="0" t="n">
        <f aca="false">VLOOKUP($D2934,metadata!$B$2:$S$500,8,0)</f>
        <v>4</v>
      </c>
      <c r="L2934" s="0" t="n">
        <f aca="false">VLOOKUP($D2934,metadata!$B$2:$S$500,9,0)</f>
        <v>9</v>
      </c>
      <c r="M2934" s="0" t="str">
        <f aca="false">VLOOKUP($D2934,metadata!$B$2:$S$500,10,0)</f>
        <v/>
      </c>
      <c r="N2934" s="0" t="str">
        <f aca="false">VLOOKUP($D2934,metadata!$B$2:$S$500,11,0)</f>
        <v>Boettcherisca peregrina</v>
      </c>
      <c r="O2934" s="0" t="str">
        <f aca="false">VLOOKUP($D2934,metadata!$B$2:$S$500,12,0)</f>
        <v/>
      </c>
      <c r="P2934" s="0" t="str">
        <f aca="false">VLOOKUP($D2934,metadata!$B$2:$S$500,13,0)</f>
        <v>Nagasaki</v>
      </c>
      <c r="Q2934" s="0" t="n">
        <f aca="false">VLOOKUP($D2934,metadata!$B$2:$S$500,14,0)</f>
        <v>32.750278</v>
      </c>
      <c r="R2934" s="0" t="n">
        <f aca="false">VLOOKUP($D2934,metadata!$B$2:$S$500,15,0)</f>
        <v>129.877778</v>
      </c>
      <c r="S2934" s="0" t="str">
        <f aca="false">VLOOKUP($D2934,metadata!$B$2:$S$500,16,0)</f>
        <v/>
      </c>
      <c r="T2934" s="0" t="str">
        <f aca="false">VLOOKUP($D2934,metadata!$B$2:$S$500,17,0)</f>
        <v/>
      </c>
      <c r="U2934" s="0" t="str">
        <f aca="false">VLOOKUP($D2934,metadata!$B$2:$S$500,18,0)</f>
        <v/>
      </c>
      <c r="V2934" s="0" t="n">
        <f aca="false">VLOOKUP($D2934,metadata!$B$2:$Z$500,19,0)</f>
        <v>100</v>
      </c>
      <c r="W2934" s="0" t="str">
        <f aca="false">VLOOKUP($D2934,metadata!$B$2:$Z$500,20,0)</f>
        <v>global average</v>
      </c>
      <c r="X2934" s="0" t="str">
        <f aca="false">VLOOKUP($D2934,metadata!$B$2:$Z$500,21,0)</f>
        <v/>
      </c>
      <c r="Y2934" s="0" t="n">
        <f aca="false">VLOOKUP($D2934,metadata!$B$2:$Z$500,22,0)</f>
        <v>64</v>
      </c>
      <c r="Z2934" s="0" t="str">
        <f aca="false">VLOOKUP($D2934,metadata!$B$2:$Z$500,23,0)</f>
        <v/>
      </c>
      <c r="AA2934" s="0" t="str">
        <f aca="false">VLOOKUP($D2934,metadata!$B$2:$Z$500,24,0)</f>
        <v/>
      </c>
      <c r="AB2934" s="0" t="str">
        <f aca="false">VLOOKUP($D2934,metadata!$B$2:$Z$500,25,0)</f>
        <v/>
      </c>
      <c r="AC2934" s="0" t="n">
        <v>9.89721336434554</v>
      </c>
      <c r="AD2934" s="0" t="n">
        <v>99.0118577075098</v>
      </c>
      <c r="AF2934" s="0" t="n">
        <f aca="false">IF(AE2934="",V2934,AE2934)</f>
        <v>100</v>
      </c>
      <c r="AG2934" s="0" t="n">
        <v>10</v>
      </c>
      <c r="AH2934" s="0" t="n">
        <v>1989</v>
      </c>
      <c r="AI2934" s="0" t="s">
        <v>37</v>
      </c>
      <c r="AJ2934" s="0" t="s">
        <v>38</v>
      </c>
    </row>
    <row r="2935" customFormat="false" ht="13.8" hidden="true" customHeight="false" outlineLevel="0" collapsed="false">
      <c r="C2935" s="0" t="n">
        <v>2945</v>
      </c>
      <c r="D2935" s="3" t="str">
        <f aca="false">VLOOKUP(C2935,$A$1:$B$500,2)</f>
        <v>64-Nagasaki</v>
      </c>
      <c r="E2935" s="0" t="str">
        <f aca="false">VLOOKUP($D2935,metadata!$B$2:$S$500,2,0)</f>
        <v/>
      </c>
      <c r="F2935" s="0" t="str">
        <f aca="false">VLOOKUP($D2935,metadata!$B$2:$S$500,3,0)</f>
        <v>GEOGRAPHIC-VARIATION IN THE INCIDENCE OF PUPAL DIAPAUSE IN ASIAN AND OCEANIAN SPECIES OF THE FLESH FLY BOETTCHERISCA (DIPTERA, SARCOPHAGIDAE)</v>
      </c>
      <c r="G2935" s="0" t="str">
        <f aca="false">VLOOKUP($D2935,metadata!$B$2:$S$500,4,0)</f>
        <v>10.1111/j.1365-3032.1989.tb01096.x</v>
      </c>
      <c r="H2935" s="0" t="str">
        <f aca="false">VLOOKUP($D2935,metadata!$B$2:$S$500,5,0)</f>
        <v>y</v>
      </c>
      <c r="I2935" s="0" t="str">
        <f aca="false">VLOOKUP($D2935,metadata!$B$2:$S$500,6,0)</f>
        <v>a</v>
      </c>
      <c r="J2935" s="0" t="str">
        <f aca="false">VLOOKUP($D2935,metadata!$B$2:$S$500,7,0)</f>
        <v>i</v>
      </c>
      <c r="K2935" s="0" t="n">
        <f aca="false">VLOOKUP($D2935,metadata!$B$2:$S$500,8,0)</f>
        <v>4</v>
      </c>
      <c r="L2935" s="0" t="n">
        <f aca="false">VLOOKUP($D2935,metadata!$B$2:$S$500,9,0)</f>
        <v>9</v>
      </c>
      <c r="M2935" s="0" t="str">
        <f aca="false">VLOOKUP($D2935,metadata!$B$2:$S$500,10,0)</f>
        <v/>
      </c>
      <c r="N2935" s="0" t="str">
        <f aca="false">VLOOKUP($D2935,metadata!$B$2:$S$500,11,0)</f>
        <v>Boettcherisca peregrina</v>
      </c>
      <c r="O2935" s="0" t="str">
        <f aca="false">VLOOKUP($D2935,metadata!$B$2:$S$500,12,0)</f>
        <v/>
      </c>
      <c r="P2935" s="0" t="str">
        <f aca="false">VLOOKUP($D2935,metadata!$B$2:$S$500,13,0)</f>
        <v>Nagasaki</v>
      </c>
      <c r="Q2935" s="0" t="n">
        <f aca="false">VLOOKUP($D2935,metadata!$B$2:$S$500,14,0)</f>
        <v>32.750278</v>
      </c>
      <c r="R2935" s="0" t="n">
        <f aca="false">VLOOKUP($D2935,metadata!$B$2:$S$500,15,0)</f>
        <v>129.877778</v>
      </c>
      <c r="S2935" s="0" t="str">
        <f aca="false">VLOOKUP($D2935,metadata!$B$2:$S$500,16,0)</f>
        <v/>
      </c>
      <c r="T2935" s="0" t="str">
        <f aca="false">VLOOKUP($D2935,metadata!$B$2:$S$500,17,0)</f>
        <v/>
      </c>
      <c r="U2935" s="0" t="str">
        <f aca="false">VLOOKUP($D2935,metadata!$B$2:$S$500,18,0)</f>
        <v/>
      </c>
      <c r="V2935" s="0" t="n">
        <f aca="false">VLOOKUP($D2935,metadata!$B$2:$Z$500,19,0)</f>
        <v>100</v>
      </c>
      <c r="W2935" s="0" t="str">
        <f aca="false">VLOOKUP($D2935,metadata!$B$2:$Z$500,20,0)</f>
        <v>global average</v>
      </c>
      <c r="X2935" s="0" t="str">
        <f aca="false">VLOOKUP($D2935,metadata!$B$2:$Z$500,21,0)</f>
        <v/>
      </c>
      <c r="Y2935" s="0" t="n">
        <f aca="false">VLOOKUP($D2935,metadata!$B$2:$Z$500,22,0)</f>
        <v>64</v>
      </c>
      <c r="Z2935" s="0" t="str">
        <f aca="false">VLOOKUP($D2935,metadata!$B$2:$Z$500,23,0)</f>
        <v/>
      </c>
      <c r="AA2935" s="0" t="str">
        <f aca="false">VLOOKUP($D2935,metadata!$B$2:$Z$500,24,0)</f>
        <v/>
      </c>
      <c r="AB2935" s="0" t="str">
        <f aca="false">VLOOKUP($D2935,metadata!$B$2:$Z$500,25,0)</f>
        <v/>
      </c>
      <c r="AC2935" s="0" t="n">
        <v>8.93391720929771</v>
      </c>
      <c r="AD2935" s="0" t="n">
        <v>95.8498023715415</v>
      </c>
      <c r="AF2935" s="0" t="n">
        <f aca="false">IF(AE2935="",V2935,AE2935)</f>
        <v>100</v>
      </c>
      <c r="AG2935" s="0" t="n">
        <v>9</v>
      </c>
      <c r="AH2935" s="0" t="n">
        <v>1989</v>
      </c>
      <c r="AI2935" s="0" t="s">
        <v>37</v>
      </c>
      <c r="AJ2935" s="0" t="s">
        <v>38</v>
      </c>
    </row>
    <row r="2936" customFormat="false" ht="13.8" hidden="true" customHeight="false" outlineLevel="0" collapsed="false">
      <c r="C2936" s="0" t="n">
        <v>2946</v>
      </c>
      <c r="D2936" s="3" t="str">
        <f aca="false">VLOOKUP(C2936,$A$1:$B$500,2)</f>
        <v>64-Hachijo</v>
      </c>
      <c r="E2936" s="0" t="str">
        <f aca="false">VLOOKUP($D2936,metadata!$B$2:$S$500,2,0)</f>
        <v/>
      </c>
      <c r="F2936" s="0" t="str">
        <f aca="false">VLOOKUP($D2936,metadata!$B$2:$S$500,3,0)</f>
        <v>GEOGRAPHIC-VARIATION IN THE INCIDENCE OF PUPAL DIAPAUSE IN ASIAN AND OCEANIAN SPECIES OF THE FLESH FLY BOETTCHERISCA (DIPTERA, SARCOPHAGIDAE)</v>
      </c>
      <c r="G2936" s="0" t="str">
        <f aca="false">VLOOKUP($D2936,metadata!$B$2:$S$500,4,0)</f>
        <v>10.1111/j.1365-3032.1989.tb01096.x</v>
      </c>
      <c r="H2936" s="0" t="str">
        <f aca="false">VLOOKUP($D2936,metadata!$B$2:$S$500,5,0)</f>
        <v>y</v>
      </c>
      <c r="I2936" s="0" t="str">
        <f aca="false">VLOOKUP($D2936,metadata!$B$2:$S$500,6,0)</f>
        <v>a</v>
      </c>
      <c r="J2936" s="0" t="str">
        <f aca="false">VLOOKUP($D2936,metadata!$B$2:$S$500,7,0)</f>
        <v>i</v>
      </c>
      <c r="K2936" s="0" t="n">
        <f aca="false">VLOOKUP($D2936,metadata!$B$2:$S$500,8,0)</f>
        <v>4</v>
      </c>
      <c r="L2936" s="0" t="n">
        <f aca="false">VLOOKUP($D2936,metadata!$B$2:$S$500,9,0)</f>
        <v>8</v>
      </c>
      <c r="M2936" s="0" t="str">
        <f aca="false">VLOOKUP($D2936,metadata!$B$2:$S$500,10,0)</f>
        <v/>
      </c>
      <c r="N2936" s="0" t="str">
        <f aca="false">VLOOKUP($D2936,metadata!$B$2:$S$500,11,0)</f>
        <v>Boettcherisca peregrina</v>
      </c>
      <c r="O2936" s="0" t="str">
        <f aca="false">VLOOKUP($D2936,metadata!$B$2:$S$500,12,0)</f>
        <v/>
      </c>
      <c r="P2936" s="0" t="str">
        <f aca="false">VLOOKUP($D2936,metadata!$B$2:$S$500,13,0)</f>
        <v>Hachijo</v>
      </c>
      <c r="Q2936" s="0" t="n">
        <f aca="false">VLOOKUP($D2936,metadata!$B$2:$S$500,14,0)</f>
        <v>33.109444</v>
      </c>
      <c r="R2936" s="0" t="n">
        <f aca="false">VLOOKUP($D2936,metadata!$B$2:$S$500,15,0)</f>
        <v>139.791389</v>
      </c>
      <c r="S2936" s="0" t="str">
        <f aca="false">VLOOKUP($D2936,metadata!$B$2:$S$500,16,0)</f>
        <v/>
      </c>
      <c r="T2936" s="0" t="str">
        <f aca="false">VLOOKUP($D2936,metadata!$B$2:$S$500,17,0)</f>
        <v/>
      </c>
      <c r="U2936" s="0" t="str">
        <f aca="false">VLOOKUP($D2936,metadata!$B$2:$S$500,18,0)</f>
        <v/>
      </c>
      <c r="V2936" s="0" t="n">
        <f aca="false">VLOOKUP($D2936,metadata!$B$2:$Z$500,19,0)</f>
        <v>100</v>
      </c>
      <c r="W2936" s="0" t="str">
        <f aca="false">VLOOKUP($D2936,metadata!$B$2:$Z$500,20,0)</f>
        <v>global average</v>
      </c>
      <c r="X2936" s="0" t="str">
        <f aca="false">VLOOKUP($D2936,metadata!$B$2:$Z$500,21,0)</f>
        <v/>
      </c>
      <c r="Y2936" s="0" t="n">
        <f aca="false">VLOOKUP($D2936,metadata!$B$2:$Z$500,22,0)</f>
        <v>64</v>
      </c>
      <c r="Z2936" s="0" t="str">
        <f aca="false">VLOOKUP($D2936,metadata!$B$2:$Z$500,23,0)</f>
        <v/>
      </c>
      <c r="AA2936" s="0" t="str">
        <f aca="false">VLOOKUP($D2936,metadata!$B$2:$Z$500,24,0)</f>
        <v/>
      </c>
      <c r="AB2936" s="0" t="str">
        <f aca="false">VLOOKUP($D2936,metadata!$B$2:$Z$500,25,0)</f>
        <v/>
      </c>
      <c r="AC2936" s="0" t="n">
        <v>16</v>
      </c>
      <c r="AD2936" s="0" t="n">
        <v>0</v>
      </c>
      <c r="AF2936" s="0" t="n">
        <f aca="false">IF(AE2936="",V2936,AE2936)</f>
        <v>100</v>
      </c>
      <c r="AG2936" s="0" t="n">
        <v>16</v>
      </c>
      <c r="AH2936" s="0" t="n">
        <v>1989</v>
      </c>
      <c r="AI2936" s="0" t="s">
        <v>37</v>
      </c>
      <c r="AJ2936" s="0" t="s">
        <v>38</v>
      </c>
    </row>
    <row r="2937" customFormat="false" ht="13.8" hidden="true" customHeight="false" outlineLevel="0" collapsed="false">
      <c r="C2937" s="0" t="n">
        <v>2947</v>
      </c>
      <c r="D2937" s="3" t="str">
        <f aca="false">VLOOKUP(C2937,$A$1:$B$500,2)</f>
        <v>64-Hachijo</v>
      </c>
      <c r="E2937" s="0" t="str">
        <f aca="false">VLOOKUP($D2937,metadata!$B$2:$S$500,2,0)</f>
        <v/>
      </c>
      <c r="F2937" s="0" t="str">
        <f aca="false">VLOOKUP($D2937,metadata!$B$2:$S$500,3,0)</f>
        <v>GEOGRAPHIC-VARIATION IN THE INCIDENCE OF PUPAL DIAPAUSE IN ASIAN AND OCEANIAN SPECIES OF THE FLESH FLY BOETTCHERISCA (DIPTERA, SARCOPHAGIDAE)</v>
      </c>
      <c r="G2937" s="0" t="str">
        <f aca="false">VLOOKUP($D2937,metadata!$B$2:$S$500,4,0)</f>
        <v>10.1111/j.1365-3032.1989.tb01096.x</v>
      </c>
      <c r="H2937" s="0" t="str">
        <f aca="false">VLOOKUP($D2937,metadata!$B$2:$S$500,5,0)</f>
        <v>y</v>
      </c>
      <c r="I2937" s="0" t="str">
        <f aca="false">VLOOKUP($D2937,metadata!$B$2:$S$500,6,0)</f>
        <v>a</v>
      </c>
      <c r="J2937" s="0" t="str">
        <f aca="false">VLOOKUP($D2937,metadata!$B$2:$S$500,7,0)</f>
        <v>i</v>
      </c>
      <c r="K2937" s="0" t="n">
        <f aca="false">VLOOKUP($D2937,metadata!$B$2:$S$500,8,0)</f>
        <v>4</v>
      </c>
      <c r="L2937" s="0" t="n">
        <f aca="false">VLOOKUP($D2937,metadata!$B$2:$S$500,9,0)</f>
        <v>8</v>
      </c>
      <c r="M2937" s="0" t="str">
        <f aca="false">VLOOKUP($D2937,metadata!$B$2:$S$500,10,0)</f>
        <v/>
      </c>
      <c r="N2937" s="0" t="str">
        <f aca="false">VLOOKUP($D2937,metadata!$B$2:$S$500,11,0)</f>
        <v>Boettcherisca peregrina</v>
      </c>
      <c r="O2937" s="0" t="str">
        <f aca="false">VLOOKUP($D2937,metadata!$B$2:$S$500,12,0)</f>
        <v/>
      </c>
      <c r="P2937" s="0" t="str">
        <f aca="false">VLOOKUP($D2937,metadata!$B$2:$S$500,13,0)</f>
        <v>Hachijo</v>
      </c>
      <c r="Q2937" s="0" t="n">
        <f aca="false">VLOOKUP($D2937,metadata!$B$2:$S$500,14,0)</f>
        <v>33.109444</v>
      </c>
      <c r="R2937" s="0" t="n">
        <f aca="false">VLOOKUP($D2937,metadata!$B$2:$S$500,15,0)</f>
        <v>139.791389</v>
      </c>
      <c r="S2937" s="0" t="str">
        <f aca="false">VLOOKUP($D2937,metadata!$B$2:$S$500,16,0)</f>
        <v/>
      </c>
      <c r="T2937" s="0" t="str">
        <f aca="false">VLOOKUP($D2937,metadata!$B$2:$S$500,17,0)</f>
        <v/>
      </c>
      <c r="U2937" s="0" t="str">
        <f aca="false">VLOOKUP($D2937,metadata!$B$2:$S$500,18,0)</f>
        <v/>
      </c>
      <c r="V2937" s="0" t="n">
        <f aca="false">VLOOKUP($D2937,metadata!$B$2:$Z$500,19,0)</f>
        <v>100</v>
      </c>
      <c r="W2937" s="0" t="str">
        <f aca="false">VLOOKUP($D2937,metadata!$B$2:$Z$500,20,0)</f>
        <v>global average</v>
      </c>
      <c r="X2937" s="0" t="str">
        <f aca="false">VLOOKUP($D2937,metadata!$B$2:$Z$500,21,0)</f>
        <v/>
      </c>
      <c r="Y2937" s="0" t="n">
        <f aca="false">VLOOKUP($D2937,metadata!$B$2:$Z$500,22,0)</f>
        <v>64</v>
      </c>
      <c r="Z2937" s="0" t="str">
        <f aca="false">VLOOKUP($D2937,metadata!$B$2:$Z$500,23,0)</f>
        <v/>
      </c>
      <c r="AA2937" s="0" t="str">
        <f aca="false">VLOOKUP($D2937,metadata!$B$2:$Z$500,24,0)</f>
        <v/>
      </c>
      <c r="AB2937" s="0" t="str">
        <f aca="false">VLOOKUP($D2937,metadata!$B$2:$Z$500,25,0)</f>
        <v/>
      </c>
      <c r="AC2937" s="0" t="n">
        <v>15.0062735257214</v>
      </c>
      <c r="AD2937" s="0" t="n">
        <v>0</v>
      </c>
      <c r="AF2937" s="0" t="n">
        <f aca="false">IF(AE2937="",V2937,AE2937)</f>
        <v>100</v>
      </c>
      <c r="AG2937" s="0" t="n">
        <v>15</v>
      </c>
      <c r="AH2937" s="0" t="n">
        <v>1989</v>
      </c>
      <c r="AI2937" s="0" t="s">
        <v>37</v>
      </c>
      <c r="AJ2937" s="0" t="s">
        <v>38</v>
      </c>
    </row>
    <row r="2938" customFormat="false" ht="13.8" hidden="true" customHeight="false" outlineLevel="0" collapsed="false">
      <c r="C2938" s="0" t="n">
        <v>2948</v>
      </c>
      <c r="D2938" s="3" t="str">
        <f aca="false">VLOOKUP(C2938,$A$1:$B$500,2)</f>
        <v>64-Hachijo</v>
      </c>
      <c r="E2938" s="0" t="str">
        <f aca="false">VLOOKUP($D2938,metadata!$B$2:$S$500,2,0)</f>
        <v/>
      </c>
      <c r="F2938" s="0" t="str">
        <f aca="false">VLOOKUP($D2938,metadata!$B$2:$S$500,3,0)</f>
        <v>GEOGRAPHIC-VARIATION IN THE INCIDENCE OF PUPAL DIAPAUSE IN ASIAN AND OCEANIAN SPECIES OF THE FLESH FLY BOETTCHERISCA (DIPTERA, SARCOPHAGIDAE)</v>
      </c>
      <c r="G2938" s="0" t="str">
        <f aca="false">VLOOKUP($D2938,metadata!$B$2:$S$500,4,0)</f>
        <v>10.1111/j.1365-3032.1989.tb01096.x</v>
      </c>
      <c r="H2938" s="0" t="str">
        <f aca="false">VLOOKUP($D2938,metadata!$B$2:$S$500,5,0)</f>
        <v>y</v>
      </c>
      <c r="I2938" s="0" t="str">
        <f aca="false">VLOOKUP($D2938,metadata!$B$2:$S$500,6,0)</f>
        <v>a</v>
      </c>
      <c r="J2938" s="0" t="str">
        <f aca="false">VLOOKUP($D2938,metadata!$B$2:$S$500,7,0)</f>
        <v>i</v>
      </c>
      <c r="K2938" s="0" t="n">
        <f aca="false">VLOOKUP($D2938,metadata!$B$2:$S$500,8,0)</f>
        <v>4</v>
      </c>
      <c r="L2938" s="0" t="n">
        <f aca="false">VLOOKUP($D2938,metadata!$B$2:$S$500,9,0)</f>
        <v>8</v>
      </c>
      <c r="M2938" s="0" t="str">
        <f aca="false">VLOOKUP($D2938,metadata!$B$2:$S$500,10,0)</f>
        <v/>
      </c>
      <c r="N2938" s="0" t="str">
        <f aca="false">VLOOKUP($D2938,metadata!$B$2:$S$500,11,0)</f>
        <v>Boettcherisca peregrina</v>
      </c>
      <c r="O2938" s="0" t="str">
        <f aca="false">VLOOKUP($D2938,metadata!$B$2:$S$500,12,0)</f>
        <v/>
      </c>
      <c r="P2938" s="0" t="str">
        <f aca="false">VLOOKUP($D2938,metadata!$B$2:$S$500,13,0)</f>
        <v>Hachijo</v>
      </c>
      <c r="Q2938" s="0" t="n">
        <f aca="false">VLOOKUP($D2938,metadata!$B$2:$S$500,14,0)</f>
        <v>33.109444</v>
      </c>
      <c r="R2938" s="0" t="n">
        <f aca="false">VLOOKUP($D2938,metadata!$B$2:$S$500,15,0)</f>
        <v>139.791389</v>
      </c>
      <c r="S2938" s="0" t="str">
        <f aca="false">VLOOKUP($D2938,metadata!$B$2:$S$500,16,0)</f>
        <v/>
      </c>
      <c r="T2938" s="0" t="str">
        <f aca="false">VLOOKUP($D2938,metadata!$B$2:$S$500,17,0)</f>
        <v/>
      </c>
      <c r="U2938" s="0" t="str">
        <f aca="false">VLOOKUP($D2938,metadata!$B$2:$S$500,18,0)</f>
        <v/>
      </c>
      <c r="V2938" s="0" t="n">
        <f aca="false">VLOOKUP($D2938,metadata!$B$2:$Z$500,19,0)</f>
        <v>100</v>
      </c>
      <c r="W2938" s="0" t="str">
        <f aca="false">VLOOKUP($D2938,metadata!$B$2:$Z$500,20,0)</f>
        <v>global average</v>
      </c>
      <c r="X2938" s="0" t="str">
        <f aca="false">VLOOKUP($D2938,metadata!$B$2:$Z$500,21,0)</f>
        <v/>
      </c>
      <c r="Y2938" s="0" t="n">
        <f aca="false">VLOOKUP($D2938,metadata!$B$2:$Z$500,22,0)</f>
        <v>64</v>
      </c>
      <c r="Z2938" s="0" t="str">
        <f aca="false">VLOOKUP($D2938,metadata!$B$2:$Z$500,23,0)</f>
        <v/>
      </c>
      <c r="AA2938" s="0" t="str">
        <f aca="false">VLOOKUP($D2938,metadata!$B$2:$Z$500,24,0)</f>
        <v/>
      </c>
      <c r="AB2938" s="0" t="str">
        <f aca="false">VLOOKUP($D2938,metadata!$B$2:$Z$500,25,0)</f>
        <v/>
      </c>
      <c r="AC2938" s="0" t="n">
        <v>13.9924519318987</v>
      </c>
      <c r="AD2938" s="0" t="n">
        <v>0.197628458498022</v>
      </c>
      <c r="AF2938" s="0" t="n">
        <f aca="false">IF(AE2938="",V2938,AE2938)</f>
        <v>100</v>
      </c>
      <c r="AG2938" s="0" t="n">
        <v>14</v>
      </c>
      <c r="AH2938" s="0" t="n">
        <v>1989</v>
      </c>
      <c r="AI2938" s="0" t="s">
        <v>37</v>
      </c>
      <c r="AJ2938" s="0" t="s">
        <v>38</v>
      </c>
    </row>
    <row r="2939" customFormat="false" ht="13.8" hidden="true" customHeight="false" outlineLevel="0" collapsed="false">
      <c r="C2939" s="0" t="n">
        <v>2949</v>
      </c>
      <c r="D2939" s="3" t="str">
        <f aca="false">VLOOKUP(C2939,$A$1:$B$500,2)</f>
        <v>64-Hachijo</v>
      </c>
      <c r="E2939" s="0" t="str">
        <f aca="false">VLOOKUP($D2939,metadata!$B$2:$S$500,2,0)</f>
        <v/>
      </c>
      <c r="F2939" s="0" t="str">
        <f aca="false">VLOOKUP($D2939,metadata!$B$2:$S$500,3,0)</f>
        <v>GEOGRAPHIC-VARIATION IN THE INCIDENCE OF PUPAL DIAPAUSE IN ASIAN AND OCEANIAN SPECIES OF THE FLESH FLY BOETTCHERISCA (DIPTERA, SARCOPHAGIDAE)</v>
      </c>
      <c r="G2939" s="0" t="str">
        <f aca="false">VLOOKUP($D2939,metadata!$B$2:$S$500,4,0)</f>
        <v>10.1111/j.1365-3032.1989.tb01096.x</v>
      </c>
      <c r="H2939" s="0" t="str">
        <f aca="false">VLOOKUP($D2939,metadata!$B$2:$S$500,5,0)</f>
        <v>y</v>
      </c>
      <c r="I2939" s="0" t="str">
        <f aca="false">VLOOKUP($D2939,metadata!$B$2:$S$500,6,0)</f>
        <v>a</v>
      </c>
      <c r="J2939" s="0" t="str">
        <f aca="false">VLOOKUP($D2939,metadata!$B$2:$S$500,7,0)</f>
        <v>i</v>
      </c>
      <c r="K2939" s="0" t="n">
        <f aca="false">VLOOKUP($D2939,metadata!$B$2:$S$500,8,0)</f>
        <v>4</v>
      </c>
      <c r="L2939" s="0" t="n">
        <f aca="false">VLOOKUP($D2939,metadata!$B$2:$S$500,9,0)</f>
        <v>8</v>
      </c>
      <c r="M2939" s="0" t="str">
        <f aca="false">VLOOKUP($D2939,metadata!$B$2:$S$500,10,0)</f>
        <v/>
      </c>
      <c r="N2939" s="0" t="str">
        <f aca="false">VLOOKUP($D2939,metadata!$B$2:$S$500,11,0)</f>
        <v>Boettcherisca peregrina</v>
      </c>
      <c r="O2939" s="0" t="str">
        <f aca="false">VLOOKUP($D2939,metadata!$B$2:$S$500,12,0)</f>
        <v/>
      </c>
      <c r="P2939" s="0" t="str">
        <f aca="false">VLOOKUP($D2939,metadata!$B$2:$S$500,13,0)</f>
        <v>Hachijo</v>
      </c>
      <c r="Q2939" s="0" t="n">
        <f aca="false">VLOOKUP($D2939,metadata!$B$2:$S$500,14,0)</f>
        <v>33.109444</v>
      </c>
      <c r="R2939" s="0" t="n">
        <f aca="false">VLOOKUP($D2939,metadata!$B$2:$S$500,15,0)</f>
        <v>139.791389</v>
      </c>
      <c r="S2939" s="0" t="str">
        <f aca="false">VLOOKUP($D2939,metadata!$B$2:$S$500,16,0)</f>
        <v/>
      </c>
      <c r="T2939" s="0" t="str">
        <f aca="false">VLOOKUP($D2939,metadata!$B$2:$S$500,17,0)</f>
        <v/>
      </c>
      <c r="U2939" s="0" t="str">
        <f aca="false">VLOOKUP($D2939,metadata!$B$2:$S$500,18,0)</f>
        <v/>
      </c>
      <c r="V2939" s="0" t="n">
        <f aca="false">VLOOKUP($D2939,metadata!$B$2:$Z$500,19,0)</f>
        <v>100</v>
      </c>
      <c r="W2939" s="0" t="str">
        <f aca="false">VLOOKUP($D2939,metadata!$B$2:$Z$500,20,0)</f>
        <v>global average</v>
      </c>
      <c r="X2939" s="0" t="str">
        <f aca="false">VLOOKUP($D2939,metadata!$B$2:$Z$500,21,0)</f>
        <v/>
      </c>
      <c r="Y2939" s="0" t="n">
        <f aca="false">VLOOKUP($D2939,metadata!$B$2:$Z$500,22,0)</f>
        <v>64</v>
      </c>
      <c r="Z2939" s="0" t="str">
        <f aca="false">VLOOKUP($D2939,metadata!$B$2:$Z$500,23,0)</f>
        <v/>
      </c>
      <c r="AA2939" s="0" t="str">
        <f aca="false">VLOOKUP($D2939,metadata!$B$2:$Z$500,24,0)</f>
        <v/>
      </c>
      <c r="AB2939" s="0" t="str">
        <f aca="false">VLOOKUP($D2939,metadata!$B$2:$Z$500,25,0)</f>
        <v/>
      </c>
      <c r="AC2939" s="0" t="n">
        <v>12.9660733680154</v>
      </c>
      <c r="AD2939" s="0" t="n">
        <v>25.494071146245</v>
      </c>
      <c r="AF2939" s="0" t="n">
        <f aca="false">IF(AE2939="",V2939,AE2939)</f>
        <v>100</v>
      </c>
      <c r="AG2939" s="0" t="n">
        <v>13</v>
      </c>
      <c r="AH2939" s="0" t="n">
        <v>1989</v>
      </c>
      <c r="AI2939" s="0" t="s">
        <v>37</v>
      </c>
      <c r="AJ2939" s="0" t="s">
        <v>38</v>
      </c>
    </row>
    <row r="2940" customFormat="false" ht="13.8" hidden="true" customHeight="false" outlineLevel="0" collapsed="false">
      <c r="C2940" s="0" t="n">
        <v>2950</v>
      </c>
      <c r="D2940" s="3" t="str">
        <f aca="false">VLOOKUP(C2940,$A$1:$B$500,2)</f>
        <v>64-Hachijo</v>
      </c>
      <c r="E2940" s="0" t="str">
        <f aca="false">VLOOKUP($D2940,metadata!$B$2:$S$500,2,0)</f>
        <v/>
      </c>
      <c r="F2940" s="0" t="str">
        <f aca="false">VLOOKUP($D2940,metadata!$B$2:$S$500,3,0)</f>
        <v>GEOGRAPHIC-VARIATION IN THE INCIDENCE OF PUPAL DIAPAUSE IN ASIAN AND OCEANIAN SPECIES OF THE FLESH FLY BOETTCHERISCA (DIPTERA, SARCOPHAGIDAE)</v>
      </c>
      <c r="G2940" s="0" t="str">
        <f aca="false">VLOOKUP($D2940,metadata!$B$2:$S$500,4,0)</f>
        <v>10.1111/j.1365-3032.1989.tb01096.x</v>
      </c>
      <c r="H2940" s="0" t="str">
        <f aca="false">VLOOKUP($D2940,metadata!$B$2:$S$500,5,0)</f>
        <v>y</v>
      </c>
      <c r="I2940" s="0" t="str">
        <f aca="false">VLOOKUP($D2940,metadata!$B$2:$S$500,6,0)</f>
        <v>a</v>
      </c>
      <c r="J2940" s="0" t="str">
        <f aca="false">VLOOKUP($D2940,metadata!$B$2:$S$500,7,0)</f>
        <v>i</v>
      </c>
      <c r="K2940" s="0" t="n">
        <f aca="false">VLOOKUP($D2940,metadata!$B$2:$S$500,8,0)</f>
        <v>4</v>
      </c>
      <c r="L2940" s="0" t="n">
        <f aca="false">VLOOKUP($D2940,metadata!$B$2:$S$500,9,0)</f>
        <v>8</v>
      </c>
      <c r="M2940" s="0" t="str">
        <f aca="false">VLOOKUP($D2940,metadata!$B$2:$S$500,10,0)</f>
        <v/>
      </c>
      <c r="N2940" s="0" t="str">
        <f aca="false">VLOOKUP($D2940,metadata!$B$2:$S$500,11,0)</f>
        <v>Boettcherisca peregrina</v>
      </c>
      <c r="O2940" s="0" t="str">
        <f aca="false">VLOOKUP($D2940,metadata!$B$2:$S$500,12,0)</f>
        <v/>
      </c>
      <c r="P2940" s="0" t="str">
        <f aca="false">VLOOKUP($D2940,metadata!$B$2:$S$500,13,0)</f>
        <v>Hachijo</v>
      </c>
      <c r="Q2940" s="0" t="n">
        <f aca="false">VLOOKUP($D2940,metadata!$B$2:$S$500,14,0)</f>
        <v>33.109444</v>
      </c>
      <c r="R2940" s="0" t="n">
        <f aca="false">VLOOKUP($D2940,metadata!$B$2:$S$500,15,0)</f>
        <v>139.791389</v>
      </c>
      <c r="S2940" s="0" t="str">
        <f aca="false">VLOOKUP($D2940,metadata!$B$2:$S$500,16,0)</f>
        <v/>
      </c>
      <c r="T2940" s="0" t="str">
        <f aca="false">VLOOKUP($D2940,metadata!$B$2:$S$500,17,0)</f>
        <v/>
      </c>
      <c r="U2940" s="0" t="str">
        <f aca="false">VLOOKUP($D2940,metadata!$B$2:$S$500,18,0)</f>
        <v/>
      </c>
      <c r="V2940" s="0" t="n">
        <f aca="false">VLOOKUP($D2940,metadata!$B$2:$Z$500,19,0)</f>
        <v>100</v>
      </c>
      <c r="W2940" s="0" t="str">
        <f aca="false">VLOOKUP($D2940,metadata!$B$2:$Z$500,20,0)</f>
        <v>global average</v>
      </c>
      <c r="X2940" s="0" t="str">
        <f aca="false">VLOOKUP($D2940,metadata!$B$2:$Z$500,21,0)</f>
        <v/>
      </c>
      <c r="Y2940" s="0" t="n">
        <f aca="false">VLOOKUP($D2940,metadata!$B$2:$Z$500,22,0)</f>
        <v>64</v>
      </c>
      <c r="Z2940" s="0" t="str">
        <f aca="false">VLOOKUP($D2940,metadata!$B$2:$Z$500,23,0)</f>
        <v/>
      </c>
      <c r="AA2940" s="0" t="str">
        <f aca="false">VLOOKUP($D2940,metadata!$B$2:$Z$500,24,0)</f>
        <v/>
      </c>
      <c r="AB2940" s="0" t="str">
        <f aca="false">VLOOKUP($D2940,metadata!$B$2:$Z$500,25,0)</f>
        <v/>
      </c>
      <c r="AC2940" s="0" t="n">
        <v>11.9049002930951</v>
      </c>
      <c r="AD2940" s="0" t="n">
        <v>97.4308300395257</v>
      </c>
      <c r="AF2940" s="0" t="n">
        <f aca="false">IF(AE2940="",V2940,AE2940)</f>
        <v>100</v>
      </c>
      <c r="AG2940" s="0" t="n">
        <v>12</v>
      </c>
      <c r="AH2940" s="0" t="n">
        <v>1989</v>
      </c>
      <c r="AI2940" s="0" t="s">
        <v>37</v>
      </c>
      <c r="AJ2940" s="0" t="s">
        <v>38</v>
      </c>
    </row>
    <row r="2941" customFormat="false" ht="13.8" hidden="true" customHeight="false" outlineLevel="0" collapsed="false">
      <c r="C2941" s="0" t="n">
        <v>2951</v>
      </c>
      <c r="D2941" s="3" t="str">
        <f aca="false">VLOOKUP(C2941,$A$1:$B$500,2)</f>
        <v>64-Hachijo</v>
      </c>
      <c r="E2941" s="0" t="str">
        <f aca="false">VLOOKUP($D2941,metadata!$B$2:$S$500,2,0)</f>
        <v/>
      </c>
      <c r="F2941" s="0" t="str">
        <f aca="false">VLOOKUP($D2941,metadata!$B$2:$S$500,3,0)</f>
        <v>GEOGRAPHIC-VARIATION IN THE INCIDENCE OF PUPAL DIAPAUSE IN ASIAN AND OCEANIAN SPECIES OF THE FLESH FLY BOETTCHERISCA (DIPTERA, SARCOPHAGIDAE)</v>
      </c>
      <c r="G2941" s="0" t="str">
        <f aca="false">VLOOKUP($D2941,metadata!$B$2:$S$500,4,0)</f>
        <v>10.1111/j.1365-3032.1989.tb01096.x</v>
      </c>
      <c r="H2941" s="0" t="str">
        <f aca="false">VLOOKUP($D2941,metadata!$B$2:$S$500,5,0)</f>
        <v>y</v>
      </c>
      <c r="I2941" s="0" t="str">
        <f aca="false">VLOOKUP($D2941,metadata!$B$2:$S$500,6,0)</f>
        <v>a</v>
      </c>
      <c r="J2941" s="0" t="str">
        <f aca="false">VLOOKUP($D2941,metadata!$B$2:$S$500,7,0)</f>
        <v>i</v>
      </c>
      <c r="K2941" s="0" t="n">
        <f aca="false">VLOOKUP($D2941,metadata!$B$2:$S$500,8,0)</f>
        <v>4</v>
      </c>
      <c r="L2941" s="0" t="n">
        <f aca="false">VLOOKUP($D2941,metadata!$B$2:$S$500,9,0)</f>
        <v>8</v>
      </c>
      <c r="M2941" s="0" t="str">
        <f aca="false">VLOOKUP($D2941,metadata!$B$2:$S$500,10,0)</f>
        <v/>
      </c>
      <c r="N2941" s="0" t="str">
        <f aca="false">VLOOKUP($D2941,metadata!$B$2:$S$500,11,0)</f>
        <v>Boettcherisca peregrina</v>
      </c>
      <c r="O2941" s="0" t="str">
        <f aca="false">VLOOKUP($D2941,metadata!$B$2:$S$500,12,0)</f>
        <v/>
      </c>
      <c r="P2941" s="0" t="str">
        <f aca="false">VLOOKUP($D2941,metadata!$B$2:$S$500,13,0)</f>
        <v>Hachijo</v>
      </c>
      <c r="Q2941" s="0" t="n">
        <f aca="false">VLOOKUP($D2941,metadata!$B$2:$S$500,14,0)</f>
        <v>33.109444</v>
      </c>
      <c r="R2941" s="0" t="n">
        <f aca="false">VLOOKUP($D2941,metadata!$B$2:$S$500,15,0)</f>
        <v>139.791389</v>
      </c>
      <c r="S2941" s="0" t="str">
        <f aca="false">VLOOKUP($D2941,metadata!$B$2:$S$500,16,0)</f>
        <v/>
      </c>
      <c r="T2941" s="0" t="str">
        <f aca="false">VLOOKUP($D2941,metadata!$B$2:$S$500,17,0)</f>
        <v/>
      </c>
      <c r="U2941" s="0" t="str">
        <f aca="false">VLOOKUP($D2941,metadata!$B$2:$S$500,18,0)</f>
        <v/>
      </c>
      <c r="V2941" s="0" t="n">
        <f aca="false">VLOOKUP($D2941,metadata!$B$2:$Z$500,19,0)</f>
        <v>100</v>
      </c>
      <c r="W2941" s="0" t="str">
        <f aca="false">VLOOKUP($D2941,metadata!$B$2:$Z$500,20,0)</f>
        <v>global average</v>
      </c>
      <c r="X2941" s="0" t="str">
        <f aca="false">VLOOKUP($D2941,metadata!$B$2:$Z$500,21,0)</f>
        <v/>
      </c>
      <c r="Y2941" s="0" t="n">
        <f aca="false">VLOOKUP($D2941,metadata!$B$2:$Z$500,22,0)</f>
        <v>64</v>
      </c>
      <c r="Z2941" s="0" t="str">
        <f aca="false">VLOOKUP($D2941,metadata!$B$2:$Z$500,23,0)</f>
        <v/>
      </c>
      <c r="AA2941" s="0" t="str">
        <f aca="false">VLOOKUP($D2941,metadata!$B$2:$Z$500,24,0)</f>
        <v/>
      </c>
      <c r="AB2941" s="0" t="str">
        <f aca="false">VLOOKUP($D2941,metadata!$B$2:$Z$500,25,0)</f>
        <v/>
      </c>
      <c r="AC2941" s="0" t="n">
        <v>10.9311300777123</v>
      </c>
      <c r="AD2941" s="0" t="n">
        <v>98.6166007905138</v>
      </c>
      <c r="AF2941" s="0" t="n">
        <f aca="false">IF(AE2941="",V2941,AE2941)</f>
        <v>100</v>
      </c>
      <c r="AG2941" s="0" t="n">
        <v>11</v>
      </c>
      <c r="AH2941" s="0" t="n">
        <v>1989</v>
      </c>
      <c r="AI2941" s="0" t="s">
        <v>37</v>
      </c>
      <c r="AJ2941" s="0" t="s">
        <v>38</v>
      </c>
    </row>
    <row r="2942" customFormat="false" ht="13.8" hidden="true" customHeight="false" outlineLevel="0" collapsed="false">
      <c r="C2942" s="0" t="n">
        <v>2952</v>
      </c>
      <c r="D2942" s="3" t="str">
        <f aca="false">VLOOKUP(C2942,$A$1:$B$500,2)</f>
        <v>64-Hachijo</v>
      </c>
      <c r="E2942" s="0" t="str">
        <f aca="false">VLOOKUP($D2942,metadata!$B$2:$S$500,2,0)</f>
        <v/>
      </c>
      <c r="F2942" s="0" t="str">
        <f aca="false">VLOOKUP($D2942,metadata!$B$2:$S$500,3,0)</f>
        <v>GEOGRAPHIC-VARIATION IN THE INCIDENCE OF PUPAL DIAPAUSE IN ASIAN AND OCEANIAN SPECIES OF THE FLESH FLY BOETTCHERISCA (DIPTERA, SARCOPHAGIDAE)</v>
      </c>
      <c r="G2942" s="0" t="str">
        <f aca="false">VLOOKUP($D2942,metadata!$B$2:$S$500,4,0)</f>
        <v>10.1111/j.1365-3032.1989.tb01096.x</v>
      </c>
      <c r="H2942" s="0" t="str">
        <f aca="false">VLOOKUP($D2942,metadata!$B$2:$S$500,5,0)</f>
        <v>y</v>
      </c>
      <c r="I2942" s="0" t="str">
        <f aca="false">VLOOKUP($D2942,metadata!$B$2:$S$500,6,0)</f>
        <v>a</v>
      </c>
      <c r="J2942" s="0" t="str">
        <f aca="false">VLOOKUP($D2942,metadata!$B$2:$S$500,7,0)</f>
        <v>i</v>
      </c>
      <c r="K2942" s="0" t="n">
        <f aca="false">VLOOKUP($D2942,metadata!$B$2:$S$500,8,0)</f>
        <v>4</v>
      </c>
      <c r="L2942" s="0" t="n">
        <f aca="false">VLOOKUP($D2942,metadata!$B$2:$S$500,9,0)</f>
        <v>8</v>
      </c>
      <c r="M2942" s="0" t="str">
        <f aca="false">VLOOKUP($D2942,metadata!$B$2:$S$500,10,0)</f>
        <v/>
      </c>
      <c r="N2942" s="0" t="str">
        <f aca="false">VLOOKUP($D2942,metadata!$B$2:$S$500,11,0)</f>
        <v>Boettcherisca peregrina</v>
      </c>
      <c r="O2942" s="0" t="str">
        <f aca="false">VLOOKUP($D2942,metadata!$B$2:$S$500,12,0)</f>
        <v/>
      </c>
      <c r="P2942" s="0" t="str">
        <f aca="false">VLOOKUP($D2942,metadata!$B$2:$S$500,13,0)</f>
        <v>Hachijo</v>
      </c>
      <c r="Q2942" s="0" t="n">
        <f aca="false">VLOOKUP($D2942,metadata!$B$2:$S$500,14,0)</f>
        <v>33.109444</v>
      </c>
      <c r="R2942" s="0" t="n">
        <f aca="false">VLOOKUP($D2942,metadata!$B$2:$S$500,15,0)</f>
        <v>139.791389</v>
      </c>
      <c r="S2942" s="0" t="str">
        <f aca="false">VLOOKUP($D2942,metadata!$B$2:$S$500,16,0)</f>
        <v/>
      </c>
      <c r="T2942" s="0" t="str">
        <f aca="false">VLOOKUP($D2942,metadata!$B$2:$S$500,17,0)</f>
        <v/>
      </c>
      <c r="U2942" s="0" t="str">
        <f aca="false">VLOOKUP($D2942,metadata!$B$2:$S$500,18,0)</f>
        <v/>
      </c>
      <c r="V2942" s="0" t="n">
        <f aca="false">VLOOKUP($D2942,metadata!$B$2:$Z$500,19,0)</f>
        <v>100</v>
      </c>
      <c r="W2942" s="0" t="str">
        <f aca="false">VLOOKUP($D2942,metadata!$B$2:$Z$500,20,0)</f>
        <v>global average</v>
      </c>
      <c r="X2942" s="0" t="str">
        <f aca="false">VLOOKUP($D2942,metadata!$B$2:$Z$500,21,0)</f>
        <v/>
      </c>
      <c r="Y2942" s="0" t="n">
        <f aca="false">VLOOKUP($D2942,metadata!$B$2:$Z$500,22,0)</f>
        <v>64</v>
      </c>
      <c r="Z2942" s="0" t="str">
        <f aca="false">VLOOKUP($D2942,metadata!$B$2:$Z$500,23,0)</f>
        <v/>
      </c>
      <c r="AA2942" s="0" t="str">
        <f aca="false">VLOOKUP($D2942,metadata!$B$2:$Z$500,24,0)</f>
        <v/>
      </c>
      <c r="AB2942" s="0" t="str">
        <f aca="false">VLOOKUP($D2942,metadata!$B$2:$Z$500,25,0)</f>
        <v/>
      </c>
      <c r="AC2942" s="0" t="n">
        <v>9.91752669347999</v>
      </c>
      <c r="AD2942" s="0" t="n">
        <v>96.6403162055336</v>
      </c>
      <c r="AF2942" s="0" t="n">
        <f aca="false">IF(AE2942="",V2942,AE2942)</f>
        <v>100</v>
      </c>
      <c r="AG2942" s="0" t="n">
        <v>10</v>
      </c>
      <c r="AH2942" s="0" t="n">
        <v>1989</v>
      </c>
      <c r="AI2942" s="0" t="s">
        <v>37</v>
      </c>
      <c r="AJ2942" s="0" t="s">
        <v>38</v>
      </c>
    </row>
    <row r="2943" customFormat="false" ht="13.8" hidden="true" customHeight="false" outlineLevel="0" collapsed="false">
      <c r="C2943" s="0" t="n">
        <v>2953</v>
      </c>
      <c r="D2943" s="3" t="str">
        <f aca="false">VLOOKUP(C2943,$A$1:$B$500,2)</f>
        <v>64-Hachijo</v>
      </c>
      <c r="E2943" s="0" t="str">
        <f aca="false">VLOOKUP($D2943,metadata!$B$2:$S$500,2,0)</f>
        <v/>
      </c>
      <c r="F2943" s="0" t="str">
        <f aca="false">VLOOKUP($D2943,metadata!$B$2:$S$500,3,0)</f>
        <v>GEOGRAPHIC-VARIATION IN THE INCIDENCE OF PUPAL DIAPAUSE IN ASIAN AND OCEANIAN SPECIES OF THE FLESH FLY BOETTCHERISCA (DIPTERA, SARCOPHAGIDAE)</v>
      </c>
      <c r="G2943" s="0" t="str">
        <f aca="false">VLOOKUP($D2943,metadata!$B$2:$S$500,4,0)</f>
        <v>10.1111/j.1365-3032.1989.tb01096.x</v>
      </c>
      <c r="H2943" s="0" t="str">
        <f aca="false">VLOOKUP($D2943,metadata!$B$2:$S$500,5,0)</f>
        <v>y</v>
      </c>
      <c r="I2943" s="0" t="str">
        <f aca="false">VLOOKUP($D2943,metadata!$B$2:$S$500,6,0)</f>
        <v>a</v>
      </c>
      <c r="J2943" s="0" t="str">
        <f aca="false">VLOOKUP($D2943,metadata!$B$2:$S$500,7,0)</f>
        <v>i</v>
      </c>
      <c r="K2943" s="0" t="n">
        <f aca="false">VLOOKUP($D2943,metadata!$B$2:$S$500,8,0)</f>
        <v>4</v>
      </c>
      <c r="L2943" s="0" t="n">
        <f aca="false">VLOOKUP($D2943,metadata!$B$2:$S$500,9,0)</f>
        <v>8</v>
      </c>
      <c r="M2943" s="0" t="str">
        <f aca="false">VLOOKUP($D2943,metadata!$B$2:$S$500,10,0)</f>
        <v/>
      </c>
      <c r="N2943" s="0" t="str">
        <f aca="false">VLOOKUP($D2943,metadata!$B$2:$S$500,11,0)</f>
        <v>Boettcherisca peregrina</v>
      </c>
      <c r="O2943" s="0" t="str">
        <f aca="false">VLOOKUP($D2943,metadata!$B$2:$S$500,12,0)</f>
        <v/>
      </c>
      <c r="P2943" s="0" t="str">
        <f aca="false">VLOOKUP($D2943,metadata!$B$2:$S$500,13,0)</f>
        <v>Hachijo</v>
      </c>
      <c r="Q2943" s="0" t="n">
        <f aca="false">VLOOKUP($D2943,metadata!$B$2:$S$500,14,0)</f>
        <v>33.109444</v>
      </c>
      <c r="R2943" s="0" t="n">
        <f aca="false">VLOOKUP($D2943,metadata!$B$2:$S$500,15,0)</f>
        <v>139.791389</v>
      </c>
      <c r="S2943" s="0" t="str">
        <f aca="false">VLOOKUP($D2943,metadata!$B$2:$S$500,16,0)</f>
        <v/>
      </c>
      <c r="T2943" s="0" t="str">
        <f aca="false">VLOOKUP($D2943,metadata!$B$2:$S$500,17,0)</f>
        <v/>
      </c>
      <c r="U2943" s="0" t="str">
        <f aca="false">VLOOKUP($D2943,metadata!$B$2:$S$500,18,0)</f>
        <v/>
      </c>
      <c r="V2943" s="0" t="n">
        <f aca="false">VLOOKUP($D2943,metadata!$B$2:$Z$500,19,0)</f>
        <v>100</v>
      </c>
      <c r="W2943" s="0" t="str">
        <f aca="false">VLOOKUP($D2943,metadata!$B$2:$Z$500,20,0)</f>
        <v>global average</v>
      </c>
      <c r="X2943" s="0" t="str">
        <f aca="false">VLOOKUP($D2943,metadata!$B$2:$Z$500,21,0)</f>
        <v/>
      </c>
      <c r="Y2943" s="0" t="n">
        <f aca="false">VLOOKUP($D2943,metadata!$B$2:$Z$500,22,0)</f>
        <v>64</v>
      </c>
      <c r="Z2943" s="0" t="str">
        <f aca="false">VLOOKUP($D2943,metadata!$B$2:$Z$500,23,0)</f>
        <v/>
      </c>
      <c r="AA2943" s="0" t="str">
        <f aca="false">VLOOKUP($D2943,metadata!$B$2:$Z$500,24,0)</f>
        <v/>
      </c>
      <c r="AB2943" s="0" t="str">
        <f aca="false">VLOOKUP($D2943,metadata!$B$2:$Z$500,25,0)</f>
        <v/>
      </c>
      <c r="AC2943" s="0" t="n">
        <v>8.93429411677188</v>
      </c>
      <c r="AD2943" s="0" t="n">
        <v>92.094861660079</v>
      </c>
      <c r="AF2943" s="0" t="n">
        <f aca="false">IF(AE2943="",V2943,AE2943)</f>
        <v>100</v>
      </c>
      <c r="AG2943" s="0" t="n">
        <v>9</v>
      </c>
      <c r="AH2943" s="0" t="n">
        <v>1989</v>
      </c>
      <c r="AI2943" s="0" t="s">
        <v>37</v>
      </c>
      <c r="AJ2943" s="0" t="s">
        <v>38</v>
      </c>
    </row>
    <row r="2944" customFormat="false" ht="13.8" hidden="true" customHeight="false" outlineLevel="0" collapsed="false">
      <c r="C2944" s="0" t="n">
        <v>2954</v>
      </c>
      <c r="D2944" s="3" t="str">
        <f aca="false">VLOOKUP(C2944,$A$1:$B$500,2)</f>
        <v>64-Tokunoshima</v>
      </c>
      <c r="E2944" s="0" t="str">
        <f aca="false">VLOOKUP($D2944,metadata!$B$2:$S$500,2,0)</f>
        <v/>
      </c>
      <c r="F2944" s="0" t="str">
        <f aca="false">VLOOKUP($D2944,metadata!$B$2:$S$500,3,0)</f>
        <v>GEOGRAPHIC-VARIATION IN THE INCIDENCE OF PUPAL DIAPAUSE IN ASIAN AND OCEANIAN SPECIES OF THE FLESH FLY BOETTCHERISCA (DIPTERA, SARCOPHAGIDAE)</v>
      </c>
      <c r="G2944" s="0" t="str">
        <f aca="false">VLOOKUP($D2944,metadata!$B$2:$S$500,4,0)</f>
        <v>10.1111/j.1365-3032.1989.tb01096.x</v>
      </c>
      <c r="H2944" s="0" t="str">
        <f aca="false">VLOOKUP($D2944,metadata!$B$2:$S$500,5,0)</f>
        <v>y</v>
      </c>
      <c r="I2944" s="0" t="str">
        <f aca="false">VLOOKUP($D2944,metadata!$B$2:$S$500,6,0)</f>
        <v>a</v>
      </c>
      <c r="J2944" s="0" t="str">
        <f aca="false">VLOOKUP($D2944,metadata!$B$2:$S$500,7,0)</f>
        <v>i</v>
      </c>
      <c r="K2944" s="0" t="n">
        <f aca="false">VLOOKUP($D2944,metadata!$B$2:$S$500,8,0)</f>
        <v>4</v>
      </c>
      <c r="L2944" s="0" t="n">
        <f aca="false">VLOOKUP($D2944,metadata!$B$2:$S$500,9,0)</f>
        <v>6</v>
      </c>
      <c r="M2944" s="0" t="str">
        <f aca="false">VLOOKUP($D2944,metadata!$B$2:$S$500,10,0)</f>
        <v/>
      </c>
      <c r="N2944" s="0" t="str">
        <f aca="false">VLOOKUP($D2944,metadata!$B$2:$S$500,11,0)</f>
        <v>Boettcherisca peregrina</v>
      </c>
      <c r="O2944" s="0" t="str">
        <f aca="false">VLOOKUP($D2944,metadata!$B$2:$S$500,12,0)</f>
        <v/>
      </c>
      <c r="P2944" s="0" t="str">
        <f aca="false">VLOOKUP($D2944,metadata!$B$2:$S$500,13,0)</f>
        <v>Tokunoshima</v>
      </c>
      <c r="Q2944" s="0" t="n">
        <f aca="false">VLOOKUP($D2944,metadata!$B$2:$S$500,14,0)</f>
        <v>27.82</v>
      </c>
      <c r="R2944" s="0" t="n">
        <f aca="false">VLOOKUP($D2944,metadata!$B$2:$S$500,15,0)</f>
        <v>128.932222</v>
      </c>
      <c r="S2944" s="0" t="str">
        <f aca="false">VLOOKUP($D2944,metadata!$B$2:$S$500,16,0)</f>
        <v/>
      </c>
      <c r="T2944" s="0" t="str">
        <f aca="false">VLOOKUP($D2944,metadata!$B$2:$S$500,17,0)</f>
        <v/>
      </c>
      <c r="U2944" s="0" t="str">
        <f aca="false">VLOOKUP($D2944,metadata!$B$2:$S$500,18,0)</f>
        <v/>
      </c>
      <c r="V2944" s="0" t="n">
        <f aca="false">VLOOKUP($D2944,metadata!$B$2:$Z$500,19,0)</f>
        <v>100</v>
      </c>
      <c r="W2944" s="0" t="str">
        <f aca="false">VLOOKUP($D2944,metadata!$B$2:$Z$500,20,0)</f>
        <v>global average</v>
      </c>
      <c r="X2944" s="0" t="str">
        <f aca="false">VLOOKUP($D2944,metadata!$B$2:$Z$500,21,0)</f>
        <v/>
      </c>
      <c r="Y2944" s="0" t="n">
        <f aca="false">VLOOKUP($D2944,metadata!$B$2:$Z$500,22,0)</f>
        <v>64</v>
      </c>
      <c r="Z2944" s="0" t="str">
        <f aca="false">VLOOKUP($D2944,metadata!$B$2:$Z$500,23,0)</f>
        <v/>
      </c>
      <c r="AA2944" s="0" t="str">
        <f aca="false">VLOOKUP($D2944,metadata!$B$2:$Z$500,24,0)</f>
        <v/>
      </c>
      <c r="AB2944" s="0" t="str">
        <f aca="false">VLOOKUP($D2944,metadata!$B$2:$Z$500,25,0)</f>
        <v/>
      </c>
      <c r="AC2944" s="0" t="n">
        <v>13.9924717691342</v>
      </c>
      <c r="AD2944" s="0" t="n">
        <v>0</v>
      </c>
      <c r="AF2944" s="0" t="n">
        <f aca="false">IF(AE2944="",V2944,AE2944)</f>
        <v>100</v>
      </c>
      <c r="AG2944" s="0" t="n">
        <v>14</v>
      </c>
      <c r="AH2944" s="0" t="n">
        <v>1989</v>
      </c>
      <c r="AI2944" s="0" t="s">
        <v>37</v>
      </c>
      <c r="AJ2944" s="0" t="s">
        <v>38</v>
      </c>
    </row>
    <row r="2945" customFormat="false" ht="13.8" hidden="true" customHeight="false" outlineLevel="0" collapsed="false">
      <c r="C2945" s="0" t="n">
        <v>2955</v>
      </c>
      <c r="D2945" s="3" t="str">
        <f aca="false">VLOOKUP(C2945,$A$1:$B$500,2)</f>
        <v>64-Tokunoshima</v>
      </c>
      <c r="E2945" s="0" t="str">
        <f aca="false">VLOOKUP($D2945,metadata!$B$2:$S$500,2,0)</f>
        <v/>
      </c>
      <c r="F2945" s="0" t="str">
        <f aca="false">VLOOKUP($D2945,metadata!$B$2:$S$500,3,0)</f>
        <v>GEOGRAPHIC-VARIATION IN THE INCIDENCE OF PUPAL DIAPAUSE IN ASIAN AND OCEANIAN SPECIES OF THE FLESH FLY BOETTCHERISCA (DIPTERA, SARCOPHAGIDAE)</v>
      </c>
      <c r="G2945" s="0" t="str">
        <f aca="false">VLOOKUP($D2945,metadata!$B$2:$S$500,4,0)</f>
        <v>10.1111/j.1365-3032.1989.tb01096.x</v>
      </c>
      <c r="H2945" s="0" t="str">
        <f aca="false">VLOOKUP($D2945,metadata!$B$2:$S$500,5,0)</f>
        <v>y</v>
      </c>
      <c r="I2945" s="0" t="str">
        <f aca="false">VLOOKUP($D2945,metadata!$B$2:$S$500,6,0)</f>
        <v>a</v>
      </c>
      <c r="J2945" s="0" t="str">
        <f aca="false">VLOOKUP($D2945,metadata!$B$2:$S$500,7,0)</f>
        <v>i</v>
      </c>
      <c r="K2945" s="0" t="n">
        <f aca="false">VLOOKUP($D2945,metadata!$B$2:$S$500,8,0)</f>
        <v>4</v>
      </c>
      <c r="L2945" s="0" t="n">
        <f aca="false">VLOOKUP($D2945,metadata!$B$2:$S$500,9,0)</f>
        <v>6</v>
      </c>
      <c r="M2945" s="0" t="str">
        <f aca="false">VLOOKUP($D2945,metadata!$B$2:$S$500,10,0)</f>
        <v/>
      </c>
      <c r="N2945" s="0" t="str">
        <f aca="false">VLOOKUP($D2945,metadata!$B$2:$S$500,11,0)</f>
        <v>Boettcherisca peregrina</v>
      </c>
      <c r="O2945" s="0" t="str">
        <f aca="false">VLOOKUP($D2945,metadata!$B$2:$S$500,12,0)</f>
        <v/>
      </c>
      <c r="P2945" s="0" t="str">
        <f aca="false">VLOOKUP($D2945,metadata!$B$2:$S$500,13,0)</f>
        <v>Tokunoshima</v>
      </c>
      <c r="Q2945" s="0" t="n">
        <f aca="false">VLOOKUP($D2945,metadata!$B$2:$S$500,14,0)</f>
        <v>27.82</v>
      </c>
      <c r="R2945" s="0" t="n">
        <f aca="false">VLOOKUP($D2945,metadata!$B$2:$S$500,15,0)</f>
        <v>128.932222</v>
      </c>
      <c r="S2945" s="0" t="str">
        <f aca="false">VLOOKUP($D2945,metadata!$B$2:$S$500,16,0)</f>
        <v/>
      </c>
      <c r="T2945" s="0" t="str">
        <f aca="false">VLOOKUP($D2945,metadata!$B$2:$S$500,17,0)</f>
        <v/>
      </c>
      <c r="U2945" s="0" t="str">
        <f aca="false">VLOOKUP($D2945,metadata!$B$2:$S$500,18,0)</f>
        <v/>
      </c>
      <c r="V2945" s="0" t="n">
        <f aca="false">VLOOKUP($D2945,metadata!$B$2:$Z$500,19,0)</f>
        <v>100</v>
      </c>
      <c r="W2945" s="0" t="str">
        <f aca="false">VLOOKUP($D2945,metadata!$B$2:$Z$500,20,0)</f>
        <v>global average</v>
      </c>
      <c r="X2945" s="0" t="str">
        <f aca="false">VLOOKUP($D2945,metadata!$B$2:$Z$500,21,0)</f>
        <v/>
      </c>
      <c r="Y2945" s="0" t="n">
        <f aca="false">VLOOKUP($D2945,metadata!$B$2:$Z$500,22,0)</f>
        <v>64</v>
      </c>
      <c r="Z2945" s="0" t="str">
        <f aca="false">VLOOKUP($D2945,metadata!$B$2:$Z$500,23,0)</f>
        <v/>
      </c>
      <c r="AA2945" s="0" t="str">
        <f aca="false">VLOOKUP($D2945,metadata!$B$2:$Z$500,24,0)</f>
        <v/>
      </c>
      <c r="AB2945" s="0" t="str">
        <f aca="false">VLOOKUP($D2945,metadata!$B$2:$Z$500,25,0)</f>
        <v/>
      </c>
      <c r="AC2945" s="0" t="n">
        <v>12.998308875675</v>
      </c>
      <c r="AD2945" s="0" t="n">
        <v>4.34782608695651</v>
      </c>
      <c r="AF2945" s="0" t="n">
        <f aca="false">IF(AE2945="",V2945,AE2945)</f>
        <v>100</v>
      </c>
      <c r="AG2945" s="0" t="n">
        <v>13</v>
      </c>
      <c r="AH2945" s="0" t="n">
        <v>1989</v>
      </c>
      <c r="AI2945" s="0" t="s">
        <v>37</v>
      </c>
      <c r="AJ2945" s="0" t="s">
        <v>38</v>
      </c>
    </row>
    <row r="2946" customFormat="false" ht="13.8" hidden="true" customHeight="false" outlineLevel="0" collapsed="false">
      <c r="C2946" s="0" t="n">
        <v>2956</v>
      </c>
      <c r="D2946" s="3" t="str">
        <f aca="false">VLOOKUP(C2946,$A$1:$B$500,2)</f>
        <v>64-Tokunoshima</v>
      </c>
      <c r="E2946" s="0" t="str">
        <f aca="false">VLOOKUP($D2946,metadata!$B$2:$S$500,2,0)</f>
        <v/>
      </c>
      <c r="F2946" s="0" t="str">
        <f aca="false">VLOOKUP($D2946,metadata!$B$2:$S$500,3,0)</f>
        <v>GEOGRAPHIC-VARIATION IN THE INCIDENCE OF PUPAL DIAPAUSE IN ASIAN AND OCEANIAN SPECIES OF THE FLESH FLY BOETTCHERISCA (DIPTERA, SARCOPHAGIDAE)</v>
      </c>
      <c r="G2946" s="0" t="str">
        <f aca="false">VLOOKUP($D2946,metadata!$B$2:$S$500,4,0)</f>
        <v>10.1111/j.1365-3032.1989.tb01096.x</v>
      </c>
      <c r="H2946" s="0" t="str">
        <f aca="false">VLOOKUP($D2946,metadata!$B$2:$S$500,5,0)</f>
        <v>y</v>
      </c>
      <c r="I2946" s="0" t="str">
        <f aca="false">VLOOKUP($D2946,metadata!$B$2:$S$500,6,0)</f>
        <v>a</v>
      </c>
      <c r="J2946" s="0" t="str">
        <f aca="false">VLOOKUP($D2946,metadata!$B$2:$S$500,7,0)</f>
        <v>i</v>
      </c>
      <c r="K2946" s="0" t="n">
        <f aca="false">VLOOKUP($D2946,metadata!$B$2:$S$500,8,0)</f>
        <v>4</v>
      </c>
      <c r="L2946" s="0" t="n">
        <f aca="false">VLOOKUP($D2946,metadata!$B$2:$S$500,9,0)</f>
        <v>6</v>
      </c>
      <c r="M2946" s="0" t="str">
        <f aca="false">VLOOKUP($D2946,metadata!$B$2:$S$500,10,0)</f>
        <v/>
      </c>
      <c r="N2946" s="0" t="str">
        <f aca="false">VLOOKUP($D2946,metadata!$B$2:$S$500,11,0)</f>
        <v>Boettcherisca peregrina</v>
      </c>
      <c r="O2946" s="0" t="str">
        <f aca="false">VLOOKUP($D2946,metadata!$B$2:$S$500,12,0)</f>
        <v/>
      </c>
      <c r="P2946" s="0" t="str">
        <f aca="false">VLOOKUP($D2946,metadata!$B$2:$S$500,13,0)</f>
        <v>Tokunoshima</v>
      </c>
      <c r="Q2946" s="0" t="n">
        <f aca="false">VLOOKUP($D2946,metadata!$B$2:$S$500,14,0)</f>
        <v>27.82</v>
      </c>
      <c r="R2946" s="0" t="n">
        <f aca="false">VLOOKUP($D2946,metadata!$B$2:$S$500,15,0)</f>
        <v>128.932222</v>
      </c>
      <c r="S2946" s="0" t="str">
        <f aca="false">VLOOKUP($D2946,metadata!$B$2:$S$500,16,0)</f>
        <v/>
      </c>
      <c r="T2946" s="0" t="str">
        <f aca="false">VLOOKUP($D2946,metadata!$B$2:$S$500,17,0)</f>
        <v/>
      </c>
      <c r="U2946" s="0" t="str">
        <f aca="false">VLOOKUP($D2946,metadata!$B$2:$S$500,18,0)</f>
        <v/>
      </c>
      <c r="V2946" s="0" t="n">
        <f aca="false">VLOOKUP($D2946,metadata!$B$2:$Z$500,19,0)</f>
        <v>100</v>
      </c>
      <c r="W2946" s="0" t="str">
        <f aca="false">VLOOKUP($D2946,metadata!$B$2:$Z$500,20,0)</f>
        <v>global average</v>
      </c>
      <c r="X2946" s="0" t="str">
        <f aca="false">VLOOKUP($D2946,metadata!$B$2:$Z$500,21,0)</f>
        <v/>
      </c>
      <c r="Y2946" s="0" t="n">
        <f aca="false">VLOOKUP($D2946,metadata!$B$2:$Z$500,22,0)</f>
        <v>64</v>
      </c>
      <c r="Z2946" s="0" t="str">
        <f aca="false">VLOOKUP($D2946,metadata!$B$2:$Z$500,23,0)</f>
        <v/>
      </c>
      <c r="AA2946" s="0" t="str">
        <f aca="false">VLOOKUP($D2946,metadata!$B$2:$Z$500,24,0)</f>
        <v/>
      </c>
      <c r="AB2946" s="0" t="str">
        <f aca="false">VLOOKUP($D2946,metadata!$B$2:$Z$500,25,0)</f>
        <v/>
      </c>
      <c r="AC2946" s="0" t="n">
        <v>11.9593138300246</v>
      </c>
      <c r="AD2946" s="0" t="n">
        <v>55.3359683794466</v>
      </c>
      <c r="AF2946" s="0" t="n">
        <f aca="false">IF(AE2946="",V2946,AE2946)</f>
        <v>100</v>
      </c>
      <c r="AG2946" s="0" t="n">
        <v>12</v>
      </c>
      <c r="AH2946" s="0" t="n">
        <v>1989</v>
      </c>
      <c r="AI2946" s="0" t="s">
        <v>37</v>
      </c>
      <c r="AJ2946" s="0" t="s">
        <v>38</v>
      </c>
    </row>
    <row r="2947" customFormat="false" ht="13.8" hidden="true" customHeight="false" outlineLevel="0" collapsed="false">
      <c r="C2947" s="0" t="n">
        <v>2957</v>
      </c>
      <c r="D2947" s="3" t="str">
        <f aca="false">VLOOKUP(C2947,$A$1:$B$500,2)</f>
        <v>64-Tokunoshima</v>
      </c>
      <c r="E2947" s="0" t="str">
        <f aca="false">VLOOKUP($D2947,metadata!$B$2:$S$500,2,0)</f>
        <v/>
      </c>
      <c r="F2947" s="0" t="str">
        <f aca="false">VLOOKUP($D2947,metadata!$B$2:$S$500,3,0)</f>
        <v>GEOGRAPHIC-VARIATION IN THE INCIDENCE OF PUPAL DIAPAUSE IN ASIAN AND OCEANIAN SPECIES OF THE FLESH FLY BOETTCHERISCA (DIPTERA, SARCOPHAGIDAE)</v>
      </c>
      <c r="G2947" s="0" t="str">
        <f aca="false">VLOOKUP($D2947,metadata!$B$2:$S$500,4,0)</f>
        <v>10.1111/j.1365-3032.1989.tb01096.x</v>
      </c>
      <c r="H2947" s="0" t="str">
        <f aca="false">VLOOKUP($D2947,metadata!$B$2:$S$500,5,0)</f>
        <v>y</v>
      </c>
      <c r="I2947" s="0" t="str">
        <f aca="false">VLOOKUP($D2947,metadata!$B$2:$S$500,6,0)</f>
        <v>a</v>
      </c>
      <c r="J2947" s="0" t="str">
        <f aca="false">VLOOKUP($D2947,metadata!$B$2:$S$500,7,0)</f>
        <v>i</v>
      </c>
      <c r="K2947" s="0" t="n">
        <f aca="false">VLOOKUP($D2947,metadata!$B$2:$S$500,8,0)</f>
        <v>4</v>
      </c>
      <c r="L2947" s="0" t="n">
        <f aca="false">VLOOKUP($D2947,metadata!$B$2:$S$500,9,0)</f>
        <v>6</v>
      </c>
      <c r="M2947" s="0" t="str">
        <f aca="false">VLOOKUP($D2947,metadata!$B$2:$S$500,10,0)</f>
        <v/>
      </c>
      <c r="N2947" s="0" t="str">
        <f aca="false">VLOOKUP($D2947,metadata!$B$2:$S$500,11,0)</f>
        <v>Boettcherisca peregrina</v>
      </c>
      <c r="O2947" s="0" t="str">
        <f aca="false">VLOOKUP($D2947,metadata!$B$2:$S$500,12,0)</f>
        <v/>
      </c>
      <c r="P2947" s="0" t="str">
        <f aca="false">VLOOKUP($D2947,metadata!$B$2:$S$500,13,0)</f>
        <v>Tokunoshima</v>
      </c>
      <c r="Q2947" s="0" t="n">
        <f aca="false">VLOOKUP($D2947,metadata!$B$2:$S$500,14,0)</f>
        <v>27.82</v>
      </c>
      <c r="R2947" s="0" t="n">
        <f aca="false">VLOOKUP($D2947,metadata!$B$2:$S$500,15,0)</f>
        <v>128.932222</v>
      </c>
      <c r="S2947" s="0" t="str">
        <f aca="false">VLOOKUP($D2947,metadata!$B$2:$S$500,16,0)</f>
        <v/>
      </c>
      <c r="T2947" s="0" t="str">
        <f aca="false">VLOOKUP($D2947,metadata!$B$2:$S$500,17,0)</f>
        <v/>
      </c>
      <c r="U2947" s="0" t="str">
        <f aca="false">VLOOKUP($D2947,metadata!$B$2:$S$500,18,0)</f>
        <v/>
      </c>
      <c r="V2947" s="0" t="n">
        <f aca="false">VLOOKUP($D2947,metadata!$B$2:$Z$500,19,0)</f>
        <v>100</v>
      </c>
      <c r="W2947" s="0" t="str">
        <f aca="false">VLOOKUP($D2947,metadata!$B$2:$Z$500,20,0)</f>
        <v>global average</v>
      </c>
      <c r="X2947" s="0" t="str">
        <f aca="false">VLOOKUP($D2947,metadata!$B$2:$Z$500,21,0)</f>
        <v/>
      </c>
      <c r="Y2947" s="0" t="n">
        <f aca="false">VLOOKUP($D2947,metadata!$B$2:$Z$500,22,0)</f>
        <v>64</v>
      </c>
      <c r="Z2947" s="0" t="str">
        <f aca="false">VLOOKUP($D2947,metadata!$B$2:$Z$500,23,0)</f>
        <v/>
      </c>
      <c r="AA2947" s="0" t="str">
        <f aca="false">VLOOKUP($D2947,metadata!$B$2:$Z$500,24,0)</f>
        <v/>
      </c>
      <c r="AB2947" s="0" t="str">
        <f aca="false">VLOOKUP($D2947,metadata!$B$2:$Z$500,25,0)</f>
        <v/>
      </c>
      <c r="AC2947" s="0" t="n">
        <v>10.9126814487133</v>
      </c>
      <c r="AD2947" s="0" t="n">
        <v>82.4110671936759</v>
      </c>
      <c r="AF2947" s="0" t="n">
        <f aca="false">IF(AE2947="",V2947,AE2947)</f>
        <v>100</v>
      </c>
      <c r="AG2947" s="0" t="n">
        <v>11</v>
      </c>
      <c r="AH2947" s="0" t="n">
        <v>1989</v>
      </c>
      <c r="AI2947" s="0" t="s">
        <v>37</v>
      </c>
      <c r="AJ2947" s="0" t="s">
        <v>38</v>
      </c>
    </row>
    <row r="2948" customFormat="false" ht="13.8" hidden="true" customHeight="false" outlineLevel="0" collapsed="false">
      <c r="C2948" s="0" t="n">
        <v>2958</v>
      </c>
      <c r="D2948" s="3" t="str">
        <f aca="false">VLOOKUP(C2948,$A$1:$B$500,2)</f>
        <v>64-Tokunoshima</v>
      </c>
      <c r="E2948" s="0" t="str">
        <f aca="false">VLOOKUP($D2948,metadata!$B$2:$S$500,2,0)</f>
        <v/>
      </c>
      <c r="F2948" s="0" t="str">
        <f aca="false">VLOOKUP($D2948,metadata!$B$2:$S$500,3,0)</f>
        <v>GEOGRAPHIC-VARIATION IN THE INCIDENCE OF PUPAL DIAPAUSE IN ASIAN AND OCEANIAN SPECIES OF THE FLESH FLY BOETTCHERISCA (DIPTERA, SARCOPHAGIDAE)</v>
      </c>
      <c r="G2948" s="0" t="str">
        <f aca="false">VLOOKUP($D2948,metadata!$B$2:$S$500,4,0)</f>
        <v>10.1111/j.1365-3032.1989.tb01096.x</v>
      </c>
      <c r="H2948" s="0" t="str">
        <f aca="false">VLOOKUP($D2948,metadata!$B$2:$S$500,5,0)</f>
        <v>y</v>
      </c>
      <c r="I2948" s="0" t="str">
        <f aca="false">VLOOKUP($D2948,metadata!$B$2:$S$500,6,0)</f>
        <v>a</v>
      </c>
      <c r="J2948" s="0" t="str">
        <f aca="false">VLOOKUP($D2948,metadata!$B$2:$S$500,7,0)</f>
        <v>i</v>
      </c>
      <c r="K2948" s="0" t="n">
        <f aca="false">VLOOKUP($D2948,metadata!$B$2:$S$500,8,0)</f>
        <v>4</v>
      </c>
      <c r="L2948" s="0" t="n">
        <f aca="false">VLOOKUP($D2948,metadata!$B$2:$S$500,9,0)</f>
        <v>6</v>
      </c>
      <c r="M2948" s="0" t="str">
        <f aca="false">VLOOKUP($D2948,metadata!$B$2:$S$500,10,0)</f>
        <v/>
      </c>
      <c r="N2948" s="0" t="str">
        <f aca="false">VLOOKUP($D2948,metadata!$B$2:$S$500,11,0)</f>
        <v>Boettcherisca peregrina</v>
      </c>
      <c r="O2948" s="0" t="str">
        <f aca="false">VLOOKUP($D2948,metadata!$B$2:$S$500,12,0)</f>
        <v/>
      </c>
      <c r="P2948" s="0" t="str">
        <f aca="false">VLOOKUP($D2948,metadata!$B$2:$S$500,13,0)</f>
        <v>Tokunoshima</v>
      </c>
      <c r="Q2948" s="0" t="n">
        <f aca="false">VLOOKUP($D2948,metadata!$B$2:$S$500,14,0)</f>
        <v>27.82</v>
      </c>
      <c r="R2948" s="0" t="n">
        <f aca="false">VLOOKUP($D2948,metadata!$B$2:$S$500,15,0)</f>
        <v>128.932222</v>
      </c>
      <c r="S2948" s="0" t="str">
        <f aca="false">VLOOKUP($D2948,metadata!$B$2:$S$500,16,0)</f>
        <v/>
      </c>
      <c r="T2948" s="0" t="str">
        <f aca="false">VLOOKUP($D2948,metadata!$B$2:$S$500,17,0)</f>
        <v/>
      </c>
      <c r="U2948" s="0" t="str">
        <f aca="false">VLOOKUP($D2948,metadata!$B$2:$S$500,18,0)</f>
        <v/>
      </c>
      <c r="V2948" s="0" t="n">
        <f aca="false">VLOOKUP($D2948,metadata!$B$2:$Z$500,19,0)</f>
        <v>100</v>
      </c>
      <c r="W2948" s="0" t="str">
        <f aca="false">VLOOKUP($D2948,metadata!$B$2:$Z$500,20,0)</f>
        <v>global average</v>
      </c>
      <c r="X2948" s="0" t="str">
        <f aca="false">VLOOKUP($D2948,metadata!$B$2:$Z$500,21,0)</f>
        <v/>
      </c>
      <c r="Y2948" s="0" t="n">
        <f aca="false">VLOOKUP($D2948,metadata!$B$2:$Z$500,22,0)</f>
        <v>64</v>
      </c>
      <c r="Z2948" s="0" t="str">
        <f aca="false">VLOOKUP($D2948,metadata!$B$2:$Z$500,23,0)</f>
        <v/>
      </c>
      <c r="AA2948" s="0" t="str">
        <f aca="false">VLOOKUP($D2948,metadata!$B$2:$Z$500,24,0)</f>
        <v/>
      </c>
      <c r="AB2948" s="0" t="str">
        <f aca="false">VLOOKUP($D2948,metadata!$B$2:$Z$500,25,0)</f>
        <v/>
      </c>
      <c r="AC2948" s="0" t="n">
        <v>9.90812384386112</v>
      </c>
      <c r="AD2948" s="0" t="n">
        <v>90.3162055335968</v>
      </c>
      <c r="AF2948" s="0" t="n">
        <f aca="false">IF(AE2948="",V2948,AE2948)</f>
        <v>100</v>
      </c>
      <c r="AG2948" s="0" t="n">
        <v>10</v>
      </c>
      <c r="AH2948" s="0" t="n">
        <v>1989</v>
      </c>
      <c r="AI2948" s="0" t="s">
        <v>37</v>
      </c>
      <c r="AJ2948" s="0" t="s">
        <v>38</v>
      </c>
    </row>
    <row r="2949" customFormat="false" ht="13.8" hidden="true" customHeight="false" outlineLevel="0" collapsed="false">
      <c r="C2949" s="0" t="n">
        <v>2959</v>
      </c>
      <c r="D2949" s="3" t="str">
        <f aca="false">VLOOKUP(C2949,$A$1:$B$500,2)</f>
        <v>64-Tokunoshima</v>
      </c>
      <c r="E2949" s="0" t="str">
        <f aca="false">VLOOKUP($D2949,metadata!$B$2:$S$500,2,0)</f>
        <v/>
      </c>
      <c r="F2949" s="0" t="str">
        <f aca="false">VLOOKUP($D2949,metadata!$B$2:$S$500,3,0)</f>
        <v>GEOGRAPHIC-VARIATION IN THE INCIDENCE OF PUPAL DIAPAUSE IN ASIAN AND OCEANIAN SPECIES OF THE FLESH FLY BOETTCHERISCA (DIPTERA, SARCOPHAGIDAE)</v>
      </c>
      <c r="G2949" s="0" t="str">
        <f aca="false">VLOOKUP($D2949,metadata!$B$2:$S$500,4,0)</f>
        <v>10.1111/j.1365-3032.1989.tb01096.x</v>
      </c>
      <c r="H2949" s="0" t="str">
        <f aca="false">VLOOKUP($D2949,metadata!$B$2:$S$500,5,0)</f>
        <v>y</v>
      </c>
      <c r="I2949" s="0" t="str">
        <f aca="false">VLOOKUP($D2949,metadata!$B$2:$S$500,6,0)</f>
        <v>a</v>
      </c>
      <c r="J2949" s="0" t="str">
        <f aca="false">VLOOKUP($D2949,metadata!$B$2:$S$500,7,0)</f>
        <v>i</v>
      </c>
      <c r="K2949" s="0" t="n">
        <f aca="false">VLOOKUP($D2949,metadata!$B$2:$S$500,8,0)</f>
        <v>4</v>
      </c>
      <c r="L2949" s="0" t="n">
        <f aca="false">VLOOKUP($D2949,metadata!$B$2:$S$500,9,0)</f>
        <v>6</v>
      </c>
      <c r="M2949" s="0" t="str">
        <f aca="false">VLOOKUP($D2949,metadata!$B$2:$S$500,10,0)</f>
        <v/>
      </c>
      <c r="N2949" s="0" t="str">
        <f aca="false">VLOOKUP($D2949,metadata!$B$2:$S$500,11,0)</f>
        <v>Boettcherisca peregrina</v>
      </c>
      <c r="O2949" s="0" t="str">
        <f aca="false">VLOOKUP($D2949,metadata!$B$2:$S$500,12,0)</f>
        <v/>
      </c>
      <c r="P2949" s="0" t="str">
        <f aca="false">VLOOKUP($D2949,metadata!$B$2:$S$500,13,0)</f>
        <v>Tokunoshima</v>
      </c>
      <c r="Q2949" s="0" t="n">
        <f aca="false">VLOOKUP($D2949,metadata!$B$2:$S$500,14,0)</f>
        <v>27.82</v>
      </c>
      <c r="R2949" s="0" t="n">
        <f aca="false">VLOOKUP($D2949,metadata!$B$2:$S$500,15,0)</f>
        <v>128.932222</v>
      </c>
      <c r="S2949" s="0" t="str">
        <f aca="false">VLOOKUP($D2949,metadata!$B$2:$S$500,16,0)</f>
        <v/>
      </c>
      <c r="T2949" s="0" t="str">
        <f aca="false">VLOOKUP($D2949,metadata!$B$2:$S$500,17,0)</f>
        <v/>
      </c>
      <c r="U2949" s="0" t="str">
        <f aca="false">VLOOKUP($D2949,metadata!$B$2:$S$500,18,0)</f>
        <v/>
      </c>
      <c r="V2949" s="0" t="n">
        <f aca="false">VLOOKUP($D2949,metadata!$B$2:$Z$500,19,0)</f>
        <v>100</v>
      </c>
      <c r="W2949" s="0" t="str">
        <f aca="false">VLOOKUP($D2949,metadata!$B$2:$Z$500,20,0)</f>
        <v>global average</v>
      </c>
      <c r="X2949" s="0" t="str">
        <f aca="false">VLOOKUP($D2949,metadata!$B$2:$Z$500,21,0)</f>
        <v/>
      </c>
      <c r="Y2949" s="0" t="n">
        <f aca="false">VLOOKUP($D2949,metadata!$B$2:$Z$500,22,0)</f>
        <v>64</v>
      </c>
      <c r="Z2949" s="0" t="str">
        <f aca="false">VLOOKUP($D2949,metadata!$B$2:$Z$500,23,0)</f>
        <v/>
      </c>
      <c r="AA2949" s="0" t="str">
        <f aca="false">VLOOKUP($D2949,metadata!$B$2:$Z$500,24,0)</f>
        <v/>
      </c>
      <c r="AB2949" s="0" t="str">
        <f aca="false">VLOOKUP($D2949,metadata!$B$2:$Z$500,25,0)</f>
        <v/>
      </c>
      <c r="AC2949" s="0" t="n">
        <v>8.92423663838207</v>
      </c>
      <c r="AD2949" s="0" t="n">
        <v>92.292490118577</v>
      </c>
      <c r="AF2949" s="0" t="n">
        <f aca="false">IF(AE2949="",V2949,AE2949)</f>
        <v>100</v>
      </c>
      <c r="AG2949" s="0" t="n">
        <v>9</v>
      </c>
      <c r="AH2949" s="0" t="n">
        <v>1989</v>
      </c>
      <c r="AI2949" s="0" t="s">
        <v>37</v>
      </c>
      <c r="AJ2949" s="0" t="s">
        <v>38</v>
      </c>
    </row>
    <row r="2950" customFormat="false" ht="13.8" hidden="true" customHeight="false" outlineLevel="0" collapsed="false">
      <c r="C2950" s="0" t="n">
        <v>2960</v>
      </c>
      <c r="D2950" s="3" t="str">
        <f aca="false">VLOOKUP(C2950,$A$1:$B$500,2)</f>
        <v>65-grandbeachlake</v>
      </c>
      <c r="E2950" s="0" t="str">
        <f aca="false">VLOOKUP($D2950,metadata!$B$2:$S$500,2,0)</f>
        <v>NECHOLS, JR; TAUBER, MJ; TAUBER, CA</v>
      </c>
      <c r="F2950" s="0" t="str">
        <f aca="false">VLOOKUP($D2950,metadata!$B$2:$S$500,3,0)</f>
        <v>GEOGRAPHICAL VARIABILITY IN ECOPHYSIOLOGICAL TRAITS CONTROLLING DORMANCY IN CHRYSOPA-OCULATA (NEUROPTERA, CHRYSOPIDAE)</v>
      </c>
      <c r="G2950" s="0" t="str">
        <f aca="false">VLOOKUP($D2950,metadata!$B$2:$S$500,4,0)</f>
        <v>10.1016/0022-1910(87)90131-4</v>
      </c>
      <c r="H2950" s="0" t="str">
        <f aca="false">VLOOKUP($D2950,metadata!$B$2:$S$500,5,0)</f>
        <v>y</v>
      </c>
      <c r="I2950" s="0" t="str">
        <f aca="false">VLOOKUP($D2950,metadata!$B$2:$S$500,6,0)</f>
        <v>a</v>
      </c>
      <c r="J2950" s="0" t="str">
        <f aca="false">VLOOKUP($D2950,metadata!$B$2:$S$500,7,0)</f>
        <v>i</v>
      </c>
      <c r="K2950" s="0" t="n">
        <f aca="false">VLOOKUP($D2950,metadata!$B$2:$S$500,8,0)</f>
        <v>10</v>
      </c>
      <c r="L2950" s="0" t="n">
        <f aca="false">VLOOKUP($D2950,metadata!$B$2:$S$500,9,0)</f>
        <v>4</v>
      </c>
      <c r="M2950" s="0" t="str">
        <f aca="false">VLOOKUP($D2950,metadata!$B$2:$S$500,10,0)</f>
        <v/>
      </c>
      <c r="N2950" s="0" t="str">
        <f aca="false">VLOOKUP($D2950,metadata!$B$2:$S$500,11,0)</f>
        <v>chrysopa oculata</v>
      </c>
      <c r="O2950" s="0" t="str">
        <f aca="false">VLOOKUP($D2950,metadata!$B$2:$S$500,12,0)</f>
        <v>neuroptera</v>
      </c>
      <c r="P2950" s="0" t="str">
        <f aca="false">VLOOKUP($D2950,metadata!$B$2:$S$500,13,0)</f>
        <v>grandbeachlake</v>
      </c>
      <c r="Q2950" s="0" t="str">
        <f aca="false">VLOOKUP($D2950,metadata!$B$2:$S$500,14,0)</f>
        <v>50.554167,</v>
      </c>
      <c r="R2950" s="0" t="n">
        <f aca="false">VLOOKUP($D2950,metadata!$B$2:$S$500,15,0)</f>
        <v>-96.633333</v>
      </c>
      <c r="S2950" s="0" t="str">
        <f aca="false">VLOOKUP($D2950,metadata!$B$2:$S$500,16,0)</f>
        <v/>
      </c>
      <c r="T2950" s="0" t="n">
        <f aca="false">VLOOKUP($D2950,metadata!$B$2:$S$500,17,0)</f>
        <v>233</v>
      </c>
      <c r="U2950" s="0" t="str">
        <f aca="false">VLOOKUP($D2950,metadata!$B$2:$S$500,18,0)</f>
        <v/>
      </c>
      <c r="V2950" s="0" t="n">
        <f aca="false">VLOOKUP($D2950,metadata!$B$2:$Z$500,19,0)</f>
        <v>16.25</v>
      </c>
      <c r="W2950" s="0" t="str">
        <f aca="false">VLOOKUP($D2950,metadata!$B$2:$Z$500,20,0)</f>
        <v>accurate</v>
      </c>
      <c r="X2950" s="0" t="str">
        <f aca="false">VLOOKUP($D2950,metadata!$B$2:$Z$500,21,0)</f>
        <v/>
      </c>
      <c r="Y2950" s="0" t="str">
        <f aca="false">VLOOKUP($D2950,metadata!$B$2:$Z$500,22,0)</f>
        <v>t65</v>
      </c>
      <c r="Z2950" s="0" t="str">
        <f aca="false">VLOOKUP($D2950,metadata!$B$2:$Z$500,23,0)</f>
        <v/>
      </c>
      <c r="AA2950" s="0" t="str">
        <f aca="false">VLOOKUP($D2950,metadata!$B$2:$Z$500,24,0)</f>
        <v/>
      </c>
      <c r="AB2950" s="0" t="str">
        <f aca="false">VLOOKUP($D2950,metadata!$B$2:$Z$500,25,0)</f>
        <v/>
      </c>
      <c r="AC2950" s="0" t="n">
        <v>12</v>
      </c>
      <c r="AD2950" s="0" t="n">
        <v>100</v>
      </c>
      <c r="AE2950" s="0" t="n">
        <v>18</v>
      </c>
      <c r="AF2950" s="0" t="n">
        <f aca="false">IF(AE2950="",V2950,AE2950)</f>
        <v>18</v>
      </c>
      <c r="AG2950" s="0" t="n">
        <v>12</v>
      </c>
      <c r="AH2950" s="0" t="n">
        <v>1987</v>
      </c>
      <c r="AI2950" s="0" t="s">
        <v>37</v>
      </c>
      <c r="AJ2950" s="0" t="s">
        <v>38</v>
      </c>
    </row>
    <row r="2951" customFormat="false" ht="13.8" hidden="true" customHeight="false" outlineLevel="0" collapsed="false">
      <c r="C2951" s="0" t="n">
        <v>2961</v>
      </c>
      <c r="D2951" s="3" t="str">
        <f aca="false">VLOOKUP(C2951,$A$1:$B$500,2)</f>
        <v>65-grandbeachlake</v>
      </c>
      <c r="E2951" s="0" t="str">
        <f aca="false">VLOOKUP($D2951,metadata!$B$2:$S$500,2,0)</f>
        <v>NECHOLS, JR; TAUBER, MJ; TAUBER, CA</v>
      </c>
      <c r="F2951" s="0" t="str">
        <f aca="false">VLOOKUP($D2951,metadata!$B$2:$S$500,3,0)</f>
        <v>GEOGRAPHICAL VARIABILITY IN ECOPHYSIOLOGICAL TRAITS CONTROLLING DORMANCY IN CHRYSOPA-OCULATA (NEUROPTERA, CHRYSOPIDAE)</v>
      </c>
      <c r="G2951" s="0" t="str">
        <f aca="false">VLOOKUP($D2951,metadata!$B$2:$S$500,4,0)</f>
        <v>10.1016/0022-1910(87)90131-4</v>
      </c>
      <c r="H2951" s="0" t="str">
        <f aca="false">VLOOKUP($D2951,metadata!$B$2:$S$500,5,0)</f>
        <v>y</v>
      </c>
      <c r="I2951" s="0" t="str">
        <f aca="false">VLOOKUP($D2951,metadata!$B$2:$S$500,6,0)</f>
        <v>a</v>
      </c>
      <c r="J2951" s="0" t="str">
        <f aca="false">VLOOKUP($D2951,metadata!$B$2:$S$500,7,0)</f>
        <v>i</v>
      </c>
      <c r="K2951" s="0" t="n">
        <f aca="false">VLOOKUP($D2951,metadata!$B$2:$S$500,8,0)</f>
        <v>10</v>
      </c>
      <c r="L2951" s="0" t="n">
        <f aca="false">VLOOKUP($D2951,metadata!$B$2:$S$500,9,0)</f>
        <v>4</v>
      </c>
      <c r="M2951" s="0" t="str">
        <f aca="false">VLOOKUP($D2951,metadata!$B$2:$S$500,10,0)</f>
        <v/>
      </c>
      <c r="N2951" s="0" t="str">
        <f aca="false">VLOOKUP($D2951,metadata!$B$2:$S$500,11,0)</f>
        <v>chrysopa oculata</v>
      </c>
      <c r="O2951" s="0" t="str">
        <f aca="false">VLOOKUP($D2951,metadata!$B$2:$S$500,12,0)</f>
        <v>neuroptera</v>
      </c>
      <c r="P2951" s="0" t="str">
        <f aca="false">VLOOKUP($D2951,metadata!$B$2:$S$500,13,0)</f>
        <v>grandbeachlake</v>
      </c>
      <c r="Q2951" s="0" t="str">
        <f aca="false">VLOOKUP($D2951,metadata!$B$2:$S$500,14,0)</f>
        <v>50.554167,</v>
      </c>
      <c r="R2951" s="0" t="n">
        <f aca="false">VLOOKUP($D2951,metadata!$B$2:$S$500,15,0)</f>
        <v>-96.633333</v>
      </c>
      <c r="S2951" s="0" t="str">
        <f aca="false">VLOOKUP($D2951,metadata!$B$2:$S$500,16,0)</f>
        <v/>
      </c>
      <c r="T2951" s="0" t="n">
        <f aca="false">VLOOKUP($D2951,metadata!$B$2:$S$500,17,0)</f>
        <v>233</v>
      </c>
      <c r="U2951" s="0" t="str">
        <f aca="false">VLOOKUP($D2951,metadata!$B$2:$S$500,18,0)</f>
        <v/>
      </c>
      <c r="V2951" s="0" t="n">
        <f aca="false">VLOOKUP($D2951,metadata!$B$2:$Z$500,19,0)</f>
        <v>16.25</v>
      </c>
      <c r="W2951" s="0" t="str">
        <f aca="false">VLOOKUP($D2951,metadata!$B$2:$Z$500,20,0)</f>
        <v>accurate</v>
      </c>
      <c r="X2951" s="0" t="str">
        <f aca="false">VLOOKUP($D2951,metadata!$B$2:$Z$500,21,0)</f>
        <v/>
      </c>
      <c r="Y2951" s="0" t="str">
        <f aca="false">VLOOKUP($D2951,metadata!$B$2:$Z$500,22,0)</f>
        <v>t65</v>
      </c>
      <c r="Z2951" s="0" t="str">
        <f aca="false">VLOOKUP($D2951,metadata!$B$2:$Z$500,23,0)</f>
        <v/>
      </c>
      <c r="AA2951" s="0" t="str">
        <f aca="false">VLOOKUP($D2951,metadata!$B$2:$Z$500,24,0)</f>
        <v/>
      </c>
      <c r="AB2951" s="0" t="str">
        <f aca="false">VLOOKUP($D2951,metadata!$B$2:$Z$500,25,0)</f>
        <v/>
      </c>
      <c r="AC2951" s="0" t="n">
        <v>14</v>
      </c>
      <c r="AD2951" s="0" t="n">
        <v>65</v>
      </c>
      <c r="AE2951" s="0" t="n">
        <v>11</v>
      </c>
      <c r="AF2951" s="0" t="n">
        <f aca="false">IF(AE2951="",V2951,AE2951)</f>
        <v>11</v>
      </c>
      <c r="AG2951" s="0" t="n">
        <v>14</v>
      </c>
      <c r="AH2951" s="0" t="n">
        <v>1987</v>
      </c>
      <c r="AI2951" s="0" t="s">
        <v>37</v>
      </c>
      <c r="AJ2951" s="0" t="s">
        <v>38</v>
      </c>
    </row>
    <row r="2952" customFormat="false" ht="13.8" hidden="true" customHeight="false" outlineLevel="0" collapsed="false">
      <c r="C2952" s="0" t="n">
        <v>2962</v>
      </c>
      <c r="D2952" s="3" t="str">
        <f aca="false">VLOOKUP(C2952,$A$1:$B$500,2)</f>
        <v>65-grandbeachlake</v>
      </c>
      <c r="E2952" s="0" t="str">
        <f aca="false">VLOOKUP($D2952,metadata!$B$2:$S$500,2,0)</f>
        <v>NECHOLS, JR; TAUBER, MJ; TAUBER, CA</v>
      </c>
      <c r="F2952" s="0" t="str">
        <f aca="false">VLOOKUP($D2952,metadata!$B$2:$S$500,3,0)</f>
        <v>GEOGRAPHICAL VARIABILITY IN ECOPHYSIOLOGICAL TRAITS CONTROLLING DORMANCY IN CHRYSOPA-OCULATA (NEUROPTERA, CHRYSOPIDAE)</v>
      </c>
      <c r="G2952" s="0" t="str">
        <f aca="false">VLOOKUP($D2952,metadata!$B$2:$S$500,4,0)</f>
        <v>10.1016/0022-1910(87)90131-4</v>
      </c>
      <c r="H2952" s="0" t="str">
        <f aca="false">VLOOKUP($D2952,metadata!$B$2:$S$500,5,0)</f>
        <v>y</v>
      </c>
      <c r="I2952" s="0" t="str">
        <f aca="false">VLOOKUP($D2952,metadata!$B$2:$S$500,6,0)</f>
        <v>a</v>
      </c>
      <c r="J2952" s="0" t="str">
        <f aca="false">VLOOKUP($D2952,metadata!$B$2:$S$500,7,0)</f>
        <v>i</v>
      </c>
      <c r="K2952" s="0" t="n">
        <f aca="false">VLOOKUP($D2952,metadata!$B$2:$S$500,8,0)</f>
        <v>10</v>
      </c>
      <c r="L2952" s="0" t="n">
        <f aca="false">VLOOKUP($D2952,metadata!$B$2:$S$500,9,0)</f>
        <v>4</v>
      </c>
      <c r="M2952" s="0" t="str">
        <f aca="false">VLOOKUP($D2952,metadata!$B$2:$S$500,10,0)</f>
        <v/>
      </c>
      <c r="N2952" s="0" t="str">
        <f aca="false">VLOOKUP($D2952,metadata!$B$2:$S$500,11,0)</f>
        <v>chrysopa oculata</v>
      </c>
      <c r="O2952" s="0" t="str">
        <f aca="false">VLOOKUP($D2952,metadata!$B$2:$S$500,12,0)</f>
        <v>neuroptera</v>
      </c>
      <c r="P2952" s="0" t="str">
        <f aca="false">VLOOKUP($D2952,metadata!$B$2:$S$500,13,0)</f>
        <v>grandbeachlake</v>
      </c>
      <c r="Q2952" s="0" t="str">
        <f aca="false">VLOOKUP($D2952,metadata!$B$2:$S$500,14,0)</f>
        <v>50.554167,</v>
      </c>
      <c r="R2952" s="0" t="n">
        <f aca="false">VLOOKUP($D2952,metadata!$B$2:$S$500,15,0)</f>
        <v>-96.633333</v>
      </c>
      <c r="S2952" s="0" t="str">
        <f aca="false">VLOOKUP($D2952,metadata!$B$2:$S$500,16,0)</f>
        <v/>
      </c>
      <c r="T2952" s="0" t="n">
        <f aca="false">VLOOKUP($D2952,metadata!$B$2:$S$500,17,0)</f>
        <v>233</v>
      </c>
      <c r="U2952" s="0" t="str">
        <f aca="false">VLOOKUP($D2952,metadata!$B$2:$S$500,18,0)</f>
        <v/>
      </c>
      <c r="V2952" s="0" t="n">
        <f aca="false">VLOOKUP($D2952,metadata!$B$2:$Z$500,19,0)</f>
        <v>16.25</v>
      </c>
      <c r="W2952" s="0" t="str">
        <f aca="false">VLOOKUP($D2952,metadata!$B$2:$Z$500,20,0)</f>
        <v>accurate</v>
      </c>
      <c r="X2952" s="0" t="str">
        <f aca="false">VLOOKUP($D2952,metadata!$B$2:$Z$500,21,0)</f>
        <v/>
      </c>
      <c r="Y2952" s="0" t="str">
        <f aca="false">VLOOKUP($D2952,metadata!$B$2:$Z$500,22,0)</f>
        <v>t65</v>
      </c>
      <c r="Z2952" s="0" t="str">
        <f aca="false">VLOOKUP($D2952,metadata!$B$2:$Z$500,23,0)</f>
        <v/>
      </c>
      <c r="AA2952" s="0" t="str">
        <f aca="false">VLOOKUP($D2952,metadata!$B$2:$Z$500,24,0)</f>
        <v/>
      </c>
      <c r="AB2952" s="0" t="str">
        <f aca="false">VLOOKUP($D2952,metadata!$B$2:$Z$500,25,0)</f>
        <v/>
      </c>
      <c r="AC2952" s="0" t="n">
        <v>15</v>
      </c>
      <c r="AD2952" s="0" t="n">
        <v>0</v>
      </c>
      <c r="AE2952" s="0" t="n">
        <v>18</v>
      </c>
      <c r="AF2952" s="0" t="n">
        <f aca="false">IF(AE2952="",V2952,AE2952)</f>
        <v>18</v>
      </c>
      <c r="AG2952" s="0" t="n">
        <v>15</v>
      </c>
      <c r="AH2952" s="0" t="n">
        <v>1987</v>
      </c>
      <c r="AI2952" s="0" t="s">
        <v>37</v>
      </c>
      <c r="AJ2952" s="0" t="s">
        <v>38</v>
      </c>
    </row>
    <row r="2953" customFormat="false" ht="13.8" hidden="true" customHeight="false" outlineLevel="0" collapsed="false">
      <c r="C2953" s="0" t="n">
        <v>2963</v>
      </c>
      <c r="D2953" s="3" t="str">
        <f aca="false">VLOOKUP(C2953,$A$1:$B$500,2)</f>
        <v>65-grandbeachlake</v>
      </c>
      <c r="E2953" s="0" t="str">
        <f aca="false">VLOOKUP($D2953,metadata!$B$2:$S$500,2,0)</f>
        <v>NECHOLS, JR; TAUBER, MJ; TAUBER, CA</v>
      </c>
      <c r="F2953" s="0" t="str">
        <f aca="false">VLOOKUP($D2953,metadata!$B$2:$S$500,3,0)</f>
        <v>GEOGRAPHICAL VARIABILITY IN ECOPHYSIOLOGICAL TRAITS CONTROLLING DORMANCY IN CHRYSOPA-OCULATA (NEUROPTERA, CHRYSOPIDAE)</v>
      </c>
      <c r="G2953" s="0" t="str">
        <f aca="false">VLOOKUP($D2953,metadata!$B$2:$S$500,4,0)</f>
        <v>10.1016/0022-1910(87)90131-4</v>
      </c>
      <c r="H2953" s="0" t="str">
        <f aca="false">VLOOKUP($D2953,metadata!$B$2:$S$500,5,0)</f>
        <v>y</v>
      </c>
      <c r="I2953" s="0" t="str">
        <f aca="false">VLOOKUP($D2953,metadata!$B$2:$S$500,6,0)</f>
        <v>a</v>
      </c>
      <c r="J2953" s="0" t="str">
        <f aca="false">VLOOKUP($D2953,metadata!$B$2:$S$500,7,0)</f>
        <v>i</v>
      </c>
      <c r="K2953" s="0" t="n">
        <f aca="false">VLOOKUP($D2953,metadata!$B$2:$S$500,8,0)</f>
        <v>10</v>
      </c>
      <c r="L2953" s="0" t="n">
        <f aca="false">VLOOKUP($D2953,metadata!$B$2:$S$500,9,0)</f>
        <v>4</v>
      </c>
      <c r="M2953" s="0" t="str">
        <f aca="false">VLOOKUP($D2953,metadata!$B$2:$S$500,10,0)</f>
        <v/>
      </c>
      <c r="N2953" s="0" t="str">
        <f aca="false">VLOOKUP($D2953,metadata!$B$2:$S$500,11,0)</f>
        <v>chrysopa oculata</v>
      </c>
      <c r="O2953" s="0" t="str">
        <f aca="false">VLOOKUP($D2953,metadata!$B$2:$S$500,12,0)</f>
        <v>neuroptera</v>
      </c>
      <c r="P2953" s="0" t="str">
        <f aca="false">VLOOKUP($D2953,metadata!$B$2:$S$500,13,0)</f>
        <v>grandbeachlake</v>
      </c>
      <c r="Q2953" s="0" t="str">
        <f aca="false">VLOOKUP($D2953,metadata!$B$2:$S$500,14,0)</f>
        <v>50.554167,</v>
      </c>
      <c r="R2953" s="0" t="n">
        <f aca="false">VLOOKUP($D2953,metadata!$B$2:$S$500,15,0)</f>
        <v>-96.633333</v>
      </c>
      <c r="S2953" s="0" t="str">
        <f aca="false">VLOOKUP($D2953,metadata!$B$2:$S$500,16,0)</f>
        <v/>
      </c>
      <c r="T2953" s="0" t="n">
        <f aca="false">VLOOKUP($D2953,metadata!$B$2:$S$500,17,0)</f>
        <v>233</v>
      </c>
      <c r="U2953" s="0" t="str">
        <f aca="false">VLOOKUP($D2953,metadata!$B$2:$S$500,18,0)</f>
        <v/>
      </c>
      <c r="V2953" s="0" t="n">
        <f aca="false">VLOOKUP($D2953,metadata!$B$2:$Z$500,19,0)</f>
        <v>16.25</v>
      </c>
      <c r="W2953" s="0" t="str">
        <f aca="false">VLOOKUP($D2953,metadata!$B$2:$Z$500,20,0)</f>
        <v>accurate</v>
      </c>
      <c r="X2953" s="0" t="str">
        <f aca="false">VLOOKUP($D2953,metadata!$B$2:$Z$500,21,0)</f>
        <v/>
      </c>
      <c r="Y2953" s="0" t="str">
        <f aca="false">VLOOKUP($D2953,metadata!$B$2:$Z$500,22,0)</f>
        <v>t65</v>
      </c>
      <c r="Z2953" s="0" t="str">
        <f aca="false">VLOOKUP($D2953,metadata!$B$2:$Z$500,23,0)</f>
        <v/>
      </c>
      <c r="AA2953" s="0" t="str">
        <f aca="false">VLOOKUP($D2953,metadata!$B$2:$Z$500,24,0)</f>
        <v/>
      </c>
      <c r="AB2953" s="0" t="str">
        <f aca="false">VLOOKUP($D2953,metadata!$B$2:$Z$500,25,0)</f>
        <v/>
      </c>
      <c r="AC2953" s="0" t="n">
        <v>16</v>
      </c>
      <c r="AD2953" s="0" t="n">
        <v>0</v>
      </c>
      <c r="AE2953" s="0" t="n">
        <v>18</v>
      </c>
      <c r="AF2953" s="0" t="n">
        <f aca="false">IF(AE2953="",V2953,AE2953)</f>
        <v>18</v>
      </c>
      <c r="AG2953" s="0" t="n">
        <v>16</v>
      </c>
      <c r="AH2953" s="0" t="n">
        <v>1987</v>
      </c>
      <c r="AI2953" s="0" t="s">
        <v>37</v>
      </c>
      <c r="AJ2953" s="0" t="s">
        <v>38</v>
      </c>
    </row>
    <row r="2954" customFormat="false" ht="13.8" hidden="true" customHeight="false" outlineLevel="0" collapsed="false">
      <c r="C2954" s="0" t="n">
        <v>2964</v>
      </c>
      <c r="D2954" s="3" t="str">
        <f aca="false">VLOOKUP(C2954,$A$1:$B$500,2)</f>
        <v>65-Brownstown</v>
      </c>
      <c r="E2954" s="0" t="str">
        <f aca="false">VLOOKUP($D2954,metadata!$B$2:$S$500,2,0)</f>
        <v>NECHOLS, JR; TAUBER, MJ; TAUBER, CA</v>
      </c>
      <c r="F2954" s="0" t="str">
        <f aca="false">VLOOKUP($D2954,metadata!$B$2:$S$500,3,0)</f>
        <v>GEOGRAPHICAL VARIABILITY IN ECOPHYSIOLOGICAL TRAITS CONTROLLING DORMANCY IN CHRYSOPA-OCULATA (NEUROPTERA, CHRYSOPIDAE)</v>
      </c>
      <c r="G2954" s="0" t="str">
        <f aca="false">VLOOKUP($D2954,metadata!$B$2:$S$500,4,0)</f>
        <v>10.1016/0022-1910(87)90131-4</v>
      </c>
      <c r="H2954" s="0" t="str">
        <f aca="false">VLOOKUP($D2954,metadata!$B$2:$S$500,5,0)</f>
        <v>y</v>
      </c>
      <c r="I2954" s="0" t="str">
        <f aca="false">VLOOKUP($D2954,metadata!$B$2:$S$500,6,0)</f>
        <v>a</v>
      </c>
      <c r="J2954" s="0" t="str">
        <f aca="false">VLOOKUP($D2954,metadata!$B$2:$S$500,7,0)</f>
        <v>i</v>
      </c>
      <c r="K2954" s="0" t="n">
        <f aca="false">VLOOKUP($D2954,metadata!$B$2:$S$500,8,0)</f>
        <v>10</v>
      </c>
      <c r="L2954" s="0" t="n">
        <f aca="false">VLOOKUP($D2954,metadata!$B$2:$S$500,9,0)</f>
        <v>5</v>
      </c>
      <c r="M2954" s="0" t="str">
        <f aca="false">VLOOKUP($D2954,metadata!$B$2:$S$500,10,0)</f>
        <v/>
      </c>
      <c r="N2954" s="0" t="str">
        <f aca="false">VLOOKUP($D2954,metadata!$B$2:$S$500,11,0)</f>
        <v>chrysopa oculata</v>
      </c>
      <c r="O2954" s="0" t="str">
        <f aca="false">VLOOKUP($D2954,metadata!$B$2:$S$500,12,0)</f>
        <v>neuroptera</v>
      </c>
      <c r="P2954" s="0" t="str">
        <f aca="false">VLOOKUP($D2954,metadata!$B$2:$S$500,13,0)</f>
        <v>Brownstown</v>
      </c>
      <c r="Q2954" s="0" t="n">
        <f aca="false">VLOOKUP($D2954,metadata!$B$2:$S$500,14,0)</f>
        <v>46.404167</v>
      </c>
      <c r="R2954" s="0" t="n">
        <f aca="false">VLOOKUP($D2954,metadata!$B$2:$S$500,15,0)</f>
        <v>-120.606944</v>
      </c>
      <c r="S2954" s="0" t="str">
        <f aca="false">VLOOKUP($D2954,metadata!$B$2:$S$500,16,0)</f>
        <v/>
      </c>
      <c r="T2954" s="0" t="n">
        <f aca="false">VLOOKUP($D2954,metadata!$B$2:$S$500,17,0)</f>
        <v>325</v>
      </c>
      <c r="U2954" s="0" t="str">
        <f aca="false">VLOOKUP($D2954,metadata!$B$2:$S$500,18,0)</f>
        <v/>
      </c>
      <c r="V2954" s="0" t="n">
        <f aca="false">VLOOKUP($D2954,metadata!$B$2:$Z$500,19,0)</f>
        <v>26.8</v>
      </c>
      <c r="W2954" s="0" t="str">
        <f aca="false">VLOOKUP($D2954,metadata!$B$2:$Z$500,20,0)</f>
        <v>accurate</v>
      </c>
      <c r="X2954" s="0" t="str">
        <f aca="false">VLOOKUP($D2954,metadata!$B$2:$Z$500,21,0)</f>
        <v/>
      </c>
      <c r="Y2954" s="0" t="str">
        <f aca="false">VLOOKUP($D2954,metadata!$B$2:$Z$500,22,0)</f>
        <v>t65</v>
      </c>
      <c r="Z2954" s="0" t="str">
        <f aca="false">VLOOKUP($D2954,metadata!$B$2:$Z$500,23,0)</f>
        <v/>
      </c>
      <c r="AA2954" s="0" t="str">
        <f aca="false">VLOOKUP($D2954,metadata!$B$2:$Z$500,24,0)</f>
        <v/>
      </c>
      <c r="AB2954" s="0" t="str">
        <f aca="false">VLOOKUP($D2954,metadata!$B$2:$Z$500,25,0)</f>
        <v/>
      </c>
      <c r="AC2954" s="0" t="n">
        <v>10</v>
      </c>
      <c r="AD2954" s="0" t="n">
        <v>100</v>
      </c>
      <c r="AE2954" s="0" t="n">
        <v>49</v>
      </c>
      <c r="AF2954" s="0" t="n">
        <f aca="false">IF(AE2954="",V2954,AE2954)</f>
        <v>49</v>
      </c>
      <c r="AG2954" s="0" t="n">
        <v>10</v>
      </c>
      <c r="AH2954" s="0" t="n">
        <v>1987</v>
      </c>
      <c r="AI2954" s="0" t="s">
        <v>37</v>
      </c>
      <c r="AJ2954" s="0" t="s">
        <v>38</v>
      </c>
    </row>
    <row r="2955" customFormat="false" ht="13.8" hidden="true" customHeight="false" outlineLevel="0" collapsed="false">
      <c r="C2955" s="0" t="n">
        <v>2965</v>
      </c>
      <c r="D2955" s="3" t="str">
        <f aca="false">VLOOKUP(C2955,$A$1:$B$500,2)</f>
        <v>65-Brownstown</v>
      </c>
      <c r="E2955" s="0" t="str">
        <f aca="false">VLOOKUP($D2955,metadata!$B$2:$S$500,2,0)</f>
        <v>NECHOLS, JR; TAUBER, MJ; TAUBER, CA</v>
      </c>
      <c r="F2955" s="0" t="str">
        <f aca="false">VLOOKUP($D2955,metadata!$B$2:$S$500,3,0)</f>
        <v>GEOGRAPHICAL VARIABILITY IN ECOPHYSIOLOGICAL TRAITS CONTROLLING DORMANCY IN CHRYSOPA-OCULATA (NEUROPTERA, CHRYSOPIDAE)</v>
      </c>
      <c r="G2955" s="0" t="str">
        <f aca="false">VLOOKUP($D2955,metadata!$B$2:$S$500,4,0)</f>
        <v>10.1016/0022-1910(87)90131-4</v>
      </c>
      <c r="H2955" s="0" t="str">
        <f aca="false">VLOOKUP($D2955,metadata!$B$2:$S$500,5,0)</f>
        <v>y</v>
      </c>
      <c r="I2955" s="0" t="str">
        <f aca="false">VLOOKUP($D2955,metadata!$B$2:$S$500,6,0)</f>
        <v>a</v>
      </c>
      <c r="J2955" s="0" t="str">
        <f aca="false">VLOOKUP($D2955,metadata!$B$2:$S$500,7,0)</f>
        <v>i</v>
      </c>
      <c r="K2955" s="0" t="n">
        <f aca="false">VLOOKUP($D2955,metadata!$B$2:$S$500,8,0)</f>
        <v>10</v>
      </c>
      <c r="L2955" s="0" t="n">
        <f aca="false">VLOOKUP($D2955,metadata!$B$2:$S$500,9,0)</f>
        <v>5</v>
      </c>
      <c r="M2955" s="0" t="str">
        <f aca="false">VLOOKUP($D2955,metadata!$B$2:$S$500,10,0)</f>
        <v/>
      </c>
      <c r="N2955" s="0" t="str">
        <f aca="false">VLOOKUP($D2955,metadata!$B$2:$S$500,11,0)</f>
        <v>chrysopa oculata</v>
      </c>
      <c r="O2955" s="0" t="str">
        <f aca="false">VLOOKUP($D2955,metadata!$B$2:$S$500,12,0)</f>
        <v>neuroptera</v>
      </c>
      <c r="P2955" s="0" t="str">
        <f aca="false">VLOOKUP($D2955,metadata!$B$2:$S$500,13,0)</f>
        <v>Brownstown</v>
      </c>
      <c r="Q2955" s="0" t="n">
        <f aca="false">VLOOKUP($D2955,metadata!$B$2:$S$500,14,0)</f>
        <v>46.404167</v>
      </c>
      <c r="R2955" s="0" t="n">
        <f aca="false">VLOOKUP($D2955,metadata!$B$2:$S$500,15,0)</f>
        <v>-120.606944</v>
      </c>
      <c r="S2955" s="0" t="str">
        <f aca="false">VLOOKUP($D2955,metadata!$B$2:$S$500,16,0)</f>
        <v/>
      </c>
      <c r="T2955" s="0" t="n">
        <f aca="false">VLOOKUP($D2955,metadata!$B$2:$S$500,17,0)</f>
        <v>325</v>
      </c>
      <c r="U2955" s="0" t="str">
        <f aca="false">VLOOKUP($D2955,metadata!$B$2:$S$500,18,0)</f>
        <v/>
      </c>
      <c r="V2955" s="0" t="n">
        <f aca="false">VLOOKUP($D2955,metadata!$B$2:$Z$500,19,0)</f>
        <v>26.8</v>
      </c>
      <c r="W2955" s="0" t="str">
        <f aca="false">VLOOKUP($D2955,metadata!$B$2:$Z$500,20,0)</f>
        <v>accurate</v>
      </c>
      <c r="X2955" s="0" t="str">
        <f aca="false">VLOOKUP($D2955,metadata!$B$2:$Z$500,21,0)</f>
        <v/>
      </c>
      <c r="Y2955" s="0" t="str">
        <f aca="false">VLOOKUP($D2955,metadata!$B$2:$Z$500,22,0)</f>
        <v>t65</v>
      </c>
      <c r="Z2955" s="0" t="str">
        <f aca="false">VLOOKUP($D2955,metadata!$B$2:$Z$500,23,0)</f>
        <v/>
      </c>
      <c r="AA2955" s="0" t="str">
        <f aca="false">VLOOKUP($D2955,metadata!$B$2:$Z$500,24,0)</f>
        <v/>
      </c>
      <c r="AB2955" s="0" t="str">
        <f aca="false">VLOOKUP($D2955,metadata!$B$2:$Z$500,25,0)</f>
        <v/>
      </c>
      <c r="AC2955" s="0" t="n">
        <v>12</v>
      </c>
      <c r="AD2955" s="0" t="n">
        <v>100</v>
      </c>
      <c r="AE2955" s="0" t="n">
        <v>22</v>
      </c>
      <c r="AF2955" s="0" t="n">
        <f aca="false">IF(AE2955="",V2955,AE2955)</f>
        <v>22</v>
      </c>
      <c r="AG2955" s="0" t="n">
        <v>12</v>
      </c>
      <c r="AH2955" s="0" t="n">
        <v>1987</v>
      </c>
      <c r="AI2955" s="0" t="s">
        <v>37</v>
      </c>
      <c r="AJ2955" s="0" t="s">
        <v>38</v>
      </c>
    </row>
    <row r="2956" customFormat="false" ht="13.8" hidden="true" customHeight="false" outlineLevel="0" collapsed="false">
      <c r="C2956" s="0" t="n">
        <v>2966</v>
      </c>
      <c r="D2956" s="3" t="str">
        <f aca="false">VLOOKUP(C2956,$A$1:$B$500,2)</f>
        <v>65-Brownstown</v>
      </c>
      <c r="E2956" s="0" t="str">
        <f aca="false">VLOOKUP($D2956,metadata!$B$2:$S$500,2,0)</f>
        <v>NECHOLS, JR; TAUBER, MJ; TAUBER, CA</v>
      </c>
      <c r="F2956" s="0" t="str">
        <f aca="false">VLOOKUP($D2956,metadata!$B$2:$S$500,3,0)</f>
        <v>GEOGRAPHICAL VARIABILITY IN ECOPHYSIOLOGICAL TRAITS CONTROLLING DORMANCY IN CHRYSOPA-OCULATA (NEUROPTERA, CHRYSOPIDAE)</v>
      </c>
      <c r="G2956" s="0" t="str">
        <f aca="false">VLOOKUP($D2956,metadata!$B$2:$S$500,4,0)</f>
        <v>10.1016/0022-1910(87)90131-4</v>
      </c>
      <c r="H2956" s="0" t="str">
        <f aca="false">VLOOKUP($D2956,metadata!$B$2:$S$500,5,0)</f>
        <v>y</v>
      </c>
      <c r="I2956" s="0" t="str">
        <f aca="false">VLOOKUP($D2956,metadata!$B$2:$S$500,6,0)</f>
        <v>a</v>
      </c>
      <c r="J2956" s="0" t="str">
        <f aca="false">VLOOKUP($D2956,metadata!$B$2:$S$500,7,0)</f>
        <v>i</v>
      </c>
      <c r="K2956" s="0" t="n">
        <f aca="false">VLOOKUP($D2956,metadata!$B$2:$S$500,8,0)</f>
        <v>10</v>
      </c>
      <c r="L2956" s="0" t="n">
        <f aca="false">VLOOKUP($D2956,metadata!$B$2:$S$500,9,0)</f>
        <v>5</v>
      </c>
      <c r="M2956" s="0" t="str">
        <f aca="false">VLOOKUP($D2956,metadata!$B$2:$S$500,10,0)</f>
        <v/>
      </c>
      <c r="N2956" s="0" t="str">
        <f aca="false">VLOOKUP($D2956,metadata!$B$2:$S$500,11,0)</f>
        <v>chrysopa oculata</v>
      </c>
      <c r="O2956" s="0" t="str">
        <f aca="false">VLOOKUP($D2956,metadata!$B$2:$S$500,12,0)</f>
        <v>neuroptera</v>
      </c>
      <c r="P2956" s="0" t="str">
        <f aca="false">VLOOKUP($D2956,metadata!$B$2:$S$500,13,0)</f>
        <v>Brownstown</v>
      </c>
      <c r="Q2956" s="0" t="n">
        <f aca="false">VLOOKUP($D2956,metadata!$B$2:$S$500,14,0)</f>
        <v>46.404167</v>
      </c>
      <c r="R2956" s="0" t="n">
        <f aca="false">VLOOKUP($D2956,metadata!$B$2:$S$500,15,0)</f>
        <v>-120.606944</v>
      </c>
      <c r="S2956" s="0" t="str">
        <f aca="false">VLOOKUP($D2956,metadata!$B$2:$S$500,16,0)</f>
        <v/>
      </c>
      <c r="T2956" s="0" t="n">
        <f aca="false">VLOOKUP($D2956,metadata!$B$2:$S$500,17,0)</f>
        <v>325</v>
      </c>
      <c r="U2956" s="0" t="str">
        <f aca="false">VLOOKUP($D2956,metadata!$B$2:$S$500,18,0)</f>
        <v/>
      </c>
      <c r="V2956" s="0" t="n">
        <f aca="false">VLOOKUP($D2956,metadata!$B$2:$Z$500,19,0)</f>
        <v>26.8</v>
      </c>
      <c r="W2956" s="0" t="str">
        <f aca="false">VLOOKUP($D2956,metadata!$B$2:$Z$500,20,0)</f>
        <v>accurate</v>
      </c>
      <c r="X2956" s="0" t="str">
        <f aca="false">VLOOKUP($D2956,metadata!$B$2:$Z$500,21,0)</f>
        <v/>
      </c>
      <c r="Y2956" s="0" t="str">
        <f aca="false">VLOOKUP($D2956,metadata!$B$2:$Z$500,22,0)</f>
        <v>t65</v>
      </c>
      <c r="Z2956" s="0" t="str">
        <f aca="false">VLOOKUP($D2956,metadata!$B$2:$Z$500,23,0)</f>
        <v/>
      </c>
      <c r="AA2956" s="0" t="str">
        <f aca="false">VLOOKUP($D2956,metadata!$B$2:$Z$500,24,0)</f>
        <v/>
      </c>
      <c r="AB2956" s="0" t="str">
        <f aca="false">VLOOKUP($D2956,metadata!$B$2:$Z$500,25,0)</f>
        <v/>
      </c>
      <c r="AC2956" s="0" t="n">
        <v>13</v>
      </c>
      <c r="AD2956" s="0" t="n">
        <v>100</v>
      </c>
      <c r="AE2956" s="0" t="n">
        <v>21</v>
      </c>
      <c r="AF2956" s="0" t="n">
        <f aca="false">IF(AE2956="",V2956,AE2956)</f>
        <v>21</v>
      </c>
      <c r="AG2956" s="0" t="n">
        <v>13</v>
      </c>
      <c r="AH2956" s="0" t="n">
        <v>1987</v>
      </c>
      <c r="AI2956" s="0" t="s">
        <v>37</v>
      </c>
      <c r="AJ2956" s="0" t="s">
        <v>38</v>
      </c>
    </row>
    <row r="2957" customFormat="false" ht="13.8" hidden="true" customHeight="false" outlineLevel="0" collapsed="false">
      <c r="C2957" s="0" t="n">
        <v>2967</v>
      </c>
      <c r="D2957" s="3" t="str">
        <f aca="false">VLOOKUP(C2957,$A$1:$B$500,2)</f>
        <v>65-Brownstown</v>
      </c>
      <c r="E2957" s="0" t="str">
        <f aca="false">VLOOKUP($D2957,metadata!$B$2:$S$500,2,0)</f>
        <v>NECHOLS, JR; TAUBER, MJ; TAUBER, CA</v>
      </c>
      <c r="F2957" s="0" t="str">
        <f aca="false">VLOOKUP($D2957,metadata!$B$2:$S$500,3,0)</f>
        <v>GEOGRAPHICAL VARIABILITY IN ECOPHYSIOLOGICAL TRAITS CONTROLLING DORMANCY IN CHRYSOPA-OCULATA (NEUROPTERA, CHRYSOPIDAE)</v>
      </c>
      <c r="G2957" s="0" t="str">
        <f aca="false">VLOOKUP($D2957,metadata!$B$2:$S$500,4,0)</f>
        <v>10.1016/0022-1910(87)90131-4</v>
      </c>
      <c r="H2957" s="0" t="str">
        <f aca="false">VLOOKUP($D2957,metadata!$B$2:$S$500,5,0)</f>
        <v>y</v>
      </c>
      <c r="I2957" s="0" t="str">
        <f aca="false">VLOOKUP($D2957,metadata!$B$2:$S$500,6,0)</f>
        <v>a</v>
      </c>
      <c r="J2957" s="0" t="str">
        <f aca="false">VLOOKUP($D2957,metadata!$B$2:$S$500,7,0)</f>
        <v>i</v>
      </c>
      <c r="K2957" s="0" t="n">
        <f aca="false">VLOOKUP($D2957,metadata!$B$2:$S$500,8,0)</f>
        <v>10</v>
      </c>
      <c r="L2957" s="0" t="n">
        <f aca="false">VLOOKUP($D2957,metadata!$B$2:$S$500,9,0)</f>
        <v>5</v>
      </c>
      <c r="M2957" s="0" t="str">
        <f aca="false">VLOOKUP($D2957,metadata!$B$2:$S$500,10,0)</f>
        <v/>
      </c>
      <c r="N2957" s="0" t="str">
        <f aca="false">VLOOKUP($D2957,metadata!$B$2:$S$500,11,0)</f>
        <v>chrysopa oculata</v>
      </c>
      <c r="O2957" s="0" t="str">
        <f aca="false">VLOOKUP($D2957,metadata!$B$2:$S$500,12,0)</f>
        <v>neuroptera</v>
      </c>
      <c r="P2957" s="0" t="str">
        <f aca="false">VLOOKUP($D2957,metadata!$B$2:$S$500,13,0)</f>
        <v>Brownstown</v>
      </c>
      <c r="Q2957" s="0" t="n">
        <f aca="false">VLOOKUP($D2957,metadata!$B$2:$S$500,14,0)</f>
        <v>46.404167</v>
      </c>
      <c r="R2957" s="0" t="n">
        <f aca="false">VLOOKUP($D2957,metadata!$B$2:$S$500,15,0)</f>
        <v>-120.606944</v>
      </c>
      <c r="S2957" s="0" t="str">
        <f aca="false">VLOOKUP($D2957,metadata!$B$2:$S$500,16,0)</f>
        <v/>
      </c>
      <c r="T2957" s="0" t="n">
        <f aca="false">VLOOKUP($D2957,metadata!$B$2:$S$500,17,0)</f>
        <v>325</v>
      </c>
      <c r="U2957" s="0" t="str">
        <f aca="false">VLOOKUP($D2957,metadata!$B$2:$S$500,18,0)</f>
        <v/>
      </c>
      <c r="V2957" s="0" t="n">
        <f aca="false">VLOOKUP($D2957,metadata!$B$2:$Z$500,19,0)</f>
        <v>26.8</v>
      </c>
      <c r="W2957" s="0" t="str">
        <f aca="false">VLOOKUP($D2957,metadata!$B$2:$Z$500,20,0)</f>
        <v>accurate</v>
      </c>
      <c r="X2957" s="0" t="str">
        <f aca="false">VLOOKUP($D2957,metadata!$B$2:$Z$500,21,0)</f>
        <v/>
      </c>
      <c r="Y2957" s="0" t="str">
        <f aca="false">VLOOKUP($D2957,metadata!$B$2:$Z$500,22,0)</f>
        <v>t65</v>
      </c>
      <c r="Z2957" s="0" t="str">
        <f aca="false">VLOOKUP($D2957,metadata!$B$2:$Z$500,23,0)</f>
        <v/>
      </c>
      <c r="AA2957" s="0" t="str">
        <f aca="false">VLOOKUP($D2957,metadata!$B$2:$Z$500,24,0)</f>
        <v/>
      </c>
      <c r="AB2957" s="0" t="str">
        <f aca="false">VLOOKUP($D2957,metadata!$B$2:$Z$500,25,0)</f>
        <v/>
      </c>
      <c r="AC2957" s="0" t="n">
        <v>14</v>
      </c>
      <c r="AD2957" s="0" t="n">
        <v>90</v>
      </c>
      <c r="AE2957" s="0" t="n">
        <v>20</v>
      </c>
      <c r="AF2957" s="0" t="n">
        <f aca="false">IF(AE2957="",V2957,AE2957)</f>
        <v>20</v>
      </c>
      <c r="AG2957" s="0" t="n">
        <v>14</v>
      </c>
      <c r="AH2957" s="0" t="n">
        <v>1987</v>
      </c>
      <c r="AI2957" s="0" t="s">
        <v>37</v>
      </c>
      <c r="AJ2957" s="0" t="s">
        <v>38</v>
      </c>
    </row>
    <row r="2958" customFormat="false" ht="13.8" hidden="true" customHeight="false" outlineLevel="0" collapsed="false">
      <c r="C2958" s="0" t="n">
        <v>2968</v>
      </c>
      <c r="D2958" s="3" t="str">
        <f aca="false">VLOOKUP(C2958,$A$1:$B$500,2)</f>
        <v>65-Brownstown</v>
      </c>
      <c r="E2958" s="0" t="str">
        <f aca="false">VLOOKUP($D2958,metadata!$B$2:$S$500,2,0)</f>
        <v>NECHOLS, JR; TAUBER, MJ; TAUBER, CA</v>
      </c>
      <c r="F2958" s="0" t="str">
        <f aca="false">VLOOKUP($D2958,metadata!$B$2:$S$500,3,0)</f>
        <v>GEOGRAPHICAL VARIABILITY IN ECOPHYSIOLOGICAL TRAITS CONTROLLING DORMANCY IN CHRYSOPA-OCULATA (NEUROPTERA, CHRYSOPIDAE)</v>
      </c>
      <c r="G2958" s="0" t="str">
        <f aca="false">VLOOKUP($D2958,metadata!$B$2:$S$500,4,0)</f>
        <v>10.1016/0022-1910(87)90131-4</v>
      </c>
      <c r="H2958" s="0" t="str">
        <f aca="false">VLOOKUP($D2958,metadata!$B$2:$S$500,5,0)</f>
        <v>y</v>
      </c>
      <c r="I2958" s="0" t="str">
        <f aca="false">VLOOKUP($D2958,metadata!$B$2:$S$500,6,0)</f>
        <v>a</v>
      </c>
      <c r="J2958" s="0" t="str">
        <f aca="false">VLOOKUP($D2958,metadata!$B$2:$S$500,7,0)</f>
        <v>i</v>
      </c>
      <c r="K2958" s="0" t="n">
        <f aca="false">VLOOKUP($D2958,metadata!$B$2:$S$500,8,0)</f>
        <v>10</v>
      </c>
      <c r="L2958" s="0" t="n">
        <f aca="false">VLOOKUP($D2958,metadata!$B$2:$S$500,9,0)</f>
        <v>5</v>
      </c>
      <c r="M2958" s="0" t="str">
        <f aca="false">VLOOKUP($D2958,metadata!$B$2:$S$500,10,0)</f>
        <v/>
      </c>
      <c r="N2958" s="0" t="str">
        <f aca="false">VLOOKUP($D2958,metadata!$B$2:$S$500,11,0)</f>
        <v>chrysopa oculata</v>
      </c>
      <c r="O2958" s="0" t="str">
        <f aca="false">VLOOKUP($D2958,metadata!$B$2:$S$500,12,0)</f>
        <v>neuroptera</v>
      </c>
      <c r="P2958" s="0" t="str">
        <f aca="false">VLOOKUP($D2958,metadata!$B$2:$S$500,13,0)</f>
        <v>Brownstown</v>
      </c>
      <c r="Q2958" s="0" t="n">
        <f aca="false">VLOOKUP($D2958,metadata!$B$2:$S$500,14,0)</f>
        <v>46.404167</v>
      </c>
      <c r="R2958" s="0" t="n">
        <f aca="false">VLOOKUP($D2958,metadata!$B$2:$S$500,15,0)</f>
        <v>-120.606944</v>
      </c>
      <c r="S2958" s="0" t="str">
        <f aca="false">VLOOKUP($D2958,metadata!$B$2:$S$500,16,0)</f>
        <v/>
      </c>
      <c r="T2958" s="0" t="n">
        <f aca="false">VLOOKUP($D2958,metadata!$B$2:$S$500,17,0)</f>
        <v>325</v>
      </c>
      <c r="U2958" s="0" t="str">
        <f aca="false">VLOOKUP($D2958,metadata!$B$2:$S$500,18,0)</f>
        <v/>
      </c>
      <c r="V2958" s="0" t="n">
        <f aca="false">VLOOKUP($D2958,metadata!$B$2:$Z$500,19,0)</f>
        <v>26.8</v>
      </c>
      <c r="W2958" s="0" t="str">
        <f aca="false">VLOOKUP($D2958,metadata!$B$2:$Z$500,20,0)</f>
        <v>accurate</v>
      </c>
      <c r="X2958" s="0" t="str">
        <f aca="false">VLOOKUP($D2958,metadata!$B$2:$Z$500,21,0)</f>
        <v/>
      </c>
      <c r="Y2958" s="0" t="str">
        <f aca="false">VLOOKUP($D2958,metadata!$B$2:$Z$500,22,0)</f>
        <v>t65</v>
      </c>
      <c r="Z2958" s="0" t="str">
        <f aca="false">VLOOKUP($D2958,metadata!$B$2:$Z$500,23,0)</f>
        <v/>
      </c>
      <c r="AA2958" s="0" t="str">
        <f aca="false">VLOOKUP($D2958,metadata!$B$2:$Z$500,24,0)</f>
        <v/>
      </c>
      <c r="AB2958" s="0" t="str">
        <f aca="false">VLOOKUP($D2958,metadata!$B$2:$Z$500,25,0)</f>
        <v/>
      </c>
      <c r="AC2958" s="0" t="n">
        <v>16</v>
      </c>
      <c r="AD2958" s="0" t="n">
        <v>0</v>
      </c>
      <c r="AE2958" s="0" t="n">
        <v>22</v>
      </c>
      <c r="AF2958" s="0" t="n">
        <f aca="false">IF(AE2958="",V2958,AE2958)</f>
        <v>22</v>
      </c>
      <c r="AG2958" s="0" t="n">
        <v>16</v>
      </c>
      <c r="AH2958" s="0" t="n">
        <v>1987</v>
      </c>
      <c r="AI2958" s="0" t="s">
        <v>37</v>
      </c>
      <c r="AJ2958" s="0" t="s">
        <v>38</v>
      </c>
    </row>
    <row r="2959" customFormat="false" ht="13.8" hidden="true" customHeight="false" outlineLevel="0" collapsed="false">
      <c r="C2959" s="0" t="n">
        <v>2969</v>
      </c>
      <c r="D2959" s="3" t="str">
        <f aca="false">VLOOKUP(C2959,$A$1:$B$500,2)</f>
        <v>65-Ithaca</v>
      </c>
      <c r="E2959" s="0" t="str">
        <f aca="false">VLOOKUP($D2959,metadata!$B$2:$S$500,2,0)</f>
        <v>NECHOLS, JR; TAUBER, MJ; TAUBER, CA</v>
      </c>
      <c r="F2959" s="0" t="str">
        <f aca="false">VLOOKUP($D2959,metadata!$B$2:$S$500,3,0)</f>
        <v>GEOGRAPHICAL VARIABILITY IN ECOPHYSIOLOGICAL TRAITS CONTROLLING DORMANCY IN CHRYSOPA-OCULATA (NEUROPTERA, CHRYSOPIDAE)</v>
      </c>
      <c r="G2959" s="0" t="str">
        <f aca="false">VLOOKUP($D2959,metadata!$B$2:$S$500,4,0)</f>
        <v>10.1016/0022-1910(87)90131-4</v>
      </c>
      <c r="H2959" s="0" t="str">
        <f aca="false">VLOOKUP($D2959,metadata!$B$2:$S$500,5,0)</f>
        <v>y</v>
      </c>
      <c r="I2959" s="0" t="str">
        <f aca="false">VLOOKUP($D2959,metadata!$B$2:$S$500,6,0)</f>
        <v>a</v>
      </c>
      <c r="J2959" s="0" t="str">
        <f aca="false">VLOOKUP($D2959,metadata!$B$2:$S$500,7,0)</f>
        <v>i</v>
      </c>
      <c r="K2959" s="0" t="n">
        <f aca="false">VLOOKUP($D2959,metadata!$B$2:$S$500,8,0)</f>
        <v>10</v>
      </c>
      <c r="L2959" s="0" t="n">
        <f aca="false">VLOOKUP($D2959,metadata!$B$2:$S$500,9,0)</f>
        <v>6</v>
      </c>
      <c r="M2959" s="0" t="str">
        <f aca="false">VLOOKUP($D2959,metadata!$B$2:$S$500,10,0)</f>
        <v/>
      </c>
      <c r="N2959" s="0" t="str">
        <f aca="false">VLOOKUP($D2959,metadata!$B$2:$S$500,11,0)</f>
        <v>chrysopa oculata</v>
      </c>
      <c r="O2959" s="0" t="str">
        <f aca="false">VLOOKUP($D2959,metadata!$B$2:$S$500,12,0)</f>
        <v>neuroptera</v>
      </c>
      <c r="P2959" s="0" t="str">
        <f aca="false">VLOOKUP($D2959,metadata!$B$2:$S$500,13,0)</f>
        <v>Ithaca</v>
      </c>
      <c r="Q2959" s="0" t="n">
        <f aca="false">VLOOKUP($D2959,metadata!$B$2:$S$500,14,0)</f>
        <v>42.444133</v>
      </c>
      <c r="R2959" s="0" t="n">
        <f aca="false">VLOOKUP($D2959,metadata!$B$2:$S$500,15,0)</f>
        <v>-76.503179</v>
      </c>
      <c r="S2959" s="0" t="str">
        <f aca="false">VLOOKUP($D2959,metadata!$B$2:$S$500,16,0)</f>
        <v/>
      </c>
      <c r="T2959" s="0" t="n">
        <f aca="false">VLOOKUP($D2959,metadata!$B$2:$S$500,17,0)</f>
        <v>248</v>
      </c>
      <c r="U2959" s="0" t="str">
        <f aca="false">VLOOKUP($D2959,metadata!$B$2:$S$500,18,0)</f>
        <v/>
      </c>
      <c r="V2959" s="0" t="n">
        <f aca="false">VLOOKUP($D2959,metadata!$B$2:$Z$500,19,0)</f>
        <v>46</v>
      </c>
      <c r="W2959" s="0" t="str">
        <f aca="false">VLOOKUP($D2959,metadata!$B$2:$Z$500,20,0)</f>
        <v>accurate</v>
      </c>
      <c r="X2959" s="0" t="str">
        <f aca="false">VLOOKUP($D2959,metadata!$B$2:$Z$500,21,0)</f>
        <v/>
      </c>
      <c r="Y2959" s="0" t="str">
        <f aca="false">VLOOKUP($D2959,metadata!$B$2:$Z$500,22,0)</f>
        <v>t65</v>
      </c>
      <c r="Z2959" s="0" t="str">
        <f aca="false">VLOOKUP($D2959,metadata!$B$2:$Z$500,23,0)</f>
        <v/>
      </c>
      <c r="AA2959" s="0" t="str">
        <f aca="false">VLOOKUP($D2959,metadata!$B$2:$Z$500,24,0)</f>
        <v/>
      </c>
      <c r="AB2959" s="0" t="str">
        <f aca="false">VLOOKUP($D2959,metadata!$B$2:$Z$500,25,0)</f>
        <v/>
      </c>
      <c r="AC2959" s="0" t="n">
        <v>10</v>
      </c>
      <c r="AD2959" s="0" t="n">
        <v>100</v>
      </c>
      <c r="AE2959" s="0" t="n">
        <v>25</v>
      </c>
      <c r="AF2959" s="0" t="n">
        <f aca="false">IF(AE2959="",V2959,AE2959)</f>
        <v>25</v>
      </c>
      <c r="AG2959" s="0" t="n">
        <v>10</v>
      </c>
      <c r="AH2959" s="0" t="n">
        <v>1987</v>
      </c>
      <c r="AI2959" s="0" t="s">
        <v>37</v>
      </c>
      <c r="AJ2959" s="0" t="s">
        <v>38</v>
      </c>
    </row>
    <row r="2960" customFormat="false" ht="13.8" hidden="true" customHeight="false" outlineLevel="0" collapsed="false">
      <c r="C2960" s="0" t="n">
        <v>2970</v>
      </c>
      <c r="D2960" s="3" t="str">
        <f aca="false">VLOOKUP(C2960,$A$1:$B$500,2)</f>
        <v>65-Ithaca</v>
      </c>
      <c r="E2960" s="0" t="str">
        <f aca="false">VLOOKUP($D2960,metadata!$B$2:$S$500,2,0)</f>
        <v>NECHOLS, JR; TAUBER, MJ; TAUBER, CA</v>
      </c>
      <c r="F2960" s="0" t="str">
        <f aca="false">VLOOKUP($D2960,metadata!$B$2:$S$500,3,0)</f>
        <v>GEOGRAPHICAL VARIABILITY IN ECOPHYSIOLOGICAL TRAITS CONTROLLING DORMANCY IN CHRYSOPA-OCULATA (NEUROPTERA, CHRYSOPIDAE)</v>
      </c>
      <c r="G2960" s="0" t="str">
        <f aca="false">VLOOKUP($D2960,metadata!$B$2:$S$500,4,0)</f>
        <v>10.1016/0022-1910(87)90131-4</v>
      </c>
      <c r="H2960" s="0" t="str">
        <f aca="false">VLOOKUP($D2960,metadata!$B$2:$S$500,5,0)</f>
        <v>y</v>
      </c>
      <c r="I2960" s="0" t="str">
        <f aca="false">VLOOKUP($D2960,metadata!$B$2:$S$500,6,0)</f>
        <v>a</v>
      </c>
      <c r="J2960" s="0" t="str">
        <f aca="false">VLOOKUP($D2960,metadata!$B$2:$S$500,7,0)</f>
        <v>i</v>
      </c>
      <c r="K2960" s="0" t="n">
        <f aca="false">VLOOKUP($D2960,metadata!$B$2:$S$500,8,0)</f>
        <v>10</v>
      </c>
      <c r="L2960" s="0" t="n">
        <f aca="false">VLOOKUP($D2960,metadata!$B$2:$S$500,9,0)</f>
        <v>6</v>
      </c>
      <c r="M2960" s="0" t="str">
        <f aca="false">VLOOKUP($D2960,metadata!$B$2:$S$500,10,0)</f>
        <v/>
      </c>
      <c r="N2960" s="0" t="str">
        <f aca="false">VLOOKUP($D2960,metadata!$B$2:$S$500,11,0)</f>
        <v>chrysopa oculata</v>
      </c>
      <c r="O2960" s="0" t="str">
        <f aca="false">VLOOKUP($D2960,metadata!$B$2:$S$500,12,0)</f>
        <v>neuroptera</v>
      </c>
      <c r="P2960" s="0" t="str">
        <f aca="false">VLOOKUP($D2960,metadata!$B$2:$S$500,13,0)</f>
        <v>Ithaca</v>
      </c>
      <c r="Q2960" s="0" t="n">
        <f aca="false">VLOOKUP($D2960,metadata!$B$2:$S$500,14,0)</f>
        <v>42.444133</v>
      </c>
      <c r="R2960" s="0" t="n">
        <f aca="false">VLOOKUP($D2960,metadata!$B$2:$S$500,15,0)</f>
        <v>-76.503179</v>
      </c>
      <c r="S2960" s="0" t="str">
        <f aca="false">VLOOKUP($D2960,metadata!$B$2:$S$500,16,0)</f>
        <v/>
      </c>
      <c r="T2960" s="0" t="n">
        <f aca="false">VLOOKUP($D2960,metadata!$B$2:$S$500,17,0)</f>
        <v>248</v>
      </c>
      <c r="U2960" s="0" t="str">
        <f aca="false">VLOOKUP($D2960,metadata!$B$2:$S$500,18,0)</f>
        <v/>
      </c>
      <c r="V2960" s="0" t="n">
        <f aca="false">VLOOKUP($D2960,metadata!$B$2:$Z$500,19,0)</f>
        <v>46</v>
      </c>
      <c r="W2960" s="0" t="str">
        <f aca="false">VLOOKUP($D2960,metadata!$B$2:$Z$500,20,0)</f>
        <v>accurate</v>
      </c>
      <c r="X2960" s="0" t="str">
        <f aca="false">VLOOKUP($D2960,metadata!$B$2:$Z$500,21,0)</f>
        <v/>
      </c>
      <c r="Y2960" s="0" t="str">
        <f aca="false">VLOOKUP($D2960,metadata!$B$2:$Z$500,22,0)</f>
        <v>t65</v>
      </c>
      <c r="Z2960" s="0" t="str">
        <f aca="false">VLOOKUP($D2960,metadata!$B$2:$Z$500,23,0)</f>
        <v/>
      </c>
      <c r="AA2960" s="0" t="str">
        <f aca="false">VLOOKUP($D2960,metadata!$B$2:$Z$500,24,0)</f>
        <v/>
      </c>
      <c r="AB2960" s="0" t="str">
        <f aca="false">VLOOKUP($D2960,metadata!$B$2:$Z$500,25,0)</f>
        <v/>
      </c>
      <c r="AC2960" s="0" t="n">
        <v>12</v>
      </c>
      <c r="AD2960" s="0" t="n">
        <v>100</v>
      </c>
      <c r="AE2960" s="0" t="n">
        <v>62</v>
      </c>
      <c r="AF2960" s="0" t="n">
        <f aca="false">IF(AE2960="",V2960,AE2960)</f>
        <v>62</v>
      </c>
      <c r="AG2960" s="0" t="n">
        <v>12</v>
      </c>
      <c r="AH2960" s="0" t="n">
        <v>1987</v>
      </c>
      <c r="AI2960" s="0" t="s">
        <v>37</v>
      </c>
      <c r="AJ2960" s="0" t="s">
        <v>38</v>
      </c>
    </row>
    <row r="2961" customFormat="false" ht="13.8" hidden="true" customHeight="false" outlineLevel="0" collapsed="false">
      <c r="C2961" s="0" t="n">
        <v>2971</v>
      </c>
      <c r="D2961" s="3" t="str">
        <f aca="false">VLOOKUP(C2961,$A$1:$B$500,2)</f>
        <v>65-Ithaca</v>
      </c>
      <c r="E2961" s="0" t="str">
        <f aca="false">VLOOKUP($D2961,metadata!$B$2:$S$500,2,0)</f>
        <v>NECHOLS, JR; TAUBER, MJ; TAUBER, CA</v>
      </c>
      <c r="F2961" s="0" t="str">
        <f aca="false">VLOOKUP($D2961,metadata!$B$2:$S$500,3,0)</f>
        <v>GEOGRAPHICAL VARIABILITY IN ECOPHYSIOLOGICAL TRAITS CONTROLLING DORMANCY IN CHRYSOPA-OCULATA (NEUROPTERA, CHRYSOPIDAE)</v>
      </c>
      <c r="G2961" s="0" t="str">
        <f aca="false">VLOOKUP($D2961,metadata!$B$2:$S$500,4,0)</f>
        <v>10.1016/0022-1910(87)90131-4</v>
      </c>
      <c r="H2961" s="0" t="str">
        <f aca="false">VLOOKUP($D2961,metadata!$B$2:$S$500,5,0)</f>
        <v>y</v>
      </c>
      <c r="I2961" s="0" t="str">
        <f aca="false">VLOOKUP($D2961,metadata!$B$2:$S$500,6,0)</f>
        <v>a</v>
      </c>
      <c r="J2961" s="0" t="str">
        <f aca="false">VLOOKUP($D2961,metadata!$B$2:$S$500,7,0)</f>
        <v>i</v>
      </c>
      <c r="K2961" s="0" t="n">
        <f aca="false">VLOOKUP($D2961,metadata!$B$2:$S$500,8,0)</f>
        <v>10</v>
      </c>
      <c r="L2961" s="0" t="n">
        <f aca="false">VLOOKUP($D2961,metadata!$B$2:$S$500,9,0)</f>
        <v>6</v>
      </c>
      <c r="M2961" s="0" t="str">
        <f aca="false">VLOOKUP($D2961,metadata!$B$2:$S$500,10,0)</f>
        <v/>
      </c>
      <c r="N2961" s="0" t="str">
        <f aca="false">VLOOKUP($D2961,metadata!$B$2:$S$500,11,0)</f>
        <v>chrysopa oculata</v>
      </c>
      <c r="O2961" s="0" t="str">
        <f aca="false">VLOOKUP($D2961,metadata!$B$2:$S$500,12,0)</f>
        <v>neuroptera</v>
      </c>
      <c r="P2961" s="0" t="str">
        <f aca="false">VLOOKUP($D2961,metadata!$B$2:$S$500,13,0)</f>
        <v>Ithaca</v>
      </c>
      <c r="Q2961" s="0" t="n">
        <f aca="false">VLOOKUP($D2961,metadata!$B$2:$S$500,14,0)</f>
        <v>42.444133</v>
      </c>
      <c r="R2961" s="0" t="n">
        <f aca="false">VLOOKUP($D2961,metadata!$B$2:$S$500,15,0)</f>
        <v>-76.503179</v>
      </c>
      <c r="S2961" s="0" t="str">
        <f aca="false">VLOOKUP($D2961,metadata!$B$2:$S$500,16,0)</f>
        <v/>
      </c>
      <c r="T2961" s="0" t="n">
        <f aca="false">VLOOKUP($D2961,metadata!$B$2:$S$500,17,0)</f>
        <v>248</v>
      </c>
      <c r="U2961" s="0" t="str">
        <f aca="false">VLOOKUP($D2961,metadata!$B$2:$S$500,18,0)</f>
        <v/>
      </c>
      <c r="V2961" s="0" t="n">
        <f aca="false">VLOOKUP($D2961,metadata!$B$2:$Z$500,19,0)</f>
        <v>46</v>
      </c>
      <c r="W2961" s="0" t="str">
        <f aca="false">VLOOKUP($D2961,metadata!$B$2:$Z$500,20,0)</f>
        <v>accurate</v>
      </c>
      <c r="X2961" s="0" t="str">
        <f aca="false">VLOOKUP($D2961,metadata!$B$2:$Z$500,21,0)</f>
        <v/>
      </c>
      <c r="Y2961" s="0" t="str">
        <f aca="false">VLOOKUP($D2961,metadata!$B$2:$Z$500,22,0)</f>
        <v>t65</v>
      </c>
      <c r="Z2961" s="0" t="str">
        <f aca="false">VLOOKUP($D2961,metadata!$B$2:$Z$500,23,0)</f>
        <v/>
      </c>
      <c r="AA2961" s="0" t="str">
        <f aca="false">VLOOKUP($D2961,metadata!$B$2:$Z$500,24,0)</f>
        <v/>
      </c>
      <c r="AB2961" s="0" t="str">
        <f aca="false">VLOOKUP($D2961,metadata!$B$2:$Z$500,25,0)</f>
        <v/>
      </c>
      <c r="AC2961" s="0" t="n">
        <v>13</v>
      </c>
      <c r="AD2961" s="0" t="n">
        <v>36</v>
      </c>
      <c r="AE2961" s="0" t="n">
        <v>44</v>
      </c>
      <c r="AF2961" s="0" t="n">
        <f aca="false">IF(AE2961="",V2961,AE2961)</f>
        <v>44</v>
      </c>
      <c r="AG2961" s="0" t="n">
        <v>13</v>
      </c>
      <c r="AH2961" s="0" t="n">
        <v>1987</v>
      </c>
      <c r="AI2961" s="0" t="s">
        <v>37</v>
      </c>
      <c r="AJ2961" s="0" t="s">
        <v>38</v>
      </c>
    </row>
    <row r="2962" customFormat="false" ht="13.8" hidden="true" customHeight="false" outlineLevel="0" collapsed="false">
      <c r="C2962" s="0" t="n">
        <v>2972</v>
      </c>
      <c r="D2962" s="3" t="str">
        <f aca="false">VLOOKUP(C2962,$A$1:$B$500,2)</f>
        <v>65-Ithaca</v>
      </c>
      <c r="E2962" s="0" t="str">
        <f aca="false">VLOOKUP($D2962,metadata!$B$2:$S$500,2,0)</f>
        <v>NECHOLS, JR; TAUBER, MJ; TAUBER, CA</v>
      </c>
      <c r="F2962" s="0" t="str">
        <f aca="false">VLOOKUP($D2962,metadata!$B$2:$S$500,3,0)</f>
        <v>GEOGRAPHICAL VARIABILITY IN ECOPHYSIOLOGICAL TRAITS CONTROLLING DORMANCY IN CHRYSOPA-OCULATA (NEUROPTERA, CHRYSOPIDAE)</v>
      </c>
      <c r="G2962" s="0" t="str">
        <f aca="false">VLOOKUP($D2962,metadata!$B$2:$S$500,4,0)</f>
        <v>10.1016/0022-1910(87)90131-4</v>
      </c>
      <c r="H2962" s="0" t="str">
        <f aca="false">VLOOKUP($D2962,metadata!$B$2:$S$500,5,0)</f>
        <v>y</v>
      </c>
      <c r="I2962" s="0" t="str">
        <f aca="false">VLOOKUP($D2962,metadata!$B$2:$S$500,6,0)</f>
        <v>a</v>
      </c>
      <c r="J2962" s="0" t="str">
        <f aca="false">VLOOKUP($D2962,metadata!$B$2:$S$500,7,0)</f>
        <v>i</v>
      </c>
      <c r="K2962" s="0" t="n">
        <f aca="false">VLOOKUP($D2962,metadata!$B$2:$S$500,8,0)</f>
        <v>10</v>
      </c>
      <c r="L2962" s="0" t="n">
        <f aca="false">VLOOKUP($D2962,metadata!$B$2:$S$500,9,0)</f>
        <v>6</v>
      </c>
      <c r="M2962" s="0" t="str">
        <f aca="false">VLOOKUP($D2962,metadata!$B$2:$S$500,10,0)</f>
        <v/>
      </c>
      <c r="N2962" s="0" t="str">
        <f aca="false">VLOOKUP($D2962,metadata!$B$2:$S$500,11,0)</f>
        <v>chrysopa oculata</v>
      </c>
      <c r="O2962" s="0" t="str">
        <f aca="false">VLOOKUP($D2962,metadata!$B$2:$S$500,12,0)</f>
        <v>neuroptera</v>
      </c>
      <c r="P2962" s="0" t="str">
        <f aca="false">VLOOKUP($D2962,metadata!$B$2:$S$500,13,0)</f>
        <v>Ithaca</v>
      </c>
      <c r="Q2962" s="0" t="n">
        <f aca="false">VLOOKUP($D2962,metadata!$B$2:$S$500,14,0)</f>
        <v>42.444133</v>
      </c>
      <c r="R2962" s="0" t="n">
        <f aca="false">VLOOKUP($D2962,metadata!$B$2:$S$500,15,0)</f>
        <v>-76.503179</v>
      </c>
      <c r="S2962" s="0" t="str">
        <f aca="false">VLOOKUP($D2962,metadata!$B$2:$S$500,16,0)</f>
        <v/>
      </c>
      <c r="T2962" s="0" t="n">
        <f aca="false">VLOOKUP($D2962,metadata!$B$2:$S$500,17,0)</f>
        <v>248</v>
      </c>
      <c r="U2962" s="0" t="str">
        <f aca="false">VLOOKUP($D2962,metadata!$B$2:$S$500,18,0)</f>
        <v/>
      </c>
      <c r="V2962" s="0" t="n">
        <f aca="false">VLOOKUP($D2962,metadata!$B$2:$Z$500,19,0)</f>
        <v>46</v>
      </c>
      <c r="W2962" s="0" t="str">
        <f aca="false">VLOOKUP($D2962,metadata!$B$2:$Z$500,20,0)</f>
        <v>accurate</v>
      </c>
      <c r="X2962" s="0" t="str">
        <f aca="false">VLOOKUP($D2962,metadata!$B$2:$Z$500,21,0)</f>
        <v/>
      </c>
      <c r="Y2962" s="0" t="str">
        <f aca="false">VLOOKUP($D2962,metadata!$B$2:$Z$500,22,0)</f>
        <v>t65</v>
      </c>
      <c r="Z2962" s="0" t="str">
        <f aca="false">VLOOKUP($D2962,metadata!$B$2:$Z$500,23,0)</f>
        <v/>
      </c>
      <c r="AA2962" s="0" t="str">
        <f aca="false">VLOOKUP($D2962,metadata!$B$2:$Z$500,24,0)</f>
        <v/>
      </c>
      <c r="AB2962" s="0" t="str">
        <f aca="false">VLOOKUP($D2962,metadata!$B$2:$Z$500,25,0)</f>
        <v/>
      </c>
      <c r="AC2962" s="0" t="n">
        <v>14</v>
      </c>
      <c r="AD2962" s="0" t="n">
        <v>0</v>
      </c>
      <c r="AE2962" s="0" t="n">
        <v>63</v>
      </c>
      <c r="AF2962" s="0" t="n">
        <f aca="false">IF(AE2962="",V2962,AE2962)</f>
        <v>63</v>
      </c>
      <c r="AG2962" s="0" t="n">
        <v>14</v>
      </c>
      <c r="AH2962" s="0" t="n">
        <v>1987</v>
      </c>
      <c r="AI2962" s="0" t="s">
        <v>37</v>
      </c>
      <c r="AJ2962" s="0" t="s">
        <v>38</v>
      </c>
    </row>
    <row r="2963" customFormat="false" ht="13.8" hidden="true" customHeight="false" outlineLevel="0" collapsed="false">
      <c r="C2963" s="0" t="n">
        <v>2973</v>
      </c>
      <c r="D2963" s="3" t="str">
        <f aca="false">VLOOKUP(C2963,$A$1:$B$500,2)</f>
        <v>65-Ithaca</v>
      </c>
      <c r="E2963" s="0" t="str">
        <f aca="false">VLOOKUP($D2963,metadata!$B$2:$S$500,2,0)</f>
        <v>NECHOLS, JR; TAUBER, MJ; TAUBER, CA</v>
      </c>
      <c r="F2963" s="0" t="str">
        <f aca="false">VLOOKUP($D2963,metadata!$B$2:$S$500,3,0)</f>
        <v>GEOGRAPHICAL VARIABILITY IN ECOPHYSIOLOGICAL TRAITS CONTROLLING DORMANCY IN CHRYSOPA-OCULATA (NEUROPTERA, CHRYSOPIDAE)</v>
      </c>
      <c r="G2963" s="0" t="str">
        <f aca="false">VLOOKUP($D2963,metadata!$B$2:$S$500,4,0)</f>
        <v>10.1016/0022-1910(87)90131-4</v>
      </c>
      <c r="H2963" s="0" t="str">
        <f aca="false">VLOOKUP($D2963,metadata!$B$2:$S$500,5,0)</f>
        <v>y</v>
      </c>
      <c r="I2963" s="0" t="str">
        <f aca="false">VLOOKUP($D2963,metadata!$B$2:$S$500,6,0)</f>
        <v>a</v>
      </c>
      <c r="J2963" s="0" t="str">
        <f aca="false">VLOOKUP($D2963,metadata!$B$2:$S$500,7,0)</f>
        <v>i</v>
      </c>
      <c r="K2963" s="0" t="n">
        <f aca="false">VLOOKUP($D2963,metadata!$B$2:$S$500,8,0)</f>
        <v>10</v>
      </c>
      <c r="L2963" s="0" t="n">
        <f aca="false">VLOOKUP($D2963,metadata!$B$2:$S$500,9,0)</f>
        <v>6</v>
      </c>
      <c r="M2963" s="0" t="str">
        <f aca="false">VLOOKUP($D2963,metadata!$B$2:$S$500,10,0)</f>
        <v/>
      </c>
      <c r="N2963" s="0" t="str">
        <f aca="false">VLOOKUP($D2963,metadata!$B$2:$S$500,11,0)</f>
        <v>chrysopa oculata</v>
      </c>
      <c r="O2963" s="0" t="str">
        <f aca="false">VLOOKUP($D2963,metadata!$B$2:$S$500,12,0)</f>
        <v>neuroptera</v>
      </c>
      <c r="P2963" s="0" t="str">
        <f aca="false">VLOOKUP($D2963,metadata!$B$2:$S$500,13,0)</f>
        <v>Ithaca</v>
      </c>
      <c r="Q2963" s="0" t="n">
        <f aca="false">VLOOKUP($D2963,metadata!$B$2:$S$500,14,0)</f>
        <v>42.444133</v>
      </c>
      <c r="R2963" s="0" t="n">
        <f aca="false">VLOOKUP($D2963,metadata!$B$2:$S$500,15,0)</f>
        <v>-76.503179</v>
      </c>
      <c r="S2963" s="0" t="str">
        <f aca="false">VLOOKUP($D2963,metadata!$B$2:$S$500,16,0)</f>
        <v/>
      </c>
      <c r="T2963" s="0" t="n">
        <f aca="false">VLOOKUP($D2963,metadata!$B$2:$S$500,17,0)</f>
        <v>248</v>
      </c>
      <c r="U2963" s="0" t="str">
        <f aca="false">VLOOKUP($D2963,metadata!$B$2:$S$500,18,0)</f>
        <v/>
      </c>
      <c r="V2963" s="0" t="n">
        <f aca="false">VLOOKUP($D2963,metadata!$B$2:$Z$500,19,0)</f>
        <v>46</v>
      </c>
      <c r="W2963" s="0" t="str">
        <f aca="false">VLOOKUP($D2963,metadata!$B$2:$Z$500,20,0)</f>
        <v>accurate</v>
      </c>
      <c r="X2963" s="0" t="str">
        <f aca="false">VLOOKUP($D2963,metadata!$B$2:$Z$500,21,0)</f>
        <v/>
      </c>
      <c r="Y2963" s="0" t="str">
        <f aca="false">VLOOKUP($D2963,metadata!$B$2:$Z$500,22,0)</f>
        <v>t65</v>
      </c>
      <c r="Z2963" s="0" t="str">
        <f aca="false">VLOOKUP($D2963,metadata!$B$2:$Z$500,23,0)</f>
        <v/>
      </c>
      <c r="AA2963" s="0" t="str">
        <f aca="false">VLOOKUP($D2963,metadata!$B$2:$Z$500,24,0)</f>
        <v/>
      </c>
      <c r="AB2963" s="0" t="str">
        <f aca="false">VLOOKUP($D2963,metadata!$B$2:$Z$500,25,0)</f>
        <v/>
      </c>
      <c r="AC2963" s="0" t="n">
        <v>15</v>
      </c>
      <c r="AD2963" s="0" t="n">
        <v>0</v>
      </c>
      <c r="AE2963" s="0" t="n">
        <v>43</v>
      </c>
      <c r="AF2963" s="0" t="n">
        <f aca="false">IF(AE2963="",V2963,AE2963)</f>
        <v>43</v>
      </c>
      <c r="AG2963" s="0" t="n">
        <v>15</v>
      </c>
      <c r="AH2963" s="0" t="n">
        <v>1987</v>
      </c>
      <c r="AI2963" s="0" t="s">
        <v>37</v>
      </c>
      <c r="AJ2963" s="0" t="s">
        <v>38</v>
      </c>
    </row>
    <row r="2964" customFormat="false" ht="13.8" hidden="true" customHeight="false" outlineLevel="0" collapsed="false">
      <c r="C2964" s="0" t="n">
        <v>2974</v>
      </c>
      <c r="D2964" s="3" t="str">
        <f aca="false">VLOOKUP(C2964,$A$1:$B$500,2)</f>
        <v>65-Ithaca</v>
      </c>
      <c r="E2964" s="0" t="str">
        <f aca="false">VLOOKUP($D2964,metadata!$B$2:$S$500,2,0)</f>
        <v>NECHOLS, JR; TAUBER, MJ; TAUBER, CA</v>
      </c>
      <c r="F2964" s="0" t="str">
        <f aca="false">VLOOKUP($D2964,metadata!$B$2:$S$500,3,0)</f>
        <v>GEOGRAPHICAL VARIABILITY IN ECOPHYSIOLOGICAL TRAITS CONTROLLING DORMANCY IN CHRYSOPA-OCULATA (NEUROPTERA, CHRYSOPIDAE)</v>
      </c>
      <c r="G2964" s="0" t="str">
        <f aca="false">VLOOKUP($D2964,metadata!$B$2:$S$500,4,0)</f>
        <v>10.1016/0022-1910(87)90131-4</v>
      </c>
      <c r="H2964" s="0" t="str">
        <f aca="false">VLOOKUP($D2964,metadata!$B$2:$S$500,5,0)</f>
        <v>y</v>
      </c>
      <c r="I2964" s="0" t="str">
        <f aca="false">VLOOKUP($D2964,metadata!$B$2:$S$500,6,0)</f>
        <v>a</v>
      </c>
      <c r="J2964" s="0" t="str">
        <f aca="false">VLOOKUP($D2964,metadata!$B$2:$S$500,7,0)</f>
        <v>i</v>
      </c>
      <c r="K2964" s="0" t="n">
        <f aca="false">VLOOKUP($D2964,metadata!$B$2:$S$500,8,0)</f>
        <v>10</v>
      </c>
      <c r="L2964" s="0" t="n">
        <f aca="false">VLOOKUP($D2964,metadata!$B$2:$S$500,9,0)</f>
        <v>6</v>
      </c>
      <c r="M2964" s="0" t="str">
        <f aca="false">VLOOKUP($D2964,metadata!$B$2:$S$500,10,0)</f>
        <v/>
      </c>
      <c r="N2964" s="0" t="str">
        <f aca="false">VLOOKUP($D2964,metadata!$B$2:$S$500,11,0)</f>
        <v>chrysopa oculata</v>
      </c>
      <c r="O2964" s="0" t="str">
        <f aca="false">VLOOKUP($D2964,metadata!$B$2:$S$500,12,0)</f>
        <v>neuroptera</v>
      </c>
      <c r="P2964" s="0" t="str">
        <f aca="false">VLOOKUP($D2964,metadata!$B$2:$S$500,13,0)</f>
        <v>Ithaca</v>
      </c>
      <c r="Q2964" s="0" t="n">
        <f aca="false">VLOOKUP($D2964,metadata!$B$2:$S$500,14,0)</f>
        <v>42.444133</v>
      </c>
      <c r="R2964" s="0" t="n">
        <f aca="false">VLOOKUP($D2964,metadata!$B$2:$S$500,15,0)</f>
        <v>-76.503179</v>
      </c>
      <c r="S2964" s="0" t="str">
        <f aca="false">VLOOKUP($D2964,metadata!$B$2:$S$500,16,0)</f>
        <v/>
      </c>
      <c r="T2964" s="0" t="n">
        <f aca="false">VLOOKUP($D2964,metadata!$B$2:$S$500,17,0)</f>
        <v>248</v>
      </c>
      <c r="U2964" s="0" t="str">
        <f aca="false">VLOOKUP($D2964,metadata!$B$2:$S$500,18,0)</f>
        <v/>
      </c>
      <c r="V2964" s="0" t="n">
        <f aca="false">VLOOKUP($D2964,metadata!$B$2:$Z$500,19,0)</f>
        <v>46</v>
      </c>
      <c r="W2964" s="0" t="str">
        <f aca="false">VLOOKUP($D2964,metadata!$B$2:$Z$500,20,0)</f>
        <v>accurate</v>
      </c>
      <c r="X2964" s="0" t="str">
        <f aca="false">VLOOKUP($D2964,metadata!$B$2:$Z$500,21,0)</f>
        <v/>
      </c>
      <c r="Y2964" s="0" t="str">
        <f aca="false">VLOOKUP($D2964,metadata!$B$2:$Z$500,22,0)</f>
        <v>t65</v>
      </c>
      <c r="Z2964" s="0" t="str">
        <f aca="false">VLOOKUP($D2964,metadata!$B$2:$Z$500,23,0)</f>
        <v/>
      </c>
      <c r="AA2964" s="0" t="str">
        <f aca="false">VLOOKUP($D2964,metadata!$B$2:$Z$500,24,0)</f>
        <v/>
      </c>
      <c r="AB2964" s="0" t="str">
        <f aca="false">VLOOKUP($D2964,metadata!$B$2:$Z$500,25,0)</f>
        <v/>
      </c>
      <c r="AC2964" s="0" t="n">
        <v>16</v>
      </c>
      <c r="AD2964" s="0" t="n">
        <v>0</v>
      </c>
      <c r="AE2964" s="0" t="n">
        <v>39</v>
      </c>
      <c r="AF2964" s="0" t="n">
        <f aca="false">IF(AE2964="",V2964,AE2964)</f>
        <v>39</v>
      </c>
      <c r="AG2964" s="0" t="n">
        <v>16</v>
      </c>
      <c r="AH2964" s="0" t="n">
        <v>1987</v>
      </c>
      <c r="AI2964" s="0" t="s">
        <v>37</v>
      </c>
      <c r="AJ2964" s="0" t="s">
        <v>38</v>
      </c>
    </row>
    <row r="2965" customFormat="false" ht="13.8" hidden="true" customHeight="false" outlineLevel="0" collapsed="false">
      <c r="C2965" s="0" t="n">
        <v>2975</v>
      </c>
      <c r="D2965" s="3" t="str">
        <f aca="false">VLOOKUP(C2965,$A$1:$B$500,2)</f>
        <v>65-dinosaur_monument</v>
      </c>
      <c r="E2965" s="0" t="str">
        <f aca="false">VLOOKUP($D2965,metadata!$B$2:$S$500,2,0)</f>
        <v>NECHOLS, JR; TAUBER, MJ; TAUBER, CA</v>
      </c>
      <c r="F2965" s="0" t="str">
        <f aca="false">VLOOKUP($D2965,metadata!$B$2:$S$500,3,0)</f>
        <v>GEOGRAPHICAL VARIABILITY IN ECOPHYSIOLOGICAL TRAITS CONTROLLING DORMANCY IN CHRYSOPA-OCULATA (NEUROPTERA, CHRYSOPIDAE)</v>
      </c>
      <c r="G2965" s="0" t="str">
        <f aca="false">VLOOKUP($D2965,metadata!$B$2:$S$500,4,0)</f>
        <v>10.1016/0022-1910(87)90131-4</v>
      </c>
      <c r="H2965" s="0" t="str">
        <f aca="false">VLOOKUP($D2965,metadata!$B$2:$S$500,5,0)</f>
        <v>y</v>
      </c>
      <c r="I2965" s="0" t="str">
        <f aca="false">VLOOKUP($D2965,metadata!$B$2:$S$500,6,0)</f>
        <v>a</v>
      </c>
      <c r="J2965" s="0" t="str">
        <f aca="false">VLOOKUP($D2965,metadata!$B$2:$S$500,7,0)</f>
        <v>i</v>
      </c>
      <c r="K2965" s="0" t="n">
        <f aca="false">VLOOKUP($D2965,metadata!$B$2:$S$500,8,0)</f>
        <v>10</v>
      </c>
      <c r="L2965" s="0" t="n">
        <f aca="false">VLOOKUP($D2965,metadata!$B$2:$S$500,9,0)</f>
        <v>5</v>
      </c>
      <c r="M2965" s="0" t="str">
        <f aca="false">VLOOKUP($D2965,metadata!$B$2:$S$500,10,0)</f>
        <v/>
      </c>
      <c r="N2965" s="0" t="str">
        <f aca="false">VLOOKUP($D2965,metadata!$B$2:$S$500,11,0)</f>
        <v>chrysopa oculata</v>
      </c>
      <c r="O2965" s="0" t="str">
        <f aca="false">VLOOKUP($D2965,metadata!$B$2:$S$500,12,0)</f>
        <v>neuroptera</v>
      </c>
      <c r="P2965" s="0" t="str">
        <f aca="false">VLOOKUP($D2965,metadata!$B$2:$S$500,13,0)</f>
        <v>dinosaur_monument</v>
      </c>
      <c r="Q2965" s="0" t="n">
        <f aca="false">VLOOKUP($D2965,metadata!$B$2:$S$500,14,0)</f>
        <v>40.440556</v>
      </c>
      <c r="R2965" s="0" t="n">
        <f aca="false">VLOOKUP($D2965,metadata!$B$2:$S$500,15,0)</f>
        <v>-109.301111</v>
      </c>
      <c r="S2965" s="0" t="str">
        <f aca="false">VLOOKUP($D2965,metadata!$B$2:$S$500,16,0)</f>
        <v/>
      </c>
      <c r="T2965" s="0" t="n">
        <f aca="false">VLOOKUP($D2965,metadata!$B$2:$S$500,17,0)</f>
        <v>2438</v>
      </c>
      <c r="U2965" s="0" t="str">
        <f aca="false">VLOOKUP($D2965,metadata!$B$2:$S$500,18,0)</f>
        <v/>
      </c>
      <c r="V2965" s="0" t="n">
        <f aca="false">VLOOKUP($D2965,metadata!$B$2:$Z$500,19,0)</f>
        <v>27.4</v>
      </c>
      <c r="W2965" s="0" t="str">
        <f aca="false">VLOOKUP($D2965,metadata!$B$2:$Z$500,20,0)</f>
        <v>accurate</v>
      </c>
      <c r="X2965" s="0" t="str">
        <f aca="false">VLOOKUP($D2965,metadata!$B$2:$Z$500,21,0)</f>
        <v/>
      </c>
      <c r="Y2965" s="0" t="str">
        <f aca="false">VLOOKUP($D2965,metadata!$B$2:$Z$500,22,0)</f>
        <v>t65</v>
      </c>
      <c r="Z2965" s="0" t="str">
        <f aca="false">VLOOKUP($D2965,metadata!$B$2:$Z$500,23,0)</f>
        <v/>
      </c>
      <c r="AA2965" s="0" t="str">
        <f aca="false">VLOOKUP($D2965,metadata!$B$2:$Z$500,24,0)</f>
        <v/>
      </c>
      <c r="AB2965" s="0" t="str">
        <f aca="false">VLOOKUP($D2965,metadata!$B$2:$Z$500,25,0)</f>
        <v/>
      </c>
      <c r="AC2965" s="0" t="n">
        <v>10</v>
      </c>
      <c r="AD2965" s="0" t="n">
        <v>100</v>
      </c>
      <c r="AE2965" s="0" t="n">
        <v>57</v>
      </c>
      <c r="AF2965" s="0" t="n">
        <f aca="false">IF(AE2965="",V2965,AE2965)</f>
        <v>57</v>
      </c>
      <c r="AG2965" s="0" t="n">
        <v>10</v>
      </c>
      <c r="AH2965" s="0" t="n">
        <v>1987</v>
      </c>
      <c r="AI2965" s="0" t="s">
        <v>37</v>
      </c>
      <c r="AJ2965" s="0" t="s">
        <v>38</v>
      </c>
    </row>
    <row r="2966" customFormat="false" ht="13.8" hidden="true" customHeight="false" outlineLevel="0" collapsed="false">
      <c r="C2966" s="0" t="n">
        <v>2976</v>
      </c>
      <c r="D2966" s="3" t="str">
        <f aca="false">VLOOKUP(C2966,$A$1:$B$500,2)</f>
        <v>65-dinosaur_monument</v>
      </c>
      <c r="E2966" s="0" t="str">
        <f aca="false">VLOOKUP($D2966,metadata!$B$2:$S$500,2,0)</f>
        <v>NECHOLS, JR; TAUBER, MJ; TAUBER, CA</v>
      </c>
      <c r="F2966" s="0" t="str">
        <f aca="false">VLOOKUP($D2966,metadata!$B$2:$S$500,3,0)</f>
        <v>GEOGRAPHICAL VARIABILITY IN ECOPHYSIOLOGICAL TRAITS CONTROLLING DORMANCY IN CHRYSOPA-OCULATA (NEUROPTERA, CHRYSOPIDAE)</v>
      </c>
      <c r="G2966" s="0" t="str">
        <f aca="false">VLOOKUP($D2966,metadata!$B$2:$S$500,4,0)</f>
        <v>10.1016/0022-1910(87)90131-4</v>
      </c>
      <c r="H2966" s="0" t="str">
        <f aca="false">VLOOKUP($D2966,metadata!$B$2:$S$500,5,0)</f>
        <v>y</v>
      </c>
      <c r="I2966" s="0" t="str">
        <f aca="false">VLOOKUP($D2966,metadata!$B$2:$S$500,6,0)</f>
        <v>a</v>
      </c>
      <c r="J2966" s="0" t="str">
        <f aca="false">VLOOKUP($D2966,metadata!$B$2:$S$500,7,0)</f>
        <v>i</v>
      </c>
      <c r="K2966" s="0" t="n">
        <f aca="false">VLOOKUP($D2966,metadata!$B$2:$S$500,8,0)</f>
        <v>10</v>
      </c>
      <c r="L2966" s="0" t="n">
        <f aca="false">VLOOKUP($D2966,metadata!$B$2:$S$500,9,0)</f>
        <v>5</v>
      </c>
      <c r="M2966" s="0" t="str">
        <f aca="false">VLOOKUP($D2966,metadata!$B$2:$S$500,10,0)</f>
        <v/>
      </c>
      <c r="N2966" s="0" t="str">
        <f aca="false">VLOOKUP($D2966,metadata!$B$2:$S$500,11,0)</f>
        <v>chrysopa oculata</v>
      </c>
      <c r="O2966" s="0" t="str">
        <f aca="false">VLOOKUP($D2966,metadata!$B$2:$S$500,12,0)</f>
        <v>neuroptera</v>
      </c>
      <c r="P2966" s="0" t="str">
        <f aca="false">VLOOKUP($D2966,metadata!$B$2:$S$500,13,0)</f>
        <v>dinosaur_monument</v>
      </c>
      <c r="Q2966" s="0" t="n">
        <f aca="false">VLOOKUP($D2966,metadata!$B$2:$S$500,14,0)</f>
        <v>40.440556</v>
      </c>
      <c r="R2966" s="0" t="n">
        <f aca="false">VLOOKUP($D2966,metadata!$B$2:$S$500,15,0)</f>
        <v>-109.301111</v>
      </c>
      <c r="S2966" s="0" t="str">
        <f aca="false">VLOOKUP($D2966,metadata!$B$2:$S$500,16,0)</f>
        <v/>
      </c>
      <c r="T2966" s="0" t="n">
        <f aca="false">VLOOKUP($D2966,metadata!$B$2:$S$500,17,0)</f>
        <v>2438</v>
      </c>
      <c r="U2966" s="0" t="str">
        <f aca="false">VLOOKUP($D2966,metadata!$B$2:$S$500,18,0)</f>
        <v/>
      </c>
      <c r="V2966" s="0" t="n">
        <f aca="false">VLOOKUP($D2966,metadata!$B$2:$Z$500,19,0)</f>
        <v>27.4</v>
      </c>
      <c r="W2966" s="0" t="str">
        <f aca="false">VLOOKUP($D2966,metadata!$B$2:$Z$500,20,0)</f>
        <v>accurate</v>
      </c>
      <c r="X2966" s="0" t="str">
        <f aca="false">VLOOKUP($D2966,metadata!$B$2:$Z$500,21,0)</f>
        <v/>
      </c>
      <c r="Y2966" s="0" t="str">
        <f aca="false">VLOOKUP($D2966,metadata!$B$2:$Z$500,22,0)</f>
        <v>t65</v>
      </c>
      <c r="Z2966" s="0" t="str">
        <f aca="false">VLOOKUP($D2966,metadata!$B$2:$Z$500,23,0)</f>
        <v/>
      </c>
      <c r="AA2966" s="0" t="str">
        <f aca="false">VLOOKUP($D2966,metadata!$B$2:$Z$500,24,0)</f>
        <v/>
      </c>
      <c r="AB2966" s="0" t="str">
        <f aca="false">VLOOKUP($D2966,metadata!$B$2:$Z$500,25,0)</f>
        <v/>
      </c>
      <c r="AC2966" s="0" t="n">
        <v>12</v>
      </c>
      <c r="AD2966" s="0" t="n">
        <v>100</v>
      </c>
      <c r="AE2966" s="0" t="n">
        <v>16</v>
      </c>
      <c r="AF2966" s="0" t="n">
        <f aca="false">IF(AE2966="",V2966,AE2966)</f>
        <v>16</v>
      </c>
      <c r="AG2966" s="0" t="n">
        <v>12</v>
      </c>
      <c r="AH2966" s="0" t="n">
        <v>1987</v>
      </c>
      <c r="AI2966" s="0" t="s">
        <v>37</v>
      </c>
      <c r="AJ2966" s="0" t="s">
        <v>38</v>
      </c>
    </row>
    <row r="2967" customFormat="false" ht="13.8" hidden="true" customHeight="false" outlineLevel="0" collapsed="false">
      <c r="C2967" s="0" t="n">
        <v>2977</v>
      </c>
      <c r="D2967" s="3" t="str">
        <f aca="false">VLOOKUP(C2967,$A$1:$B$500,2)</f>
        <v>65-dinosaur_monument</v>
      </c>
      <c r="E2967" s="0" t="str">
        <f aca="false">VLOOKUP($D2967,metadata!$B$2:$S$500,2,0)</f>
        <v>NECHOLS, JR; TAUBER, MJ; TAUBER, CA</v>
      </c>
      <c r="F2967" s="0" t="str">
        <f aca="false">VLOOKUP($D2967,metadata!$B$2:$S$500,3,0)</f>
        <v>GEOGRAPHICAL VARIABILITY IN ECOPHYSIOLOGICAL TRAITS CONTROLLING DORMANCY IN CHRYSOPA-OCULATA (NEUROPTERA, CHRYSOPIDAE)</v>
      </c>
      <c r="G2967" s="0" t="str">
        <f aca="false">VLOOKUP($D2967,metadata!$B$2:$S$500,4,0)</f>
        <v>10.1016/0022-1910(87)90131-4</v>
      </c>
      <c r="H2967" s="0" t="str">
        <f aca="false">VLOOKUP($D2967,metadata!$B$2:$S$500,5,0)</f>
        <v>y</v>
      </c>
      <c r="I2967" s="0" t="str">
        <f aca="false">VLOOKUP($D2967,metadata!$B$2:$S$500,6,0)</f>
        <v>a</v>
      </c>
      <c r="J2967" s="0" t="str">
        <f aca="false">VLOOKUP($D2967,metadata!$B$2:$S$500,7,0)</f>
        <v>i</v>
      </c>
      <c r="K2967" s="0" t="n">
        <f aca="false">VLOOKUP($D2967,metadata!$B$2:$S$500,8,0)</f>
        <v>10</v>
      </c>
      <c r="L2967" s="0" t="n">
        <f aca="false">VLOOKUP($D2967,metadata!$B$2:$S$500,9,0)</f>
        <v>5</v>
      </c>
      <c r="M2967" s="0" t="str">
        <f aca="false">VLOOKUP($D2967,metadata!$B$2:$S$500,10,0)</f>
        <v/>
      </c>
      <c r="N2967" s="0" t="str">
        <f aca="false">VLOOKUP($D2967,metadata!$B$2:$S$500,11,0)</f>
        <v>chrysopa oculata</v>
      </c>
      <c r="O2967" s="0" t="str">
        <f aca="false">VLOOKUP($D2967,metadata!$B$2:$S$500,12,0)</f>
        <v>neuroptera</v>
      </c>
      <c r="P2967" s="0" t="str">
        <f aca="false">VLOOKUP($D2967,metadata!$B$2:$S$500,13,0)</f>
        <v>dinosaur_monument</v>
      </c>
      <c r="Q2967" s="0" t="n">
        <f aca="false">VLOOKUP($D2967,metadata!$B$2:$S$500,14,0)</f>
        <v>40.440556</v>
      </c>
      <c r="R2967" s="0" t="n">
        <f aca="false">VLOOKUP($D2967,metadata!$B$2:$S$500,15,0)</f>
        <v>-109.301111</v>
      </c>
      <c r="S2967" s="0" t="str">
        <f aca="false">VLOOKUP($D2967,metadata!$B$2:$S$500,16,0)</f>
        <v/>
      </c>
      <c r="T2967" s="0" t="n">
        <f aca="false">VLOOKUP($D2967,metadata!$B$2:$S$500,17,0)</f>
        <v>2438</v>
      </c>
      <c r="U2967" s="0" t="str">
        <f aca="false">VLOOKUP($D2967,metadata!$B$2:$S$500,18,0)</f>
        <v/>
      </c>
      <c r="V2967" s="0" t="n">
        <f aca="false">VLOOKUP($D2967,metadata!$B$2:$Z$500,19,0)</f>
        <v>27.4</v>
      </c>
      <c r="W2967" s="0" t="str">
        <f aca="false">VLOOKUP($D2967,metadata!$B$2:$Z$500,20,0)</f>
        <v>accurate</v>
      </c>
      <c r="X2967" s="0" t="str">
        <f aca="false">VLOOKUP($D2967,metadata!$B$2:$Z$500,21,0)</f>
        <v/>
      </c>
      <c r="Y2967" s="0" t="str">
        <f aca="false">VLOOKUP($D2967,metadata!$B$2:$Z$500,22,0)</f>
        <v>t65</v>
      </c>
      <c r="Z2967" s="0" t="str">
        <f aca="false">VLOOKUP($D2967,metadata!$B$2:$Z$500,23,0)</f>
        <v/>
      </c>
      <c r="AA2967" s="0" t="str">
        <f aca="false">VLOOKUP($D2967,metadata!$B$2:$Z$500,24,0)</f>
        <v/>
      </c>
      <c r="AB2967" s="0" t="str">
        <f aca="false">VLOOKUP($D2967,metadata!$B$2:$Z$500,25,0)</f>
        <v/>
      </c>
      <c r="AC2967" s="0" t="n">
        <v>13</v>
      </c>
      <c r="AD2967" s="0" t="n">
        <v>100</v>
      </c>
      <c r="AE2967" s="0" t="n">
        <v>20</v>
      </c>
      <c r="AF2967" s="0" t="n">
        <f aca="false">IF(AE2967="",V2967,AE2967)</f>
        <v>20</v>
      </c>
      <c r="AG2967" s="0" t="n">
        <v>13</v>
      </c>
      <c r="AH2967" s="0" t="n">
        <v>1987</v>
      </c>
      <c r="AI2967" s="0" t="s">
        <v>37</v>
      </c>
      <c r="AJ2967" s="0" t="s">
        <v>38</v>
      </c>
    </row>
    <row r="2968" customFormat="false" ht="13.8" hidden="true" customHeight="false" outlineLevel="0" collapsed="false">
      <c r="C2968" s="0" t="n">
        <v>2978</v>
      </c>
      <c r="D2968" s="3" t="str">
        <f aca="false">VLOOKUP(C2968,$A$1:$B$500,2)</f>
        <v>65-dinosaur_monument</v>
      </c>
      <c r="E2968" s="0" t="str">
        <f aca="false">VLOOKUP($D2968,metadata!$B$2:$S$500,2,0)</f>
        <v>NECHOLS, JR; TAUBER, MJ; TAUBER, CA</v>
      </c>
      <c r="F2968" s="0" t="str">
        <f aca="false">VLOOKUP($D2968,metadata!$B$2:$S$500,3,0)</f>
        <v>GEOGRAPHICAL VARIABILITY IN ECOPHYSIOLOGICAL TRAITS CONTROLLING DORMANCY IN CHRYSOPA-OCULATA (NEUROPTERA, CHRYSOPIDAE)</v>
      </c>
      <c r="G2968" s="0" t="str">
        <f aca="false">VLOOKUP($D2968,metadata!$B$2:$S$500,4,0)</f>
        <v>10.1016/0022-1910(87)90131-4</v>
      </c>
      <c r="H2968" s="0" t="str">
        <f aca="false">VLOOKUP($D2968,metadata!$B$2:$S$500,5,0)</f>
        <v>y</v>
      </c>
      <c r="I2968" s="0" t="str">
        <f aca="false">VLOOKUP($D2968,metadata!$B$2:$S$500,6,0)</f>
        <v>a</v>
      </c>
      <c r="J2968" s="0" t="str">
        <f aca="false">VLOOKUP($D2968,metadata!$B$2:$S$500,7,0)</f>
        <v>i</v>
      </c>
      <c r="K2968" s="0" t="n">
        <f aca="false">VLOOKUP($D2968,metadata!$B$2:$S$500,8,0)</f>
        <v>10</v>
      </c>
      <c r="L2968" s="0" t="n">
        <f aca="false">VLOOKUP($D2968,metadata!$B$2:$S$500,9,0)</f>
        <v>5</v>
      </c>
      <c r="M2968" s="0" t="str">
        <f aca="false">VLOOKUP($D2968,metadata!$B$2:$S$500,10,0)</f>
        <v/>
      </c>
      <c r="N2968" s="0" t="str">
        <f aca="false">VLOOKUP($D2968,metadata!$B$2:$S$500,11,0)</f>
        <v>chrysopa oculata</v>
      </c>
      <c r="O2968" s="0" t="str">
        <f aca="false">VLOOKUP($D2968,metadata!$B$2:$S$500,12,0)</f>
        <v>neuroptera</v>
      </c>
      <c r="P2968" s="0" t="str">
        <f aca="false">VLOOKUP($D2968,metadata!$B$2:$S$500,13,0)</f>
        <v>dinosaur_monument</v>
      </c>
      <c r="Q2968" s="0" t="n">
        <f aca="false">VLOOKUP($D2968,metadata!$B$2:$S$500,14,0)</f>
        <v>40.440556</v>
      </c>
      <c r="R2968" s="0" t="n">
        <f aca="false">VLOOKUP($D2968,metadata!$B$2:$S$500,15,0)</f>
        <v>-109.301111</v>
      </c>
      <c r="S2968" s="0" t="str">
        <f aca="false">VLOOKUP($D2968,metadata!$B$2:$S$500,16,0)</f>
        <v/>
      </c>
      <c r="T2968" s="0" t="n">
        <f aca="false">VLOOKUP($D2968,metadata!$B$2:$S$500,17,0)</f>
        <v>2438</v>
      </c>
      <c r="U2968" s="0" t="str">
        <f aca="false">VLOOKUP($D2968,metadata!$B$2:$S$500,18,0)</f>
        <v/>
      </c>
      <c r="V2968" s="0" t="n">
        <f aca="false">VLOOKUP($D2968,metadata!$B$2:$Z$500,19,0)</f>
        <v>27.4</v>
      </c>
      <c r="W2968" s="0" t="str">
        <f aca="false">VLOOKUP($D2968,metadata!$B$2:$Z$500,20,0)</f>
        <v>accurate</v>
      </c>
      <c r="X2968" s="0" t="str">
        <f aca="false">VLOOKUP($D2968,metadata!$B$2:$Z$500,21,0)</f>
        <v/>
      </c>
      <c r="Y2968" s="0" t="str">
        <f aca="false">VLOOKUP($D2968,metadata!$B$2:$Z$500,22,0)</f>
        <v>t65</v>
      </c>
      <c r="Z2968" s="0" t="str">
        <f aca="false">VLOOKUP($D2968,metadata!$B$2:$Z$500,23,0)</f>
        <v/>
      </c>
      <c r="AA2968" s="0" t="str">
        <f aca="false">VLOOKUP($D2968,metadata!$B$2:$Z$500,24,0)</f>
        <v/>
      </c>
      <c r="AB2968" s="0" t="str">
        <f aca="false">VLOOKUP($D2968,metadata!$B$2:$Z$500,25,0)</f>
        <v/>
      </c>
      <c r="AC2968" s="0" t="n">
        <v>14</v>
      </c>
      <c r="AD2968" s="0" t="n">
        <v>25</v>
      </c>
      <c r="AE2968" s="0" t="n">
        <v>24</v>
      </c>
      <c r="AF2968" s="0" t="n">
        <f aca="false">IF(AE2968="",V2968,AE2968)</f>
        <v>24</v>
      </c>
      <c r="AG2968" s="0" t="n">
        <v>14</v>
      </c>
      <c r="AH2968" s="0" t="n">
        <v>1987</v>
      </c>
      <c r="AI2968" s="0" t="s">
        <v>37</v>
      </c>
      <c r="AJ2968" s="0" t="s">
        <v>38</v>
      </c>
    </row>
    <row r="2969" customFormat="false" ht="13.8" hidden="true" customHeight="false" outlineLevel="0" collapsed="false">
      <c r="C2969" s="0" t="n">
        <v>2979</v>
      </c>
      <c r="D2969" s="3" t="str">
        <f aca="false">VLOOKUP(C2969,$A$1:$B$500,2)</f>
        <v>65-dinosaur_monument</v>
      </c>
      <c r="E2969" s="0" t="str">
        <f aca="false">VLOOKUP($D2969,metadata!$B$2:$S$500,2,0)</f>
        <v>NECHOLS, JR; TAUBER, MJ; TAUBER, CA</v>
      </c>
      <c r="F2969" s="0" t="str">
        <f aca="false">VLOOKUP($D2969,metadata!$B$2:$S$500,3,0)</f>
        <v>GEOGRAPHICAL VARIABILITY IN ECOPHYSIOLOGICAL TRAITS CONTROLLING DORMANCY IN CHRYSOPA-OCULATA (NEUROPTERA, CHRYSOPIDAE)</v>
      </c>
      <c r="G2969" s="0" t="str">
        <f aca="false">VLOOKUP($D2969,metadata!$B$2:$S$500,4,0)</f>
        <v>10.1016/0022-1910(87)90131-4</v>
      </c>
      <c r="H2969" s="0" t="str">
        <f aca="false">VLOOKUP($D2969,metadata!$B$2:$S$500,5,0)</f>
        <v>y</v>
      </c>
      <c r="I2969" s="0" t="str">
        <f aca="false">VLOOKUP($D2969,metadata!$B$2:$S$500,6,0)</f>
        <v>a</v>
      </c>
      <c r="J2969" s="0" t="str">
        <f aca="false">VLOOKUP($D2969,metadata!$B$2:$S$500,7,0)</f>
        <v>i</v>
      </c>
      <c r="K2969" s="0" t="n">
        <f aca="false">VLOOKUP($D2969,metadata!$B$2:$S$500,8,0)</f>
        <v>10</v>
      </c>
      <c r="L2969" s="0" t="n">
        <f aca="false">VLOOKUP($D2969,metadata!$B$2:$S$500,9,0)</f>
        <v>5</v>
      </c>
      <c r="M2969" s="0" t="str">
        <f aca="false">VLOOKUP($D2969,metadata!$B$2:$S$500,10,0)</f>
        <v/>
      </c>
      <c r="N2969" s="0" t="str">
        <f aca="false">VLOOKUP($D2969,metadata!$B$2:$S$500,11,0)</f>
        <v>chrysopa oculata</v>
      </c>
      <c r="O2969" s="0" t="str">
        <f aca="false">VLOOKUP($D2969,metadata!$B$2:$S$500,12,0)</f>
        <v>neuroptera</v>
      </c>
      <c r="P2969" s="0" t="str">
        <f aca="false">VLOOKUP($D2969,metadata!$B$2:$S$500,13,0)</f>
        <v>dinosaur_monument</v>
      </c>
      <c r="Q2969" s="0" t="n">
        <f aca="false">VLOOKUP($D2969,metadata!$B$2:$S$500,14,0)</f>
        <v>40.440556</v>
      </c>
      <c r="R2969" s="0" t="n">
        <f aca="false">VLOOKUP($D2969,metadata!$B$2:$S$500,15,0)</f>
        <v>-109.301111</v>
      </c>
      <c r="S2969" s="0" t="str">
        <f aca="false">VLOOKUP($D2969,metadata!$B$2:$S$500,16,0)</f>
        <v/>
      </c>
      <c r="T2969" s="0" t="n">
        <f aca="false">VLOOKUP($D2969,metadata!$B$2:$S$500,17,0)</f>
        <v>2438</v>
      </c>
      <c r="U2969" s="0" t="str">
        <f aca="false">VLOOKUP($D2969,metadata!$B$2:$S$500,18,0)</f>
        <v/>
      </c>
      <c r="V2969" s="0" t="n">
        <f aca="false">VLOOKUP($D2969,metadata!$B$2:$Z$500,19,0)</f>
        <v>27.4</v>
      </c>
      <c r="W2969" s="0" t="str">
        <f aca="false">VLOOKUP($D2969,metadata!$B$2:$Z$500,20,0)</f>
        <v>accurate</v>
      </c>
      <c r="X2969" s="0" t="str">
        <f aca="false">VLOOKUP($D2969,metadata!$B$2:$Z$500,21,0)</f>
        <v/>
      </c>
      <c r="Y2969" s="0" t="str">
        <f aca="false">VLOOKUP($D2969,metadata!$B$2:$Z$500,22,0)</f>
        <v>t65</v>
      </c>
      <c r="Z2969" s="0" t="str">
        <f aca="false">VLOOKUP($D2969,metadata!$B$2:$Z$500,23,0)</f>
        <v/>
      </c>
      <c r="AA2969" s="0" t="str">
        <f aca="false">VLOOKUP($D2969,metadata!$B$2:$Z$500,24,0)</f>
        <v/>
      </c>
      <c r="AB2969" s="0" t="str">
        <f aca="false">VLOOKUP($D2969,metadata!$B$2:$Z$500,25,0)</f>
        <v/>
      </c>
      <c r="AC2969" s="0" t="n">
        <v>16</v>
      </c>
      <c r="AD2969" s="0" t="n">
        <v>0</v>
      </c>
      <c r="AE2969" s="0" t="n">
        <v>20</v>
      </c>
      <c r="AF2969" s="0" t="n">
        <f aca="false">IF(AE2969="",V2969,AE2969)</f>
        <v>20</v>
      </c>
      <c r="AG2969" s="0" t="n">
        <v>16</v>
      </c>
      <c r="AH2969" s="0" t="n">
        <v>1987</v>
      </c>
      <c r="AI2969" s="0" t="s">
        <v>37</v>
      </c>
      <c r="AJ2969" s="0" t="s">
        <v>38</v>
      </c>
    </row>
    <row r="2970" customFormat="false" ht="13.8" hidden="true" customHeight="false" outlineLevel="0" collapsed="false">
      <c r="C2970" s="0" t="n">
        <v>2980</v>
      </c>
      <c r="D2970" s="3" t="str">
        <f aca="false">VLOOKUP(C2970,$A$1:$B$500,2)</f>
        <v>65-loveland</v>
      </c>
      <c r="E2970" s="0" t="str">
        <f aca="false">VLOOKUP($D2970,metadata!$B$2:$S$500,2,0)</f>
        <v>NECHOLS, JR; TAUBER, MJ; TAUBER, CA</v>
      </c>
      <c r="F2970" s="0" t="str">
        <f aca="false">VLOOKUP($D2970,metadata!$B$2:$S$500,3,0)</f>
        <v>GEOGRAPHICAL VARIABILITY IN ECOPHYSIOLOGICAL TRAITS CONTROLLING DORMANCY IN CHRYSOPA-OCULATA (NEUROPTERA, CHRYSOPIDAE)</v>
      </c>
      <c r="G2970" s="0" t="str">
        <f aca="false">VLOOKUP($D2970,metadata!$B$2:$S$500,4,0)</f>
        <v>10.1016/0022-1910(87)90131-4</v>
      </c>
      <c r="H2970" s="0" t="str">
        <f aca="false">VLOOKUP($D2970,metadata!$B$2:$S$500,5,0)</f>
        <v>y</v>
      </c>
      <c r="I2970" s="0" t="str">
        <f aca="false">VLOOKUP($D2970,metadata!$B$2:$S$500,6,0)</f>
        <v>a</v>
      </c>
      <c r="J2970" s="0" t="str">
        <f aca="false">VLOOKUP($D2970,metadata!$B$2:$S$500,7,0)</f>
        <v>i</v>
      </c>
      <c r="K2970" s="0" t="n">
        <f aca="false">VLOOKUP($D2970,metadata!$B$2:$S$500,8,0)</f>
        <v>10</v>
      </c>
      <c r="L2970" s="0" t="n">
        <f aca="false">VLOOKUP($D2970,metadata!$B$2:$S$500,9,0)</f>
        <v>6</v>
      </c>
      <c r="M2970" s="0" t="str">
        <f aca="false">VLOOKUP($D2970,metadata!$B$2:$S$500,10,0)</f>
        <v/>
      </c>
      <c r="N2970" s="0" t="str">
        <f aca="false">VLOOKUP($D2970,metadata!$B$2:$S$500,11,0)</f>
        <v>chrysopa oculata</v>
      </c>
      <c r="O2970" s="0" t="str">
        <f aca="false">VLOOKUP($D2970,metadata!$B$2:$S$500,12,0)</f>
        <v>neuroptera</v>
      </c>
      <c r="P2970" s="0" t="str">
        <f aca="false">VLOOKUP($D2970,metadata!$B$2:$S$500,13,0)</f>
        <v>loveland</v>
      </c>
      <c r="Q2970" s="0" t="n">
        <f aca="false">VLOOKUP($D2970,metadata!$B$2:$S$500,14,0)</f>
        <v>40.431269</v>
      </c>
      <c r="R2970" s="0" t="n">
        <f aca="false">VLOOKUP($D2970,metadata!$B$2:$S$500,15,0)</f>
        <v>-105.339661</v>
      </c>
      <c r="S2970" s="0" t="str">
        <f aca="false">VLOOKUP($D2970,metadata!$B$2:$S$500,16,0)</f>
        <v/>
      </c>
      <c r="T2970" s="0" t="n">
        <f aca="false">VLOOKUP($D2970,metadata!$B$2:$S$500,17,0)</f>
        <v>1524</v>
      </c>
      <c r="U2970" s="0" t="str">
        <f aca="false">VLOOKUP($D2970,metadata!$B$2:$S$500,18,0)</f>
        <v/>
      </c>
      <c r="V2970" s="0" t="n">
        <f aca="false">VLOOKUP($D2970,metadata!$B$2:$Z$500,19,0)</f>
        <v>15.2</v>
      </c>
      <c r="W2970" s="0" t="str">
        <f aca="false">VLOOKUP($D2970,metadata!$B$2:$Z$500,20,0)</f>
        <v>accurate</v>
      </c>
      <c r="X2970" s="0" t="str">
        <f aca="false">VLOOKUP($D2970,metadata!$B$2:$Z$500,21,0)</f>
        <v/>
      </c>
      <c r="Y2970" s="0" t="str">
        <f aca="false">VLOOKUP($D2970,metadata!$B$2:$Z$500,22,0)</f>
        <v>t65</v>
      </c>
      <c r="Z2970" s="0" t="str">
        <f aca="false">VLOOKUP($D2970,metadata!$B$2:$Z$500,23,0)</f>
        <v/>
      </c>
      <c r="AA2970" s="0" t="str">
        <f aca="false">VLOOKUP($D2970,metadata!$B$2:$Z$500,24,0)</f>
        <v/>
      </c>
      <c r="AB2970" s="0" t="str">
        <f aca="false">VLOOKUP($D2970,metadata!$B$2:$Z$500,25,0)</f>
        <v/>
      </c>
      <c r="AC2970" s="0" t="n">
        <v>10</v>
      </c>
      <c r="AD2970" s="0" t="n">
        <v>100</v>
      </c>
      <c r="AE2970" s="0" t="n">
        <v>12</v>
      </c>
      <c r="AF2970" s="0" t="n">
        <f aca="false">IF(AE2970="",V2970,AE2970)</f>
        <v>12</v>
      </c>
      <c r="AG2970" s="0" t="n">
        <v>10</v>
      </c>
      <c r="AH2970" s="0" t="n">
        <v>1987</v>
      </c>
      <c r="AI2970" s="0" t="s">
        <v>37</v>
      </c>
      <c r="AJ2970" s="0" t="s">
        <v>38</v>
      </c>
    </row>
    <row r="2971" customFormat="false" ht="13.8" hidden="true" customHeight="false" outlineLevel="0" collapsed="false">
      <c r="C2971" s="0" t="n">
        <v>2981</v>
      </c>
      <c r="D2971" s="3" t="str">
        <f aca="false">VLOOKUP(C2971,$A$1:$B$500,2)</f>
        <v>65-loveland</v>
      </c>
      <c r="E2971" s="0" t="str">
        <f aca="false">VLOOKUP($D2971,metadata!$B$2:$S$500,2,0)</f>
        <v>NECHOLS, JR; TAUBER, MJ; TAUBER, CA</v>
      </c>
      <c r="F2971" s="0" t="str">
        <f aca="false">VLOOKUP($D2971,metadata!$B$2:$S$500,3,0)</f>
        <v>GEOGRAPHICAL VARIABILITY IN ECOPHYSIOLOGICAL TRAITS CONTROLLING DORMANCY IN CHRYSOPA-OCULATA (NEUROPTERA, CHRYSOPIDAE)</v>
      </c>
      <c r="G2971" s="0" t="str">
        <f aca="false">VLOOKUP($D2971,metadata!$B$2:$S$500,4,0)</f>
        <v>10.1016/0022-1910(87)90131-4</v>
      </c>
      <c r="H2971" s="0" t="str">
        <f aca="false">VLOOKUP($D2971,metadata!$B$2:$S$500,5,0)</f>
        <v>y</v>
      </c>
      <c r="I2971" s="0" t="str">
        <f aca="false">VLOOKUP($D2971,metadata!$B$2:$S$500,6,0)</f>
        <v>a</v>
      </c>
      <c r="J2971" s="0" t="str">
        <f aca="false">VLOOKUP($D2971,metadata!$B$2:$S$500,7,0)</f>
        <v>i</v>
      </c>
      <c r="K2971" s="0" t="n">
        <f aca="false">VLOOKUP($D2971,metadata!$B$2:$S$500,8,0)</f>
        <v>10</v>
      </c>
      <c r="L2971" s="0" t="n">
        <f aca="false">VLOOKUP($D2971,metadata!$B$2:$S$500,9,0)</f>
        <v>6</v>
      </c>
      <c r="M2971" s="0" t="str">
        <f aca="false">VLOOKUP($D2971,metadata!$B$2:$S$500,10,0)</f>
        <v/>
      </c>
      <c r="N2971" s="0" t="str">
        <f aca="false">VLOOKUP($D2971,metadata!$B$2:$S$500,11,0)</f>
        <v>chrysopa oculata</v>
      </c>
      <c r="O2971" s="0" t="str">
        <f aca="false">VLOOKUP($D2971,metadata!$B$2:$S$500,12,0)</f>
        <v>neuroptera</v>
      </c>
      <c r="P2971" s="0" t="str">
        <f aca="false">VLOOKUP($D2971,metadata!$B$2:$S$500,13,0)</f>
        <v>loveland</v>
      </c>
      <c r="Q2971" s="0" t="n">
        <f aca="false">VLOOKUP($D2971,metadata!$B$2:$S$500,14,0)</f>
        <v>40.431269</v>
      </c>
      <c r="R2971" s="0" t="n">
        <f aca="false">VLOOKUP($D2971,metadata!$B$2:$S$500,15,0)</f>
        <v>-105.339661</v>
      </c>
      <c r="S2971" s="0" t="str">
        <f aca="false">VLOOKUP($D2971,metadata!$B$2:$S$500,16,0)</f>
        <v/>
      </c>
      <c r="T2971" s="0" t="n">
        <f aca="false">VLOOKUP($D2971,metadata!$B$2:$S$500,17,0)</f>
        <v>1524</v>
      </c>
      <c r="U2971" s="0" t="str">
        <f aca="false">VLOOKUP($D2971,metadata!$B$2:$S$500,18,0)</f>
        <v/>
      </c>
      <c r="V2971" s="0" t="n">
        <f aca="false">VLOOKUP($D2971,metadata!$B$2:$Z$500,19,0)</f>
        <v>15.2</v>
      </c>
      <c r="W2971" s="0" t="str">
        <f aca="false">VLOOKUP($D2971,metadata!$B$2:$Z$500,20,0)</f>
        <v>accurate</v>
      </c>
      <c r="X2971" s="0" t="str">
        <f aca="false">VLOOKUP($D2971,metadata!$B$2:$Z$500,21,0)</f>
        <v/>
      </c>
      <c r="Y2971" s="0" t="str">
        <f aca="false">VLOOKUP($D2971,metadata!$B$2:$Z$500,22,0)</f>
        <v>t65</v>
      </c>
      <c r="Z2971" s="0" t="str">
        <f aca="false">VLOOKUP($D2971,metadata!$B$2:$Z$500,23,0)</f>
        <v/>
      </c>
      <c r="AA2971" s="0" t="str">
        <f aca="false">VLOOKUP($D2971,metadata!$B$2:$Z$500,24,0)</f>
        <v/>
      </c>
      <c r="AB2971" s="0" t="str">
        <f aca="false">VLOOKUP($D2971,metadata!$B$2:$Z$500,25,0)</f>
        <v/>
      </c>
      <c r="AC2971" s="0" t="n">
        <v>12</v>
      </c>
      <c r="AD2971" s="0" t="n">
        <v>86</v>
      </c>
      <c r="AE2971" s="0" t="n">
        <v>14</v>
      </c>
      <c r="AF2971" s="0" t="n">
        <f aca="false">IF(AE2971="",V2971,AE2971)</f>
        <v>14</v>
      </c>
      <c r="AG2971" s="0" t="n">
        <v>12</v>
      </c>
      <c r="AH2971" s="0" t="n">
        <v>1987</v>
      </c>
      <c r="AI2971" s="0" t="s">
        <v>37</v>
      </c>
      <c r="AJ2971" s="0" t="s">
        <v>38</v>
      </c>
    </row>
    <row r="2972" customFormat="false" ht="13.8" hidden="true" customHeight="false" outlineLevel="0" collapsed="false">
      <c r="C2972" s="0" t="n">
        <v>2982</v>
      </c>
      <c r="D2972" s="3" t="str">
        <f aca="false">VLOOKUP(C2972,$A$1:$B$500,2)</f>
        <v>65-loveland</v>
      </c>
      <c r="E2972" s="0" t="str">
        <f aca="false">VLOOKUP($D2972,metadata!$B$2:$S$500,2,0)</f>
        <v>NECHOLS, JR; TAUBER, MJ; TAUBER, CA</v>
      </c>
      <c r="F2972" s="0" t="str">
        <f aca="false">VLOOKUP($D2972,metadata!$B$2:$S$500,3,0)</f>
        <v>GEOGRAPHICAL VARIABILITY IN ECOPHYSIOLOGICAL TRAITS CONTROLLING DORMANCY IN CHRYSOPA-OCULATA (NEUROPTERA, CHRYSOPIDAE)</v>
      </c>
      <c r="G2972" s="0" t="str">
        <f aca="false">VLOOKUP($D2972,metadata!$B$2:$S$500,4,0)</f>
        <v>10.1016/0022-1910(87)90131-4</v>
      </c>
      <c r="H2972" s="0" t="str">
        <f aca="false">VLOOKUP($D2972,metadata!$B$2:$S$500,5,0)</f>
        <v>y</v>
      </c>
      <c r="I2972" s="0" t="str">
        <f aca="false">VLOOKUP($D2972,metadata!$B$2:$S$500,6,0)</f>
        <v>a</v>
      </c>
      <c r="J2972" s="0" t="str">
        <f aca="false">VLOOKUP($D2972,metadata!$B$2:$S$500,7,0)</f>
        <v>i</v>
      </c>
      <c r="K2972" s="0" t="n">
        <f aca="false">VLOOKUP($D2972,metadata!$B$2:$S$500,8,0)</f>
        <v>10</v>
      </c>
      <c r="L2972" s="0" t="n">
        <f aca="false">VLOOKUP($D2972,metadata!$B$2:$S$500,9,0)</f>
        <v>6</v>
      </c>
      <c r="M2972" s="0" t="str">
        <f aca="false">VLOOKUP($D2972,metadata!$B$2:$S$500,10,0)</f>
        <v/>
      </c>
      <c r="N2972" s="0" t="str">
        <f aca="false">VLOOKUP($D2972,metadata!$B$2:$S$500,11,0)</f>
        <v>chrysopa oculata</v>
      </c>
      <c r="O2972" s="0" t="str">
        <f aca="false">VLOOKUP($D2972,metadata!$B$2:$S$500,12,0)</f>
        <v>neuroptera</v>
      </c>
      <c r="P2972" s="0" t="str">
        <f aca="false">VLOOKUP($D2972,metadata!$B$2:$S$500,13,0)</f>
        <v>loveland</v>
      </c>
      <c r="Q2972" s="0" t="n">
        <f aca="false">VLOOKUP($D2972,metadata!$B$2:$S$500,14,0)</f>
        <v>40.431269</v>
      </c>
      <c r="R2972" s="0" t="n">
        <f aca="false">VLOOKUP($D2972,metadata!$B$2:$S$500,15,0)</f>
        <v>-105.339661</v>
      </c>
      <c r="S2972" s="0" t="str">
        <f aca="false">VLOOKUP($D2972,metadata!$B$2:$S$500,16,0)</f>
        <v/>
      </c>
      <c r="T2972" s="0" t="n">
        <f aca="false">VLOOKUP($D2972,metadata!$B$2:$S$500,17,0)</f>
        <v>1524</v>
      </c>
      <c r="U2972" s="0" t="str">
        <f aca="false">VLOOKUP($D2972,metadata!$B$2:$S$500,18,0)</f>
        <v/>
      </c>
      <c r="V2972" s="0" t="n">
        <f aca="false">VLOOKUP($D2972,metadata!$B$2:$Z$500,19,0)</f>
        <v>15.2</v>
      </c>
      <c r="W2972" s="0" t="str">
        <f aca="false">VLOOKUP($D2972,metadata!$B$2:$Z$500,20,0)</f>
        <v>accurate</v>
      </c>
      <c r="X2972" s="0" t="str">
        <f aca="false">VLOOKUP($D2972,metadata!$B$2:$Z$500,21,0)</f>
        <v/>
      </c>
      <c r="Y2972" s="0" t="str">
        <f aca="false">VLOOKUP($D2972,metadata!$B$2:$Z$500,22,0)</f>
        <v>t65</v>
      </c>
      <c r="Z2972" s="0" t="str">
        <f aca="false">VLOOKUP($D2972,metadata!$B$2:$Z$500,23,0)</f>
        <v/>
      </c>
      <c r="AA2972" s="0" t="str">
        <f aca="false">VLOOKUP($D2972,metadata!$B$2:$Z$500,24,0)</f>
        <v/>
      </c>
      <c r="AB2972" s="0" t="str">
        <f aca="false">VLOOKUP($D2972,metadata!$B$2:$Z$500,25,0)</f>
        <v/>
      </c>
      <c r="AC2972" s="0" t="n">
        <v>13</v>
      </c>
      <c r="AD2972" s="0" t="n">
        <v>93</v>
      </c>
      <c r="AE2972" s="0" t="n">
        <v>15</v>
      </c>
      <c r="AF2972" s="0" t="n">
        <f aca="false">IF(AE2972="",V2972,AE2972)</f>
        <v>15</v>
      </c>
      <c r="AG2972" s="0" t="n">
        <v>13</v>
      </c>
      <c r="AH2972" s="0" t="n">
        <v>1987</v>
      </c>
      <c r="AI2972" s="0" t="s">
        <v>37</v>
      </c>
      <c r="AJ2972" s="0" t="s">
        <v>38</v>
      </c>
    </row>
    <row r="2973" customFormat="false" ht="13.8" hidden="true" customHeight="false" outlineLevel="0" collapsed="false">
      <c r="C2973" s="0" t="n">
        <v>2983</v>
      </c>
      <c r="D2973" s="3" t="str">
        <f aca="false">VLOOKUP(C2973,$A$1:$B$500,2)</f>
        <v>65-loveland</v>
      </c>
      <c r="E2973" s="0" t="str">
        <f aca="false">VLOOKUP($D2973,metadata!$B$2:$S$500,2,0)</f>
        <v>NECHOLS, JR; TAUBER, MJ; TAUBER, CA</v>
      </c>
      <c r="F2973" s="0" t="str">
        <f aca="false">VLOOKUP($D2973,metadata!$B$2:$S$500,3,0)</f>
        <v>GEOGRAPHICAL VARIABILITY IN ECOPHYSIOLOGICAL TRAITS CONTROLLING DORMANCY IN CHRYSOPA-OCULATA (NEUROPTERA, CHRYSOPIDAE)</v>
      </c>
      <c r="G2973" s="0" t="str">
        <f aca="false">VLOOKUP($D2973,metadata!$B$2:$S$500,4,0)</f>
        <v>10.1016/0022-1910(87)90131-4</v>
      </c>
      <c r="H2973" s="0" t="str">
        <f aca="false">VLOOKUP($D2973,metadata!$B$2:$S$500,5,0)</f>
        <v>y</v>
      </c>
      <c r="I2973" s="0" t="str">
        <f aca="false">VLOOKUP($D2973,metadata!$B$2:$S$500,6,0)</f>
        <v>a</v>
      </c>
      <c r="J2973" s="0" t="str">
        <f aca="false">VLOOKUP($D2973,metadata!$B$2:$S$500,7,0)</f>
        <v>i</v>
      </c>
      <c r="K2973" s="0" t="n">
        <f aca="false">VLOOKUP($D2973,metadata!$B$2:$S$500,8,0)</f>
        <v>10</v>
      </c>
      <c r="L2973" s="0" t="n">
        <f aca="false">VLOOKUP($D2973,metadata!$B$2:$S$500,9,0)</f>
        <v>6</v>
      </c>
      <c r="M2973" s="0" t="str">
        <f aca="false">VLOOKUP($D2973,metadata!$B$2:$S$500,10,0)</f>
        <v/>
      </c>
      <c r="N2973" s="0" t="str">
        <f aca="false">VLOOKUP($D2973,metadata!$B$2:$S$500,11,0)</f>
        <v>chrysopa oculata</v>
      </c>
      <c r="O2973" s="0" t="str">
        <f aca="false">VLOOKUP($D2973,metadata!$B$2:$S$500,12,0)</f>
        <v>neuroptera</v>
      </c>
      <c r="P2973" s="0" t="str">
        <f aca="false">VLOOKUP($D2973,metadata!$B$2:$S$500,13,0)</f>
        <v>loveland</v>
      </c>
      <c r="Q2973" s="0" t="n">
        <f aca="false">VLOOKUP($D2973,metadata!$B$2:$S$500,14,0)</f>
        <v>40.431269</v>
      </c>
      <c r="R2973" s="0" t="n">
        <f aca="false">VLOOKUP($D2973,metadata!$B$2:$S$500,15,0)</f>
        <v>-105.339661</v>
      </c>
      <c r="S2973" s="0" t="str">
        <f aca="false">VLOOKUP($D2973,metadata!$B$2:$S$500,16,0)</f>
        <v/>
      </c>
      <c r="T2973" s="0" t="n">
        <f aca="false">VLOOKUP($D2973,metadata!$B$2:$S$500,17,0)</f>
        <v>1524</v>
      </c>
      <c r="U2973" s="0" t="str">
        <f aca="false">VLOOKUP($D2973,metadata!$B$2:$S$500,18,0)</f>
        <v/>
      </c>
      <c r="V2973" s="0" t="n">
        <f aca="false">VLOOKUP($D2973,metadata!$B$2:$Z$500,19,0)</f>
        <v>15.2</v>
      </c>
      <c r="W2973" s="0" t="str">
        <f aca="false">VLOOKUP($D2973,metadata!$B$2:$Z$500,20,0)</f>
        <v>accurate</v>
      </c>
      <c r="X2973" s="0" t="str">
        <f aca="false">VLOOKUP($D2973,metadata!$B$2:$Z$500,21,0)</f>
        <v/>
      </c>
      <c r="Y2973" s="0" t="str">
        <f aca="false">VLOOKUP($D2973,metadata!$B$2:$Z$500,22,0)</f>
        <v>t65</v>
      </c>
      <c r="Z2973" s="0" t="str">
        <f aca="false">VLOOKUP($D2973,metadata!$B$2:$Z$500,23,0)</f>
        <v/>
      </c>
      <c r="AA2973" s="0" t="str">
        <f aca="false">VLOOKUP($D2973,metadata!$B$2:$Z$500,24,0)</f>
        <v/>
      </c>
      <c r="AB2973" s="0" t="str">
        <f aca="false">VLOOKUP($D2973,metadata!$B$2:$Z$500,25,0)</f>
        <v/>
      </c>
      <c r="AC2973" s="0" t="n">
        <v>14</v>
      </c>
      <c r="AD2973" s="0" t="n">
        <v>10</v>
      </c>
      <c r="AE2973" s="0" t="n">
        <v>10</v>
      </c>
      <c r="AF2973" s="0" t="n">
        <f aca="false">IF(AE2973="",V2973,AE2973)</f>
        <v>10</v>
      </c>
      <c r="AG2973" s="0" t="n">
        <v>14</v>
      </c>
      <c r="AH2973" s="0" t="n">
        <v>1987</v>
      </c>
      <c r="AI2973" s="0" t="s">
        <v>37</v>
      </c>
      <c r="AJ2973" s="0" t="s">
        <v>38</v>
      </c>
    </row>
    <row r="2974" customFormat="false" ht="13.8" hidden="true" customHeight="false" outlineLevel="0" collapsed="false">
      <c r="C2974" s="0" t="n">
        <v>2984</v>
      </c>
      <c r="D2974" s="3" t="str">
        <f aca="false">VLOOKUP(C2974,$A$1:$B$500,2)</f>
        <v>65-loveland</v>
      </c>
      <c r="E2974" s="0" t="str">
        <f aca="false">VLOOKUP($D2974,metadata!$B$2:$S$500,2,0)</f>
        <v>NECHOLS, JR; TAUBER, MJ; TAUBER, CA</v>
      </c>
      <c r="F2974" s="0" t="str">
        <f aca="false">VLOOKUP($D2974,metadata!$B$2:$S$500,3,0)</f>
        <v>GEOGRAPHICAL VARIABILITY IN ECOPHYSIOLOGICAL TRAITS CONTROLLING DORMANCY IN CHRYSOPA-OCULATA (NEUROPTERA, CHRYSOPIDAE)</v>
      </c>
      <c r="G2974" s="0" t="str">
        <f aca="false">VLOOKUP($D2974,metadata!$B$2:$S$500,4,0)</f>
        <v>10.1016/0022-1910(87)90131-4</v>
      </c>
      <c r="H2974" s="0" t="str">
        <f aca="false">VLOOKUP($D2974,metadata!$B$2:$S$500,5,0)</f>
        <v>y</v>
      </c>
      <c r="I2974" s="0" t="str">
        <f aca="false">VLOOKUP($D2974,metadata!$B$2:$S$500,6,0)</f>
        <v>a</v>
      </c>
      <c r="J2974" s="0" t="str">
        <f aca="false">VLOOKUP($D2974,metadata!$B$2:$S$500,7,0)</f>
        <v>i</v>
      </c>
      <c r="K2974" s="0" t="n">
        <f aca="false">VLOOKUP($D2974,metadata!$B$2:$S$500,8,0)</f>
        <v>10</v>
      </c>
      <c r="L2974" s="0" t="n">
        <f aca="false">VLOOKUP($D2974,metadata!$B$2:$S$500,9,0)</f>
        <v>6</v>
      </c>
      <c r="M2974" s="0" t="str">
        <f aca="false">VLOOKUP($D2974,metadata!$B$2:$S$500,10,0)</f>
        <v/>
      </c>
      <c r="N2974" s="0" t="str">
        <f aca="false">VLOOKUP($D2974,metadata!$B$2:$S$500,11,0)</f>
        <v>chrysopa oculata</v>
      </c>
      <c r="O2974" s="0" t="str">
        <f aca="false">VLOOKUP($D2974,metadata!$B$2:$S$500,12,0)</f>
        <v>neuroptera</v>
      </c>
      <c r="P2974" s="0" t="str">
        <f aca="false">VLOOKUP($D2974,metadata!$B$2:$S$500,13,0)</f>
        <v>loveland</v>
      </c>
      <c r="Q2974" s="0" t="n">
        <f aca="false">VLOOKUP($D2974,metadata!$B$2:$S$500,14,0)</f>
        <v>40.431269</v>
      </c>
      <c r="R2974" s="0" t="n">
        <f aca="false">VLOOKUP($D2974,metadata!$B$2:$S$500,15,0)</f>
        <v>-105.339661</v>
      </c>
      <c r="S2974" s="0" t="str">
        <f aca="false">VLOOKUP($D2974,metadata!$B$2:$S$500,16,0)</f>
        <v/>
      </c>
      <c r="T2974" s="0" t="n">
        <f aca="false">VLOOKUP($D2974,metadata!$B$2:$S$500,17,0)</f>
        <v>1524</v>
      </c>
      <c r="U2974" s="0" t="str">
        <f aca="false">VLOOKUP($D2974,metadata!$B$2:$S$500,18,0)</f>
        <v/>
      </c>
      <c r="V2974" s="0" t="n">
        <f aca="false">VLOOKUP($D2974,metadata!$B$2:$Z$500,19,0)</f>
        <v>15.2</v>
      </c>
      <c r="W2974" s="0" t="str">
        <f aca="false">VLOOKUP($D2974,metadata!$B$2:$Z$500,20,0)</f>
        <v>accurate</v>
      </c>
      <c r="X2974" s="0" t="str">
        <f aca="false">VLOOKUP($D2974,metadata!$B$2:$Z$500,21,0)</f>
        <v/>
      </c>
      <c r="Y2974" s="0" t="str">
        <f aca="false">VLOOKUP($D2974,metadata!$B$2:$Z$500,22,0)</f>
        <v>t65</v>
      </c>
      <c r="Z2974" s="0" t="str">
        <f aca="false">VLOOKUP($D2974,metadata!$B$2:$Z$500,23,0)</f>
        <v/>
      </c>
      <c r="AA2974" s="0" t="str">
        <f aca="false">VLOOKUP($D2974,metadata!$B$2:$Z$500,24,0)</f>
        <v/>
      </c>
      <c r="AB2974" s="0" t="str">
        <f aca="false">VLOOKUP($D2974,metadata!$B$2:$Z$500,25,0)</f>
        <v/>
      </c>
      <c r="AC2974" s="0" t="n">
        <v>15</v>
      </c>
      <c r="AD2974" s="0" t="n">
        <v>0</v>
      </c>
      <c r="AE2974" s="0" t="n">
        <v>20</v>
      </c>
      <c r="AF2974" s="0" t="n">
        <f aca="false">IF(AE2974="",V2974,AE2974)</f>
        <v>20</v>
      </c>
      <c r="AG2974" s="0" t="n">
        <v>15</v>
      </c>
      <c r="AH2974" s="0" t="n">
        <v>1987</v>
      </c>
      <c r="AI2974" s="0" t="s">
        <v>37</v>
      </c>
      <c r="AJ2974" s="0" t="s">
        <v>38</v>
      </c>
    </row>
    <row r="2975" customFormat="false" ht="13.8" hidden="true" customHeight="false" outlineLevel="0" collapsed="false">
      <c r="C2975" s="0" t="n">
        <v>2985</v>
      </c>
      <c r="D2975" s="3" t="str">
        <f aca="false">VLOOKUP(C2975,$A$1:$B$500,2)</f>
        <v>65-loveland</v>
      </c>
      <c r="E2975" s="0" t="str">
        <f aca="false">VLOOKUP($D2975,metadata!$B$2:$S$500,2,0)</f>
        <v>NECHOLS, JR; TAUBER, MJ; TAUBER, CA</v>
      </c>
      <c r="F2975" s="0" t="str">
        <f aca="false">VLOOKUP($D2975,metadata!$B$2:$S$500,3,0)</f>
        <v>GEOGRAPHICAL VARIABILITY IN ECOPHYSIOLOGICAL TRAITS CONTROLLING DORMANCY IN CHRYSOPA-OCULATA (NEUROPTERA, CHRYSOPIDAE)</v>
      </c>
      <c r="G2975" s="0" t="str">
        <f aca="false">VLOOKUP($D2975,metadata!$B$2:$S$500,4,0)</f>
        <v>10.1016/0022-1910(87)90131-4</v>
      </c>
      <c r="H2975" s="0" t="str">
        <f aca="false">VLOOKUP($D2975,metadata!$B$2:$S$500,5,0)</f>
        <v>y</v>
      </c>
      <c r="I2975" s="0" t="str">
        <f aca="false">VLOOKUP($D2975,metadata!$B$2:$S$500,6,0)</f>
        <v>a</v>
      </c>
      <c r="J2975" s="0" t="str">
        <f aca="false">VLOOKUP($D2975,metadata!$B$2:$S$500,7,0)</f>
        <v>i</v>
      </c>
      <c r="K2975" s="0" t="n">
        <f aca="false">VLOOKUP($D2975,metadata!$B$2:$S$500,8,0)</f>
        <v>10</v>
      </c>
      <c r="L2975" s="0" t="n">
        <f aca="false">VLOOKUP($D2975,metadata!$B$2:$S$500,9,0)</f>
        <v>6</v>
      </c>
      <c r="M2975" s="0" t="str">
        <f aca="false">VLOOKUP($D2975,metadata!$B$2:$S$500,10,0)</f>
        <v/>
      </c>
      <c r="N2975" s="0" t="str">
        <f aca="false">VLOOKUP($D2975,metadata!$B$2:$S$500,11,0)</f>
        <v>chrysopa oculata</v>
      </c>
      <c r="O2975" s="0" t="str">
        <f aca="false">VLOOKUP($D2975,metadata!$B$2:$S$500,12,0)</f>
        <v>neuroptera</v>
      </c>
      <c r="P2975" s="0" t="str">
        <f aca="false">VLOOKUP($D2975,metadata!$B$2:$S$500,13,0)</f>
        <v>loveland</v>
      </c>
      <c r="Q2975" s="0" t="n">
        <f aca="false">VLOOKUP($D2975,metadata!$B$2:$S$500,14,0)</f>
        <v>40.431269</v>
      </c>
      <c r="R2975" s="0" t="n">
        <f aca="false">VLOOKUP($D2975,metadata!$B$2:$S$500,15,0)</f>
        <v>-105.339661</v>
      </c>
      <c r="S2975" s="0" t="str">
        <f aca="false">VLOOKUP($D2975,metadata!$B$2:$S$500,16,0)</f>
        <v/>
      </c>
      <c r="T2975" s="0" t="n">
        <f aca="false">VLOOKUP($D2975,metadata!$B$2:$S$500,17,0)</f>
        <v>1524</v>
      </c>
      <c r="U2975" s="0" t="str">
        <f aca="false">VLOOKUP($D2975,metadata!$B$2:$S$500,18,0)</f>
        <v/>
      </c>
      <c r="V2975" s="0" t="n">
        <f aca="false">VLOOKUP($D2975,metadata!$B$2:$Z$500,19,0)</f>
        <v>15.2</v>
      </c>
      <c r="W2975" s="0" t="str">
        <f aca="false">VLOOKUP($D2975,metadata!$B$2:$Z$500,20,0)</f>
        <v>accurate</v>
      </c>
      <c r="X2975" s="0" t="str">
        <f aca="false">VLOOKUP($D2975,metadata!$B$2:$Z$500,21,0)</f>
        <v/>
      </c>
      <c r="Y2975" s="0" t="str">
        <f aca="false">VLOOKUP($D2975,metadata!$B$2:$Z$500,22,0)</f>
        <v>t65</v>
      </c>
      <c r="Z2975" s="0" t="str">
        <f aca="false">VLOOKUP($D2975,metadata!$B$2:$Z$500,23,0)</f>
        <v/>
      </c>
      <c r="AA2975" s="0" t="str">
        <f aca="false">VLOOKUP($D2975,metadata!$B$2:$Z$500,24,0)</f>
        <v/>
      </c>
      <c r="AB2975" s="0" t="str">
        <f aca="false">VLOOKUP($D2975,metadata!$B$2:$Z$500,25,0)</f>
        <v/>
      </c>
      <c r="AC2975" s="0" t="n">
        <v>16</v>
      </c>
      <c r="AD2975" s="0" t="n">
        <v>0</v>
      </c>
      <c r="AE2975" s="0" t="n">
        <v>20</v>
      </c>
      <c r="AF2975" s="0" t="n">
        <f aca="false">IF(AE2975="",V2975,AE2975)</f>
        <v>20</v>
      </c>
      <c r="AG2975" s="0" t="n">
        <v>16</v>
      </c>
      <c r="AH2975" s="0" t="n">
        <v>1987</v>
      </c>
      <c r="AI2975" s="0" t="s">
        <v>37</v>
      </c>
      <c r="AJ2975" s="0" t="s">
        <v>38</v>
      </c>
    </row>
    <row r="2976" customFormat="false" ht="13.8" hidden="true" customHeight="false" outlineLevel="0" collapsed="false">
      <c r="C2976" s="0" t="n">
        <v>2986</v>
      </c>
      <c r="D2976" s="3" t="str">
        <f aca="false">VLOOKUP(C2976,$A$1:$B$500,2)</f>
        <v>65-manhattan</v>
      </c>
      <c r="E2976" s="0" t="str">
        <f aca="false">VLOOKUP($D2976,metadata!$B$2:$S$500,2,0)</f>
        <v>NECHOLS, JR; TAUBER, MJ; TAUBER, CA</v>
      </c>
      <c r="F2976" s="0" t="str">
        <f aca="false">VLOOKUP($D2976,metadata!$B$2:$S$500,3,0)</f>
        <v>GEOGRAPHICAL VARIABILITY IN ECOPHYSIOLOGICAL TRAITS CONTROLLING DORMANCY IN CHRYSOPA-OCULATA (NEUROPTERA, CHRYSOPIDAE)</v>
      </c>
      <c r="G2976" s="0" t="str">
        <f aca="false">VLOOKUP($D2976,metadata!$B$2:$S$500,4,0)</f>
        <v>10.1016/0022-1910(87)90131-4</v>
      </c>
      <c r="H2976" s="0" t="str">
        <f aca="false">VLOOKUP($D2976,metadata!$B$2:$S$500,5,0)</f>
        <v>y</v>
      </c>
      <c r="I2976" s="0" t="str">
        <f aca="false">VLOOKUP($D2976,metadata!$B$2:$S$500,6,0)</f>
        <v>a</v>
      </c>
      <c r="J2976" s="0" t="str">
        <f aca="false">VLOOKUP($D2976,metadata!$B$2:$S$500,7,0)</f>
        <v>i</v>
      </c>
      <c r="K2976" s="0" t="n">
        <f aca="false">VLOOKUP($D2976,metadata!$B$2:$S$500,8,0)</f>
        <v>10</v>
      </c>
      <c r="L2976" s="0" t="n">
        <f aca="false">VLOOKUP($D2976,metadata!$B$2:$S$500,9,0)</f>
        <v>6</v>
      </c>
      <c r="M2976" s="0" t="str">
        <f aca="false">VLOOKUP($D2976,metadata!$B$2:$S$500,10,0)</f>
        <v/>
      </c>
      <c r="N2976" s="0" t="str">
        <f aca="false">VLOOKUP($D2976,metadata!$B$2:$S$500,11,0)</f>
        <v>chrysopa oculata</v>
      </c>
      <c r="O2976" s="0" t="str">
        <f aca="false">VLOOKUP($D2976,metadata!$B$2:$S$500,12,0)</f>
        <v>neuroptera</v>
      </c>
      <c r="P2976" s="0" t="str">
        <f aca="false">VLOOKUP($D2976,metadata!$B$2:$S$500,13,0)</f>
        <v>manhattan</v>
      </c>
      <c r="Q2976" s="0" t="n">
        <f aca="false">VLOOKUP($D2976,metadata!$B$2:$S$500,14,0)</f>
        <v>39.113056</v>
      </c>
      <c r="R2976" s="0" t="n">
        <f aca="false">VLOOKUP($D2976,metadata!$B$2:$S$500,15,0)</f>
        <v>-96.628056</v>
      </c>
      <c r="S2976" s="0" t="str">
        <f aca="false">VLOOKUP($D2976,metadata!$B$2:$S$500,16,0)</f>
        <v/>
      </c>
      <c r="T2976" s="0" t="n">
        <f aca="false">VLOOKUP($D2976,metadata!$B$2:$S$500,17,0)</f>
        <v>325</v>
      </c>
      <c r="U2976" s="0" t="str">
        <f aca="false">VLOOKUP($D2976,metadata!$B$2:$S$500,18,0)</f>
        <v/>
      </c>
      <c r="V2976" s="0" t="n">
        <f aca="false">VLOOKUP($D2976,metadata!$B$2:$Z$500,19,0)</f>
        <v>34.8</v>
      </c>
      <c r="W2976" s="0" t="str">
        <f aca="false">VLOOKUP($D2976,metadata!$B$2:$Z$500,20,0)</f>
        <v>accurate</v>
      </c>
      <c r="X2976" s="0" t="str">
        <f aca="false">VLOOKUP($D2976,metadata!$B$2:$Z$500,21,0)</f>
        <v/>
      </c>
      <c r="Y2976" s="0" t="str">
        <f aca="false">VLOOKUP($D2976,metadata!$B$2:$Z$500,22,0)</f>
        <v>t65</v>
      </c>
      <c r="Z2976" s="0" t="str">
        <f aca="false">VLOOKUP($D2976,metadata!$B$2:$Z$500,23,0)</f>
        <v/>
      </c>
      <c r="AA2976" s="0" t="str">
        <f aca="false">VLOOKUP($D2976,metadata!$B$2:$Z$500,24,0)</f>
        <v/>
      </c>
      <c r="AB2976" s="0" t="str">
        <f aca="false">VLOOKUP($D2976,metadata!$B$2:$Z$500,25,0)</f>
        <v/>
      </c>
      <c r="AC2976" s="0" t="n">
        <v>10</v>
      </c>
      <c r="AD2976" s="0" t="n">
        <v>100</v>
      </c>
      <c r="AE2976" s="0" t="n">
        <v>24</v>
      </c>
      <c r="AF2976" s="0" t="n">
        <f aca="false">IF(AE2976="",V2976,AE2976)</f>
        <v>24</v>
      </c>
      <c r="AG2976" s="0" t="n">
        <v>10</v>
      </c>
      <c r="AH2976" s="0" t="n">
        <v>1987</v>
      </c>
      <c r="AI2976" s="0" t="s">
        <v>37</v>
      </c>
      <c r="AJ2976" s="0" t="s">
        <v>38</v>
      </c>
    </row>
    <row r="2977" customFormat="false" ht="13.8" hidden="true" customHeight="false" outlineLevel="0" collapsed="false">
      <c r="C2977" s="0" t="n">
        <v>2987</v>
      </c>
      <c r="D2977" s="3" t="str">
        <f aca="false">VLOOKUP(C2977,$A$1:$B$500,2)</f>
        <v>65-manhattan</v>
      </c>
      <c r="E2977" s="0" t="str">
        <f aca="false">VLOOKUP($D2977,metadata!$B$2:$S$500,2,0)</f>
        <v>NECHOLS, JR; TAUBER, MJ; TAUBER, CA</v>
      </c>
      <c r="F2977" s="0" t="str">
        <f aca="false">VLOOKUP($D2977,metadata!$B$2:$S$500,3,0)</f>
        <v>GEOGRAPHICAL VARIABILITY IN ECOPHYSIOLOGICAL TRAITS CONTROLLING DORMANCY IN CHRYSOPA-OCULATA (NEUROPTERA, CHRYSOPIDAE)</v>
      </c>
      <c r="G2977" s="0" t="str">
        <f aca="false">VLOOKUP($D2977,metadata!$B$2:$S$500,4,0)</f>
        <v>10.1016/0022-1910(87)90131-4</v>
      </c>
      <c r="H2977" s="0" t="str">
        <f aca="false">VLOOKUP($D2977,metadata!$B$2:$S$500,5,0)</f>
        <v>y</v>
      </c>
      <c r="I2977" s="0" t="str">
        <f aca="false">VLOOKUP($D2977,metadata!$B$2:$S$500,6,0)</f>
        <v>a</v>
      </c>
      <c r="J2977" s="0" t="str">
        <f aca="false">VLOOKUP($D2977,metadata!$B$2:$S$500,7,0)</f>
        <v>i</v>
      </c>
      <c r="K2977" s="0" t="n">
        <f aca="false">VLOOKUP($D2977,metadata!$B$2:$S$500,8,0)</f>
        <v>10</v>
      </c>
      <c r="L2977" s="0" t="n">
        <f aca="false">VLOOKUP($D2977,metadata!$B$2:$S$500,9,0)</f>
        <v>6</v>
      </c>
      <c r="M2977" s="0" t="str">
        <f aca="false">VLOOKUP($D2977,metadata!$B$2:$S$500,10,0)</f>
        <v/>
      </c>
      <c r="N2977" s="0" t="str">
        <f aca="false">VLOOKUP($D2977,metadata!$B$2:$S$500,11,0)</f>
        <v>chrysopa oculata</v>
      </c>
      <c r="O2977" s="0" t="str">
        <f aca="false">VLOOKUP($D2977,metadata!$B$2:$S$500,12,0)</f>
        <v>neuroptera</v>
      </c>
      <c r="P2977" s="0" t="str">
        <f aca="false">VLOOKUP($D2977,metadata!$B$2:$S$500,13,0)</f>
        <v>manhattan</v>
      </c>
      <c r="Q2977" s="0" t="n">
        <f aca="false">VLOOKUP($D2977,metadata!$B$2:$S$500,14,0)</f>
        <v>39.113056</v>
      </c>
      <c r="R2977" s="0" t="n">
        <f aca="false">VLOOKUP($D2977,metadata!$B$2:$S$500,15,0)</f>
        <v>-96.628056</v>
      </c>
      <c r="S2977" s="0" t="str">
        <f aca="false">VLOOKUP($D2977,metadata!$B$2:$S$500,16,0)</f>
        <v/>
      </c>
      <c r="T2977" s="0" t="n">
        <f aca="false">VLOOKUP($D2977,metadata!$B$2:$S$500,17,0)</f>
        <v>325</v>
      </c>
      <c r="U2977" s="0" t="str">
        <f aca="false">VLOOKUP($D2977,metadata!$B$2:$S$500,18,0)</f>
        <v/>
      </c>
      <c r="V2977" s="0" t="n">
        <f aca="false">VLOOKUP($D2977,metadata!$B$2:$Z$500,19,0)</f>
        <v>34.8</v>
      </c>
      <c r="W2977" s="0" t="str">
        <f aca="false">VLOOKUP($D2977,metadata!$B$2:$Z$500,20,0)</f>
        <v>accurate</v>
      </c>
      <c r="X2977" s="0" t="str">
        <f aca="false">VLOOKUP($D2977,metadata!$B$2:$Z$500,21,0)</f>
        <v/>
      </c>
      <c r="Y2977" s="0" t="str">
        <f aca="false">VLOOKUP($D2977,metadata!$B$2:$Z$500,22,0)</f>
        <v>t65</v>
      </c>
      <c r="Z2977" s="0" t="str">
        <f aca="false">VLOOKUP($D2977,metadata!$B$2:$Z$500,23,0)</f>
        <v/>
      </c>
      <c r="AA2977" s="0" t="str">
        <f aca="false">VLOOKUP($D2977,metadata!$B$2:$Z$500,24,0)</f>
        <v/>
      </c>
      <c r="AB2977" s="0" t="str">
        <f aca="false">VLOOKUP($D2977,metadata!$B$2:$Z$500,25,0)</f>
        <v/>
      </c>
      <c r="AC2977" s="0" t="n">
        <v>12</v>
      </c>
      <c r="AD2977" s="0" t="n">
        <v>100</v>
      </c>
      <c r="AE2977" s="0" t="n">
        <v>38</v>
      </c>
      <c r="AF2977" s="0" t="n">
        <f aca="false">IF(AE2977="",V2977,AE2977)</f>
        <v>38</v>
      </c>
      <c r="AG2977" s="0" t="n">
        <v>12</v>
      </c>
      <c r="AH2977" s="0" t="n">
        <v>1987</v>
      </c>
      <c r="AI2977" s="0" t="s">
        <v>37</v>
      </c>
      <c r="AJ2977" s="0" t="s">
        <v>38</v>
      </c>
    </row>
    <row r="2978" customFormat="false" ht="13.8" hidden="true" customHeight="false" outlineLevel="0" collapsed="false">
      <c r="C2978" s="0" t="n">
        <v>2988</v>
      </c>
      <c r="D2978" s="3" t="str">
        <f aca="false">VLOOKUP(C2978,$A$1:$B$500,2)</f>
        <v>65-manhattan</v>
      </c>
      <c r="E2978" s="0" t="str">
        <f aca="false">VLOOKUP($D2978,metadata!$B$2:$S$500,2,0)</f>
        <v>NECHOLS, JR; TAUBER, MJ; TAUBER, CA</v>
      </c>
      <c r="F2978" s="0" t="str">
        <f aca="false">VLOOKUP($D2978,metadata!$B$2:$S$500,3,0)</f>
        <v>GEOGRAPHICAL VARIABILITY IN ECOPHYSIOLOGICAL TRAITS CONTROLLING DORMANCY IN CHRYSOPA-OCULATA (NEUROPTERA, CHRYSOPIDAE)</v>
      </c>
      <c r="G2978" s="0" t="str">
        <f aca="false">VLOOKUP($D2978,metadata!$B$2:$S$500,4,0)</f>
        <v>10.1016/0022-1910(87)90131-4</v>
      </c>
      <c r="H2978" s="0" t="str">
        <f aca="false">VLOOKUP($D2978,metadata!$B$2:$S$500,5,0)</f>
        <v>y</v>
      </c>
      <c r="I2978" s="0" t="str">
        <f aca="false">VLOOKUP($D2978,metadata!$B$2:$S$500,6,0)</f>
        <v>a</v>
      </c>
      <c r="J2978" s="0" t="str">
        <f aca="false">VLOOKUP($D2978,metadata!$B$2:$S$500,7,0)</f>
        <v>i</v>
      </c>
      <c r="K2978" s="0" t="n">
        <f aca="false">VLOOKUP($D2978,metadata!$B$2:$S$500,8,0)</f>
        <v>10</v>
      </c>
      <c r="L2978" s="0" t="n">
        <f aca="false">VLOOKUP($D2978,metadata!$B$2:$S$500,9,0)</f>
        <v>6</v>
      </c>
      <c r="M2978" s="0" t="str">
        <f aca="false">VLOOKUP($D2978,metadata!$B$2:$S$500,10,0)</f>
        <v/>
      </c>
      <c r="N2978" s="0" t="str">
        <f aca="false">VLOOKUP($D2978,metadata!$B$2:$S$500,11,0)</f>
        <v>chrysopa oculata</v>
      </c>
      <c r="O2978" s="0" t="str">
        <f aca="false">VLOOKUP($D2978,metadata!$B$2:$S$500,12,0)</f>
        <v>neuroptera</v>
      </c>
      <c r="P2978" s="0" t="str">
        <f aca="false">VLOOKUP($D2978,metadata!$B$2:$S$500,13,0)</f>
        <v>manhattan</v>
      </c>
      <c r="Q2978" s="0" t="n">
        <f aca="false">VLOOKUP($D2978,metadata!$B$2:$S$500,14,0)</f>
        <v>39.113056</v>
      </c>
      <c r="R2978" s="0" t="n">
        <f aca="false">VLOOKUP($D2978,metadata!$B$2:$S$500,15,0)</f>
        <v>-96.628056</v>
      </c>
      <c r="S2978" s="0" t="str">
        <f aca="false">VLOOKUP($D2978,metadata!$B$2:$S$500,16,0)</f>
        <v/>
      </c>
      <c r="T2978" s="0" t="n">
        <f aca="false">VLOOKUP($D2978,metadata!$B$2:$S$500,17,0)</f>
        <v>325</v>
      </c>
      <c r="U2978" s="0" t="str">
        <f aca="false">VLOOKUP($D2978,metadata!$B$2:$S$500,18,0)</f>
        <v/>
      </c>
      <c r="V2978" s="0" t="n">
        <f aca="false">VLOOKUP($D2978,metadata!$B$2:$Z$500,19,0)</f>
        <v>34.8</v>
      </c>
      <c r="W2978" s="0" t="str">
        <f aca="false">VLOOKUP($D2978,metadata!$B$2:$Z$500,20,0)</f>
        <v>accurate</v>
      </c>
      <c r="X2978" s="0" t="str">
        <f aca="false">VLOOKUP($D2978,metadata!$B$2:$Z$500,21,0)</f>
        <v/>
      </c>
      <c r="Y2978" s="0" t="str">
        <f aca="false">VLOOKUP($D2978,metadata!$B$2:$Z$500,22,0)</f>
        <v>t65</v>
      </c>
      <c r="Z2978" s="0" t="str">
        <f aca="false">VLOOKUP($D2978,metadata!$B$2:$Z$500,23,0)</f>
        <v/>
      </c>
      <c r="AA2978" s="0" t="str">
        <f aca="false">VLOOKUP($D2978,metadata!$B$2:$Z$500,24,0)</f>
        <v/>
      </c>
      <c r="AB2978" s="0" t="str">
        <f aca="false">VLOOKUP($D2978,metadata!$B$2:$Z$500,25,0)</f>
        <v/>
      </c>
      <c r="AC2978" s="0" t="n">
        <v>13</v>
      </c>
      <c r="AD2978" s="0" t="n">
        <v>13</v>
      </c>
      <c r="AE2978" s="0" t="n">
        <v>38</v>
      </c>
      <c r="AF2978" s="0" t="n">
        <f aca="false">IF(AE2978="",V2978,AE2978)</f>
        <v>38</v>
      </c>
      <c r="AG2978" s="0" t="n">
        <v>13</v>
      </c>
      <c r="AH2978" s="0" t="n">
        <v>1987</v>
      </c>
      <c r="AI2978" s="0" t="s">
        <v>37</v>
      </c>
      <c r="AJ2978" s="0" t="s">
        <v>38</v>
      </c>
    </row>
    <row r="2979" customFormat="false" ht="13.8" hidden="true" customHeight="false" outlineLevel="0" collapsed="false">
      <c r="C2979" s="0" t="n">
        <v>2989</v>
      </c>
      <c r="D2979" s="3" t="str">
        <f aca="false">VLOOKUP(C2979,$A$1:$B$500,2)</f>
        <v>65-manhattan</v>
      </c>
      <c r="E2979" s="0" t="str">
        <f aca="false">VLOOKUP($D2979,metadata!$B$2:$S$500,2,0)</f>
        <v>NECHOLS, JR; TAUBER, MJ; TAUBER, CA</v>
      </c>
      <c r="F2979" s="0" t="str">
        <f aca="false">VLOOKUP($D2979,metadata!$B$2:$S$500,3,0)</f>
        <v>GEOGRAPHICAL VARIABILITY IN ECOPHYSIOLOGICAL TRAITS CONTROLLING DORMANCY IN CHRYSOPA-OCULATA (NEUROPTERA, CHRYSOPIDAE)</v>
      </c>
      <c r="G2979" s="0" t="str">
        <f aca="false">VLOOKUP($D2979,metadata!$B$2:$S$500,4,0)</f>
        <v>10.1016/0022-1910(87)90131-4</v>
      </c>
      <c r="H2979" s="0" t="str">
        <f aca="false">VLOOKUP($D2979,metadata!$B$2:$S$500,5,0)</f>
        <v>y</v>
      </c>
      <c r="I2979" s="0" t="str">
        <f aca="false">VLOOKUP($D2979,metadata!$B$2:$S$500,6,0)</f>
        <v>a</v>
      </c>
      <c r="J2979" s="0" t="str">
        <f aca="false">VLOOKUP($D2979,metadata!$B$2:$S$500,7,0)</f>
        <v>i</v>
      </c>
      <c r="K2979" s="0" t="n">
        <f aca="false">VLOOKUP($D2979,metadata!$B$2:$S$500,8,0)</f>
        <v>10</v>
      </c>
      <c r="L2979" s="0" t="n">
        <f aca="false">VLOOKUP($D2979,metadata!$B$2:$S$500,9,0)</f>
        <v>6</v>
      </c>
      <c r="M2979" s="0" t="str">
        <f aca="false">VLOOKUP($D2979,metadata!$B$2:$S$500,10,0)</f>
        <v/>
      </c>
      <c r="N2979" s="0" t="str">
        <f aca="false">VLOOKUP($D2979,metadata!$B$2:$S$500,11,0)</f>
        <v>chrysopa oculata</v>
      </c>
      <c r="O2979" s="0" t="str">
        <f aca="false">VLOOKUP($D2979,metadata!$B$2:$S$500,12,0)</f>
        <v>neuroptera</v>
      </c>
      <c r="P2979" s="0" t="str">
        <f aca="false">VLOOKUP($D2979,metadata!$B$2:$S$500,13,0)</f>
        <v>manhattan</v>
      </c>
      <c r="Q2979" s="0" t="n">
        <f aca="false">VLOOKUP($D2979,metadata!$B$2:$S$500,14,0)</f>
        <v>39.113056</v>
      </c>
      <c r="R2979" s="0" t="n">
        <f aca="false">VLOOKUP($D2979,metadata!$B$2:$S$500,15,0)</f>
        <v>-96.628056</v>
      </c>
      <c r="S2979" s="0" t="str">
        <f aca="false">VLOOKUP($D2979,metadata!$B$2:$S$500,16,0)</f>
        <v/>
      </c>
      <c r="T2979" s="0" t="n">
        <f aca="false">VLOOKUP($D2979,metadata!$B$2:$S$500,17,0)</f>
        <v>325</v>
      </c>
      <c r="U2979" s="0" t="str">
        <f aca="false">VLOOKUP($D2979,metadata!$B$2:$S$500,18,0)</f>
        <v/>
      </c>
      <c r="V2979" s="0" t="n">
        <f aca="false">VLOOKUP($D2979,metadata!$B$2:$Z$500,19,0)</f>
        <v>34.8</v>
      </c>
      <c r="W2979" s="0" t="str">
        <f aca="false">VLOOKUP($D2979,metadata!$B$2:$Z$500,20,0)</f>
        <v>accurate</v>
      </c>
      <c r="X2979" s="0" t="str">
        <f aca="false">VLOOKUP($D2979,metadata!$B$2:$Z$500,21,0)</f>
        <v/>
      </c>
      <c r="Y2979" s="0" t="str">
        <f aca="false">VLOOKUP($D2979,metadata!$B$2:$Z$500,22,0)</f>
        <v>t65</v>
      </c>
      <c r="Z2979" s="0" t="str">
        <f aca="false">VLOOKUP($D2979,metadata!$B$2:$Z$500,23,0)</f>
        <v/>
      </c>
      <c r="AA2979" s="0" t="str">
        <f aca="false">VLOOKUP($D2979,metadata!$B$2:$Z$500,24,0)</f>
        <v/>
      </c>
      <c r="AB2979" s="0" t="str">
        <f aca="false">VLOOKUP($D2979,metadata!$B$2:$Z$500,25,0)</f>
        <v/>
      </c>
      <c r="AC2979" s="0" t="n">
        <v>14</v>
      </c>
      <c r="AD2979" s="0" t="n">
        <v>0</v>
      </c>
      <c r="AE2979" s="0" t="n">
        <v>37</v>
      </c>
      <c r="AF2979" s="0" t="n">
        <f aca="false">IF(AE2979="",V2979,AE2979)</f>
        <v>37</v>
      </c>
      <c r="AG2979" s="0" t="n">
        <v>14</v>
      </c>
      <c r="AH2979" s="0" t="n">
        <v>1987</v>
      </c>
      <c r="AI2979" s="0" t="s">
        <v>37</v>
      </c>
      <c r="AJ2979" s="0" t="s">
        <v>38</v>
      </c>
    </row>
    <row r="2980" customFormat="false" ht="13.8" hidden="true" customHeight="false" outlineLevel="0" collapsed="false">
      <c r="C2980" s="0" t="n">
        <v>2990</v>
      </c>
      <c r="D2980" s="3" t="str">
        <f aca="false">VLOOKUP(C2980,$A$1:$B$500,2)</f>
        <v>65-manhattan</v>
      </c>
      <c r="E2980" s="0" t="str">
        <f aca="false">VLOOKUP($D2980,metadata!$B$2:$S$500,2,0)</f>
        <v>NECHOLS, JR; TAUBER, MJ; TAUBER, CA</v>
      </c>
      <c r="F2980" s="0" t="str">
        <f aca="false">VLOOKUP($D2980,metadata!$B$2:$S$500,3,0)</f>
        <v>GEOGRAPHICAL VARIABILITY IN ECOPHYSIOLOGICAL TRAITS CONTROLLING DORMANCY IN CHRYSOPA-OCULATA (NEUROPTERA, CHRYSOPIDAE)</v>
      </c>
      <c r="G2980" s="0" t="str">
        <f aca="false">VLOOKUP($D2980,metadata!$B$2:$S$500,4,0)</f>
        <v>10.1016/0022-1910(87)90131-4</v>
      </c>
      <c r="H2980" s="0" t="str">
        <f aca="false">VLOOKUP($D2980,metadata!$B$2:$S$500,5,0)</f>
        <v>y</v>
      </c>
      <c r="I2980" s="0" t="str">
        <f aca="false">VLOOKUP($D2980,metadata!$B$2:$S$500,6,0)</f>
        <v>a</v>
      </c>
      <c r="J2980" s="0" t="str">
        <f aca="false">VLOOKUP($D2980,metadata!$B$2:$S$500,7,0)</f>
        <v>i</v>
      </c>
      <c r="K2980" s="0" t="n">
        <f aca="false">VLOOKUP($D2980,metadata!$B$2:$S$500,8,0)</f>
        <v>10</v>
      </c>
      <c r="L2980" s="0" t="n">
        <f aca="false">VLOOKUP($D2980,metadata!$B$2:$S$500,9,0)</f>
        <v>6</v>
      </c>
      <c r="M2980" s="0" t="str">
        <f aca="false">VLOOKUP($D2980,metadata!$B$2:$S$500,10,0)</f>
        <v/>
      </c>
      <c r="N2980" s="0" t="str">
        <f aca="false">VLOOKUP($D2980,metadata!$B$2:$S$500,11,0)</f>
        <v>chrysopa oculata</v>
      </c>
      <c r="O2980" s="0" t="str">
        <f aca="false">VLOOKUP($D2980,metadata!$B$2:$S$500,12,0)</f>
        <v>neuroptera</v>
      </c>
      <c r="P2980" s="0" t="str">
        <f aca="false">VLOOKUP($D2980,metadata!$B$2:$S$500,13,0)</f>
        <v>manhattan</v>
      </c>
      <c r="Q2980" s="0" t="n">
        <f aca="false">VLOOKUP($D2980,metadata!$B$2:$S$500,14,0)</f>
        <v>39.113056</v>
      </c>
      <c r="R2980" s="0" t="n">
        <f aca="false">VLOOKUP($D2980,metadata!$B$2:$S$500,15,0)</f>
        <v>-96.628056</v>
      </c>
      <c r="S2980" s="0" t="str">
        <f aca="false">VLOOKUP($D2980,metadata!$B$2:$S$500,16,0)</f>
        <v/>
      </c>
      <c r="T2980" s="0" t="n">
        <f aca="false">VLOOKUP($D2980,metadata!$B$2:$S$500,17,0)</f>
        <v>325</v>
      </c>
      <c r="U2980" s="0" t="str">
        <f aca="false">VLOOKUP($D2980,metadata!$B$2:$S$500,18,0)</f>
        <v/>
      </c>
      <c r="V2980" s="0" t="n">
        <f aca="false">VLOOKUP($D2980,metadata!$B$2:$Z$500,19,0)</f>
        <v>34.8</v>
      </c>
      <c r="W2980" s="0" t="str">
        <f aca="false">VLOOKUP($D2980,metadata!$B$2:$Z$500,20,0)</f>
        <v>accurate</v>
      </c>
      <c r="X2980" s="0" t="str">
        <f aca="false">VLOOKUP($D2980,metadata!$B$2:$Z$500,21,0)</f>
        <v/>
      </c>
      <c r="Y2980" s="0" t="str">
        <f aca="false">VLOOKUP($D2980,metadata!$B$2:$Z$500,22,0)</f>
        <v>t65</v>
      </c>
      <c r="Z2980" s="0" t="str">
        <f aca="false">VLOOKUP($D2980,metadata!$B$2:$Z$500,23,0)</f>
        <v/>
      </c>
      <c r="AA2980" s="0" t="str">
        <f aca="false">VLOOKUP($D2980,metadata!$B$2:$Z$500,24,0)</f>
        <v/>
      </c>
      <c r="AB2980" s="0" t="str">
        <f aca="false">VLOOKUP($D2980,metadata!$B$2:$Z$500,25,0)</f>
        <v/>
      </c>
      <c r="AC2980" s="0" t="n">
        <v>15</v>
      </c>
      <c r="AD2980" s="0" t="n">
        <v>0</v>
      </c>
      <c r="AE2980" s="0" t="n">
        <v>35</v>
      </c>
      <c r="AF2980" s="0" t="n">
        <f aca="false">IF(AE2980="",V2980,AE2980)</f>
        <v>35</v>
      </c>
      <c r="AG2980" s="0" t="n">
        <v>15</v>
      </c>
      <c r="AH2980" s="0" t="n">
        <v>1987</v>
      </c>
      <c r="AI2980" s="0" t="s">
        <v>37</v>
      </c>
      <c r="AJ2980" s="0" t="s">
        <v>38</v>
      </c>
    </row>
    <row r="2981" customFormat="false" ht="13.8" hidden="true" customHeight="false" outlineLevel="0" collapsed="false">
      <c r="C2981" s="0" t="n">
        <v>2991</v>
      </c>
      <c r="D2981" s="3" t="str">
        <f aca="false">VLOOKUP(C2981,$A$1:$B$500,2)</f>
        <v>65-manhattan</v>
      </c>
      <c r="E2981" s="0" t="str">
        <f aca="false">VLOOKUP($D2981,metadata!$B$2:$S$500,2,0)</f>
        <v>NECHOLS, JR; TAUBER, MJ; TAUBER, CA</v>
      </c>
      <c r="F2981" s="0" t="str">
        <f aca="false">VLOOKUP($D2981,metadata!$B$2:$S$500,3,0)</f>
        <v>GEOGRAPHICAL VARIABILITY IN ECOPHYSIOLOGICAL TRAITS CONTROLLING DORMANCY IN CHRYSOPA-OCULATA (NEUROPTERA, CHRYSOPIDAE)</v>
      </c>
      <c r="G2981" s="0" t="str">
        <f aca="false">VLOOKUP($D2981,metadata!$B$2:$S$500,4,0)</f>
        <v>10.1016/0022-1910(87)90131-4</v>
      </c>
      <c r="H2981" s="0" t="str">
        <f aca="false">VLOOKUP($D2981,metadata!$B$2:$S$500,5,0)</f>
        <v>y</v>
      </c>
      <c r="I2981" s="0" t="str">
        <f aca="false">VLOOKUP($D2981,metadata!$B$2:$S$500,6,0)</f>
        <v>a</v>
      </c>
      <c r="J2981" s="0" t="str">
        <f aca="false">VLOOKUP($D2981,metadata!$B$2:$S$500,7,0)</f>
        <v>i</v>
      </c>
      <c r="K2981" s="0" t="n">
        <f aca="false">VLOOKUP($D2981,metadata!$B$2:$S$500,8,0)</f>
        <v>10</v>
      </c>
      <c r="L2981" s="0" t="n">
        <f aca="false">VLOOKUP($D2981,metadata!$B$2:$S$500,9,0)</f>
        <v>6</v>
      </c>
      <c r="M2981" s="0" t="str">
        <f aca="false">VLOOKUP($D2981,metadata!$B$2:$S$500,10,0)</f>
        <v/>
      </c>
      <c r="N2981" s="0" t="str">
        <f aca="false">VLOOKUP($D2981,metadata!$B$2:$S$500,11,0)</f>
        <v>chrysopa oculata</v>
      </c>
      <c r="O2981" s="0" t="str">
        <f aca="false">VLOOKUP($D2981,metadata!$B$2:$S$500,12,0)</f>
        <v>neuroptera</v>
      </c>
      <c r="P2981" s="0" t="str">
        <f aca="false">VLOOKUP($D2981,metadata!$B$2:$S$500,13,0)</f>
        <v>manhattan</v>
      </c>
      <c r="Q2981" s="0" t="n">
        <f aca="false">VLOOKUP($D2981,metadata!$B$2:$S$500,14,0)</f>
        <v>39.113056</v>
      </c>
      <c r="R2981" s="0" t="n">
        <f aca="false">VLOOKUP($D2981,metadata!$B$2:$S$500,15,0)</f>
        <v>-96.628056</v>
      </c>
      <c r="S2981" s="0" t="str">
        <f aca="false">VLOOKUP($D2981,metadata!$B$2:$S$500,16,0)</f>
        <v/>
      </c>
      <c r="T2981" s="0" t="n">
        <f aca="false">VLOOKUP($D2981,metadata!$B$2:$S$500,17,0)</f>
        <v>325</v>
      </c>
      <c r="U2981" s="0" t="str">
        <f aca="false">VLOOKUP($D2981,metadata!$B$2:$S$500,18,0)</f>
        <v/>
      </c>
      <c r="V2981" s="0" t="n">
        <f aca="false">VLOOKUP($D2981,metadata!$B$2:$Z$500,19,0)</f>
        <v>34.8</v>
      </c>
      <c r="W2981" s="0" t="str">
        <f aca="false">VLOOKUP($D2981,metadata!$B$2:$Z$500,20,0)</f>
        <v>accurate</v>
      </c>
      <c r="X2981" s="0" t="str">
        <f aca="false">VLOOKUP($D2981,metadata!$B$2:$Z$500,21,0)</f>
        <v/>
      </c>
      <c r="Y2981" s="0" t="str">
        <f aca="false">VLOOKUP($D2981,metadata!$B$2:$Z$500,22,0)</f>
        <v>t65</v>
      </c>
      <c r="Z2981" s="0" t="str">
        <f aca="false">VLOOKUP($D2981,metadata!$B$2:$Z$500,23,0)</f>
        <v/>
      </c>
      <c r="AA2981" s="0" t="str">
        <f aca="false">VLOOKUP($D2981,metadata!$B$2:$Z$500,24,0)</f>
        <v/>
      </c>
      <c r="AB2981" s="0" t="str">
        <f aca="false">VLOOKUP($D2981,metadata!$B$2:$Z$500,25,0)</f>
        <v/>
      </c>
      <c r="AC2981" s="0" t="n">
        <v>16</v>
      </c>
      <c r="AD2981" s="0" t="n">
        <v>0</v>
      </c>
      <c r="AE2981" s="0" t="n">
        <v>37</v>
      </c>
      <c r="AF2981" s="0" t="n">
        <f aca="false">IF(AE2981="",V2981,AE2981)</f>
        <v>37</v>
      </c>
      <c r="AG2981" s="0" t="n">
        <v>16</v>
      </c>
      <c r="AH2981" s="0" t="n">
        <v>1987</v>
      </c>
      <c r="AI2981" s="0" t="s">
        <v>37</v>
      </c>
      <c r="AJ2981" s="0" t="s">
        <v>38</v>
      </c>
    </row>
    <row r="2982" customFormat="false" ht="13.8" hidden="false" customHeight="false" outlineLevel="0" collapsed="false">
      <c r="C2982" s="0" t="n">
        <v>2992</v>
      </c>
      <c r="D2982" s="3" t="str">
        <f aca="false">VLOOKUP(C2982,$A$1:$B$500,2)</f>
        <v>65-lubbock</v>
      </c>
      <c r="E2982" s="0" t="str">
        <f aca="false">VLOOKUP($D2982,metadata!$B$2:$S$500,2,0)</f>
        <v>NECHOLS, JR; TAUBER, MJ; TAUBER, CA</v>
      </c>
      <c r="F2982" s="0" t="str">
        <f aca="false">VLOOKUP($D2982,metadata!$B$2:$S$500,3,0)</f>
        <v>GEOGRAPHICAL VARIABILITY IN ECOPHYSIOLOGICAL TRAITS CONTROLLING DORMANCY IN CHRYSOPA-OCULATA (NEUROPTERA, CHRYSOPIDAE)</v>
      </c>
      <c r="G2982" s="0" t="str">
        <f aca="false">VLOOKUP($D2982,metadata!$B$2:$S$500,4,0)</f>
        <v>10.1016/0022-1910(87)90131-4</v>
      </c>
      <c r="H2982" s="0" t="str">
        <f aca="false">VLOOKUP($D2982,metadata!$B$2:$S$500,5,0)</f>
        <v>y</v>
      </c>
      <c r="I2982" s="0" t="str">
        <f aca="false">VLOOKUP($D2982,metadata!$B$2:$S$500,6,0)</f>
        <v>a</v>
      </c>
      <c r="J2982" s="0" t="str">
        <f aca="false">VLOOKUP($D2982,metadata!$B$2:$S$500,7,0)</f>
        <v>i</v>
      </c>
      <c r="K2982" s="0" t="n">
        <f aca="false">VLOOKUP($D2982,metadata!$B$2:$S$500,8,0)</f>
        <v>10</v>
      </c>
      <c r="L2982" s="0" t="n">
        <f aca="false">VLOOKUP($D2982,metadata!$B$2:$S$500,9,0)</f>
        <v>3</v>
      </c>
      <c r="M2982" s="0" t="str">
        <f aca="false">VLOOKUP($D2982,metadata!$B$2:$S$500,10,0)</f>
        <v/>
      </c>
      <c r="N2982" s="0" t="str">
        <f aca="false">VLOOKUP($D2982,metadata!$B$2:$S$500,11,0)</f>
        <v>chrysopa oculata</v>
      </c>
      <c r="O2982" s="0" t="str">
        <f aca="false">VLOOKUP($D2982,metadata!$B$2:$S$500,12,0)</f>
        <v>neuroptera</v>
      </c>
      <c r="P2982" s="0" t="str">
        <f aca="false">VLOOKUP($D2982,metadata!$B$2:$S$500,13,0)</f>
        <v>lubbock</v>
      </c>
      <c r="Q2982" s="0" t="n">
        <f aca="false">VLOOKUP($D2982,metadata!$B$2:$S$500,14,0)</f>
        <v>33.564722</v>
      </c>
      <c r="R2982" s="0" t="n">
        <f aca="false">VLOOKUP($D2982,metadata!$B$2:$S$500,15,0)</f>
        <v>-101.877778</v>
      </c>
      <c r="S2982" s="0" t="str">
        <f aca="false">VLOOKUP($D2982,metadata!$B$2:$S$500,16,0)</f>
        <v/>
      </c>
      <c r="T2982" s="0" t="n">
        <f aca="false">VLOOKUP($D2982,metadata!$B$2:$S$500,17,0)</f>
        <v>988</v>
      </c>
      <c r="U2982" s="0" t="str">
        <f aca="false">VLOOKUP($D2982,metadata!$B$2:$S$500,18,0)</f>
        <v/>
      </c>
      <c r="V2982" s="0" t="n">
        <f aca="false">VLOOKUP($D2982,metadata!$B$2:$Z$500,19,0)</f>
        <v>11.7</v>
      </c>
      <c r="W2982" s="0" t="str">
        <f aca="false">VLOOKUP($D2982,metadata!$B$2:$Z$500,20,0)</f>
        <v>accurate</v>
      </c>
      <c r="X2982" s="0" t="str">
        <f aca="false">VLOOKUP($D2982,metadata!$B$2:$Z$500,21,0)</f>
        <v/>
      </c>
      <c r="Y2982" s="0" t="str">
        <f aca="false">VLOOKUP($D2982,metadata!$B$2:$Z$500,22,0)</f>
        <v>t65</v>
      </c>
      <c r="Z2982" s="0" t="str">
        <f aca="false">VLOOKUP($D2982,metadata!$B$2:$Z$500,23,0)</f>
        <v/>
      </c>
      <c r="AA2982" s="0" t="str">
        <f aca="false">VLOOKUP($D2982,metadata!$B$2:$Z$500,24,0)</f>
        <v/>
      </c>
      <c r="AB2982" s="0" t="str">
        <f aca="false">VLOOKUP($D2982,metadata!$B$2:$Z$500,25,0)</f>
        <v/>
      </c>
      <c r="AC2982" s="0" t="n">
        <v>12</v>
      </c>
      <c r="AD2982" s="0" t="n">
        <v>100</v>
      </c>
      <c r="AE2982" s="0" t="n">
        <v>12</v>
      </c>
      <c r="AF2982" s="0" t="n">
        <f aca="false">IF(AE2982="",V2982,AE2982)</f>
        <v>12</v>
      </c>
      <c r="AG2982" s="0" t="n">
        <v>12</v>
      </c>
      <c r="AH2982" s="0" t="n">
        <v>1987</v>
      </c>
      <c r="AI2982" s="0" t="s">
        <v>37</v>
      </c>
      <c r="AJ2982" s="0" t="s">
        <v>38</v>
      </c>
    </row>
    <row r="2983" customFormat="false" ht="13.8" hidden="false" customHeight="false" outlineLevel="0" collapsed="false">
      <c r="C2983" s="0" t="n">
        <v>2993</v>
      </c>
      <c r="D2983" s="3" t="str">
        <f aca="false">VLOOKUP(C2983,$A$1:$B$500,2)</f>
        <v>65-lubbock</v>
      </c>
      <c r="E2983" s="0" t="str">
        <f aca="false">VLOOKUP($D2983,metadata!$B$2:$S$500,2,0)</f>
        <v>NECHOLS, JR; TAUBER, MJ; TAUBER, CA</v>
      </c>
      <c r="F2983" s="0" t="str">
        <f aca="false">VLOOKUP($D2983,metadata!$B$2:$S$500,3,0)</f>
        <v>GEOGRAPHICAL VARIABILITY IN ECOPHYSIOLOGICAL TRAITS CONTROLLING DORMANCY IN CHRYSOPA-OCULATA (NEUROPTERA, CHRYSOPIDAE)</v>
      </c>
      <c r="G2983" s="0" t="str">
        <f aca="false">VLOOKUP($D2983,metadata!$B$2:$S$500,4,0)</f>
        <v>10.1016/0022-1910(87)90131-4</v>
      </c>
      <c r="H2983" s="0" t="str">
        <f aca="false">VLOOKUP($D2983,metadata!$B$2:$S$500,5,0)</f>
        <v>y</v>
      </c>
      <c r="I2983" s="0" t="str">
        <f aca="false">VLOOKUP($D2983,metadata!$B$2:$S$500,6,0)</f>
        <v>a</v>
      </c>
      <c r="J2983" s="0" t="str">
        <f aca="false">VLOOKUP($D2983,metadata!$B$2:$S$500,7,0)</f>
        <v>i</v>
      </c>
      <c r="K2983" s="0" t="n">
        <f aca="false">VLOOKUP($D2983,metadata!$B$2:$S$500,8,0)</f>
        <v>10</v>
      </c>
      <c r="L2983" s="0" t="n">
        <f aca="false">VLOOKUP($D2983,metadata!$B$2:$S$500,9,0)</f>
        <v>3</v>
      </c>
      <c r="M2983" s="0" t="str">
        <f aca="false">VLOOKUP($D2983,metadata!$B$2:$S$500,10,0)</f>
        <v/>
      </c>
      <c r="N2983" s="0" t="str">
        <f aca="false">VLOOKUP($D2983,metadata!$B$2:$S$500,11,0)</f>
        <v>chrysopa oculata</v>
      </c>
      <c r="O2983" s="0" t="str">
        <f aca="false">VLOOKUP($D2983,metadata!$B$2:$S$500,12,0)</f>
        <v>neuroptera</v>
      </c>
      <c r="P2983" s="0" t="str">
        <f aca="false">VLOOKUP($D2983,metadata!$B$2:$S$500,13,0)</f>
        <v>lubbock</v>
      </c>
      <c r="Q2983" s="0" t="n">
        <f aca="false">VLOOKUP($D2983,metadata!$B$2:$S$500,14,0)</f>
        <v>33.564722</v>
      </c>
      <c r="R2983" s="0" t="n">
        <f aca="false">VLOOKUP($D2983,metadata!$B$2:$S$500,15,0)</f>
        <v>-101.877778</v>
      </c>
      <c r="S2983" s="0" t="str">
        <f aca="false">VLOOKUP($D2983,metadata!$B$2:$S$500,16,0)</f>
        <v/>
      </c>
      <c r="T2983" s="0" t="n">
        <f aca="false">VLOOKUP($D2983,metadata!$B$2:$S$500,17,0)</f>
        <v>988</v>
      </c>
      <c r="U2983" s="0" t="str">
        <f aca="false">VLOOKUP($D2983,metadata!$B$2:$S$500,18,0)</f>
        <v/>
      </c>
      <c r="V2983" s="0" t="n">
        <f aca="false">VLOOKUP($D2983,metadata!$B$2:$Z$500,19,0)</f>
        <v>11.7</v>
      </c>
      <c r="W2983" s="0" t="str">
        <f aca="false">VLOOKUP($D2983,metadata!$B$2:$Z$500,20,0)</f>
        <v>accurate</v>
      </c>
      <c r="X2983" s="0" t="str">
        <f aca="false">VLOOKUP($D2983,metadata!$B$2:$Z$500,21,0)</f>
        <v/>
      </c>
      <c r="Y2983" s="0" t="str">
        <f aca="false">VLOOKUP($D2983,metadata!$B$2:$Z$500,22,0)</f>
        <v>t65</v>
      </c>
      <c r="Z2983" s="0" t="str">
        <f aca="false">VLOOKUP($D2983,metadata!$B$2:$Z$500,23,0)</f>
        <v/>
      </c>
      <c r="AA2983" s="0" t="str">
        <f aca="false">VLOOKUP($D2983,metadata!$B$2:$Z$500,24,0)</f>
        <v/>
      </c>
      <c r="AB2983" s="0" t="str">
        <f aca="false">VLOOKUP($D2983,metadata!$B$2:$Z$500,25,0)</f>
        <v/>
      </c>
      <c r="AC2983" s="0" t="n">
        <v>13</v>
      </c>
      <c r="AD2983" s="0" t="n">
        <v>27</v>
      </c>
      <c r="AE2983" s="0" t="n">
        <v>11</v>
      </c>
      <c r="AF2983" s="0" t="n">
        <f aca="false">IF(AE2983="",V2983,AE2983)</f>
        <v>11</v>
      </c>
      <c r="AG2983" s="0" t="n">
        <v>13</v>
      </c>
      <c r="AH2983" s="0" t="n">
        <v>1987</v>
      </c>
      <c r="AI2983" s="0" t="s">
        <v>37</v>
      </c>
      <c r="AJ2983" s="0" t="s">
        <v>38</v>
      </c>
    </row>
    <row r="2984" customFormat="false" ht="13.8" hidden="false" customHeight="false" outlineLevel="0" collapsed="false">
      <c r="C2984" s="0" t="n">
        <v>2994</v>
      </c>
      <c r="D2984" s="3" t="str">
        <f aca="false">VLOOKUP(C2984,$A$1:$B$500,2)</f>
        <v>65-lubbock</v>
      </c>
      <c r="E2984" s="0" t="str">
        <f aca="false">VLOOKUP($D2984,metadata!$B$2:$S$500,2,0)</f>
        <v>NECHOLS, JR; TAUBER, MJ; TAUBER, CA</v>
      </c>
      <c r="F2984" s="0" t="str">
        <f aca="false">VLOOKUP($D2984,metadata!$B$2:$S$500,3,0)</f>
        <v>GEOGRAPHICAL VARIABILITY IN ECOPHYSIOLOGICAL TRAITS CONTROLLING DORMANCY IN CHRYSOPA-OCULATA (NEUROPTERA, CHRYSOPIDAE)</v>
      </c>
      <c r="G2984" s="0" t="str">
        <f aca="false">VLOOKUP($D2984,metadata!$B$2:$S$500,4,0)</f>
        <v>10.1016/0022-1910(87)90131-4</v>
      </c>
      <c r="H2984" s="0" t="str">
        <f aca="false">VLOOKUP($D2984,metadata!$B$2:$S$500,5,0)</f>
        <v>y</v>
      </c>
      <c r="I2984" s="0" t="str">
        <f aca="false">VLOOKUP($D2984,metadata!$B$2:$S$500,6,0)</f>
        <v>a</v>
      </c>
      <c r="J2984" s="0" t="str">
        <f aca="false">VLOOKUP($D2984,metadata!$B$2:$S$500,7,0)</f>
        <v>i</v>
      </c>
      <c r="K2984" s="0" t="n">
        <f aca="false">VLOOKUP($D2984,metadata!$B$2:$S$500,8,0)</f>
        <v>10</v>
      </c>
      <c r="L2984" s="0" t="n">
        <f aca="false">VLOOKUP($D2984,metadata!$B$2:$S$500,9,0)</f>
        <v>3</v>
      </c>
      <c r="M2984" s="0" t="str">
        <f aca="false">VLOOKUP($D2984,metadata!$B$2:$S$500,10,0)</f>
        <v/>
      </c>
      <c r="N2984" s="0" t="str">
        <f aca="false">VLOOKUP($D2984,metadata!$B$2:$S$500,11,0)</f>
        <v>chrysopa oculata</v>
      </c>
      <c r="O2984" s="0" t="str">
        <f aca="false">VLOOKUP($D2984,metadata!$B$2:$S$500,12,0)</f>
        <v>neuroptera</v>
      </c>
      <c r="P2984" s="0" t="str">
        <f aca="false">VLOOKUP($D2984,metadata!$B$2:$S$500,13,0)</f>
        <v>lubbock</v>
      </c>
      <c r="Q2984" s="0" t="n">
        <f aca="false">VLOOKUP($D2984,metadata!$B$2:$S$500,14,0)</f>
        <v>33.564722</v>
      </c>
      <c r="R2984" s="0" t="n">
        <f aca="false">VLOOKUP($D2984,metadata!$B$2:$S$500,15,0)</f>
        <v>-101.877778</v>
      </c>
      <c r="S2984" s="0" t="str">
        <f aca="false">VLOOKUP($D2984,metadata!$B$2:$S$500,16,0)</f>
        <v/>
      </c>
      <c r="T2984" s="0" t="n">
        <f aca="false">VLOOKUP($D2984,metadata!$B$2:$S$500,17,0)</f>
        <v>988</v>
      </c>
      <c r="U2984" s="0" t="str">
        <f aca="false">VLOOKUP($D2984,metadata!$B$2:$S$500,18,0)</f>
        <v/>
      </c>
      <c r="V2984" s="0" t="n">
        <f aca="false">VLOOKUP($D2984,metadata!$B$2:$Z$500,19,0)</f>
        <v>11.7</v>
      </c>
      <c r="W2984" s="0" t="str">
        <f aca="false">VLOOKUP($D2984,metadata!$B$2:$Z$500,20,0)</f>
        <v>accurate</v>
      </c>
      <c r="X2984" s="0" t="str">
        <f aca="false">VLOOKUP($D2984,metadata!$B$2:$Z$500,21,0)</f>
        <v/>
      </c>
      <c r="Y2984" s="0" t="str">
        <f aca="false">VLOOKUP($D2984,metadata!$B$2:$Z$500,22,0)</f>
        <v>t65</v>
      </c>
      <c r="Z2984" s="0" t="str">
        <f aca="false">VLOOKUP($D2984,metadata!$B$2:$Z$500,23,0)</f>
        <v/>
      </c>
      <c r="AA2984" s="0" t="str">
        <f aca="false">VLOOKUP($D2984,metadata!$B$2:$Z$500,24,0)</f>
        <v/>
      </c>
      <c r="AB2984" s="0" t="str">
        <f aca="false">VLOOKUP($D2984,metadata!$B$2:$Z$500,25,0)</f>
        <v/>
      </c>
      <c r="AC2984" s="0" t="n">
        <v>14</v>
      </c>
      <c r="AD2984" s="0" t="n">
        <v>0</v>
      </c>
      <c r="AE2984" s="0" t="n">
        <v>12</v>
      </c>
      <c r="AF2984" s="0" t="n">
        <f aca="false">IF(AE2984="",V2984,AE2984)</f>
        <v>12</v>
      </c>
      <c r="AG2984" s="0" t="n">
        <v>14</v>
      </c>
      <c r="AH2984" s="0" t="n">
        <v>1987</v>
      </c>
      <c r="AI2984" s="0" t="s">
        <v>37</v>
      </c>
      <c r="AJ2984" s="0" t="s">
        <v>38</v>
      </c>
    </row>
    <row r="2985" customFormat="false" ht="13.8" hidden="true" customHeight="false" outlineLevel="0" collapsed="false">
      <c r="C2985" s="0" t="n">
        <v>2995</v>
      </c>
      <c r="D2985" s="3" t="str">
        <f aca="false">VLOOKUP(C2985,$A$1:$B$500,2)</f>
        <v>65-college_station</v>
      </c>
      <c r="E2985" s="0" t="str">
        <f aca="false">VLOOKUP($D2985,metadata!$B$2:$S$500,2,0)</f>
        <v>NECHOLS, JR; TAUBER, MJ; TAUBER, CA</v>
      </c>
      <c r="F2985" s="0" t="str">
        <f aca="false">VLOOKUP($D2985,metadata!$B$2:$S$500,3,0)</f>
        <v>GEOGRAPHICAL VARIABILITY IN ECOPHYSIOLOGICAL TRAITS CONTROLLING DORMANCY IN CHRYSOPA-OCULATA (NEUROPTERA, CHRYSOPIDAE)</v>
      </c>
      <c r="G2985" s="0" t="str">
        <f aca="false">VLOOKUP($D2985,metadata!$B$2:$S$500,4,0)</f>
        <v>10.1016/0022-1910(87)90131-4</v>
      </c>
      <c r="H2985" s="0" t="str">
        <f aca="false">VLOOKUP($D2985,metadata!$B$2:$S$500,5,0)</f>
        <v>y</v>
      </c>
      <c r="I2985" s="0" t="str">
        <f aca="false">VLOOKUP($D2985,metadata!$B$2:$S$500,6,0)</f>
        <v>a</v>
      </c>
      <c r="J2985" s="0" t="str">
        <f aca="false">VLOOKUP($D2985,metadata!$B$2:$S$500,7,0)</f>
        <v>i</v>
      </c>
      <c r="K2985" s="0" t="n">
        <f aca="false">VLOOKUP($D2985,metadata!$B$2:$S$500,8,0)</f>
        <v>10</v>
      </c>
      <c r="L2985" s="0" t="n">
        <f aca="false">VLOOKUP($D2985,metadata!$B$2:$S$500,9,0)</f>
        <v>6</v>
      </c>
      <c r="M2985" s="0" t="str">
        <f aca="false">VLOOKUP($D2985,metadata!$B$2:$S$500,10,0)</f>
        <v/>
      </c>
      <c r="N2985" s="0" t="str">
        <f aca="false">VLOOKUP($D2985,metadata!$B$2:$S$500,11,0)</f>
        <v>chrysopa oculata</v>
      </c>
      <c r="O2985" s="0" t="str">
        <f aca="false">VLOOKUP($D2985,metadata!$B$2:$S$500,12,0)</f>
        <v>neuroptera</v>
      </c>
      <c r="P2985" s="0" t="str">
        <f aca="false">VLOOKUP($D2985,metadata!$B$2:$S$500,13,0)</f>
        <v>college_station</v>
      </c>
      <c r="Q2985" s="0" t="n">
        <f aca="false">VLOOKUP($D2985,metadata!$B$2:$S$500,14,0)</f>
        <v>30.601389</v>
      </c>
      <c r="R2985" s="0" t="n">
        <f aca="false">VLOOKUP($D2985,metadata!$B$2:$S$500,15,0)</f>
        <v>-96.314444</v>
      </c>
      <c r="S2985" s="0" t="str">
        <f aca="false">VLOOKUP($D2985,metadata!$B$2:$S$500,16,0)</f>
        <v/>
      </c>
      <c r="T2985" s="0" t="n">
        <f aca="false">VLOOKUP($D2985,metadata!$B$2:$S$500,17,0)</f>
        <v>94</v>
      </c>
      <c r="U2985" s="0" t="str">
        <f aca="false">VLOOKUP($D2985,metadata!$B$2:$S$500,18,0)</f>
        <v/>
      </c>
      <c r="V2985" s="0" t="n">
        <f aca="false">VLOOKUP($D2985,metadata!$B$2:$Z$500,19,0)</f>
        <v>15.2</v>
      </c>
      <c r="W2985" s="0" t="str">
        <f aca="false">VLOOKUP($D2985,metadata!$B$2:$Z$500,20,0)</f>
        <v>accurate</v>
      </c>
      <c r="X2985" s="0" t="str">
        <f aca="false">VLOOKUP($D2985,metadata!$B$2:$Z$500,21,0)</f>
        <v/>
      </c>
      <c r="Y2985" s="0" t="str">
        <f aca="false">VLOOKUP($D2985,metadata!$B$2:$Z$500,22,0)</f>
        <v>t65</v>
      </c>
      <c r="Z2985" s="0" t="str">
        <f aca="false">VLOOKUP($D2985,metadata!$B$2:$Z$500,23,0)</f>
        <v/>
      </c>
      <c r="AA2985" s="0" t="str">
        <f aca="false">VLOOKUP($D2985,metadata!$B$2:$Z$500,24,0)</f>
        <v/>
      </c>
      <c r="AB2985" s="0" t="str">
        <f aca="false">VLOOKUP($D2985,metadata!$B$2:$Z$500,25,0)</f>
        <v/>
      </c>
      <c r="AC2985" s="0" t="n">
        <v>10</v>
      </c>
      <c r="AD2985" s="0" t="n">
        <v>100</v>
      </c>
      <c r="AE2985" s="0" t="n">
        <v>12</v>
      </c>
      <c r="AF2985" s="0" t="n">
        <f aca="false">IF(AE2985="",V2985,AE2985)</f>
        <v>12</v>
      </c>
      <c r="AG2985" s="0" t="n">
        <v>10</v>
      </c>
      <c r="AH2985" s="0" t="n">
        <v>1987</v>
      </c>
      <c r="AI2985" s="0" t="s">
        <v>37</v>
      </c>
      <c r="AJ2985" s="0" t="s">
        <v>38</v>
      </c>
    </row>
    <row r="2986" customFormat="false" ht="13.8" hidden="true" customHeight="false" outlineLevel="0" collapsed="false">
      <c r="C2986" s="0" t="n">
        <v>2996</v>
      </c>
      <c r="D2986" s="3" t="str">
        <f aca="false">VLOOKUP(C2986,$A$1:$B$500,2)</f>
        <v>65-college_station</v>
      </c>
      <c r="E2986" s="0" t="str">
        <f aca="false">VLOOKUP($D2986,metadata!$B$2:$S$500,2,0)</f>
        <v>NECHOLS, JR; TAUBER, MJ; TAUBER, CA</v>
      </c>
      <c r="F2986" s="0" t="str">
        <f aca="false">VLOOKUP($D2986,metadata!$B$2:$S$500,3,0)</f>
        <v>GEOGRAPHICAL VARIABILITY IN ECOPHYSIOLOGICAL TRAITS CONTROLLING DORMANCY IN CHRYSOPA-OCULATA (NEUROPTERA, CHRYSOPIDAE)</v>
      </c>
      <c r="G2986" s="0" t="str">
        <f aca="false">VLOOKUP($D2986,metadata!$B$2:$S$500,4,0)</f>
        <v>10.1016/0022-1910(87)90131-4</v>
      </c>
      <c r="H2986" s="0" t="str">
        <f aca="false">VLOOKUP($D2986,metadata!$B$2:$S$500,5,0)</f>
        <v>y</v>
      </c>
      <c r="I2986" s="0" t="str">
        <f aca="false">VLOOKUP($D2986,metadata!$B$2:$S$500,6,0)</f>
        <v>a</v>
      </c>
      <c r="J2986" s="0" t="str">
        <f aca="false">VLOOKUP($D2986,metadata!$B$2:$S$500,7,0)</f>
        <v>i</v>
      </c>
      <c r="K2986" s="0" t="n">
        <f aca="false">VLOOKUP($D2986,metadata!$B$2:$S$500,8,0)</f>
        <v>10</v>
      </c>
      <c r="L2986" s="0" t="n">
        <f aca="false">VLOOKUP($D2986,metadata!$B$2:$S$500,9,0)</f>
        <v>6</v>
      </c>
      <c r="M2986" s="0" t="str">
        <f aca="false">VLOOKUP($D2986,metadata!$B$2:$S$500,10,0)</f>
        <v/>
      </c>
      <c r="N2986" s="0" t="str">
        <f aca="false">VLOOKUP($D2986,metadata!$B$2:$S$500,11,0)</f>
        <v>chrysopa oculata</v>
      </c>
      <c r="O2986" s="0" t="str">
        <f aca="false">VLOOKUP($D2986,metadata!$B$2:$S$500,12,0)</f>
        <v>neuroptera</v>
      </c>
      <c r="P2986" s="0" t="str">
        <f aca="false">VLOOKUP($D2986,metadata!$B$2:$S$500,13,0)</f>
        <v>college_station</v>
      </c>
      <c r="Q2986" s="0" t="n">
        <f aca="false">VLOOKUP($D2986,metadata!$B$2:$S$500,14,0)</f>
        <v>30.601389</v>
      </c>
      <c r="R2986" s="0" t="n">
        <f aca="false">VLOOKUP($D2986,metadata!$B$2:$S$500,15,0)</f>
        <v>-96.314444</v>
      </c>
      <c r="S2986" s="0" t="str">
        <f aca="false">VLOOKUP($D2986,metadata!$B$2:$S$500,16,0)</f>
        <v/>
      </c>
      <c r="T2986" s="0" t="n">
        <f aca="false">VLOOKUP($D2986,metadata!$B$2:$S$500,17,0)</f>
        <v>94</v>
      </c>
      <c r="U2986" s="0" t="str">
        <f aca="false">VLOOKUP($D2986,metadata!$B$2:$S$500,18,0)</f>
        <v/>
      </c>
      <c r="V2986" s="0" t="n">
        <f aca="false">VLOOKUP($D2986,metadata!$B$2:$Z$500,19,0)</f>
        <v>15.2</v>
      </c>
      <c r="W2986" s="0" t="str">
        <f aca="false">VLOOKUP($D2986,metadata!$B$2:$Z$500,20,0)</f>
        <v>accurate</v>
      </c>
      <c r="X2986" s="0" t="str">
        <f aca="false">VLOOKUP($D2986,metadata!$B$2:$Z$500,21,0)</f>
        <v/>
      </c>
      <c r="Y2986" s="0" t="str">
        <f aca="false">VLOOKUP($D2986,metadata!$B$2:$Z$500,22,0)</f>
        <v>t65</v>
      </c>
      <c r="Z2986" s="0" t="str">
        <f aca="false">VLOOKUP($D2986,metadata!$B$2:$Z$500,23,0)</f>
        <v/>
      </c>
      <c r="AA2986" s="0" t="str">
        <f aca="false">VLOOKUP($D2986,metadata!$B$2:$Z$500,24,0)</f>
        <v/>
      </c>
      <c r="AB2986" s="0" t="str">
        <f aca="false">VLOOKUP($D2986,metadata!$B$2:$Z$500,25,0)</f>
        <v/>
      </c>
      <c r="AC2986" s="0" t="n">
        <v>11</v>
      </c>
      <c r="AD2986" s="0" t="n">
        <v>100</v>
      </c>
      <c r="AE2986" s="0" t="n">
        <v>16</v>
      </c>
      <c r="AF2986" s="0" t="n">
        <f aca="false">IF(AE2986="",V2986,AE2986)</f>
        <v>16</v>
      </c>
      <c r="AG2986" s="0" t="n">
        <v>11</v>
      </c>
      <c r="AH2986" s="0" t="n">
        <v>1987</v>
      </c>
      <c r="AI2986" s="0" t="s">
        <v>37</v>
      </c>
      <c r="AJ2986" s="0" t="s">
        <v>38</v>
      </c>
    </row>
    <row r="2987" customFormat="false" ht="13.8" hidden="true" customHeight="false" outlineLevel="0" collapsed="false">
      <c r="C2987" s="0" t="n">
        <v>2997</v>
      </c>
      <c r="D2987" s="3" t="str">
        <f aca="false">VLOOKUP(C2987,$A$1:$B$500,2)</f>
        <v>65-college_station</v>
      </c>
      <c r="E2987" s="0" t="str">
        <f aca="false">VLOOKUP($D2987,metadata!$B$2:$S$500,2,0)</f>
        <v>NECHOLS, JR; TAUBER, MJ; TAUBER, CA</v>
      </c>
      <c r="F2987" s="0" t="str">
        <f aca="false">VLOOKUP($D2987,metadata!$B$2:$S$500,3,0)</f>
        <v>GEOGRAPHICAL VARIABILITY IN ECOPHYSIOLOGICAL TRAITS CONTROLLING DORMANCY IN CHRYSOPA-OCULATA (NEUROPTERA, CHRYSOPIDAE)</v>
      </c>
      <c r="G2987" s="0" t="str">
        <f aca="false">VLOOKUP($D2987,metadata!$B$2:$S$500,4,0)</f>
        <v>10.1016/0022-1910(87)90131-4</v>
      </c>
      <c r="H2987" s="0" t="str">
        <f aca="false">VLOOKUP($D2987,metadata!$B$2:$S$500,5,0)</f>
        <v>y</v>
      </c>
      <c r="I2987" s="0" t="str">
        <f aca="false">VLOOKUP($D2987,metadata!$B$2:$S$500,6,0)</f>
        <v>a</v>
      </c>
      <c r="J2987" s="0" t="str">
        <f aca="false">VLOOKUP($D2987,metadata!$B$2:$S$500,7,0)</f>
        <v>i</v>
      </c>
      <c r="K2987" s="0" t="n">
        <f aca="false">VLOOKUP($D2987,metadata!$B$2:$S$500,8,0)</f>
        <v>10</v>
      </c>
      <c r="L2987" s="0" t="n">
        <f aca="false">VLOOKUP($D2987,metadata!$B$2:$S$500,9,0)</f>
        <v>6</v>
      </c>
      <c r="M2987" s="0" t="str">
        <f aca="false">VLOOKUP($D2987,metadata!$B$2:$S$500,10,0)</f>
        <v/>
      </c>
      <c r="N2987" s="0" t="str">
        <f aca="false">VLOOKUP($D2987,metadata!$B$2:$S$500,11,0)</f>
        <v>chrysopa oculata</v>
      </c>
      <c r="O2987" s="0" t="str">
        <f aca="false">VLOOKUP($D2987,metadata!$B$2:$S$500,12,0)</f>
        <v>neuroptera</v>
      </c>
      <c r="P2987" s="0" t="str">
        <f aca="false">VLOOKUP($D2987,metadata!$B$2:$S$500,13,0)</f>
        <v>college_station</v>
      </c>
      <c r="Q2987" s="0" t="n">
        <f aca="false">VLOOKUP($D2987,metadata!$B$2:$S$500,14,0)</f>
        <v>30.601389</v>
      </c>
      <c r="R2987" s="0" t="n">
        <f aca="false">VLOOKUP($D2987,metadata!$B$2:$S$500,15,0)</f>
        <v>-96.314444</v>
      </c>
      <c r="S2987" s="0" t="str">
        <f aca="false">VLOOKUP($D2987,metadata!$B$2:$S$500,16,0)</f>
        <v/>
      </c>
      <c r="T2987" s="0" t="n">
        <f aca="false">VLOOKUP($D2987,metadata!$B$2:$S$500,17,0)</f>
        <v>94</v>
      </c>
      <c r="U2987" s="0" t="str">
        <f aca="false">VLOOKUP($D2987,metadata!$B$2:$S$500,18,0)</f>
        <v/>
      </c>
      <c r="V2987" s="0" t="n">
        <f aca="false">VLOOKUP($D2987,metadata!$B$2:$Z$500,19,0)</f>
        <v>15.2</v>
      </c>
      <c r="W2987" s="0" t="str">
        <f aca="false">VLOOKUP($D2987,metadata!$B$2:$Z$500,20,0)</f>
        <v>accurate</v>
      </c>
      <c r="X2987" s="0" t="str">
        <f aca="false">VLOOKUP($D2987,metadata!$B$2:$Z$500,21,0)</f>
        <v/>
      </c>
      <c r="Y2987" s="0" t="str">
        <f aca="false">VLOOKUP($D2987,metadata!$B$2:$Z$500,22,0)</f>
        <v>t65</v>
      </c>
      <c r="Z2987" s="0" t="str">
        <f aca="false">VLOOKUP($D2987,metadata!$B$2:$Z$500,23,0)</f>
        <v/>
      </c>
      <c r="AA2987" s="0" t="str">
        <f aca="false">VLOOKUP($D2987,metadata!$B$2:$Z$500,24,0)</f>
        <v/>
      </c>
      <c r="AB2987" s="0" t="str">
        <f aca="false">VLOOKUP($D2987,metadata!$B$2:$Z$500,25,0)</f>
        <v/>
      </c>
      <c r="AC2987" s="0" t="n">
        <v>12</v>
      </c>
      <c r="AD2987" s="0" t="n">
        <v>100</v>
      </c>
      <c r="AE2987" s="0" t="n">
        <v>19</v>
      </c>
      <c r="AF2987" s="0" t="n">
        <f aca="false">IF(AE2987="",V2987,AE2987)</f>
        <v>19</v>
      </c>
      <c r="AG2987" s="0" t="n">
        <v>12</v>
      </c>
      <c r="AH2987" s="0" t="n">
        <v>1987</v>
      </c>
      <c r="AI2987" s="0" t="s">
        <v>37</v>
      </c>
      <c r="AJ2987" s="0" t="s">
        <v>38</v>
      </c>
    </row>
    <row r="2988" customFormat="false" ht="13.8" hidden="true" customHeight="false" outlineLevel="0" collapsed="false">
      <c r="C2988" s="0" t="n">
        <v>2998</v>
      </c>
      <c r="D2988" s="3" t="str">
        <f aca="false">VLOOKUP(C2988,$A$1:$B$500,2)</f>
        <v>65-college_station</v>
      </c>
      <c r="E2988" s="0" t="str">
        <f aca="false">VLOOKUP($D2988,metadata!$B$2:$S$500,2,0)</f>
        <v>NECHOLS, JR; TAUBER, MJ; TAUBER, CA</v>
      </c>
      <c r="F2988" s="0" t="str">
        <f aca="false">VLOOKUP($D2988,metadata!$B$2:$S$500,3,0)</f>
        <v>GEOGRAPHICAL VARIABILITY IN ECOPHYSIOLOGICAL TRAITS CONTROLLING DORMANCY IN CHRYSOPA-OCULATA (NEUROPTERA, CHRYSOPIDAE)</v>
      </c>
      <c r="G2988" s="0" t="str">
        <f aca="false">VLOOKUP($D2988,metadata!$B$2:$S$500,4,0)</f>
        <v>10.1016/0022-1910(87)90131-4</v>
      </c>
      <c r="H2988" s="0" t="str">
        <f aca="false">VLOOKUP($D2988,metadata!$B$2:$S$500,5,0)</f>
        <v>y</v>
      </c>
      <c r="I2988" s="0" t="str">
        <f aca="false">VLOOKUP($D2988,metadata!$B$2:$S$500,6,0)</f>
        <v>a</v>
      </c>
      <c r="J2988" s="0" t="str">
        <f aca="false">VLOOKUP($D2988,metadata!$B$2:$S$500,7,0)</f>
        <v>i</v>
      </c>
      <c r="K2988" s="0" t="n">
        <f aca="false">VLOOKUP($D2988,metadata!$B$2:$S$500,8,0)</f>
        <v>10</v>
      </c>
      <c r="L2988" s="0" t="n">
        <f aca="false">VLOOKUP($D2988,metadata!$B$2:$S$500,9,0)</f>
        <v>6</v>
      </c>
      <c r="M2988" s="0" t="str">
        <f aca="false">VLOOKUP($D2988,metadata!$B$2:$S$500,10,0)</f>
        <v/>
      </c>
      <c r="N2988" s="0" t="str">
        <f aca="false">VLOOKUP($D2988,metadata!$B$2:$S$500,11,0)</f>
        <v>chrysopa oculata</v>
      </c>
      <c r="O2988" s="0" t="str">
        <f aca="false">VLOOKUP($D2988,metadata!$B$2:$S$500,12,0)</f>
        <v>neuroptera</v>
      </c>
      <c r="P2988" s="0" t="str">
        <f aca="false">VLOOKUP($D2988,metadata!$B$2:$S$500,13,0)</f>
        <v>college_station</v>
      </c>
      <c r="Q2988" s="0" t="n">
        <f aca="false">VLOOKUP($D2988,metadata!$B$2:$S$500,14,0)</f>
        <v>30.601389</v>
      </c>
      <c r="R2988" s="0" t="n">
        <f aca="false">VLOOKUP($D2988,metadata!$B$2:$S$500,15,0)</f>
        <v>-96.314444</v>
      </c>
      <c r="S2988" s="0" t="str">
        <f aca="false">VLOOKUP($D2988,metadata!$B$2:$S$500,16,0)</f>
        <v/>
      </c>
      <c r="T2988" s="0" t="n">
        <f aca="false">VLOOKUP($D2988,metadata!$B$2:$S$500,17,0)</f>
        <v>94</v>
      </c>
      <c r="U2988" s="0" t="str">
        <f aca="false">VLOOKUP($D2988,metadata!$B$2:$S$500,18,0)</f>
        <v/>
      </c>
      <c r="V2988" s="0" t="n">
        <f aca="false">VLOOKUP($D2988,metadata!$B$2:$Z$500,19,0)</f>
        <v>15.2</v>
      </c>
      <c r="W2988" s="0" t="str">
        <f aca="false">VLOOKUP($D2988,metadata!$B$2:$Z$500,20,0)</f>
        <v>accurate</v>
      </c>
      <c r="X2988" s="0" t="str">
        <f aca="false">VLOOKUP($D2988,metadata!$B$2:$Z$500,21,0)</f>
        <v/>
      </c>
      <c r="Y2988" s="0" t="str">
        <f aca="false">VLOOKUP($D2988,metadata!$B$2:$Z$500,22,0)</f>
        <v>t65</v>
      </c>
      <c r="Z2988" s="0" t="str">
        <f aca="false">VLOOKUP($D2988,metadata!$B$2:$Z$500,23,0)</f>
        <v/>
      </c>
      <c r="AA2988" s="0" t="str">
        <f aca="false">VLOOKUP($D2988,metadata!$B$2:$Z$500,24,0)</f>
        <v/>
      </c>
      <c r="AB2988" s="0" t="str">
        <f aca="false">VLOOKUP($D2988,metadata!$B$2:$Z$500,25,0)</f>
        <v/>
      </c>
      <c r="AC2988" s="0" t="n">
        <v>13</v>
      </c>
      <c r="AD2988" s="0" t="n">
        <v>80</v>
      </c>
      <c r="AE2988" s="0" t="n">
        <v>20</v>
      </c>
      <c r="AF2988" s="0" t="n">
        <f aca="false">IF(AE2988="",V2988,AE2988)</f>
        <v>20</v>
      </c>
      <c r="AG2988" s="0" t="n">
        <v>13</v>
      </c>
      <c r="AH2988" s="0" t="n">
        <v>1987</v>
      </c>
      <c r="AI2988" s="0" t="s">
        <v>37</v>
      </c>
      <c r="AJ2988" s="0" t="s">
        <v>38</v>
      </c>
    </row>
    <row r="2989" customFormat="false" ht="13.8" hidden="true" customHeight="false" outlineLevel="0" collapsed="false">
      <c r="C2989" s="0" t="n">
        <v>2999</v>
      </c>
      <c r="D2989" s="3" t="str">
        <f aca="false">VLOOKUP(C2989,$A$1:$B$500,2)</f>
        <v>65-college_station</v>
      </c>
      <c r="E2989" s="0" t="str">
        <f aca="false">VLOOKUP($D2989,metadata!$B$2:$S$500,2,0)</f>
        <v>NECHOLS, JR; TAUBER, MJ; TAUBER, CA</v>
      </c>
      <c r="F2989" s="0" t="str">
        <f aca="false">VLOOKUP($D2989,metadata!$B$2:$S$500,3,0)</f>
        <v>GEOGRAPHICAL VARIABILITY IN ECOPHYSIOLOGICAL TRAITS CONTROLLING DORMANCY IN CHRYSOPA-OCULATA (NEUROPTERA, CHRYSOPIDAE)</v>
      </c>
      <c r="G2989" s="0" t="str">
        <f aca="false">VLOOKUP($D2989,metadata!$B$2:$S$500,4,0)</f>
        <v>10.1016/0022-1910(87)90131-4</v>
      </c>
      <c r="H2989" s="0" t="str">
        <f aca="false">VLOOKUP($D2989,metadata!$B$2:$S$500,5,0)</f>
        <v>y</v>
      </c>
      <c r="I2989" s="0" t="str">
        <f aca="false">VLOOKUP($D2989,metadata!$B$2:$S$500,6,0)</f>
        <v>a</v>
      </c>
      <c r="J2989" s="0" t="str">
        <f aca="false">VLOOKUP($D2989,metadata!$B$2:$S$500,7,0)</f>
        <v>i</v>
      </c>
      <c r="K2989" s="0" t="n">
        <f aca="false">VLOOKUP($D2989,metadata!$B$2:$S$500,8,0)</f>
        <v>10</v>
      </c>
      <c r="L2989" s="0" t="n">
        <f aca="false">VLOOKUP($D2989,metadata!$B$2:$S$500,9,0)</f>
        <v>6</v>
      </c>
      <c r="M2989" s="0" t="str">
        <f aca="false">VLOOKUP($D2989,metadata!$B$2:$S$500,10,0)</f>
        <v/>
      </c>
      <c r="N2989" s="0" t="str">
        <f aca="false">VLOOKUP($D2989,metadata!$B$2:$S$500,11,0)</f>
        <v>chrysopa oculata</v>
      </c>
      <c r="O2989" s="0" t="str">
        <f aca="false">VLOOKUP($D2989,metadata!$B$2:$S$500,12,0)</f>
        <v>neuroptera</v>
      </c>
      <c r="P2989" s="0" t="str">
        <f aca="false">VLOOKUP($D2989,metadata!$B$2:$S$500,13,0)</f>
        <v>college_station</v>
      </c>
      <c r="Q2989" s="0" t="n">
        <f aca="false">VLOOKUP($D2989,metadata!$B$2:$S$500,14,0)</f>
        <v>30.601389</v>
      </c>
      <c r="R2989" s="0" t="n">
        <f aca="false">VLOOKUP($D2989,metadata!$B$2:$S$500,15,0)</f>
        <v>-96.314444</v>
      </c>
      <c r="S2989" s="0" t="str">
        <f aca="false">VLOOKUP($D2989,metadata!$B$2:$S$500,16,0)</f>
        <v/>
      </c>
      <c r="T2989" s="0" t="n">
        <f aca="false">VLOOKUP($D2989,metadata!$B$2:$S$500,17,0)</f>
        <v>94</v>
      </c>
      <c r="U2989" s="0" t="str">
        <f aca="false">VLOOKUP($D2989,metadata!$B$2:$S$500,18,0)</f>
        <v/>
      </c>
      <c r="V2989" s="0" t="n">
        <f aca="false">VLOOKUP($D2989,metadata!$B$2:$Z$500,19,0)</f>
        <v>15.2</v>
      </c>
      <c r="W2989" s="0" t="str">
        <f aca="false">VLOOKUP($D2989,metadata!$B$2:$Z$500,20,0)</f>
        <v>accurate</v>
      </c>
      <c r="X2989" s="0" t="str">
        <f aca="false">VLOOKUP($D2989,metadata!$B$2:$Z$500,21,0)</f>
        <v/>
      </c>
      <c r="Y2989" s="0" t="str">
        <f aca="false">VLOOKUP($D2989,metadata!$B$2:$Z$500,22,0)</f>
        <v>t65</v>
      </c>
      <c r="Z2989" s="0" t="str">
        <f aca="false">VLOOKUP($D2989,metadata!$B$2:$Z$500,23,0)</f>
        <v/>
      </c>
      <c r="AA2989" s="0" t="str">
        <f aca="false">VLOOKUP($D2989,metadata!$B$2:$Z$500,24,0)</f>
        <v/>
      </c>
      <c r="AB2989" s="0" t="str">
        <f aca="false">VLOOKUP($D2989,metadata!$B$2:$Z$500,25,0)</f>
        <v/>
      </c>
      <c r="AC2989" s="0" t="n">
        <v>14</v>
      </c>
      <c r="AD2989" s="0" t="n">
        <v>0</v>
      </c>
      <c r="AE2989" s="0" t="n">
        <v>18</v>
      </c>
      <c r="AF2989" s="0" t="n">
        <f aca="false">IF(AE2989="",V2989,AE2989)</f>
        <v>18</v>
      </c>
      <c r="AG2989" s="0" t="n">
        <v>14</v>
      </c>
      <c r="AH2989" s="0" t="n">
        <v>1987</v>
      </c>
      <c r="AI2989" s="0" t="s">
        <v>37</v>
      </c>
      <c r="AJ2989" s="0" t="s">
        <v>38</v>
      </c>
    </row>
    <row r="2990" customFormat="false" ht="13.8" hidden="true" customHeight="false" outlineLevel="0" collapsed="false">
      <c r="C2990" s="0" t="n">
        <v>3000</v>
      </c>
      <c r="D2990" s="3" t="str">
        <f aca="false">VLOOKUP(C2990,$A$1:$B$500,2)</f>
        <v>65-college_station</v>
      </c>
      <c r="E2990" s="0" t="str">
        <f aca="false">VLOOKUP($D2990,metadata!$B$2:$S$500,2,0)</f>
        <v>NECHOLS, JR; TAUBER, MJ; TAUBER, CA</v>
      </c>
      <c r="F2990" s="0" t="str">
        <f aca="false">VLOOKUP($D2990,metadata!$B$2:$S$500,3,0)</f>
        <v>GEOGRAPHICAL VARIABILITY IN ECOPHYSIOLOGICAL TRAITS CONTROLLING DORMANCY IN CHRYSOPA-OCULATA (NEUROPTERA, CHRYSOPIDAE)</v>
      </c>
      <c r="G2990" s="0" t="str">
        <f aca="false">VLOOKUP($D2990,metadata!$B$2:$S$500,4,0)</f>
        <v>10.1016/0022-1910(87)90131-4</v>
      </c>
      <c r="H2990" s="0" t="str">
        <f aca="false">VLOOKUP($D2990,metadata!$B$2:$S$500,5,0)</f>
        <v>y</v>
      </c>
      <c r="I2990" s="0" t="str">
        <f aca="false">VLOOKUP($D2990,metadata!$B$2:$S$500,6,0)</f>
        <v>a</v>
      </c>
      <c r="J2990" s="0" t="str">
        <f aca="false">VLOOKUP($D2990,metadata!$B$2:$S$500,7,0)</f>
        <v>i</v>
      </c>
      <c r="K2990" s="0" t="n">
        <f aca="false">VLOOKUP($D2990,metadata!$B$2:$S$500,8,0)</f>
        <v>10</v>
      </c>
      <c r="L2990" s="0" t="n">
        <f aca="false">VLOOKUP($D2990,metadata!$B$2:$S$500,9,0)</f>
        <v>6</v>
      </c>
      <c r="M2990" s="0" t="str">
        <f aca="false">VLOOKUP($D2990,metadata!$B$2:$S$500,10,0)</f>
        <v/>
      </c>
      <c r="N2990" s="0" t="str">
        <f aca="false">VLOOKUP($D2990,metadata!$B$2:$S$500,11,0)</f>
        <v>chrysopa oculata</v>
      </c>
      <c r="O2990" s="0" t="str">
        <f aca="false">VLOOKUP($D2990,metadata!$B$2:$S$500,12,0)</f>
        <v>neuroptera</v>
      </c>
      <c r="P2990" s="0" t="str">
        <f aca="false">VLOOKUP($D2990,metadata!$B$2:$S$500,13,0)</f>
        <v>college_station</v>
      </c>
      <c r="Q2990" s="0" t="n">
        <f aca="false">VLOOKUP($D2990,metadata!$B$2:$S$500,14,0)</f>
        <v>30.601389</v>
      </c>
      <c r="R2990" s="0" t="n">
        <f aca="false">VLOOKUP($D2990,metadata!$B$2:$S$500,15,0)</f>
        <v>-96.314444</v>
      </c>
      <c r="S2990" s="0" t="str">
        <f aca="false">VLOOKUP($D2990,metadata!$B$2:$S$500,16,0)</f>
        <v/>
      </c>
      <c r="T2990" s="0" t="n">
        <f aca="false">VLOOKUP($D2990,metadata!$B$2:$S$500,17,0)</f>
        <v>94</v>
      </c>
      <c r="U2990" s="0" t="str">
        <f aca="false">VLOOKUP($D2990,metadata!$B$2:$S$500,18,0)</f>
        <v/>
      </c>
      <c r="V2990" s="0" t="n">
        <f aca="false">VLOOKUP($D2990,metadata!$B$2:$Z$500,19,0)</f>
        <v>15.2</v>
      </c>
      <c r="W2990" s="0" t="str">
        <f aca="false">VLOOKUP($D2990,metadata!$B$2:$Z$500,20,0)</f>
        <v>accurate</v>
      </c>
      <c r="X2990" s="0" t="str">
        <f aca="false">VLOOKUP($D2990,metadata!$B$2:$Z$500,21,0)</f>
        <v/>
      </c>
      <c r="Y2990" s="0" t="str">
        <f aca="false">VLOOKUP($D2990,metadata!$B$2:$Z$500,22,0)</f>
        <v>t65</v>
      </c>
      <c r="Z2990" s="0" t="str">
        <f aca="false">VLOOKUP($D2990,metadata!$B$2:$Z$500,23,0)</f>
        <v/>
      </c>
      <c r="AA2990" s="0" t="str">
        <f aca="false">VLOOKUP($D2990,metadata!$B$2:$Z$500,24,0)</f>
        <v/>
      </c>
      <c r="AB2990" s="0" t="str">
        <f aca="false">VLOOKUP($D2990,metadata!$B$2:$Z$500,25,0)</f>
        <v/>
      </c>
      <c r="AC2990" s="0" t="n">
        <v>16</v>
      </c>
      <c r="AD2990" s="0" t="n">
        <v>0</v>
      </c>
      <c r="AE2990" s="0" t="n">
        <v>6</v>
      </c>
      <c r="AF2990" s="0" t="n">
        <f aca="false">IF(AE2990="",V2990,AE2990)</f>
        <v>6</v>
      </c>
      <c r="AG2990" s="0" t="n">
        <v>16</v>
      </c>
      <c r="AH2990" s="0" t="n">
        <v>1987</v>
      </c>
      <c r="AI2990" s="0" t="s">
        <v>37</v>
      </c>
      <c r="AJ2990" s="0" t="s">
        <v>38</v>
      </c>
    </row>
    <row r="2991" customFormat="false" ht="13.8" hidden="true" customHeight="false" outlineLevel="0" collapsed="false">
      <c r="C2991" s="0" t="n">
        <v>3001</v>
      </c>
      <c r="D2991" s="3" t="str">
        <f aca="false">VLOOKUP(C2991,$A$1:$B$500,2)</f>
        <v>65-quincy</v>
      </c>
      <c r="E2991" s="0" t="str">
        <f aca="false">VLOOKUP($D2991,metadata!$B$2:$S$500,2,0)</f>
        <v>NECHOLS, JR; TAUBER, MJ; TAUBER, CA</v>
      </c>
      <c r="F2991" s="0" t="str">
        <f aca="false">VLOOKUP($D2991,metadata!$B$2:$S$500,3,0)</f>
        <v>GEOGRAPHICAL VARIABILITY IN ECOPHYSIOLOGICAL TRAITS CONTROLLING DORMANCY IN CHRYSOPA-OCULATA (NEUROPTERA, CHRYSOPIDAE)</v>
      </c>
      <c r="G2991" s="0" t="str">
        <f aca="false">VLOOKUP($D2991,metadata!$B$2:$S$500,4,0)</f>
        <v>10.1016/0022-1910(87)90131-4</v>
      </c>
      <c r="H2991" s="0" t="str">
        <f aca="false">VLOOKUP($D2991,metadata!$B$2:$S$500,5,0)</f>
        <v>y</v>
      </c>
      <c r="I2991" s="0" t="str">
        <f aca="false">VLOOKUP($D2991,metadata!$B$2:$S$500,6,0)</f>
        <v>a</v>
      </c>
      <c r="J2991" s="0" t="str">
        <f aca="false">VLOOKUP($D2991,metadata!$B$2:$S$500,7,0)</f>
        <v>i</v>
      </c>
      <c r="K2991" s="0" t="n">
        <f aca="false">VLOOKUP($D2991,metadata!$B$2:$S$500,8,0)</f>
        <v>10</v>
      </c>
      <c r="L2991" s="0" t="n">
        <f aca="false">VLOOKUP($D2991,metadata!$B$2:$S$500,9,0)</f>
        <v>5</v>
      </c>
      <c r="M2991" s="0" t="str">
        <f aca="false">VLOOKUP($D2991,metadata!$B$2:$S$500,10,0)</f>
        <v/>
      </c>
      <c r="N2991" s="0" t="str">
        <f aca="false">VLOOKUP($D2991,metadata!$B$2:$S$500,11,0)</f>
        <v>chrysopa oculata</v>
      </c>
      <c r="O2991" s="0" t="str">
        <f aca="false">VLOOKUP($D2991,metadata!$B$2:$S$500,12,0)</f>
        <v>neuroptera</v>
      </c>
      <c r="P2991" s="0" t="str">
        <f aca="false">VLOOKUP($D2991,metadata!$B$2:$S$500,13,0)</f>
        <v>quincy</v>
      </c>
      <c r="Q2991" s="0" t="n">
        <f aca="false">VLOOKUP($D2991,metadata!$B$2:$S$500,14,0)</f>
        <v>30.583333</v>
      </c>
      <c r="R2991" s="0" t="n">
        <f aca="false">VLOOKUP($D2991,metadata!$B$2:$S$500,15,0)</f>
        <v>-84.583333</v>
      </c>
      <c r="S2991" s="0" t="str">
        <f aca="false">VLOOKUP($D2991,metadata!$B$2:$S$500,16,0)</f>
        <v/>
      </c>
      <c r="T2991" s="0" t="n">
        <f aca="false">VLOOKUP($D2991,metadata!$B$2:$S$500,17,0)</f>
        <v>57</v>
      </c>
      <c r="U2991" s="0" t="str">
        <f aca="false">VLOOKUP($D2991,metadata!$B$2:$S$500,18,0)</f>
        <v/>
      </c>
      <c r="V2991" s="0" t="n">
        <f aca="false">VLOOKUP($D2991,metadata!$B$2:$Z$500,19,0)</f>
        <v>11.6</v>
      </c>
      <c r="W2991" s="0" t="str">
        <f aca="false">VLOOKUP($D2991,metadata!$B$2:$Z$500,20,0)</f>
        <v>accurate</v>
      </c>
      <c r="X2991" s="0" t="str">
        <f aca="false">VLOOKUP($D2991,metadata!$B$2:$Z$500,21,0)</f>
        <v/>
      </c>
      <c r="Y2991" s="0" t="str">
        <f aca="false">VLOOKUP($D2991,metadata!$B$2:$Z$500,22,0)</f>
        <v>t65</v>
      </c>
      <c r="Z2991" s="0" t="str">
        <f aca="false">VLOOKUP($D2991,metadata!$B$2:$Z$500,23,0)</f>
        <v/>
      </c>
      <c r="AA2991" s="0" t="str">
        <f aca="false">VLOOKUP($D2991,metadata!$B$2:$Z$500,24,0)</f>
        <v/>
      </c>
      <c r="AB2991" s="0" t="str">
        <f aca="false">VLOOKUP($D2991,metadata!$B$2:$Z$500,25,0)</f>
        <v/>
      </c>
      <c r="AC2991" s="0" t="n">
        <v>10</v>
      </c>
      <c r="AD2991" s="0" t="n">
        <v>100</v>
      </c>
      <c r="AE2991" s="0" t="n">
        <v>12</v>
      </c>
      <c r="AF2991" s="0" t="n">
        <f aca="false">IF(AE2991="",V2991,AE2991)</f>
        <v>12</v>
      </c>
      <c r="AG2991" s="0" t="n">
        <v>10</v>
      </c>
      <c r="AH2991" s="0" t="n">
        <v>1987</v>
      </c>
      <c r="AI2991" s="0" t="s">
        <v>37</v>
      </c>
      <c r="AJ2991" s="0" t="s">
        <v>38</v>
      </c>
    </row>
    <row r="2992" customFormat="false" ht="13.8" hidden="true" customHeight="false" outlineLevel="0" collapsed="false">
      <c r="C2992" s="0" t="n">
        <v>3002</v>
      </c>
      <c r="D2992" s="3" t="str">
        <f aca="false">VLOOKUP(C2992,$A$1:$B$500,2)</f>
        <v>65-quincy</v>
      </c>
      <c r="E2992" s="0" t="str">
        <f aca="false">VLOOKUP($D2992,metadata!$B$2:$S$500,2,0)</f>
        <v>NECHOLS, JR; TAUBER, MJ; TAUBER, CA</v>
      </c>
      <c r="F2992" s="0" t="str">
        <f aca="false">VLOOKUP($D2992,metadata!$B$2:$S$500,3,0)</f>
        <v>GEOGRAPHICAL VARIABILITY IN ECOPHYSIOLOGICAL TRAITS CONTROLLING DORMANCY IN CHRYSOPA-OCULATA (NEUROPTERA, CHRYSOPIDAE)</v>
      </c>
      <c r="G2992" s="0" t="str">
        <f aca="false">VLOOKUP($D2992,metadata!$B$2:$S$500,4,0)</f>
        <v>10.1016/0022-1910(87)90131-4</v>
      </c>
      <c r="H2992" s="0" t="str">
        <f aca="false">VLOOKUP($D2992,metadata!$B$2:$S$500,5,0)</f>
        <v>y</v>
      </c>
      <c r="I2992" s="0" t="str">
        <f aca="false">VLOOKUP($D2992,metadata!$B$2:$S$500,6,0)</f>
        <v>a</v>
      </c>
      <c r="J2992" s="0" t="str">
        <f aca="false">VLOOKUP($D2992,metadata!$B$2:$S$500,7,0)</f>
        <v>i</v>
      </c>
      <c r="K2992" s="0" t="n">
        <f aca="false">VLOOKUP($D2992,metadata!$B$2:$S$500,8,0)</f>
        <v>10</v>
      </c>
      <c r="L2992" s="0" t="n">
        <f aca="false">VLOOKUP($D2992,metadata!$B$2:$S$500,9,0)</f>
        <v>5</v>
      </c>
      <c r="M2992" s="0" t="str">
        <f aca="false">VLOOKUP($D2992,metadata!$B$2:$S$500,10,0)</f>
        <v/>
      </c>
      <c r="N2992" s="0" t="str">
        <f aca="false">VLOOKUP($D2992,metadata!$B$2:$S$500,11,0)</f>
        <v>chrysopa oculata</v>
      </c>
      <c r="O2992" s="0" t="str">
        <f aca="false">VLOOKUP($D2992,metadata!$B$2:$S$500,12,0)</f>
        <v>neuroptera</v>
      </c>
      <c r="P2992" s="0" t="str">
        <f aca="false">VLOOKUP($D2992,metadata!$B$2:$S$500,13,0)</f>
        <v>quincy</v>
      </c>
      <c r="Q2992" s="0" t="n">
        <f aca="false">VLOOKUP($D2992,metadata!$B$2:$S$500,14,0)</f>
        <v>30.583333</v>
      </c>
      <c r="R2992" s="0" t="n">
        <f aca="false">VLOOKUP($D2992,metadata!$B$2:$S$500,15,0)</f>
        <v>-84.583333</v>
      </c>
      <c r="S2992" s="0" t="str">
        <f aca="false">VLOOKUP($D2992,metadata!$B$2:$S$500,16,0)</f>
        <v/>
      </c>
      <c r="T2992" s="0" t="n">
        <f aca="false">VLOOKUP($D2992,metadata!$B$2:$S$500,17,0)</f>
        <v>57</v>
      </c>
      <c r="U2992" s="0" t="str">
        <f aca="false">VLOOKUP($D2992,metadata!$B$2:$S$500,18,0)</f>
        <v/>
      </c>
      <c r="V2992" s="0" t="n">
        <f aca="false">VLOOKUP($D2992,metadata!$B$2:$Z$500,19,0)</f>
        <v>11.6</v>
      </c>
      <c r="W2992" s="0" t="str">
        <f aca="false">VLOOKUP($D2992,metadata!$B$2:$Z$500,20,0)</f>
        <v>accurate</v>
      </c>
      <c r="X2992" s="0" t="str">
        <f aca="false">VLOOKUP($D2992,metadata!$B$2:$Z$500,21,0)</f>
        <v/>
      </c>
      <c r="Y2992" s="0" t="str">
        <f aca="false">VLOOKUP($D2992,metadata!$B$2:$Z$500,22,0)</f>
        <v>t65</v>
      </c>
      <c r="Z2992" s="0" t="str">
        <f aca="false">VLOOKUP($D2992,metadata!$B$2:$Z$500,23,0)</f>
        <v/>
      </c>
      <c r="AA2992" s="0" t="str">
        <f aca="false">VLOOKUP($D2992,metadata!$B$2:$Z$500,24,0)</f>
        <v/>
      </c>
      <c r="AB2992" s="0" t="str">
        <f aca="false">VLOOKUP($D2992,metadata!$B$2:$Z$500,25,0)</f>
        <v/>
      </c>
      <c r="AC2992" s="0" t="n">
        <v>11</v>
      </c>
      <c r="AD2992" s="0" t="n">
        <v>100</v>
      </c>
      <c r="AE2992" s="0" t="n">
        <v>11</v>
      </c>
      <c r="AF2992" s="0" t="n">
        <f aca="false">IF(AE2992="",V2992,AE2992)</f>
        <v>11</v>
      </c>
      <c r="AG2992" s="0" t="n">
        <v>11</v>
      </c>
      <c r="AH2992" s="0" t="n">
        <v>1987</v>
      </c>
      <c r="AI2992" s="0" t="s">
        <v>37</v>
      </c>
      <c r="AJ2992" s="0" t="s">
        <v>38</v>
      </c>
    </row>
    <row r="2993" customFormat="false" ht="13.8" hidden="true" customHeight="false" outlineLevel="0" collapsed="false">
      <c r="C2993" s="0" t="n">
        <v>3003</v>
      </c>
      <c r="D2993" s="3" t="str">
        <f aca="false">VLOOKUP(C2993,$A$1:$B$500,2)</f>
        <v>65-quincy</v>
      </c>
      <c r="E2993" s="0" t="str">
        <f aca="false">VLOOKUP($D2993,metadata!$B$2:$S$500,2,0)</f>
        <v>NECHOLS, JR; TAUBER, MJ; TAUBER, CA</v>
      </c>
      <c r="F2993" s="0" t="str">
        <f aca="false">VLOOKUP($D2993,metadata!$B$2:$S$500,3,0)</f>
        <v>GEOGRAPHICAL VARIABILITY IN ECOPHYSIOLOGICAL TRAITS CONTROLLING DORMANCY IN CHRYSOPA-OCULATA (NEUROPTERA, CHRYSOPIDAE)</v>
      </c>
      <c r="G2993" s="0" t="str">
        <f aca="false">VLOOKUP($D2993,metadata!$B$2:$S$500,4,0)</f>
        <v>10.1016/0022-1910(87)90131-4</v>
      </c>
      <c r="H2993" s="0" t="str">
        <f aca="false">VLOOKUP($D2993,metadata!$B$2:$S$500,5,0)</f>
        <v>y</v>
      </c>
      <c r="I2993" s="0" t="str">
        <f aca="false">VLOOKUP($D2993,metadata!$B$2:$S$500,6,0)</f>
        <v>a</v>
      </c>
      <c r="J2993" s="0" t="str">
        <f aca="false">VLOOKUP($D2993,metadata!$B$2:$S$500,7,0)</f>
        <v>i</v>
      </c>
      <c r="K2993" s="0" t="n">
        <f aca="false">VLOOKUP($D2993,metadata!$B$2:$S$500,8,0)</f>
        <v>10</v>
      </c>
      <c r="L2993" s="0" t="n">
        <f aca="false">VLOOKUP($D2993,metadata!$B$2:$S$500,9,0)</f>
        <v>5</v>
      </c>
      <c r="M2993" s="0" t="str">
        <f aca="false">VLOOKUP($D2993,metadata!$B$2:$S$500,10,0)</f>
        <v/>
      </c>
      <c r="N2993" s="0" t="str">
        <f aca="false">VLOOKUP($D2993,metadata!$B$2:$S$500,11,0)</f>
        <v>chrysopa oculata</v>
      </c>
      <c r="O2993" s="0" t="str">
        <f aca="false">VLOOKUP($D2993,metadata!$B$2:$S$500,12,0)</f>
        <v>neuroptera</v>
      </c>
      <c r="P2993" s="0" t="str">
        <f aca="false">VLOOKUP($D2993,metadata!$B$2:$S$500,13,0)</f>
        <v>quincy</v>
      </c>
      <c r="Q2993" s="0" t="n">
        <f aca="false">VLOOKUP($D2993,metadata!$B$2:$S$500,14,0)</f>
        <v>30.583333</v>
      </c>
      <c r="R2993" s="0" t="n">
        <f aca="false">VLOOKUP($D2993,metadata!$B$2:$S$500,15,0)</f>
        <v>-84.583333</v>
      </c>
      <c r="S2993" s="0" t="str">
        <f aca="false">VLOOKUP($D2993,metadata!$B$2:$S$500,16,0)</f>
        <v/>
      </c>
      <c r="T2993" s="0" t="n">
        <f aca="false">VLOOKUP($D2993,metadata!$B$2:$S$500,17,0)</f>
        <v>57</v>
      </c>
      <c r="U2993" s="0" t="str">
        <f aca="false">VLOOKUP($D2993,metadata!$B$2:$S$500,18,0)</f>
        <v/>
      </c>
      <c r="V2993" s="0" t="n">
        <f aca="false">VLOOKUP($D2993,metadata!$B$2:$Z$500,19,0)</f>
        <v>11.6</v>
      </c>
      <c r="W2993" s="0" t="str">
        <f aca="false">VLOOKUP($D2993,metadata!$B$2:$Z$500,20,0)</f>
        <v>accurate</v>
      </c>
      <c r="X2993" s="0" t="str">
        <f aca="false">VLOOKUP($D2993,metadata!$B$2:$Z$500,21,0)</f>
        <v/>
      </c>
      <c r="Y2993" s="0" t="str">
        <f aca="false">VLOOKUP($D2993,metadata!$B$2:$Z$500,22,0)</f>
        <v>t65</v>
      </c>
      <c r="Z2993" s="0" t="str">
        <f aca="false">VLOOKUP($D2993,metadata!$B$2:$Z$500,23,0)</f>
        <v/>
      </c>
      <c r="AA2993" s="0" t="str">
        <f aca="false">VLOOKUP($D2993,metadata!$B$2:$Z$500,24,0)</f>
        <v/>
      </c>
      <c r="AB2993" s="0" t="str">
        <f aca="false">VLOOKUP($D2993,metadata!$B$2:$Z$500,25,0)</f>
        <v/>
      </c>
      <c r="AC2993" s="0" t="n">
        <v>12</v>
      </c>
      <c r="AD2993" s="0" t="n">
        <v>92</v>
      </c>
      <c r="AE2993" s="0" t="n">
        <v>12</v>
      </c>
      <c r="AF2993" s="0" t="n">
        <f aca="false">IF(AE2993="",V2993,AE2993)</f>
        <v>12</v>
      </c>
      <c r="AG2993" s="0" t="n">
        <v>12</v>
      </c>
      <c r="AH2993" s="0" t="n">
        <v>1987</v>
      </c>
      <c r="AI2993" s="0" t="s">
        <v>37</v>
      </c>
      <c r="AJ2993" s="0" t="s">
        <v>38</v>
      </c>
    </row>
    <row r="2994" customFormat="false" ht="13.8" hidden="true" customHeight="false" outlineLevel="0" collapsed="false">
      <c r="C2994" s="0" t="n">
        <v>3004</v>
      </c>
      <c r="D2994" s="3" t="str">
        <f aca="false">VLOOKUP(C2994,$A$1:$B$500,2)</f>
        <v>65-quincy</v>
      </c>
      <c r="E2994" s="0" t="str">
        <f aca="false">VLOOKUP($D2994,metadata!$B$2:$S$500,2,0)</f>
        <v>NECHOLS, JR; TAUBER, MJ; TAUBER, CA</v>
      </c>
      <c r="F2994" s="0" t="str">
        <f aca="false">VLOOKUP($D2994,metadata!$B$2:$S$500,3,0)</f>
        <v>GEOGRAPHICAL VARIABILITY IN ECOPHYSIOLOGICAL TRAITS CONTROLLING DORMANCY IN CHRYSOPA-OCULATA (NEUROPTERA, CHRYSOPIDAE)</v>
      </c>
      <c r="G2994" s="0" t="str">
        <f aca="false">VLOOKUP($D2994,metadata!$B$2:$S$500,4,0)</f>
        <v>10.1016/0022-1910(87)90131-4</v>
      </c>
      <c r="H2994" s="0" t="str">
        <f aca="false">VLOOKUP($D2994,metadata!$B$2:$S$500,5,0)</f>
        <v>y</v>
      </c>
      <c r="I2994" s="0" t="str">
        <f aca="false">VLOOKUP($D2994,metadata!$B$2:$S$500,6,0)</f>
        <v>a</v>
      </c>
      <c r="J2994" s="0" t="str">
        <f aca="false">VLOOKUP($D2994,metadata!$B$2:$S$500,7,0)</f>
        <v>i</v>
      </c>
      <c r="K2994" s="0" t="n">
        <f aca="false">VLOOKUP($D2994,metadata!$B$2:$S$500,8,0)</f>
        <v>10</v>
      </c>
      <c r="L2994" s="0" t="n">
        <f aca="false">VLOOKUP($D2994,metadata!$B$2:$S$500,9,0)</f>
        <v>5</v>
      </c>
      <c r="M2994" s="0" t="str">
        <f aca="false">VLOOKUP($D2994,metadata!$B$2:$S$500,10,0)</f>
        <v/>
      </c>
      <c r="N2994" s="0" t="str">
        <f aca="false">VLOOKUP($D2994,metadata!$B$2:$S$500,11,0)</f>
        <v>chrysopa oculata</v>
      </c>
      <c r="O2994" s="0" t="str">
        <f aca="false">VLOOKUP($D2994,metadata!$B$2:$S$500,12,0)</f>
        <v>neuroptera</v>
      </c>
      <c r="P2994" s="0" t="str">
        <f aca="false">VLOOKUP($D2994,metadata!$B$2:$S$500,13,0)</f>
        <v>quincy</v>
      </c>
      <c r="Q2994" s="0" t="n">
        <f aca="false">VLOOKUP($D2994,metadata!$B$2:$S$500,14,0)</f>
        <v>30.583333</v>
      </c>
      <c r="R2994" s="0" t="n">
        <f aca="false">VLOOKUP($D2994,metadata!$B$2:$S$500,15,0)</f>
        <v>-84.583333</v>
      </c>
      <c r="S2994" s="0" t="str">
        <f aca="false">VLOOKUP($D2994,metadata!$B$2:$S$500,16,0)</f>
        <v/>
      </c>
      <c r="T2994" s="0" t="n">
        <f aca="false">VLOOKUP($D2994,metadata!$B$2:$S$500,17,0)</f>
        <v>57</v>
      </c>
      <c r="U2994" s="0" t="str">
        <f aca="false">VLOOKUP($D2994,metadata!$B$2:$S$500,18,0)</f>
        <v/>
      </c>
      <c r="V2994" s="0" t="n">
        <f aca="false">VLOOKUP($D2994,metadata!$B$2:$Z$500,19,0)</f>
        <v>11.6</v>
      </c>
      <c r="W2994" s="0" t="str">
        <f aca="false">VLOOKUP($D2994,metadata!$B$2:$Z$500,20,0)</f>
        <v>accurate</v>
      </c>
      <c r="X2994" s="0" t="str">
        <f aca="false">VLOOKUP($D2994,metadata!$B$2:$Z$500,21,0)</f>
        <v/>
      </c>
      <c r="Y2994" s="0" t="str">
        <f aca="false">VLOOKUP($D2994,metadata!$B$2:$Z$500,22,0)</f>
        <v>t65</v>
      </c>
      <c r="Z2994" s="0" t="str">
        <f aca="false">VLOOKUP($D2994,metadata!$B$2:$Z$500,23,0)</f>
        <v/>
      </c>
      <c r="AA2994" s="0" t="str">
        <f aca="false">VLOOKUP($D2994,metadata!$B$2:$Z$500,24,0)</f>
        <v/>
      </c>
      <c r="AB2994" s="0" t="str">
        <f aca="false">VLOOKUP($D2994,metadata!$B$2:$Z$500,25,0)</f>
        <v/>
      </c>
      <c r="AC2994" s="0" t="n">
        <v>13</v>
      </c>
      <c r="AD2994" s="0" t="n">
        <v>36</v>
      </c>
      <c r="AE2994" s="0" t="n">
        <v>11</v>
      </c>
      <c r="AF2994" s="0" t="n">
        <f aca="false">IF(AE2994="",V2994,AE2994)</f>
        <v>11</v>
      </c>
      <c r="AG2994" s="0" t="n">
        <v>13</v>
      </c>
      <c r="AH2994" s="0" t="n">
        <v>1987</v>
      </c>
      <c r="AI2994" s="0" t="s">
        <v>37</v>
      </c>
      <c r="AJ2994" s="0" t="s">
        <v>38</v>
      </c>
    </row>
    <row r="2995" customFormat="false" ht="13.8" hidden="true" customHeight="false" outlineLevel="0" collapsed="false">
      <c r="C2995" s="0" t="n">
        <v>3005</v>
      </c>
      <c r="D2995" s="3" t="str">
        <f aca="false">VLOOKUP(C2995,$A$1:$B$500,2)</f>
        <v>65-quincy</v>
      </c>
      <c r="E2995" s="0" t="str">
        <f aca="false">VLOOKUP($D2995,metadata!$B$2:$S$500,2,0)</f>
        <v>NECHOLS, JR; TAUBER, MJ; TAUBER, CA</v>
      </c>
      <c r="F2995" s="0" t="str">
        <f aca="false">VLOOKUP($D2995,metadata!$B$2:$S$500,3,0)</f>
        <v>GEOGRAPHICAL VARIABILITY IN ECOPHYSIOLOGICAL TRAITS CONTROLLING DORMANCY IN CHRYSOPA-OCULATA (NEUROPTERA, CHRYSOPIDAE)</v>
      </c>
      <c r="G2995" s="0" t="str">
        <f aca="false">VLOOKUP($D2995,metadata!$B$2:$S$500,4,0)</f>
        <v>10.1016/0022-1910(87)90131-4</v>
      </c>
      <c r="H2995" s="0" t="str">
        <f aca="false">VLOOKUP($D2995,metadata!$B$2:$S$500,5,0)</f>
        <v>y</v>
      </c>
      <c r="I2995" s="0" t="str">
        <f aca="false">VLOOKUP($D2995,metadata!$B$2:$S$500,6,0)</f>
        <v>a</v>
      </c>
      <c r="J2995" s="0" t="str">
        <f aca="false">VLOOKUP($D2995,metadata!$B$2:$S$500,7,0)</f>
        <v>i</v>
      </c>
      <c r="K2995" s="0" t="n">
        <f aca="false">VLOOKUP($D2995,metadata!$B$2:$S$500,8,0)</f>
        <v>10</v>
      </c>
      <c r="L2995" s="0" t="n">
        <f aca="false">VLOOKUP($D2995,metadata!$B$2:$S$500,9,0)</f>
        <v>5</v>
      </c>
      <c r="M2995" s="0" t="str">
        <f aca="false">VLOOKUP($D2995,metadata!$B$2:$S$500,10,0)</f>
        <v/>
      </c>
      <c r="N2995" s="0" t="str">
        <f aca="false">VLOOKUP($D2995,metadata!$B$2:$S$500,11,0)</f>
        <v>chrysopa oculata</v>
      </c>
      <c r="O2995" s="0" t="str">
        <f aca="false">VLOOKUP($D2995,metadata!$B$2:$S$500,12,0)</f>
        <v>neuroptera</v>
      </c>
      <c r="P2995" s="0" t="str">
        <f aca="false">VLOOKUP($D2995,metadata!$B$2:$S$500,13,0)</f>
        <v>quincy</v>
      </c>
      <c r="Q2995" s="0" t="n">
        <f aca="false">VLOOKUP($D2995,metadata!$B$2:$S$500,14,0)</f>
        <v>30.583333</v>
      </c>
      <c r="R2995" s="0" t="n">
        <f aca="false">VLOOKUP($D2995,metadata!$B$2:$S$500,15,0)</f>
        <v>-84.583333</v>
      </c>
      <c r="S2995" s="0" t="str">
        <f aca="false">VLOOKUP($D2995,metadata!$B$2:$S$500,16,0)</f>
        <v/>
      </c>
      <c r="T2995" s="0" t="n">
        <f aca="false">VLOOKUP($D2995,metadata!$B$2:$S$500,17,0)</f>
        <v>57</v>
      </c>
      <c r="U2995" s="0" t="str">
        <f aca="false">VLOOKUP($D2995,metadata!$B$2:$S$500,18,0)</f>
        <v/>
      </c>
      <c r="V2995" s="0" t="n">
        <f aca="false">VLOOKUP($D2995,metadata!$B$2:$Z$500,19,0)</f>
        <v>11.6</v>
      </c>
      <c r="W2995" s="0" t="str">
        <f aca="false">VLOOKUP($D2995,metadata!$B$2:$Z$500,20,0)</f>
        <v>accurate</v>
      </c>
      <c r="X2995" s="0" t="str">
        <f aca="false">VLOOKUP($D2995,metadata!$B$2:$Z$500,21,0)</f>
        <v/>
      </c>
      <c r="Y2995" s="0" t="str">
        <f aca="false">VLOOKUP($D2995,metadata!$B$2:$Z$500,22,0)</f>
        <v>t65</v>
      </c>
      <c r="Z2995" s="0" t="str">
        <f aca="false">VLOOKUP($D2995,metadata!$B$2:$Z$500,23,0)</f>
        <v/>
      </c>
      <c r="AA2995" s="0" t="str">
        <f aca="false">VLOOKUP($D2995,metadata!$B$2:$Z$500,24,0)</f>
        <v/>
      </c>
      <c r="AB2995" s="0" t="str">
        <f aca="false">VLOOKUP($D2995,metadata!$B$2:$Z$500,25,0)</f>
        <v/>
      </c>
      <c r="AC2995" s="0" t="n">
        <v>14</v>
      </c>
      <c r="AD2995" s="0" t="n">
        <v>0</v>
      </c>
      <c r="AE2995" s="0" t="n">
        <v>12</v>
      </c>
      <c r="AF2995" s="0" t="n">
        <f aca="false">IF(AE2995="",V2995,AE2995)</f>
        <v>12</v>
      </c>
      <c r="AG2995" s="0" t="n">
        <v>14</v>
      </c>
      <c r="AH2995" s="0" t="n">
        <v>1987</v>
      </c>
      <c r="AI2995" s="0" t="s">
        <v>37</v>
      </c>
      <c r="AJ2995" s="0" t="s">
        <v>38</v>
      </c>
    </row>
    <row r="2996" customFormat="false" ht="13.8" hidden="true" customHeight="false" outlineLevel="0" collapsed="false">
      <c r="C2996" s="0" t="n">
        <v>3006</v>
      </c>
      <c r="D2996" s="3" t="str">
        <f aca="false">VLOOKUP(C2996,$A$1:$B$500,2)</f>
        <v>65-saltillo</v>
      </c>
      <c r="E2996" s="0" t="str">
        <f aca="false">VLOOKUP($D2996,metadata!$B$2:$S$500,2,0)</f>
        <v>NECHOLS, JR; TAUBER, MJ; TAUBER, CA</v>
      </c>
      <c r="F2996" s="0" t="str">
        <f aca="false">VLOOKUP($D2996,metadata!$B$2:$S$500,3,0)</f>
        <v>GEOGRAPHICAL VARIABILITY IN ECOPHYSIOLOGICAL TRAITS CONTROLLING DORMANCY IN CHRYSOPA-OCULATA (NEUROPTERA, CHRYSOPIDAE)</v>
      </c>
      <c r="G2996" s="0" t="str">
        <f aca="false">VLOOKUP($D2996,metadata!$B$2:$S$500,4,0)</f>
        <v>10.1016/0022-1910(87)90131-4</v>
      </c>
      <c r="H2996" s="0" t="str">
        <f aca="false">VLOOKUP($D2996,metadata!$B$2:$S$500,5,0)</f>
        <v>y</v>
      </c>
      <c r="I2996" s="0" t="str">
        <f aca="false">VLOOKUP($D2996,metadata!$B$2:$S$500,6,0)</f>
        <v>a</v>
      </c>
      <c r="J2996" s="0" t="str">
        <f aca="false">VLOOKUP($D2996,metadata!$B$2:$S$500,7,0)</f>
        <v>i</v>
      </c>
      <c r="K2996" s="0" t="n">
        <f aca="false">VLOOKUP($D2996,metadata!$B$2:$S$500,8,0)</f>
        <v>10</v>
      </c>
      <c r="L2996" s="0" t="n">
        <f aca="false">VLOOKUP($D2996,metadata!$B$2:$S$500,9,0)</f>
        <v>5</v>
      </c>
      <c r="M2996" s="0" t="str">
        <f aca="false">VLOOKUP($D2996,metadata!$B$2:$S$500,10,0)</f>
        <v/>
      </c>
      <c r="N2996" s="0" t="str">
        <f aca="false">VLOOKUP($D2996,metadata!$B$2:$S$500,11,0)</f>
        <v>chrysopa oculata</v>
      </c>
      <c r="O2996" s="0" t="str">
        <f aca="false">VLOOKUP($D2996,metadata!$B$2:$S$500,12,0)</f>
        <v>neuroptera</v>
      </c>
      <c r="P2996" s="0" t="str">
        <f aca="false">VLOOKUP($D2996,metadata!$B$2:$S$500,13,0)</f>
        <v>saltillo</v>
      </c>
      <c r="Q2996" s="0" t="n">
        <f aca="false">VLOOKUP($D2996,metadata!$B$2:$S$500,14,0)</f>
        <v>25.228056</v>
      </c>
      <c r="R2996" s="0" t="n">
        <f aca="false">VLOOKUP($D2996,metadata!$B$2:$S$500,15,0)</f>
        <v>-100.721944</v>
      </c>
      <c r="S2996" s="0" t="str">
        <f aca="false">VLOOKUP($D2996,metadata!$B$2:$S$500,16,0)</f>
        <v/>
      </c>
      <c r="T2996" s="0" t="n">
        <f aca="false">VLOOKUP($D2996,metadata!$B$2:$S$500,17,0)</f>
        <v>2073</v>
      </c>
      <c r="U2996" s="0" t="str">
        <f aca="false">VLOOKUP($D2996,metadata!$B$2:$S$500,18,0)</f>
        <v/>
      </c>
      <c r="V2996" s="0" t="n">
        <f aca="false">VLOOKUP($D2996,metadata!$B$2:$Z$500,19,0)</f>
        <v>7.6</v>
      </c>
      <c r="W2996" s="0" t="str">
        <f aca="false">VLOOKUP($D2996,metadata!$B$2:$Z$500,20,0)</f>
        <v>accurate</v>
      </c>
      <c r="X2996" s="0" t="str">
        <f aca="false">VLOOKUP($D2996,metadata!$B$2:$Z$500,21,0)</f>
        <v/>
      </c>
      <c r="Y2996" s="0" t="str">
        <f aca="false">VLOOKUP($D2996,metadata!$B$2:$Z$500,22,0)</f>
        <v>t65</v>
      </c>
      <c r="Z2996" s="0" t="str">
        <f aca="false">VLOOKUP($D2996,metadata!$B$2:$Z$500,23,0)</f>
        <v/>
      </c>
      <c r="AA2996" s="0" t="str">
        <f aca="false">VLOOKUP($D2996,metadata!$B$2:$Z$500,24,0)</f>
        <v/>
      </c>
      <c r="AB2996" s="0" t="str">
        <f aca="false">VLOOKUP($D2996,metadata!$B$2:$Z$500,25,0)</f>
        <v/>
      </c>
      <c r="AC2996" s="0" t="n">
        <v>10</v>
      </c>
      <c r="AD2996" s="0" t="n">
        <v>50</v>
      </c>
      <c r="AE2996" s="0" t="n">
        <v>8</v>
      </c>
      <c r="AF2996" s="0" t="n">
        <f aca="false">IF(AE2996="",V2996,AE2996)</f>
        <v>8</v>
      </c>
      <c r="AG2996" s="0" t="n">
        <v>10</v>
      </c>
      <c r="AH2996" s="0" t="n">
        <v>1987</v>
      </c>
      <c r="AI2996" s="0" t="s">
        <v>37</v>
      </c>
      <c r="AJ2996" s="0" t="s">
        <v>38</v>
      </c>
    </row>
    <row r="2997" customFormat="false" ht="13.8" hidden="true" customHeight="false" outlineLevel="0" collapsed="false">
      <c r="C2997" s="0" t="n">
        <v>3007</v>
      </c>
      <c r="D2997" s="3" t="str">
        <f aca="false">VLOOKUP(C2997,$A$1:$B$500,2)</f>
        <v>65-saltillo</v>
      </c>
      <c r="E2997" s="0" t="str">
        <f aca="false">VLOOKUP($D2997,metadata!$B$2:$S$500,2,0)</f>
        <v>NECHOLS, JR; TAUBER, MJ; TAUBER, CA</v>
      </c>
      <c r="F2997" s="0" t="str">
        <f aca="false">VLOOKUP($D2997,metadata!$B$2:$S$500,3,0)</f>
        <v>GEOGRAPHICAL VARIABILITY IN ECOPHYSIOLOGICAL TRAITS CONTROLLING DORMANCY IN CHRYSOPA-OCULATA (NEUROPTERA, CHRYSOPIDAE)</v>
      </c>
      <c r="G2997" s="0" t="str">
        <f aca="false">VLOOKUP($D2997,metadata!$B$2:$S$500,4,0)</f>
        <v>10.1016/0022-1910(87)90131-4</v>
      </c>
      <c r="H2997" s="0" t="str">
        <f aca="false">VLOOKUP($D2997,metadata!$B$2:$S$500,5,0)</f>
        <v>y</v>
      </c>
      <c r="I2997" s="0" t="str">
        <f aca="false">VLOOKUP($D2997,metadata!$B$2:$S$500,6,0)</f>
        <v>a</v>
      </c>
      <c r="J2997" s="0" t="str">
        <f aca="false">VLOOKUP($D2997,metadata!$B$2:$S$500,7,0)</f>
        <v>i</v>
      </c>
      <c r="K2997" s="0" t="n">
        <f aca="false">VLOOKUP($D2997,metadata!$B$2:$S$500,8,0)</f>
        <v>10</v>
      </c>
      <c r="L2997" s="0" t="n">
        <f aca="false">VLOOKUP($D2997,metadata!$B$2:$S$500,9,0)</f>
        <v>5</v>
      </c>
      <c r="M2997" s="0" t="str">
        <f aca="false">VLOOKUP($D2997,metadata!$B$2:$S$500,10,0)</f>
        <v/>
      </c>
      <c r="N2997" s="0" t="str">
        <f aca="false">VLOOKUP($D2997,metadata!$B$2:$S$500,11,0)</f>
        <v>chrysopa oculata</v>
      </c>
      <c r="O2997" s="0" t="str">
        <f aca="false">VLOOKUP($D2997,metadata!$B$2:$S$500,12,0)</f>
        <v>neuroptera</v>
      </c>
      <c r="P2997" s="0" t="str">
        <f aca="false">VLOOKUP($D2997,metadata!$B$2:$S$500,13,0)</f>
        <v>saltillo</v>
      </c>
      <c r="Q2997" s="0" t="n">
        <f aca="false">VLOOKUP($D2997,metadata!$B$2:$S$500,14,0)</f>
        <v>25.228056</v>
      </c>
      <c r="R2997" s="0" t="n">
        <f aca="false">VLOOKUP($D2997,metadata!$B$2:$S$500,15,0)</f>
        <v>-100.721944</v>
      </c>
      <c r="S2997" s="0" t="str">
        <f aca="false">VLOOKUP($D2997,metadata!$B$2:$S$500,16,0)</f>
        <v/>
      </c>
      <c r="T2997" s="0" t="n">
        <f aca="false">VLOOKUP($D2997,metadata!$B$2:$S$500,17,0)</f>
        <v>2073</v>
      </c>
      <c r="U2997" s="0" t="str">
        <f aca="false">VLOOKUP($D2997,metadata!$B$2:$S$500,18,0)</f>
        <v/>
      </c>
      <c r="V2997" s="0" t="n">
        <f aca="false">VLOOKUP($D2997,metadata!$B$2:$Z$500,19,0)</f>
        <v>7.6</v>
      </c>
      <c r="W2997" s="0" t="str">
        <f aca="false">VLOOKUP($D2997,metadata!$B$2:$Z$500,20,0)</f>
        <v>accurate</v>
      </c>
      <c r="X2997" s="0" t="str">
        <f aca="false">VLOOKUP($D2997,metadata!$B$2:$Z$500,21,0)</f>
        <v/>
      </c>
      <c r="Y2997" s="0" t="str">
        <f aca="false">VLOOKUP($D2997,metadata!$B$2:$Z$500,22,0)</f>
        <v>t65</v>
      </c>
      <c r="Z2997" s="0" t="str">
        <f aca="false">VLOOKUP($D2997,metadata!$B$2:$Z$500,23,0)</f>
        <v/>
      </c>
      <c r="AA2997" s="0" t="str">
        <f aca="false">VLOOKUP($D2997,metadata!$B$2:$Z$500,24,0)</f>
        <v/>
      </c>
      <c r="AB2997" s="0" t="str">
        <f aca="false">VLOOKUP($D2997,metadata!$B$2:$Z$500,25,0)</f>
        <v/>
      </c>
      <c r="AC2997" s="0" t="n">
        <v>11</v>
      </c>
      <c r="AD2997" s="0" t="n">
        <v>33</v>
      </c>
      <c r="AE2997" s="0" t="n">
        <v>6</v>
      </c>
      <c r="AF2997" s="0" t="n">
        <f aca="false">IF(AE2997="",V2997,AE2997)</f>
        <v>6</v>
      </c>
      <c r="AG2997" s="0" t="n">
        <v>11</v>
      </c>
      <c r="AH2997" s="0" t="n">
        <v>1987</v>
      </c>
      <c r="AI2997" s="0" t="s">
        <v>37</v>
      </c>
      <c r="AJ2997" s="0" t="s">
        <v>38</v>
      </c>
    </row>
    <row r="2998" customFormat="false" ht="13.8" hidden="true" customHeight="false" outlineLevel="0" collapsed="false">
      <c r="C2998" s="0" t="n">
        <v>3008</v>
      </c>
      <c r="D2998" s="3" t="str">
        <f aca="false">VLOOKUP(C2998,$A$1:$B$500,2)</f>
        <v>65-saltillo</v>
      </c>
      <c r="E2998" s="0" t="str">
        <f aca="false">VLOOKUP($D2998,metadata!$B$2:$S$500,2,0)</f>
        <v>NECHOLS, JR; TAUBER, MJ; TAUBER, CA</v>
      </c>
      <c r="F2998" s="0" t="str">
        <f aca="false">VLOOKUP($D2998,metadata!$B$2:$S$500,3,0)</f>
        <v>GEOGRAPHICAL VARIABILITY IN ECOPHYSIOLOGICAL TRAITS CONTROLLING DORMANCY IN CHRYSOPA-OCULATA (NEUROPTERA, CHRYSOPIDAE)</v>
      </c>
      <c r="G2998" s="0" t="str">
        <f aca="false">VLOOKUP($D2998,metadata!$B$2:$S$500,4,0)</f>
        <v>10.1016/0022-1910(87)90131-4</v>
      </c>
      <c r="H2998" s="0" t="str">
        <f aca="false">VLOOKUP($D2998,metadata!$B$2:$S$500,5,0)</f>
        <v>y</v>
      </c>
      <c r="I2998" s="0" t="str">
        <f aca="false">VLOOKUP($D2998,metadata!$B$2:$S$500,6,0)</f>
        <v>a</v>
      </c>
      <c r="J2998" s="0" t="str">
        <f aca="false">VLOOKUP($D2998,metadata!$B$2:$S$500,7,0)</f>
        <v>i</v>
      </c>
      <c r="K2998" s="0" t="n">
        <f aca="false">VLOOKUP($D2998,metadata!$B$2:$S$500,8,0)</f>
        <v>10</v>
      </c>
      <c r="L2998" s="0" t="n">
        <f aca="false">VLOOKUP($D2998,metadata!$B$2:$S$500,9,0)</f>
        <v>5</v>
      </c>
      <c r="M2998" s="0" t="str">
        <f aca="false">VLOOKUP($D2998,metadata!$B$2:$S$500,10,0)</f>
        <v/>
      </c>
      <c r="N2998" s="0" t="str">
        <f aca="false">VLOOKUP($D2998,metadata!$B$2:$S$500,11,0)</f>
        <v>chrysopa oculata</v>
      </c>
      <c r="O2998" s="0" t="str">
        <f aca="false">VLOOKUP($D2998,metadata!$B$2:$S$500,12,0)</f>
        <v>neuroptera</v>
      </c>
      <c r="P2998" s="0" t="str">
        <f aca="false">VLOOKUP($D2998,metadata!$B$2:$S$500,13,0)</f>
        <v>saltillo</v>
      </c>
      <c r="Q2998" s="0" t="n">
        <f aca="false">VLOOKUP($D2998,metadata!$B$2:$S$500,14,0)</f>
        <v>25.228056</v>
      </c>
      <c r="R2998" s="0" t="n">
        <f aca="false">VLOOKUP($D2998,metadata!$B$2:$S$500,15,0)</f>
        <v>-100.721944</v>
      </c>
      <c r="S2998" s="0" t="str">
        <f aca="false">VLOOKUP($D2998,metadata!$B$2:$S$500,16,0)</f>
        <v/>
      </c>
      <c r="T2998" s="0" t="n">
        <f aca="false">VLOOKUP($D2998,metadata!$B$2:$S$500,17,0)</f>
        <v>2073</v>
      </c>
      <c r="U2998" s="0" t="str">
        <f aca="false">VLOOKUP($D2998,metadata!$B$2:$S$500,18,0)</f>
        <v/>
      </c>
      <c r="V2998" s="0" t="n">
        <f aca="false">VLOOKUP($D2998,metadata!$B$2:$Z$500,19,0)</f>
        <v>7.6</v>
      </c>
      <c r="W2998" s="0" t="str">
        <f aca="false">VLOOKUP($D2998,metadata!$B$2:$Z$500,20,0)</f>
        <v>accurate</v>
      </c>
      <c r="X2998" s="0" t="str">
        <f aca="false">VLOOKUP($D2998,metadata!$B$2:$Z$500,21,0)</f>
        <v/>
      </c>
      <c r="Y2998" s="0" t="str">
        <f aca="false">VLOOKUP($D2998,metadata!$B$2:$Z$500,22,0)</f>
        <v>t65</v>
      </c>
      <c r="Z2998" s="0" t="str">
        <f aca="false">VLOOKUP($D2998,metadata!$B$2:$Z$500,23,0)</f>
        <v/>
      </c>
      <c r="AA2998" s="0" t="str">
        <f aca="false">VLOOKUP($D2998,metadata!$B$2:$Z$500,24,0)</f>
        <v/>
      </c>
      <c r="AB2998" s="0" t="str">
        <f aca="false">VLOOKUP($D2998,metadata!$B$2:$Z$500,25,0)</f>
        <v/>
      </c>
      <c r="AC2998" s="0" t="n">
        <v>12</v>
      </c>
      <c r="AD2998" s="0" t="n">
        <v>0</v>
      </c>
      <c r="AE2998" s="0" t="n">
        <v>8</v>
      </c>
      <c r="AF2998" s="0" t="n">
        <f aca="false">IF(AE2998="",V2998,AE2998)</f>
        <v>8</v>
      </c>
      <c r="AG2998" s="0" t="n">
        <v>12</v>
      </c>
      <c r="AH2998" s="0" t="n">
        <v>1987</v>
      </c>
      <c r="AI2998" s="0" t="s">
        <v>37</v>
      </c>
      <c r="AJ2998" s="0" t="s">
        <v>38</v>
      </c>
    </row>
    <row r="2999" customFormat="false" ht="13.8" hidden="true" customHeight="false" outlineLevel="0" collapsed="false">
      <c r="C2999" s="0" t="n">
        <v>3009</v>
      </c>
      <c r="D2999" s="3" t="str">
        <f aca="false">VLOOKUP(C2999,$A$1:$B$500,2)</f>
        <v>65-saltillo</v>
      </c>
      <c r="E2999" s="0" t="str">
        <f aca="false">VLOOKUP($D2999,metadata!$B$2:$S$500,2,0)</f>
        <v>NECHOLS, JR; TAUBER, MJ; TAUBER, CA</v>
      </c>
      <c r="F2999" s="0" t="str">
        <f aca="false">VLOOKUP($D2999,metadata!$B$2:$S$500,3,0)</f>
        <v>GEOGRAPHICAL VARIABILITY IN ECOPHYSIOLOGICAL TRAITS CONTROLLING DORMANCY IN CHRYSOPA-OCULATA (NEUROPTERA, CHRYSOPIDAE)</v>
      </c>
      <c r="G2999" s="0" t="str">
        <f aca="false">VLOOKUP($D2999,metadata!$B$2:$S$500,4,0)</f>
        <v>10.1016/0022-1910(87)90131-4</v>
      </c>
      <c r="H2999" s="0" t="str">
        <f aca="false">VLOOKUP($D2999,metadata!$B$2:$S$500,5,0)</f>
        <v>y</v>
      </c>
      <c r="I2999" s="0" t="str">
        <f aca="false">VLOOKUP($D2999,metadata!$B$2:$S$500,6,0)</f>
        <v>a</v>
      </c>
      <c r="J2999" s="0" t="str">
        <f aca="false">VLOOKUP($D2999,metadata!$B$2:$S$500,7,0)</f>
        <v>i</v>
      </c>
      <c r="K2999" s="0" t="n">
        <f aca="false">VLOOKUP($D2999,metadata!$B$2:$S$500,8,0)</f>
        <v>10</v>
      </c>
      <c r="L2999" s="0" t="n">
        <f aca="false">VLOOKUP($D2999,metadata!$B$2:$S$500,9,0)</f>
        <v>5</v>
      </c>
      <c r="M2999" s="0" t="str">
        <f aca="false">VLOOKUP($D2999,metadata!$B$2:$S$500,10,0)</f>
        <v/>
      </c>
      <c r="N2999" s="0" t="str">
        <f aca="false">VLOOKUP($D2999,metadata!$B$2:$S$500,11,0)</f>
        <v>chrysopa oculata</v>
      </c>
      <c r="O2999" s="0" t="str">
        <f aca="false">VLOOKUP($D2999,metadata!$B$2:$S$500,12,0)</f>
        <v>neuroptera</v>
      </c>
      <c r="P2999" s="0" t="str">
        <f aca="false">VLOOKUP($D2999,metadata!$B$2:$S$500,13,0)</f>
        <v>saltillo</v>
      </c>
      <c r="Q2999" s="0" t="n">
        <f aca="false">VLOOKUP($D2999,metadata!$B$2:$S$500,14,0)</f>
        <v>25.228056</v>
      </c>
      <c r="R2999" s="0" t="n">
        <f aca="false">VLOOKUP($D2999,metadata!$B$2:$S$500,15,0)</f>
        <v>-100.721944</v>
      </c>
      <c r="S2999" s="0" t="str">
        <f aca="false">VLOOKUP($D2999,metadata!$B$2:$S$500,16,0)</f>
        <v/>
      </c>
      <c r="T2999" s="0" t="n">
        <f aca="false">VLOOKUP($D2999,metadata!$B$2:$S$500,17,0)</f>
        <v>2073</v>
      </c>
      <c r="U2999" s="0" t="str">
        <f aca="false">VLOOKUP($D2999,metadata!$B$2:$S$500,18,0)</f>
        <v/>
      </c>
      <c r="V2999" s="0" t="n">
        <f aca="false">VLOOKUP($D2999,metadata!$B$2:$Z$500,19,0)</f>
        <v>7.6</v>
      </c>
      <c r="W2999" s="0" t="str">
        <f aca="false">VLOOKUP($D2999,metadata!$B$2:$Z$500,20,0)</f>
        <v>accurate</v>
      </c>
      <c r="X2999" s="0" t="str">
        <f aca="false">VLOOKUP($D2999,metadata!$B$2:$Z$500,21,0)</f>
        <v/>
      </c>
      <c r="Y2999" s="0" t="str">
        <f aca="false">VLOOKUP($D2999,metadata!$B$2:$Z$500,22,0)</f>
        <v>t65</v>
      </c>
      <c r="Z2999" s="0" t="str">
        <f aca="false">VLOOKUP($D2999,metadata!$B$2:$Z$500,23,0)</f>
        <v/>
      </c>
      <c r="AA2999" s="0" t="str">
        <f aca="false">VLOOKUP($D2999,metadata!$B$2:$Z$500,24,0)</f>
        <v/>
      </c>
      <c r="AB2999" s="0" t="str">
        <f aca="false">VLOOKUP($D2999,metadata!$B$2:$Z$500,25,0)</f>
        <v/>
      </c>
      <c r="AC2999" s="0" t="n">
        <v>13</v>
      </c>
      <c r="AD2999" s="0" t="n">
        <v>0</v>
      </c>
      <c r="AE2999" s="0" t="n">
        <v>8</v>
      </c>
      <c r="AF2999" s="0" t="n">
        <f aca="false">IF(AE2999="",V2999,AE2999)</f>
        <v>8</v>
      </c>
      <c r="AG2999" s="0" t="n">
        <v>13</v>
      </c>
      <c r="AH2999" s="0" t="n">
        <v>1987</v>
      </c>
      <c r="AI2999" s="0" t="s">
        <v>37</v>
      </c>
      <c r="AJ2999" s="0" t="s">
        <v>38</v>
      </c>
    </row>
    <row r="3000" customFormat="false" ht="13.8" hidden="true" customHeight="false" outlineLevel="0" collapsed="false">
      <c r="C3000" s="0" t="n">
        <v>3010</v>
      </c>
      <c r="D3000" s="3" t="str">
        <f aca="false">VLOOKUP(C3000,$A$1:$B$500,2)</f>
        <v>65-saltillo</v>
      </c>
      <c r="E3000" s="0" t="str">
        <f aca="false">VLOOKUP($D3000,metadata!$B$2:$S$500,2,0)</f>
        <v>NECHOLS, JR; TAUBER, MJ; TAUBER, CA</v>
      </c>
      <c r="F3000" s="0" t="str">
        <f aca="false">VLOOKUP($D3000,metadata!$B$2:$S$500,3,0)</f>
        <v>GEOGRAPHICAL VARIABILITY IN ECOPHYSIOLOGICAL TRAITS CONTROLLING DORMANCY IN CHRYSOPA-OCULATA (NEUROPTERA, CHRYSOPIDAE)</v>
      </c>
      <c r="G3000" s="0" t="str">
        <f aca="false">VLOOKUP($D3000,metadata!$B$2:$S$500,4,0)</f>
        <v>10.1016/0022-1910(87)90131-4</v>
      </c>
      <c r="H3000" s="0" t="str">
        <f aca="false">VLOOKUP($D3000,metadata!$B$2:$S$500,5,0)</f>
        <v>y</v>
      </c>
      <c r="I3000" s="0" t="str">
        <f aca="false">VLOOKUP($D3000,metadata!$B$2:$S$500,6,0)</f>
        <v>a</v>
      </c>
      <c r="J3000" s="0" t="str">
        <f aca="false">VLOOKUP($D3000,metadata!$B$2:$S$500,7,0)</f>
        <v>i</v>
      </c>
      <c r="K3000" s="0" t="n">
        <f aca="false">VLOOKUP($D3000,metadata!$B$2:$S$500,8,0)</f>
        <v>10</v>
      </c>
      <c r="L3000" s="0" t="n">
        <f aca="false">VLOOKUP($D3000,metadata!$B$2:$S$500,9,0)</f>
        <v>5</v>
      </c>
      <c r="M3000" s="0" t="str">
        <f aca="false">VLOOKUP($D3000,metadata!$B$2:$S$500,10,0)</f>
        <v/>
      </c>
      <c r="N3000" s="0" t="str">
        <f aca="false">VLOOKUP($D3000,metadata!$B$2:$S$500,11,0)</f>
        <v>chrysopa oculata</v>
      </c>
      <c r="O3000" s="0" t="str">
        <f aca="false">VLOOKUP($D3000,metadata!$B$2:$S$500,12,0)</f>
        <v>neuroptera</v>
      </c>
      <c r="P3000" s="0" t="str">
        <f aca="false">VLOOKUP($D3000,metadata!$B$2:$S$500,13,0)</f>
        <v>saltillo</v>
      </c>
      <c r="Q3000" s="0" t="n">
        <f aca="false">VLOOKUP($D3000,metadata!$B$2:$S$500,14,0)</f>
        <v>25.228056</v>
      </c>
      <c r="R3000" s="0" t="n">
        <f aca="false">VLOOKUP($D3000,metadata!$B$2:$S$500,15,0)</f>
        <v>-100.721944</v>
      </c>
      <c r="S3000" s="0" t="str">
        <f aca="false">VLOOKUP($D3000,metadata!$B$2:$S$500,16,0)</f>
        <v/>
      </c>
      <c r="T3000" s="0" t="n">
        <f aca="false">VLOOKUP($D3000,metadata!$B$2:$S$500,17,0)</f>
        <v>2073</v>
      </c>
      <c r="U3000" s="0" t="str">
        <f aca="false">VLOOKUP($D3000,metadata!$B$2:$S$500,18,0)</f>
        <v/>
      </c>
      <c r="V3000" s="0" t="n">
        <f aca="false">VLOOKUP($D3000,metadata!$B$2:$Z$500,19,0)</f>
        <v>7.6</v>
      </c>
      <c r="W3000" s="0" t="str">
        <f aca="false">VLOOKUP($D3000,metadata!$B$2:$Z$500,20,0)</f>
        <v>accurate</v>
      </c>
      <c r="X3000" s="0" t="str">
        <f aca="false">VLOOKUP($D3000,metadata!$B$2:$Z$500,21,0)</f>
        <v/>
      </c>
      <c r="Y3000" s="0" t="str">
        <f aca="false">VLOOKUP($D3000,metadata!$B$2:$Z$500,22,0)</f>
        <v>t65</v>
      </c>
      <c r="Z3000" s="0" t="str">
        <f aca="false">VLOOKUP($D3000,metadata!$B$2:$Z$500,23,0)</f>
        <v/>
      </c>
      <c r="AA3000" s="0" t="str">
        <f aca="false">VLOOKUP($D3000,metadata!$B$2:$Z$500,24,0)</f>
        <v/>
      </c>
      <c r="AB3000" s="0" t="str">
        <f aca="false">VLOOKUP($D3000,metadata!$B$2:$Z$500,25,0)</f>
        <v/>
      </c>
      <c r="AC3000" s="0" t="n">
        <v>14</v>
      </c>
      <c r="AD3000" s="0" t="n">
        <v>0</v>
      </c>
      <c r="AE3000" s="0" t="n">
        <v>8</v>
      </c>
      <c r="AF3000" s="0" t="n">
        <f aca="false">IF(AE3000="",V3000,AE3000)</f>
        <v>8</v>
      </c>
      <c r="AG3000" s="0" t="n">
        <v>14</v>
      </c>
      <c r="AH3000" s="0" t="n">
        <v>1987</v>
      </c>
      <c r="AI3000" s="0" t="s">
        <v>37</v>
      </c>
      <c r="AJ3000" s="0" t="s">
        <v>38</v>
      </c>
    </row>
    <row r="3001" customFormat="false" ht="13.8" hidden="true" customHeight="false" outlineLevel="0" collapsed="false">
      <c r="C3001" s="0" t="n">
        <v>3011</v>
      </c>
      <c r="D3001" s="3" t="str">
        <f aca="false">VLOOKUP(C3001,$A$1:$B$500,2)</f>
        <v>66-oxford</v>
      </c>
      <c r="E3001" s="0" t="str">
        <f aca="false">VLOOKUP($D3001,metadata!$B$2:$S$500,2,0)</f>
        <v>PULLIN, AS</v>
      </c>
      <c r="F3001" s="0" t="str">
        <f aca="false">VLOOKUP($D3001,metadata!$B$2:$S$500,3,0)</f>
        <v>EFFECT OF PHOTOPERIOD AND TEMPERATURE ON THE LIFE-CYCLE OF DIFFERENT POPULATIONS OF THE PEACOCK BUTTERFLY INACHIS-IO</v>
      </c>
      <c r="G3001" s="0" t="str">
        <f aca="false">VLOOKUP($D3001,metadata!$B$2:$S$500,4,0)</f>
        <v>10.1111/j.1570-7458.1986.tb00534.x</v>
      </c>
      <c r="H3001" s="0" t="str">
        <f aca="false">VLOOKUP($D3001,metadata!$B$2:$S$500,5,0)</f>
        <v>y</v>
      </c>
      <c r="I3001" s="0" t="str">
        <f aca="false">VLOOKUP($D3001,metadata!$B$2:$S$500,6,0)</f>
        <v>a</v>
      </c>
      <c r="J3001" s="0" t="str">
        <f aca="false">VLOOKUP($D3001,metadata!$B$2:$S$500,7,0)</f>
        <v>i</v>
      </c>
      <c r="K3001" s="0" t="n">
        <f aca="false">VLOOKUP($D3001,metadata!$B$2:$S$500,8,0)</f>
        <v>3</v>
      </c>
      <c r="L3001" s="0" t="n">
        <f aca="false">VLOOKUP($D3001,metadata!$B$2:$S$500,9,0)</f>
        <v>9</v>
      </c>
      <c r="M3001" s="0" t="str">
        <f aca="false">VLOOKUP($D3001,metadata!$B$2:$S$500,10,0)</f>
        <v/>
      </c>
      <c r="N3001" s="0" t="str">
        <f aca="false">VLOOKUP($D3001,metadata!$B$2:$S$500,11,0)</f>
        <v>Inachis io</v>
      </c>
      <c r="O3001" s="0" t="str">
        <f aca="false">VLOOKUP($D3001,metadata!$B$2:$S$500,12,0)</f>
        <v>lepidoptera</v>
      </c>
      <c r="P3001" s="0" t="str">
        <f aca="false">VLOOKUP($D3001,metadata!$B$2:$S$500,13,0)</f>
        <v>oxford</v>
      </c>
      <c r="Q3001" s="0" t="n">
        <f aca="false">VLOOKUP($D3001,metadata!$B$2:$S$500,14,0)</f>
        <v>51.752</v>
      </c>
      <c r="R3001" s="0" t="n">
        <f aca="false">VLOOKUP($D3001,metadata!$B$2:$S$500,15,0)</f>
        <v>-1.2578</v>
      </c>
      <c r="S3001" s="0" t="str">
        <f aca="false">VLOOKUP($D3001,metadata!$B$2:$S$500,16,0)</f>
        <v/>
      </c>
      <c r="T3001" s="0" t="str">
        <f aca="false">VLOOKUP($D3001,metadata!$B$2:$S$500,17,0)</f>
        <v/>
      </c>
      <c r="U3001" s="0" t="str">
        <f aca="false">VLOOKUP($D3001,metadata!$B$2:$S$500,18,0)</f>
        <v/>
      </c>
      <c r="V3001" s="0" t="n">
        <f aca="false">VLOOKUP($D3001,metadata!$B$2:$Z$500,19,0)</f>
        <v>94</v>
      </c>
      <c r="W3001" s="0" t="str">
        <f aca="false">VLOOKUP($D3001,metadata!$B$2:$Z$500,20,0)</f>
        <v>global average</v>
      </c>
      <c r="X3001" s="0" t="str">
        <f aca="false">VLOOKUP($D3001,metadata!$B$2:$Z$500,21,0)</f>
        <v/>
      </c>
      <c r="Y3001" s="0" t="n">
        <f aca="false">VLOOKUP($D3001,metadata!$B$2:$Z$500,22,0)</f>
        <v>66</v>
      </c>
      <c r="Z3001" s="0" t="str">
        <f aca="false">VLOOKUP($D3001,metadata!$B$2:$Z$500,23,0)</f>
        <v/>
      </c>
      <c r="AA3001" s="0" t="str">
        <f aca="false">VLOOKUP($D3001,metadata!$B$2:$Z$500,24,0)</f>
        <v/>
      </c>
      <c r="AB3001" s="0" t="str">
        <f aca="false">VLOOKUP($D3001,metadata!$B$2:$Z$500,25,0)</f>
        <v/>
      </c>
      <c r="AC3001" s="0" t="n">
        <v>12.0342061957412</v>
      </c>
      <c r="AD3001" s="0" t="n">
        <v>96.880880370394</v>
      </c>
      <c r="AF3001" s="0" t="n">
        <f aca="false">IF(AE3001="",V3001,AE3001)</f>
        <v>94</v>
      </c>
      <c r="AG3001" s="0" t="n">
        <v>12</v>
      </c>
      <c r="AH3001" s="0" t="n">
        <v>1986</v>
      </c>
      <c r="AI3001" s="0" t="s">
        <v>37</v>
      </c>
      <c r="AJ3001" s="0" t="s">
        <v>37</v>
      </c>
    </row>
    <row r="3002" customFormat="false" ht="13.8" hidden="true" customHeight="false" outlineLevel="0" collapsed="false">
      <c r="C3002" s="0" t="n">
        <v>3012</v>
      </c>
      <c r="D3002" s="3" t="str">
        <f aca="false">VLOOKUP(C3002,$A$1:$B$500,2)</f>
        <v>66-oxford</v>
      </c>
      <c r="E3002" s="0" t="str">
        <f aca="false">VLOOKUP($D3002,metadata!$B$2:$S$500,2,0)</f>
        <v>PULLIN, AS</v>
      </c>
      <c r="F3002" s="0" t="str">
        <f aca="false">VLOOKUP($D3002,metadata!$B$2:$S$500,3,0)</f>
        <v>EFFECT OF PHOTOPERIOD AND TEMPERATURE ON THE LIFE-CYCLE OF DIFFERENT POPULATIONS OF THE PEACOCK BUTTERFLY INACHIS-IO</v>
      </c>
      <c r="G3002" s="0" t="str">
        <f aca="false">VLOOKUP($D3002,metadata!$B$2:$S$500,4,0)</f>
        <v>10.1111/j.1570-7458.1986.tb00534.x</v>
      </c>
      <c r="H3002" s="0" t="str">
        <f aca="false">VLOOKUP($D3002,metadata!$B$2:$S$500,5,0)</f>
        <v>y</v>
      </c>
      <c r="I3002" s="0" t="str">
        <f aca="false">VLOOKUP($D3002,metadata!$B$2:$S$500,6,0)</f>
        <v>a</v>
      </c>
      <c r="J3002" s="0" t="str">
        <f aca="false">VLOOKUP($D3002,metadata!$B$2:$S$500,7,0)</f>
        <v>i</v>
      </c>
      <c r="K3002" s="0" t="n">
        <f aca="false">VLOOKUP($D3002,metadata!$B$2:$S$500,8,0)</f>
        <v>3</v>
      </c>
      <c r="L3002" s="0" t="n">
        <f aca="false">VLOOKUP($D3002,metadata!$B$2:$S$500,9,0)</f>
        <v>9</v>
      </c>
      <c r="M3002" s="0" t="str">
        <f aca="false">VLOOKUP($D3002,metadata!$B$2:$S$500,10,0)</f>
        <v/>
      </c>
      <c r="N3002" s="0" t="str">
        <f aca="false">VLOOKUP($D3002,metadata!$B$2:$S$500,11,0)</f>
        <v>Inachis io</v>
      </c>
      <c r="O3002" s="0" t="str">
        <f aca="false">VLOOKUP($D3002,metadata!$B$2:$S$500,12,0)</f>
        <v>lepidoptera</v>
      </c>
      <c r="P3002" s="0" t="str">
        <f aca="false">VLOOKUP($D3002,metadata!$B$2:$S$500,13,0)</f>
        <v>oxford</v>
      </c>
      <c r="Q3002" s="0" t="n">
        <f aca="false">VLOOKUP($D3002,metadata!$B$2:$S$500,14,0)</f>
        <v>51.752</v>
      </c>
      <c r="R3002" s="0" t="n">
        <f aca="false">VLOOKUP($D3002,metadata!$B$2:$S$500,15,0)</f>
        <v>-1.2578</v>
      </c>
      <c r="S3002" s="0" t="str">
        <f aca="false">VLOOKUP($D3002,metadata!$B$2:$S$500,16,0)</f>
        <v/>
      </c>
      <c r="T3002" s="0" t="str">
        <f aca="false">VLOOKUP($D3002,metadata!$B$2:$S$500,17,0)</f>
        <v/>
      </c>
      <c r="U3002" s="0" t="str">
        <f aca="false">VLOOKUP($D3002,metadata!$B$2:$S$500,18,0)</f>
        <v/>
      </c>
      <c r="V3002" s="0" t="n">
        <f aca="false">VLOOKUP($D3002,metadata!$B$2:$Z$500,19,0)</f>
        <v>94</v>
      </c>
      <c r="W3002" s="0" t="str">
        <f aca="false">VLOOKUP($D3002,metadata!$B$2:$Z$500,20,0)</f>
        <v>global average</v>
      </c>
      <c r="X3002" s="0" t="str">
        <f aca="false">VLOOKUP($D3002,metadata!$B$2:$Z$500,21,0)</f>
        <v/>
      </c>
      <c r="Y3002" s="0" t="n">
        <f aca="false">VLOOKUP($D3002,metadata!$B$2:$Z$500,22,0)</f>
        <v>66</v>
      </c>
      <c r="Z3002" s="0" t="str">
        <f aca="false">VLOOKUP($D3002,metadata!$B$2:$Z$500,23,0)</f>
        <v/>
      </c>
      <c r="AA3002" s="0" t="str">
        <f aca="false">VLOOKUP($D3002,metadata!$B$2:$Z$500,24,0)</f>
        <v/>
      </c>
      <c r="AB3002" s="0" t="str">
        <f aca="false">VLOOKUP($D3002,metadata!$B$2:$Z$500,25,0)</f>
        <v/>
      </c>
      <c r="AC3002" s="0" t="n">
        <v>14.0149923621588</v>
      </c>
      <c r="AD3002" s="0" t="n">
        <v>99.8418128717102</v>
      </c>
      <c r="AF3002" s="0" t="n">
        <f aca="false">IF(AE3002="",V3002,AE3002)</f>
        <v>94</v>
      </c>
      <c r="AG3002" s="0" t="n">
        <v>14</v>
      </c>
      <c r="AH3002" s="0" t="n">
        <v>1986</v>
      </c>
      <c r="AI3002" s="0" t="s">
        <v>37</v>
      </c>
      <c r="AJ3002" s="0" t="s">
        <v>37</v>
      </c>
    </row>
    <row r="3003" customFormat="false" ht="13.8" hidden="true" customHeight="false" outlineLevel="0" collapsed="false">
      <c r="C3003" s="0" t="n">
        <v>3013</v>
      </c>
      <c r="D3003" s="3" t="str">
        <f aca="false">VLOOKUP(C3003,$A$1:$B$500,2)</f>
        <v>66-oxford</v>
      </c>
      <c r="E3003" s="0" t="str">
        <f aca="false">VLOOKUP($D3003,metadata!$B$2:$S$500,2,0)</f>
        <v>PULLIN, AS</v>
      </c>
      <c r="F3003" s="0" t="str">
        <f aca="false">VLOOKUP($D3003,metadata!$B$2:$S$500,3,0)</f>
        <v>EFFECT OF PHOTOPERIOD AND TEMPERATURE ON THE LIFE-CYCLE OF DIFFERENT POPULATIONS OF THE PEACOCK BUTTERFLY INACHIS-IO</v>
      </c>
      <c r="G3003" s="0" t="str">
        <f aca="false">VLOOKUP($D3003,metadata!$B$2:$S$500,4,0)</f>
        <v>10.1111/j.1570-7458.1986.tb00534.x</v>
      </c>
      <c r="H3003" s="0" t="str">
        <f aca="false">VLOOKUP($D3003,metadata!$B$2:$S$500,5,0)</f>
        <v>y</v>
      </c>
      <c r="I3003" s="0" t="str">
        <f aca="false">VLOOKUP($D3003,metadata!$B$2:$S$500,6,0)</f>
        <v>a</v>
      </c>
      <c r="J3003" s="0" t="str">
        <f aca="false">VLOOKUP($D3003,metadata!$B$2:$S$500,7,0)</f>
        <v>i</v>
      </c>
      <c r="K3003" s="0" t="n">
        <f aca="false">VLOOKUP($D3003,metadata!$B$2:$S$500,8,0)</f>
        <v>3</v>
      </c>
      <c r="L3003" s="0" t="n">
        <f aca="false">VLOOKUP($D3003,metadata!$B$2:$S$500,9,0)</f>
        <v>9</v>
      </c>
      <c r="M3003" s="0" t="str">
        <f aca="false">VLOOKUP($D3003,metadata!$B$2:$S$500,10,0)</f>
        <v/>
      </c>
      <c r="N3003" s="0" t="str">
        <f aca="false">VLOOKUP($D3003,metadata!$B$2:$S$500,11,0)</f>
        <v>Inachis io</v>
      </c>
      <c r="O3003" s="0" t="str">
        <f aca="false">VLOOKUP($D3003,metadata!$B$2:$S$500,12,0)</f>
        <v>lepidoptera</v>
      </c>
      <c r="P3003" s="0" t="str">
        <f aca="false">VLOOKUP($D3003,metadata!$B$2:$S$500,13,0)</f>
        <v>oxford</v>
      </c>
      <c r="Q3003" s="0" t="n">
        <f aca="false">VLOOKUP($D3003,metadata!$B$2:$S$500,14,0)</f>
        <v>51.752</v>
      </c>
      <c r="R3003" s="0" t="n">
        <f aca="false">VLOOKUP($D3003,metadata!$B$2:$S$500,15,0)</f>
        <v>-1.2578</v>
      </c>
      <c r="S3003" s="0" t="str">
        <f aca="false">VLOOKUP($D3003,metadata!$B$2:$S$500,16,0)</f>
        <v/>
      </c>
      <c r="T3003" s="0" t="str">
        <f aca="false">VLOOKUP($D3003,metadata!$B$2:$S$500,17,0)</f>
        <v/>
      </c>
      <c r="U3003" s="0" t="str">
        <f aca="false">VLOOKUP($D3003,metadata!$B$2:$S$500,18,0)</f>
        <v/>
      </c>
      <c r="V3003" s="0" t="n">
        <f aca="false">VLOOKUP($D3003,metadata!$B$2:$Z$500,19,0)</f>
        <v>94</v>
      </c>
      <c r="W3003" s="0" t="str">
        <f aca="false">VLOOKUP($D3003,metadata!$B$2:$Z$500,20,0)</f>
        <v>global average</v>
      </c>
      <c r="X3003" s="0" t="str">
        <f aca="false">VLOOKUP($D3003,metadata!$B$2:$Z$500,21,0)</f>
        <v/>
      </c>
      <c r="Y3003" s="0" t="n">
        <f aca="false">VLOOKUP($D3003,metadata!$B$2:$Z$500,22,0)</f>
        <v>66</v>
      </c>
      <c r="Z3003" s="0" t="str">
        <f aca="false">VLOOKUP($D3003,metadata!$B$2:$Z$500,23,0)</f>
        <v/>
      </c>
      <c r="AA3003" s="0" t="str">
        <f aca="false">VLOOKUP($D3003,metadata!$B$2:$Z$500,24,0)</f>
        <v/>
      </c>
      <c r="AB3003" s="0" t="str">
        <f aca="false">VLOOKUP($D3003,metadata!$B$2:$Z$500,25,0)</f>
        <v/>
      </c>
      <c r="AC3003" s="0" t="n">
        <v>15.0346618691107</v>
      </c>
      <c r="AD3003" s="0" t="n">
        <v>100.14071571412</v>
      </c>
      <c r="AF3003" s="0" t="n">
        <f aca="false">IF(AE3003="",V3003,AE3003)</f>
        <v>94</v>
      </c>
      <c r="AG3003" s="0" t="n">
        <v>15</v>
      </c>
      <c r="AH3003" s="0" t="n">
        <v>1986</v>
      </c>
      <c r="AI3003" s="0" t="s">
        <v>37</v>
      </c>
      <c r="AJ3003" s="0" t="s">
        <v>37</v>
      </c>
    </row>
    <row r="3004" customFormat="false" ht="13.8" hidden="true" customHeight="false" outlineLevel="0" collapsed="false">
      <c r="C3004" s="0" t="n">
        <v>3014</v>
      </c>
      <c r="D3004" s="3" t="str">
        <f aca="false">VLOOKUP(C3004,$A$1:$B$500,2)</f>
        <v>66-oxford</v>
      </c>
      <c r="E3004" s="0" t="str">
        <f aca="false">VLOOKUP($D3004,metadata!$B$2:$S$500,2,0)</f>
        <v>PULLIN, AS</v>
      </c>
      <c r="F3004" s="0" t="str">
        <f aca="false">VLOOKUP($D3004,metadata!$B$2:$S$500,3,0)</f>
        <v>EFFECT OF PHOTOPERIOD AND TEMPERATURE ON THE LIFE-CYCLE OF DIFFERENT POPULATIONS OF THE PEACOCK BUTTERFLY INACHIS-IO</v>
      </c>
      <c r="G3004" s="0" t="str">
        <f aca="false">VLOOKUP($D3004,metadata!$B$2:$S$500,4,0)</f>
        <v>10.1111/j.1570-7458.1986.tb00534.x</v>
      </c>
      <c r="H3004" s="0" t="str">
        <f aca="false">VLOOKUP($D3004,metadata!$B$2:$S$500,5,0)</f>
        <v>y</v>
      </c>
      <c r="I3004" s="0" t="str">
        <f aca="false">VLOOKUP($D3004,metadata!$B$2:$S$500,6,0)</f>
        <v>a</v>
      </c>
      <c r="J3004" s="0" t="str">
        <f aca="false">VLOOKUP($D3004,metadata!$B$2:$S$500,7,0)</f>
        <v>i</v>
      </c>
      <c r="K3004" s="0" t="n">
        <f aca="false">VLOOKUP($D3004,metadata!$B$2:$S$500,8,0)</f>
        <v>3</v>
      </c>
      <c r="L3004" s="0" t="n">
        <f aca="false">VLOOKUP($D3004,metadata!$B$2:$S$500,9,0)</f>
        <v>9</v>
      </c>
      <c r="M3004" s="0" t="str">
        <f aca="false">VLOOKUP($D3004,metadata!$B$2:$S$500,10,0)</f>
        <v/>
      </c>
      <c r="N3004" s="0" t="str">
        <f aca="false">VLOOKUP($D3004,metadata!$B$2:$S$500,11,0)</f>
        <v>Inachis io</v>
      </c>
      <c r="O3004" s="0" t="str">
        <f aca="false">VLOOKUP($D3004,metadata!$B$2:$S$500,12,0)</f>
        <v>lepidoptera</v>
      </c>
      <c r="P3004" s="0" t="str">
        <f aca="false">VLOOKUP($D3004,metadata!$B$2:$S$500,13,0)</f>
        <v>oxford</v>
      </c>
      <c r="Q3004" s="0" t="n">
        <f aca="false">VLOOKUP($D3004,metadata!$B$2:$S$500,14,0)</f>
        <v>51.752</v>
      </c>
      <c r="R3004" s="0" t="n">
        <f aca="false">VLOOKUP($D3004,metadata!$B$2:$S$500,15,0)</f>
        <v>-1.2578</v>
      </c>
      <c r="S3004" s="0" t="str">
        <f aca="false">VLOOKUP($D3004,metadata!$B$2:$S$500,16,0)</f>
        <v/>
      </c>
      <c r="T3004" s="0" t="str">
        <f aca="false">VLOOKUP($D3004,metadata!$B$2:$S$500,17,0)</f>
        <v/>
      </c>
      <c r="U3004" s="0" t="str">
        <f aca="false">VLOOKUP($D3004,metadata!$B$2:$S$500,18,0)</f>
        <v/>
      </c>
      <c r="V3004" s="0" t="n">
        <f aca="false">VLOOKUP($D3004,metadata!$B$2:$Z$500,19,0)</f>
        <v>94</v>
      </c>
      <c r="W3004" s="0" t="str">
        <f aca="false">VLOOKUP($D3004,metadata!$B$2:$Z$500,20,0)</f>
        <v>global average</v>
      </c>
      <c r="X3004" s="0" t="str">
        <f aca="false">VLOOKUP($D3004,metadata!$B$2:$Z$500,21,0)</f>
        <v/>
      </c>
      <c r="Y3004" s="0" t="n">
        <f aca="false">VLOOKUP($D3004,metadata!$B$2:$Z$500,22,0)</f>
        <v>66</v>
      </c>
      <c r="Z3004" s="0" t="str">
        <f aca="false">VLOOKUP($D3004,metadata!$B$2:$Z$500,23,0)</f>
        <v/>
      </c>
      <c r="AA3004" s="0" t="str">
        <f aca="false">VLOOKUP($D3004,metadata!$B$2:$Z$500,24,0)</f>
        <v/>
      </c>
      <c r="AB3004" s="0" t="str">
        <f aca="false">VLOOKUP($D3004,metadata!$B$2:$Z$500,25,0)</f>
        <v/>
      </c>
      <c r="AC3004" s="0" t="n">
        <v>15.9641883229567</v>
      </c>
      <c r="AD3004" s="0" t="n">
        <v>100.126077502248</v>
      </c>
      <c r="AF3004" s="0" t="n">
        <f aca="false">IF(AE3004="",V3004,AE3004)</f>
        <v>94</v>
      </c>
      <c r="AG3004" s="0" t="n">
        <v>16</v>
      </c>
      <c r="AH3004" s="0" t="n">
        <v>1986</v>
      </c>
      <c r="AI3004" s="0" t="s">
        <v>37</v>
      </c>
      <c r="AJ3004" s="0" t="s">
        <v>37</v>
      </c>
    </row>
    <row r="3005" customFormat="false" ht="13.8" hidden="true" customHeight="false" outlineLevel="0" collapsed="false">
      <c r="C3005" s="0" t="n">
        <v>3015</v>
      </c>
      <c r="D3005" s="3" t="str">
        <f aca="false">VLOOKUP(C3005,$A$1:$B$500,2)</f>
        <v>66-oxford</v>
      </c>
      <c r="E3005" s="0" t="str">
        <f aca="false">VLOOKUP($D3005,metadata!$B$2:$S$500,2,0)</f>
        <v>PULLIN, AS</v>
      </c>
      <c r="F3005" s="0" t="str">
        <f aca="false">VLOOKUP($D3005,metadata!$B$2:$S$500,3,0)</f>
        <v>EFFECT OF PHOTOPERIOD AND TEMPERATURE ON THE LIFE-CYCLE OF DIFFERENT POPULATIONS OF THE PEACOCK BUTTERFLY INACHIS-IO</v>
      </c>
      <c r="G3005" s="0" t="str">
        <f aca="false">VLOOKUP($D3005,metadata!$B$2:$S$500,4,0)</f>
        <v>10.1111/j.1570-7458.1986.tb00534.x</v>
      </c>
      <c r="H3005" s="0" t="str">
        <f aca="false">VLOOKUP($D3005,metadata!$B$2:$S$500,5,0)</f>
        <v>y</v>
      </c>
      <c r="I3005" s="0" t="str">
        <f aca="false">VLOOKUP($D3005,metadata!$B$2:$S$500,6,0)</f>
        <v>a</v>
      </c>
      <c r="J3005" s="0" t="str">
        <f aca="false">VLOOKUP($D3005,metadata!$B$2:$S$500,7,0)</f>
        <v>i</v>
      </c>
      <c r="K3005" s="0" t="n">
        <f aca="false">VLOOKUP($D3005,metadata!$B$2:$S$500,8,0)</f>
        <v>3</v>
      </c>
      <c r="L3005" s="0" t="n">
        <f aca="false">VLOOKUP($D3005,metadata!$B$2:$S$500,9,0)</f>
        <v>9</v>
      </c>
      <c r="M3005" s="0" t="str">
        <f aca="false">VLOOKUP($D3005,metadata!$B$2:$S$500,10,0)</f>
        <v/>
      </c>
      <c r="N3005" s="0" t="str">
        <f aca="false">VLOOKUP($D3005,metadata!$B$2:$S$500,11,0)</f>
        <v>Inachis io</v>
      </c>
      <c r="O3005" s="0" t="str">
        <f aca="false">VLOOKUP($D3005,metadata!$B$2:$S$500,12,0)</f>
        <v>lepidoptera</v>
      </c>
      <c r="P3005" s="0" t="str">
        <f aca="false">VLOOKUP($D3005,metadata!$B$2:$S$500,13,0)</f>
        <v>oxford</v>
      </c>
      <c r="Q3005" s="0" t="n">
        <f aca="false">VLOOKUP($D3005,metadata!$B$2:$S$500,14,0)</f>
        <v>51.752</v>
      </c>
      <c r="R3005" s="0" t="n">
        <f aca="false">VLOOKUP($D3005,metadata!$B$2:$S$500,15,0)</f>
        <v>-1.2578</v>
      </c>
      <c r="S3005" s="0" t="str">
        <f aca="false">VLOOKUP($D3005,metadata!$B$2:$S$500,16,0)</f>
        <v/>
      </c>
      <c r="T3005" s="0" t="str">
        <f aca="false">VLOOKUP($D3005,metadata!$B$2:$S$500,17,0)</f>
        <v/>
      </c>
      <c r="U3005" s="0" t="str">
        <f aca="false">VLOOKUP($D3005,metadata!$B$2:$S$500,18,0)</f>
        <v/>
      </c>
      <c r="V3005" s="0" t="n">
        <f aca="false">VLOOKUP($D3005,metadata!$B$2:$Z$500,19,0)</f>
        <v>94</v>
      </c>
      <c r="W3005" s="0" t="str">
        <f aca="false">VLOOKUP($D3005,metadata!$B$2:$Z$500,20,0)</f>
        <v>global average</v>
      </c>
      <c r="X3005" s="0" t="str">
        <f aca="false">VLOOKUP($D3005,metadata!$B$2:$Z$500,21,0)</f>
        <v/>
      </c>
      <c r="Y3005" s="0" t="n">
        <f aca="false">VLOOKUP($D3005,metadata!$B$2:$Z$500,22,0)</f>
        <v>66</v>
      </c>
      <c r="Z3005" s="0" t="str">
        <f aca="false">VLOOKUP($D3005,metadata!$B$2:$Z$500,23,0)</f>
        <v/>
      </c>
      <c r="AA3005" s="0" t="str">
        <f aca="false">VLOOKUP($D3005,metadata!$B$2:$Z$500,24,0)</f>
        <v/>
      </c>
      <c r="AB3005" s="0" t="str">
        <f aca="false">VLOOKUP($D3005,metadata!$B$2:$Z$500,25,0)</f>
        <v/>
      </c>
      <c r="AC3005" s="0" t="n">
        <v>16.9834800696023</v>
      </c>
      <c r="AD3005" s="0" t="n">
        <v>99.7950650337977</v>
      </c>
      <c r="AF3005" s="0" t="n">
        <f aca="false">IF(AE3005="",V3005,AE3005)</f>
        <v>94</v>
      </c>
      <c r="AG3005" s="0" t="n">
        <v>17</v>
      </c>
      <c r="AH3005" s="0" t="n">
        <v>1986</v>
      </c>
      <c r="AI3005" s="0" t="s">
        <v>37</v>
      </c>
      <c r="AJ3005" s="0" t="s">
        <v>37</v>
      </c>
    </row>
    <row r="3006" customFormat="false" ht="13.8" hidden="true" customHeight="false" outlineLevel="0" collapsed="false">
      <c r="C3006" s="0" t="n">
        <v>3016</v>
      </c>
      <c r="D3006" s="3" t="str">
        <f aca="false">VLOOKUP(C3006,$A$1:$B$500,2)</f>
        <v>66-oxford</v>
      </c>
      <c r="E3006" s="0" t="str">
        <f aca="false">VLOOKUP($D3006,metadata!$B$2:$S$500,2,0)</f>
        <v>PULLIN, AS</v>
      </c>
      <c r="F3006" s="0" t="str">
        <f aca="false">VLOOKUP($D3006,metadata!$B$2:$S$500,3,0)</f>
        <v>EFFECT OF PHOTOPERIOD AND TEMPERATURE ON THE LIFE-CYCLE OF DIFFERENT POPULATIONS OF THE PEACOCK BUTTERFLY INACHIS-IO</v>
      </c>
      <c r="G3006" s="0" t="str">
        <f aca="false">VLOOKUP($D3006,metadata!$B$2:$S$500,4,0)</f>
        <v>10.1111/j.1570-7458.1986.tb00534.x</v>
      </c>
      <c r="H3006" s="0" t="str">
        <f aca="false">VLOOKUP($D3006,metadata!$B$2:$S$500,5,0)</f>
        <v>y</v>
      </c>
      <c r="I3006" s="0" t="str">
        <f aca="false">VLOOKUP($D3006,metadata!$B$2:$S$500,6,0)</f>
        <v>a</v>
      </c>
      <c r="J3006" s="0" t="str">
        <f aca="false">VLOOKUP($D3006,metadata!$B$2:$S$500,7,0)</f>
        <v>i</v>
      </c>
      <c r="K3006" s="0" t="n">
        <f aca="false">VLOOKUP($D3006,metadata!$B$2:$S$500,8,0)</f>
        <v>3</v>
      </c>
      <c r="L3006" s="0" t="n">
        <f aca="false">VLOOKUP($D3006,metadata!$B$2:$S$500,9,0)</f>
        <v>9</v>
      </c>
      <c r="M3006" s="0" t="str">
        <f aca="false">VLOOKUP($D3006,metadata!$B$2:$S$500,10,0)</f>
        <v/>
      </c>
      <c r="N3006" s="0" t="str">
        <f aca="false">VLOOKUP($D3006,metadata!$B$2:$S$500,11,0)</f>
        <v>Inachis io</v>
      </c>
      <c r="O3006" s="0" t="str">
        <f aca="false">VLOOKUP($D3006,metadata!$B$2:$S$500,12,0)</f>
        <v>lepidoptera</v>
      </c>
      <c r="P3006" s="0" t="str">
        <f aca="false">VLOOKUP($D3006,metadata!$B$2:$S$500,13,0)</f>
        <v>oxford</v>
      </c>
      <c r="Q3006" s="0" t="n">
        <f aca="false">VLOOKUP($D3006,metadata!$B$2:$S$500,14,0)</f>
        <v>51.752</v>
      </c>
      <c r="R3006" s="0" t="n">
        <f aca="false">VLOOKUP($D3006,metadata!$B$2:$S$500,15,0)</f>
        <v>-1.2578</v>
      </c>
      <c r="S3006" s="0" t="str">
        <f aca="false">VLOOKUP($D3006,metadata!$B$2:$S$500,16,0)</f>
        <v/>
      </c>
      <c r="T3006" s="0" t="str">
        <f aca="false">VLOOKUP($D3006,metadata!$B$2:$S$500,17,0)</f>
        <v/>
      </c>
      <c r="U3006" s="0" t="str">
        <f aca="false">VLOOKUP($D3006,metadata!$B$2:$S$500,18,0)</f>
        <v/>
      </c>
      <c r="V3006" s="0" t="n">
        <f aca="false">VLOOKUP($D3006,metadata!$B$2:$Z$500,19,0)</f>
        <v>94</v>
      </c>
      <c r="W3006" s="0" t="str">
        <f aca="false">VLOOKUP($D3006,metadata!$B$2:$Z$500,20,0)</f>
        <v>global average</v>
      </c>
      <c r="X3006" s="0" t="str">
        <f aca="false">VLOOKUP($D3006,metadata!$B$2:$Z$500,21,0)</f>
        <v/>
      </c>
      <c r="Y3006" s="0" t="n">
        <f aca="false">VLOOKUP($D3006,metadata!$B$2:$Z$500,22,0)</f>
        <v>66</v>
      </c>
      <c r="Z3006" s="0" t="str">
        <f aca="false">VLOOKUP($D3006,metadata!$B$2:$Z$500,23,0)</f>
        <v/>
      </c>
      <c r="AA3006" s="0" t="str">
        <f aca="false">VLOOKUP($D3006,metadata!$B$2:$Z$500,24,0)</f>
        <v/>
      </c>
      <c r="AB3006" s="0" t="str">
        <f aca="false">VLOOKUP($D3006,metadata!$B$2:$Z$500,25,0)</f>
        <v/>
      </c>
      <c r="AC3006" s="0" t="n">
        <v>18.001827415482</v>
      </c>
      <c r="AD3006" s="0" t="n">
        <v>97.8892642881933</v>
      </c>
      <c r="AF3006" s="0" t="n">
        <f aca="false">IF(AE3006="",V3006,AE3006)</f>
        <v>94</v>
      </c>
      <c r="AG3006" s="0" t="n">
        <v>18</v>
      </c>
      <c r="AH3006" s="0" t="n">
        <v>1986</v>
      </c>
      <c r="AI3006" s="0" t="s">
        <v>37</v>
      </c>
      <c r="AJ3006" s="0" t="s">
        <v>37</v>
      </c>
    </row>
    <row r="3007" customFormat="false" ht="13.8" hidden="true" customHeight="false" outlineLevel="0" collapsed="false">
      <c r="C3007" s="0" t="n">
        <v>3017</v>
      </c>
      <c r="D3007" s="3" t="str">
        <f aca="false">VLOOKUP(C3007,$A$1:$B$500,2)</f>
        <v>66-oxford</v>
      </c>
      <c r="E3007" s="0" t="str">
        <f aca="false">VLOOKUP($D3007,metadata!$B$2:$S$500,2,0)</f>
        <v>PULLIN, AS</v>
      </c>
      <c r="F3007" s="0" t="str">
        <f aca="false">VLOOKUP($D3007,metadata!$B$2:$S$500,3,0)</f>
        <v>EFFECT OF PHOTOPERIOD AND TEMPERATURE ON THE LIFE-CYCLE OF DIFFERENT POPULATIONS OF THE PEACOCK BUTTERFLY INACHIS-IO</v>
      </c>
      <c r="G3007" s="0" t="str">
        <f aca="false">VLOOKUP($D3007,metadata!$B$2:$S$500,4,0)</f>
        <v>10.1111/j.1570-7458.1986.tb00534.x</v>
      </c>
      <c r="H3007" s="0" t="str">
        <f aca="false">VLOOKUP($D3007,metadata!$B$2:$S$500,5,0)</f>
        <v>y</v>
      </c>
      <c r="I3007" s="0" t="str">
        <f aca="false">VLOOKUP($D3007,metadata!$B$2:$S$500,6,0)</f>
        <v>a</v>
      </c>
      <c r="J3007" s="0" t="str">
        <f aca="false">VLOOKUP($D3007,metadata!$B$2:$S$500,7,0)</f>
        <v>i</v>
      </c>
      <c r="K3007" s="0" t="n">
        <f aca="false">VLOOKUP($D3007,metadata!$B$2:$S$500,8,0)</f>
        <v>3</v>
      </c>
      <c r="L3007" s="0" t="n">
        <f aca="false">VLOOKUP($D3007,metadata!$B$2:$S$500,9,0)</f>
        <v>9</v>
      </c>
      <c r="M3007" s="0" t="str">
        <f aca="false">VLOOKUP($D3007,metadata!$B$2:$S$500,10,0)</f>
        <v/>
      </c>
      <c r="N3007" s="0" t="str">
        <f aca="false">VLOOKUP($D3007,metadata!$B$2:$S$500,11,0)</f>
        <v>Inachis io</v>
      </c>
      <c r="O3007" s="0" t="str">
        <f aca="false">VLOOKUP($D3007,metadata!$B$2:$S$500,12,0)</f>
        <v>lepidoptera</v>
      </c>
      <c r="P3007" s="0" t="str">
        <f aca="false">VLOOKUP($D3007,metadata!$B$2:$S$500,13,0)</f>
        <v>oxford</v>
      </c>
      <c r="Q3007" s="0" t="n">
        <f aca="false">VLOOKUP($D3007,metadata!$B$2:$S$500,14,0)</f>
        <v>51.752</v>
      </c>
      <c r="R3007" s="0" t="n">
        <f aca="false">VLOOKUP($D3007,metadata!$B$2:$S$500,15,0)</f>
        <v>-1.2578</v>
      </c>
      <c r="S3007" s="0" t="str">
        <f aca="false">VLOOKUP($D3007,metadata!$B$2:$S$500,16,0)</f>
        <v/>
      </c>
      <c r="T3007" s="0" t="str">
        <f aca="false">VLOOKUP($D3007,metadata!$B$2:$S$500,17,0)</f>
        <v/>
      </c>
      <c r="U3007" s="0" t="str">
        <f aca="false">VLOOKUP($D3007,metadata!$B$2:$S$500,18,0)</f>
        <v/>
      </c>
      <c r="V3007" s="0" t="n">
        <f aca="false">VLOOKUP($D3007,metadata!$B$2:$Z$500,19,0)</f>
        <v>94</v>
      </c>
      <c r="W3007" s="0" t="str">
        <f aca="false">VLOOKUP($D3007,metadata!$B$2:$Z$500,20,0)</f>
        <v>global average</v>
      </c>
      <c r="X3007" s="0" t="str">
        <f aca="false">VLOOKUP($D3007,metadata!$B$2:$Z$500,21,0)</f>
        <v/>
      </c>
      <c r="Y3007" s="0" t="n">
        <f aca="false">VLOOKUP($D3007,metadata!$B$2:$Z$500,22,0)</f>
        <v>66</v>
      </c>
      <c r="Z3007" s="0" t="str">
        <f aca="false">VLOOKUP($D3007,metadata!$B$2:$Z$500,23,0)</f>
        <v/>
      </c>
      <c r="AA3007" s="0" t="str">
        <f aca="false">VLOOKUP($D3007,metadata!$B$2:$Z$500,24,0)</f>
        <v/>
      </c>
      <c r="AB3007" s="0" t="str">
        <f aca="false">VLOOKUP($D3007,metadata!$B$2:$Z$500,25,0)</f>
        <v/>
      </c>
      <c r="AC3007" s="0" t="n">
        <v>18.4962684364737</v>
      </c>
      <c r="AD3007" s="0" t="n">
        <v>72.3696667917997</v>
      </c>
      <c r="AF3007" s="0" t="n">
        <f aca="false">IF(AE3007="",V3007,AE3007)</f>
        <v>94</v>
      </c>
      <c r="AG3007" s="0" t="n">
        <v>18.5</v>
      </c>
      <c r="AH3007" s="0" t="n">
        <v>1986</v>
      </c>
      <c r="AI3007" s="0" t="s">
        <v>37</v>
      </c>
      <c r="AJ3007" s="0" t="s">
        <v>37</v>
      </c>
    </row>
    <row r="3008" customFormat="false" ht="13.8" hidden="true" customHeight="false" outlineLevel="0" collapsed="false">
      <c r="C3008" s="0" t="n">
        <v>3018</v>
      </c>
      <c r="D3008" s="3" t="str">
        <f aca="false">VLOOKUP(C3008,$A$1:$B$500,2)</f>
        <v>66-oxford</v>
      </c>
      <c r="E3008" s="0" t="str">
        <f aca="false">VLOOKUP($D3008,metadata!$B$2:$S$500,2,0)</f>
        <v>PULLIN, AS</v>
      </c>
      <c r="F3008" s="0" t="str">
        <f aca="false">VLOOKUP($D3008,metadata!$B$2:$S$500,3,0)</f>
        <v>EFFECT OF PHOTOPERIOD AND TEMPERATURE ON THE LIFE-CYCLE OF DIFFERENT POPULATIONS OF THE PEACOCK BUTTERFLY INACHIS-IO</v>
      </c>
      <c r="G3008" s="0" t="str">
        <f aca="false">VLOOKUP($D3008,metadata!$B$2:$S$500,4,0)</f>
        <v>10.1111/j.1570-7458.1986.tb00534.x</v>
      </c>
      <c r="H3008" s="0" t="str">
        <f aca="false">VLOOKUP($D3008,metadata!$B$2:$S$500,5,0)</f>
        <v>y</v>
      </c>
      <c r="I3008" s="0" t="str">
        <f aca="false">VLOOKUP($D3008,metadata!$B$2:$S$500,6,0)</f>
        <v>a</v>
      </c>
      <c r="J3008" s="0" t="str">
        <f aca="false">VLOOKUP($D3008,metadata!$B$2:$S$500,7,0)</f>
        <v>i</v>
      </c>
      <c r="K3008" s="0" t="n">
        <f aca="false">VLOOKUP($D3008,metadata!$B$2:$S$500,8,0)</f>
        <v>3</v>
      </c>
      <c r="L3008" s="0" t="n">
        <f aca="false">VLOOKUP($D3008,metadata!$B$2:$S$500,9,0)</f>
        <v>9</v>
      </c>
      <c r="M3008" s="0" t="str">
        <f aca="false">VLOOKUP($D3008,metadata!$B$2:$S$500,10,0)</f>
        <v/>
      </c>
      <c r="N3008" s="0" t="str">
        <f aca="false">VLOOKUP($D3008,metadata!$B$2:$S$500,11,0)</f>
        <v>Inachis io</v>
      </c>
      <c r="O3008" s="0" t="str">
        <f aca="false">VLOOKUP($D3008,metadata!$B$2:$S$500,12,0)</f>
        <v>lepidoptera</v>
      </c>
      <c r="P3008" s="0" t="str">
        <f aca="false">VLOOKUP($D3008,metadata!$B$2:$S$500,13,0)</f>
        <v>oxford</v>
      </c>
      <c r="Q3008" s="0" t="n">
        <f aca="false">VLOOKUP($D3008,metadata!$B$2:$S$500,14,0)</f>
        <v>51.752</v>
      </c>
      <c r="R3008" s="0" t="n">
        <f aca="false">VLOOKUP($D3008,metadata!$B$2:$S$500,15,0)</f>
        <v>-1.2578</v>
      </c>
      <c r="S3008" s="0" t="str">
        <f aca="false">VLOOKUP($D3008,metadata!$B$2:$S$500,16,0)</f>
        <v/>
      </c>
      <c r="T3008" s="0" t="str">
        <f aca="false">VLOOKUP($D3008,metadata!$B$2:$S$500,17,0)</f>
        <v/>
      </c>
      <c r="U3008" s="0" t="str">
        <f aca="false">VLOOKUP($D3008,metadata!$B$2:$S$500,18,0)</f>
        <v/>
      </c>
      <c r="V3008" s="0" t="n">
        <f aca="false">VLOOKUP($D3008,metadata!$B$2:$Z$500,19,0)</f>
        <v>94</v>
      </c>
      <c r="W3008" s="0" t="str">
        <f aca="false">VLOOKUP($D3008,metadata!$B$2:$Z$500,20,0)</f>
        <v>global average</v>
      </c>
      <c r="X3008" s="0" t="str">
        <f aca="false">VLOOKUP($D3008,metadata!$B$2:$Z$500,21,0)</f>
        <v/>
      </c>
      <c r="Y3008" s="0" t="n">
        <f aca="false">VLOOKUP($D3008,metadata!$B$2:$Z$500,22,0)</f>
        <v>66</v>
      </c>
      <c r="Z3008" s="0" t="str">
        <f aca="false">VLOOKUP($D3008,metadata!$B$2:$Z$500,23,0)</f>
        <v/>
      </c>
      <c r="AA3008" s="0" t="str">
        <f aca="false">VLOOKUP($D3008,metadata!$B$2:$Z$500,24,0)</f>
        <v/>
      </c>
      <c r="AB3008" s="0" t="str">
        <f aca="false">VLOOKUP($D3008,metadata!$B$2:$Z$500,25,0)</f>
        <v/>
      </c>
      <c r="AC3008" s="0" t="n">
        <v>18.9772989665894</v>
      </c>
      <c r="AD3008" s="0" t="n">
        <v>24.4880757598294</v>
      </c>
      <c r="AF3008" s="0" t="n">
        <f aca="false">IF(AE3008="",V3008,AE3008)</f>
        <v>94</v>
      </c>
      <c r="AG3008" s="0" t="n">
        <v>19</v>
      </c>
      <c r="AH3008" s="0" t="n">
        <v>1986</v>
      </c>
      <c r="AI3008" s="0" t="s">
        <v>37</v>
      </c>
      <c r="AJ3008" s="0" t="s">
        <v>37</v>
      </c>
    </row>
    <row r="3009" customFormat="false" ht="13.8" hidden="true" customHeight="false" outlineLevel="0" collapsed="false">
      <c r="C3009" s="0" t="n">
        <v>3019</v>
      </c>
      <c r="D3009" s="3" t="str">
        <f aca="false">VLOOKUP(C3009,$A$1:$B$500,2)</f>
        <v>66-oxford</v>
      </c>
      <c r="E3009" s="0" t="str">
        <f aca="false">VLOOKUP($D3009,metadata!$B$2:$S$500,2,0)</f>
        <v>PULLIN, AS</v>
      </c>
      <c r="F3009" s="0" t="str">
        <f aca="false">VLOOKUP($D3009,metadata!$B$2:$S$500,3,0)</f>
        <v>EFFECT OF PHOTOPERIOD AND TEMPERATURE ON THE LIFE-CYCLE OF DIFFERENT POPULATIONS OF THE PEACOCK BUTTERFLY INACHIS-IO</v>
      </c>
      <c r="G3009" s="0" t="str">
        <f aca="false">VLOOKUP($D3009,metadata!$B$2:$S$500,4,0)</f>
        <v>10.1111/j.1570-7458.1986.tb00534.x</v>
      </c>
      <c r="H3009" s="0" t="str">
        <f aca="false">VLOOKUP($D3009,metadata!$B$2:$S$500,5,0)</f>
        <v>y</v>
      </c>
      <c r="I3009" s="0" t="str">
        <f aca="false">VLOOKUP($D3009,metadata!$B$2:$S$500,6,0)</f>
        <v>a</v>
      </c>
      <c r="J3009" s="0" t="str">
        <f aca="false">VLOOKUP($D3009,metadata!$B$2:$S$500,7,0)</f>
        <v>i</v>
      </c>
      <c r="K3009" s="0" t="n">
        <f aca="false">VLOOKUP($D3009,metadata!$B$2:$S$500,8,0)</f>
        <v>3</v>
      </c>
      <c r="L3009" s="0" t="n">
        <f aca="false">VLOOKUP($D3009,metadata!$B$2:$S$500,9,0)</f>
        <v>9</v>
      </c>
      <c r="M3009" s="0" t="str">
        <f aca="false">VLOOKUP($D3009,metadata!$B$2:$S$500,10,0)</f>
        <v/>
      </c>
      <c r="N3009" s="0" t="str">
        <f aca="false">VLOOKUP($D3009,metadata!$B$2:$S$500,11,0)</f>
        <v>Inachis io</v>
      </c>
      <c r="O3009" s="0" t="str">
        <f aca="false">VLOOKUP($D3009,metadata!$B$2:$S$500,12,0)</f>
        <v>lepidoptera</v>
      </c>
      <c r="P3009" s="0" t="str">
        <f aca="false">VLOOKUP($D3009,metadata!$B$2:$S$500,13,0)</f>
        <v>oxford</v>
      </c>
      <c r="Q3009" s="0" t="n">
        <f aca="false">VLOOKUP($D3009,metadata!$B$2:$S$500,14,0)</f>
        <v>51.752</v>
      </c>
      <c r="R3009" s="0" t="n">
        <f aca="false">VLOOKUP($D3009,metadata!$B$2:$S$500,15,0)</f>
        <v>-1.2578</v>
      </c>
      <c r="S3009" s="0" t="str">
        <f aca="false">VLOOKUP($D3009,metadata!$B$2:$S$500,16,0)</f>
        <v/>
      </c>
      <c r="T3009" s="0" t="str">
        <f aca="false">VLOOKUP($D3009,metadata!$B$2:$S$500,17,0)</f>
        <v/>
      </c>
      <c r="U3009" s="0" t="str">
        <f aca="false">VLOOKUP($D3009,metadata!$B$2:$S$500,18,0)</f>
        <v/>
      </c>
      <c r="V3009" s="0" t="n">
        <f aca="false">VLOOKUP($D3009,metadata!$B$2:$Z$500,19,0)</f>
        <v>94</v>
      </c>
      <c r="W3009" s="0" t="str">
        <f aca="false">VLOOKUP($D3009,metadata!$B$2:$Z$500,20,0)</f>
        <v>global average</v>
      </c>
      <c r="X3009" s="0" t="str">
        <f aca="false">VLOOKUP($D3009,metadata!$B$2:$Z$500,21,0)</f>
        <v/>
      </c>
      <c r="Y3009" s="0" t="n">
        <f aca="false">VLOOKUP($D3009,metadata!$B$2:$Z$500,22,0)</f>
        <v>66</v>
      </c>
      <c r="Z3009" s="0" t="str">
        <f aca="false">VLOOKUP($D3009,metadata!$B$2:$Z$500,23,0)</f>
        <v/>
      </c>
      <c r="AA3009" s="0" t="str">
        <f aca="false">VLOOKUP($D3009,metadata!$B$2:$Z$500,24,0)</f>
        <v/>
      </c>
      <c r="AB3009" s="0" t="str">
        <f aca="false">VLOOKUP($D3009,metadata!$B$2:$Z$500,25,0)</f>
        <v/>
      </c>
      <c r="AC3009" s="0" t="n">
        <v>22.9658339412913</v>
      </c>
      <c r="AD3009" s="0" t="n">
        <v>25.3701460751884</v>
      </c>
      <c r="AF3009" s="0" t="n">
        <f aca="false">IF(AE3009="",V3009,AE3009)</f>
        <v>94</v>
      </c>
      <c r="AG3009" s="0" t="n">
        <v>23</v>
      </c>
      <c r="AH3009" s="0" t="n">
        <v>1986</v>
      </c>
      <c r="AI3009" s="0" t="s">
        <v>37</v>
      </c>
      <c r="AJ3009" s="0" t="s">
        <v>37</v>
      </c>
    </row>
    <row r="3010" customFormat="false" ht="13.8" hidden="true" customHeight="false" outlineLevel="0" collapsed="false">
      <c r="C3010" s="0" t="n">
        <v>3020</v>
      </c>
      <c r="D3010" s="3" t="str">
        <f aca="false">VLOOKUP(C3010,$A$1:$B$500,2)</f>
        <v>66-southampton</v>
      </c>
      <c r="E3010" s="0" t="str">
        <f aca="false">VLOOKUP($D3010,metadata!$B$2:$S$500,2,0)</f>
        <v>PULLIN, AS</v>
      </c>
      <c r="F3010" s="0" t="str">
        <f aca="false">VLOOKUP($D3010,metadata!$B$2:$S$500,3,0)</f>
        <v>EFFECT OF PHOTOPERIOD AND TEMPERATURE ON THE LIFE-CYCLE OF DIFFERENT POPULATIONS OF THE PEACOCK BUTTERFLY INACHIS-IO</v>
      </c>
      <c r="G3010" s="0" t="str">
        <f aca="false">VLOOKUP($D3010,metadata!$B$2:$S$500,4,0)</f>
        <v>10.1111/j.1570-7458.1986.tb00534.x</v>
      </c>
      <c r="H3010" s="0" t="str">
        <f aca="false">VLOOKUP($D3010,metadata!$B$2:$S$500,5,0)</f>
        <v>y</v>
      </c>
      <c r="I3010" s="0" t="str">
        <f aca="false">VLOOKUP($D3010,metadata!$B$2:$S$500,6,0)</f>
        <v>a</v>
      </c>
      <c r="J3010" s="0" t="str">
        <f aca="false">VLOOKUP($D3010,metadata!$B$2:$S$500,7,0)</f>
        <v>i</v>
      </c>
      <c r="K3010" s="0" t="n">
        <f aca="false">VLOOKUP($D3010,metadata!$B$2:$S$500,8,0)</f>
        <v>3</v>
      </c>
      <c r="L3010" s="0" t="n">
        <f aca="false">VLOOKUP($D3010,metadata!$B$2:$S$500,9,0)</f>
        <v>9</v>
      </c>
      <c r="M3010" s="0" t="str">
        <f aca="false">VLOOKUP($D3010,metadata!$B$2:$S$500,10,0)</f>
        <v/>
      </c>
      <c r="N3010" s="0" t="str">
        <f aca="false">VLOOKUP($D3010,metadata!$B$2:$S$500,11,0)</f>
        <v>Inachis io</v>
      </c>
      <c r="O3010" s="0" t="str">
        <f aca="false">VLOOKUP($D3010,metadata!$B$2:$S$500,12,0)</f>
        <v>lepidoptera</v>
      </c>
      <c r="P3010" s="0" t="str">
        <f aca="false">VLOOKUP($D3010,metadata!$B$2:$S$500,13,0)</f>
        <v>southampton</v>
      </c>
      <c r="Q3010" s="0" t="n">
        <f aca="false">VLOOKUP($D3010,metadata!$B$2:$S$500,14,0)</f>
        <v>50.9069</v>
      </c>
      <c r="R3010" s="0" t="n">
        <f aca="false">VLOOKUP($D3010,metadata!$B$2:$S$500,15,0)</f>
        <v>-1.4047</v>
      </c>
      <c r="S3010" s="0" t="str">
        <f aca="false">VLOOKUP($D3010,metadata!$B$2:$S$500,16,0)</f>
        <v/>
      </c>
      <c r="T3010" s="0" t="str">
        <f aca="false">VLOOKUP($D3010,metadata!$B$2:$S$500,17,0)</f>
        <v/>
      </c>
      <c r="U3010" s="0" t="str">
        <f aca="false">VLOOKUP($D3010,metadata!$B$2:$S$500,18,0)</f>
        <v/>
      </c>
      <c r="V3010" s="0" t="n">
        <f aca="false">VLOOKUP($D3010,metadata!$B$2:$Z$500,19,0)</f>
        <v>94</v>
      </c>
      <c r="W3010" s="0" t="str">
        <f aca="false">VLOOKUP($D3010,metadata!$B$2:$Z$500,20,0)</f>
        <v>global average</v>
      </c>
      <c r="X3010" s="0" t="str">
        <f aca="false">VLOOKUP($D3010,metadata!$B$2:$Z$500,21,0)</f>
        <v/>
      </c>
      <c r="Y3010" s="0" t="n">
        <f aca="false">VLOOKUP($D3010,metadata!$B$2:$Z$500,22,0)</f>
        <v>66</v>
      </c>
      <c r="Z3010" s="0" t="str">
        <f aca="false">VLOOKUP($D3010,metadata!$B$2:$Z$500,23,0)</f>
        <v/>
      </c>
      <c r="AA3010" s="0" t="str">
        <f aca="false">VLOOKUP($D3010,metadata!$B$2:$Z$500,24,0)</f>
        <v/>
      </c>
      <c r="AB3010" s="0" t="str">
        <f aca="false">VLOOKUP($D3010,metadata!$B$2:$Z$500,25,0)</f>
        <v/>
      </c>
      <c r="AC3010" s="0" t="n">
        <v>12.0654186410545</v>
      </c>
      <c r="AD3010" s="0" t="n">
        <v>98.9276329303103</v>
      </c>
      <c r="AF3010" s="0" t="n">
        <f aca="false">IF(AE3010="",V3010,AE3010)</f>
        <v>94</v>
      </c>
      <c r="AG3010" s="0" t="n">
        <v>12</v>
      </c>
      <c r="AH3010" s="0" t="n">
        <v>1986</v>
      </c>
      <c r="AI3010" s="0" t="s">
        <v>37</v>
      </c>
      <c r="AJ3010" s="0" t="s">
        <v>37</v>
      </c>
    </row>
    <row r="3011" customFormat="false" ht="13.8" hidden="true" customHeight="false" outlineLevel="0" collapsed="false">
      <c r="C3011" s="0" t="n">
        <v>3021</v>
      </c>
      <c r="D3011" s="3" t="str">
        <f aca="false">VLOOKUP(C3011,$A$1:$B$500,2)</f>
        <v>66-southampton</v>
      </c>
      <c r="E3011" s="0" t="str">
        <f aca="false">VLOOKUP($D3011,metadata!$B$2:$S$500,2,0)</f>
        <v>PULLIN, AS</v>
      </c>
      <c r="F3011" s="0" t="str">
        <f aca="false">VLOOKUP($D3011,metadata!$B$2:$S$500,3,0)</f>
        <v>EFFECT OF PHOTOPERIOD AND TEMPERATURE ON THE LIFE-CYCLE OF DIFFERENT POPULATIONS OF THE PEACOCK BUTTERFLY INACHIS-IO</v>
      </c>
      <c r="G3011" s="0" t="str">
        <f aca="false">VLOOKUP($D3011,metadata!$B$2:$S$500,4,0)</f>
        <v>10.1111/j.1570-7458.1986.tb00534.x</v>
      </c>
      <c r="H3011" s="0" t="str">
        <f aca="false">VLOOKUP($D3011,metadata!$B$2:$S$500,5,0)</f>
        <v>y</v>
      </c>
      <c r="I3011" s="0" t="str">
        <f aca="false">VLOOKUP($D3011,metadata!$B$2:$S$500,6,0)</f>
        <v>a</v>
      </c>
      <c r="J3011" s="0" t="str">
        <f aca="false">VLOOKUP($D3011,metadata!$B$2:$S$500,7,0)</f>
        <v>i</v>
      </c>
      <c r="K3011" s="0" t="n">
        <f aca="false">VLOOKUP($D3011,metadata!$B$2:$S$500,8,0)</f>
        <v>3</v>
      </c>
      <c r="L3011" s="0" t="n">
        <f aca="false">VLOOKUP($D3011,metadata!$B$2:$S$500,9,0)</f>
        <v>9</v>
      </c>
      <c r="M3011" s="0" t="str">
        <f aca="false">VLOOKUP($D3011,metadata!$B$2:$S$500,10,0)</f>
        <v/>
      </c>
      <c r="N3011" s="0" t="str">
        <f aca="false">VLOOKUP($D3011,metadata!$B$2:$S$500,11,0)</f>
        <v>Inachis io</v>
      </c>
      <c r="O3011" s="0" t="str">
        <f aca="false">VLOOKUP($D3011,metadata!$B$2:$S$500,12,0)</f>
        <v>lepidoptera</v>
      </c>
      <c r="P3011" s="0" t="str">
        <f aca="false">VLOOKUP($D3011,metadata!$B$2:$S$500,13,0)</f>
        <v>southampton</v>
      </c>
      <c r="Q3011" s="0" t="n">
        <f aca="false">VLOOKUP($D3011,metadata!$B$2:$S$500,14,0)</f>
        <v>50.9069</v>
      </c>
      <c r="R3011" s="0" t="n">
        <f aca="false">VLOOKUP($D3011,metadata!$B$2:$S$500,15,0)</f>
        <v>-1.4047</v>
      </c>
      <c r="S3011" s="0" t="str">
        <f aca="false">VLOOKUP($D3011,metadata!$B$2:$S$500,16,0)</f>
        <v/>
      </c>
      <c r="T3011" s="0" t="str">
        <f aca="false">VLOOKUP($D3011,metadata!$B$2:$S$500,17,0)</f>
        <v/>
      </c>
      <c r="U3011" s="0" t="str">
        <f aca="false">VLOOKUP($D3011,metadata!$B$2:$S$500,18,0)</f>
        <v/>
      </c>
      <c r="V3011" s="0" t="n">
        <f aca="false">VLOOKUP($D3011,metadata!$B$2:$Z$500,19,0)</f>
        <v>94</v>
      </c>
      <c r="W3011" s="0" t="str">
        <f aca="false">VLOOKUP($D3011,metadata!$B$2:$Z$500,20,0)</f>
        <v>global average</v>
      </c>
      <c r="X3011" s="0" t="str">
        <f aca="false">VLOOKUP($D3011,metadata!$B$2:$Z$500,21,0)</f>
        <v/>
      </c>
      <c r="Y3011" s="0" t="n">
        <f aca="false">VLOOKUP($D3011,metadata!$B$2:$Z$500,22,0)</f>
        <v>66</v>
      </c>
      <c r="Z3011" s="0" t="str">
        <f aca="false">VLOOKUP($D3011,metadata!$B$2:$Z$500,23,0)</f>
        <v/>
      </c>
      <c r="AA3011" s="0" t="str">
        <f aca="false">VLOOKUP($D3011,metadata!$B$2:$Z$500,24,0)</f>
        <v/>
      </c>
      <c r="AB3011" s="0" t="str">
        <f aca="false">VLOOKUP($D3011,metadata!$B$2:$Z$500,25,0)</f>
        <v/>
      </c>
      <c r="AC3011" s="0" t="n">
        <v>13.9851020779177</v>
      </c>
      <c r="AD3011" s="0" t="n">
        <v>99.9997638998085</v>
      </c>
      <c r="AF3011" s="0" t="n">
        <f aca="false">IF(AE3011="",V3011,AE3011)</f>
        <v>94</v>
      </c>
      <c r="AG3011" s="0" t="n">
        <v>14</v>
      </c>
      <c r="AH3011" s="0" t="n">
        <v>1986</v>
      </c>
      <c r="AI3011" s="0" t="s">
        <v>37</v>
      </c>
      <c r="AJ3011" s="0" t="s">
        <v>37</v>
      </c>
    </row>
    <row r="3012" customFormat="false" ht="13.8" hidden="true" customHeight="false" outlineLevel="0" collapsed="false">
      <c r="C3012" s="0" t="n">
        <v>3022</v>
      </c>
      <c r="D3012" s="3" t="str">
        <f aca="false">VLOOKUP(C3012,$A$1:$B$500,2)</f>
        <v>66-southampton</v>
      </c>
      <c r="E3012" s="0" t="str">
        <f aca="false">VLOOKUP($D3012,metadata!$B$2:$S$500,2,0)</f>
        <v>PULLIN, AS</v>
      </c>
      <c r="F3012" s="0" t="str">
        <f aca="false">VLOOKUP($D3012,metadata!$B$2:$S$500,3,0)</f>
        <v>EFFECT OF PHOTOPERIOD AND TEMPERATURE ON THE LIFE-CYCLE OF DIFFERENT POPULATIONS OF THE PEACOCK BUTTERFLY INACHIS-IO</v>
      </c>
      <c r="G3012" s="0" t="str">
        <f aca="false">VLOOKUP($D3012,metadata!$B$2:$S$500,4,0)</f>
        <v>10.1111/j.1570-7458.1986.tb00534.x</v>
      </c>
      <c r="H3012" s="0" t="str">
        <f aca="false">VLOOKUP($D3012,metadata!$B$2:$S$500,5,0)</f>
        <v>y</v>
      </c>
      <c r="I3012" s="0" t="str">
        <f aca="false">VLOOKUP($D3012,metadata!$B$2:$S$500,6,0)</f>
        <v>a</v>
      </c>
      <c r="J3012" s="0" t="str">
        <f aca="false">VLOOKUP($D3012,metadata!$B$2:$S$500,7,0)</f>
        <v>i</v>
      </c>
      <c r="K3012" s="0" t="n">
        <f aca="false">VLOOKUP($D3012,metadata!$B$2:$S$500,8,0)</f>
        <v>3</v>
      </c>
      <c r="L3012" s="0" t="n">
        <f aca="false">VLOOKUP($D3012,metadata!$B$2:$S$500,9,0)</f>
        <v>9</v>
      </c>
      <c r="M3012" s="0" t="str">
        <f aca="false">VLOOKUP($D3012,metadata!$B$2:$S$500,10,0)</f>
        <v/>
      </c>
      <c r="N3012" s="0" t="str">
        <f aca="false">VLOOKUP($D3012,metadata!$B$2:$S$500,11,0)</f>
        <v>Inachis io</v>
      </c>
      <c r="O3012" s="0" t="str">
        <f aca="false">VLOOKUP($D3012,metadata!$B$2:$S$500,12,0)</f>
        <v>lepidoptera</v>
      </c>
      <c r="P3012" s="0" t="str">
        <f aca="false">VLOOKUP($D3012,metadata!$B$2:$S$500,13,0)</f>
        <v>southampton</v>
      </c>
      <c r="Q3012" s="0" t="n">
        <f aca="false">VLOOKUP($D3012,metadata!$B$2:$S$500,14,0)</f>
        <v>50.9069</v>
      </c>
      <c r="R3012" s="0" t="n">
        <f aca="false">VLOOKUP($D3012,metadata!$B$2:$S$500,15,0)</f>
        <v>-1.4047</v>
      </c>
      <c r="S3012" s="0" t="str">
        <f aca="false">VLOOKUP($D3012,metadata!$B$2:$S$500,16,0)</f>
        <v/>
      </c>
      <c r="T3012" s="0" t="str">
        <f aca="false">VLOOKUP($D3012,metadata!$B$2:$S$500,17,0)</f>
        <v/>
      </c>
      <c r="U3012" s="0" t="str">
        <f aca="false">VLOOKUP($D3012,metadata!$B$2:$S$500,18,0)</f>
        <v/>
      </c>
      <c r="V3012" s="0" t="n">
        <f aca="false">VLOOKUP($D3012,metadata!$B$2:$Z$500,19,0)</f>
        <v>94</v>
      </c>
      <c r="W3012" s="0" t="str">
        <f aca="false">VLOOKUP($D3012,metadata!$B$2:$Z$500,20,0)</f>
        <v>global average</v>
      </c>
      <c r="X3012" s="0" t="str">
        <f aca="false">VLOOKUP($D3012,metadata!$B$2:$Z$500,21,0)</f>
        <v/>
      </c>
      <c r="Y3012" s="0" t="n">
        <f aca="false">VLOOKUP($D3012,metadata!$B$2:$Z$500,22,0)</f>
        <v>66</v>
      </c>
      <c r="Z3012" s="0" t="str">
        <f aca="false">VLOOKUP($D3012,metadata!$B$2:$Z$500,23,0)</f>
        <v/>
      </c>
      <c r="AA3012" s="0" t="str">
        <f aca="false">VLOOKUP($D3012,metadata!$B$2:$Z$500,24,0)</f>
        <v/>
      </c>
      <c r="AB3012" s="0" t="str">
        <f aca="false">VLOOKUP($D3012,metadata!$B$2:$Z$500,25,0)</f>
        <v/>
      </c>
      <c r="AC3012" s="0" t="n">
        <v>15.0044882646399</v>
      </c>
      <c r="AD3012" s="0" t="n">
        <v>99.8262302590727</v>
      </c>
      <c r="AF3012" s="0" t="n">
        <f aca="false">IF(AE3012="",V3012,AE3012)</f>
        <v>94</v>
      </c>
      <c r="AG3012" s="0" t="n">
        <v>15</v>
      </c>
      <c r="AH3012" s="0" t="n">
        <v>1986</v>
      </c>
      <c r="AI3012" s="0" t="s">
        <v>37</v>
      </c>
      <c r="AJ3012" s="0" t="s">
        <v>37</v>
      </c>
    </row>
    <row r="3013" customFormat="false" ht="13.8" hidden="true" customHeight="false" outlineLevel="0" collapsed="false">
      <c r="C3013" s="0" t="n">
        <v>3023</v>
      </c>
      <c r="D3013" s="3" t="str">
        <f aca="false">VLOOKUP(C3013,$A$1:$B$500,2)</f>
        <v>66-southampton</v>
      </c>
      <c r="E3013" s="0" t="str">
        <f aca="false">VLOOKUP($D3013,metadata!$B$2:$S$500,2,0)</f>
        <v>PULLIN, AS</v>
      </c>
      <c r="F3013" s="0" t="str">
        <f aca="false">VLOOKUP($D3013,metadata!$B$2:$S$500,3,0)</f>
        <v>EFFECT OF PHOTOPERIOD AND TEMPERATURE ON THE LIFE-CYCLE OF DIFFERENT POPULATIONS OF THE PEACOCK BUTTERFLY INACHIS-IO</v>
      </c>
      <c r="G3013" s="0" t="str">
        <f aca="false">VLOOKUP($D3013,metadata!$B$2:$S$500,4,0)</f>
        <v>10.1111/j.1570-7458.1986.tb00534.x</v>
      </c>
      <c r="H3013" s="0" t="str">
        <f aca="false">VLOOKUP($D3013,metadata!$B$2:$S$500,5,0)</f>
        <v>y</v>
      </c>
      <c r="I3013" s="0" t="str">
        <f aca="false">VLOOKUP($D3013,metadata!$B$2:$S$500,6,0)</f>
        <v>a</v>
      </c>
      <c r="J3013" s="0" t="str">
        <f aca="false">VLOOKUP($D3013,metadata!$B$2:$S$500,7,0)</f>
        <v>i</v>
      </c>
      <c r="K3013" s="0" t="n">
        <f aca="false">VLOOKUP($D3013,metadata!$B$2:$S$500,8,0)</f>
        <v>3</v>
      </c>
      <c r="L3013" s="0" t="n">
        <f aca="false">VLOOKUP($D3013,metadata!$B$2:$S$500,9,0)</f>
        <v>9</v>
      </c>
      <c r="M3013" s="0" t="str">
        <f aca="false">VLOOKUP($D3013,metadata!$B$2:$S$500,10,0)</f>
        <v/>
      </c>
      <c r="N3013" s="0" t="str">
        <f aca="false">VLOOKUP($D3013,metadata!$B$2:$S$500,11,0)</f>
        <v>Inachis io</v>
      </c>
      <c r="O3013" s="0" t="str">
        <f aca="false">VLOOKUP($D3013,metadata!$B$2:$S$500,12,0)</f>
        <v>lepidoptera</v>
      </c>
      <c r="P3013" s="0" t="str">
        <f aca="false">VLOOKUP($D3013,metadata!$B$2:$S$500,13,0)</f>
        <v>southampton</v>
      </c>
      <c r="Q3013" s="0" t="n">
        <f aca="false">VLOOKUP($D3013,metadata!$B$2:$S$500,14,0)</f>
        <v>50.9069</v>
      </c>
      <c r="R3013" s="0" t="n">
        <f aca="false">VLOOKUP($D3013,metadata!$B$2:$S$500,15,0)</f>
        <v>-1.4047</v>
      </c>
      <c r="S3013" s="0" t="str">
        <f aca="false">VLOOKUP($D3013,metadata!$B$2:$S$500,16,0)</f>
        <v/>
      </c>
      <c r="T3013" s="0" t="str">
        <f aca="false">VLOOKUP($D3013,metadata!$B$2:$S$500,17,0)</f>
        <v/>
      </c>
      <c r="U3013" s="0" t="str">
        <f aca="false">VLOOKUP($D3013,metadata!$B$2:$S$500,18,0)</f>
        <v/>
      </c>
      <c r="V3013" s="0" t="n">
        <f aca="false">VLOOKUP($D3013,metadata!$B$2:$Z$500,19,0)</f>
        <v>94</v>
      </c>
      <c r="W3013" s="0" t="str">
        <f aca="false">VLOOKUP($D3013,metadata!$B$2:$Z$500,20,0)</f>
        <v>global average</v>
      </c>
      <c r="X3013" s="0" t="str">
        <f aca="false">VLOOKUP($D3013,metadata!$B$2:$Z$500,21,0)</f>
        <v/>
      </c>
      <c r="Y3013" s="0" t="n">
        <f aca="false">VLOOKUP($D3013,metadata!$B$2:$Z$500,22,0)</f>
        <v>66</v>
      </c>
      <c r="Z3013" s="0" t="str">
        <f aca="false">VLOOKUP($D3013,metadata!$B$2:$Z$500,23,0)</f>
        <v/>
      </c>
      <c r="AA3013" s="0" t="str">
        <f aca="false">VLOOKUP($D3013,metadata!$B$2:$Z$500,24,0)</f>
        <v/>
      </c>
      <c r="AB3013" s="0" t="str">
        <f aca="false">VLOOKUP($D3013,metadata!$B$2:$Z$500,25,0)</f>
        <v/>
      </c>
      <c r="AC3013" s="0" t="n">
        <v>15.9939841671211</v>
      </c>
      <c r="AD3013" s="0" t="n">
        <v>99.8106476464352</v>
      </c>
      <c r="AF3013" s="0" t="n">
        <f aca="false">IF(AE3013="",V3013,AE3013)</f>
        <v>94</v>
      </c>
      <c r="AG3013" s="0" t="n">
        <v>16</v>
      </c>
      <c r="AH3013" s="0" t="n">
        <v>1986</v>
      </c>
      <c r="AI3013" s="0" t="s">
        <v>37</v>
      </c>
      <c r="AJ3013" s="0" t="s">
        <v>37</v>
      </c>
    </row>
    <row r="3014" customFormat="false" ht="13.8" hidden="true" customHeight="false" outlineLevel="0" collapsed="false">
      <c r="C3014" s="0" t="n">
        <v>3024</v>
      </c>
      <c r="D3014" s="3" t="str">
        <f aca="false">VLOOKUP(C3014,$A$1:$B$500,2)</f>
        <v>66-southampton</v>
      </c>
      <c r="E3014" s="0" t="str">
        <f aca="false">VLOOKUP($D3014,metadata!$B$2:$S$500,2,0)</f>
        <v>PULLIN, AS</v>
      </c>
      <c r="F3014" s="0" t="str">
        <f aca="false">VLOOKUP($D3014,metadata!$B$2:$S$500,3,0)</f>
        <v>EFFECT OF PHOTOPERIOD AND TEMPERATURE ON THE LIFE-CYCLE OF DIFFERENT POPULATIONS OF THE PEACOCK BUTTERFLY INACHIS-IO</v>
      </c>
      <c r="G3014" s="0" t="str">
        <f aca="false">VLOOKUP($D3014,metadata!$B$2:$S$500,4,0)</f>
        <v>10.1111/j.1570-7458.1986.tb00534.x</v>
      </c>
      <c r="H3014" s="0" t="str">
        <f aca="false">VLOOKUP($D3014,metadata!$B$2:$S$500,5,0)</f>
        <v>y</v>
      </c>
      <c r="I3014" s="0" t="str">
        <f aca="false">VLOOKUP($D3014,metadata!$B$2:$S$500,6,0)</f>
        <v>a</v>
      </c>
      <c r="J3014" s="0" t="str">
        <f aca="false">VLOOKUP($D3014,metadata!$B$2:$S$500,7,0)</f>
        <v>i</v>
      </c>
      <c r="K3014" s="0" t="n">
        <f aca="false">VLOOKUP($D3014,metadata!$B$2:$S$500,8,0)</f>
        <v>3</v>
      </c>
      <c r="L3014" s="0" t="n">
        <f aca="false">VLOOKUP($D3014,metadata!$B$2:$S$500,9,0)</f>
        <v>9</v>
      </c>
      <c r="M3014" s="0" t="str">
        <f aca="false">VLOOKUP($D3014,metadata!$B$2:$S$500,10,0)</f>
        <v/>
      </c>
      <c r="N3014" s="0" t="str">
        <f aca="false">VLOOKUP($D3014,metadata!$B$2:$S$500,11,0)</f>
        <v>Inachis io</v>
      </c>
      <c r="O3014" s="0" t="str">
        <f aca="false">VLOOKUP($D3014,metadata!$B$2:$S$500,12,0)</f>
        <v>lepidoptera</v>
      </c>
      <c r="P3014" s="0" t="str">
        <f aca="false">VLOOKUP($D3014,metadata!$B$2:$S$500,13,0)</f>
        <v>southampton</v>
      </c>
      <c r="Q3014" s="0" t="n">
        <f aca="false">VLOOKUP($D3014,metadata!$B$2:$S$500,14,0)</f>
        <v>50.9069</v>
      </c>
      <c r="R3014" s="0" t="n">
        <f aca="false">VLOOKUP($D3014,metadata!$B$2:$S$500,15,0)</f>
        <v>-1.4047</v>
      </c>
      <c r="S3014" s="0" t="str">
        <f aca="false">VLOOKUP($D3014,metadata!$B$2:$S$500,16,0)</f>
        <v/>
      </c>
      <c r="T3014" s="0" t="str">
        <f aca="false">VLOOKUP($D3014,metadata!$B$2:$S$500,17,0)</f>
        <v/>
      </c>
      <c r="U3014" s="0" t="str">
        <f aca="false">VLOOKUP($D3014,metadata!$B$2:$S$500,18,0)</f>
        <v/>
      </c>
      <c r="V3014" s="0" t="n">
        <f aca="false">VLOOKUP($D3014,metadata!$B$2:$Z$500,19,0)</f>
        <v>94</v>
      </c>
      <c r="W3014" s="0" t="str">
        <f aca="false">VLOOKUP($D3014,metadata!$B$2:$Z$500,20,0)</f>
        <v>global average</v>
      </c>
      <c r="X3014" s="0" t="str">
        <f aca="false">VLOOKUP($D3014,metadata!$B$2:$Z$500,21,0)</f>
        <v/>
      </c>
      <c r="Y3014" s="0" t="n">
        <f aca="false">VLOOKUP($D3014,metadata!$B$2:$Z$500,22,0)</f>
        <v>66</v>
      </c>
      <c r="Z3014" s="0" t="str">
        <f aca="false">VLOOKUP($D3014,metadata!$B$2:$Z$500,23,0)</f>
        <v/>
      </c>
      <c r="AA3014" s="0" t="str">
        <f aca="false">VLOOKUP($D3014,metadata!$B$2:$Z$500,24,0)</f>
        <v/>
      </c>
      <c r="AB3014" s="0" t="str">
        <f aca="false">VLOOKUP($D3014,metadata!$B$2:$Z$500,25,0)</f>
        <v/>
      </c>
      <c r="AC3014" s="0" t="n">
        <v>17.0105371515456</v>
      </c>
      <c r="AD3014" s="0" t="n">
        <v>94.9127491742396</v>
      </c>
      <c r="AF3014" s="0" t="n">
        <f aca="false">IF(AE3014="",V3014,AE3014)</f>
        <v>94</v>
      </c>
      <c r="AG3014" s="0" t="n">
        <v>17</v>
      </c>
      <c r="AH3014" s="0" t="n">
        <v>1986</v>
      </c>
      <c r="AI3014" s="0" t="s">
        <v>37</v>
      </c>
      <c r="AJ3014" s="0" t="s">
        <v>37</v>
      </c>
    </row>
    <row r="3015" customFormat="false" ht="13.8" hidden="true" customHeight="false" outlineLevel="0" collapsed="false">
      <c r="C3015" s="0" t="n">
        <v>3025</v>
      </c>
      <c r="D3015" s="3" t="str">
        <f aca="false">VLOOKUP(C3015,$A$1:$B$500,2)</f>
        <v>66-southampton</v>
      </c>
      <c r="E3015" s="0" t="str">
        <f aca="false">VLOOKUP($D3015,metadata!$B$2:$S$500,2,0)</f>
        <v>PULLIN, AS</v>
      </c>
      <c r="F3015" s="0" t="str">
        <f aca="false">VLOOKUP($D3015,metadata!$B$2:$S$500,3,0)</f>
        <v>EFFECT OF PHOTOPERIOD AND TEMPERATURE ON THE LIFE-CYCLE OF DIFFERENT POPULATIONS OF THE PEACOCK BUTTERFLY INACHIS-IO</v>
      </c>
      <c r="G3015" s="0" t="str">
        <f aca="false">VLOOKUP($D3015,metadata!$B$2:$S$500,4,0)</f>
        <v>10.1111/j.1570-7458.1986.tb00534.x</v>
      </c>
      <c r="H3015" s="0" t="str">
        <f aca="false">VLOOKUP($D3015,metadata!$B$2:$S$500,5,0)</f>
        <v>y</v>
      </c>
      <c r="I3015" s="0" t="str">
        <f aca="false">VLOOKUP($D3015,metadata!$B$2:$S$500,6,0)</f>
        <v>a</v>
      </c>
      <c r="J3015" s="0" t="str">
        <f aca="false">VLOOKUP($D3015,metadata!$B$2:$S$500,7,0)</f>
        <v>i</v>
      </c>
      <c r="K3015" s="0" t="n">
        <f aca="false">VLOOKUP($D3015,metadata!$B$2:$S$500,8,0)</f>
        <v>3</v>
      </c>
      <c r="L3015" s="0" t="n">
        <f aca="false">VLOOKUP($D3015,metadata!$B$2:$S$500,9,0)</f>
        <v>9</v>
      </c>
      <c r="M3015" s="0" t="str">
        <f aca="false">VLOOKUP($D3015,metadata!$B$2:$S$500,10,0)</f>
        <v/>
      </c>
      <c r="N3015" s="0" t="str">
        <f aca="false">VLOOKUP($D3015,metadata!$B$2:$S$500,11,0)</f>
        <v>Inachis io</v>
      </c>
      <c r="O3015" s="0" t="str">
        <f aca="false">VLOOKUP($D3015,metadata!$B$2:$S$500,12,0)</f>
        <v>lepidoptera</v>
      </c>
      <c r="P3015" s="0" t="str">
        <f aca="false">VLOOKUP($D3015,metadata!$B$2:$S$500,13,0)</f>
        <v>southampton</v>
      </c>
      <c r="Q3015" s="0" t="n">
        <f aca="false">VLOOKUP($D3015,metadata!$B$2:$S$500,14,0)</f>
        <v>50.9069</v>
      </c>
      <c r="R3015" s="0" t="n">
        <f aca="false">VLOOKUP($D3015,metadata!$B$2:$S$500,15,0)</f>
        <v>-1.4047</v>
      </c>
      <c r="S3015" s="0" t="str">
        <f aca="false">VLOOKUP($D3015,metadata!$B$2:$S$500,16,0)</f>
        <v/>
      </c>
      <c r="T3015" s="0" t="str">
        <f aca="false">VLOOKUP($D3015,metadata!$B$2:$S$500,17,0)</f>
        <v/>
      </c>
      <c r="U3015" s="0" t="str">
        <f aca="false">VLOOKUP($D3015,metadata!$B$2:$S$500,18,0)</f>
        <v/>
      </c>
      <c r="V3015" s="0" t="n">
        <f aca="false">VLOOKUP($D3015,metadata!$B$2:$Z$500,19,0)</f>
        <v>94</v>
      </c>
      <c r="W3015" s="0" t="str">
        <f aca="false">VLOOKUP($D3015,metadata!$B$2:$Z$500,20,0)</f>
        <v>global average</v>
      </c>
      <c r="X3015" s="0" t="str">
        <f aca="false">VLOOKUP($D3015,metadata!$B$2:$Z$500,21,0)</f>
        <v/>
      </c>
      <c r="Y3015" s="0" t="n">
        <f aca="false">VLOOKUP($D3015,metadata!$B$2:$Z$500,22,0)</f>
        <v>66</v>
      </c>
      <c r="Z3015" s="0" t="str">
        <f aca="false">VLOOKUP($D3015,metadata!$B$2:$Z$500,23,0)</f>
        <v/>
      </c>
      <c r="AA3015" s="0" t="str">
        <f aca="false">VLOOKUP($D3015,metadata!$B$2:$Z$500,24,0)</f>
        <v/>
      </c>
      <c r="AB3015" s="0" t="str">
        <f aca="false">VLOOKUP($D3015,metadata!$B$2:$Z$500,25,0)</f>
        <v/>
      </c>
      <c r="AC3015" s="0" t="n">
        <v>18.0277984365445</v>
      </c>
      <c r="AD3015" s="0" t="n">
        <v>41.1959419099089</v>
      </c>
      <c r="AF3015" s="0" t="n">
        <f aca="false">IF(AE3015="",V3015,AE3015)</f>
        <v>94</v>
      </c>
      <c r="AG3015" s="0" t="n">
        <v>18</v>
      </c>
      <c r="AH3015" s="0" t="n">
        <v>1986</v>
      </c>
      <c r="AI3015" s="0" t="s">
        <v>37</v>
      </c>
      <c r="AJ3015" s="0" t="s">
        <v>37</v>
      </c>
    </row>
    <row r="3016" customFormat="false" ht="13.8" hidden="true" customHeight="false" outlineLevel="0" collapsed="false">
      <c r="C3016" s="0" t="n">
        <v>3026</v>
      </c>
      <c r="D3016" s="3" t="str">
        <f aca="false">VLOOKUP(C3016,$A$1:$B$500,2)</f>
        <v>66-southampton</v>
      </c>
      <c r="E3016" s="0" t="str">
        <f aca="false">VLOOKUP($D3016,metadata!$B$2:$S$500,2,0)</f>
        <v>PULLIN, AS</v>
      </c>
      <c r="F3016" s="0" t="str">
        <f aca="false">VLOOKUP($D3016,metadata!$B$2:$S$500,3,0)</f>
        <v>EFFECT OF PHOTOPERIOD AND TEMPERATURE ON THE LIFE-CYCLE OF DIFFERENT POPULATIONS OF THE PEACOCK BUTTERFLY INACHIS-IO</v>
      </c>
      <c r="G3016" s="0" t="str">
        <f aca="false">VLOOKUP($D3016,metadata!$B$2:$S$500,4,0)</f>
        <v>10.1111/j.1570-7458.1986.tb00534.x</v>
      </c>
      <c r="H3016" s="0" t="str">
        <f aca="false">VLOOKUP($D3016,metadata!$B$2:$S$500,5,0)</f>
        <v>y</v>
      </c>
      <c r="I3016" s="0" t="str">
        <f aca="false">VLOOKUP($D3016,metadata!$B$2:$S$500,6,0)</f>
        <v>a</v>
      </c>
      <c r="J3016" s="0" t="str">
        <f aca="false">VLOOKUP($D3016,metadata!$B$2:$S$500,7,0)</f>
        <v>i</v>
      </c>
      <c r="K3016" s="0" t="n">
        <f aca="false">VLOOKUP($D3016,metadata!$B$2:$S$500,8,0)</f>
        <v>3</v>
      </c>
      <c r="L3016" s="0" t="n">
        <f aca="false">VLOOKUP($D3016,metadata!$B$2:$S$500,9,0)</f>
        <v>9</v>
      </c>
      <c r="M3016" s="0" t="str">
        <f aca="false">VLOOKUP($D3016,metadata!$B$2:$S$500,10,0)</f>
        <v/>
      </c>
      <c r="N3016" s="0" t="str">
        <f aca="false">VLOOKUP($D3016,metadata!$B$2:$S$500,11,0)</f>
        <v>Inachis io</v>
      </c>
      <c r="O3016" s="0" t="str">
        <f aca="false">VLOOKUP($D3016,metadata!$B$2:$S$500,12,0)</f>
        <v>lepidoptera</v>
      </c>
      <c r="P3016" s="0" t="str">
        <f aca="false">VLOOKUP($D3016,metadata!$B$2:$S$500,13,0)</f>
        <v>southampton</v>
      </c>
      <c r="Q3016" s="0" t="n">
        <f aca="false">VLOOKUP($D3016,metadata!$B$2:$S$500,14,0)</f>
        <v>50.9069</v>
      </c>
      <c r="R3016" s="0" t="n">
        <f aca="false">VLOOKUP($D3016,metadata!$B$2:$S$500,15,0)</f>
        <v>-1.4047</v>
      </c>
      <c r="S3016" s="0" t="str">
        <f aca="false">VLOOKUP($D3016,metadata!$B$2:$S$500,16,0)</f>
        <v/>
      </c>
      <c r="T3016" s="0" t="str">
        <f aca="false">VLOOKUP($D3016,metadata!$B$2:$S$500,17,0)</f>
        <v/>
      </c>
      <c r="U3016" s="0" t="str">
        <f aca="false">VLOOKUP($D3016,metadata!$B$2:$S$500,18,0)</f>
        <v/>
      </c>
      <c r="V3016" s="0" t="n">
        <f aca="false">VLOOKUP($D3016,metadata!$B$2:$Z$500,19,0)</f>
        <v>94</v>
      </c>
      <c r="W3016" s="0" t="str">
        <f aca="false">VLOOKUP($D3016,metadata!$B$2:$Z$500,20,0)</f>
        <v>global average</v>
      </c>
      <c r="X3016" s="0" t="str">
        <f aca="false">VLOOKUP($D3016,metadata!$B$2:$Z$500,21,0)</f>
        <v/>
      </c>
      <c r="Y3016" s="0" t="n">
        <f aca="false">VLOOKUP($D3016,metadata!$B$2:$Z$500,22,0)</f>
        <v>66</v>
      </c>
      <c r="Z3016" s="0" t="str">
        <f aca="false">VLOOKUP($D3016,metadata!$B$2:$Z$500,23,0)</f>
        <v/>
      </c>
      <c r="AA3016" s="0" t="str">
        <f aca="false">VLOOKUP($D3016,metadata!$B$2:$Z$500,24,0)</f>
        <v/>
      </c>
      <c r="AB3016" s="0" t="str">
        <f aca="false">VLOOKUP($D3016,metadata!$B$2:$Z$500,25,0)</f>
        <v/>
      </c>
      <c r="AC3016" s="0" t="n">
        <v>18.47171401656</v>
      </c>
      <c r="AD3016" s="0" t="n">
        <v>31.4251715858141</v>
      </c>
      <c r="AF3016" s="0" t="n">
        <f aca="false">IF(AE3016="",V3016,AE3016)</f>
        <v>94</v>
      </c>
      <c r="AG3016" s="0" t="n">
        <v>18.5</v>
      </c>
      <c r="AH3016" s="0" t="n">
        <v>1986</v>
      </c>
      <c r="AI3016" s="0" t="s">
        <v>37</v>
      </c>
      <c r="AJ3016" s="0" t="s">
        <v>37</v>
      </c>
    </row>
    <row r="3017" customFormat="false" ht="13.8" hidden="true" customHeight="false" outlineLevel="0" collapsed="false">
      <c r="C3017" s="0" t="n">
        <v>3027</v>
      </c>
      <c r="D3017" s="3" t="str">
        <f aca="false">VLOOKUP(C3017,$A$1:$B$500,2)</f>
        <v>66-southampton</v>
      </c>
      <c r="E3017" s="0" t="str">
        <f aca="false">VLOOKUP($D3017,metadata!$B$2:$S$500,2,0)</f>
        <v>PULLIN, AS</v>
      </c>
      <c r="F3017" s="0" t="str">
        <f aca="false">VLOOKUP($D3017,metadata!$B$2:$S$500,3,0)</f>
        <v>EFFECT OF PHOTOPERIOD AND TEMPERATURE ON THE LIFE-CYCLE OF DIFFERENT POPULATIONS OF THE PEACOCK BUTTERFLY INACHIS-IO</v>
      </c>
      <c r="G3017" s="0" t="str">
        <f aca="false">VLOOKUP($D3017,metadata!$B$2:$S$500,4,0)</f>
        <v>10.1111/j.1570-7458.1986.tb00534.x</v>
      </c>
      <c r="H3017" s="0" t="str">
        <f aca="false">VLOOKUP($D3017,metadata!$B$2:$S$500,5,0)</f>
        <v>y</v>
      </c>
      <c r="I3017" s="0" t="str">
        <f aca="false">VLOOKUP($D3017,metadata!$B$2:$S$500,6,0)</f>
        <v>a</v>
      </c>
      <c r="J3017" s="0" t="str">
        <f aca="false">VLOOKUP($D3017,metadata!$B$2:$S$500,7,0)</f>
        <v>i</v>
      </c>
      <c r="K3017" s="0" t="n">
        <f aca="false">VLOOKUP($D3017,metadata!$B$2:$S$500,8,0)</f>
        <v>3</v>
      </c>
      <c r="L3017" s="0" t="n">
        <f aca="false">VLOOKUP($D3017,metadata!$B$2:$S$500,9,0)</f>
        <v>9</v>
      </c>
      <c r="M3017" s="0" t="str">
        <f aca="false">VLOOKUP($D3017,metadata!$B$2:$S$500,10,0)</f>
        <v/>
      </c>
      <c r="N3017" s="0" t="str">
        <f aca="false">VLOOKUP($D3017,metadata!$B$2:$S$500,11,0)</f>
        <v>Inachis io</v>
      </c>
      <c r="O3017" s="0" t="str">
        <f aca="false">VLOOKUP($D3017,metadata!$B$2:$S$500,12,0)</f>
        <v>lepidoptera</v>
      </c>
      <c r="P3017" s="0" t="str">
        <f aca="false">VLOOKUP($D3017,metadata!$B$2:$S$500,13,0)</f>
        <v>southampton</v>
      </c>
      <c r="Q3017" s="0" t="n">
        <f aca="false">VLOOKUP($D3017,metadata!$B$2:$S$500,14,0)</f>
        <v>50.9069</v>
      </c>
      <c r="R3017" s="0" t="n">
        <f aca="false">VLOOKUP($D3017,metadata!$B$2:$S$500,15,0)</f>
        <v>-1.4047</v>
      </c>
      <c r="S3017" s="0" t="str">
        <f aca="false">VLOOKUP($D3017,metadata!$B$2:$S$500,16,0)</f>
        <v/>
      </c>
      <c r="T3017" s="0" t="str">
        <f aca="false">VLOOKUP($D3017,metadata!$B$2:$S$500,17,0)</f>
        <v/>
      </c>
      <c r="U3017" s="0" t="str">
        <f aca="false">VLOOKUP($D3017,metadata!$B$2:$S$500,18,0)</f>
        <v/>
      </c>
      <c r="V3017" s="0" t="n">
        <f aca="false">VLOOKUP($D3017,metadata!$B$2:$Z$500,19,0)</f>
        <v>94</v>
      </c>
      <c r="W3017" s="0" t="str">
        <f aca="false">VLOOKUP($D3017,metadata!$B$2:$Z$500,20,0)</f>
        <v>global average</v>
      </c>
      <c r="X3017" s="0" t="str">
        <f aca="false">VLOOKUP($D3017,metadata!$B$2:$Z$500,21,0)</f>
        <v/>
      </c>
      <c r="Y3017" s="0" t="n">
        <f aca="false">VLOOKUP($D3017,metadata!$B$2:$Z$500,22,0)</f>
        <v>66</v>
      </c>
      <c r="Z3017" s="0" t="str">
        <f aca="false">VLOOKUP($D3017,metadata!$B$2:$Z$500,23,0)</f>
        <v/>
      </c>
      <c r="AA3017" s="0" t="str">
        <f aca="false">VLOOKUP($D3017,metadata!$B$2:$Z$500,24,0)</f>
        <v/>
      </c>
      <c r="AB3017" s="0" t="str">
        <f aca="false">VLOOKUP($D3017,metadata!$B$2:$Z$500,25,0)</f>
        <v/>
      </c>
      <c r="AC3017" s="0" t="n">
        <v>18.983154251338</v>
      </c>
      <c r="AD3017" s="0" t="n">
        <v>34.2517630781798</v>
      </c>
      <c r="AF3017" s="0" t="n">
        <f aca="false">IF(AE3017="",V3017,AE3017)</f>
        <v>94</v>
      </c>
      <c r="AG3017" s="0" t="n">
        <v>19</v>
      </c>
      <c r="AH3017" s="0" t="n">
        <v>1986</v>
      </c>
      <c r="AI3017" s="0" t="s">
        <v>37</v>
      </c>
      <c r="AJ3017" s="0" t="s">
        <v>37</v>
      </c>
    </row>
    <row r="3018" customFormat="false" ht="13.8" hidden="true" customHeight="false" outlineLevel="0" collapsed="false">
      <c r="C3018" s="0" t="n">
        <v>3028</v>
      </c>
      <c r="D3018" s="3" t="str">
        <f aca="false">VLOOKUP(C3018,$A$1:$B$500,2)</f>
        <v>66-southampton</v>
      </c>
      <c r="E3018" s="0" t="str">
        <f aca="false">VLOOKUP($D3018,metadata!$B$2:$S$500,2,0)</f>
        <v>PULLIN, AS</v>
      </c>
      <c r="F3018" s="0" t="str">
        <f aca="false">VLOOKUP($D3018,metadata!$B$2:$S$500,3,0)</f>
        <v>EFFECT OF PHOTOPERIOD AND TEMPERATURE ON THE LIFE-CYCLE OF DIFFERENT POPULATIONS OF THE PEACOCK BUTTERFLY INACHIS-IO</v>
      </c>
      <c r="G3018" s="0" t="str">
        <f aca="false">VLOOKUP($D3018,metadata!$B$2:$S$500,4,0)</f>
        <v>10.1111/j.1570-7458.1986.tb00534.x</v>
      </c>
      <c r="H3018" s="0" t="str">
        <f aca="false">VLOOKUP($D3018,metadata!$B$2:$S$500,5,0)</f>
        <v>y</v>
      </c>
      <c r="I3018" s="0" t="str">
        <f aca="false">VLOOKUP($D3018,metadata!$B$2:$S$500,6,0)</f>
        <v>a</v>
      </c>
      <c r="J3018" s="0" t="str">
        <f aca="false">VLOOKUP($D3018,metadata!$B$2:$S$500,7,0)</f>
        <v>i</v>
      </c>
      <c r="K3018" s="0" t="n">
        <f aca="false">VLOOKUP($D3018,metadata!$B$2:$S$500,8,0)</f>
        <v>3</v>
      </c>
      <c r="L3018" s="0" t="n">
        <f aca="false">VLOOKUP($D3018,metadata!$B$2:$S$500,9,0)</f>
        <v>9</v>
      </c>
      <c r="M3018" s="0" t="str">
        <f aca="false">VLOOKUP($D3018,metadata!$B$2:$S$500,10,0)</f>
        <v/>
      </c>
      <c r="N3018" s="0" t="str">
        <f aca="false">VLOOKUP($D3018,metadata!$B$2:$S$500,11,0)</f>
        <v>Inachis io</v>
      </c>
      <c r="O3018" s="0" t="str">
        <f aca="false">VLOOKUP($D3018,metadata!$B$2:$S$500,12,0)</f>
        <v>lepidoptera</v>
      </c>
      <c r="P3018" s="0" t="str">
        <f aca="false">VLOOKUP($D3018,metadata!$B$2:$S$500,13,0)</f>
        <v>southampton</v>
      </c>
      <c r="Q3018" s="0" t="n">
        <f aca="false">VLOOKUP($D3018,metadata!$B$2:$S$500,14,0)</f>
        <v>50.9069</v>
      </c>
      <c r="R3018" s="0" t="n">
        <f aca="false">VLOOKUP($D3018,metadata!$B$2:$S$500,15,0)</f>
        <v>-1.4047</v>
      </c>
      <c r="S3018" s="0" t="str">
        <f aca="false">VLOOKUP($D3018,metadata!$B$2:$S$500,16,0)</f>
        <v/>
      </c>
      <c r="T3018" s="0" t="str">
        <f aca="false">VLOOKUP($D3018,metadata!$B$2:$S$500,17,0)</f>
        <v/>
      </c>
      <c r="U3018" s="0" t="str">
        <f aca="false">VLOOKUP($D3018,metadata!$B$2:$S$500,18,0)</f>
        <v/>
      </c>
      <c r="V3018" s="0" t="n">
        <f aca="false">VLOOKUP($D3018,metadata!$B$2:$Z$500,19,0)</f>
        <v>94</v>
      </c>
      <c r="W3018" s="0" t="str">
        <f aca="false">VLOOKUP($D3018,metadata!$B$2:$Z$500,20,0)</f>
        <v>global average</v>
      </c>
      <c r="X3018" s="0" t="str">
        <f aca="false">VLOOKUP($D3018,metadata!$B$2:$Z$500,21,0)</f>
        <v/>
      </c>
      <c r="Y3018" s="0" t="n">
        <f aca="false">VLOOKUP($D3018,metadata!$B$2:$Z$500,22,0)</f>
        <v>66</v>
      </c>
      <c r="Z3018" s="0" t="str">
        <f aca="false">VLOOKUP($D3018,metadata!$B$2:$Z$500,23,0)</f>
        <v/>
      </c>
      <c r="AA3018" s="0" t="str">
        <f aca="false">VLOOKUP($D3018,metadata!$B$2:$Z$500,24,0)</f>
        <v/>
      </c>
      <c r="AB3018" s="0" t="str">
        <f aca="false">VLOOKUP($D3018,metadata!$B$2:$Z$500,25,0)</f>
        <v/>
      </c>
      <c r="AC3018" s="0" t="n">
        <v>22.9718781061931</v>
      </c>
      <c r="AD3018" s="0" t="n">
        <v>35.4487910489695</v>
      </c>
      <c r="AF3018" s="0" t="n">
        <f aca="false">IF(AE3018="",V3018,AE3018)</f>
        <v>94</v>
      </c>
      <c r="AG3018" s="0" t="n">
        <v>23</v>
      </c>
      <c r="AH3018" s="0" t="n">
        <v>1986</v>
      </c>
      <c r="AI3018" s="0" t="s">
        <v>37</v>
      </c>
      <c r="AJ3018" s="0" t="s">
        <v>37</v>
      </c>
    </row>
    <row r="3019" customFormat="false" ht="13.8" hidden="true" customHeight="false" outlineLevel="0" collapsed="false">
      <c r="C3019" s="0" t="n">
        <v>3029</v>
      </c>
      <c r="D3019" s="3" t="str">
        <f aca="false">VLOOKUP(C3019,$A$1:$B$500,2)</f>
        <v>66-obernai</v>
      </c>
      <c r="E3019" s="0" t="str">
        <f aca="false">VLOOKUP($D3019,metadata!$B$2:$S$500,2,0)</f>
        <v>PULLIN, AS</v>
      </c>
      <c r="F3019" s="0" t="str">
        <f aca="false">VLOOKUP($D3019,metadata!$B$2:$S$500,3,0)</f>
        <v>EFFECT OF PHOTOPERIOD AND TEMPERATURE ON THE LIFE-CYCLE OF DIFFERENT POPULATIONS OF THE PEACOCK BUTTERFLY INACHIS-IO</v>
      </c>
      <c r="G3019" s="0" t="str">
        <f aca="false">VLOOKUP($D3019,metadata!$B$2:$S$500,4,0)</f>
        <v>10.1111/j.1570-7458.1986.tb00534.x</v>
      </c>
      <c r="H3019" s="0" t="str">
        <f aca="false">VLOOKUP($D3019,metadata!$B$2:$S$500,5,0)</f>
        <v>y</v>
      </c>
      <c r="I3019" s="0" t="str">
        <f aca="false">VLOOKUP($D3019,metadata!$B$2:$S$500,6,0)</f>
        <v>a</v>
      </c>
      <c r="J3019" s="0" t="str">
        <f aca="false">VLOOKUP($D3019,metadata!$B$2:$S$500,7,0)</f>
        <v>i</v>
      </c>
      <c r="K3019" s="0" t="n">
        <f aca="false">VLOOKUP($D3019,metadata!$B$2:$S$500,8,0)</f>
        <v>3</v>
      </c>
      <c r="L3019" s="0" t="n">
        <f aca="false">VLOOKUP($D3019,metadata!$B$2:$S$500,9,0)</f>
        <v>9</v>
      </c>
      <c r="M3019" s="0" t="str">
        <f aca="false">VLOOKUP($D3019,metadata!$B$2:$S$500,10,0)</f>
        <v/>
      </c>
      <c r="N3019" s="0" t="str">
        <f aca="false">VLOOKUP($D3019,metadata!$B$2:$S$500,11,0)</f>
        <v>Inachis io</v>
      </c>
      <c r="O3019" s="0" t="str">
        <f aca="false">VLOOKUP($D3019,metadata!$B$2:$S$500,12,0)</f>
        <v>lepidoptera</v>
      </c>
      <c r="P3019" s="0" t="str">
        <f aca="false">VLOOKUP($D3019,metadata!$B$2:$S$500,13,0)</f>
        <v>obernai</v>
      </c>
      <c r="Q3019" s="0" t="n">
        <f aca="false">VLOOKUP($D3019,metadata!$B$2:$S$500,14,0)</f>
        <v>48.462222</v>
      </c>
      <c r="R3019" s="0" t="n">
        <f aca="false">VLOOKUP($D3019,metadata!$B$2:$S$500,15,0)</f>
        <v>7.481944</v>
      </c>
      <c r="S3019" s="0" t="str">
        <f aca="false">VLOOKUP($D3019,metadata!$B$2:$S$500,16,0)</f>
        <v/>
      </c>
      <c r="T3019" s="0" t="str">
        <f aca="false">VLOOKUP($D3019,metadata!$B$2:$S$500,17,0)</f>
        <v/>
      </c>
      <c r="U3019" s="0" t="str">
        <f aca="false">VLOOKUP($D3019,metadata!$B$2:$S$500,18,0)</f>
        <v/>
      </c>
      <c r="V3019" s="0" t="n">
        <f aca="false">VLOOKUP($D3019,metadata!$B$2:$Z$500,19,0)</f>
        <v>94</v>
      </c>
      <c r="W3019" s="0" t="str">
        <f aca="false">VLOOKUP($D3019,metadata!$B$2:$Z$500,20,0)</f>
        <v>global average</v>
      </c>
      <c r="X3019" s="0" t="str">
        <f aca="false">VLOOKUP($D3019,metadata!$B$2:$Z$500,21,0)</f>
        <v/>
      </c>
      <c r="Y3019" s="0" t="n">
        <f aca="false">VLOOKUP($D3019,metadata!$B$2:$Z$500,22,0)</f>
        <v>66</v>
      </c>
      <c r="Z3019" s="0" t="str">
        <f aca="false">VLOOKUP($D3019,metadata!$B$2:$Z$500,23,0)</f>
        <v/>
      </c>
      <c r="AA3019" s="0" t="str">
        <f aca="false">VLOOKUP($D3019,metadata!$B$2:$Z$500,24,0)</f>
        <v/>
      </c>
      <c r="AB3019" s="0" t="str">
        <f aca="false">VLOOKUP($D3019,metadata!$B$2:$Z$500,25,0)</f>
        <v/>
      </c>
      <c r="AC3019" s="0" t="n">
        <v>12.0061102729554</v>
      </c>
      <c r="AD3019" s="0" t="n">
        <v>100.030929125083</v>
      </c>
      <c r="AF3019" s="0" t="n">
        <f aca="false">IF(AE3019="",V3019,AE3019)</f>
        <v>94</v>
      </c>
      <c r="AG3019" s="0" t="n">
        <v>12</v>
      </c>
      <c r="AH3019" s="0" t="n">
        <v>1986</v>
      </c>
      <c r="AI3019" s="0" t="s">
        <v>37</v>
      </c>
      <c r="AJ3019" s="0" t="s">
        <v>37</v>
      </c>
    </row>
    <row r="3020" customFormat="false" ht="13.8" hidden="true" customHeight="false" outlineLevel="0" collapsed="false">
      <c r="C3020" s="0" t="n">
        <v>3030</v>
      </c>
      <c r="D3020" s="3" t="str">
        <f aca="false">VLOOKUP(C3020,$A$1:$B$500,2)</f>
        <v>66-obernai</v>
      </c>
      <c r="E3020" s="0" t="str">
        <f aca="false">VLOOKUP($D3020,metadata!$B$2:$S$500,2,0)</f>
        <v>PULLIN, AS</v>
      </c>
      <c r="F3020" s="0" t="str">
        <f aca="false">VLOOKUP($D3020,metadata!$B$2:$S$500,3,0)</f>
        <v>EFFECT OF PHOTOPERIOD AND TEMPERATURE ON THE LIFE-CYCLE OF DIFFERENT POPULATIONS OF THE PEACOCK BUTTERFLY INACHIS-IO</v>
      </c>
      <c r="G3020" s="0" t="str">
        <f aca="false">VLOOKUP($D3020,metadata!$B$2:$S$500,4,0)</f>
        <v>10.1111/j.1570-7458.1986.tb00534.x</v>
      </c>
      <c r="H3020" s="0" t="str">
        <f aca="false">VLOOKUP($D3020,metadata!$B$2:$S$500,5,0)</f>
        <v>y</v>
      </c>
      <c r="I3020" s="0" t="str">
        <f aca="false">VLOOKUP($D3020,metadata!$B$2:$S$500,6,0)</f>
        <v>a</v>
      </c>
      <c r="J3020" s="0" t="str">
        <f aca="false">VLOOKUP($D3020,metadata!$B$2:$S$500,7,0)</f>
        <v>i</v>
      </c>
      <c r="K3020" s="0" t="n">
        <f aca="false">VLOOKUP($D3020,metadata!$B$2:$S$500,8,0)</f>
        <v>3</v>
      </c>
      <c r="L3020" s="0" t="n">
        <f aca="false">VLOOKUP($D3020,metadata!$B$2:$S$500,9,0)</f>
        <v>9</v>
      </c>
      <c r="M3020" s="0" t="str">
        <f aca="false">VLOOKUP($D3020,metadata!$B$2:$S$500,10,0)</f>
        <v/>
      </c>
      <c r="N3020" s="0" t="str">
        <f aca="false">VLOOKUP($D3020,metadata!$B$2:$S$500,11,0)</f>
        <v>Inachis io</v>
      </c>
      <c r="O3020" s="0" t="str">
        <f aca="false">VLOOKUP($D3020,metadata!$B$2:$S$500,12,0)</f>
        <v>lepidoptera</v>
      </c>
      <c r="P3020" s="0" t="str">
        <f aca="false">VLOOKUP($D3020,metadata!$B$2:$S$500,13,0)</f>
        <v>obernai</v>
      </c>
      <c r="Q3020" s="0" t="n">
        <f aca="false">VLOOKUP($D3020,metadata!$B$2:$S$500,14,0)</f>
        <v>48.462222</v>
      </c>
      <c r="R3020" s="0" t="n">
        <f aca="false">VLOOKUP($D3020,metadata!$B$2:$S$500,15,0)</f>
        <v>7.481944</v>
      </c>
      <c r="S3020" s="0" t="str">
        <f aca="false">VLOOKUP($D3020,metadata!$B$2:$S$500,16,0)</f>
        <v/>
      </c>
      <c r="T3020" s="0" t="str">
        <f aca="false">VLOOKUP($D3020,metadata!$B$2:$S$500,17,0)</f>
        <v/>
      </c>
      <c r="U3020" s="0" t="str">
        <f aca="false">VLOOKUP($D3020,metadata!$B$2:$S$500,18,0)</f>
        <v/>
      </c>
      <c r="V3020" s="0" t="n">
        <f aca="false">VLOOKUP($D3020,metadata!$B$2:$Z$500,19,0)</f>
        <v>94</v>
      </c>
      <c r="W3020" s="0" t="str">
        <f aca="false">VLOOKUP($D3020,metadata!$B$2:$Z$500,20,0)</f>
        <v>global average</v>
      </c>
      <c r="X3020" s="0" t="str">
        <f aca="false">VLOOKUP($D3020,metadata!$B$2:$Z$500,21,0)</f>
        <v/>
      </c>
      <c r="Y3020" s="0" t="n">
        <f aca="false">VLOOKUP($D3020,metadata!$B$2:$Z$500,22,0)</f>
        <v>66</v>
      </c>
      <c r="Z3020" s="0" t="str">
        <f aca="false">VLOOKUP($D3020,metadata!$B$2:$Z$500,23,0)</f>
        <v/>
      </c>
      <c r="AA3020" s="0" t="str">
        <f aca="false">VLOOKUP($D3020,metadata!$B$2:$Z$500,24,0)</f>
        <v/>
      </c>
      <c r="AB3020" s="0" t="str">
        <f aca="false">VLOOKUP($D3020,metadata!$B$2:$Z$500,25,0)</f>
        <v/>
      </c>
      <c r="AC3020" s="0" t="n">
        <v>13.9851965179943</v>
      </c>
      <c r="AD3020" s="0" t="n">
        <v>100.157242727523</v>
      </c>
      <c r="AF3020" s="0" t="n">
        <f aca="false">IF(AE3020="",V3020,AE3020)</f>
        <v>94</v>
      </c>
      <c r="AG3020" s="0" t="n">
        <v>14</v>
      </c>
      <c r="AH3020" s="0" t="n">
        <v>1986</v>
      </c>
      <c r="AI3020" s="0" t="s">
        <v>37</v>
      </c>
      <c r="AJ3020" s="0" t="s">
        <v>37</v>
      </c>
    </row>
    <row r="3021" customFormat="false" ht="13.8" hidden="true" customHeight="false" outlineLevel="0" collapsed="false">
      <c r="C3021" s="0" t="n">
        <v>3031</v>
      </c>
      <c r="D3021" s="3" t="str">
        <f aca="false">VLOOKUP(C3021,$A$1:$B$500,2)</f>
        <v>66-obernai</v>
      </c>
      <c r="E3021" s="0" t="str">
        <f aca="false">VLOOKUP($D3021,metadata!$B$2:$S$500,2,0)</f>
        <v>PULLIN, AS</v>
      </c>
      <c r="F3021" s="0" t="str">
        <f aca="false">VLOOKUP($D3021,metadata!$B$2:$S$500,3,0)</f>
        <v>EFFECT OF PHOTOPERIOD AND TEMPERATURE ON THE LIFE-CYCLE OF DIFFERENT POPULATIONS OF THE PEACOCK BUTTERFLY INACHIS-IO</v>
      </c>
      <c r="G3021" s="0" t="str">
        <f aca="false">VLOOKUP($D3021,metadata!$B$2:$S$500,4,0)</f>
        <v>10.1111/j.1570-7458.1986.tb00534.x</v>
      </c>
      <c r="H3021" s="0" t="str">
        <f aca="false">VLOOKUP($D3021,metadata!$B$2:$S$500,5,0)</f>
        <v>y</v>
      </c>
      <c r="I3021" s="0" t="str">
        <f aca="false">VLOOKUP($D3021,metadata!$B$2:$S$500,6,0)</f>
        <v>a</v>
      </c>
      <c r="J3021" s="0" t="str">
        <f aca="false">VLOOKUP($D3021,metadata!$B$2:$S$500,7,0)</f>
        <v>i</v>
      </c>
      <c r="K3021" s="0" t="n">
        <f aca="false">VLOOKUP($D3021,metadata!$B$2:$S$500,8,0)</f>
        <v>3</v>
      </c>
      <c r="L3021" s="0" t="n">
        <f aca="false">VLOOKUP($D3021,metadata!$B$2:$S$500,9,0)</f>
        <v>9</v>
      </c>
      <c r="M3021" s="0" t="str">
        <f aca="false">VLOOKUP($D3021,metadata!$B$2:$S$500,10,0)</f>
        <v/>
      </c>
      <c r="N3021" s="0" t="str">
        <f aca="false">VLOOKUP($D3021,metadata!$B$2:$S$500,11,0)</f>
        <v>Inachis io</v>
      </c>
      <c r="O3021" s="0" t="str">
        <f aca="false">VLOOKUP($D3021,metadata!$B$2:$S$500,12,0)</f>
        <v>lepidoptera</v>
      </c>
      <c r="P3021" s="0" t="str">
        <f aca="false">VLOOKUP($D3021,metadata!$B$2:$S$500,13,0)</f>
        <v>obernai</v>
      </c>
      <c r="Q3021" s="0" t="n">
        <f aca="false">VLOOKUP($D3021,metadata!$B$2:$S$500,14,0)</f>
        <v>48.462222</v>
      </c>
      <c r="R3021" s="0" t="n">
        <f aca="false">VLOOKUP($D3021,metadata!$B$2:$S$500,15,0)</f>
        <v>7.481944</v>
      </c>
      <c r="S3021" s="0" t="str">
        <f aca="false">VLOOKUP($D3021,metadata!$B$2:$S$500,16,0)</f>
        <v/>
      </c>
      <c r="T3021" s="0" t="str">
        <f aca="false">VLOOKUP($D3021,metadata!$B$2:$S$500,17,0)</f>
        <v/>
      </c>
      <c r="U3021" s="0" t="str">
        <f aca="false">VLOOKUP($D3021,metadata!$B$2:$S$500,18,0)</f>
        <v/>
      </c>
      <c r="V3021" s="0" t="n">
        <f aca="false">VLOOKUP($D3021,metadata!$B$2:$Z$500,19,0)</f>
        <v>94</v>
      </c>
      <c r="W3021" s="0" t="str">
        <f aca="false">VLOOKUP($D3021,metadata!$B$2:$Z$500,20,0)</f>
        <v>global average</v>
      </c>
      <c r="X3021" s="0" t="str">
        <f aca="false">VLOOKUP($D3021,metadata!$B$2:$Z$500,21,0)</f>
        <v/>
      </c>
      <c r="Y3021" s="0" t="n">
        <f aca="false">VLOOKUP($D3021,metadata!$B$2:$Z$500,22,0)</f>
        <v>66</v>
      </c>
      <c r="Z3021" s="0" t="str">
        <f aca="false">VLOOKUP($D3021,metadata!$B$2:$Z$500,23,0)</f>
        <v/>
      </c>
      <c r="AA3021" s="0" t="str">
        <f aca="false">VLOOKUP($D3021,metadata!$B$2:$Z$500,24,0)</f>
        <v/>
      </c>
      <c r="AB3021" s="0" t="str">
        <f aca="false">VLOOKUP($D3021,metadata!$B$2:$Z$500,25,0)</f>
        <v/>
      </c>
      <c r="AC3021" s="0" t="n">
        <v>15.0357479299915</v>
      </c>
      <c r="AD3021" s="0" t="n">
        <v>51.9517222328467</v>
      </c>
      <c r="AF3021" s="0" t="n">
        <f aca="false">IF(AE3021="",V3021,AE3021)</f>
        <v>94</v>
      </c>
      <c r="AG3021" s="0" t="n">
        <v>15</v>
      </c>
      <c r="AH3021" s="0" t="n">
        <v>1986</v>
      </c>
      <c r="AI3021" s="0" t="s">
        <v>37</v>
      </c>
      <c r="AJ3021" s="0" t="s">
        <v>37</v>
      </c>
    </row>
    <row r="3022" customFormat="false" ht="13.8" hidden="true" customHeight="false" outlineLevel="0" collapsed="false">
      <c r="C3022" s="0" t="n">
        <v>3032</v>
      </c>
      <c r="D3022" s="3" t="str">
        <f aca="false">VLOOKUP(C3022,$A$1:$B$500,2)</f>
        <v>66-obernai</v>
      </c>
      <c r="E3022" s="0" t="str">
        <f aca="false">VLOOKUP($D3022,metadata!$B$2:$S$500,2,0)</f>
        <v>PULLIN, AS</v>
      </c>
      <c r="F3022" s="0" t="str">
        <f aca="false">VLOOKUP($D3022,metadata!$B$2:$S$500,3,0)</f>
        <v>EFFECT OF PHOTOPERIOD AND TEMPERATURE ON THE LIFE-CYCLE OF DIFFERENT POPULATIONS OF THE PEACOCK BUTTERFLY INACHIS-IO</v>
      </c>
      <c r="G3022" s="0" t="str">
        <f aca="false">VLOOKUP($D3022,metadata!$B$2:$S$500,4,0)</f>
        <v>10.1111/j.1570-7458.1986.tb00534.x</v>
      </c>
      <c r="H3022" s="0" t="str">
        <f aca="false">VLOOKUP($D3022,metadata!$B$2:$S$500,5,0)</f>
        <v>y</v>
      </c>
      <c r="I3022" s="0" t="str">
        <f aca="false">VLOOKUP($D3022,metadata!$B$2:$S$500,6,0)</f>
        <v>a</v>
      </c>
      <c r="J3022" s="0" t="str">
        <f aca="false">VLOOKUP($D3022,metadata!$B$2:$S$500,7,0)</f>
        <v>i</v>
      </c>
      <c r="K3022" s="0" t="n">
        <f aca="false">VLOOKUP($D3022,metadata!$B$2:$S$500,8,0)</f>
        <v>3</v>
      </c>
      <c r="L3022" s="0" t="n">
        <f aca="false">VLOOKUP($D3022,metadata!$B$2:$S$500,9,0)</f>
        <v>9</v>
      </c>
      <c r="M3022" s="0" t="str">
        <f aca="false">VLOOKUP($D3022,metadata!$B$2:$S$500,10,0)</f>
        <v/>
      </c>
      <c r="N3022" s="0" t="str">
        <f aca="false">VLOOKUP($D3022,metadata!$B$2:$S$500,11,0)</f>
        <v>Inachis io</v>
      </c>
      <c r="O3022" s="0" t="str">
        <f aca="false">VLOOKUP($D3022,metadata!$B$2:$S$500,12,0)</f>
        <v>lepidoptera</v>
      </c>
      <c r="P3022" s="0" t="str">
        <f aca="false">VLOOKUP($D3022,metadata!$B$2:$S$500,13,0)</f>
        <v>obernai</v>
      </c>
      <c r="Q3022" s="0" t="n">
        <f aca="false">VLOOKUP($D3022,metadata!$B$2:$S$500,14,0)</f>
        <v>48.462222</v>
      </c>
      <c r="R3022" s="0" t="n">
        <f aca="false">VLOOKUP($D3022,metadata!$B$2:$S$500,15,0)</f>
        <v>7.481944</v>
      </c>
      <c r="S3022" s="0" t="str">
        <f aca="false">VLOOKUP($D3022,metadata!$B$2:$S$500,16,0)</f>
        <v/>
      </c>
      <c r="T3022" s="0" t="str">
        <f aca="false">VLOOKUP($D3022,metadata!$B$2:$S$500,17,0)</f>
        <v/>
      </c>
      <c r="U3022" s="0" t="str">
        <f aca="false">VLOOKUP($D3022,metadata!$B$2:$S$500,18,0)</f>
        <v/>
      </c>
      <c r="V3022" s="0" t="n">
        <f aca="false">VLOOKUP($D3022,metadata!$B$2:$Z$500,19,0)</f>
        <v>94</v>
      </c>
      <c r="W3022" s="0" t="str">
        <f aca="false">VLOOKUP($D3022,metadata!$B$2:$Z$500,20,0)</f>
        <v>global average</v>
      </c>
      <c r="X3022" s="0" t="str">
        <f aca="false">VLOOKUP($D3022,metadata!$B$2:$Z$500,21,0)</f>
        <v/>
      </c>
      <c r="Y3022" s="0" t="n">
        <f aca="false">VLOOKUP($D3022,metadata!$B$2:$Z$500,22,0)</f>
        <v>66</v>
      </c>
      <c r="Z3022" s="0" t="str">
        <f aca="false">VLOOKUP($D3022,metadata!$B$2:$Z$500,23,0)</f>
        <v/>
      </c>
      <c r="AA3022" s="0" t="str">
        <f aca="false">VLOOKUP($D3022,metadata!$B$2:$Z$500,24,0)</f>
        <v/>
      </c>
      <c r="AB3022" s="0" t="str">
        <f aca="false">VLOOKUP($D3022,metadata!$B$2:$Z$500,25,0)</f>
        <v/>
      </c>
      <c r="AC3022" s="0" t="n">
        <v>15.951769452885</v>
      </c>
      <c r="AD3022" s="0" t="n">
        <v>29.417611657683</v>
      </c>
      <c r="AF3022" s="0" t="n">
        <f aca="false">IF(AE3022="",V3022,AE3022)</f>
        <v>94</v>
      </c>
      <c r="AG3022" s="0" t="n">
        <v>16</v>
      </c>
      <c r="AH3022" s="0" t="n">
        <v>1986</v>
      </c>
      <c r="AI3022" s="0" t="s">
        <v>37</v>
      </c>
      <c r="AJ3022" s="0" t="s">
        <v>37</v>
      </c>
    </row>
    <row r="3023" customFormat="false" ht="13.8" hidden="true" customHeight="false" outlineLevel="0" collapsed="false">
      <c r="C3023" s="0" t="n">
        <v>3033</v>
      </c>
      <c r="D3023" s="3" t="str">
        <f aca="false">VLOOKUP(C3023,$A$1:$B$500,2)</f>
        <v>66-obernai</v>
      </c>
      <c r="E3023" s="0" t="str">
        <f aca="false">VLOOKUP($D3023,metadata!$B$2:$S$500,2,0)</f>
        <v>PULLIN, AS</v>
      </c>
      <c r="F3023" s="0" t="str">
        <f aca="false">VLOOKUP($D3023,metadata!$B$2:$S$500,3,0)</f>
        <v>EFFECT OF PHOTOPERIOD AND TEMPERATURE ON THE LIFE-CYCLE OF DIFFERENT POPULATIONS OF THE PEACOCK BUTTERFLY INACHIS-IO</v>
      </c>
      <c r="G3023" s="0" t="str">
        <f aca="false">VLOOKUP($D3023,metadata!$B$2:$S$500,4,0)</f>
        <v>10.1111/j.1570-7458.1986.tb00534.x</v>
      </c>
      <c r="H3023" s="0" t="str">
        <f aca="false">VLOOKUP($D3023,metadata!$B$2:$S$500,5,0)</f>
        <v>y</v>
      </c>
      <c r="I3023" s="0" t="str">
        <f aca="false">VLOOKUP($D3023,metadata!$B$2:$S$500,6,0)</f>
        <v>a</v>
      </c>
      <c r="J3023" s="0" t="str">
        <f aca="false">VLOOKUP($D3023,metadata!$B$2:$S$500,7,0)</f>
        <v>i</v>
      </c>
      <c r="K3023" s="0" t="n">
        <f aca="false">VLOOKUP($D3023,metadata!$B$2:$S$500,8,0)</f>
        <v>3</v>
      </c>
      <c r="L3023" s="0" t="n">
        <f aca="false">VLOOKUP($D3023,metadata!$B$2:$S$500,9,0)</f>
        <v>9</v>
      </c>
      <c r="M3023" s="0" t="str">
        <f aca="false">VLOOKUP($D3023,metadata!$B$2:$S$500,10,0)</f>
        <v/>
      </c>
      <c r="N3023" s="0" t="str">
        <f aca="false">VLOOKUP($D3023,metadata!$B$2:$S$500,11,0)</f>
        <v>Inachis io</v>
      </c>
      <c r="O3023" s="0" t="str">
        <f aca="false">VLOOKUP($D3023,metadata!$B$2:$S$500,12,0)</f>
        <v>lepidoptera</v>
      </c>
      <c r="P3023" s="0" t="str">
        <f aca="false">VLOOKUP($D3023,metadata!$B$2:$S$500,13,0)</f>
        <v>obernai</v>
      </c>
      <c r="Q3023" s="0" t="n">
        <f aca="false">VLOOKUP($D3023,metadata!$B$2:$S$500,14,0)</f>
        <v>48.462222</v>
      </c>
      <c r="R3023" s="0" t="n">
        <f aca="false">VLOOKUP($D3023,metadata!$B$2:$S$500,15,0)</f>
        <v>7.481944</v>
      </c>
      <c r="S3023" s="0" t="str">
        <f aca="false">VLOOKUP($D3023,metadata!$B$2:$S$500,16,0)</f>
        <v/>
      </c>
      <c r="T3023" s="0" t="str">
        <f aca="false">VLOOKUP($D3023,metadata!$B$2:$S$500,17,0)</f>
        <v/>
      </c>
      <c r="U3023" s="0" t="str">
        <f aca="false">VLOOKUP($D3023,metadata!$B$2:$S$500,18,0)</f>
        <v/>
      </c>
      <c r="V3023" s="0" t="n">
        <f aca="false">VLOOKUP($D3023,metadata!$B$2:$Z$500,19,0)</f>
        <v>94</v>
      </c>
      <c r="W3023" s="0" t="str">
        <f aca="false">VLOOKUP($D3023,metadata!$B$2:$Z$500,20,0)</f>
        <v>global average</v>
      </c>
      <c r="X3023" s="0" t="str">
        <f aca="false">VLOOKUP($D3023,metadata!$B$2:$Z$500,21,0)</f>
        <v/>
      </c>
      <c r="Y3023" s="0" t="n">
        <f aca="false">VLOOKUP($D3023,metadata!$B$2:$Z$500,22,0)</f>
        <v>66</v>
      </c>
      <c r="Z3023" s="0" t="str">
        <f aca="false">VLOOKUP($D3023,metadata!$B$2:$Z$500,23,0)</f>
        <v/>
      </c>
      <c r="AA3023" s="0" t="str">
        <f aca="false">VLOOKUP($D3023,metadata!$B$2:$Z$500,24,0)</f>
        <v/>
      </c>
      <c r="AB3023" s="0" t="str">
        <f aca="false">VLOOKUP($D3023,metadata!$B$2:$Z$500,25,0)</f>
        <v/>
      </c>
      <c r="AC3023" s="0" t="n">
        <v>16.9924518768784</v>
      </c>
      <c r="AD3023" s="0" t="n">
        <v>14.755553666754</v>
      </c>
      <c r="AF3023" s="0" t="n">
        <f aca="false">IF(AE3023="",V3023,AE3023)</f>
        <v>94</v>
      </c>
      <c r="AG3023" s="0" t="n">
        <v>17</v>
      </c>
      <c r="AH3023" s="0" t="n">
        <v>1986</v>
      </c>
      <c r="AI3023" s="0" t="s">
        <v>37</v>
      </c>
      <c r="AJ3023" s="0" t="s">
        <v>37</v>
      </c>
    </row>
    <row r="3024" customFormat="false" ht="13.8" hidden="true" customHeight="false" outlineLevel="0" collapsed="false">
      <c r="C3024" s="0" t="n">
        <v>3034</v>
      </c>
      <c r="D3024" s="3" t="str">
        <f aca="false">VLOOKUP(C3024,$A$1:$B$500,2)</f>
        <v>66-obernai</v>
      </c>
      <c r="E3024" s="0" t="str">
        <f aca="false">VLOOKUP($D3024,metadata!$B$2:$S$500,2,0)</f>
        <v>PULLIN, AS</v>
      </c>
      <c r="F3024" s="0" t="str">
        <f aca="false">VLOOKUP($D3024,metadata!$B$2:$S$500,3,0)</f>
        <v>EFFECT OF PHOTOPERIOD AND TEMPERATURE ON THE LIFE-CYCLE OF DIFFERENT POPULATIONS OF THE PEACOCK BUTTERFLY INACHIS-IO</v>
      </c>
      <c r="G3024" s="0" t="str">
        <f aca="false">VLOOKUP($D3024,metadata!$B$2:$S$500,4,0)</f>
        <v>10.1111/j.1570-7458.1986.tb00534.x</v>
      </c>
      <c r="H3024" s="0" t="str">
        <f aca="false">VLOOKUP($D3024,metadata!$B$2:$S$500,5,0)</f>
        <v>y</v>
      </c>
      <c r="I3024" s="0" t="str">
        <f aca="false">VLOOKUP($D3024,metadata!$B$2:$S$500,6,0)</f>
        <v>a</v>
      </c>
      <c r="J3024" s="0" t="str">
        <f aca="false">VLOOKUP($D3024,metadata!$B$2:$S$500,7,0)</f>
        <v>i</v>
      </c>
      <c r="K3024" s="0" t="n">
        <f aca="false">VLOOKUP($D3024,metadata!$B$2:$S$500,8,0)</f>
        <v>3</v>
      </c>
      <c r="L3024" s="0" t="n">
        <f aca="false">VLOOKUP($D3024,metadata!$B$2:$S$500,9,0)</f>
        <v>9</v>
      </c>
      <c r="M3024" s="0" t="str">
        <f aca="false">VLOOKUP($D3024,metadata!$B$2:$S$500,10,0)</f>
        <v/>
      </c>
      <c r="N3024" s="0" t="str">
        <f aca="false">VLOOKUP($D3024,metadata!$B$2:$S$500,11,0)</f>
        <v>Inachis io</v>
      </c>
      <c r="O3024" s="0" t="str">
        <f aca="false">VLOOKUP($D3024,metadata!$B$2:$S$500,12,0)</f>
        <v>lepidoptera</v>
      </c>
      <c r="P3024" s="0" t="str">
        <f aca="false">VLOOKUP($D3024,metadata!$B$2:$S$500,13,0)</f>
        <v>obernai</v>
      </c>
      <c r="Q3024" s="0" t="n">
        <f aca="false">VLOOKUP($D3024,metadata!$B$2:$S$500,14,0)</f>
        <v>48.462222</v>
      </c>
      <c r="R3024" s="0" t="n">
        <f aca="false">VLOOKUP($D3024,metadata!$B$2:$S$500,15,0)</f>
        <v>7.481944</v>
      </c>
      <c r="S3024" s="0" t="str">
        <f aca="false">VLOOKUP($D3024,metadata!$B$2:$S$500,16,0)</f>
        <v/>
      </c>
      <c r="T3024" s="0" t="str">
        <f aca="false">VLOOKUP($D3024,metadata!$B$2:$S$500,17,0)</f>
        <v/>
      </c>
      <c r="U3024" s="0" t="str">
        <f aca="false">VLOOKUP($D3024,metadata!$B$2:$S$500,18,0)</f>
        <v/>
      </c>
      <c r="V3024" s="0" t="n">
        <f aca="false">VLOOKUP($D3024,metadata!$B$2:$Z$500,19,0)</f>
        <v>94</v>
      </c>
      <c r="W3024" s="0" t="str">
        <f aca="false">VLOOKUP($D3024,metadata!$B$2:$Z$500,20,0)</f>
        <v>global average</v>
      </c>
      <c r="X3024" s="0" t="str">
        <f aca="false">VLOOKUP($D3024,metadata!$B$2:$Z$500,21,0)</f>
        <v/>
      </c>
      <c r="Y3024" s="0" t="n">
        <f aca="false">VLOOKUP($D3024,metadata!$B$2:$Z$500,22,0)</f>
        <v>66</v>
      </c>
      <c r="Z3024" s="0" t="str">
        <f aca="false">VLOOKUP($D3024,metadata!$B$2:$Z$500,23,0)</f>
        <v/>
      </c>
      <c r="AA3024" s="0" t="str">
        <f aca="false">VLOOKUP($D3024,metadata!$B$2:$Z$500,24,0)</f>
        <v/>
      </c>
      <c r="AB3024" s="0" t="str">
        <f aca="false">VLOOKUP($D3024,metadata!$B$2:$Z$500,25,0)</f>
        <v/>
      </c>
      <c r="AC3024" s="0" t="n">
        <v>18.0056050185456</v>
      </c>
      <c r="AD3024" s="0" t="n">
        <v>4.18841739680652</v>
      </c>
      <c r="AF3024" s="0" t="n">
        <f aca="false">IF(AE3024="",V3024,AE3024)</f>
        <v>94</v>
      </c>
      <c r="AG3024" s="0" t="n">
        <v>18</v>
      </c>
      <c r="AH3024" s="0" t="n">
        <v>1986</v>
      </c>
      <c r="AI3024" s="0" t="s">
        <v>37</v>
      </c>
      <c r="AJ3024" s="0" t="s">
        <v>37</v>
      </c>
    </row>
    <row r="3025" customFormat="false" ht="13.8" hidden="true" customHeight="false" outlineLevel="0" collapsed="false">
      <c r="C3025" s="0" t="n">
        <v>3035</v>
      </c>
      <c r="D3025" s="3" t="str">
        <f aca="false">VLOOKUP(C3025,$A$1:$B$500,2)</f>
        <v>66-obernai</v>
      </c>
      <c r="E3025" s="0" t="str">
        <f aca="false">VLOOKUP($D3025,metadata!$B$2:$S$500,2,0)</f>
        <v>PULLIN, AS</v>
      </c>
      <c r="F3025" s="0" t="str">
        <f aca="false">VLOOKUP($D3025,metadata!$B$2:$S$500,3,0)</f>
        <v>EFFECT OF PHOTOPERIOD AND TEMPERATURE ON THE LIFE-CYCLE OF DIFFERENT POPULATIONS OF THE PEACOCK BUTTERFLY INACHIS-IO</v>
      </c>
      <c r="G3025" s="0" t="str">
        <f aca="false">VLOOKUP($D3025,metadata!$B$2:$S$500,4,0)</f>
        <v>10.1111/j.1570-7458.1986.tb00534.x</v>
      </c>
      <c r="H3025" s="0" t="str">
        <f aca="false">VLOOKUP($D3025,metadata!$B$2:$S$500,5,0)</f>
        <v>y</v>
      </c>
      <c r="I3025" s="0" t="str">
        <f aca="false">VLOOKUP($D3025,metadata!$B$2:$S$500,6,0)</f>
        <v>a</v>
      </c>
      <c r="J3025" s="0" t="str">
        <f aca="false">VLOOKUP($D3025,metadata!$B$2:$S$500,7,0)</f>
        <v>i</v>
      </c>
      <c r="K3025" s="0" t="n">
        <f aca="false">VLOOKUP($D3025,metadata!$B$2:$S$500,8,0)</f>
        <v>3</v>
      </c>
      <c r="L3025" s="0" t="n">
        <f aca="false">VLOOKUP($D3025,metadata!$B$2:$S$500,9,0)</f>
        <v>9</v>
      </c>
      <c r="M3025" s="0" t="str">
        <f aca="false">VLOOKUP($D3025,metadata!$B$2:$S$500,10,0)</f>
        <v/>
      </c>
      <c r="N3025" s="0" t="str">
        <f aca="false">VLOOKUP($D3025,metadata!$B$2:$S$500,11,0)</f>
        <v>Inachis io</v>
      </c>
      <c r="O3025" s="0" t="str">
        <f aca="false">VLOOKUP($D3025,metadata!$B$2:$S$500,12,0)</f>
        <v>lepidoptera</v>
      </c>
      <c r="P3025" s="0" t="str">
        <f aca="false">VLOOKUP($D3025,metadata!$B$2:$S$500,13,0)</f>
        <v>obernai</v>
      </c>
      <c r="Q3025" s="0" t="n">
        <f aca="false">VLOOKUP($D3025,metadata!$B$2:$S$500,14,0)</f>
        <v>48.462222</v>
      </c>
      <c r="R3025" s="0" t="n">
        <f aca="false">VLOOKUP($D3025,metadata!$B$2:$S$500,15,0)</f>
        <v>7.481944</v>
      </c>
      <c r="S3025" s="0" t="str">
        <f aca="false">VLOOKUP($D3025,metadata!$B$2:$S$500,16,0)</f>
        <v/>
      </c>
      <c r="T3025" s="0" t="str">
        <f aca="false">VLOOKUP($D3025,metadata!$B$2:$S$500,17,0)</f>
        <v/>
      </c>
      <c r="U3025" s="0" t="str">
        <f aca="false">VLOOKUP($D3025,metadata!$B$2:$S$500,18,0)</f>
        <v/>
      </c>
      <c r="V3025" s="0" t="n">
        <f aca="false">VLOOKUP($D3025,metadata!$B$2:$Z$500,19,0)</f>
        <v>94</v>
      </c>
      <c r="W3025" s="0" t="str">
        <f aca="false">VLOOKUP($D3025,metadata!$B$2:$Z$500,20,0)</f>
        <v>global average</v>
      </c>
      <c r="X3025" s="0" t="str">
        <f aca="false">VLOOKUP($D3025,metadata!$B$2:$Z$500,21,0)</f>
        <v/>
      </c>
      <c r="Y3025" s="0" t="n">
        <f aca="false">VLOOKUP($D3025,metadata!$B$2:$Z$500,22,0)</f>
        <v>66</v>
      </c>
      <c r="Z3025" s="0" t="str">
        <f aca="false">VLOOKUP($D3025,metadata!$B$2:$Z$500,23,0)</f>
        <v/>
      </c>
      <c r="AA3025" s="0" t="str">
        <f aca="false">VLOOKUP($D3025,metadata!$B$2:$Z$500,24,0)</f>
        <v/>
      </c>
      <c r="AB3025" s="0" t="str">
        <f aca="false">VLOOKUP($D3025,metadata!$B$2:$Z$500,25,0)</f>
        <v/>
      </c>
      <c r="AC3025" s="0" t="n">
        <v>18.4238801177667</v>
      </c>
      <c r="AD3025" s="0" t="n">
        <v>1.66214534799988</v>
      </c>
      <c r="AF3025" s="0" t="n">
        <f aca="false">IF(AE3025="",V3025,AE3025)</f>
        <v>94</v>
      </c>
      <c r="AG3025" s="0" t="n">
        <v>18.5</v>
      </c>
      <c r="AH3025" s="0" t="n">
        <v>1986</v>
      </c>
      <c r="AI3025" s="0" t="s">
        <v>37</v>
      </c>
      <c r="AJ3025" s="0" t="s">
        <v>37</v>
      </c>
    </row>
    <row r="3026" customFormat="false" ht="13.8" hidden="true" customHeight="false" outlineLevel="0" collapsed="false">
      <c r="C3026" s="0" t="n">
        <v>3036</v>
      </c>
      <c r="D3026" s="3" t="str">
        <f aca="false">VLOOKUP(C3026,$A$1:$B$500,2)</f>
        <v>66-obernai</v>
      </c>
      <c r="E3026" s="0" t="str">
        <f aca="false">VLOOKUP($D3026,metadata!$B$2:$S$500,2,0)</f>
        <v>PULLIN, AS</v>
      </c>
      <c r="F3026" s="0" t="str">
        <f aca="false">VLOOKUP($D3026,metadata!$B$2:$S$500,3,0)</f>
        <v>EFFECT OF PHOTOPERIOD AND TEMPERATURE ON THE LIFE-CYCLE OF DIFFERENT POPULATIONS OF THE PEACOCK BUTTERFLY INACHIS-IO</v>
      </c>
      <c r="G3026" s="0" t="str">
        <f aca="false">VLOOKUP($D3026,metadata!$B$2:$S$500,4,0)</f>
        <v>10.1111/j.1570-7458.1986.tb00534.x</v>
      </c>
      <c r="H3026" s="0" t="str">
        <f aca="false">VLOOKUP($D3026,metadata!$B$2:$S$500,5,0)</f>
        <v>y</v>
      </c>
      <c r="I3026" s="0" t="str">
        <f aca="false">VLOOKUP($D3026,metadata!$B$2:$S$500,6,0)</f>
        <v>a</v>
      </c>
      <c r="J3026" s="0" t="str">
        <f aca="false">VLOOKUP($D3026,metadata!$B$2:$S$500,7,0)</f>
        <v>i</v>
      </c>
      <c r="K3026" s="0" t="n">
        <f aca="false">VLOOKUP($D3026,metadata!$B$2:$S$500,8,0)</f>
        <v>3</v>
      </c>
      <c r="L3026" s="0" t="n">
        <f aca="false">VLOOKUP($D3026,metadata!$B$2:$S$500,9,0)</f>
        <v>9</v>
      </c>
      <c r="M3026" s="0" t="str">
        <f aca="false">VLOOKUP($D3026,metadata!$B$2:$S$500,10,0)</f>
        <v/>
      </c>
      <c r="N3026" s="0" t="str">
        <f aca="false">VLOOKUP($D3026,metadata!$B$2:$S$500,11,0)</f>
        <v>Inachis io</v>
      </c>
      <c r="O3026" s="0" t="str">
        <f aca="false">VLOOKUP($D3026,metadata!$B$2:$S$500,12,0)</f>
        <v>lepidoptera</v>
      </c>
      <c r="P3026" s="0" t="str">
        <f aca="false">VLOOKUP($D3026,metadata!$B$2:$S$500,13,0)</f>
        <v>obernai</v>
      </c>
      <c r="Q3026" s="0" t="n">
        <f aca="false">VLOOKUP($D3026,metadata!$B$2:$S$500,14,0)</f>
        <v>48.462222</v>
      </c>
      <c r="R3026" s="0" t="n">
        <f aca="false">VLOOKUP($D3026,metadata!$B$2:$S$500,15,0)</f>
        <v>7.481944</v>
      </c>
      <c r="S3026" s="0" t="str">
        <f aca="false">VLOOKUP($D3026,metadata!$B$2:$S$500,16,0)</f>
        <v/>
      </c>
      <c r="T3026" s="0" t="str">
        <f aca="false">VLOOKUP($D3026,metadata!$B$2:$S$500,17,0)</f>
        <v/>
      </c>
      <c r="U3026" s="0" t="str">
        <f aca="false">VLOOKUP($D3026,metadata!$B$2:$S$500,18,0)</f>
        <v/>
      </c>
      <c r="V3026" s="0" t="n">
        <f aca="false">VLOOKUP($D3026,metadata!$B$2:$Z$500,19,0)</f>
        <v>94</v>
      </c>
      <c r="W3026" s="0" t="str">
        <f aca="false">VLOOKUP($D3026,metadata!$B$2:$Z$500,20,0)</f>
        <v>global average</v>
      </c>
      <c r="X3026" s="0" t="str">
        <f aca="false">VLOOKUP($D3026,metadata!$B$2:$Z$500,21,0)</f>
        <v/>
      </c>
      <c r="Y3026" s="0" t="n">
        <f aca="false">VLOOKUP($D3026,metadata!$B$2:$Z$500,22,0)</f>
        <v>66</v>
      </c>
      <c r="Z3026" s="0" t="str">
        <f aca="false">VLOOKUP($D3026,metadata!$B$2:$Z$500,23,0)</f>
        <v/>
      </c>
      <c r="AA3026" s="0" t="str">
        <f aca="false">VLOOKUP($D3026,metadata!$B$2:$Z$500,24,0)</f>
        <v/>
      </c>
      <c r="AB3026" s="0" t="str">
        <f aca="false">VLOOKUP($D3026,metadata!$B$2:$Z$500,25,0)</f>
        <v/>
      </c>
      <c r="AC3026" s="0" t="n">
        <v>18.9936843198779</v>
      </c>
      <c r="AD3026" s="0" t="n">
        <v>1.81065236843906</v>
      </c>
      <c r="AF3026" s="0" t="n">
        <f aca="false">IF(AE3026="",V3026,AE3026)</f>
        <v>94</v>
      </c>
      <c r="AG3026" s="0" t="n">
        <v>19</v>
      </c>
      <c r="AH3026" s="0" t="n">
        <v>1986</v>
      </c>
      <c r="AI3026" s="0" t="s">
        <v>37</v>
      </c>
      <c r="AJ3026" s="0" t="s">
        <v>37</v>
      </c>
    </row>
    <row r="3027" customFormat="false" ht="13.8" hidden="true" customHeight="false" outlineLevel="0" collapsed="false">
      <c r="C3027" s="0" t="n">
        <v>3037</v>
      </c>
      <c r="D3027" s="3" t="str">
        <f aca="false">VLOOKUP(C3027,$A$1:$B$500,2)</f>
        <v>66-obernai</v>
      </c>
      <c r="E3027" s="0" t="str">
        <f aca="false">VLOOKUP($D3027,metadata!$B$2:$S$500,2,0)</f>
        <v>PULLIN, AS</v>
      </c>
      <c r="F3027" s="0" t="str">
        <f aca="false">VLOOKUP($D3027,metadata!$B$2:$S$500,3,0)</f>
        <v>EFFECT OF PHOTOPERIOD AND TEMPERATURE ON THE LIFE-CYCLE OF DIFFERENT POPULATIONS OF THE PEACOCK BUTTERFLY INACHIS-IO</v>
      </c>
      <c r="G3027" s="0" t="str">
        <f aca="false">VLOOKUP($D3027,metadata!$B$2:$S$500,4,0)</f>
        <v>10.1111/j.1570-7458.1986.tb00534.x</v>
      </c>
      <c r="H3027" s="0" t="str">
        <f aca="false">VLOOKUP($D3027,metadata!$B$2:$S$500,5,0)</f>
        <v>y</v>
      </c>
      <c r="I3027" s="0" t="str">
        <f aca="false">VLOOKUP($D3027,metadata!$B$2:$S$500,6,0)</f>
        <v>a</v>
      </c>
      <c r="J3027" s="0" t="str">
        <f aca="false">VLOOKUP($D3027,metadata!$B$2:$S$500,7,0)</f>
        <v>i</v>
      </c>
      <c r="K3027" s="0" t="n">
        <f aca="false">VLOOKUP($D3027,metadata!$B$2:$S$500,8,0)</f>
        <v>3</v>
      </c>
      <c r="L3027" s="0" t="n">
        <f aca="false">VLOOKUP($D3027,metadata!$B$2:$S$500,9,0)</f>
        <v>9</v>
      </c>
      <c r="M3027" s="0" t="str">
        <f aca="false">VLOOKUP($D3027,metadata!$B$2:$S$500,10,0)</f>
        <v/>
      </c>
      <c r="N3027" s="0" t="str">
        <f aca="false">VLOOKUP($D3027,metadata!$B$2:$S$500,11,0)</f>
        <v>Inachis io</v>
      </c>
      <c r="O3027" s="0" t="str">
        <f aca="false">VLOOKUP($D3027,metadata!$B$2:$S$500,12,0)</f>
        <v>lepidoptera</v>
      </c>
      <c r="P3027" s="0" t="str">
        <f aca="false">VLOOKUP($D3027,metadata!$B$2:$S$500,13,0)</f>
        <v>obernai</v>
      </c>
      <c r="Q3027" s="0" t="n">
        <f aca="false">VLOOKUP($D3027,metadata!$B$2:$S$500,14,0)</f>
        <v>48.462222</v>
      </c>
      <c r="R3027" s="0" t="n">
        <f aca="false">VLOOKUP($D3027,metadata!$B$2:$S$500,15,0)</f>
        <v>7.481944</v>
      </c>
      <c r="S3027" s="0" t="str">
        <f aca="false">VLOOKUP($D3027,metadata!$B$2:$S$500,16,0)</f>
        <v/>
      </c>
      <c r="T3027" s="0" t="str">
        <f aca="false">VLOOKUP($D3027,metadata!$B$2:$S$500,17,0)</f>
        <v/>
      </c>
      <c r="U3027" s="0" t="str">
        <f aca="false">VLOOKUP($D3027,metadata!$B$2:$S$500,18,0)</f>
        <v/>
      </c>
      <c r="V3027" s="0" t="n">
        <f aca="false">VLOOKUP($D3027,metadata!$B$2:$Z$500,19,0)</f>
        <v>94</v>
      </c>
      <c r="W3027" s="0" t="str">
        <f aca="false">VLOOKUP($D3027,metadata!$B$2:$Z$500,20,0)</f>
        <v>global average</v>
      </c>
      <c r="X3027" s="0" t="str">
        <f aca="false">VLOOKUP($D3027,metadata!$B$2:$Z$500,21,0)</f>
        <v/>
      </c>
      <c r="Y3027" s="0" t="n">
        <f aca="false">VLOOKUP($D3027,metadata!$B$2:$Z$500,22,0)</f>
        <v>66</v>
      </c>
      <c r="Z3027" s="0" t="str">
        <f aca="false">VLOOKUP($D3027,metadata!$B$2:$Z$500,23,0)</f>
        <v/>
      </c>
      <c r="AA3027" s="0" t="str">
        <f aca="false">VLOOKUP($D3027,metadata!$B$2:$Z$500,24,0)</f>
        <v/>
      </c>
      <c r="AB3027" s="0" t="str">
        <f aca="false">VLOOKUP($D3027,metadata!$B$2:$Z$500,25,0)</f>
        <v/>
      </c>
      <c r="AC3027" s="0" t="n">
        <v>22.9606397370788</v>
      </c>
      <c r="AD3027" s="0" t="n">
        <v>16.7088105508453</v>
      </c>
      <c r="AF3027" s="0" t="n">
        <f aca="false">IF(AE3027="",V3027,AE3027)</f>
        <v>94</v>
      </c>
      <c r="AG3027" s="0" t="n">
        <v>23</v>
      </c>
      <c r="AH3027" s="0" t="n">
        <v>1986</v>
      </c>
      <c r="AI3027" s="0" t="s">
        <v>37</v>
      </c>
      <c r="AJ3027" s="0" t="s">
        <v>37</v>
      </c>
    </row>
    <row r="3028" customFormat="false" ht="13.8" hidden="true" customHeight="false" outlineLevel="0" collapsed="false">
      <c r="C3028" s="0" t="n">
        <v>3038</v>
      </c>
      <c r="D3028" s="3" t="str">
        <f aca="false">VLOOKUP(C3028,$A$1:$B$500,2)</f>
        <v>67-kagoshima</v>
      </c>
      <c r="E3028" s="0" t="str">
        <f aca="false">VLOOKUP($D3028,metadata!$B$2:$S$500,2,0)</f>
        <v>Shimizu, K; Fujisaki, K</v>
      </c>
      <c r="F3028" s="0" t="str">
        <f aca="false">VLOOKUP($D3028,metadata!$B$2:$S$500,3,0)</f>
        <v>Sexual differences in diapause induction of the cotton bollworm, Helicoverpa armigera (Hb.) (Lepidoptera : Noctuidae)</v>
      </c>
      <c r="G3028" s="0" t="str">
        <f aca="false">VLOOKUP($D3028,metadata!$B$2:$S$500,4,0)</f>
        <v/>
      </c>
      <c r="H3028" s="0" t="str">
        <f aca="false">VLOOKUP($D3028,metadata!$B$2:$S$500,5,0)</f>
        <v>y</v>
      </c>
      <c r="I3028" s="0" t="str">
        <f aca="false">VLOOKUP($D3028,metadata!$B$2:$S$500,6,0)</f>
        <v>a</v>
      </c>
      <c r="J3028" s="0" t="str">
        <f aca="false">VLOOKUP($D3028,metadata!$B$2:$S$500,7,0)</f>
        <v>i</v>
      </c>
      <c r="K3028" s="0" t="n">
        <f aca="false">VLOOKUP($D3028,metadata!$B$2:$S$500,8,0)</f>
        <v>3</v>
      </c>
      <c r="L3028" s="0" t="n">
        <f aca="false">VLOOKUP($D3028,metadata!$B$2:$S$500,9,0)</f>
        <v>5</v>
      </c>
      <c r="M3028" s="0" t="str">
        <f aca="false">VLOOKUP($D3028,metadata!$B$2:$S$500,10,0)</f>
        <v/>
      </c>
      <c r="N3028" s="0" t="str">
        <f aca="false">VLOOKUP($D3028,metadata!$B$2:$S$500,11,0)</f>
        <v>helicoverpa armigeria</v>
      </c>
      <c r="O3028" s="0" t="str">
        <f aca="false">VLOOKUP($D3028,metadata!$B$2:$S$500,12,0)</f>
        <v>lepidoptera</v>
      </c>
      <c r="P3028" s="0" t="str">
        <f aca="false">VLOOKUP($D3028,metadata!$B$2:$S$500,13,0)</f>
        <v>kagoshima</v>
      </c>
      <c r="Q3028" s="0" t="n">
        <f aca="false">VLOOKUP($D3028,metadata!$B$2:$S$500,14,0)</f>
        <v>31.4333333333333</v>
      </c>
      <c r="R3028" s="0" t="n">
        <f aca="false">VLOOKUP($D3028,metadata!$B$2:$S$500,15,0)</f>
        <v>130.916666666667</v>
      </c>
      <c r="S3028" s="0" t="str">
        <f aca="false">VLOOKUP($D3028,metadata!$B$2:$S$500,16,0)</f>
        <v>1'</v>
      </c>
      <c r="T3028" s="0" t="str">
        <f aca="false">VLOOKUP($D3028,metadata!$B$2:$S$500,17,0)</f>
        <v/>
      </c>
      <c r="U3028" s="0" t="str">
        <f aca="false">VLOOKUP($D3028,metadata!$B$2:$S$500,18,0)</f>
        <v/>
      </c>
      <c r="V3028" s="0" t="n">
        <f aca="false">VLOOKUP($D3028,metadata!$B$2:$Z$500,19,0)</f>
        <v>100</v>
      </c>
      <c r="W3028" s="0" t="str">
        <f aca="false">VLOOKUP($D3028,metadata!$B$2:$Z$500,20,0)</f>
        <v>global average</v>
      </c>
      <c r="X3028" s="0" t="str">
        <f aca="false">VLOOKUP($D3028,metadata!$B$2:$Z$500,21,0)</f>
        <v/>
      </c>
      <c r="Y3028" s="0" t="n">
        <f aca="false">VLOOKUP($D3028,metadata!$B$2:$Z$500,22,0)</f>
        <v>67</v>
      </c>
      <c r="Z3028" s="0" t="str">
        <f aca="false">VLOOKUP($D3028,metadata!$B$2:$Z$500,23,0)</f>
        <v/>
      </c>
      <c r="AA3028" s="0" t="str">
        <f aca="false">VLOOKUP($D3028,metadata!$B$2:$Z$500,24,0)</f>
        <v/>
      </c>
      <c r="AB3028" s="0" t="str">
        <f aca="false">VLOOKUP($D3028,metadata!$B$2:$Z$500,25,0)</f>
        <v/>
      </c>
      <c r="AC3028" s="0" t="n">
        <v>10.9927338782924</v>
      </c>
      <c r="AD3028" s="0" t="n">
        <v>54.6775658492279</v>
      </c>
      <c r="AF3028" s="0" t="n">
        <f aca="false">IF(AE3028="",V3028,AE3028)</f>
        <v>100</v>
      </c>
      <c r="AG3028" s="0" t="n">
        <v>11</v>
      </c>
      <c r="AH3028" s="0" t="n">
        <v>2002</v>
      </c>
      <c r="AI3028" s="0" t="s">
        <v>37</v>
      </c>
      <c r="AJ3028" s="0" t="s">
        <v>38</v>
      </c>
    </row>
    <row r="3029" customFormat="false" ht="13.8" hidden="true" customHeight="false" outlineLevel="0" collapsed="false">
      <c r="C3029" s="0" t="n">
        <v>3039</v>
      </c>
      <c r="D3029" s="3" t="str">
        <f aca="false">VLOOKUP(C3029,$A$1:$B$500,2)</f>
        <v>67-kagoshima</v>
      </c>
      <c r="E3029" s="0" t="str">
        <f aca="false">VLOOKUP($D3029,metadata!$B$2:$S$500,2,0)</f>
        <v>Shimizu, K; Fujisaki, K</v>
      </c>
      <c r="F3029" s="0" t="str">
        <f aca="false">VLOOKUP($D3029,metadata!$B$2:$S$500,3,0)</f>
        <v>Sexual differences in diapause induction of the cotton bollworm, Helicoverpa armigera (Hb.) (Lepidoptera : Noctuidae)</v>
      </c>
      <c r="G3029" s="0" t="str">
        <f aca="false">VLOOKUP($D3029,metadata!$B$2:$S$500,4,0)</f>
        <v/>
      </c>
      <c r="H3029" s="0" t="str">
        <f aca="false">VLOOKUP($D3029,metadata!$B$2:$S$500,5,0)</f>
        <v>y</v>
      </c>
      <c r="I3029" s="0" t="str">
        <f aca="false">VLOOKUP($D3029,metadata!$B$2:$S$500,6,0)</f>
        <v>a</v>
      </c>
      <c r="J3029" s="0" t="str">
        <f aca="false">VLOOKUP($D3029,metadata!$B$2:$S$500,7,0)</f>
        <v>i</v>
      </c>
      <c r="K3029" s="0" t="n">
        <f aca="false">VLOOKUP($D3029,metadata!$B$2:$S$500,8,0)</f>
        <v>3</v>
      </c>
      <c r="L3029" s="0" t="n">
        <f aca="false">VLOOKUP($D3029,metadata!$B$2:$S$500,9,0)</f>
        <v>5</v>
      </c>
      <c r="M3029" s="0" t="str">
        <f aca="false">VLOOKUP($D3029,metadata!$B$2:$S$500,10,0)</f>
        <v/>
      </c>
      <c r="N3029" s="0" t="str">
        <f aca="false">VLOOKUP($D3029,metadata!$B$2:$S$500,11,0)</f>
        <v>helicoverpa armigeria</v>
      </c>
      <c r="O3029" s="0" t="str">
        <f aca="false">VLOOKUP($D3029,metadata!$B$2:$S$500,12,0)</f>
        <v>lepidoptera</v>
      </c>
      <c r="P3029" s="0" t="str">
        <f aca="false">VLOOKUP($D3029,metadata!$B$2:$S$500,13,0)</f>
        <v>kagoshima</v>
      </c>
      <c r="Q3029" s="0" t="n">
        <f aca="false">VLOOKUP($D3029,metadata!$B$2:$S$500,14,0)</f>
        <v>31.4333333333333</v>
      </c>
      <c r="R3029" s="0" t="n">
        <f aca="false">VLOOKUP($D3029,metadata!$B$2:$S$500,15,0)</f>
        <v>130.916666666667</v>
      </c>
      <c r="S3029" s="0" t="str">
        <f aca="false">VLOOKUP($D3029,metadata!$B$2:$S$500,16,0)</f>
        <v>1'</v>
      </c>
      <c r="T3029" s="0" t="str">
        <f aca="false">VLOOKUP($D3029,metadata!$B$2:$S$500,17,0)</f>
        <v/>
      </c>
      <c r="U3029" s="0" t="str">
        <f aca="false">VLOOKUP($D3029,metadata!$B$2:$S$500,18,0)</f>
        <v/>
      </c>
      <c r="V3029" s="0" t="n">
        <f aca="false">VLOOKUP($D3029,metadata!$B$2:$Z$500,19,0)</f>
        <v>100</v>
      </c>
      <c r="W3029" s="0" t="str">
        <f aca="false">VLOOKUP($D3029,metadata!$B$2:$Z$500,20,0)</f>
        <v>global average</v>
      </c>
      <c r="X3029" s="0" t="str">
        <f aca="false">VLOOKUP($D3029,metadata!$B$2:$Z$500,21,0)</f>
        <v/>
      </c>
      <c r="Y3029" s="0" t="n">
        <f aca="false">VLOOKUP($D3029,metadata!$B$2:$Z$500,22,0)</f>
        <v>67</v>
      </c>
      <c r="Z3029" s="0" t="str">
        <f aca="false">VLOOKUP($D3029,metadata!$B$2:$Z$500,23,0)</f>
        <v/>
      </c>
      <c r="AA3029" s="0" t="str">
        <f aca="false">VLOOKUP($D3029,metadata!$B$2:$Z$500,24,0)</f>
        <v/>
      </c>
      <c r="AB3029" s="0" t="str">
        <f aca="false">VLOOKUP($D3029,metadata!$B$2:$Z$500,25,0)</f>
        <v/>
      </c>
      <c r="AC3029" s="0" t="n">
        <v>11.9863760217983</v>
      </c>
      <c r="AD3029" s="0" t="n">
        <v>77.5204359673024</v>
      </c>
      <c r="AF3029" s="0" t="n">
        <f aca="false">IF(AE3029="",V3029,AE3029)</f>
        <v>100</v>
      </c>
      <c r="AG3029" s="0" t="n">
        <v>12</v>
      </c>
      <c r="AH3029" s="0" t="n">
        <v>2002</v>
      </c>
      <c r="AI3029" s="0" t="s">
        <v>37</v>
      </c>
      <c r="AJ3029" s="0" t="s">
        <v>38</v>
      </c>
    </row>
    <row r="3030" customFormat="false" ht="13.8" hidden="true" customHeight="false" outlineLevel="0" collapsed="false">
      <c r="C3030" s="0" t="n">
        <v>3040</v>
      </c>
      <c r="D3030" s="3" t="str">
        <f aca="false">VLOOKUP(C3030,$A$1:$B$500,2)</f>
        <v>67-kagoshima</v>
      </c>
      <c r="E3030" s="0" t="str">
        <f aca="false">VLOOKUP($D3030,metadata!$B$2:$S$500,2,0)</f>
        <v>Shimizu, K; Fujisaki, K</v>
      </c>
      <c r="F3030" s="0" t="str">
        <f aca="false">VLOOKUP($D3030,metadata!$B$2:$S$500,3,0)</f>
        <v>Sexual differences in diapause induction of the cotton bollworm, Helicoverpa armigera (Hb.) (Lepidoptera : Noctuidae)</v>
      </c>
      <c r="G3030" s="0" t="str">
        <f aca="false">VLOOKUP($D3030,metadata!$B$2:$S$500,4,0)</f>
        <v/>
      </c>
      <c r="H3030" s="0" t="str">
        <f aca="false">VLOOKUP($D3030,metadata!$B$2:$S$500,5,0)</f>
        <v>y</v>
      </c>
      <c r="I3030" s="0" t="str">
        <f aca="false">VLOOKUP($D3030,metadata!$B$2:$S$500,6,0)</f>
        <v>a</v>
      </c>
      <c r="J3030" s="0" t="str">
        <f aca="false">VLOOKUP($D3030,metadata!$B$2:$S$500,7,0)</f>
        <v>i</v>
      </c>
      <c r="K3030" s="0" t="n">
        <f aca="false">VLOOKUP($D3030,metadata!$B$2:$S$500,8,0)</f>
        <v>3</v>
      </c>
      <c r="L3030" s="0" t="n">
        <f aca="false">VLOOKUP($D3030,metadata!$B$2:$S$500,9,0)</f>
        <v>5</v>
      </c>
      <c r="M3030" s="0" t="str">
        <f aca="false">VLOOKUP($D3030,metadata!$B$2:$S$500,10,0)</f>
        <v/>
      </c>
      <c r="N3030" s="0" t="str">
        <f aca="false">VLOOKUP($D3030,metadata!$B$2:$S$500,11,0)</f>
        <v>helicoverpa armigeria</v>
      </c>
      <c r="O3030" s="0" t="str">
        <f aca="false">VLOOKUP($D3030,metadata!$B$2:$S$500,12,0)</f>
        <v>lepidoptera</v>
      </c>
      <c r="P3030" s="0" t="str">
        <f aca="false">VLOOKUP($D3030,metadata!$B$2:$S$500,13,0)</f>
        <v>kagoshima</v>
      </c>
      <c r="Q3030" s="0" t="n">
        <f aca="false">VLOOKUP($D3030,metadata!$B$2:$S$500,14,0)</f>
        <v>31.4333333333333</v>
      </c>
      <c r="R3030" s="0" t="n">
        <f aca="false">VLOOKUP($D3030,metadata!$B$2:$S$500,15,0)</f>
        <v>130.916666666667</v>
      </c>
      <c r="S3030" s="0" t="str">
        <f aca="false">VLOOKUP($D3030,metadata!$B$2:$S$500,16,0)</f>
        <v>1'</v>
      </c>
      <c r="T3030" s="0" t="str">
        <f aca="false">VLOOKUP($D3030,metadata!$B$2:$S$500,17,0)</f>
        <v/>
      </c>
      <c r="U3030" s="0" t="str">
        <f aca="false">VLOOKUP($D3030,metadata!$B$2:$S$500,18,0)</f>
        <v/>
      </c>
      <c r="V3030" s="0" t="n">
        <f aca="false">VLOOKUP($D3030,metadata!$B$2:$Z$500,19,0)</f>
        <v>100</v>
      </c>
      <c r="W3030" s="0" t="str">
        <f aca="false">VLOOKUP($D3030,metadata!$B$2:$Z$500,20,0)</f>
        <v>global average</v>
      </c>
      <c r="X3030" s="0" t="str">
        <f aca="false">VLOOKUP($D3030,metadata!$B$2:$Z$500,21,0)</f>
        <v/>
      </c>
      <c r="Y3030" s="0" t="n">
        <f aca="false">VLOOKUP($D3030,metadata!$B$2:$Z$500,22,0)</f>
        <v>67</v>
      </c>
      <c r="Z3030" s="0" t="str">
        <f aca="false">VLOOKUP($D3030,metadata!$B$2:$Z$500,23,0)</f>
        <v/>
      </c>
      <c r="AA3030" s="0" t="str">
        <f aca="false">VLOOKUP($D3030,metadata!$B$2:$Z$500,24,0)</f>
        <v/>
      </c>
      <c r="AB3030" s="0" t="str">
        <f aca="false">VLOOKUP($D3030,metadata!$B$2:$Z$500,25,0)</f>
        <v/>
      </c>
      <c r="AC3030" s="0" t="n">
        <v>12.9827907643768</v>
      </c>
      <c r="AD3030" s="0" t="n">
        <v>79.4994980639609</v>
      </c>
      <c r="AF3030" s="0" t="n">
        <f aca="false">IF(AE3030="",V3030,AE3030)</f>
        <v>100</v>
      </c>
      <c r="AG3030" s="0" t="n">
        <v>13</v>
      </c>
      <c r="AH3030" s="0" t="n">
        <v>2002</v>
      </c>
      <c r="AI3030" s="0" t="s">
        <v>37</v>
      </c>
      <c r="AJ3030" s="0" t="s">
        <v>38</v>
      </c>
    </row>
    <row r="3031" customFormat="false" ht="13.8" hidden="true" customHeight="false" outlineLevel="0" collapsed="false">
      <c r="C3031" s="0" t="n">
        <v>3041</v>
      </c>
      <c r="D3031" s="3" t="str">
        <f aca="false">VLOOKUP(C3031,$A$1:$B$500,2)</f>
        <v>67-kagoshima</v>
      </c>
      <c r="E3031" s="0" t="str">
        <f aca="false">VLOOKUP($D3031,metadata!$B$2:$S$500,2,0)</f>
        <v>Shimizu, K; Fujisaki, K</v>
      </c>
      <c r="F3031" s="0" t="str">
        <f aca="false">VLOOKUP($D3031,metadata!$B$2:$S$500,3,0)</f>
        <v>Sexual differences in diapause induction of the cotton bollworm, Helicoverpa armigera (Hb.) (Lepidoptera : Noctuidae)</v>
      </c>
      <c r="G3031" s="0" t="str">
        <f aca="false">VLOOKUP($D3031,metadata!$B$2:$S$500,4,0)</f>
        <v/>
      </c>
      <c r="H3031" s="0" t="str">
        <f aca="false">VLOOKUP($D3031,metadata!$B$2:$S$500,5,0)</f>
        <v>y</v>
      </c>
      <c r="I3031" s="0" t="str">
        <f aca="false">VLOOKUP($D3031,metadata!$B$2:$S$500,6,0)</f>
        <v>a</v>
      </c>
      <c r="J3031" s="0" t="str">
        <f aca="false">VLOOKUP($D3031,metadata!$B$2:$S$500,7,0)</f>
        <v>i</v>
      </c>
      <c r="K3031" s="0" t="n">
        <f aca="false">VLOOKUP($D3031,metadata!$B$2:$S$500,8,0)</f>
        <v>3</v>
      </c>
      <c r="L3031" s="0" t="n">
        <f aca="false">VLOOKUP($D3031,metadata!$B$2:$S$500,9,0)</f>
        <v>5</v>
      </c>
      <c r="M3031" s="0" t="str">
        <f aca="false">VLOOKUP($D3031,metadata!$B$2:$S$500,10,0)</f>
        <v/>
      </c>
      <c r="N3031" s="0" t="str">
        <f aca="false">VLOOKUP($D3031,metadata!$B$2:$S$500,11,0)</f>
        <v>helicoverpa armigeria</v>
      </c>
      <c r="O3031" s="0" t="str">
        <f aca="false">VLOOKUP($D3031,metadata!$B$2:$S$500,12,0)</f>
        <v>lepidoptera</v>
      </c>
      <c r="P3031" s="0" t="str">
        <f aca="false">VLOOKUP($D3031,metadata!$B$2:$S$500,13,0)</f>
        <v>kagoshima</v>
      </c>
      <c r="Q3031" s="0" t="n">
        <f aca="false">VLOOKUP($D3031,metadata!$B$2:$S$500,14,0)</f>
        <v>31.4333333333333</v>
      </c>
      <c r="R3031" s="0" t="n">
        <f aca="false">VLOOKUP($D3031,metadata!$B$2:$S$500,15,0)</f>
        <v>130.916666666667</v>
      </c>
      <c r="S3031" s="0" t="str">
        <f aca="false">VLOOKUP($D3031,metadata!$B$2:$S$500,16,0)</f>
        <v>1'</v>
      </c>
      <c r="T3031" s="0" t="str">
        <f aca="false">VLOOKUP($D3031,metadata!$B$2:$S$500,17,0)</f>
        <v/>
      </c>
      <c r="U3031" s="0" t="str">
        <f aca="false">VLOOKUP($D3031,metadata!$B$2:$S$500,18,0)</f>
        <v/>
      </c>
      <c r="V3031" s="0" t="n">
        <f aca="false">VLOOKUP($D3031,metadata!$B$2:$Z$500,19,0)</f>
        <v>100</v>
      </c>
      <c r="W3031" s="0" t="str">
        <f aca="false">VLOOKUP($D3031,metadata!$B$2:$Z$500,20,0)</f>
        <v>global average</v>
      </c>
      <c r="X3031" s="0" t="str">
        <f aca="false">VLOOKUP($D3031,metadata!$B$2:$Z$500,21,0)</f>
        <v/>
      </c>
      <c r="Y3031" s="0" t="n">
        <f aca="false">VLOOKUP($D3031,metadata!$B$2:$Z$500,22,0)</f>
        <v>67</v>
      </c>
      <c r="Z3031" s="0" t="str">
        <f aca="false">VLOOKUP($D3031,metadata!$B$2:$Z$500,23,0)</f>
        <v/>
      </c>
      <c r="AA3031" s="0" t="str">
        <f aca="false">VLOOKUP($D3031,metadata!$B$2:$Z$500,24,0)</f>
        <v/>
      </c>
      <c r="AB3031" s="0" t="str">
        <f aca="false">VLOOKUP($D3031,metadata!$B$2:$Z$500,25,0)</f>
        <v/>
      </c>
      <c r="AC3031" s="0" t="n">
        <v>14.0032984368277</v>
      </c>
      <c r="AD3031" s="0" t="n">
        <v>0.179262871074143</v>
      </c>
      <c r="AF3031" s="0" t="n">
        <f aca="false">IF(AE3031="",V3031,AE3031)</f>
        <v>100</v>
      </c>
      <c r="AG3031" s="0" t="n">
        <v>14</v>
      </c>
      <c r="AH3031" s="0" t="n">
        <v>2002</v>
      </c>
      <c r="AI3031" s="0" t="s">
        <v>37</v>
      </c>
      <c r="AJ3031" s="0" t="s">
        <v>38</v>
      </c>
    </row>
    <row r="3032" customFormat="false" ht="13.8" hidden="true" customHeight="false" outlineLevel="0" collapsed="false">
      <c r="C3032" s="0" t="n">
        <v>3042</v>
      </c>
      <c r="D3032" s="3" t="str">
        <f aca="false">VLOOKUP(C3032,$A$1:$B$500,2)</f>
        <v>67-kagoshima</v>
      </c>
      <c r="E3032" s="0" t="str">
        <f aca="false">VLOOKUP($D3032,metadata!$B$2:$S$500,2,0)</f>
        <v>Shimizu, K; Fujisaki, K</v>
      </c>
      <c r="F3032" s="0" t="str">
        <f aca="false">VLOOKUP($D3032,metadata!$B$2:$S$500,3,0)</f>
        <v>Sexual differences in diapause induction of the cotton bollworm, Helicoverpa armigera (Hb.) (Lepidoptera : Noctuidae)</v>
      </c>
      <c r="G3032" s="0" t="str">
        <f aca="false">VLOOKUP($D3032,metadata!$B$2:$S$500,4,0)</f>
        <v/>
      </c>
      <c r="H3032" s="0" t="str">
        <f aca="false">VLOOKUP($D3032,metadata!$B$2:$S$500,5,0)</f>
        <v>y</v>
      </c>
      <c r="I3032" s="0" t="str">
        <f aca="false">VLOOKUP($D3032,metadata!$B$2:$S$500,6,0)</f>
        <v>a</v>
      </c>
      <c r="J3032" s="0" t="str">
        <f aca="false">VLOOKUP($D3032,metadata!$B$2:$S$500,7,0)</f>
        <v>i</v>
      </c>
      <c r="K3032" s="0" t="n">
        <f aca="false">VLOOKUP($D3032,metadata!$B$2:$S$500,8,0)</f>
        <v>3</v>
      </c>
      <c r="L3032" s="0" t="n">
        <f aca="false">VLOOKUP($D3032,metadata!$B$2:$S$500,9,0)</f>
        <v>5</v>
      </c>
      <c r="M3032" s="0" t="str">
        <f aca="false">VLOOKUP($D3032,metadata!$B$2:$S$500,10,0)</f>
        <v/>
      </c>
      <c r="N3032" s="0" t="str">
        <f aca="false">VLOOKUP($D3032,metadata!$B$2:$S$500,11,0)</f>
        <v>helicoverpa armigeria</v>
      </c>
      <c r="O3032" s="0" t="str">
        <f aca="false">VLOOKUP($D3032,metadata!$B$2:$S$500,12,0)</f>
        <v>lepidoptera</v>
      </c>
      <c r="P3032" s="0" t="str">
        <f aca="false">VLOOKUP($D3032,metadata!$B$2:$S$500,13,0)</f>
        <v>kagoshima</v>
      </c>
      <c r="Q3032" s="0" t="n">
        <f aca="false">VLOOKUP($D3032,metadata!$B$2:$S$500,14,0)</f>
        <v>31.4333333333333</v>
      </c>
      <c r="R3032" s="0" t="n">
        <f aca="false">VLOOKUP($D3032,metadata!$B$2:$S$500,15,0)</f>
        <v>130.916666666667</v>
      </c>
      <c r="S3032" s="0" t="str">
        <f aca="false">VLOOKUP($D3032,metadata!$B$2:$S$500,16,0)</f>
        <v>1'</v>
      </c>
      <c r="T3032" s="0" t="str">
        <f aca="false">VLOOKUP($D3032,metadata!$B$2:$S$500,17,0)</f>
        <v/>
      </c>
      <c r="U3032" s="0" t="str">
        <f aca="false">VLOOKUP($D3032,metadata!$B$2:$S$500,18,0)</f>
        <v/>
      </c>
      <c r="V3032" s="0" t="n">
        <f aca="false">VLOOKUP($D3032,metadata!$B$2:$Z$500,19,0)</f>
        <v>100</v>
      </c>
      <c r="W3032" s="0" t="str">
        <f aca="false">VLOOKUP($D3032,metadata!$B$2:$Z$500,20,0)</f>
        <v>global average</v>
      </c>
      <c r="X3032" s="0" t="str">
        <f aca="false">VLOOKUP($D3032,metadata!$B$2:$Z$500,21,0)</f>
        <v/>
      </c>
      <c r="Y3032" s="0" t="n">
        <f aca="false">VLOOKUP($D3032,metadata!$B$2:$Z$500,22,0)</f>
        <v>67</v>
      </c>
      <c r="Z3032" s="0" t="str">
        <f aca="false">VLOOKUP($D3032,metadata!$B$2:$Z$500,23,0)</f>
        <v/>
      </c>
      <c r="AA3032" s="0" t="str">
        <f aca="false">VLOOKUP($D3032,metadata!$B$2:$Z$500,24,0)</f>
        <v/>
      </c>
      <c r="AB3032" s="0" t="str">
        <f aca="false">VLOOKUP($D3032,metadata!$B$2:$Z$500,25,0)</f>
        <v/>
      </c>
      <c r="AC3032" s="0" t="n">
        <v>14.9958889048233</v>
      </c>
      <c r="AD3032" s="0" t="n">
        <v>30.9359912041684</v>
      </c>
      <c r="AF3032" s="0" t="n">
        <f aca="false">IF(AE3032="",V3032,AE3032)</f>
        <v>100</v>
      </c>
      <c r="AG3032" s="0" t="n">
        <v>15</v>
      </c>
      <c r="AH3032" s="0" t="n">
        <v>2002</v>
      </c>
      <c r="AI3032" s="0" t="s">
        <v>37</v>
      </c>
      <c r="AJ3032" s="0" t="s">
        <v>38</v>
      </c>
    </row>
    <row r="3033" customFormat="false" ht="13.8" hidden="true" customHeight="false" outlineLevel="0" collapsed="false">
      <c r="C3033" s="0" t="n">
        <v>3043</v>
      </c>
      <c r="D3033" s="3" t="str">
        <f aca="false">VLOOKUP(C3033,$A$1:$B$500,2)</f>
        <v>67-okayama</v>
      </c>
      <c r="E3033" s="0" t="str">
        <f aca="false">VLOOKUP($D3033,metadata!$B$2:$S$500,2,0)</f>
        <v>Shimizu, K; Fujisaki, K</v>
      </c>
      <c r="F3033" s="0" t="str">
        <f aca="false">VLOOKUP($D3033,metadata!$B$2:$S$500,3,0)</f>
        <v>Sexual differences in diapause induction of the cotton bollworm, Helicoverpa armigera (Hb.) (Lepidoptera : Noctuidae)</v>
      </c>
      <c r="G3033" s="0" t="str">
        <f aca="false">VLOOKUP($D3033,metadata!$B$2:$S$500,4,0)</f>
        <v/>
      </c>
      <c r="H3033" s="0" t="str">
        <f aca="false">VLOOKUP($D3033,metadata!$B$2:$S$500,5,0)</f>
        <v>y</v>
      </c>
      <c r="I3033" s="0" t="str">
        <f aca="false">VLOOKUP($D3033,metadata!$B$2:$S$500,6,0)</f>
        <v>a</v>
      </c>
      <c r="J3033" s="0" t="str">
        <f aca="false">VLOOKUP($D3033,metadata!$B$2:$S$500,7,0)</f>
        <v>i</v>
      </c>
      <c r="K3033" s="0" t="n">
        <f aca="false">VLOOKUP($D3033,metadata!$B$2:$S$500,8,0)</f>
        <v>3</v>
      </c>
      <c r="L3033" s="0" t="n">
        <f aca="false">VLOOKUP($D3033,metadata!$B$2:$S$500,9,0)</f>
        <v>5</v>
      </c>
      <c r="M3033" s="0" t="str">
        <f aca="false">VLOOKUP($D3033,metadata!$B$2:$S$500,10,0)</f>
        <v/>
      </c>
      <c r="N3033" s="0" t="str">
        <f aca="false">VLOOKUP($D3033,metadata!$B$2:$S$500,11,0)</f>
        <v>helicoverpa armigeria</v>
      </c>
      <c r="O3033" s="0" t="str">
        <f aca="false">VLOOKUP($D3033,metadata!$B$2:$S$500,12,0)</f>
        <v>lepidoptera</v>
      </c>
      <c r="P3033" s="0" t="str">
        <f aca="false">VLOOKUP($D3033,metadata!$B$2:$S$500,13,0)</f>
        <v>okayama</v>
      </c>
      <c r="Q3033" s="0" t="n">
        <f aca="false">VLOOKUP($D3033,metadata!$B$2:$S$500,14,0)</f>
        <v>34.6166666666667</v>
      </c>
      <c r="R3033" s="0" t="n">
        <f aca="false">VLOOKUP($D3033,metadata!$B$2:$S$500,15,0)</f>
        <v>134.133333333333</v>
      </c>
      <c r="S3033" s="0" t="str">
        <f aca="false">VLOOKUP($D3033,metadata!$B$2:$S$500,16,0)</f>
        <v>1'</v>
      </c>
      <c r="T3033" s="0" t="str">
        <f aca="false">VLOOKUP($D3033,metadata!$B$2:$S$500,17,0)</f>
        <v/>
      </c>
      <c r="U3033" s="0" t="str">
        <f aca="false">VLOOKUP($D3033,metadata!$B$2:$S$500,18,0)</f>
        <v/>
      </c>
      <c r="V3033" s="0" t="n">
        <f aca="false">VLOOKUP($D3033,metadata!$B$2:$Z$500,19,0)</f>
        <v>100</v>
      </c>
      <c r="W3033" s="0" t="str">
        <f aca="false">VLOOKUP($D3033,metadata!$B$2:$Z$500,20,0)</f>
        <v>global average</v>
      </c>
      <c r="X3033" s="0" t="str">
        <f aca="false">VLOOKUP($D3033,metadata!$B$2:$Z$500,21,0)</f>
        <v/>
      </c>
      <c r="Y3033" s="0" t="n">
        <f aca="false">VLOOKUP($D3033,metadata!$B$2:$Z$500,22,0)</f>
        <v>67</v>
      </c>
      <c r="Z3033" s="0" t="str">
        <f aca="false">VLOOKUP($D3033,metadata!$B$2:$Z$500,23,0)</f>
        <v/>
      </c>
      <c r="AA3033" s="0" t="str">
        <f aca="false">VLOOKUP($D3033,metadata!$B$2:$Z$500,24,0)</f>
        <v/>
      </c>
      <c r="AB3033" s="0" t="str">
        <f aca="false">VLOOKUP($D3033,metadata!$B$2:$Z$500,25,0)</f>
        <v/>
      </c>
      <c r="AC3033" s="0" t="n">
        <v>10.9760378545954</v>
      </c>
      <c r="AD3033" s="0" t="n">
        <v>79.7160905340202</v>
      </c>
      <c r="AF3033" s="0" t="n">
        <f aca="false">IF(AE3033="",V3033,AE3033)</f>
        <v>100</v>
      </c>
      <c r="AG3033" s="0" t="n">
        <v>11</v>
      </c>
      <c r="AH3033" s="0" t="n">
        <v>2002</v>
      </c>
      <c r="AI3033" s="0" t="s">
        <v>37</v>
      </c>
      <c r="AJ3033" s="0" t="s">
        <v>38</v>
      </c>
    </row>
    <row r="3034" customFormat="false" ht="13.8" hidden="true" customHeight="false" outlineLevel="0" collapsed="false">
      <c r="C3034" s="0" t="n">
        <v>3044</v>
      </c>
      <c r="D3034" s="3" t="str">
        <f aca="false">VLOOKUP(C3034,$A$1:$B$500,2)</f>
        <v>67-okayama</v>
      </c>
      <c r="E3034" s="0" t="str">
        <f aca="false">VLOOKUP($D3034,metadata!$B$2:$S$500,2,0)</f>
        <v>Shimizu, K; Fujisaki, K</v>
      </c>
      <c r="F3034" s="0" t="str">
        <f aca="false">VLOOKUP($D3034,metadata!$B$2:$S$500,3,0)</f>
        <v>Sexual differences in diapause induction of the cotton bollworm, Helicoverpa armigera (Hb.) (Lepidoptera : Noctuidae)</v>
      </c>
      <c r="G3034" s="0" t="str">
        <f aca="false">VLOOKUP($D3034,metadata!$B$2:$S$500,4,0)</f>
        <v/>
      </c>
      <c r="H3034" s="0" t="str">
        <f aca="false">VLOOKUP($D3034,metadata!$B$2:$S$500,5,0)</f>
        <v>y</v>
      </c>
      <c r="I3034" s="0" t="str">
        <f aca="false">VLOOKUP($D3034,metadata!$B$2:$S$500,6,0)</f>
        <v>a</v>
      </c>
      <c r="J3034" s="0" t="str">
        <f aca="false">VLOOKUP($D3034,metadata!$B$2:$S$500,7,0)</f>
        <v>i</v>
      </c>
      <c r="K3034" s="0" t="n">
        <f aca="false">VLOOKUP($D3034,metadata!$B$2:$S$500,8,0)</f>
        <v>3</v>
      </c>
      <c r="L3034" s="0" t="n">
        <f aca="false">VLOOKUP($D3034,metadata!$B$2:$S$500,9,0)</f>
        <v>5</v>
      </c>
      <c r="M3034" s="0" t="str">
        <f aca="false">VLOOKUP($D3034,metadata!$B$2:$S$500,10,0)</f>
        <v/>
      </c>
      <c r="N3034" s="0" t="str">
        <f aca="false">VLOOKUP($D3034,metadata!$B$2:$S$500,11,0)</f>
        <v>helicoverpa armigeria</v>
      </c>
      <c r="O3034" s="0" t="str">
        <f aca="false">VLOOKUP($D3034,metadata!$B$2:$S$500,12,0)</f>
        <v>lepidoptera</v>
      </c>
      <c r="P3034" s="0" t="str">
        <f aca="false">VLOOKUP($D3034,metadata!$B$2:$S$500,13,0)</f>
        <v>okayama</v>
      </c>
      <c r="Q3034" s="0" t="n">
        <f aca="false">VLOOKUP($D3034,metadata!$B$2:$S$500,14,0)</f>
        <v>34.6166666666667</v>
      </c>
      <c r="R3034" s="0" t="n">
        <f aca="false">VLOOKUP($D3034,metadata!$B$2:$S$500,15,0)</f>
        <v>134.133333333333</v>
      </c>
      <c r="S3034" s="0" t="str">
        <f aca="false">VLOOKUP($D3034,metadata!$B$2:$S$500,16,0)</f>
        <v>1'</v>
      </c>
      <c r="T3034" s="0" t="str">
        <f aca="false">VLOOKUP($D3034,metadata!$B$2:$S$500,17,0)</f>
        <v/>
      </c>
      <c r="U3034" s="0" t="str">
        <f aca="false">VLOOKUP($D3034,metadata!$B$2:$S$500,18,0)</f>
        <v/>
      </c>
      <c r="V3034" s="0" t="n">
        <f aca="false">VLOOKUP($D3034,metadata!$B$2:$Z$500,19,0)</f>
        <v>100</v>
      </c>
      <c r="W3034" s="0" t="str">
        <f aca="false">VLOOKUP($D3034,metadata!$B$2:$Z$500,20,0)</f>
        <v>global average</v>
      </c>
      <c r="X3034" s="0" t="str">
        <f aca="false">VLOOKUP($D3034,metadata!$B$2:$Z$500,21,0)</f>
        <v/>
      </c>
      <c r="Y3034" s="0" t="n">
        <f aca="false">VLOOKUP($D3034,metadata!$B$2:$Z$500,22,0)</f>
        <v>67</v>
      </c>
      <c r="Z3034" s="0" t="str">
        <f aca="false">VLOOKUP($D3034,metadata!$B$2:$Z$500,23,0)</f>
        <v/>
      </c>
      <c r="AA3034" s="0" t="str">
        <f aca="false">VLOOKUP($D3034,metadata!$B$2:$Z$500,24,0)</f>
        <v/>
      </c>
      <c r="AB3034" s="0" t="str">
        <f aca="false">VLOOKUP($D3034,metadata!$B$2:$Z$500,25,0)</f>
        <v/>
      </c>
      <c r="AC3034" s="0" t="n">
        <v>11.9870166196592</v>
      </c>
      <c r="AD3034" s="0" t="n">
        <v>97.3753525558844</v>
      </c>
      <c r="AF3034" s="0" t="n">
        <f aca="false">IF(AE3034="",V3034,AE3034)</f>
        <v>100</v>
      </c>
      <c r="AG3034" s="0" t="n">
        <v>12</v>
      </c>
      <c r="AH3034" s="0" t="n">
        <v>2002</v>
      </c>
      <c r="AI3034" s="0" t="s">
        <v>37</v>
      </c>
      <c r="AJ3034" s="0" t="s">
        <v>38</v>
      </c>
    </row>
    <row r="3035" customFormat="false" ht="13.8" hidden="true" customHeight="false" outlineLevel="0" collapsed="false">
      <c r="C3035" s="0" t="n">
        <v>3045</v>
      </c>
      <c r="D3035" s="3" t="str">
        <f aca="false">VLOOKUP(C3035,$A$1:$B$500,2)</f>
        <v>67-okayama</v>
      </c>
      <c r="E3035" s="0" t="str">
        <f aca="false">VLOOKUP($D3035,metadata!$B$2:$S$500,2,0)</f>
        <v>Shimizu, K; Fujisaki, K</v>
      </c>
      <c r="F3035" s="0" t="str">
        <f aca="false">VLOOKUP($D3035,metadata!$B$2:$S$500,3,0)</f>
        <v>Sexual differences in diapause induction of the cotton bollworm, Helicoverpa armigera (Hb.) (Lepidoptera : Noctuidae)</v>
      </c>
      <c r="G3035" s="0" t="str">
        <f aca="false">VLOOKUP($D3035,metadata!$B$2:$S$500,4,0)</f>
        <v/>
      </c>
      <c r="H3035" s="0" t="str">
        <f aca="false">VLOOKUP($D3035,metadata!$B$2:$S$500,5,0)</f>
        <v>y</v>
      </c>
      <c r="I3035" s="0" t="str">
        <f aca="false">VLOOKUP($D3035,metadata!$B$2:$S$500,6,0)</f>
        <v>a</v>
      </c>
      <c r="J3035" s="0" t="str">
        <f aca="false">VLOOKUP($D3035,metadata!$B$2:$S$500,7,0)</f>
        <v>i</v>
      </c>
      <c r="K3035" s="0" t="n">
        <f aca="false">VLOOKUP($D3035,metadata!$B$2:$S$500,8,0)</f>
        <v>3</v>
      </c>
      <c r="L3035" s="0" t="n">
        <f aca="false">VLOOKUP($D3035,metadata!$B$2:$S$500,9,0)</f>
        <v>5</v>
      </c>
      <c r="M3035" s="0" t="str">
        <f aca="false">VLOOKUP($D3035,metadata!$B$2:$S$500,10,0)</f>
        <v/>
      </c>
      <c r="N3035" s="0" t="str">
        <f aca="false">VLOOKUP($D3035,metadata!$B$2:$S$500,11,0)</f>
        <v>helicoverpa armigeria</v>
      </c>
      <c r="O3035" s="0" t="str">
        <f aca="false">VLOOKUP($D3035,metadata!$B$2:$S$500,12,0)</f>
        <v>lepidoptera</v>
      </c>
      <c r="P3035" s="0" t="str">
        <f aca="false">VLOOKUP($D3035,metadata!$B$2:$S$500,13,0)</f>
        <v>okayama</v>
      </c>
      <c r="Q3035" s="0" t="n">
        <f aca="false">VLOOKUP($D3035,metadata!$B$2:$S$500,14,0)</f>
        <v>34.6166666666667</v>
      </c>
      <c r="R3035" s="0" t="n">
        <f aca="false">VLOOKUP($D3035,metadata!$B$2:$S$500,15,0)</f>
        <v>134.133333333333</v>
      </c>
      <c r="S3035" s="0" t="str">
        <f aca="false">VLOOKUP($D3035,metadata!$B$2:$S$500,16,0)</f>
        <v>1'</v>
      </c>
      <c r="T3035" s="0" t="str">
        <f aca="false">VLOOKUP($D3035,metadata!$B$2:$S$500,17,0)</f>
        <v/>
      </c>
      <c r="U3035" s="0" t="str">
        <f aca="false">VLOOKUP($D3035,metadata!$B$2:$S$500,18,0)</f>
        <v/>
      </c>
      <c r="V3035" s="0" t="n">
        <f aca="false">VLOOKUP($D3035,metadata!$B$2:$Z$500,19,0)</f>
        <v>100</v>
      </c>
      <c r="W3035" s="0" t="str">
        <f aca="false">VLOOKUP($D3035,metadata!$B$2:$Z$500,20,0)</f>
        <v>global average</v>
      </c>
      <c r="X3035" s="0" t="str">
        <f aca="false">VLOOKUP($D3035,metadata!$B$2:$Z$500,21,0)</f>
        <v/>
      </c>
      <c r="Y3035" s="0" t="n">
        <f aca="false">VLOOKUP($D3035,metadata!$B$2:$Z$500,22,0)</f>
        <v>67</v>
      </c>
      <c r="Z3035" s="0" t="str">
        <f aca="false">VLOOKUP($D3035,metadata!$B$2:$Z$500,23,0)</f>
        <v/>
      </c>
      <c r="AA3035" s="0" t="str">
        <f aca="false">VLOOKUP($D3035,metadata!$B$2:$Z$500,24,0)</f>
        <v/>
      </c>
      <c r="AB3035" s="0" t="str">
        <f aca="false">VLOOKUP($D3035,metadata!$B$2:$Z$500,25,0)</f>
        <v/>
      </c>
      <c r="AC3035" s="0" t="n">
        <v>12.9740332393184</v>
      </c>
      <c r="AD3035" s="0" t="n">
        <v>94.7507051117689</v>
      </c>
      <c r="AF3035" s="0" t="n">
        <f aca="false">IF(AE3035="",V3035,AE3035)</f>
        <v>100</v>
      </c>
      <c r="AG3035" s="0" t="n">
        <v>13</v>
      </c>
      <c r="AH3035" s="0" t="n">
        <v>2002</v>
      </c>
      <c r="AI3035" s="0" t="s">
        <v>37</v>
      </c>
      <c r="AJ3035" s="0" t="s">
        <v>38</v>
      </c>
    </row>
    <row r="3036" customFormat="false" ht="13.8" hidden="true" customHeight="false" outlineLevel="0" collapsed="false">
      <c r="C3036" s="0" t="n">
        <v>3046</v>
      </c>
      <c r="D3036" s="3" t="str">
        <f aca="false">VLOOKUP(C3036,$A$1:$B$500,2)</f>
        <v>67-okayama</v>
      </c>
      <c r="E3036" s="0" t="str">
        <f aca="false">VLOOKUP($D3036,metadata!$B$2:$S$500,2,0)</f>
        <v>Shimizu, K; Fujisaki, K</v>
      </c>
      <c r="F3036" s="0" t="str">
        <f aca="false">VLOOKUP($D3036,metadata!$B$2:$S$500,3,0)</f>
        <v>Sexual differences in diapause induction of the cotton bollworm, Helicoverpa armigera (Hb.) (Lepidoptera : Noctuidae)</v>
      </c>
      <c r="G3036" s="0" t="str">
        <f aca="false">VLOOKUP($D3036,metadata!$B$2:$S$500,4,0)</f>
        <v/>
      </c>
      <c r="H3036" s="0" t="str">
        <f aca="false">VLOOKUP($D3036,metadata!$B$2:$S$500,5,0)</f>
        <v>y</v>
      </c>
      <c r="I3036" s="0" t="str">
        <f aca="false">VLOOKUP($D3036,metadata!$B$2:$S$500,6,0)</f>
        <v>a</v>
      </c>
      <c r="J3036" s="0" t="str">
        <f aca="false">VLOOKUP($D3036,metadata!$B$2:$S$500,7,0)</f>
        <v>i</v>
      </c>
      <c r="K3036" s="0" t="n">
        <f aca="false">VLOOKUP($D3036,metadata!$B$2:$S$500,8,0)</f>
        <v>3</v>
      </c>
      <c r="L3036" s="0" t="n">
        <f aca="false">VLOOKUP($D3036,metadata!$B$2:$S$500,9,0)</f>
        <v>5</v>
      </c>
      <c r="M3036" s="0" t="str">
        <f aca="false">VLOOKUP($D3036,metadata!$B$2:$S$500,10,0)</f>
        <v/>
      </c>
      <c r="N3036" s="0" t="str">
        <f aca="false">VLOOKUP($D3036,metadata!$B$2:$S$500,11,0)</f>
        <v>helicoverpa armigeria</v>
      </c>
      <c r="O3036" s="0" t="str">
        <f aca="false">VLOOKUP($D3036,metadata!$B$2:$S$500,12,0)</f>
        <v>lepidoptera</v>
      </c>
      <c r="P3036" s="0" t="str">
        <f aca="false">VLOOKUP($D3036,metadata!$B$2:$S$500,13,0)</f>
        <v>okayama</v>
      </c>
      <c r="Q3036" s="0" t="n">
        <f aca="false">VLOOKUP($D3036,metadata!$B$2:$S$500,14,0)</f>
        <v>34.6166666666667</v>
      </c>
      <c r="R3036" s="0" t="n">
        <f aca="false">VLOOKUP($D3036,metadata!$B$2:$S$500,15,0)</f>
        <v>134.133333333333</v>
      </c>
      <c r="S3036" s="0" t="str">
        <f aca="false">VLOOKUP($D3036,metadata!$B$2:$S$500,16,0)</f>
        <v>1'</v>
      </c>
      <c r="T3036" s="0" t="str">
        <f aca="false">VLOOKUP($D3036,metadata!$B$2:$S$500,17,0)</f>
        <v/>
      </c>
      <c r="U3036" s="0" t="str">
        <f aca="false">VLOOKUP($D3036,metadata!$B$2:$S$500,18,0)</f>
        <v/>
      </c>
      <c r="V3036" s="0" t="n">
        <f aca="false">VLOOKUP($D3036,metadata!$B$2:$Z$500,19,0)</f>
        <v>100</v>
      </c>
      <c r="W3036" s="0" t="str">
        <f aca="false">VLOOKUP($D3036,metadata!$B$2:$Z$500,20,0)</f>
        <v>global average</v>
      </c>
      <c r="X3036" s="0" t="str">
        <f aca="false">VLOOKUP($D3036,metadata!$B$2:$Z$500,21,0)</f>
        <v/>
      </c>
      <c r="Y3036" s="0" t="n">
        <f aca="false">VLOOKUP($D3036,metadata!$B$2:$Z$500,22,0)</f>
        <v>67</v>
      </c>
      <c r="Z3036" s="0" t="str">
        <f aca="false">VLOOKUP($D3036,metadata!$B$2:$Z$500,23,0)</f>
        <v/>
      </c>
      <c r="AA3036" s="0" t="str">
        <f aca="false">VLOOKUP($D3036,metadata!$B$2:$Z$500,24,0)</f>
        <v/>
      </c>
      <c r="AB3036" s="0" t="str">
        <f aca="false">VLOOKUP($D3036,metadata!$B$2:$Z$500,25,0)</f>
        <v/>
      </c>
      <c r="AC3036" s="0" t="n">
        <v>13.9994638819607</v>
      </c>
      <c r="AD3036" s="0" t="n">
        <v>4.02088529404903</v>
      </c>
      <c r="AF3036" s="0" t="n">
        <f aca="false">IF(AE3036="",V3036,AE3036)</f>
        <v>100</v>
      </c>
      <c r="AG3036" s="0" t="n">
        <v>14</v>
      </c>
      <c r="AH3036" s="0" t="n">
        <v>2002</v>
      </c>
      <c r="AI3036" s="0" t="s">
        <v>37</v>
      </c>
      <c r="AJ3036" s="0" t="s">
        <v>38</v>
      </c>
    </row>
    <row r="3037" customFormat="false" ht="13.8" hidden="true" customHeight="false" outlineLevel="0" collapsed="false">
      <c r="C3037" s="0" t="n">
        <v>3047</v>
      </c>
      <c r="D3037" s="3" t="str">
        <f aca="false">VLOOKUP(C3037,$A$1:$B$500,2)</f>
        <v>67-okayama</v>
      </c>
      <c r="E3037" s="0" t="str">
        <f aca="false">VLOOKUP($D3037,metadata!$B$2:$S$500,2,0)</f>
        <v>Shimizu, K; Fujisaki, K</v>
      </c>
      <c r="F3037" s="0" t="str">
        <f aca="false">VLOOKUP($D3037,metadata!$B$2:$S$500,3,0)</f>
        <v>Sexual differences in diapause induction of the cotton bollworm, Helicoverpa armigera (Hb.) (Lepidoptera : Noctuidae)</v>
      </c>
      <c r="G3037" s="0" t="str">
        <f aca="false">VLOOKUP($D3037,metadata!$B$2:$S$500,4,0)</f>
        <v/>
      </c>
      <c r="H3037" s="0" t="str">
        <f aca="false">VLOOKUP($D3037,metadata!$B$2:$S$500,5,0)</f>
        <v>y</v>
      </c>
      <c r="I3037" s="0" t="str">
        <f aca="false">VLOOKUP($D3037,metadata!$B$2:$S$500,6,0)</f>
        <v>a</v>
      </c>
      <c r="J3037" s="0" t="str">
        <f aca="false">VLOOKUP($D3037,metadata!$B$2:$S$500,7,0)</f>
        <v>i</v>
      </c>
      <c r="K3037" s="0" t="n">
        <f aca="false">VLOOKUP($D3037,metadata!$B$2:$S$500,8,0)</f>
        <v>3</v>
      </c>
      <c r="L3037" s="0" t="n">
        <f aca="false">VLOOKUP($D3037,metadata!$B$2:$S$500,9,0)</f>
        <v>5</v>
      </c>
      <c r="M3037" s="0" t="str">
        <f aca="false">VLOOKUP($D3037,metadata!$B$2:$S$500,10,0)</f>
        <v/>
      </c>
      <c r="N3037" s="0" t="str">
        <f aca="false">VLOOKUP($D3037,metadata!$B$2:$S$500,11,0)</f>
        <v>helicoverpa armigeria</v>
      </c>
      <c r="O3037" s="0" t="str">
        <f aca="false">VLOOKUP($D3037,metadata!$B$2:$S$500,12,0)</f>
        <v>lepidoptera</v>
      </c>
      <c r="P3037" s="0" t="str">
        <f aca="false">VLOOKUP($D3037,metadata!$B$2:$S$500,13,0)</f>
        <v>okayama</v>
      </c>
      <c r="Q3037" s="0" t="n">
        <f aca="false">VLOOKUP($D3037,metadata!$B$2:$S$500,14,0)</f>
        <v>34.6166666666667</v>
      </c>
      <c r="R3037" s="0" t="n">
        <f aca="false">VLOOKUP($D3037,metadata!$B$2:$S$500,15,0)</f>
        <v>134.133333333333</v>
      </c>
      <c r="S3037" s="0" t="str">
        <f aca="false">VLOOKUP($D3037,metadata!$B$2:$S$500,16,0)</f>
        <v>1'</v>
      </c>
      <c r="T3037" s="0" t="str">
        <f aca="false">VLOOKUP($D3037,metadata!$B$2:$S$500,17,0)</f>
        <v/>
      </c>
      <c r="U3037" s="0" t="str">
        <f aca="false">VLOOKUP($D3037,metadata!$B$2:$S$500,18,0)</f>
        <v/>
      </c>
      <c r="V3037" s="0" t="n">
        <f aca="false">VLOOKUP($D3037,metadata!$B$2:$Z$500,19,0)</f>
        <v>100</v>
      </c>
      <c r="W3037" s="0" t="str">
        <f aca="false">VLOOKUP($D3037,metadata!$B$2:$Z$500,20,0)</f>
        <v>global average</v>
      </c>
      <c r="X3037" s="0" t="str">
        <f aca="false">VLOOKUP($D3037,metadata!$B$2:$Z$500,21,0)</f>
        <v/>
      </c>
      <c r="Y3037" s="0" t="n">
        <f aca="false">VLOOKUP($D3037,metadata!$B$2:$Z$500,22,0)</f>
        <v>67</v>
      </c>
      <c r="Z3037" s="0" t="str">
        <f aca="false">VLOOKUP($D3037,metadata!$B$2:$Z$500,23,0)</f>
        <v/>
      </c>
      <c r="AA3037" s="0" t="str">
        <f aca="false">VLOOKUP($D3037,metadata!$B$2:$Z$500,24,0)</f>
        <v/>
      </c>
      <c r="AB3037" s="0" t="str">
        <f aca="false">VLOOKUP($D3037,metadata!$B$2:$Z$500,25,0)</f>
        <v/>
      </c>
      <c r="AC3037" s="0" t="n">
        <v>14.9992540966411</v>
      </c>
      <c r="AD3037" s="0" t="n">
        <v>5.59427519172044</v>
      </c>
      <c r="AF3037" s="0" t="n">
        <f aca="false">IF(AE3037="",V3037,AE3037)</f>
        <v>100</v>
      </c>
      <c r="AG3037" s="0" t="n">
        <v>15</v>
      </c>
      <c r="AH3037" s="0" t="n">
        <v>2002</v>
      </c>
      <c r="AI3037" s="0" t="s">
        <v>37</v>
      </c>
      <c r="AJ3037" s="0" t="s">
        <v>38</v>
      </c>
    </row>
    <row r="3038" customFormat="false" ht="13.8" hidden="true" customHeight="false" outlineLevel="0" collapsed="false">
      <c r="C3038" s="0" t="n">
        <v>3048</v>
      </c>
      <c r="D3038" s="3" t="str">
        <f aca="false">VLOOKUP(C3038,$A$1:$B$500,2)</f>
        <v>67-ishikawa</v>
      </c>
      <c r="E3038" s="0" t="str">
        <f aca="false">VLOOKUP($D3038,metadata!$B$2:$S$500,2,0)</f>
        <v>Shimizu, K; Fujisaki, K</v>
      </c>
      <c r="F3038" s="0" t="str">
        <f aca="false">VLOOKUP($D3038,metadata!$B$2:$S$500,3,0)</f>
        <v>Sexual differences in diapause induction of the cotton bollworm, Helicoverpa armigera (Hb.) (Lepidoptera : Noctuidae)</v>
      </c>
      <c r="G3038" s="0" t="str">
        <f aca="false">VLOOKUP($D3038,metadata!$B$2:$S$500,4,0)</f>
        <v/>
      </c>
      <c r="H3038" s="0" t="str">
        <f aca="false">VLOOKUP($D3038,metadata!$B$2:$S$500,5,0)</f>
        <v>y</v>
      </c>
      <c r="I3038" s="0" t="str">
        <f aca="false">VLOOKUP($D3038,metadata!$B$2:$S$500,6,0)</f>
        <v>a</v>
      </c>
      <c r="J3038" s="0" t="str">
        <f aca="false">VLOOKUP($D3038,metadata!$B$2:$S$500,7,0)</f>
        <v>i</v>
      </c>
      <c r="K3038" s="0" t="n">
        <f aca="false">VLOOKUP($D3038,metadata!$B$2:$S$500,8,0)</f>
        <v>3</v>
      </c>
      <c r="L3038" s="0" t="n">
        <f aca="false">VLOOKUP($D3038,metadata!$B$2:$S$500,9,0)</f>
        <v>5</v>
      </c>
      <c r="M3038" s="0" t="str">
        <f aca="false">VLOOKUP($D3038,metadata!$B$2:$S$500,10,0)</f>
        <v/>
      </c>
      <c r="N3038" s="0" t="str">
        <f aca="false">VLOOKUP($D3038,metadata!$B$2:$S$500,11,0)</f>
        <v>helicoverpa armigeria</v>
      </c>
      <c r="O3038" s="0" t="str">
        <f aca="false">VLOOKUP($D3038,metadata!$B$2:$S$500,12,0)</f>
        <v>lepidoptera</v>
      </c>
      <c r="P3038" s="0" t="str">
        <f aca="false">VLOOKUP($D3038,metadata!$B$2:$S$500,13,0)</f>
        <v>ishikawa</v>
      </c>
      <c r="Q3038" s="0" t="n">
        <f aca="false">VLOOKUP($D3038,metadata!$B$2:$S$500,14,0)</f>
        <v>36.6</v>
      </c>
      <c r="R3038" s="0" t="n">
        <f aca="false">VLOOKUP($D3038,metadata!$B$2:$S$500,15,0)</f>
        <v>136.683333333333</v>
      </c>
      <c r="S3038" s="0" t="str">
        <f aca="false">VLOOKUP($D3038,metadata!$B$2:$S$500,16,0)</f>
        <v>1'</v>
      </c>
      <c r="T3038" s="0" t="str">
        <f aca="false">VLOOKUP($D3038,metadata!$B$2:$S$500,17,0)</f>
        <v/>
      </c>
      <c r="U3038" s="0" t="str">
        <f aca="false">VLOOKUP($D3038,metadata!$B$2:$S$500,18,0)</f>
        <v/>
      </c>
      <c r="V3038" s="0" t="n">
        <f aca="false">VLOOKUP($D3038,metadata!$B$2:$Z$500,19,0)</f>
        <v>100</v>
      </c>
      <c r="W3038" s="0" t="str">
        <f aca="false">VLOOKUP($D3038,metadata!$B$2:$Z$500,20,0)</f>
        <v>global average</v>
      </c>
      <c r="X3038" s="0" t="str">
        <f aca="false">VLOOKUP($D3038,metadata!$B$2:$Z$500,21,0)</f>
        <v/>
      </c>
      <c r="Y3038" s="0" t="n">
        <f aca="false">VLOOKUP($D3038,metadata!$B$2:$Z$500,22,0)</f>
        <v>67</v>
      </c>
      <c r="Z3038" s="0" t="str">
        <f aca="false">VLOOKUP($D3038,metadata!$B$2:$Z$500,23,0)</f>
        <v/>
      </c>
      <c r="AA3038" s="0" t="str">
        <f aca="false">VLOOKUP($D3038,metadata!$B$2:$Z$500,24,0)</f>
        <v/>
      </c>
      <c r="AB3038" s="0" t="str">
        <f aca="false">VLOOKUP($D3038,metadata!$B$2:$Z$500,25,0)</f>
        <v/>
      </c>
      <c r="AC3038" s="0" t="n">
        <v>11.0113998778584</v>
      </c>
      <c r="AD3038" s="0" t="n">
        <v>87.4940625636153</v>
      </c>
      <c r="AF3038" s="0" t="n">
        <f aca="false">IF(AE3038="",V3038,AE3038)</f>
        <v>100</v>
      </c>
      <c r="AG3038" s="0" t="n">
        <v>11</v>
      </c>
      <c r="AH3038" s="0" t="n">
        <v>2002</v>
      </c>
      <c r="AI3038" s="0" t="s">
        <v>37</v>
      </c>
      <c r="AJ3038" s="0" t="s">
        <v>38</v>
      </c>
    </row>
    <row r="3039" customFormat="false" ht="13.8" hidden="true" customHeight="false" outlineLevel="0" collapsed="false">
      <c r="C3039" s="0" t="n">
        <v>3049</v>
      </c>
      <c r="D3039" s="3" t="str">
        <f aca="false">VLOOKUP(C3039,$A$1:$B$500,2)</f>
        <v>67-ishikawa</v>
      </c>
      <c r="E3039" s="0" t="str">
        <f aca="false">VLOOKUP($D3039,metadata!$B$2:$S$500,2,0)</f>
        <v>Shimizu, K; Fujisaki, K</v>
      </c>
      <c r="F3039" s="0" t="str">
        <f aca="false">VLOOKUP($D3039,metadata!$B$2:$S$500,3,0)</f>
        <v>Sexual differences in diapause induction of the cotton bollworm, Helicoverpa armigera (Hb.) (Lepidoptera : Noctuidae)</v>
      </c>
      <c r="G3039" s="0" t="str">
        <f aca="false">VLOOKUP($D3039,metadata!$B$2:$S$500,4,0)</f>
        <v/>
      </c>
      <c r="H3039" s="0" t="str">
        <f aca="false">VLOOKUP($D3039,metadata!$B$2:$S$500,5,0)</f>
        <v>y</v>
      </c>
      <c r="I3039" s="0" t="str">
        <f aca="false">VLOOKUP($D3039,metadata!$B$2:$S$500,6,0)</f>
        <v>a</v>
      </c>
      <c r="J3039" s="0" t="str">
        <f aca="false">VLOOKUP($D3039,metadata!$B$2:$S$500,7,0)</f>
        <v>i</v>
      </c>
      <c r="K3039" s="0" t="n">
        <f aca="false">VLOOKUP($D3039,metadata!$B$2:$S$500,8,0)</f>
        <v>3</v>
      </c>
      <c r="L3039" s="0" t="n">
        <f aca="false">VLOOKUP($D3039,metadata!$B$2:$S$500,9,0)</f>
        <v>5</v>
      </c>
      <c r="M3039" s="0" t="str">
        <f aca="false">VLOOKUP($D3039,metadata!$B$2:$S$500,10,0)</f>
        <v/>
      </c>
      <c r="N3039" s="0" t="str">
        <f aca="false">VLOOKUP($D3039,metadata!$B$2:$S$500,11,0)</f>
        <v>helicoverpa armigeria</v>
      </c>
      <c r="O3039" s="0" t="str">
        <f aca="false">VLOOKUP($D3039,metadata!$B$2:$S$500,12,0)</f>
        <v>lepidoptera</v>
      </c>
      <c r="P3039" s="0" t="str">
        <f aca="false">VLOOKUP($D3039,metadata!$B$2:$S$500,13,0)</f>
        <v>ishikawa</v>
      </c>
      <c r="Q3039" s="0" t="n">
        <f aca="false">VLOOKUP($D3039,metadata!$B$2:$S$500,14,0)</f>
        <v>36.6</v>
      </c>
      <c r="R3039" s="0" t="n">
        <f aca="false">VLOOKUP($D3039,metadata!$B$2:$S$500,15,0)</f>
        <v>136.683333333333</v>
      </c>
      <c r="S3039" s="0" t="str">
        <f aca="false">VLOOKUP($D3039,metadata!$B$2:$S$500,16,0)</f>
        <v>1'</v>
      </c>
      <c r="T3039" s="0" t="str">
        <f aca="false">VLOOKUP($D3039,metadata!$B$2:$S$500,17,0)</f>
        <v/>
      </c>
      <c r="U3039" s="0" t="str">
        <f aca="false">VLOOKUP($D3039,metadata!$B$2:$S$500,18,0)</f>
        <v/>
      </c>
      <c r="V3039" s="0" t="n">
        <f aca="false">VLOOKUP($D3039,metadata!$B$2:$Z$500,19,0)</f>
        <v>100</v>
      </c>
      <c r="W3039" s="0" t="str">
        <f aca="false">VLOOKUP($D3039,metadata!$B$2:$Z$500,20,0)</f>
        <v>global average</v>
      </c>
      <c r="X3039" s="0" t="str">
        <f aca="false">VLOOKUP($D3039,metadata!$B$2:$Z$500,21,0)</f>
        <v/>
      </c>
      <c r="Y3039" s="0" t="n">
        <f aca="false">VLOOKUP($D3039,metadata!$B$2:$Z$500,22,0)</f>
        <v>67</v>
      </c>
      <c r="Z3039" s="0" t="str">
        <f aca="false">VLOOKUP($D3039,metadata!$B$2:$Z$500,23,0)</f>
        <v/>
      </c>
      <c r="AA3039" s="0" t="str">
        <f aca="false">VLOOKUP($D3039,metadata!$B$2:$Z$500,24,0)</f>
        <v/>
      </c>
      <c r="AB3039" s="0" t="str">
        <f aca="false">VLOOKUP($D3039,metadata!$B$2:$Z$500,25,0)</f>
        <v/>
      </c>
      <c r="AC3039" s="0" t="n">
        <v>12.0021035488905</v>
      </c>
      <c r="AD3039" s="0" t="n">
        <v>91.1447377349528</v>
      </c>
      <c r="AF3039" s="0" t="n">
        <f aca="false">IF(AE3039="",V3039,AE3039)</f>
        <v>100</v>
      </c>
      <c r="AG3039" s="0" t="n">
        <v>12</v>
      </c>
      <c r="AH3039" s="0" t="n">
        <v>2002</v>
      </c>
      <c r="AI3039" s="0" t="s">
        <v>37</v>
      </c>
      <c r="AJ3039" s="0" t="s">
        <v>38</v>
      </c>
    </row>
    <row r="3040" customFormat="false" ht="13.8" hidden="true" customHeight="false" outlineLevel="0" collapsed="false">
      <c r="C3040" s="0" t="n">
        <v>3050</v>
      </c>
      <c r="D3040" s="3" t="str">
        <f aca="false">VLOOKUP(C3040,$A$1:$B$500,2)</f>
        <v>67-ishikawa</v>
      </c>
      <c r="E3040" s="0" t="str">
        <f aca="false">VLOOKUP($D3040,metadata!$B$2:$S$500,2,0)</f>
        <v>Shimizu, K; Fujisaki, K</v>
      </c>
      <c r="F3040" s="0" t="str">
        <f aca="false">VLOOKUP($D3040,metadata!$B$2:$S$500,3,0)</f>
        <v>Sexual differences in diapause induction of the cotton bollworm, Helicoverpa armigera (Hb.) (Lepidoptera : Noctuidae)</v>
      </c>
      <c r="G3040" s="0" t="str">
        <f aca="false">VLOOKUP($D3040,metadata!$B$2:$S$500,4,0)</f>
        <v/>
      </c>
      <c r="H3040" s="0" t="str">
        <f aca="false">VLOOKUP($D3040,metadata!$B$2:$S$500,5,0)</f>
        <v>y</v>
      </c>
      <c r="I3040" s="0" t="str">
        <f aca="false">VLOOKUP($D3040,metadata!$B$2:$S$500,6,0)</f>
        <v>a</v>
      </c>
      <c r="J3040" s="0" t="str">
        <f aca="false">VLOOKUP($D3040,metadata!$B$2:$S$500,7,0)</f>
        <v>i</v>
      </c>
      <c r="K3040" s="0" t="n">
        <f aca="false">VLOOKUP($D3040,metadata!$B$2:$S$500,8,0)</f>
        <v>3</v>
      </c>
      <c r="L3040" s="0" t="n">
        <f aca="false">VLOOKUP($D3040,metadata!$B$2:$S$500,9,0)</f>
        <v>5</v>
      </c>
      <c r="M3040" s="0" t="str">
        <f aca="false">VLOOKUP($D3040,metadata!$B$2:$S$500,10,0)</f>
        <v/>
      </c>
      <c r="N3040" s="0" t="str">
        <f aca="false">VLOOKUP($D3040,metadata!$B$2:$S$500,11,0)</f>
        <v>helicoverpa armigeria</v>
      </c>
      <c r="O3040" s="0" t="str">
        <f aca="false">VLOOKUP($D3040,metadata!$B$2:$S$500,12,0)</f>
        <v>lepidoptera</v>
      </c>
      <c r="P3040" s="0" t="str">
        <f aca="false">VLOOKUP($D3040,metadata!$B$2:$S$500,13,0)</f>
        <v>ishikawa</v>
      </c>
      <c r="Q3040" s="0" t="n">
        <f aca="false">VLOOKUP($D3040,metadata!$B$2:$S$500,14,0)</f>
        <v>36.6</v>
      </c>
      <c r="R3040" s="0" t="n">
        <f aca="false">VLOOKUP($D3040,metadata!$B$2:$S$500,15,0)</f>
        <v>136.683333333333</v>
      </c>
      <c r="S3040" s="0" t="str">
        <f aca="false">VLOOKUP($D3040,metadata!$B$2:$S$500,16,0)</f>
        <v>1'</v>
      </c>
      <c r="T3040" s="0" t="str">
        <f aca="false">VLOOKUP($D3040,metadata!$B$2:$S$500,17,0)</f>
        <v/>
      </c>
      <c r="U3040" s="0" t="str">
        <f aca="false">VLOOKUP($D3040,metadata!$B$2:$S$500,18,0)</f>
        <v/>
      </c>
      <c r="V3040" s="0" t="n">
        <f aca="false">VLOOKUP($D3040,metadata!$B$2:$Z$500,19,0)</f>
        <v>100</v>
      </c>
      <c r="W3040" s="0" t="str">
        <f aca="false">VLOOKUP($D3040,metadata!$B$2:$Z$500,20,0)</f>
        <v>global average</v>
      </c>
      <c r="X3040" s="0" t="str">
        <f aca="false">VLOOKUP($D3040,metadata!$B$2:$Z$500,21,0)</f>
        <v/>
      </c>
      <c r="Y3040" s="0" t="n">
        <f aca="false">VLOOKUP($D3040,metadata!$B$2:$Z$500,22,0)</f>
        <v>67</v>
      </c>
      <c r="Z3040" s="0" t="str">
        <f aca="false">VLOOKUP($D3040,metadata!$B$2:$Z$500,23,0)</f>
        <v/>
      </c>
      <c r="AA3040" s="0" t="str">
        <f aca="false">VLOOKUP($D3040,metadata!$B$2:$Z$500,24,0)</f>
        <v/>
      </c>
      <c r="AB3040" s="0" t="str">
        <f aca="false">VLOOKUP($D3040,metadata!$B$2:$Z$500,25,0)</f>
        <v/>
      </c>
      <c r="AC3040" s="0" t="n">
        <v>13.0040261473389</v>
      </c>
      <c r="AD3040" s="0" t="n">
        <v>80.9006808260387</v>
      </c>
      <c r="AF3040" s="0" t="n">
        <f aca="false">IF(AE3040="",V3040,AE3040)</f>
        <v>100</v>
      </c>
      <c r="AG3040" s="0" t="n">
        <v>13</v>
      </c>
      <c r="AH3040" s="0" t="n">
        <v>2002</v>
      </c>
      <c r="AI3040" s="0" t="s">
        <v>37</v>
      </c>
      <c r="AJ3040" s="0" t="s">
        <v>38</v>
      </c>
    </row>
    <row r="3041" customFormat="false" ht="13.8" hidden="true" customHeight="false" outlineLevel="0" collapsed="false">
      <c r="C3041" s="0" t="n">
        <v>3051</v>
      </c>
      <c r="D3041" s="3" t="str">
        <f aca="false">VLOOKUP(C3041,$A$1:$B$500,2)</f>
        <v>67-ishikawa</v>
      </c>
      <c r="E3041" s="0" t="str">
        <f aca="false">VLOOKUP($D3041,metadata!$B$2:$S$500,2,0)</f>
        <v>Shimizu, K; Fujisaki, K</v>
      </c>
      <c r="F3041" s="0" t="str">
        <f aca="false">VLOOKUP($D3041,metadata!$B$2:$S$500,3,0)</f>
        <v>Sexual differences in diapause induction of the cotton bollworm, Helicoverpa armigera (Hb.) (Lepidoptera : Noctuidae)</v>
      </c>
      <c r="G3041" s="0" t="str">
        <f aca="false">VLOOKUP($D3041,metadata!$B$2:$S$500,4,0)</f>
        <v/>
      </c>
      <c r="H3041" s="0" t="str">
        <f aca="false">VLOOKUP($D3041,metadata!$B$2:$S$500,5,0)</f>
        <v>y</v>
      </c>
      <c r="I3041" s="0" t="str">
        <f aca="false">VLOOKUP($D3041,metadata!$B$2:$S$500,6,0)</f>
        <v>a</v>
      </c>
      <c r="J3041" s="0" t="str">
        <f aca="false">VLOOKUP($D3041,metadata!$B$2:$S$500,7,0)</f>
        <v>i</v>
      </c>
      <c r="K3041" s="0" t="n">
        <f aca="false">VLOOKUP($D3041,metadata!$B$2:$S$500,8,0)</f>
        <v>3</v>
      </c>
      <c r="L3041" s="0" t="n">
        <f aca="false">VLOOKUP($D3041,metadata!$B$2:$S$500,9,0)</f>
        <v>5</v>
      </c>
      <c r="M3041" s="0" t="str">
        <f aca="false">VLOOKUP($D3041,metadata!$B$2:$S$500,10,0)</f>
        <v/>
      </c>
      <c r="N3041" s="0" t="str">
        <f aca="false">VLOOKUP($D3041,metadata!$B$2:$S$500,11,0)</f>
        <v>helicoverpa armigeria</v>
      </c>
      <c r="O3041" s="0" t="str">
        <f aca="false">VLOOKUP($D3041,metadata!$B$2:$S$500,12,0)</f>
        <v>lepidoptera</v>
      </c>
      <c r="P3041" s="0" t="str">
        <f aca="false">VLOOKUP($D3041,metadata!$B$2:$S$500,13,0)</f>
        <v>ishikawa</v>
      </c>
      <c r="Q3041" s="0" t="n">
        <f aca="false">VLOOKUP($D3041,metadata!$B$2:$S$500,14,0)</f>
        <v>36.6</v>
      </c>
      <c r="R3041" s="0" t="n">
        <f aca="false">VLOOKUP($D3041,metadata!$B$2:$S$500,15,0)</f>
        <v>136.683333333333</v>
      </c>
      <c r="S3041" s="0" t="str">
        <f aca="false">VLOOKUP($D3041,metadata!$B$2:$S$500,16,0)</f>
        <v>1'</v>
      </c>
      <c r="T3041" s="0" t="str">
        <f aca="false">VLOOKUP($D3041,metadata!$B$2:$S$500,17,0)</f>
        <v/>
      </c>
      <c r="U3041" s="0" t="str">
        <f aca="false">VLOOKUP($D3041,metadata!$B$2:$S$500,18,0)</f>
        <v/>
      </c>
      <c r="V3041" s="0" t="n">
        <f aca="false">VLOOKUP($D3041,metadata!$B$2:$Z$500,19,0)</f>
        <v>100</v>
      </c>
      <c r="W3041" s="0" t="str">
        <f aca="false">VLOOKUP($D3041,metadata!$B$2:$Z$500,20,0)</f>
        <v>global average</v>
      </c>
      <c r="X3041" s="0" t="str">
        <f aca="false">VLOOKUP($D3041,metadata!$B$2:$Z$500,21,0)</f>
        <v/>
      </c>
      <c r="Y3041" s="0" t="n">
        <f aca="false">VLOOKUP($D3041,metadata!$B$2:$Z$500,22,0)</f>
        <v>67</v>
      </c>
      <c r="Z3041" s="0" t="str">
        <f aca="false">VLOOKUP($D3041,metadata!$B$2:$Z$500,23,0)</f>
        <v/>
      </c>
      <c r="AA3041" s="0" t="str">
        <f aca="false">VLOOKUP($D3041,metadata!$B$2:$Z$500,24,0)</f>
        <v/>
      </c>
      <c r="AB3041" s="0" t="str">
        <f aca="false">VLOOKUP($D3041,metadata!$B$2:$Z$500,25,0)</f>
        <v/>
      </c>
      <c r="AC3041" s="0" t="n">
        <v>13.9986202528782</v>
      </c>
      <c r="AD3041" s="0" t="n">
        <v>14.4104408405147</v>
      </c>
      <c r="AF3041" s="0" t="n">
        <f aca="false">IF(AE3041="",V3041,AE3041)</f>
        <v>100</v>
      </c>
      <c r="AG3041" s="0" t="n">
        <v>14</v>
      </c>
      <c r="AH3041" s="0" t="n">
        <v>2002</v>
      </c>
      <c r="AI3041" s="0" t="s">
        <v>37</v>
      </c>
      <c r="AJ3041" s="0" t="s">
        <v>38</v>
      </c>
    </row>
    <row r="3042" customFormat="false" ht="13.8" hidden="true" customHeight="false" outlineLevel="0" collapsed="false">
      <c r="C3042" s="0" t="n">
        <v>3052</v>
      </c>
      <c r="D3042" s="3" t="str">
        <f aca="false">VLOOKUP(C3042,$A$1:$B$500,2)</f>
        <v>67-ishikawa</v>
      </c>
      <c r="E3042" s="0" t="str">
        <f aca="false">VLOOKUP($D3042,metadata!$B$2:$S$500,2,0)</f>
        <v>Shimizu, K; Fujisaki, K</v>
      </c>
      <c r="F3042" s="0" t="str">
        <f aca="false">VLOOKUP($D3042,metadata!$B$2:$S$500,3,0)</f>
        <v>Sexual differences in diapause induction of the cotton bollworm, Helicoverpa armigera (Hb.) (Lepidoptera : Noctuidae)</v>
      </c>
      <c r="G3042" s="0" t="str">
        <f aca="false">VLOOKUP($D3042,metadata!$B$2:$S$500,4,0)</f>
        <v/>
      </c>
      <c r="H3042" s="0" t="str">
        <f aca="false">VLOOKUP($D3042,metadata!$B$2:$S$500,5,0)</f>
        <v>y</v>
      </c>
      <c r="I3042" s="0" t="str">
        <f aca="false">VLOOKUP($D3042,metadata!$B$2:$S$500,6,0)</f>
        <v>a</v>
      </c>
      <c r="J3042" s="0" t="str">
        <f aca="false">VLOOKUP($D3042,metadata!$B$2:$S$500,7,0)</f>
        <v>i</v>
      </c>
      <c r="K3042" s="0" t="n">
        <f aca="false">VLOOKUP($D3042,metadata!$B$2:$S$500,8,0)</f>
        <v>3</v>
      </c>
      <c r="L3042" s="0" t="n">
        <f aca="false">VLOOKUP($D3042,metadata!$B$2:$S$500,9,0)</f>
        <v>5</v>
      </c>
      <c r="M3042" s="0" t="str">
        <f aca="false">VLOOKUP($D3042,metadata!$B$2:$S$500,10,0)</f>
        <v/>
      </c>
      <c r="N3042" s="0" t="str">
        <f aca="false">VLOOKUP($D3042,metadata!$B$2:$S$500,11,0)</f>
        <v>helicoverpa armigeria</v>
      </c>
      <c r="O3042" s="0" t="str">
        <f aca="false">VLOOKUP($D3042,metadata!$B$2:$S$500,12,0)</f>
        <v>lepidoptera</v>
      </c>
      <c r="P3042" s="0" t="str">
        <f aca="false">VLOOKUP($D3042,metadata!$B$2:$S$500,13,0)</f>
        <v>ishikawa</v>
      </c>
      <c r="Q3042" s="0" t="n">
        <f aca="false">VLOOKUP($D3042,metadata!$B$2:$S$500,14,0)</f>
        <v>36.6</v>
      </c>
      <c r="R3042" s="0" t="n">
        <f aca="false">VLOOKUP($D3042,metadata!$B$2:$S$500,15,0)</f>
        <v>136.683333333333</v>
      </c>
      <c r="S3042" s="0" t="str">
        <f aca="false">VLOOKUP($D3042,metadata!$B$2:$S$500,16,0)</f>
        <v>1'</v>
      </c>
      <c r="T3042" s="0" t="str">
        <f aca="false">VLOOKUP($D3042,metadata!$B$2:$S$500,17,0)</f>
        <v/>
      </c>
      <c r="U3042" s="0" t="str">
        <f aca="false">VLOOKUP($D3042,metadata!$B$2:$S$500,18,0)</f>
        <v/>
      </c>
      <c r="V3042" s="0" t="n">
        <f aca="false">VLOOKUP($D3042,metadata!$B$2:$Z$500,19,0)</f>
        <v>100</v>
      </c>
      <c r="W3042" s="0" t="str">
        <f aca="false">VLOOKUP($D3042,metadata!$B$2:$Z$500,20,0)</f>
        <v>global average</v>
      </c>
      <c r="X3042" s="0" t="str">
        <f aca="false">VLOOKUP($D3042,metadata!$B$2:$Z$500,21,0)</f>
        <v/>
      </c>
      <c r="Y3042" s="0" t="n">
        <f aca="false">VLOOKUP($D3042,metadata!$B$2:$Z$500,22,0)</f>
        <v>67</v>
      </c>
      <c r="Z3042" s="0" t="str">
        <f aca="false">VLOOKUP($D3042,metadata!$B$2:$Z$500,23,0)</f>
        <v/>
      </c>
      <c r="AA3042" s="0" t="str">
        <f aca="false">VLOOKUP($D3042,metadata!$B$2:$Z$500,24,0)</f>
        <v/>
      </c>
      <c r="AB3042" s="0" t="str">
        <f aca="false">VLOOKUP($D3042,metadata!$B$2:$Z$500,25,0)</f>
        <v/>
      </c>
      <c r="AC3042" s="0" t="n">
        <v>15.0062427902558</v>
      </c>
      <c r="AD3042" s="0" t="n">
        <v>47.9134152134084</v>
      </c>
      <c r="AF3042" s="0" t="n">
        <f aca="false">IF(AE3042="",V3042,AE3042)</f>
        <v>100</v>
      </c>
      <c r="AG3042" s="0" t="n">
        <v>15</v>
      </c>
      <c r="AH3042" s="0" t="n">
        <v>2002</v>
      </c>
      <c r="AI3042" s="0" t="s">
        <v>37</v>
      </c>
      <c r="AJ3042" s="0" t="s">
        <v>38</v>
      </c>
    </row>
    <row r="3043" customFormat="false" ht="13.8" hidden="true" customHeight="false" outlineLevel="0" collapsed="false">
      <c r="C3043" s="0" t="n">
        <v>3053</v>
      </c>
      <c r="D3043" s="3" t="str">
        <f aca="false">VLOOKUP(C3043,$A$1:$B$500,2)</f>
        <v>68-niigata_1</v>
      </c>
      <c r="E3043" s="0" t="str">
        <f aca="false">VLOOKUP($D3043,metadata!$B$2:$S$500,2,0)</f>
        <v>Shimizu, Ken; Fujisaki, Kenji</v>
      </c>
      <c r="F3043" s="0" t="str">
        <f aca="false">VLOOKUP($D3043,metadata!$B$2:$S$500,3,0)</f>
        <v>Geographic variation in diapause induction under constant and changing conditions in Helicoverpa armigera</v>
      </c>
      <c r="G3043" s="0" t="str">
        <f aca="false">VLOOKUP($D3043,metadata!$B$2:$S$500,4,0)</f>
        <v>10.1111/j.1570-8703.2006.00483.x</v>
      </c>
      <c r="H3043" s="0" t="str">
        <f aca="false">VLOOKUP($D3043,metadata!$B$2:$S$500,5,0)</f>
        <v>y</v>
      </c>
      <c r="I3043" s="0" t="str">
        <f aca="false">VLOOKUP($D3043,metadata!$B$2:$S$500,6,0)</f>
        <v>a</v>
      </c>
      <c r="J3043" s="0" t="str">
        <f aca="false">VLOOKUP($D3043,metadata!$B$2:$S$500,7,0)</f>
        <v>i</v>
      </c>
      <c r="K3043" s="0" t="n">
        <f aca="false">VLOOKUP($D3043,metadata!$B$2:$S$500,8,0)</f>
        <v>3</v>
      </c>
      <c r="L3043" s="0" t="n">
        <f aca="false">VLOOKUP($D3043,metadata!$B$2:$S$500,9,0)</f>
        <v>4</v>
      </c>
      <c r="M3043" s="0" t="str">
        <f aca="false">VLOOKUP($D3043,metadata!$B$2:$S$500,10,0)</f>
        <v/>
      </c>
      <c r="N3043" s="0" t="str">
        <f aca="false">VLOOKUP($D3043,metadata!$B$2:$S$500,11,0)</f>
        <v>helicoverpa armigeria</v>
      </c>
      <c r="O3043" s="0" t="str">
        <f aca="false">VLOOKUP($D3043,metadata!$B$2:$S$500,12,0)</f>
        <v>lepidoptera</v>
      </c>
      <c r="P3043" s="0" t="str">
        <f aca="false">VLOOKUP($D3043,metadata!$B$2:$S$500,13,0)</f>
        <v>niigata_1</v>
      </c>
      <c r="Q3043" s="0" t="n">
        <f aca="false">VLOOKUP($D3043,metadata!$B$2:$S$500,14,0)</f>
        <v>37.7833333333333</v>
      </c>
      <c r="R3043" s="0" t="n">
        <f aca="false">VLOOKUP($D3043,metadata!$B$2:$S$500,15,0)</f>
        <v>138.933333333333</v>
      </c>
      <c r="S3043" s="0" t="str">
        <f aca="false">VLOOKUP($D3043,metadata!$B$2:$S$500,16,0)</f>
        <v/>
      </c>
      <c r="T3043" s="0" t="str">
        <f aca="false">VLOOKUP($D3043,metadata!$B$2:$S$500,17,0)</f>
        <v/>
      </c>
      <c r="U3043" s="0" t="str">
        <f aca="false">VLOOKUP($D3043,metadata!$B$2:$S$500,18,0)</f>
        <v/>
      </c>
      <c r="V3043" s="0" t="n">
        <f aca="false">VLOOKUP($D3043,metadata!$B$2:$Z$500,19,0)</f>
        <v>60</v>
      </c>
      <c r="W3043" s="0" t="str">
        <f aca="false">VLOOKUP($D3043,metadata!$B$2:$Z$500,20,0)</f>
        <v>pop average</v>
      </c>
      <c r="X3043" s="0" t="str">
        <f aca="false">VLOOKUP($D3043,metadata!$B$2:$Z$500,21,0)</f>
        <v/>
      </c>
      <c r="Y3043" s="0" t="n">
        <f aca="false">VLOOKUP($D3043,metadata!$B$2:$Z$500,22,0)</f>
        <v>68</v>
      </c>
      <c r="Z3043" s="0" t="str">
        <f aca="false">VLOOKUP($D3043,metadata!$B$2:$Z$500,23,0)</f>
        <v/>
      </c>
      <c r="AA3043" s="0" t="str">
        <f aca="false">VLOOKUP($D3043,metadata!$B$2:$Z$500,24,0)</f>
        <v/>
      </c>
      <c r="AB3043" s="0" t="str">
        <f aca="false">VLOOKUP($D3043,metadata!$B$2:$Z$500,25,0)</f>
        <v/>
      </c>
      <c r="AC3043" s="0" t="n">
        <v>11.9999999999999</v>
      </c>
      <c r="AD3043" s="0" t="n">
        <v>100</v>
      </c>
      <c r="AF3043" s="0" t="n">
        <f aca="false">IF(AE3043="",V3043,AE3043)</f>
        <v>60</v>
      </c>
      <c r="AG3043" s="0" t="n">
        <v>12</v>
      </c>
      <c r="AH3043" s="0" t="n">
        <v>2006</v>
      </c>
      <c r="AI3043" s="0" t="s">
        <v>37</v>
      </c>
      <c r="AJ3043" s="0" t="s">
        <v>38</v>
      </c>
    </row>
    <row r="3044" customFormat="false" ht="13.8" hidden="true" customHeight="false" outlineLevel="0" collapsed="false">
      <c r="C3044" s="0" t="n">
        <v>3054</v>
      </c>
      <c r="D3044" s="3" t="str">
        <f aca="false">VLOOKUP(C3044,$A$1:$B$500,2)</f>
        <v>68-niigata_1</v>
      </c>
      <c r="E3044" s="0" t="str">
        <f aca="false">VLOOKUP($D3044,metadata!$B$2:$S$500,2,0)</f>
        <v>Shimizu, Ken; Fujisaki, Kenji</v>
      </c>
      <c r="F3044" s="0" t="str">
        <f aca="false">VLOOKUP($D3044,metadata!$B$2:$S$500,3,0)</f>
        <v>Geographic variation in diapause induction under constant and changing conditions in Helicoverpa armigera</v>
      </c>
      <c r="G3044" s="0" t="str">
        <f aca="false">VLOOKUP($D3044,metadata!$B$2:$S$500,4,0)</f>
        <v>10.1111/j.1570-8703.2006.00483.x</v>
      </c>
      <c r="H3044" s="0" t="str">
        <f aca="false">VLOOKUP($D3044,metadata!$B$2:$S$500,5,0)</f>
        <v>y</v>
      </c>
      <c r="I3044" s="0" t="str">
        <f aca="false">VLOOKUP($D3044,metadata!$B$2:$S$500,6,0)</f>
        <v>a</v>
      </c>
      <c r="J3044" s="0" t="str">
        <f aca="false">VLOOKUP($D3044,metadata!$B$2:$S$500,7,0)</f>
        <v>i</v>
      </c>
      <c r="K3044" s="0" t="n">
        <f aca="false">VLOOKUP($D3044,metadata!$B$2:$S$500,8,0)</f>
        <v>3</v>
      </c>
      <c r="L3044" s="0" t="n">
        <f aca="false">VLOOKUP($D3044,metadata!$B$2:$S$500,9,0)</f>
        <v>4</v>
      </c>
      <c r="M3044" s="0" t="str">
        <f aca="false">VLOOKUP($D3044,metadata!$B$2:$S$500,10,0)</f>
        <v/>
      </c>
      <c r="N3044" s="0" t="str">
        <f aca="false">VLOOKUP($D3044,metadata!$B$2:$S$500,11,0)</f>
        <v>helicoverpa armigeria</v>
      </c>
      <c r="O3044" s="0" t="str">
        <f aca="false">VLOOKUP($D3044,metadata!$B$2:$S$500,12,0)</f>
        <v>lepidoptera</v>
      </c>
      <c r="P3044" s="0" t="str">
        <f aca="false">VLOOKUP($D3044,metadata!$B$2:$S$500,13,0)</f>
        <v>niigata_1</v>
      </c>
      <c r="Q3044" s="0" t="n">
        <f aca="false">VLOOKUP($D3044,metadata!$B$2:$S$500,14,0)</f>
        <v>37.7833333333333</v>
      </c>
      <c r="R3044" s="0" t="n">
        <f aca="false">VLOOKUP($D3044,metadata!$B$2:$S$500,15,0)</f>
        <v>138.933333333333</v>
      </c>
      <c r="S3044" s="0" t="str">
        <f aca="false">VLOOKUP($D3044,metadata!$B$2:$S$500,16,0)</f>
        <v/>
      </c>
      <c r="T3044" s="0" t="str">
        <f aca="false">VLOOKUP($D3044,metadata!$B$2:$S$500,17,0)</f>
        <v/>
      </c>
      <c r="U3044" s="0" t="str">
        <f aca="false">VLOOKUP($D3044,metadata!$B$2:$S$500,18,0)</f>
        <v/>
      </c>
      <c r="V3044" s="0" t="n">
        <f aca="false">VLOOKUP($D3044,metadata!$B$2:$Z$500,19,0)</f>
        <v>60</v>
      </c>
      <c r="W3044" s="0" t="str">
        <f aca="false">VLOOKUP($D3044,metadata!$B$2:$Z$500,20,0)</f>
        <v>pop average</v>
      </c>
      <c r="X3044" s="0" t="str">
        <f aca="false">VLOOKUP($D3044,metadata!$B$2:$Z$500,21,0)</f>
        <v/>
      </c>
      <c r="Y3044" s="0" t="n">
        <f aca="false">VLOOKUP($D3044,metadata!$B$2:$Z$500,22,0)</f>
        <v>68</v>
      </c>
      <c r="Z3044" s="0" t="str">
        <f aca="false">VLOOKUP($D3044,metadata!$B$2:$Z$500,23,0)</f>
        <v/>
      </c>
      <c r="AA3044" s="0" t="str">
        <f aca="false">VLOOKUP($D3044,metadata!$B$2:$Z$500,24,0)</f>
        <v/>
      </c>
      <c r="AB3044" s="0" t="str">
        <f aca="false">VLOOKUP($D3044,metadata!$B$2:$Z$500,25,0)</f>
        <v/>
      </c>
      <c r="AC3044" s="0" t="n">
        <v>13</v>
      </c>
      <c r="AD3044" s="0" t="n">
        <v>100</v>
      </c>
      <c r="AF3044" s="0" t="n">
        <f aca="false">IF(AE3044="",V3044,AE3044)</f>
        <v>60</v>
      </c>
      <c r="AG3044" s="0" t="n">
        <v>13</v>
      </c>
      <c r="AH3044" s="0" t="n">
        <v>2006</v>
      </c>
      <c r="AI3044" s="0" t="s">
        <v>37</v>
      </c>
      <c r="AJ3044" s="0" t="s">
        <v>38</v>
      </c>
    </row>
    <row r="3045" customFormat="false" ht="13.8" hidden="true" customHeight="false" outlineLevel="0" collapsed="false">
      <c r="C3045" s="0" t="n">
        <v>3055</v>
      </c>
      <c r="D3045" s="3" t="str">
        <f aca="false">VLOOKUP(C3045,$A$1:$B$500,2)</f>
        <v>68-niigata_1</v>
      </c>
      <c r="E3045" s="0" t="str">
        <f aca="false">VLOOKUP($D3045,metadata!$B$2:$S$500,2,0)</f>
        <v>Shimizu, Ken; Fujisaki, Kenji</v>
      </c>
      <c r="F3045" s="0" t="str">
        <f aca="false">VLOOKUP($D3045,metadata!$B$2:$S$500,3,0)</f>
        <v>Geographic variation in diapause induction under constant and changing conditions in Helicoverpa armigera</v>
      </c>
      <c r="G3045" s="0" t="str">
        <f aca="false">VLOOKUP($D3045,metadata!$B$2:$S$500,4,0)</f>
        <v>10.1111/j.1570-8703.2006.00483.x</v>
      </c>
      <c r="H3045" s="0" t="str">
        <f aca="false">VLOOKUP($D3045,metadata!$B$2:$S$500,5,0)</f>
        <v>y</v>
      </c>
      <c r="I3045" s="0" t="str">
        <f aca="false">VLOOKUP($D3045,metadata!$B$2:$S$500,6,0)</f>
        <v>a</v>
      </c>
      <c r="J3045" s="0" t="str">
        <f aca="false">VLOOKUP($D3045,metadata!$B$2:$S$500,7,0)</f>
        <v>i</v>
      </c>
      <c r="K3045" s="0" t="n">
        <f aca="false">VLOOKUP($D3045,metadata!$B$2:$S$500,8,0)</f>
        <v>3</v>
      </c>
      <c r="L3045" s="0" t="n">
        <f aca="false">VLOOKUP($D3045,metadata!$B$2:$S$500,9,0)</f>
        <v>4</v>
      </c>
      <c r="M3045" s="0" t="str">
        <f aca="false">VLOOKUP($D3045,metadata!$B$2:$S$500,10,0)</f>
        <v/>
      </c>
      <c r="N3045" s="0" t="str">
        <f aca="false">VLOOKUP($D3045,metadata!$B$2:$S$500,11,0)</f>
        <v>helicoverpa armigeria</v>
      </c>
      <c r="O3045" s="0" t="str">
        <f aca="false">VLOOKUP($D3045,metadata!$B$2:$S$500,12,0)</f>
        <v>lepidoptera</v>
      </c>
      <c r="P3045" s="0" t="str">
        <f aca="false">VLOOKUP($D3045,metadata!$B$2:$S$500,13,0)</f>
        <v>niigata_1</v>
      </c>
      <c r="Q3045" s="0" t="n">
        <f aca="false">VLOOKUP($D3045,metadata!$B$2:$S$500,14,0)</f>
        <v>37.7833333333333</v>
      </c>
      <c r="R3045" s="0" t="n">
        <f aca="false">VLOOKUP($D3045,metadata!$B$2:$S$500,15,0)</f>
        <v>138.933333333333</v>
      </c>
      <c r="S3045" s="0" t="str">
        <f aca="false">VLOOKUP($D3045,metadata!$B$2:$S$500,16,0)</f>
        <v/>
      </c>
      <c r="T3045" s="0" t="str">
        <f aca="false">VLOOKUP($D3045,metadata!$B$2:$S$500,17,0)</f>
        <v/>
      </c>
      <c r="U3045" s="0" t="str">
        <f aca="false">VLOOKUP($D3045,metadata!$B$2:$S$500,18,0)</f>
        <v/>
      </c>
      <c r="V3045" s="0" t="n">
        <f aca="false">VLOOKUP($D3045,metadata!$B$2:$Z$500,19,0)</f>
        <v>60</v>
      </c>
      <c r="W3045" s="0" t="str">
        <f aca="false">VLOOKUP($D3045,metadata!$B$2:$Z$500,20,0)</f>
        <v>pop average</v>
      </c>
      <c r="X3045" s="0" t="str">
        <f aca="false">VLOOKUP($D3045,metadata!$B$2:$Z$500,21,0)</f>
        <v/>
      </c>
      <c r="Y3045" s="0" t="n">
        <f aca="false">VLOOKUP($D3045,metadata!$B$2:$Z$500,22,0)</f>
        <v>68</v>
      </c>
      <c r="Z3045" s="0" t="str">
        <f aca="false">VLOOKUP($D3045,metadata!$B$2:$Z$500,23,0)</f>
        <v/>
      </c>
      <c r="AA3045" s="0" t="str">
        <f aca="false">VLOOKUP($D3045,metadata!$B$2:$Z$500,24,0)</f>
        <v/>
      </c>
      <c r="AB3045" s="0" t="str">
        <f aca="false">VLOOKUP($D3045,metadata!$B$2:$Z$500,25,0)</f>
        <v/>
      </c>
      <c r="AC3045" s="0" t="n">
        <v>13.9862637362637</v>
      </c>
      <c r="AD3045" s="0" t="n">
        <v>87.3626373626373</v>
      </c>
      <c r="AF3045" s="0" t="n">
        <f aca="false">IF(AE3045="",V3045,AE3045)</f>
        <v>60</v>
      </c>
      <c r="AG3045" s="0" t="n">
        <v>14</v>
      </c>
      <c r="AH3045" s="0" t="n">
        <v>2006</v>
      </c>
      <c r="AI3045" s="0" t="s">
        <v>37</v>
      </c>
      <c r="AJ3045" s="0" t="s">
        <v>38</v>
      </c>
    </row>
    <row r="3046" customFormat="false" ht="13.8" hidden="true" customHeight="false" outlineLevel="0" collapsed="false">
      <c r="C3046" s="0" t="n">
        <v>3056</v>
      </c>
      <c r="D3046" s="3" t="str">
        <f aca="false">VLOOKUP(C3046,$A$1:$B$500,2)</f>
        <v>68-niigata_1</v>
      </c>
      <c r="E3046" s="0" t="str">
        <f aca="false">VLOOKUP($D3046,metadata!$B$2:$S$500,2,0)</f>
        <v>Shimizu, Ken; Fujisaki, Kenji</v>
      </c>
      <c r="F3046" s="0" t="str">
        <f aca="false">VLOOKUP($D3046,metadata!$B$2:$S$500,3,0)</f>
        <v>Geographic variation in diapause induction under constant and changing conditions in Helicoverpa armigera</v>
      </c>
      <c r="G3046" s="0" t="str">
        <f aca="false">VLOOKUP($D3046,metadata!$B$2:$S$500,4,0)</f>
        <v>10.1111/j.1570-8703.2006.00483.x</v>
      </c>
      <c r="H3046" s="0" t="str">
        <f aca="false">VLOOKUP($D3046,metadata!$B$2:$S$500,5,0)</f>
        <v>y</v>
      </c>
      <c r="I3046" s="0" t="str">
        <f aca="false">VLOOKUP($D3046,metadata!$B$2:$S$500,6,0)</f>
        <v>a</v>
      </c>
      <c r="J3046" s="0" t="str">
        <f aca="false">VLOOKUP($D3046,metadata!$B$2:$S$500,7,0)</f>
        <v>i</v>
      </c>
      <c r="K3046" s="0" t="n">
        <f aca="false">VLOOKUP($D3046,metadata!$B$2:$S$500,8,0)</f>
        <v>3</v>
      </c>
      <c r="L3046" s="0" t="n">
        <f aca="false">VLOOKUP($D3046,metadata!$B$2:$S$500,9,0)</f>
        <v>4</v>
      </c>
      <c r="M3046" s="0" t="str">
        <f aca="false">VLOOKUP($D3046,metadata!$B$2:$S$500,10,0)</f>
        <v/>
      </c>
      <c r="N3046" s="0" t="str">
        <f aca="false">VLOOKUP($D3046,metadata!$B$2:$S$500,11,0)</f>
        <v>helicoverpa armigeria</v>
      </c>
      <c r="O3046" s="0" t="str">
        <f aca="false">VLOOKUP($D3046,metadata!$B$2:$S$500,12,0)</f>
        <v>lepidoptera</v>
      </c>
      <c r="P3046" s="0" t="str">
        <f aca="false">VLOOKUP($D3046,metadata!$B$2:$S$500,13,0)</f>
        <v>niigata_1</v>
      </c>
      <c r="Q3046" s="0" t="n">
        <f aca="false">VLOOKUP($D3046,metadata!$B$2:$S$500,14,0)</f>
        <v>37.7833333333333</v>
      </c>
      <c r="R3046" s="0" t="n">
        <f aca="false">VLOOKUP($D3046,metadata!$B$2:$S$500,15,0)</f>
        <v>138.933333333333</v>
      </c>
      <c r="S3046" s="0" t="str">
        <f aca="false">VLOOKUP($D3046,metadata!$B$2:$S$500,16,0)</f>
        <v/>
      </c>
      <c r="T3046" s="0" t="str">
        <f aca="false">VLOOKUP($D3046,metadata!$B$2:$S$500,17,0)</f>
        <v/>
      </c>
      <c r="U3046" s="0" t="str">
        <f aca="false">VLOOKUP($D3046,metadata!$B$2:$S$500,18,0)</f>
        <v/>
      </c>
      <c r="V3046" s="0" t="n">
        <f aca="false">VLOOKUP($D3046,metadata!$B$2:$Z$500,19,0)</f>
        <v>60</v>
      </c>
      <c r="W3046" s="0" t="str">
        <f aca="false">VLOOKUP($D3046,metadata!$B$2:$Z$500,20,0)</f>
        <v>pop average</v>
      </c>
      <c r="X3046" s="0" t="str">
        <f aca="false">VLOOKUP($D3046,metadata!$B$2:$Z$500,21,0)</f>
        <v/>
      </c>
      <c r="Y3046" s="0" t="n">
        <f aca="false">VLOOKUP($D3046,metadata!$B$2:$Z$500,22,0)</f>
        <v>68</v>
      </c>
      <c r="Z3046" s="0" t="str">
        <f aca="false">VLOOKUP($D3046,metadata!$B$2:$Z$500,23,0)</f>
        <v/>
      </c>
      <c r="AA3046" s="0" t="str">
        <f aca="false">VLOOKUP($D3046,metadata!$B$2:$Z$500,24,0)</f>
        <v/>
      </c>
      <c r="AB3046" s="0" t="str">
        <f aca="false">VLOOKUP($D3046,metadata!$B$2:$Z$500,25,0)</f>
        <v/>
      </c>
      <c r="AC3046" s="0" t="n">
        <v>14.9848566068078</v>
      </c>
      <c r="AD3046" s="0" t="n">
        <v>75.8241758241758</v>
      </c>
      <c r="AF3046" s="0" t="n">
        <f aca="false">IF(AE3046="",V3046,AE3046)</f>
        <v>60</v>
      </c>
      <c r="AG3046" s="0" t="n">
        <v>15</v>
      </c>
      <c r="AH3046" s="0" t="n">
        <v>2006</v>
      </c>
      <c r="AI3046" s="0" t="s">
        <v>37</v>
      </c>
      <c r="AJ3046" s="0" t="s">
        <v>38</v>
      </c>
    </row>
    <row r="3047" customFormat="false" ht="13.8" hidden="true" customHeight="false" outlineLevel="0" collapsed="false">
      <c r="C3047" s="0" t="n">
        <v>3057</v>
      </c>
      <c r="D3047" s="3" t="str">
        <f aca="false">VLOOKUP(C3047,$A$1:$B$500,2)</f>
        <v>68-Mie_4</v>
      </c>
      <c r="E3047" s="0" t="str">
        <f aca="false">VLOOKUP($D3047,metadata!$B$2:$S$500,2,0)</f>
        <v>Shimizu, Ken; Fujisaki, Kenji</v>
      </c>
      <c r="F3047" s="0" t="str">
        <f aca="false">VLOOKUP($D3047,metadata!$B$2:$S$500,3,0)</f>
        <v>Geographic variation in diapause induction under constant and changing conditions in Helicoverpa armigera</v>
      </c>
      <c r="G3047" s="0" t="str">
        <f aca="false">VLOOKUP($D3047,metadata!$B$2:$S$500,4,0)</f>
        <v>10.1111/j.1570-8703.2006.00483.x</v>
      </c>
      <c r="H3047" s="0" t="str">
        <f aca="false">VLOOKUP($D3047,metadata!$B$2:$S$500,5,0)</f>
        <v>y</v>
      </c>
      <c r="I3047" s="0" t="str">
        <f aca="false">VLOOKUP($D3047,metadata!$B$2:$S$500,6,0)</f>
        <v>a</v>
      </c>
      <c r="J3047" s="0" t="str">
        <f aca="false">VLOOKUP($D3047,metadata!$B$2:$S$500,7,0)</f>
        <v>i</v>
      </c>
      <c r="K3047" s="0" t="n">
        <f aca="false">VLOOKUP($D3047,metadata!$B$2:$S$500,8,0)</f>
        <v>3</v>
      </c>
      <c r="L3047" s="0" t="n">
        <f aca="false">VLOOKUP($D3047,metadata!$B$2:$S$500,9,0)</f>
        <v>5</v>
      </c>
      <c r="M3047" s="0" t="str">
        <f aca="false">VLOOKUP($D3047,metadata!$B$2:$S$500,10,0)</f>
        <v/>
      </c>
      <c r="N3047" s="0" t="str">
        <f aca="false">VLOOKUP($D3047,metadata!$B$2:$S$500,11,0)</f>
        <v>helicoverpa armigeria</v>
      </c>
      <c r="O3047" s="0" t="str">
        <f aca="false">VLOOKUP($D3047,metadata!$B$2:$S$500,12,0)</f>
        <v>lepidoptera</v>
      </c>
      <c r="P3047" s="0" t="str">
        <f aca="false">VLOOKUP($D3047,metadata!$B$2:$S$500,13,0)</f>
        <v>Mie_4</v>
      </c>
      <c r="Q3047" s="0" t="n">
        <f aca="false">VLOOKUP($D3047,metadata!$B$2:$S$500,14,0)</f>
        <v>34.7666666666667</v>
      </c>
      <c r="R3047" s="0" t="n">
        <f aca="false">VLOOKUP($D3047,metadata!$B$2:$S$500,15,0)</f>
        <v>136.433333333333</v>
      </c>
      <c r="S3047" s="0" t="str">
        <f aca="false">VLOOKUP($D3047,metadata!$B$2:$S$500,16,0)</f>
        <v/>
      </c>
      <c r="T3047" s="0" t="str">
        <f aca="false">VLOOKUP($D3047,metadata!$B$2:$S$500,17,0)</f>
        <v/>
      </c>
      <c r="U3047" s="0" t="str">
        <f aca="false">VLOOKUP($D3047,metadata!$B$2:$S$500,18,0)</f>
        <v/>
      </c>
      <c r="V3047" s="0" t="n">
        <f aca="false">VLOOKUP($D3047,metadata!$B$2:$Z$500,19,0)</f>
        <v>120</v>
      </c>
      <c r="W3047" s="0" t="str">
        <f aca="false">VLOOKUP($D3047,metadata!$B$2:$Z$500,20,0)</f>
        <v>pop average</v>
      </c>
      <c r="X3047" s="0" t="str">
        <f aca="false">VLOOKUP($D3047,metadata!$B$2:$Z$500,21,0)</f>
        <v/>
      </c>
      <c r="Y3047" s="0" t="n">
        <f aca="false">VLOOKUP($D3047,metadata!$B$2:$Z$500,22,0)</f>
        <v>68</v>
      </c>
      <c r="Z3047" s="0" t="str">
        <f aca="false">VLOOKUP($D3047,metadata!$B$2:$Z$500,23,0)</f>
        <v/>
      </c>
      <c r="AA3047" s="0" t="str">
        <f aca="false">VLOOKUP($D3047,metadata!$B$2:$Z$500,24,0)</f>
        <v/>
      </c>
      <c r="AB3047" s="0" t="str">
        <f aca="false">VLOOKUP($D3047,metadata!$B$2:$Z$500,25,0)</f>
        <v/>
      </c>
      <c r="AC3047" s="0" t="n">
        <v>11.011190216936</v>
      </c>
      <c r="AD3047" s="0" t="n">
        <v>91.7597788759527</v>
      </c>
      <c r="AF3047" s="0" t="n">
        <f aca="false">IF(AE3047="",V3047,AE3047)</f>
        <v>120</v>
      </c>
      <c r="AG3047" s="0" t="n">
        <v>11</v>
      </c>
      <c r="AH3047" s="0" t="n">
        <v>2006</v>
      </c>
      <c r="AI3047" s="0" t="s">
        <v>37</v>
      </c>
      <c r="AJ3047" s="0" t="s">
        <v>38</v>
      </c>
    </row>
    <row r="3048" customFormat="false" ht="13.8" hidden="true" customHeight="false" outlineLevel="0" collapsed="false">
      <c r="C3048" s="0" t="n">
        <v>3058</v>
      </c>
      <c r="D3048" s="3" t="str">
        <f aca="false">VLOOKUP(C3048,$A$1:$B$500,2)</f>
        <v>68-Mie_4</v>
      </c>
      <c r="E3048" s="0" t="str">
        <f aca="false">VLOOKUP($D3048,metadata!$B$2:$S$500,2,0)</f>
        <v>Shimizu, Ken; Fujisaki, Kenji</v>
      </c>
      <c r="F3048" s="0" t="str">
        <f aca="false">VLOOKUP($D3048,metadata!$B$2:$S$500,3,0)</f>
        <v>Geographic variation in diapause induction under constant and changing conditions in Helicoverpa armigera</v>
      </c>
      <c r="G3048" s="0" t="str">
        <f aca="false">VLOOKUP($D3048,metadata!$B$2:$S$500,4,0)</f>
        <v>10.1111/j.1570-8703.2006.00483.x</v>
      </c>
      <c r="H3048" s="0" t="str">
        <f aca="false">VLOOKUP($D3048,metadata!$B$2:$S$500,5,0)</f>
        <v>y</v>
      </c>
      <c r="I3048" s="0" t="str">
        <f aca="false">VLOOKUP($D3048,metadata!$B$2:$S$500,6,0)</f>
        <v>a</v>
      </c>
      <c r="J3048" s="0" t="str">
        <f aca="false">VLOOKUP($D3048,metadata!$B$2:$S$500,7,0)</f>
        <v>i</v>
      </c>
      <c r="K3048" s="0" t="n">
        <f aca="false">VLOOKUP($D3048,metadata!$B$2:$S$500,8,0)</f>
        <v>3</v>
      </c>
      <c r="L3048" s="0" t="n">
        <f aca="false">VLOOKUP($D3048,metadata!$B$2:$S$500,9,0)</f>
        <v>5</v>
      </c>
      <c r="M3048" s="0" t="str">
        <f aca="false">VLOOKUP($D3048,metadata!$B$2:$S$500,10,0)</f>
        <v/>
      </c>
      <c r="N3048" s="0" t="str">
        <f aca="false">VLOOKUP($D3048,metadata!$B$2:$S$500,11,0)</f>
        <v>helicoverpa armigeria</v>
      </c>
      <c r="O3048" s="0" t="str">
        <f aca="false">VLOOKUP($D3048,metadata!$B$2:$S$500,12,0)</f>
        <v>lepidoptera</v>
      </c>
      <c r="P3048" s="0" t="str">
        <f aca="false">VLOOKUP($D3048,metadata!$B$2:$S$500,13,0)</f>
        <v>Mie_4</v>
      </c>
      <c r="Q3048" s="0" t="n">
        <f aca="false">VLOOKUP($D3048,metadata!$B$2:$S$500,14,0)</f>
        <v>34.7666666666667</v>
      </c>
      <c r="R3048" s="0" t="n">
        <f aca="false">VLOOKUP($D3048,metadata!$B$2:$S$500,15,0)</f>
        <v>136.433333333333</v>
      </c>
      <c r="S3048" s="0" t="str">
        <f aca="false">VLOOKUP($D3048,metadata!$B$2:$S$500,16,0)</f>
        <v/>
      </c>
      <c r="T3048" s="0" t="str">
        <f aca="false">VLOOKUP($D3048,metadata!$B$2:$S$500,17,0)</f>
        <v/>
      </c>
      <c r="U3048" s="0" t="str">
        <f aca="false">VLOOKUP($D3048,metadata!$B$2:$S$500,18,0)</f>
        <v/>
      </c>
      <c r="V3048" s="0" t="n">
        <f aca="false">VLOOKUP($D3048,metadata!$B$2:$Z$500,19,0)</f>
        <v>120</v>
      </c>
      <c r="W3048" s="0" t="str">
        <f aca="false">VLOOKUP($D3048,metadata!$B$2:$Z$500,20,0)</f>
        <v>pop average</v>
      </c>
      <c r="X3048" s="0" t="str">
        <f aca="false">VLOOKUP($D3048,metadata!$B$2:$Z$500,21,0)</f>
        <v/>
      </c>
      <c r="Y3048" s="0" t="n">
        <f aca="false">VLOOKUP($D3048,metadata!$B$2:$Z$500,22,0)</f>
        <v>68</v>
      </c>
      <c r="Z3048" s="0" t="str">
        <f aca="false">VLOOKUP($D3048,metadata!$B$2:$Z$500,23,0)</f>
        <v/>
      </c>
      <c r="AA3048" s="0" t="str">
        <f aca="false">VLOOKUP($D3048,metadata!$B$2:$Z$500,24,0)</f>
        <v/>
      </c>
      <c r="AB3048" s="0" t="str">
        <f aca="false">VLOOKUP($D3048,metadata!$B$2:$Z$500,25,0)</f>
        <v/>
      </c>
      <c r="AC3048" s="0" t="n">
        <v>11.9874193818577</v>
      </c>
      <c r="AD3048" s="0" t="n">
        <v>96.8389312337716</v>
      </c>
      <c r="AF3048" s="0" t="n">
        <f aca="false">IF(AE3048="",V3048,AE3048)</f>
        <v>120</v>
      </c>
      <c r="AG3048" s="0" t="n">
        <v>12</v>
      </c>
      <c r="AH3048" s="0" t="n">
        <v>2006</v>
      </c>
      <c r="AI3048" s="0" t="s">
        <v>37</v>
      </c>
      <c r="AJ3048" s="0" t="s">
        <v>38</v>
      </c>
    </row>
    <row r="3049" customFormat="false" ht="13.8" hidden="true" customHeight="false" outlineLevel="0" collapsed="false">
      <c r="C3049" s="0" t="n">
        <v>3059</v>
      </c>
      <c r="D3049" s="3" t="str">
        <f aca="false">VLOOKUP(C3049,$A$1:$B$500,2)</f>
        <v>68-Mie_4</v>
      </c>
      <c r="E3049" s="0" t="str">
        <f aca="false">VLOOKUP($D3049,metadata!$B$2:$S$500,2,0)</f>
        <v>Shimizu, Ken; Fujisaki, Kenji</v>
      </c>
      <c r="F3049" s="0" t="str">
        <f aca="false">VLOOKUP($D3049,metadata!$B$2:$S$500,3,0)</f>
        <v>Geographic variation in diapause induction under constant and changing conditions in Helicoverpa armigera</v>
      </c>
      <c r="G3049" s="0" t="str">
        <f aca="false">VLOOKUP($D3049,metadata!$B$2:$S$500,4,0)</f>
        <v>10.1111/j.1570-8703.2006.00483.x</v>
      </c>
      <c r="H3049" s="0" t="str">
        <f aca="false">VLOOKUP($D3049,metadata!$B$2:$S$500,5,0)</f>
        <v>y</v>
      </c>
      <c r="I3049" s="0" t="str">
        <f aca="false">VLOOKUP($D3049,metadata!$B$2:$S$500,6,0)</f>
        <v>a</v>
      </c>
      <c r="J3049" s="0" t="str">
        <f aca="false">VLOOKUP($D3049,metadata!$B$2:$S$500,7,0)</f>
        <v>i</v>
      </c>
      <c r="K3049" s="0" t="n">
        <f aca="false">VLOOKUP($D3049,metadata!$B$2:$S$500,8,0)</f>
        <v>3</v>
      </c>
      <c r="L3049" s="0" t="n">
        <f aca="false">VLOOKUP($D3049,metadata!$B$2:$S$500,9,0)</f>
        <v>5</v>
      </c>
      <c r="M3049" s="0" t="str">
        <f aca="false">VLOOKUP($D3049,metadata!$B$2:$S$500,10,0)</f>
        <v/>
      </c>
      <c r="N3049" s="0" t="str">
        <f aca="false">VLOOKUP($D3049,metadata!$B$2:$S$500,11,0)</f>
        <v>helicoverpa armigeria</v>
      </c>
      <c r="O3049" s="0" t="str">
        <f aca="false">VLOOKUP($D3049,metadata!$B$2:$S$500,12,0)</f>
        <v>lepidoptera</v>
      </c>
      <c r="P3049" s="0" t="str">
        <f aca="false">VLOOKUP($D3049,metadata!$B$2:$S$500,13,0)</f>
        <v>Mie_4</v>
      </c>
      <c r="Q3049" s="0" t="n">
        <f aca="false">VLOOKUP($D3049,metadata!$B$2:$S$500,14,0)</f>
        <v>34.7666666666667</v>
      </c>
      <c r="R3049" s="0" t="n">
        <f aca="false">VLOOKUP($D3049,metadata!$B$2:$S$500,15,0)</f>
        <v>136.433333333333</v>
      </c>
      <c r="S3049" s="0" t="str">
        <f aca="false">VLOOKUP($D3049,metadata!$B$2:$S$500,16,0)</f>
        <v/>
      </c>
      <c r="T3049" s="0" t="str">
        <f aca="false">VLOOKUP($D3049,metadata!$B$2:$S$500,17,0)</f>
        <v/>
      </c>
      <c r="U3049" s="0" t="str">
        <f aca="false">VLOOKUP($D3049,metadata!$B$2:$S$500,18,0)</f>
        <v/>
      </c>
      <c r="V3049" s="0" t="n">
        <f aca="false">VLOOKUP($D3049,metadata!$B$2:$Z$500,19,0)</f>
        <v>120</v>
      </c>
      <c r="W3049" s="0" t="str">
        <f aca="false">VLOOKUP($D3049,metadata!$B$2:$Z$500,20,0)</f>
        <v>pop average</v>
      </c>
      <c r="X3049" s="0" t="str">
        <f aca="false">VLOOKUP($D3049,metadata!$B$2:$Z$500,21,0)</f>
        <v/>
      </c>
      <c r="Y3049" s="0" t="n">
        <f aca="false">VLOOKUP($D3049,metadata!$B$2:$Z$500,22,0)</f>
        <v>68</v>
      </c>
      <c r="Z3049" s="0" t="str">
        <f aca="false">VLOOKUP($D3049,metadata!$B$2:$Z$500,23,0)</f>
        <v/>
      </c>
      <c r="AA3049" s="0" t="str">
        <f aca="false">VLOOKUP($D3049,metadata!$B$2:$Z$500,24,0)</f>
        <v/>
      </c>
      <c r="AB3049" s="0" t="str">
        <f aca="false">VLOOKUP($D3049,metadata!$B$2:$Z$500,25,0)</f>
        <v/>
      </c>
      <c r="AC3049" s="0" t="n">
        <v>12.9862300025127</v>
      </c>
      <c r="AD3049" s="0" t="n">
        <v>87.0860206047407</v>
      </c>
      <c r="AF3049" s="0" t="n">
        <f aca="false">IF(AE3049="",V3049,AE3049)</f>
        <v>120</v>
      </c>
      <c r="AG3049" s="0" t="n">
        <v>13</v>
      </c>
      <c r="AH3049" s="0" t="n">
        <v>2006</v>
      </c>
      <c r="AI3049" s="0" t="s">
        <v>37</v>
      </c>
      <c r="AJ3049" s="0" t="s">
        <v>38</v>
      </c>
    </row>
    <row r="3050" customFormat="false" ht="13.8" hidden="true" customHeight="false" outlineLevel="0" collapsed="false">
      <c r="C3050" s="0" t="n">
        <v>3060</v>
      </c>
      <c r="D3050" s="3" t="str">
        <f aca="false">VLOOKUP(C3050,$A$1:$B$500,2)</f>
        <v>68-Mie_4</v>
      </c>
      <c r="E3050" s="0" t="str">
        <f aca="false">VLOOKUP($D3050,metadata!$B$2:$S$500,2,0)</f>
        <v>Shimizu, Ken; Fujisaki, Kenji</v>
      </c>
      <c r="F3050" s="0" t="str">
        <f aca="false">VLOOKUP($D3050,metadata!$B$2:$S$500,3,0)</f>
        <v>Geographic variation in diapause induction under constant and changing conditions in Helicoverpa armigera</v>
      </c>
      <c r="G3050" s="0" t="str">
        <f aca="false">VLOOKUP($D3050,metadata!$B$2:$S$500,4,0)</f>
        <v>10.1111/j.1570-8703.2006.00483.x</v>
      </c>
      <c r="H3050" s="0" t="str">
        <f aca="false">VLOOKUP($D3050,metadata!$B$2:$S$500,5,0)</f>
        <v>y</v>
      </c>
      <c r="I3050" s="0" t="str">
        <f aca="false">VLOOKUP($D3050,metadata!$B$2:$S$500,6,0)</f>
        <v>a</v>
      </c>
      <c r="J3050" s="0" t="str">
        <f aca="false">VLOOKUP($D3050,metadata!$B$2:$S$500,7,0)</f>
        <v>i</v>
      </c>
      <c r="K3050" s="0" t="n">
        <f aca="false">VLOOKUP($D3050,metadata!$B$2:$S$500,8,0)</f>
        <v>3</v>
      </c>
      <c r="L3050" s="0" t="n">
        <f aca="false">VLOOKUP($D3050,metadata!$B$2:$S$500,9,0)</f>
        <v>5</v>
      </c>
      <c r="M3050" s="0" t="str">
        <f aca="false">VLOOKUP($D3050,metadata!$B$2:$S$500,10,0)</f>
        <v/>
      </c>
      <c r="N3050" s="0" t="str">
        <f aca="false">VLOOKUP($D3050,metadata!$B$2:$S$500,11,0)</f>
        <v>helicoverpa armigeria</v>
      </c>
      <c r="O3050" s="0" t="str">
        <f aca="false">VLOOKUP($D3050,metadata!$B$2:$S$500,12,0)</f>
        <v>lepidoptera</v>
      </c>
      <c r="P3050" s="0" t="str">
        <f aca="false">VLOOKUP($D3050,metadata!$B$2:$S$500,13,0)</f>
        <v>Mie_4</v>
      </c>
      <c r="Q3050" s="0" t="n">
        <f aca="false">VLOOKUP($D3050,metadata!$B$2:$S$500,14,0)</f>
        <v>34.7666666666667</v>
      </c>
      <c r="R3050" s="0" t="n">
        <f aca="false">VLOOKUP($D3050,metadata!$B$2:$S$500,15,0)</f>
        <v>136.433333333333</v>
      </c>
      <c r="S3050" s="0" t="str">
        <f aca="false">VLOOKUP($D3050,metadata!$B$2:$S$500,16,0)</f>
        <v/>
      </c>
      <c r="T3050" s="0" t="str">
        <f aca="false">VLOOKUP($D3050,metadata!$B$2:$S$500,17,0)</f>
        <v/>
      </c>
      <c r="U3050" s="0" t="str">
        <f aca="false">VLOOKUP($D3050,metadata!$B$2:$S$500,18,0)</f>
        <v/>
      </c>
      <c r="V3050" s="0" t="n">
        <f aca="false">VLOOKUP($D3050,metadata!$B$2:$Z$500,19,0)</f>
        <v>120</v>
      </c>
      <c r="W3050" s="0" t="str">
        <f aca="false">VLOOKUP($D3050,metadata!$B$2:$Z$500,20,0)</f>
        <v>pop average</v>
      </c>
      <c r="X3050" s="0" t="str">
        <f aca="false">VLOOKUP($D3050,metadata!$B$2:$Z$500,21,0)</f>
        <v/>
      </c>
      <c r="Y3050" s="0" t="n">
        <f aca="false">VLOOKUP($D3050,metadata!$B$2:$Z$500,22,0)</f>
        <v>68</v>
      </c>
      <c r="Z3050" s="0" t="str">
        <f aca="false">VLOOKUP($D3050,metadata!$B$2:$Z$500,23,0)</f>
        <v/>
      </c>
      <c r="AA3050" s="0" t="str">
        <f aca="false">VLOOKUP($D3050,metadata!$B$2:$Z$500,24,0)</f>
        <v/>
      </c>
      <c r="AB3050" s="0" t="str">
        <f aca="false">VLOOKUP($D3050,metadata!$B$2:$Z$500,25,0)</f>
        <v/>
      </c>
      <c r="AC3050" s="0" t="n">
        <v>13.9912052935756</v>
      </c>
      <c r="AD3050" s="0" t="n">
        <v>27.8834073205461</v>
      </c>
      <c r="AF3050" s="0" t="n">
        <f aca="false">IF(AE3050="",V3050,AE3050)</f>
        <v>120</v>
      </c>
      <c r="AG3050" s="0" t="n">
        <v>14</v>
      </c>
      <c r="AH3050" s="0" t="n">
        <v>2006</v>
      </c>
      <c r="AI3050" s="0" t="s">
        <v>37</v>
      </c>
      <c r="AJ3050" s="0" t="s">
        <v>38</v>
      </c>
    </row>
    <row r="3051" customFormat="false" ht="13.8" hidden="true" customHeight="false" outlineLevel="0" collapsed="false">
      <c r="C3051" s="0" t="n">
        <v>3061</v>
      </c>
      <c r="D3051" s="3" t="str">
        <f aca="false">VLOOKUP(C3051,$A$1:$B$500,2)</f>
        <v>68-Mie_4</v>
      </c>
      <c r="E3051" s="0" t="str">
        <f aca="false">VLOOKUP($D3051,metadata!$B$2:$S$500,2,0)</f>
        <v>Shimizu, Ken; Fujisaki, Kenji</v>
      </c>
      <c r="F3051" s="0" t="str">
        <f aca="false">VLOOKUP($D3051,metadata!$B$2:$S$500,3,0)</f>
        <v>Geographic variation in diapause induction under constant and changing conditions in Helicoverpa armigera</v>
      </c>
      <c r="G3051" s="0" t="str">
        <f aca="false">VLOOKUP($D3051,metadata!$B$2:$S$500,4,0)</f>
        <v>10.1111/j.1570-8703.2006.00483.x</v>
      </c>
      <c r="H3051" s="0" t="str">
        <f aca="false">VLOOKUP($D3051,metadata!$B$2:$S$500,5,0)</f>
        <v>y</v>
      </c>
      <c r="I3051" s="0" t="str">
        <f aca="false">VLOOKUP($D3051,metadata!$B$2:$S$500,6,0)</f>
        <v>a</v>
      </c>
      <c r="J3051" s="0" t="str">
        <f aca="false">VLOOKUP($D3051,metadata!$B$2:$S$500,7,0)</f>
        <v>i</v>
      </c>
      <c r="K3051" s="0" t="n">
        <f aca="false">VLOOKUP($D3051,metadata!$B$2:$S$500,8,0)</f>
        <v>3</v>
      </c>
      <c r="L3051" s="0" t="n">
        <f aca="false">VLOOKUP($D3051,metadata!$B$2:$S$500,9,0)</f>
        <v>5</v>
      </c>
      <c r="M3051" s="0" t="str">
        <f aca="false">VLOOKUP($D3051,metadata!$B$2:$S$500,10,0)</f>
        <v/>
      </c>
      <c r="N3051" s="0" t="str">
        <f aca="false">VLOOKUP($D3051,metadata!$B$2:$S$500,11,0)</f>
        <v>helicoverpa armigeria</v>
      </c>
      <c r="O3051" s="0" t="str">
        <f aca="false">VLOOKUP($D3051,metadata!$B$2:$S$500,12,0)</f>
        <v>lepidoptera</v>
      </c>
      <c r="P3051" s="0" t="str">
        <f aca="false">VLOOKUP($D3051,metadata!$B$2:$S$500,13,0)</f>
        <v>Mie_4</v>
      </c>
      <c r="Q3051" s="0" t="n">
        <f aca="false">VLOOKUP($D3051,metadata!$B$2:$S$500,14,0)</f>
        <v>34.7666666666667</v>
      </c>
      <c r="R3051" s="0" t="n">
        <f aca="false">VLOOKUP($D3051,metadata!$B$2:$S$500,15,0)</f>
        <v>136.433333333333</v>
      </c>
      <c r="S3051" s="0" t="str">
        <f aca="false">VLOOKUP($D3051,metadata!$B$2:$S$500,16,0)</f>
        <v/>
      </c>
      <c r="T3051" s="0" t="str">
        <f aca="false">VLOOKUP($D3051,metadata!$B$2:$S$500,17,0)</f>
        <v/>
      </c>
      <c r="U3051" s="0" t="str">
        <f aca="false">VLOOKUP($D3051,metadata!$B$2:$S$500,18,0)</f>
        <v/>
      </c>
      <c r="V3051" s="0" t="n">
        <f aca="false">VLOOKUP($D3051,metadata!$B$2:$Z$500,19,0)</f>
        <v>120</v>
      </c>
      <c r="W3051" s="0" t="str">
        <f aca="false">VLOOKUP($D3051,metadata!$B$2:$Z$500,20,0)</f>
        <v>pop average</v>
      </c>
      <c r="X3051" s="0" t="str">
        <f aca="false">VLOOKUP($D3051,metadata!$B$2:$Z$500,21,0)</f>
        <v/>
      </c>
      <c r="Y3051" s="0" t="n">
        <f aca="false">VLOOKUP($D3051,metadata!$B$2:$Z$500,22,0)</f>
        <v>68</v>
      </c>
      <c r="Z3051" s="0" t="str">
        <f aca="false">VLOOKUP($D3051,metadata!$B$2:$Z$500,23,0)</f>
        <v/>
      </c>
      <c r="AA3051" s="0" t="str">
        <f aca="false">VLOOKUP($D3051,metadata!$B$2:$Z$500,24,0)</f>
        <v/>
      </c>
      <c r="AB3051" s="0" t="str">
        <f aca="false">VLOOKUP($D3051,metadata!$B$2:$Z$500,25,0)</f>
        <v/>
      </c>
      <c r="AC3051" s="0" t="n">
        <v>14.995309489907</v>
      </c>
      <c r="AD3051" s="0" t="n">
        <v>61.5378172376246</v>
      </c>
      <c r="AF3051" s="0" t="n">
        <f aca="false">IF(AE3051="",V3051,AE3051)</f>
        <v>120</v>
      </c>
      <c r="AG3051" s="0" t="n">
        <v>15</v>
      </c>
      <c r="AH3051" s="0" t="n">
        <v>2006</v>
      </c>
      <c r="AI3051" s="0" t="s">
        <v>37</v>
      </c>
      <c r="AJ3051" s="0" t="s">
        <v>38</v>
      </c>
    </row>
    <row r="3052" customFormat="false" ht="13.8" hidden="true" customHeight="false" outlineLevel="0" collapsed="false">
      <c r="C3052" s="0" t="n">
        <v>3062</v>
      </c>
      <c r="D3052" s="3" t="str">
        <f aca="false">VLOOKUP(C3052,$A$1:$B$500,2)</f>
        <v>68-okinawa_9</v>
      </c>
      <c r="E3052" s="0" t="str">
        <f aca="false">VLOOKUP($D3052,metadata!$B$2:$S$500,2,0)</f>
        <v>Shimizu, Ken; Fujisaki, Kenji</v>
      </c>
      <c r="F3052" s="0" t="str">
        <f aca="false">VLOOKUP($D3052,metadata!$B$2:$S$500,3,0)</f>
        <v>Geographic variation in diapause induction under constant and changing conditions in Helicoverpa armigera</v>
      </c>
      <c r="G3052" s="0" t="str">
        <f aca="false">VLOOKUP($D3052,metadata!$B$2:$S$500,4,0)</f>
        <v>10.1111/j.1570-8703.2006.00483.x</v>
      </c>
      <c r="H3052" s="0" t="str">
        <f aca="false">VLOOKUP($D3052,metadata!$B$2:$S$500,5,0)</f>
        <v>y</v>
      </c>
      <c r="I3052" s="0" t="str">
        <f aca="false">VLOOKUP($D3052,metadata!$B$2:$S$500,6,0)</f>
        <v>a</v>
      </c>
      <c r="J3052" s="0" t="str">
        <f aca="false">VLOOKUP($D3052,metadata!$B$2:$S$500,7,0)</f>
        <v>i</v>
      </c>
      <c r="K3052" s="0" t="n">
        <f aca="false">VLOOKUP($D3052,metadata!$B$2:$S$500,8,0)</f>
        <v>3</v>
      </c>
      <c r="L3052" s="0" t="n">
        <f aca="false">VLOOKUP($D3052,metadata!$B$2:$S$500,9,0)</f>
        <v>4</v>
      </c>
      <c r="M3052" s="0" t="str">
        <f aca="false">VLOOKUP($D3052,metadata!$B$2:$S$500,10,0)</f>
        <v/>
      </c>
      <c r="N3052" s="0" t="str">
        <f aca="false">VLOOKUP($D3052,metadata!$B$2:$S$500,11,0)</f>
        <v>helicoverpa armigeria</v>
      </c>
      <c r="O3052" s="0" t="str">
        <f aca="false">VLOOKUP($D3052,metadata!$B$2:$S$500,12,0)</f>
        <v>lepidoptera</v>
      </c>
      <c r="P3052" s="0" t="str">
        <f aca="false">VLOOKUP($D3052,metadata!$B$2:$S$500,13,0)</f>
        <v>okinawa_9</v>
      </c>
      <c r="Q3052" s="0" t="n">
        <f aca="false">VLOOKUP($D3052,metadata!$B$2:$S$500,14,0)</f>
        <v>26.3333333333333</v>
      </c>
      <c r="R3052" s="0" t="n">
        <f aca="false">VLOOKUP($D3052,metadata!$B$2:$S$500,15,0)</f>
        <v>127.866666666667</v>
      </c>
      <c r="S3052" s="0" t="str">
        <f aca="false">VLOOKUP($D3052,metadata!$B$2:$S$500,16,0)</f>
        <v/>
      </c>
      <c r="T3052" s="0" t="str">
        <f aca="false">VLOOKUP($D3052,metadata!$B$2:$S$500,17,0)</f>
        <v/>
      </c>
      <c r="U3052" s="0" t="str">
        <f aca="false">VLOOKUP($D3052,metadata!$B$2:$S$500,18,0)</f>
        <v/>
      </c>
      <c r="V3052" s="0" t="n">
        <f aca="false">VLOOKUP($D3052,metadata!$B$2:$Z$500,19,0)</f>
        <v>60</v>
      </c>
      <c r="W3052" s="0" t="str">
        <f aca="false">VLOOKUP($D3052,metadata!$B$2:$Z$500,20,0)</f>
        <v>pop average</v>
      </c>
      <c r="X3052" s="0" t="str">
        <f aca="false">VLOOKUP($D3052,metadata!$B$2:$Z$500,21,0)</f>
        <v/>
      </c>
      <c r="Y3052" s="0" t="n">
        <f aca="false">VLOOKUP($D3052,metadata!$B$2:$Z$500,22,0)</f>
        <v>68</v>
      </c>
      <c r="Z3052" s="0" t="str">
        <f aca="false">VLOOKUP($D3052,metadata!$B$2:$Z$500,23,0)</f>
        <v/>
      </c>
      <c r="AA3052" s="0" t="str">
        <f aca="false">VLOOKUP($D3052,metadata!$B$2:$Z$500,24,0)</f>
        <v/>
      </c>
      <c r="AB3052" s="0" t="str">
        <f aca="false">VLOOKUP($D3052,metadata!$B$2:$Z$500,25,0)</f>
        <v/>
      </c>
      <c r="AC3052" s="0" t="n">
        <v>11.9756260100294</v>
      </c>
      <c r="AD3052" s="0" t="n">
        <v>100.413174949602</v>
      </c>
      <c r="AF3052" s="0" t="n">
        <f aca="false">IF(AE3052="",V3052,AE3052)</f>
        <v>60</v>
      </c>
      <c r="AG3052" s="0" t="n">
        <v>12</v>
      </c>
      <c r="AH3052" s="0" t="n">
        <v>2006</v>
      </c>
      <c r="AI3052" s="0" t="s">
        <v>37</v>
      </c>
      <c r="AJ3052" s="0" t="s">
        <v>38</v>
      </c>
    </row>
    <row r="3053" customFormat="false" ht="13.8" hidden="true" customHeight="false" outlineLevel="0" collapsed="false">
      <c r="C3053" s="0" t="n">
        <v>3063</v>
      </c>
      <c r="D3053" s="3" t="str">
        <f aca="false">VLOOKUP(C3053,$A$1:$B$500,2)</f>
        <v>68-okinawa_9</v>
      </c>
      <c r="E3053" s="0" t="str">
        <f aca="false">VLOOKUP($D3053,metadata!$B$2:$S$500,2,0)</f>
        <v>Shimizu, Ken; Fujisaki, Kenji</v>
      </c>
      <c r="F3053" s="0" t="str">
        <f aca="false">VLOOKUP($D3053,metadata!$B$2:$S$500,3,0)</f>
        <v>Geographic variation in diapause induction under constant and changing conditions in Helicoverpa armigera</v>
      </c>
      <c r="G3053" s="0" t="str">
        <f aca="false">VLOOKUP($D3053,metadata!$B$2:$S$500,4,0)</f>
        <v>10.1111/j.1570-8703.2006.00483.x</v>
      </c>
      <c r="H3053" s="0" t="str">
        <f aca="false">VLOOKUP($D3053,metadata!$B$2:$S$500,5,0)</f>
        <v>y</v>
      </c>
      <c r="I3053" s="0" t="str">
        <f aca="false">VLOOKUP($D3053,metadata!$B$2:$S$500,6,0)</f>
        <v>a</v>
      </c>
      <c r="J3053" s="0" t="str">
        <f aca="false">VLOOKUP($D3053,metadata!$B$2:$S$500,7,0)</f>
        <v>i</v>
      </c>
      <c r="K3053" s="0" t="n">
        <f aca="false">VLOOKUP($D3053,metadata!$B$2:$S$500,8,0)</f>
        <v>3</v>
      </c>
      <c r="L3053" s="0" t="n">
        <f aca="false">VLOOKUP($D3053,metadata!$B$2:$S$500,9,0)</f>
        <v>4</v>
      </c>
      <c r="M3053" s="0" t="str">
        <f aca="false">VLOOKUP($D3053,metadata!$B$2:$S$500,10,0)</f>
        <v/>
      </c>
      <c r="N3053" s="0" t="str">
        <f aca="false">VLOOKUP($D3053,metadata!$B$2:$S$500,11,0)</f>
        <v>helicoverpa armigeria</v>
      </c>
      <c r="O3053" s="0" t="str">
        <f aca="false">VLOOKUP($D3053,metadata!$B$2:$S$500,12,0)</f>
        <v>lepidoptera</v>
      </c>
      <c r="P3053" s="0" t="str">
        <f aca="false">VLOOKUP($D3053,metadata!$B$2:$S$500,13,0)</f>
        <v>okinawa_9</v>
      </c>
      <c r="Q3053" s="0" t="n">
        <f aca="false">VLOOKUP($D3053,metadata!$B$2:$S$500,14,0)</f>
        <v>26.3333333333333</v>
      </c>
      <c r="R3053" s="0" t="n">
        <f aca="false">VLOOKUP($D3053,metadata!$B$2:$S$500,15,0)</f>
        <v>127.866666666667</v>
      </c>
      <c r="S3053" s="0" t="str">
        <f aca="false">VLOOKUP($D3053,metadata!$B$2:$S$500,16,0)</f>
        <v/>
      </c>
      <c r="T3053" s="0" t="str">
        <f aca="false">VLOOKUP($D3053,metadata!$B$2:$S$500,17,0)</f>
        <v/>
      </c>
      <c r="U3053" s="0" t="str">
        <f aca="false">VLOOKUP($D3053,metadata!$B$2:$S$500,18,0)</f>
        <v/>
      </c>
      <c r="V3053" s="0" t="n">
        <f aca="false">VLOOKUP($D3053,metadata!$B$2:$Z$500,19,0)</f>
        <v>60</v>
      </c>
      <c r="W3053" s="0" t="str">
        <f aca="false">VLOOKUP($D3053,metadata!$B$2:$Z$500,20,0)</f>
        <v>pop average</v>
      </c>
      <c r="X3053" s="0" t="str">
        <f aca="false">VLOOKUP($D3053,metadata!$B$2:$Z$500,21,0)</f>
        <v/>
      </c>
      <c r="Y3053" s="0" t="n">
        <f aca="false">VLOOKUP($D3053,metadata!$B$2:$Z$500,22,0)</f>
        <v>68</v>
      </c>
      <c r="Z3053" s="0" t="str">
        <f aca="false">VLOOKUP($D3053,metadata!$B$2:$Z$500,23,0)</f>
        <v/>
      </c>
      <c r="AA3053" s="0" t="str">
        <f aca="false">VLOOKUP($D3053,metadata!$B$2:$Z$500,24,0)</f>
        <v/>
      </c>
      <c r="AB3053" s="0" t="str">
        <f aca="false">VLOOKUP($D3053,metadata!$B$2:$Z$500,25,0)</f>
        <v/>
      </c>
      <c r="AC3053" s="0" t="n">
        <v>12.9922363094147</v>
      </c>
      <c r="AD3053" s="0" t="n">
        <v>64.2087199906702</v>
      </c>
      <c r="AF3053" s="0" t="n">
        <f aca="false">IF(AE3053="",V3053,AE3053)</f>
        <v>60</v>
      </c>
      <c r="AG3053" s="0" t="n">
        <v>13</v>
      </c>
      <c r="AH3053" s="0" t="n">
        <v>2006</v>
      </c>
      <c r="AI3053" s="0" t="s">
        <v>37</v>
      </c>
      <c r="AJ3053" s="0" t="s">
        <v>38</v>
      </c>
    </row>
    <row r="3054" customFormat="false" ht="13.8" hidden="true" customHeight="false" outlineLevel="0" collapsed="false">
      <c r="C3054" s="0" t="n">
        <v>3064</v>
      </c>
      <c r="D3054" s="3" t="str">
        <f aca="false">VLOOKUP(C3054,$A$1:$B$500,2)</f>
        <v>68-okinawa_9</v>
      </c>
      <c r="E3054" s="0" t="str">
        <f aca="false">VLOOKUP($D3054,metadata!$B$2:$S$500,2,0)</f>
        <v>Shimizu, Ken; Fujisaki, Kenji</v>
      </c>
      <c r="F3054" s="0" t="str">
        <f aca="false">VLOOKUP($D3054,metadata!$B$2:$S$500,3,0)</f>
        <v>Geographic variation in diapause induction under constant and changing conditions in Helicoverpa armigera</v>
      </c>
      <c r="G3054" s="0" t="str">
        <f aca="false">VLOOKUP($D3054,metadata!$B$2:$S$500,4,0)</f>
        <v>10.1111/j.1570-8703.2006.00483.x</v>
      </c>
      <c r="H3054" s="0" t="str">
        <f aca="false">VLOOKUP($D3054,metadata!$B$2:$S$500,5,0)</f>
        <v>y</v>
      </c>
      <c r="I3054" s="0" t="str">
        <f aca="false">VLOOKUP($D3054,metadata!$B$2:$S$500,6,0)</f>
        <v>a</v>
      </c>
      <c r="J3054" s="0" t="str">
        <f aca="false">VLOOKUP($D3054,metadata!$B$2:$S$500,7,0)</f>
        <v>i</v>
      </c>
      <c r="K3054" s="0" t="n">
        <f aca="false">VLOOKUP($D3054,metadata!$B$2:$S$500,8,0)</f>
        <v>3</v>
      </c>
      <c r="L3054" s="0" t="n">
        <f aca="false">VLOOKUP($D3054,metadata!$B$2:$S$500,9,0)</f>
        <v>4</v>
      </c>
      <c r="M3054" s="0" t="str">
        <f aca="false">VLOOKUP($D3054,metadata!$B$2:$S$500,10,0)</f>
        <v/>
      </c>
      <c r="N3054" s="0" t="str">
        <f aca="false">VLOOKUP($D3054,metadata!$B$2:$S$500,11,0)</f>
        <v>helicoverpa armigeria</v>
      </c>
      <c r="O3054" s="0" t="str">
        <f aca="false">VLOOKUP($D3054,metadata!$B$2:$S$500,12,0)</f>
        <v>lepidoptera</v>
      </c>
      <c r="P3054" s="0" t="str">
        <f aca="false">VLOOKUP($D3054,metadata!$B$2:$S$500,13,0)</f>
        <v>okinawa_9</v>
      </c>
      <c r="Q3054" s="0" t="n">
        <f aca="false">VLOOKUP($D3054,metadata!$B$2:$S$500,14,0)</f>
        <v>26.3333333333333</v>
      </c>
      <c r="R3054" s="0" t="n">
        <f aca="false">VLOOKUP($D3054,metadata!$B$2:$S$500,15,0)</f>
        <v>127.866666666667</v>
      </c>
      <c r="S3054" s="0" t="str">
        <f aca="false">VLOOKUP($D3054,metadata!$B$2:$S$500,16,0)</f>
        <v/>
      </c>
      <c r="T3054" s="0" t="str">
        <f aca="false">VLOOKUP($D3054,metadata!$B$2:$S$500,17,0)</f>
        <v/>
      </c>
      <c r="U3054" s="0" t="str">
        <f aca="false">VLOOKUP($D3054,metadata!$B$2:$S$500,18,0)</f>
        <v/>
      </c>
      <c r="V3054" s="0" t="n">
        <f aca="false">VLOOKUP($D3054,metadata!$B$2:$Z$500,19,0)</f>
        <v>60</v>
      </c>
      <c r="W3054" s="0" t="str">
        <f aca="false">VLOOKUP($D3054,metadata!$B$2:$Z$500,20,0)</f>
        <v>pop average</v>
      </c>
      <c r="X3054" s="0" t="str">
        <f aca="false">VLOOKUP($D3054,metadata!$B$2:$Z$500,21,0)</f>
        <v/>
      </c>
      <c r="Y3054" s="0" t="n">
        <f aca="false">VLOOKUP($D3054,metadata!$B$2:$Z$500,22,0)</f>
        <v>68</v>
      </c>
      <c r="Z3054" s="0" t="str">
        <f aca="false">VLOOKUP($D3054,metadata!$B$2:$Z$500,23,0)</f>
        <v/>
      </c>
      <c r="AA3054" s="0" t="str">
        <f aca="false">VLOOKUP($D3054,metadata!$B$2:$Z$500,24,0)</f>
        <v/>
      </c>
      <c r="AB3054" s="0" t="str">
        <f aca="false">VLOOKUP($D3054,metadata!$B$2:$Z$500,25,0)</f>
        <v/>
      </c>
      <c r="AC3054" s="0" t="n">
        <v>13.9919197640904</v>
      </c>
      <c r="AD3054" s="0" t="n">
        <v>66.8043916498675</v>
      </c>
      <c r="AF3054" s="0" t="n">
        <f aca="false">IF(AE3054="",V3054,AE3054)</f>
        <v>60</v>
      </c>
      <c r="AG3054" s="0" t="n">
        <v>14</v>
      </c>
      <c r="AH3054" s="0" t="n">
        <v>2006</v>
      </c>
      <c r="AI3054" s="0" t="s">
        <v>37</v>
      </c>
      <c r="AJ3054" s="0" t="s">
        <v>38</v>
      </c>
    </row>
    <row r="3055" customFormat="false" ht="13.8" hidden="true" customHeight="false" outlineLevel="0" collapsed="false">
      <c r="C3055" s="0" t="n">
        <v>3065</v>
      </c>
      <c r="D3055" s="3" t="str">
        <f aca="false">VLOOKUP(C3055,$A$1:$B$500,2)</f>
        <v>68-okinawa_9</v>
      </c>
      <c r="E3055" s="0" t="str">
        <f aca="false">VLOOKUP($D3055,metadata!$B$2:$S$500,2,0)</f>
        <v>Shimizu, Ken; Fujisaki, Kenji</v>
      </c>
      <c r="F3055" s="0" t="str">
        <f aca="false">VLOOKUP($D3055,metadata!$B$2:$S$500,3,0)</f>
        <v>Geographic variation in diapause induction under constant and changing conditions in Helicoverpa armigera</v>
      </c>
      <c r="G3055" s="0" t="str">
        <f aca="false">VLOOKUP($D3055,metadata!$B$2:$S$500,4,0)</f>
        <v>10.1111/j.1570-8703.2006.00483.x</v>
      </c>
      <c r="H3055" s="0" t="str">
        <f aca="false">VLOOKUP($D3055,metadata!$B$2:$S$500,5,0)</f>
        <v>y</v>
      </c>
      <c r="I3055" s="0" t="str">
        <f aca="false">VLOOKUP($D3055,metadata!$B$2:$S$500,6,0)</f>
        <v>a</v>
      </c>
      <c r="J3055" s="0" t="str">
        <f aca="false">VLOOKUP($D3055,metadata!$B$2:$S$500,7,0)</f>
        <v>i</v>
      </c>
      <c r="K3055" s="0" t="n">
        <f aca="false">VLOOKUP($D3055,metadata!$B$2:$S$500,8,0)</f>
        <v>3</v>
      </c>
      <c r="L3055" s="0" t="n">
        <f aca="false">VLOOKUP($D3055,metadata!$B$2:$S$500,9,0)</f>
        <v>4</v>
      </c>
      <c r="M3055" s="0" t="str">
        <f aca="false">VLOOKUP($D3055,metadata!$B$2:$S$500,10,0)</f>
        <v/>
      </c>
      <c r="N3055" s="0" t="str">
        <f aca="false">VLOOKUP($D3055,metadata!$B$2:$S$500,11,0)</f>
        <v>helicoverpa armigeria</v>
      </c>
      <c r="O3055" s="0" t="str">
        <f aca="false">VLOOKUP($D3055,metadata!$B$2:$S$500,12,0)</f>
        <v>lepidoptera</v>
      </c>
      <c r="P3055" s="0" t="str">
        <f aca="false">VLOOKUP($D3055,metadata!$B$2:$S$500,13,0)</f>
        <v>okinawa_9</v>
      </c>
      <c r="Q3055" s="0" t="n">
        <f aca="false">VLOOKUP($D3055,metadata!$B$2:$S$500,14,0)</f>
        <v>26.3333333333333</v>
      </c>
      <c r="R3055" s="0" t="n">
        <f aca="false">VLOOKUP($D3055,metadata!$B$2:$S$500,15,0)</f>
        <v>127.866666666667</v>
      </c>
      <c r="S3055" s="0" t="str">
        <f aca="false">VLOOKUP($D3055,metadata!$B$2:$S$500,16,0)</f>
        <v/>
      </c>
      <c r="T3055" s="0" t="str">
        <f aca="false">VLOOKUP($D3055,metadata!$B$2:$S$500,17,0)</f>
        <v/>
      </c>
      <c r="U3055" s="0" t="str">
        <f aca="false">VLOOKUP($D3055,metadata!$B$2:$S$500,18,0)</f>
        <v/>
      </c>
      <c r="V3055" s="0" t="n">
        <f aca="false">VLOOKUP($D3055,metadata!$B$2:$Z$500,19,0)</f>
        <v>60</v>
      </c>
      <c r="W3055" s="0" t="str">
        <f aca="false">VLOOKUP($D3055,metadata!$B$2:$Z$500,20,0)</f>
        <v>pop average</v>
      </c>
      <c r="X3055" s="0" t="str">
        <f aca="false">VLOOKUP($D3055,metadata!$B$2:$Z$500,21,0)</f>
        <v/>
      </c>
      <c r="Y3055" s="0" t="n">
        <f aca="false">VLOOKUP($D3055,metadata!$B$2:$Z$500,22,0)</f>
        <v>68</v>
      </c>
      <c r="Z3055" s="0" t="str">
        <f aca="false">VLOOKUP($D3055,metadata!$B$2:$Z$500,23,0)</f>
        <v/>
      </c>
      <c r="AA3055" s="0" t="str">
        <f aca="false">VLOOKUP($D3055,metadata!$B$2:$Z$500,24,0)</f>
        <v/>
      </c>
      <c r="AB3055" s="0" t="str">
        <f aca="false">VLOOKUP($D3055,metadata!$B$2:$Z$500,25,0)</f>
        <v/>
      </c>
      <c r="AC3055" s="0" t="n">
        <v>15.006197624244</v>
      </c>
      <c r="AD3055" s="0" t="n">
        <v>49.7259383902837</v>
      </c>
      <c r="AF3055" s="0" t="n">
        <f aca="false">IF(AE3055="",V3055,AE3055)</f>
        <v>60</v>
      </c>
      <c r="AG3055" s="0" t="n">
        <v>15</v>
      </c>
      <c r="AH3055" s="0" t="n">
        <v>2006</v>
      </c>
      <c r="AI3055" s="0" t="s">
        <v>37</v>
      </c>
      <c r="AJ3055" s="0" t="s">
        <v>38</v>
      </c>
    </row>
    <row r="3056" customFormat="false" ht="13.8" hidden="false" customHeight="false" outlineLevel="0" collapsed="false">
      <c r="C3056" s="0" t="n">
        <v>3066</v>
      </c>
      <c r="D3056" s="3" t="str">
        <f aca="false">VLOOKUP(C3056,$A$1:$B$500,2)</f>
        <v/>
      </c>
      <c r="E3056" s="0" t="str">
        <f aca="false">VLOOKUP($D3056,metadata!$B$2:$S$500,2,0)</f>
        <v>SIMS, SR</v>
      </c>
      <c r="F3056" s="0" t="str">
        <f aca="false">VLOOKUP($D3056,metadata!$B$2:$S$500,3,0)</f>
        <v>LARVAL DIAPAUSE IN THE EASTERN TREE-HOLE MOSQUITO, AEDES-TRISERIATUS - LATITUDINAL VARIATION IN INDUCTION AND INTENSITY</v>
      </c>
      <c r="G3056" s="0" t="str">
        <f aca="false">VLOOKUP($D3056,metadata!$B$2:$S$500,4,0)</f>
        <v>10.1093/aesa/75.2.195</v>
      </c>
      <c r="H3056" s="0" t="str">
        <f aca="false">VLOOKUP($D3056,metadata!$B$2:$S$500,5,0)</f>
        <v>y</v>
      </c>
      <c r="I3056" s="0" t="str">
        <f aca="false">VLOOKUP($D3056,metadata!$B$2:$S$500,6,0)</f>
        <v>a</v>
      </c>
      <c r="J3056" s="0" t="str">
        <f aca="false">VLOOKUP($D3056,metadata!$B$2:$S$500,7,0)</f>
        <v>i</v>
      </c>
      <c r="K3056" s="0" t="n">
        <f aca="false">VLOOKUP($D3056,metadata!$B$2:$S$500,8,0)</f>
        <v>8</v>
      </c>
      <c r="L3056" s="0" t="n">
        <f aca="false">VLOOKUP($D3056,metadata!$B$2:$S$500,9,0)</f>
        <v>3</v>
      </c>
      <c r="M3056" s="0" t="str">
        <f aca="false">VLOOKUP($D3056,metadata!$B$2:$S$500,10,0)</f>
        <v/>
      </c>
      <c r="N3056" s="0" t="str">
        <f aca="false">VLOOKUP($D3056,metadata!$B$2:$S$500,11,0)</f>
        <v/>
      </c>
      <c r="O3056" s="0" t="str">
        <f aca="false">VLOOKUP($D3056,metadata!$B$2:$S$500,12,0)</f>
        <v/>
      </c>
      <c r="P3056" s="0" t="str">
        <f aca="false">VLOOKUP($D3056,metadata!$B$2:$S$500,13,0)</f>
        <v/>
      </c>
      <c r="Q3056" s="0" t="str">
        <f aca="false">VLOOKUP($D3056,metadata!$B$2:$S$500,14,0)</f>
        <v/>
      </c>
      <c r="R3056" s="0" t="str">
        <f aca="false">VLOOKUP($D3056,metadata!$B$2:$S$500,15,0)</f>
        <v/>
      </c>
      <c r="S3056" s="0" t="str">
        <f aca="false">VLOOKUP($D3056,metadata!$B$2:$S$500,16,0)</f>
        <v/>
      </c>
      <c r="T3056" s="0" t="str">
        <f aca="false">VLOOKUP($D3056,metadata!$B$2:$S$500,17,0)</f>
        <v/>
      </c>
      <c r="U3056" s="0" t="str">
        <f aca="false">VLOOKUP($D3056,metadata!$B$2:$S$500,18,0)</f>
        <v/>
      </c>
      <c r="V3056" s="0" t="str">
        <f aca="false">VLOOKUP($D3056,metadata!$B$2:$Z$500,19,0)</f>
        <v/>
      </c>
      <c r="W3056" s="0" t="str">
        <f aca="false">VLOOKUP($D3056,metadata!$B$2:$Z$500,20,0)</f>
        <v/>
      </c>
      <c r="X3056" s="0" t="str">
        <f aca="false">VLOOKUP($D3056,metadata!$B$2:$Z$500,21,0)</f>
        <v/>
      </c>
      <c r="Y3056" s="0" t="str">
        <f aca="false">VLOOKUP($D3056,metadata!$B$2:$Z$500,22,0)</f>
        <v/>
      </c>
      <c r="Z3056" s="0" t="str">
        <f aca="false">VLOOKUP($D3056,metadata!$B$2:$Z$500,23,0)</f>
        <v/>
      </c>
      <c r="AA3056" s="0" t="str">
        <f aca="false">VLOOKUP($D3056,metadata!$B$2:$Z$500,24,0)</f>
        <v/>
      </c>
      <c r="AB3056" s="0" t="str">
        <f aca="false">VLOOKUP($D3056,metadata!$B$2:$Z$500,25,0)</f>
        <v>metadata not recorded because 3 dls only</v>
      </c>
      <c r="AF3056" s="0" t="str">
        <f aca="false">IF(AE3056="",V3056,AE3056)</f>
        <v/>
      </c>
    </row>
    <row r="3057" customFormat="false" ht="13.8" hidden="false" customHeight="false" outlineLevel="0" collapsed="false">
      <c r="C3057" s="0" t="n">
        <v>3067</v>
      </c>
      <c r="D3057" s="3" t="str">
        <f aca="false">VLOOKUP(C3057,$A$1:$B$500,2)</f>
        <v/>
      </c>
      <c r="E3057" s="0" t="str">
        <f aca="false">VLOOKUP($D3057,metadata!$B$2:$S$500,2,0)</f>
        <v>SIMS, SR</v>
      </c>
      <c r="F3057" s="0" t="str">
        <f aca="false">VLOOKUP($D3057,metadata!$B$2:$S$500,3,0)</f>
        <v>LARVAL DIAPAUSE IN THE EASTERN TREE-HOLE MOSQUITO, AEDES-TRISERIATUS - LATITUDINAL VARIATION IN INDUCTION AND INTENSITY</v>
      </c>
      <c r="G3057" s="0" t="str">
        <f aca="false">VLOOKUP($D3057,metadata!$B$2:$S$500,4,0)</f>
        <v>10.1093/aesa/75.2.195</v>
      </c>
      <c r="H3057" s="0" t="str">
        <f aca="false">VLOOKUP($D3057,metadata!$B$2:$S$500,5,0)</f>
        <v>y</v>
      </c>
      <c r="I3057" s="0" t="str">
        <f aca="false">VLOOKUP($D3057,metadata!$B$2:$S$500,6,0)</f>
        <v>a</v>
      </c>
      <c r="J3057" s="0" t="str">
        <f aca="false">VLOOKUP($D3057,metadata!$B$2:$S$500,7,0)</f>
        <v>i</v>
      </c>
      <c r="K3057" s="0" t="n">
        <f aca="false">VLOOKUP($D3057,metadata!$B$2:$S$500,8,0)</f>
        <v>8</v>
      </c>
      <c r="L3057" s="0" t="n">
        <f aca="false">VLOOKUP($D3057,metadata!$B$2:$S$500,9,0)</f>
        <v>3</v>
      </c>
      <c r="M3057" s="0" t="str">
        <f aca="false">VLOOKUP($D3057,metadata!$B$2:$S$500,10,0)</f>
        <v/>
      </c>
      <c r="N3057" s="0" t="str">
        <f aca="false">VLOOKUP($D3057,metadata!$B$2:$S$500,11,0)</f>
        <v/>
      </c>
      <c r="O3057" s="0" t="str">
        <f aca="false">VLOOKUP($D3057,metadata!$B$2:$S$500,12,0)</f>
        <v/>
      </c>
      <c r="P3057" s="0" t="str">
        <f aca="false">VLOOKUP($D3057,metadata!$B$2:$S$500,13,0)</f>
        <v/>
      </c>
      <c r="Q3057" s="0" t="str">
        <f aca="false">VLOOKUP($D3057,metadata!$B$2:$S$500,14,0)</f>
        <v/>
      </c>
      <c r="R3057" s="0" t="str">
        <f aca="false">VLOOKUP($D3057,metadata!$B$2:$S$500,15,0)</f>
        <v/>
      </c>
      <c r="S3057" s="0" t="str">
        <f aca="false">VLOOKUP($D3057,metadata!$B$2:$S$500,16,0)</f>
        <v/>
      </c>
      <c r="T3057" s="0" t="str">
        <f aca="false">VLOOKUP($D3057,metadata!$B$2:$S$500,17,0)</f>
        <v/>
      </c>
      <c r="U3057" s="0" t="str">
        <f aca="false">VLOOKUP($D3057,metadata!$B$2:$S$500,18,0)</f>
        <v/>
      </c>
      <c r="V3057" s="0" t="str">
        <f aca="false">VLOOKUP($D3057,metadata!$B$2:$Z$500,19,0)</f>
        <v/>
      </c>
      <c r="W3057" s="0" t="str">
        <f aca="false">VLOOKUP($D3057,metadata!$B$2:$Z$500,20,0)</f>
        <v/>
      </c>
      <c r="X3057" s="0" t="str">
        <f aca="false">VLOOKUP($D3057,metadata!$B$2:$Z$500,21,0)</f>
        <v/>
      </c>
      <c r="Y3057" s="0" t="str">
        <f aca="false">VLOOKUP($D3057,metadata!$B$2:$Z$500,22,0)</f>
        <v/>
      </c>
      <c r="Z3057" s="0" t="str">
        <f aca="false">VLOOKUP($D3057,metadata!$B$2:$Z$500,23,0)</f>
        <v/>
      </c>
      <c r="AA3057" s="0" t="str">
        <f aca="false">VLOOKUP($D3057,metadata!$B$2:$Z$500,24,0)</f>
        <v/>
      </c>
      <c r="AB3057" s="0" t="str">
        <f aca="false">VLOOKUP($D3057,metadata!$B$2:$Z$500,25,0)</f>
        <v>metadata not recorded because 3 dls only</v>
      </c>
      <c r="AF3057" s="0" t="str">
        <f aca="false">IF(AE3057="",V3057,AE3057)</f>
        <v/>
      </c>
    </row>
    <row r="3058" customFormat="false" ht="13.8" hidden="false" customHeight="false" outlineLevel="0" collapsed="false">
      <c r="C3058" s="0" t="n">
        <v>3068</v>
      </c>
      <c r="D3058" s="3" t="str">
        <f aca="false">VLOOKUP(C3058,$A$1:$B$500,2)</f>
        <v/>
      </c>
      <c r="E3058" s="0" t="str">
        <f aca="false">VLOOKUP($D3058,metadata!$B$2:$S$500,2,0)</f>
        <v>SIMS, SR</v>
      </c>
      <c r="F3058" s="0" t="str">
        <f aca="false">VLOOKUP($D3058,metadata!$B$2:$S$500,3,0)</f>
        <v>LARVAL DIAPAUSE IN THE EASTERN TREE-HOLE MOSQUITO, AEDES-TRISERIATUS - LATITUDINAL VARIATION IN INDUCTION AND INTENSITY</v>
      </c>
      <c r="G3058" s="0" t="str">
        <f aca="false">VLOOKUP($D3058,metadata!$B$2:$S$500,4,0)</f>
        <v>10.1093/aesa/75.2.195</v>
      </c>
      <c r="H3058" s="0" t="str">
        <f aca="false">VLOOKUP($D3058,metadata!$B$2:$S$500,5,0)</f>
        <v>y</v>
      </c>
      <c r="I3058" s="0" t="str">
        <f aca="false">VLOOKUP($D3058,metadata!$B$2:$S$500,6,0)</f>
        <v>a</v>
      </c>
      <c r="J3058" s="0" t="str">
        <f aca="false">VLOOKUP($D3058,metadata!$B$2:$S$500,7,0)</f>
        <v>i</v>
      </c>
      <c r="K3058" s="0" t="n">
        <f aca="false">VLOOKUP($D3058,metadata!$B$2:$S$500,8,0)</f>
        <v>8</v>
      </c>
      <c r="L3058" s="0" t="n">
        <f aca="false">VLOOKUP($D3058,metadata!$B$2:$S$500,9,0)</f>
        <v>3</v>
      </c>
      <c r="M3058" s="0" t="str">
        <f aca="false">VLOOKUP($D3058,metadata!$B$2:$S$500,10,0)</f>
        <v/>
      </c>
      <c r="N3058" s="0" t="str">
        <f aca="false">VLOOKUP($D3058,metadata!$B$2:$S$500,11,0)</f>
        <v/>
      </c>
      <c r="O3058" s="0" t="str">
        <f aca="false">VLOOKUP($D3058,metadata!$B$2:$S$500,12,0)</f>
        <v/>
      </c>
      <c r="P3058" s="0" t="str">
        <f aca="false">VLOOKUP($D3058,metadata!$B$2:$S$500,13,0)</f>
        <v/>
      </c>
      <c r="Q3058" s="0" t="str">
        <f aca="false">VLOOKUP($D3058,metadata!$B$2:$S$500,14,0)</f>
        <v/>
      </c>
      <c r="R3058" s="0" t="str">
        <f aca="false">VLOOKUP($D3058,metadata!$B$2:$S$500,15,0)</f>
        <v/>
      </c>
      <c r="S3058" s="0" t="str">
        <f aca="false">VLOOKUP($D3058,metadata!$B$2:$S$500,16,0)</f>
        <v/>
      </c>
      <c r="T3058" s="0" t="str">
        <f aca="false">VLOOKUP($D3058,metadata!$B$2:$S$500,17,0)</f>
        <v/>
      </c>
      <c r="U3058" s="0" t="str">
        <f aca="false">VLOOKUP($D3058,metadata!$B$2:$S$500,18,0)</f>
        <v/>
      </c>
      <c r="V3058" s="0" t="str">
        <f aca="false">VLOOKUP($D3058,metadata!$B$2:$Z$500,19,0)</f>
        <v/>
      </c>
      <c r="W3058" s="0" t="str">
        <f aca="false">VLOOKUP($D3058,metadata!$B$2:$Z$500,20,0)</f>
        <v/>
      </c>
      <c r="X3058" s="0" t="str">
        <f aca="false">VLOOKUP($D3058,metadata!$B$2:$Z$500,21,0)</f>
        <v/>
      </c>
      <c r="Y3058" s="0" t="str">
        <f aca="false">VLOOKUP($D3058,metadata!$B$2:$Z$500,22,0)</f>
        <v/>
      </c>
      <c r="Z3058" s="0" t="str">
        <f aca="false">VLOOKUP($D3058,metadata!$B$2:$Z$500,23,0)</f>
        <v/>
      </c>
      <c r="AA3058" s="0" t="str">
        <f aca="false">VLOOKUP($D3058,metadata!$B$2:$Z$500,24,0)</f>
        <v/>
      </c>
      <c r="AB3058" s="0" t="str">
        <f aca="false">VLOOKUP($D3058,metadata!$B$2:$Z$500,25,0)</f>
        <v>metadata not recorded because 3 dls only</v>
      </c>
      <c r="AF3058" s="0" t="str">
        <f aca="false">IF(AE3058="",V3058,AE3058)</f>
        <v/>
      </c>
    </row>
    <row r="3059" customFormat="false" ht="13.8" hidden="true" customHeight="false" outlineLevel="0" collapsed="false">
      <c r="C3059" s="0" t="n">
        <v>3069</v>
      </c>
      <c r="D3059" s="3" t="str">
        <f aca="false">VLOOKUP(C3059,$A$1:$B$500,2)</f>
        <v>70-portageville</v>
      </c>
      <c r="E3059" s="0" t="str">
        <f aca="false">VLOOKUP($D3059,metadata!$B$2:$S$500,2,0)</f>
        <v>TAKEDA, M; CHIPPENDALE, GM</v>
      </c>
      <c r="F3059" s="0" t="str">
        <f aca="false">VLOOKUP($D3059,metadata!$B$2:$S$500,3,0)</f>
        <v>PHENOLOGICAL ADAPTATIONS OF A COLONIZING INSECT - THE SOUTHWESTERN CORN-BORER, DIATRAEA-GRANDIOSELLA</v>
      </c>
      <c r="G3059" s="0" t="str">
        <f aca="false">VLOOKUP($D3059,metadata!$B$2:$S$500,4,0)</f>
        <v>10.1007/BF00389019</v>
      </c>
      <c r="H3059" s="0" t="str">
        <f aca="false">VLOOKUP($D3059,metadata!$B$2:$S$500,5,0)</f>
        <v>y</v>
      </c>
      <c r="I3059" s="0" t="str">
        <f aca="false">VLOOKUP($D3059,metadata!$B$2:$S$500,6,0)</f>
        <v>a</v>
      </c>
      <c r="J3059" s="0" t="str">
        <f aca="false">VLOOKUP($D3059,metadata!$B$2:$S$500,7,0)</f>
        <v>i</v>
      </c>
      <c r="K3059" s="0" t="n">
        <f aca="false">VLOOKUP($D3059,metadata!$B$2:$S$500,8,0)</f>
        <v>3</v>
      </c>
      <c r="L3059" s="0" t="n">
        <f aca="false">VLOOKUP($D3059,metadata!$B$2:$S$500,9,0)</f>
        <v>6</v>
      </c>
      <c r="M3059" s="0" t="str">
        <f aca="false">VLOOKUP($D3059,metadata!$B$2:$S$500,10,0)</f>
        <v/>
      </c>
      <c r="N3059" s="0" t="str">
        <f aca="false">VLOOKUP($D3059,metadata!$B$2:$S$500,11,0)</f>
        <v>Diatraea grandiosella</v>
      </c>
      <c r="O3059" s="0" t="str">
        <f aca="false">VLOOKUP($D3059,metadata!$B$2:$S$500,12,0)</f>
        <v>lepidoptera</v>
      </c>
      <c r="P3059" s="0" t="str">
        <f aca="false">VLOOKUP($D3059,metadata!$B$2:$S$500,13,0)</f>
        <v>portageville</v>
      </c>
      <c r="Q3059" s="0" t="n">
        <f aca="false">VLOOKUP($D3059,metadata!$B$2:$S$500,14,0)</f>
        <v>36.3</v>
      </c>
      <c r="R3059" s="0" t="n">
        <f aca="false">VLOOKUP($D3059,metadata!$B$2:$S$500,15,0)</f>
        <v>-89.4</v>
      </c>
      <c r="S3059" s="0" t="str">
        <f aca="false">VLOOKUP($D3059,metadata!$B$2:$S$500,16,0)</f>
        <v/>
      </c>
      <c r="T3059" s="0" t="str">
        <f aca="false">VLOOKUP($D3059,metadata!$B$2:$S$500,17,0)</f>
        <v/>
      </c>
      <c r="U3059" s="0" t="str">
        <f aca="false">VLOOKUP($D3059,metadata!$B$2:$S$500,18,0)</f>
        <v/>
      </c>
      <c r="V3059" s="0" t="n">
        <f aca="false">VLOOKUP($D3059,metadata!$B$2:$Z$500,19,0)</f>
        <v>50</v>
      </c>
      <c r="W3059" s="0" t="str">
        <f aca="false">VLOOKUP($D3059,metadata!$B$2:$Z$500,20,0)</f>
        <v>global average</v>
      </c>
      <c r="X3059" s="0" t="str">
        <f aca="false">VLOOKUP($D3059,metadata!$B$2:$Z$500,21,0)</f>
        <v/>
      </c>
      <c r="Y3059" s="0" t="str">
        <f aca="false">VLOOKUP($D3059,metadata!$B$2:$Z$500,22,0)</f>
        <v>t70</v>
      </c>
      <c r="Z3059" s="0" t="str">
        <f aca="false">VLOOKUP($D3059,metadata!$B$2:$Z$500,23,0)</f>
        <v/>
      </c>
      <c r="AA3059" s="0" t="str">
        <f aca="false">VLOOKUP($D3059,metadata!$B$2:$Z$500,24,0)</f>
        <v>larval</v>
      </c>
      <c r="AB3059" s="0" t="str">
        <f aca="false">VLOOKUP($D3059,metadata!$B$2:$Z$500,25,0)</f>
        <v/>
      </c>
      <c r="AC3059" s="0" t="n">
        <v>14</v>
      </c>
      <c r="AD3059" s="0" t="n">
        <v>100</v>
      </c>
      <c r="AF3059" s="0" t="n">
        <f aca="false">IF(AE3059="",V3059,AE3059)</f>
        <v>50</v>
      </c>
      <c r="AG3059" s="0" t="n">
        <v>14</v>
      </c>
      <c r="AH3059" s="0" t="n">
        <v>1982</v>
      </c>
      <c r="AI3059" s="0" t="s">
        <v>37</v>
      </c>
      <c r="AJ3059" s="0" t="s">
        <v>37</v>
      </c>
    </row>
    <row r="3060" customFormat="false" ht="13.8" hidden="true" customHeight="false" outlineLevel="0" collapsed="false">
      <c r="C3060" s="0" t="n">
        <v>3070</v>
      </c>
      <c r="D3060" s="3" t="str">
        <f aca="false">VLOOKUP(C3060,$A$1:$B$500,2)</f>
        <v>70-portageville</v>
      </c>
      <c r="E3060" s="0" t="str">
        <f aca="false">VLOOKUP($D3060,metadata!$B$2:$S$500,2,0)</f>
        <v>TAKEDA, M; CHIPPENDALE, GM</v>
      </c>
      <c r="F3060" s="0" t="str">
        <f aca="false">VLOOKUP($D3060,metadata!$B$2:$S$500,3,0)</f>
        <v>PHENOLOGICAL ADAPTATIONS OF A COLONIZING INSECT - THE SOUTHWESTERN CORN-BORER, DIATRAEA-GRANDIOSELLA</v>
      </c>
      <c r="G3060" s="0" t="str">
        <f aca="false">VLOOKUP($D3060,metadata!$B$2:$S$500,4,0)</f>
        <v>10.1007/BF00389019</v>
      </c>
      <c r="H3060" s="0" t="str">
        <f aca="false">VLOOKUP($D3060,metadata!$B$2:$S$500,5,0)</f>
        <v>y</v>
      </c>
      <c r="I3060" s="0" t="str">
        <f aca="false">VLOOKUP($D3060,metadata!$B$2:$S$500,6,0)</f>
        <v>a</v>
      </c>
      <c r="J3060" s="0" t="str">
        <f aca="false">VLOOKUP($D3060,metadata!$B$2:$S$500,7,0)</f>
        <v>i</v>
      </c>
      <c r="K3060" s="0" t="n">
        <f aca="false">VLOOKUP($D3060,metadata!$B$2:$S$500,8,0)</f>
        <v>3</v>
      </c>
      <c r="L3060" s="0" t="n">
        <f aca="false">VLOOKUP($D3060,metadata!$B$2:$S$500,9,0)</f>
        <v>6</v>
      </c>
      <c r="M3060" s="0" t="str">
        <f aca="false">VLOOKUP($D3060,metadata!$B$2:$S$500,10,0)</f>
        <v/>
      </c>
      <c r="N3060" s="0" t="str">
        <f aca="false">VLOOKUP($D3060,metadata!$B$2:$S$500,11,0)</f>
        <v>Diatraea grandiosella</v>
      </c>
      <c r="O3060" s="0" t="str">
        <f aca="false">VLOOKUP($D3060,metadata!$B$2:$S$500,12,0)</f>
        <v>lepidoptera</v>
      </c>
      <c r="P3060" s="0" t="str">
        <f aca="false">VLOOKUP($D3060,metadata!$B$2:$S$500,13,0)</f>
        <v>portageville</v>
      </c>
      <c r="Q3060" s="0" t="n">
        <f aca="false">VLOOKUP($D3060,metadata!$B$2:$S$500,14,0)</f>
        <v>36.3</v>
      </c>
      <c r="R3060" s="0" t="n">
        <f aca="false">VLOOKUP($D3060,metadata!$B$2:$S$500,15,0)</f>
        <v>-89.4</v>
      </c>
      <c r="S3060" s="0" t="str">
        <f aca="false">VLOOKUP($D3060,metadata!$B$2:$S$500,16,0)</f>
        <v/>
      </c>
      <c r="T3060" s="0" t="str">
        <f aca="false">VLOOKUP($D3060,metadata!$B$2:$S$500,17,0)</f>
        <v/>
      </c>
      <c r="U3060" s="0" t="str">
        <f aca="false">VLOOKUP($D3060,metadata!$B$2:$S$500,18,0)</f>
        <v/>
      </c>
      <c r="V3060" s="0" t="n">
        <f aca="false">VLOOKUP($D3060,metadata!$B$2:$Z$500,19,0)</f>
        <v>50</v>
      </c>
      <c r="W3060" s="0" t="str">
        <f aca="false">VLOOKUP($D3060,metadata!$B$2:$Z$500,20,0)</f>
        <v>global average</v>
      </c>
      <c r="X3060" s="0" t="str">
        <f aca="false">VLOOKUP($D3060,metadata!$B$2:$Z$500,21,0)</f>
        <v/>
      </c>
      <c r="Y3060" s="0" t="str">
        <f aca="false">VLOOKUP($D3060,metadata!$B$2:$Z$500,22,0)</f>
        <v>t70</v>
      </c>
      <c r="Z3060" s="0" t="str">
        <f aca="false">VLOOKUP($D3060,metadata!$B$2:$Z$500,23,0)</f>
        <v/>
      </c>
      <c r="AA3060" s="0" t="str">
        <f aca="false">VLOOKUP($D3060,metadata!$B$2:$Z$500,24,0)</f>
        <v>larval</v>
      </c>
      <c r="AB3060" s="0" t="str">
        <f aca="false">VLOOKUP($D3060,metadata!$B$2:$Z$500,25,0)</f>
        <v/>
      </c>
      <c r="AC3060" s="0" t="n">
        <v>14.5</v>
      </c>
      <c r="AD3060" s="0" t="n">
        <v>100</v>
      </c>
      <c r="AF3060" s="0" t="n">
        <f aca="false">IF(AE3060="",V3060,AE3060)</f>
        <v>50</v>
      </c>
      <c r="AG3060" s="0" t="n">
        <v>14.5</v>
      </c>
      <c r="AH3060" s="0" t="n">
        <v>1982</v>
      </c>
      <c r="AI3060" s="0" t="s">
        <v>37</v>
      </c>
      <c r="AJ3060" s="0" t="s">
        <v>37</v>
      </c>
    </row>
    <row r="3061" customFormat="false" ht="13.8" hidden="true" customHeight="false" outlineLevel="0" collapsed="false">
      <c r="C3061" s="0" t="n">
        <v>3071</v>
      </c>
      <c r="D3061" s="3" t="str">
        <f aca="false">VLOOKUP(C3061,$A$1:$B$500,2)</f>
        <v>70-portageville</v>
      </c>
      <c r="E3061" s="0" t="str">
        <f aca="false">VLOOKUP($D3061,metadata!$B$2:$S$500,2,0)</f>
        <v>TAKEDA, M; CHIPPENDALE, GM</v>
      </c>
      <c r="F3061" s="0" t="str">
        <f aca="false">VLOOKUP($D3061,metadata!$B$2:$S$500,3,0)</f>
        <v>PHENOLOGICAL ADAPTATIONS OF A COLONIZING INSECT - THE SOUTHWESTERN CORN-BORER, DIATRAEA-GRANDIOSELLA</v>
      </c>
      <c r="G3061" s="0" t="str">
        <f aca="false">VLOOKUP($D3061,metadata!$B$2:$S$500,4,0)</f>
        <v>10.1007/BF00389019</v>
      </c>
      <c r="H3061" s="0" t="str">
        <f aca="false">VLOOKUP($D3061,metadata!$B$2:$S$500,5,0)</f>
        <v>y</v>
      </c>
      <c r="I3061" s="0" t="str">
        <f aca="false">VLOOKUP($D3061,metadata!$B$2:$S$500,6,0)</f>
        <v>a</v>
      </c>
      <c r="J3061" s="0" t="str">
        <f aca="false">VLOOKUP($D3061,metadata!$B$2:$S$500,7,0)</f>
        <v>i</v>
      </c>
      <c r="K3061" s="0" t="n">
        <f aca="false">VLOOKUP($D3061,metadata!$B$2:$S$500,8,0)</f>
        <v>3</v>
      </c>
      <c r="L3061" s="0" t="n">
        <f aca="false">VLOOKUP($D3061,metadata!$B$2:$S$500,9,0)</f>
        <v>6</v>
      </c>
      <c r="M3061" s="0" t="str">
        <f aca="false">VLOOKUP($D3061,metadata!$B$2:$S$500,10,0)</f>
        <v/>
      </c>
      <c r="N3061" s="0" t="str">
        <f aca="false">VLOOKUP($D3061,metadata!$B$2:$S$500,11,0)</f>
        <v>Diatraea grandiosella</v>
      </c>
      <c r="O3061" s="0" t="str">
        <f aca="false">VLOOKUP($D3061,metadata!$B$2:$S$500,12,0)</f>
        <v>lepidoptera</v>
      </c>
      <c r="P3061" s="0" t="str">
        <f aca="false">VLOOKUP($D3061,metadata!$B$2:$S$500,13,0)</f>
        <v>portageville</v>
      </c>
      <c r="Q3061" s="0" t="n">
        <f aca="false">VLOOKUP($D3061,metadata!$B$2:$S$500,14,0)</f>
        <v>36.3</v>
      </c>
      <c r="R3061" s="0" t="n">
        <f aca="false">VLOOKUP($D3061,metadata!$B$2:$S$500,15,0)</f>
        <v>-89.4</v>
      </c>
      <c r="S3061" s="0" t="str">
        <f aca="false">VLOOKUP($D3061,metadata!$B$2:$S$500,16,0)</f>
        <v/>
      </c>
      <c r="T3061" s="0" t="str">
        <f aca="false">VLOOKUP($D3061,metadata!$B$2:$S$500,17,0)</f>
        <v/>
      </c>
      <c r="U3061" s="0" t="str">
        <f aca="false">VLOOKUP($D3061,metadata!$B$2:$S$500,18,0)</f>
        <v/>
      </c>
      <c r="V3061" s="0" t="n">
        <f aca="false">VLOOKUP($D3061,metadata!$B$2:$Z$500,19,0)</f>
        <v>50</v>
      </c>
      <c r="W3061" s="0" t="str">
        <f aca="false">VLOOKUP($D3061,metadata!$B$2:$Z$500,20,0)</f>
        <v>global average</v>
      </c>
      <c r="X3061" s="0" t="str">
        <f aca="false">VLOOKUP($D3061,metadata!$B$2:$Z$500,21,0)</f>
        <v/>
      </c>
      <c r="Y3061" s="0" t="str">
        <f aca="false">VLOOKUP($D3061,metadata!$B$2:$Z$500,22,0)</f>
        <v>t70</v>
      </c>
      <c r="Z3061" s="0" t="str">
        <f aca="false">VLOOKUP($D3061,metadata!$B$2:$Z$500,23,0)</f>
        <v/>
      </c>
      <c r="AA3061" s="0" t="str">
        <f aca="false">VLOOKUP($D3061,metadata!$B$2:$Z$500,24,0)</f>
        <v>larval</v>
      </c>
      <c r="AB3061" s="0" t="str">
        <f aca="false">VLOOKUP($D3061,metadata!$B$2:$Z$500,25,0)</f>
        <v/>
      </c>
      <c r="AC3061" s="0" t="n">
        <v>15</v>
      </c>
      <c r="AD3061" s="0" t="n">
        <v>68</v>
      </c>
      <c r="AF3061" s="0" t="n">
        <f aca="false">IF(AE3061="",V3061,AE3061)</f>
        <v>50</v>
      </c>
      <c r="AG3061" s="0" t="n">
        <v>15</v>
      </c>
      <c r="AH3061" s="0" t="n">
        <v>1982</v>
      </c>
      <c r="AI3061" s="0" t="s">
        <v>37</v>
      </c>
      <c r="AJ3061" s="0" t="s">
        <v>37</v>
      </c>
    </row>
    <row r="3062" customFormat="false" ht="13.8" hidden="true" customHeight="false" outlineLevel="0" collapsed="false">
      <c r="C3062" s="0" t="n">
        <v>3072</v>
      </c>
      <c r="D3062" s="3" t="str">
        <f aca="false">VLOOKUP(C3062,$A$1:$B$500,2)</f>
        <v>70-portageville</v>
      </c>
      <c r="E3062" s="0" t="str">
        <f aca="false">VLOOKUP($D3062,metadata!$B$2:$S$500,2,0)</f>
        <v>TAKEDA, M; CHIPPENDALE, GM</v>
      </c>
      <c r="F3062" s="0" t="str">
        <f aca="false">VLOOKUP($D3062,metadata!$B$2:$S$500,3,0)</f>
        <v>PHENOLOGICAL ADAPTATIONS OF A COLONIZING INSECT - THE SOUTHWESTERN CORN-BORER, DIATRAEA-GRANDIOSELLA</v>
      </c>
      <c r="G3062" s="0" t="str">
        <f aca="false">VLOOKUP($D3062,metadata!$B$2:$S$500,4,0)</f>
        <v>10.1007/BF00389019</v>
      </c>
      <c r="H3062" s="0" t="str">
        <f aca="false">VLOOKUP($D3062,metadata!$B$2:$S$500,5,0)</f>
        <v>y</v>
      </c>
      <c r="I3062" s="0" t="str">
        <f aca="false">VLOOKUP($D3062,metadata!$B$2:$S$500,6,0)</f>
        <v>a</v>
      </c>
      <c r="J3062" s="0" t="str">
        <f aca="false">VLOOKUP($D3062,metadata!$B$2:$S$500,7,0)</f>
        <v>i</v>
      </c>
      <c r="K3062" s="0" t="n">
        <f aca="false">VLOOKUP($D3062,metadata!$B$2:$S$500,8,0)</f>
        <v>3</v>
      </c>
      <c r="L3062" s="0" t="n">
        <f aca="false">VLOOKUP($D3062,metadata!$B$2:$S$500,9,0)</f>
        <v>6</v>
      </c>
      <c r="M3062" s="0" t="str">
        <f aca="false">VLOOKUP($D3062,metadata!$B$2:$S$500,10,0)</f>
        <v/>
      </c>
      <c r="N3062" s="0" t="str">
        <f aca="false">VLOOKUP($D3062,metadata!$B$2:$S$500,11,0)</f>
        <v>Diatraea grandiosella</v>
      </c>
      <c r="O3062" s="0" t="str">
        <f aca="false">VLOOKUP($D3062,metadata!$B$2:$S$500,12,0)</f>
        <v>lepidoptera</v>
      </c>
      <c r="P3062" s="0" t="str">
        <f aca="false">VLOOKUP($D3062,metadata!$B$2:$S$500,13,0)</f>
        <v>portageville</v>
      </c>
      <c r="Q3062" s="0" t="n">
        <f aca="false">VLOOKUP($D3062,metadata!$B$2:$S$500,14,0)</f>
        <v>36.3</v>
      </c>
      <c r="R3062" s="0" t="n">
        <f aca="false">VLOOKUP($D3062,metadata!$B$2:$S$500,15,0)</f>
        <v>-89.4</v>
      </c>
      <c r="S3062" s="0" t="str">
        <f aca="false">VLOOKUP($D3062,metadata!$B$2:$S$500,16,0)</f>
        <v/>
      </c>
      <c r="T3062" s="0" t="str">
        <f aca="false">VLOOKUP($D3062,metadata!$B$2:$S$500,17,0)</f>
        <v/>
      </c>
      <c r="U3062" s="0" t="str">
        <f aca="false">VLOOKUP($D3062,metadata!$B$2:$S$500,18,0)</f>
        <v/>
      </c>
      <c r="V3062" s="0" t="n">
        <f aca="false">VLOOKUP($D3062,metadata!$B$2:$Z$500,19,0)</f>
        <v>50</v>
      </c>
      <c r="W3062" s="0" t="str">
        <f aca="false">VLOOKUP($D3062,metadata!$B$2:$Z$500,20,0)</f>
        <v>global average</v>
      </c>
      <c r="X3062" s="0" t="str">
        <f aca="false">VLOOKUP($D3062,metadata!$B$2:$Z$500,21,0)</f>
        <v/>
      </c>
      <c r="Y3062" s="0" t="str">
        <f aca="false">VLOOKUP($D3062,metadata!$B$2:$Z$500,22,0)</f>
        <v>t70</v>
      </c>
      <c r="Z3062" s="0" t="str">
        <f aca="false">VLOOKUP($D3062,metadata!$B$2:$Z$500,23,0)</f>
        <v/>
      </c>
      <c r="AA3062" s="0" t="str">
        <f aca="false">VLOOKUP($D3062,metadata!$B$2:$Z$500,24,0)</f>
        <v>larval</v>
      </c>
      <c r="AB3062" s="0" t="str">
        <f aca="false">VLOOKUP($D3062,metadata!$B$2:$Z$500,25,0)</f>
        <v/>
      </c>
      <c r="AC3062" s="0" t="n">
        <v>15.5</v>
      </c>
      <c r="AD3062" s="0" t="n">
        <v>21.5</v>
      </c>
      <c r="AF3062" s="0" t="n">
        <f aca="false">IF(AE3062="",V3062,AE3062)</f>
        <v>50</v>
      </c>
      <c r="AG3062" s="0" t="n">
        <v>15.5</v>
      </c>
      <c r="AH3062" s="0" t="n">
        <v>1982</v>
      </c>
      <c r="AI3062" s="0" t="s">
        <v>37</v>
      </c>
      <c r="AJ3062" s="0" t="s">
        <v>37</v>
      </c>
    </row>
    <row r="3063" customFormat="false" ht="13.8" hidden="true" customHeight="false" outlineLevel="0" collapsed="false">
      <c r="C3063" s="0" t="n">
        <v>3073</v>
      </c>
      <c r="D3063" s="3" t="str">
        <f aca="false">VLOOKUP(C3063,$A$1:$B$500,2)</f>
        <v>70-portageville</v>
      </c>
      <c r="E3063" s="0" t="str">
        <f aca="false">VLOOKUP($D3063,metadata!$B$2:$S$500,2,0)</f>
        <v>TAKEDA, M; CHIPPENDALE, GM</v>
      </c>
      <c r="F3063" s="0" t="str">
        <f aca="false">VLOOKUP($D3063,metadata!$B$2:$S$500,3,0)</f>
        <v>PHENOLOGICAL ADAPTATIONS OF A COLONIZING INSECT - THE SOUTHWESTERN CORN-BORER, DIATRAEA-GRANDIOSELLA</v>
      </c>
      <c r="G3063" s="0" t="str">
        <f aca="false">VLOOKUP($D3063,metadata!$B$2:$S$500,4,0)</f>
        <v>10.1007/BF00389019</v>
      </c>
      <c r="H3063" s="0" t="str">
        <f aca="false">VLOOKUP($D3063,metadata!$B$2:$S$500,5,0)</f>
        <v>y</v>
      </c>
      <c r="I3063" s="0" t="str">
        <f aca="false">VLOOKUP($D3063,metadata!$B$2:$S$500,6,0)</f>
        <v>a</v>
      </c>
      <c r="J3063" s="0" t="str">
        <f aca="false">VLOOKUP($D3063,metadata!$B$2:$S$500,7,0)</f>
        <v>i</v>
      </c>
      <c r="K3063" s="0" t="n">
        <f aca="false">VLOOKUP($D3063,metadata!$B$2:$S$500,8,0)</f>
        <v>3</v>
      </c>
      <c r="L3063" s="0" t="n">
        <f aca="false">VLOOKUP($D3063,metadata!$B$2:$S$500,9,0)</f>
        <v>6</v>
      </c>
      <c r="M3063" s="0" t="str">
        <f aca="false">VLOOKUP($D3063,metadata!$B$2:$S$500,10,0)</f>
        <v/>
      </c>
      <c r="N3063" s="0" t="str">
        <f aca="false">VLOOKUP($D3063,metadata!$B$2:$S$500,11,0)</f>
        <v>Diatraea grandiosella</v>
      </c>
      <c r="O3063" s="0" t="str">
        <f aca="false">VLOOKUP($D3063,metadata!$B$2:$S$500,12,0)</f>
        <v>lepidoptera</v>
      </c>
      <c r="P3063" s="0" t="str">
        <f aca="false">VLOOKUP($D3063,metadata!$B$2:$S$500,13,0)</f>
        <v>portageville</v>
      </c>
      <c r="Q3063" s="0" t="n">
        <f aca="false">VLOOKUP($D3063,metadata!$B$2:$S$500,14,0)</f>
        <v>36.3</v>
      </c>
      <c r="R3063" s="0" t="n">
        <f aca="false">VLOOKUP($D3063,metadata!$B$2:$S$500,15,0)</f>
        <v>-89.4</v>
      </c>
      <c r="S3063" s="0" t="str">
        <f aca="false">VLOOKUP($D3063,metadata!$B$2:$S$500,16,0)</f>
        <v/>
      </c>
      <c r="T3063" s="0" t="str">
        <f aca="false">VLOOKUP($D3063,metadata!$B$2:$S$500,17,0)</f>
        <v/>
      </c>
      <c r="U3063" s="0" t="str">
        <f aca="false">VLOOKUP($D3063,metadata!$B$2:$S$500,18,0)</f>
        <v/>
      </c>
      <c r="V3063" s="0" t="n">
        <f aca="false">VLOOKUP($D3063,metadata!$B$2:$Z$500,19,0)</f>
        <v>50</v>
      </c>
      <c r="W3063" s="0" t="str">
        <f aca="false">VLOOKUP($D3063,metadata!$B$2:$Z$500,20,0)</f>
        <v>global average</v>
      </c>
      <c r="X3063" s="0" t="str">
        <f aca="false">VLOOKUP($D3063,metadata!$B$2:$Z$500,21,0)</f>
        <v/>
      </c>
      <c r="Y3063" s="0" t="str">
        <f aca="false">VLOOKUP($D3063,metadata!$B$2:$Z$500,22,0)</f>
        <v>t70</v>
      </c>
      <c r="Z3063" s="0" t="str">
        <f aca="false">VLOOKUP($D3063,metadata!$B$2:$Z$500,23,0)</f>
        <v/>
      </c>
      <c r="AA3063" s="0" t="str">
        <f aca="false">VLOOKUP($D3063,metadata!$B$2:$Z$500,24,0)</f>
        <v>larval</v>
      </c>
      <c r="AB3063" s="0" t="str">
        <f aca="false">VLOOKUP($D3063,metadata!$B$2:$Z$500,25,0)</f>
        <v/>
      </c>
      <c r="AC3063" s="0" t="n">
        <v>16</v>
      </c>
      <c r="AD3063" s="0" t="n">
        <v>0</v>
      </c>
      <c r="AF3063" s="0" t="n">
        <f aca="false">IF(AE3063="",V3063,AE3063)</f>
        <v>50</v>
      </c>
      <c r="AG3063" s="0" t="n">
        <v>16</v>
      </c>
      <c r="AH3063" s="0" t="n">
        <v>1982</v>
      </c>
      <c r="AI3063" s="0" t="s">
        <v>37</v>
      </c>
      <c r="AJ3063" s="0" t="s">
        <v>37</v>
      </c>
    </row>
    <row r="3064" customFormat="false" ht="13.8" hidden="true" customHeight="false" outlineLevel="0" collapsed="false">
      <c r="C3064" s="0" t="n">
        <v>3074</v>
      </c>
      <c r="D3064" s="3" t="str">
        <f aca="false">VLOOKUP(C3064,$A$1:$B$500,2)</f>
        <v>70-portageville</v>
      </c>
      <c r="E3064" s="0" t="str">
        <f aca="false">VLOOKUP($D3064,metadata!$B$2:$S$500,2,0)</f>
        <v>TAKEDA, M; CHIPPENDALE, GM</v>
      </c>
      <c r="F3064" s="0" t="str">
        <f aca="false">VLOOKUP($D3064,metadata!$B$2:$S$500,3,0)</f>
        <v>PHENOLOGICAL ADAPTATIONS OF A COLONIZING INSECT - THE SOUTHWESTERN CORN-BORER, DIATRAEA-GRANDIOSELLA</v>
      </c>
      <c r="G3064" s="0" t="str">
        <f aca="false">VLOOKUP($D3064,metadata!$B$2:$S$500,4,0)</f>
        <v>10.1007/BF00389019</v>
      </c>
      <c r="H3064" s="0" t="str">
        <f aca="false">VLOOKUP($D3064,metadata!$B$2:$S$500,5,0)</f>
        <v>y</v>
      </c>
      <c r="I3064" s="0" t="str">
        <f aca="false">VLOOKUP($D3064,metadata!$B$2:$S$500,6,0)</f>
        <v>a</v>
      </c>
      <c r="J3064" s="0" t="str">
        <f aca="false">VLOOKUP($D3064,metadata!$B$2:$S$500,7,0)</f>
        <v>i</v>
      </c>
      <c r="K3064" s="0" t="n">
        <f aca="false">VLOOKUP($D3064,metadata!$B$2:$S$500,8,0)</f>
        <v>3</v>
      </c>
      <c r="L3064" s="0" t="n">
        <f aca="false">VLOOKUP($D3064,metadata!$B$2:$S$500,9,0)</f>
        <v>6</v>
      </c>
      <c r="M3064" s="0" t="str">
        <f aca="false">VLOOKUP($D3064,metadata!$B$2:$S$500,10,0)</f>
        <v/>
      </c>
      <c r="N3064" s="0" t="str">
        <f aca="false">VLOOKUP($D3064,metadata!$B$2:$S$500,11,0)</f>
        <v>Diatraea grandiosella</v>
      </c>
      <c r="O3064" s="0" t="str">
        <f aca="false">VLOOKUP($D3064,metadata!$B$2:$S$500,12,0)</f>
        <v>lepidoptera</v>
      </c>
      <c r="P3064" s="0" t="str">
        <f aca="false">VLOOKUP($D3064,metadata!$B$2:$S$500,13,0)</f>
        <v>portageville</v>
      </c>
      <c r="Q3064" s="0" t="n">
        <f aca="false">VLOOKUP($D3064,metadata!$B$2:$S$500,14,0)</f>
        <v>36.3</v>
      </c>
      <c r="R3064" s="0" t="n">
        <f aca="false">VLOOKUP($D3064,metadata!$B$2:$S$500,15,0)</f>
        <v>-89.4</v>
      </c>
      <c r="S3064" s="0" t="str">
        <f aca="false">VLOOKUP($D3064,metadata!$B$2:$S$500,16,0)</f>
        <v/>
      </c>
      <c r="T3064" s="0" t="str">
        <f aca="false">VLOOKUP($D3064,metadata!$B$2:$S$500,17,0)</f>
        <v/>
      </c>
      <c r="U3064" s="0" t="str">
        <f aca="false">VLOOKUP($D3064,metadata!$B$2:$S$500,18,0)</f>
        <v/>
      </c>
      <c r="V3064" s="0" t="n">
        <f aca="false">VLOOKUP($D3064,metadata!$B$2:$Z$500,19,0)</f>
        <v>50</v>
      </c>
      <c r="W3064" s="0" t="str">
        <f aca="false">VLOOKUP($D3064,metadata!$B$2:$Z$500,20,0)</f>
        <v>global average</v>
      </c>
      <c r="X3064" s="0" t="str">
        <f aca="false">VLOOKUP($D3064,metadata!$B$2:$Z$500,21,0)</f>
        <v/>
      </c>
      <c r="Y3064" s="0" t="str">
        <f aca="false">VLOOKUP($D3064,metadata!$B$2:$Z$500,22,0)</f>
        <v>t70</v>
      </c>
      <c r="Z3064" s="0" t="str">
        <f aca="false">VLOOKUP($D3064,metadata!$B$2:$Z$500,23,0)</f>
        <v/>
      </c>
      <c r="AA3064" s="0" t="str">
        <f aca="false">VLOOKUP($D3064,metadata!$B$2:$Z$500,24,0)</f>
        <v>larval</v>
      </c>
      <c r="AB3064" s="0" t="str">
        <f aca="false">VLOOKUP($D3064,metadata!$B$2:$Z$500,25,0)</f>
        <v/>
      </c>
      <c r="AC3064" s="0" t="n">
        <v>24</v>
      </c>
      <c r="AD3064" s="0" t="n">
        <v>0</v>
      </c>
      <c r="AF3064" s="0" t="n">
        <f aca="false">IF(AE3064="",V3064,AE3064)</f>
        <v>50</v>
      </c>
      <c r="AG3064" s="0" t="n">
        <v>24</v>
      </c>
      <c r="AH3064" s="0" t="n">
        <v>1982</v>
      </c>
      <c r="AI3064" s="0" t="s">
        <v>37</v>
      </c>
      <c r="AJ3064" s="0" t="s">
        <v>37</v>
      </c>
    </row>
    <row r="3065" customFormat="false" ht="13.8" hidden="true" customHeight="false" outlineLevel="0" collapsed="false">
      <c r="C3065" s="0" t="n">
        <v>3075</v>
      </c>
      <c r="D3065" s="3" t="str">
        <f aca="false">VLOOKUP(C3065,$A$1:$B$500,2)</f>
        <v>70-starksville</v>
      </c>
      <c r="E3065" s="0" t="str">
        <f aca="false">VLOOKUP($D3065,metadata!$B$2:$S$500,2,0)</f>
        <v>TAKEDA, M; CHIPPENDALE, GM</v>
      </c>
      <c r="F3065" s="0" t="str">
        <f aca="false">VLOOKUP($D3065,metadata!$B$2:$S$500,3,0)</f>
        <v>PHENOLOGICAL ADAPTATIONS OF A COLONIZING INSECT - THE SOUTHWESTERN CORN-BORER, DIATRAEA-GRANDIOSELLA</v>
      </c>
      <c r="G3065" s="0" t="str">
        <f aca="false">VLOOKUP($D3065,metadata!$B$2:$S$500,4,0)</f>
        <v>10.1007/BF00389019</v>
      </c>
      <c r="H3065" s="0" t="str">
        <f aca="false">VLOOKUP($D3065,metadata!$B$2:$S$500,5,0)</f>
        <v>y</v>
      </c>
      <c r="I3065" s="0" t="str">
        <f aca="false">VLOOKUP($D3065,metadata!$B$2:$S$500,6,0)</f>
        <v>a</v>
      </c>
      <c r="J3065" s="0" t="str">
        <f aca="false">VLOOKUP($D3065,metadata!$B$2:$S$500,7,0)</f>
        <v>i</v>
      </c>
      <c r="K3065" s="0" t="n">
        <f aca="false">VLOOKUP($D3065,metadata!$B$2:$S$500,8,0)</f>
        <v>3</v>
      </c>
      <c r="L3065" s="0" t="n">
        <f aca="false">VLOOKUP($D3065,metadata!$B$2:$S$500,9,0)</f>
        <v>6</v>
      </c>
      <c r="M3065" s="0" t="str">
        <f aca="false">VLOOKUP($D3065,metadata!$B$2:$S$500,10,0)</f>
        <v/>
      </c>
      <c r="N3065" s="0" t="str">
        <f aca="false">VLOOKUP($D3065,metadata!$B$2:$S$500,11,0)</f>
        <v>Diatraea grandiosella</v>
      </c>
      <c r="O3065" s="0" t="str">
        <f aca="false">VLOOKUP($D3065,metadata!$B$2:$S$500,12,0)</f>
        <v>lepidoptera</v>
      </c>
      <c r="P3065" s="0" t="str">
        <f aca="false">VLOOKUP($D3065,metadata!$B$2:$S$500,13,0)</f>
        <v>starksville</v>
      </c>
      <c r="Q3065" s="0" t="n">
        <f aca="false">VLOOKUP($D3065,metadata!$B$2:$S$500,14,0)</f>
        <v>33.3</v>
      </c>
      <c r="R3065" s="0" t="n">
        <f aca="false">VLOOKUP($D3065,metadata!$B$2:$S$500,15,0)</f>
        <v>-88.5</v>
      </c>
      <c r="S3065" s="0" t="str">
        <f aca="false">VLOOKUP($D3065,metadata!$B$2:$S$500,16,0)</f>
        <v/>
      </c>
      <c r="T3065" s="0" t="str">
        <f aca="false">VLOOKUP($D3065,metadata!$B$2:$S$500,17,0)</f>
        <v/>
      </c>
      <c r="U3065" s="0" t="str">
        <f aca="false">VLOOKUP($D3065,metadata!$B$2:$S$500,18,0)</f>
        <v/>
      </c>
      <c r="V3065" s="0" t="n">
        <f aca="false">VLOOKUP($D3065,metadata!$B$2:$Z$500,19,0)</f>
        <v>50</v>
      </c>
      <c r="W3065" s="0" t="str">
        <f aca="false">VLOOKUP($D3065,metadata!$B$2:$Z$500,20,0)</f>
        <v>global average</v>
      </c>
      <c r="X3065" s="0" t="str">
        <f aca="false">VLOOKUP($D3065,metadata!$B$2:$Z$500,21,0)</f>
        <v/>
      </c>
      <c r="Y3065" s="0" t="str">
        <f aca="false">VLOOKUP($D3065,metadata!$B$2:$Z$500,22,0)</f>
        <v>t70</v>
      </c>
      <c r="Z3065" s="0" t="str">
        <f aca="false">VLOOKUP($D3065,metadata!$B$2:$Z$500,23,0)</f>
        <v/>
      </c>
      <c r="AA3065" s="0" t="str">
        <f aca="false">VLOOKUP($D3065,metadata!$B$2:$Z$500,24,0)</f>
        <v>larval</v>
      </c>
      <c r="AB3065" s="0" t="str">
        <f aca="false">VLOOKUP($D3065,metadata!$B$2:$Z$500,25,0)</f>
        <v/>
      </c>
      <c r="AC3065" s="0" t="n">
        <v>14</v>
      </c>
      <c r="AD3065" s="0" t="n">
        <v>97.6</v>
      </c>
      <c r="AF3065" s="0" t="n">
        <f aca="false">IF(AE3065="",V3065,AE3065)</f>
        <v>50</v>
      </c>
      <c r="AG3065" s="0" t="n">
        <v>14</v>
      </c>
      <c r="AH3065" s="0" t="n">
        <v>1982</v>
      </c>
      <c r="AI3065" s="0" t="s">
        <v>37</v>
      </c>
      <c r="AJ3065" s="0" t="s">
        <v>37</v>
      </c>
    </row>
    <row r="3066" customFormat="false" ht="13.8" hidden="true" customHeight="false" outlineLevel="0" collapsed="false">
      <c r="C3066" s="0" t="n">
        <v>3076</v>
      </c>
      <c r="D3066" s="3" t="str">
        <f aca="false">VLOOKUP(C3066,$A$1:$B$500,2)</f>
        <v>70-starksville</v>
      </c>
      <c r="E3066" s="0" t="str">
        <f aca="false">VLOOKUP($D3066,metadata!$B$2:$S$500,2,0)</f>
        <v>TAKEDA, M; CHIPPENDALE, GM</v>
      </c>
      <c r="F3066" s="0" t="str">
        <f aca="false">VLOOKUP($D3066,metadata!$B$2:$S$500,3,0)</f>
        <v>PHENOLOGICAL ADAPTATIONS OF A COLONIZING INSECT - THE SOUTHWESTERN CORN-BORER, DIATRAEA-GRANDIOSELLA</v>
      </c>
      <c r="G3066" s="0" t="str">
        <f aca="false">VLOOKUP($D3066,metadata!$B$2:$S$500,4,0)</f>
        <v>10.1007/BF00389019</v>
      </c>
      <c r="H3066" s="0" t="str">
        <f aca="false">VLOOKUP($D3066,metadata!$B$2:$S$500,5,0)</f>
        <v>y</v>
      </c>
      <c r="I3066" s="0" t="str">
        <f aca="false">VLOOKUP($D3066,metadata!$B$2:$S$500,6,0)</f>
        <v>a</v>
      </c>
      <c r="J3066" s="0" t="str">
        <f aca="false">VLOOKUP($D3066,metadata!$B$2:$S$500,7,0)</f>
        <v>i</v>
      </c>
      <c r="K3066" s="0" t="n">
        <f aca="false">VLOOKUP($D3066,metadata!$B$2:$S$500,8,0)</f>
        <v>3</v>
      </c>
      <c r="L3066" s="0" t="n">
        <f aca="false">VLOOKUP($D3066,metadata!$B$2:$S$500,9,0)</f>
        <v>6</v>
      </c>
      <c r="M3066" s="0" t="str">
        <f aca="false">VLOOKUP($D3066,metadata!$B$2:$S$500,10,0)</f>
        <v/>
      </c>
      <c r="N3066" s="0" t="str">
        <f aca="false">VLOOKUP($D3066,metadata!$B$2:$S$500,11,0)</f>
        <v>Diatraea grandiosella</v>
      </c>
      <c r="O3066" s="0" t="str">
        <f aca="false">VLOOKUP($D3066,metadata!$B$2:$S$500,12,0)</f>
        <v>lepidoptera</v>
      </c>
      <c r="P3066" s="0" t="str">
        <f aca="false">VLOOKUP($D3066,metadata!$B$2:$S$500,13,0)</f>
        <v>starksville</v>
      </c>
      <c r="Q3066" s="0" t="n">
        <f aca="false">VLOOKUP($D3066,metadata!$B$2:$S$500,14,0)</f>
        <v>33.3</v>
      </c>
      <c r="R3066" s="0" t="n">
        <f aca="false">VLOOKUP($D3066,metadata!$B$2:$S$500,15,0)</f>
        <v>-88.5</v>
      </c>
      <c r="S3066" s="0" t="str">
        <f aca="false">VLOOKUP($D3066,metadata!$B$2:$S$500,16,0)</f>
        <v/>
      </c>
      <c r="T3066" s="0" t="str">
        <f aca="false">VLOOKUP($D3066,metadata!$B$2:$S$500,17,0)</f>
        <v/>
      </c>
      <c r="U3066" s="0" t="str">
        <f aca="false">VLOOKUP($D3066,metadata!$B$2:$S$500,18,0)</f>
        <v/>
      </c>
      <c r="V3066" s="0" t="n">
        <f aca="false">VLOOKUP($D3066,metadata!$B$2:$Z$500,19,0)</f>
        <v>50</v>
      </c>
      <c r="W3066" s="0" t="str">
        <f aca="false">VLOOKUP($D3066,metadata!$B$2:$Z$500,20,0)</f>
        <v>global average</v>
      </c>
      <c r="X3066" s="0" t="str">
        <f aca="false">VLOOKUP($D3066,metadata!$B$2:$Z$500,21,0)</f>
        <v/>
      </c>
      <c r="Y3066" s="0" t="str">
        <f aca="false">VLOOKUP($D3066,metadata!$B$2:$Z$500,22,0)</f>
        <v>t70</v>
      </c>
      <c r="Z3066" s="0" t="str">
        <f aca="false">VLOOKUP($D3066,metadata!$B$2:$Z$500,23,0)</f>
        <v/>
      </c>
      <c r="AA3066" s="0" t="str">
        <f aca="false">VLOOKUP($D3066,metadata!$B$2:$Z$500,24,0)</f>
        <v>larval</v>
      </c>
      <c r="AB3066" s="0" t="str">
        <f aca="false">VLOOKUP($D3066,metadata!$B$2:$Z$500,25,0)</f>
        <v/>
      </c>
      <c r="AC3066" s="0" t="n">
        <v>14.5</v>
      </c>
      <c r="AD3066" s="0" t="n">
        <v>96.2</v>
      </c>
      <c r="AF3066" s="0" t="n">
        <f aca="false">IF(AE3066="",V3066,AE3066)</f>
        <v>50</v>
      </c>
      <c r="AG3066" s="0" t="n">
        <v>14.5</v>
      </c>
      <c r="AH3066" s="0" t="n">
        <v>1982</v>
      </c>
      <c r="AI3066" s="0" t="s">
        <v>37</v>
      </c>
      <c r="AJ3066" s="0" t="s">
        <v>37</v>
      </c>
    </row>
    <row r="3067" customFormat="false" ht="13.8" hidden="true" customHeight="false" outlineLevel="0" collapsed="false">
      <c r="C3067" s="0" t="n">
        <v>3077</v>
      </c>
      <c r="D3067" s="3" t="str">
        <f aca="false">VLOOKUP(C3067,$A$1:$B$500,2)</f>
        <v>70-starksville</v>
      </c>
      <c r="E3067" s="0" t="str">
        <f aca="false">VLOOKUP($D3067,metadata!$B$2:$S$500,2,0)</f>
        <v>TAKEDA, M; CHIPPENDALE, GM</v>
      </c>
      <c r="F3067" s="0" t="str">
        <f aca="false">VLOOKUP($D3067,metadata!$B$2:$S$500,3,0)</f>
        <v>PHENOLOGICAL ADAPTATIONS OF A COLONIZING INSECT - THE SOUTHWESTERN CORN-BORER, DIATRAEA-GRANDIOSELLA</v>
      </c>
      <c r="G3067" s="0" t="str">
        <f aca="false">VLOOKUP($D3067,metadata!$B$2:$S$500,4,0)</f>
        <v>10.1007/BF00389019</v>
      </c>
      <c r="H3067" s="0" t="str">
        <f aca="false">VLOOKUP($D3067,metadata!$B$2:$S$500,5,0)</f>
        <v>y</v>
      </c>
      <c r="I3067" s="0" t="str">
        <f aca="false">VLOOKUP($D3067,metadata!$B$2:$S$500,6,0)</f>
        <v>a</v>
      </c>
      <c r="J3067" s="0" t="str">
        <f aca="false">VLOOKUP($D3067,metadata!$B$2:$S$500,7,0)</f>
        <v>i</v>
      </c>
      <c r="K3067" s="0" t="n">
        <f aca="false">VLOOKUP($D3067,metadata!$B$2:$S$500,8,0)</f>
        <v>3</v>
      </c>
      <c r="L3067" s="0" t="n">
        <f aca="false">VLOOKUP($D3067,metadata!$B$2:$S$500,9,0)</f>
        <v>6</v>
      </c>
      <c r="M3067" s="0" t="str">
        <f aca="false">VLOOKUP($D3067,metadata!$B$2:$S$500,10,0)</f>
        <v/>
      </c>
      <c r="N3067" s="0" t="str">
        <f aca="false">VLOOKUP($D3067,metadata!$B$2:$S$500,11,0)</f>
        <v>Diatraea grandiosella</v>
      </c>
      <c r="O3067" s="0" t="str">
        <f aca="false">VLOOKUP($D3067,metadata!$B$2:$S$500,12,0)</f>
        <v>lepidoptera</v>
      </c>
      <c r="P3067" s="0" t="str">
        <f aca="false">VLOOKUP($D3067,metadata!$B$2:$S$500,13,0)</f>
        <v>starksville</v>
      </c>
      <c r="Q3067" s="0" t="n">
        <f aca="false">VLOOKUP($D3067,metadata!$B$2:$S$500,14,0)</f>
        <v>33.3</v>
      </c>
      <c r="R3067" s="0" t="n">
        <f aca="false">VLOOKUP($D3067,metadata!$B$2:$S$500,15,0)</f>
        <v>-88.5</v>
      </c>
      <c r="S3067" s="0" t="str">
        <f aca="false">VLOOKUP($D3067,metadata!$B$2:$S$500,16,0)</f>
        <v/>
      </c>
      <c r="T3067" s="0" t="str">
        <f aca="false">VLOOKUP($D3067,metadata!$B$2:$S$500,17,0)</f>
        <v/>
      </c>
      <c r="U3067" s="0" t="str">
        <f aca="false">VLOOKUP($D3067,metadata!$B$2:$S$500,18,0)</f>
        <v/>
      </c>
      <c r="V3067" s="0" t="n">
        <f aca="false">VLOOKUP($D3067,metadata!$B$2:$Z$500,19,0)</f>
        <v>50</v>
      </c>
      <c r="W3067" s="0" t="str">
        <f aca="false">VLOOKUP($D3067,metadata!$B$2:$Z$500,20,0)</f>
        <v>global average</v>
      </c>
      <c r="X3067" s="0" t="str">
        <f aca="false">VLOOKUP($D3067,metadata!$B$2:$Z$500,21,0)</f>
        <v/>
      </c>
      <c r="Y3067" s="0" t="str">
        <f aca="false">VLOOKUP($D3067,metadata!$B$2:$Z$500,22,0)</f>
        <v>t70</v>
      </c>
      <c r="Z3067" s="0" t="str">
        <f aca="false">VLOOKUP($D3067,metadata!$B$2:$Z$500,23,0)</f>
        <v/>
      </c>
      <c r="AA3067" s="0" t="str">
        <f aca="false">VLOOKUP($D3067,metadata!$B$2:$Z$500,24,0)</f>
        <v>larval</v>
      </c>
      <c r="AB3067" s="0" t="str">
        <f aca="false">VLOOKUP($D3067,metadata!$B$2:$Z$500,25,0)</f>
        <v/>
      </c>
      <c r="AC3067" s="0" t="n">
        <v>15</v>
      </c>
      <c r="AD3067" s="0" t="n">
        <v>79.5</v>
      </c>
      <c r="AF3067" s="0" t="n">
        <f aca="false">IF(AE3067="",V3067,AE3067)</f>
        <v>50</v>
      </c>
      <c r="AG3067" s="0" t="n">
        <v>15</v>
      </c>
      <c r="AH3067" s="0" t="n">
        <v>1982</v>
      </c>
      <c r="AI3067" s="0" t="s">
        <v>37</v>
      </c>
      <c r="AJ3067" s="0" t="s">
        <v>37</v>
      </c>
    </row>
    <row r="3068" customFormat="false" ht="13.8" hidden="true" customHeight="false" outlineLevel="0" collapsed="false">
      <c r="C3068" s="0" t="n">
        <v>3078</v>
      </c>
      <c r="D3068" s="3" t="str">
        <f aca="false">VLOOKUP(C3068,$A$1:$B$500,2)</f>
        <v>70-starksville</v>
      </c>
      <c r="E3068" s="0" t="str">
        <f aca="false">VLOOKUP($D3068,metadata!$B$2:$S$500,2,0)</f>
        <v>TAKEDA, M; CHIPPENDALE, GM</v>
      </c>
      <c r="F3068" s="0" t="str">
        <f aca="false">VLOOKUP($D3068,metadata!$B$2:$S$500,3,0)</f>
        <v>PHENOLOGICAL ADAPTATIONS OF A COLONIZING INSECT - THE SOUTHWESTERN CORN-BORER, DIATRAEA-GRANDIOSELLA</v>
      </c>
      <c r="G3068" s="0" t="str">
        <f aca="false">VLOOKUP($D3068,metadata!$B$2:$S$500,4,0)</f>
        <v>10.1007/BF00389019</v>
      </c>
      <c r="H3068" s="0" t="str">
        <f aca="false">VLOOKUP($D3068,metadata!$B$2:$S$500,5,0)</f>
        <v>y</v>
      </c>
      <c r="I3068" s="0" t="str">
        <f aca="false">VLOOKUP($D3068,metadata!$B$2:$S$500,6,0)</f>
        <v>a</v>
      </c>
      <c r="J3068" s="0" t="str">
        <f aca="false">VLOOKUP($D3068,metadata!$B$2:$S$500,7,0)</f>
        <v>i</v>
      </c>
      <c r="K3068" s="0" t="n">
        <f aca="false">VLOOKUP($D3068,metadata!$B$2:$S$500,8,0)</f>
        <v>3</v>
      </c>
      <c r="L3068" s="0" t="n">
        <f aca="false">VLOOKUP($D3068,metadata!$B$2:$S$500,9,0)</f>
        <v>6</v>
      </c>
      <c r="M3068" s="0" t="str">
        <f aca="false">VLOOKUP($D3068,metadata!$B$2:$S$500,10,0)</f>
        <v/>
      </c>
      <c r="N3068" s="0" t="str">
        <f aca="false">VLOOKUP($D3068,metadata!$B$2:$S$500,11,0)</f>
        <v>Diatraea grandiosella</v>
      </c>
      <c r="O3068" s="0" t="str">
        <f aca="false">VLOOKUP($D3068,metadata!$B$2:$S$500,12,0)</f>
        <v>lepidoptera</v>
      </c>
      <c r="P3068" s="0" t="str">
        <f aca="false">VLOOKUP($D3068,metadata!$B$2:$S$500,13,0)</f>
        <v>starksville</v>
      </c>
      <c r="Q3068" s="0" t="n">
        <f aca="false">VLOOKUP($D3068,metadata!$B$2:$S$500,14,0)</f>
        <v>33.3</v>
      </c>
      <c r="R3068" s="0" t="n">
        <f aca="false">VLOOKUP($D3068,metadata!$B$2:$S$500,15,0)</f>
        <v>-88.5</v>
      </c>
      <c r="S3068" s="0" t="str">
        <f aca="false">VLOOKUP($D3068,metadata!$B$2:$S$500,16,0)</f>
        <v/>
      </c>
      <c r="T3068" s="0" t="str">
        <f aca="false">VLOOKUP($D3068,metadata!$B$2:$S$500,17,0)</f>
        <v/>
      </c>
      <c r="U3068" s="0" t="str">
        <f aca="false">VLOOKUP($D3068,metadata!$B$2:$S$500,18,0)</f>
        <v/>
      </c>
      <c r="V3068" s="0" t="n">
        <f aca="false">VLOOKUP($D3068,metadata!$B$2:$Z$500,19,0)</f>
        <v>50</v>
      </c>
      <c r="W3068" s="0" t="str">
        <f aca="false">VLOOKUP($D3068,metadata!$B$2:$Z$500,20,0)</f>
        <v>global average</v>
      </c>
      <c r="X3068" s="0" t="str">
        <f aca="false">VLOOKUP($D3068,metadata!$B$2:$Z$500,21,0)</f>
        <v/>
      </c>
      <c r="Y3068" s="0" t="str">
        <f aca="false">VLOOKUP($D3068,metadata!$B$2:$Z$500,22,0)</f>
        <v>t70</v>
      </c>
      <c r="Z3068" s="0" t="str">
        <f aca="false">VLOOKUP($D3068,metadata!$B$2:$Z$500,23,0)</f>
        <v/>
      </c>
      <c r="AA3068" s="0" t="str">
        <f aca="false">VLOOKUP($D3068,metadata!$B$2:$Z$500,24,0)</f>
        <v>larval</v>
      </c>
      <c r="AB3068" s="0" t="str">
        <f aca="false">VLOOKUP($D3068,metadata!$B$2:$Z$500,25,0)</f>
        <v/>
      </c>
      <c r="AC3068" s="0" t="n">
        <v>15.5</v>
      </c>
      <c r="AD3068" s="0" t="n">
        <v>31</v>
      </c>
      <c r="AF3068" s="0" t="n">
        <f aca="false">IF(AE3068="",V3068,AE3068)</f>
        <v>50</v>
      </c>
      <c r="AG3068" s="0" t="n">
        <v>15.5</v>
      </c>
      <c r="AH3068" s="0" t="n">
        <v>1982</v>
      </c>
      <c r="AI3068" s="0" t="s">
        <v>37</v>
      </c>
      <c r="AJ3068" s="0" t="s">
        <v>37</v>
      </c>
    </row>
    <row r="3069" customFormat="false" ht="13.8" hidden="true" customHeight="false" outlineLevel="0" collapsed="false">
      <c r="C3069" s="0" t="n">
        <v>3079</v>
      </c>
      <c r="D3069" s="3" t="str">
        <f aca="false">VLOOKUP(C3069,$A$1:$B$500,2)</f>
        <v>70-starksville</v>
      </c>
      <c r="E3069" s="0" t="str">
        <f aca="false">VLOOKUP($D3069,metadata!$B$2:$S$500,2,0)</f>
        <v>TAKEDA, M; CHIPPENDALE, GM</v>
      </c>
      <c r="F3069" s="0" t="str">
        <f aca="false">VLOOKUP($D3069,metadata!$B$2:$S$500,3,0)</f>
        <v>PHENOLOGICAL ADAPTATIONS OF A COLONIZING INSECT - THE SOUTHWESTERN CORN-BORER, DIATRAEA-GRANDIOSELLA</v>
      </c>
      <c r="G3069" s="0" t="str">
        <f aca="false">VLOOKUP($D3069,metadata!$B$2:$S$500,4,0)</f>
        <v>10.1007/BF00389019</v>
      </c>
      <c r="H3069" s="0" t="str">
        <f aca="false">VLOOKUP($D3069,metadata!$B$2:$S$500,5,0)</f>
        <v>y</v>
      </c>
      <c r="I3069" s="0" t="str">
        <f aca="false">VLOOKUP($D3069,metadata!$B$2:$S$500,6,0)</f>
        <v>a</v>
      </c>
      <c r="J3069" s="0" t="str">
        <f aca="false">VLOOKUP($D3069,metadata!$B$2:$S$500,7,0)</f>
        <v>i</v>
      </c>
      <c r="K3069" s="0" t="n">
        <f aca="false">VLOOKUP($D3069,metadata!$B$2:$S$500,8,0)</f>
        <v>3</v>
      </c>
      <c r="L3069" s="0" t="n">
        <f aca="false">VLOOKUP($D3069,metadata!$B$2:$S$500,9,0)</f>
        <v>6</v>
      </c>
      <c r="M3069" s="0" t="str">
        <f aca="false">VLOOKUP($D3069,metadata!$B$2:$S$500,10,0)</f>
        <v/>
      </c>
      <c r="N3069" s="0" t="str">
        <f aca="false">VLOOKUP($D3069,metadata!$B$2:$S$500,11,0)</f>
        <v>Diatraea grandiosella</v>
      </c>
      <c r="O3069" s="0" t="str">
        <f aca="false">VLOOKUP($D3069,metadata!$B$2:$S$500,12,0)</f>
        <v>lepidoptera</v>
      </c>
      <c r="P3069" s="0" t="str">
        <f aca="false">VLOOKUP($D3069,metadata!$B$2:$S$500,13,0)</f>
        <v>starksville</v>
      </c>
      <c r="Q3069" s="0" t="n">
        <f aca="false">VLOOKUP($D3069,metadata!$B$2:$S$500,14,0)</f>
        <v>33.3</v>
      </c>
      <c r="R3069" s="0" t="n">
        <f aca="false">VLOOKUP($D3069,metadata!$B$2:$S$500,15,0)</f>
        <v>-88.5</v>
      </c>
      <c r="S3069" s="0" t="str">
        <f aca="false">VLOOKUP($D3069,metadata!$B$2:$S$500,16,0)</f>
        <v/>
      </c>
      <c r="T3069" s="0" t="str">
        <f aca="false">VLOOKUP($D3069,metadata!$B$2:$S$500,17,0)</f>
        <v/>
      </c>
      <c r="U3069" s="0" t="str">
        <f aca="false">VLOOKUP($D3069,metadata!$B$2:$S$500,18,0)</f>
        <v/>
      </c>
      <c r="V3069" s="0" t="n">
        <f aca="false">VLOOKUP($D3069,metadata!$B$2:$Z$500,19,0)</f>
        <v>50</v>
      </c>
      <c r="W3069" s="0" t="str">
        <f aca="false">VLOOKUP($D3069,metadata!$B$2:$Z$500,20,0)</f>
        <v>global average</v>
      </c>
      <c r="X3069" s="0" t="str">
        <f aca="false">VLOOKUP($D3069,metadata!$B$2:$Z$500,21,0)</f>
        <v/>
      </c>
      <c r="Y3069" s="0" t="str">
        <f aca="false">VLOOKUP($D3069,metadata!$B$2:$Z$500,22,0)</f>
        <v>t70</v>
      </c>
      <c r="Z3069" s="0" t="str">
        <f aca="false">VLOOKUP($D3069,metadata!$B$2:$Z$500,23,0)</f>
        <v/>
      </c>
      <c r="AA3069" s="0" t="str">
        <f aca="false">VLOOKUP($D3069,metadata!$B$2:$Z$500,24,0)</f>
        <v>larval</v>
      </c>
      <c r="AB3069" s="0" t="str">
        <f aca="false">VLOOKUP($D3069,metadata!$B$2:$Z$500,25,0)</f>
        <v/>
      </c>
      <c r="AC3069" s="0" t="n">
        <v>16</v>
      </c>
      <c r="AD3069" s="0" t="n">
        <v>4.4</v>
      </c>
      <c r="AF3069" s="0" t="n">
        <f aca="false">IF(AE3069="",V3069,AE3069)</f>
        <v>50</v>
      </c>
      <c r="AG3069" s="0" t="n">
        <v>16</v>
      </c>
      <c r="AH3069" s="0" t="n">
        <v>1982</v>
      </c>
      <c r="AI3069" s="0" t="s">
        <v>37</v>
      </c>
      <c r="AJ3069" s="0" t="s">
        <v>37</v>
      </c>
    </row>
    <row r="3070" customFormat="false" ht="13.8" hidden="true" customHeight="false" outlineLevel="0" collapsed="false">
      <c r="C3070" s="0" t="n">
        <v>3080</v>
      </c>
      <c r="D3070" s="3" t="str">
        <f aca="false">VLOOKUP(C3070,$A$1:$B$500,2)</f>
        <v>70-starksville</v>
      </c>
      <c r="E3070" s="0" t="str">
        <f aca="false">VLOOKUP($D3070,metadata!$B$2:$S$500,2,0)</f>
        <v>TAKEDA, M; CHIPPENDALE, GM</v>
      </c>
      <c r="F3070" s="0" t="str">
        <f aca="false">VLOOKUP($D3070,metadata!$B$2:$S$500,3,0)</f>
        <v>PHENOLOGICAL ADAPTATIONS OF A COLONIZING INSECT - THE SOUTHWESTERN CORN-BORER, DIATRAEA-GRANDIOSELLA</v>
      </c>
      <c r="G3070" s="0" t="str">
        <f aca="false">VLOOKUP($D3070,metadata!$B$2:$S$500,4,0)</f>
        <v>10.1007/BF00389019</v>
      </c>
      <c r="H3070" s="0" t="str">
        <f aca="false">VLOOKUP($D3070,metadata!$B$2:$S$500,5,0)</f>
        <v>y</v>
      </c>
      <c r="I3070" s="0" t="str">
        <f aca="false">VLOOKUP($D3070,metadata!$B$2:$S$500,6,0)</f>
        <v>a</v>
      </c>
      <c r="J3070" s="0" t="str">
        <f aca="false">VLOOKUP($D3070,metadata!$B$2:$S$500,7,0)</f>
        <v>i</v>
      </c>
      <c r="K3070" s="0" t="n">
        <f aca="false">VLOOKUP($D3070,metadata!$B$2:$S$500,8,0)</f>
        <v>3</v>
      </c>
      <c r="L3070" s="0" t="n">
        <f aca="false">VLOOKUP($D3070,metadata!$B$2:$S$500,9,0)</f>
        <v>6</v>
      </c>
      <c r="M3070" s="0" t="str">
        <f aca="false">VLOOKUP($D3070,metadata!$B$2:$S$500,10,0)</f>
        <v/>
      </c>
      <c r="N3070" s="0" t="str">
        <f aca="false">VLOOKUP($D3070,metadata!$B$2:$S$500,11,0)</f>
        <v>Diatraea grandiosella</v>
      </c>
      <c r="O3070" s="0" t="str">
        <f aca="false">VLOOKUP($D3070,metadata!$B$2:$S$500,12,0)</f>
        <v>lepidoptera</v>
      </c>
      <c r="P3070" s="0" t="str">
        <f aca="false">VLOOKUP($D3070,metadata!$B$2:$S$500,13,0)</f>
        <v>starksville</v>
      </c>
      <c r="Q3070" s="0" t="n">
        <f aca="false">VLOOKUP($D3070,metadata!$B$2:$S$500,14,0)</f>
        <v>33.3</v>
      </c>
      <c r="R3070" s="0" t="n">
        <f aca="false">VLOOKUP($D3070,metadata!$B$2:$S$500,15,0)</f>
        <v>-88.5</v>
      </c>
      <c r="S3070" s="0" t="str">
        <f aca="false">VLOOKUP($D3070,metadata!$B$2:$S$500,16,0)</f>
        <v/>
      </c>
      <c r="T3070" s="0" t="str">
        <f aca="false">VLOOKUP($D3070,metadata!$B$2:$S$500,17,0)</f>
        <v/>
      </c>
      <c r="U3070" s="0" t="str">
        <f aca="false">VLOOKUP($D3070,metadata!$B$2:$S$500,18,0)</f>
        <v/>
      </c>
      <c r="V3070" s="0" t="n">
        <f aca="false">VLOOKUP($D3070,metadata!$B$2:$Z$500,19,0)</f>
        <v>50</v>
      </c>
      <c r="W3070" s="0" t="str">
        <f aca="false">VLOOKUP($D3070,metadata!$B$2:$Z$500,20,0)</f>
        <v>global average</v>
      </c>
      <c r="X3070" s="0" t="str">
        <f aca="false">VLOOKUP($D3070,metadata!$B$2:$Z$500,21,0)</f>
        <v/>
      </c>
      <c r="Y3070" s="0" t="str">
        <f aca="false">VLOOKUP($D3070,metadata!$B$2:$Z$500,22,0)</f>
        <v>t70</v>
      </c>
      <c r="Z3070" s="0" t="str">
        <f aca="false">VLOOKUP($D3070,metadata!$B$2:$Z$500,23,0)</f>
        <v/>
      </c>
      <c r="AA3070" s="0" t="str">
        <f aca="false">VLOOKUP($D3070,metadata!$B$2:$Z$500,24,0)</f>
        <v>larval</v>
      </c>
      <c r="AB3070" s="0" t="str">
        <f aca="false">VLOOKUP($D3070,metadata!$B$2:$Z$500,25,0)</f>
        <v/>
      </c>
      <c r="AC3070" s="0" t="n">
        <v>24</v>
      </c>
      <c r="AD3070" s="0" t="n">
        <v>0</v>
      </c>
      <c r="AF3070" s="0" t="n">
        <f aca="false">IF(AE3070="",V3070,AE3070)</f>
        <v>50</v>
      </c>
      <c r="AG3070" s="0" t="n">
        <v>24</v>
      </c>
      <c r="AH3070" s="0" t="n">
        <v>1982</v>
      </c>
      <c r="AI3070" s="0" t="s">
        <v>37</v>
      </c>
      <c r="AJ3070" s="0" t="s">
        <v>37</v>
      </c>
    </row>
    <row r="3071" customFormat="false" ht="13.8" hidden="true" customHeight="false" outlineLevel="0" collapsed="false">
      <c r="C3071" s="0" t="n">
        <v>3081</v>
      </c>
      <c r="D3071" s="3" t="str">
        <f aca="false">VLOOKUP(C3071,$A$1:$B$500,2)</f>
        <v>70-stjohn</v>
      </c>
      <c r="E3071" s="0" t="str">
        <f aca="false">VLOOKUP($D3071,metadata!$B$2:$S$500,2,0)</f>
        <v>TAKEDA, M; CHIPPENDALE, GM</v>
      </c>
      <c r="F3071" s="0" t="str">
        <f aca="false">VLOOKUP($D3071,metadata!$B$2:$S$500,3,0)</f>
        <v>PHENOLOGICAL ADAPTATIONS OF A COLONIZING INSECT - THE SOUTHWESTERN CORN-BORER, DIATRAEA-GRANDIOSELLA</v>
      </c>
      <c r="G3071" s="0" t="str">
        <f aca="false">VLOOKUP($D3071,metadata!$B$2:$S$500,4,0)</f>
        <v>10.1007/BF00389019</v>
      </c>
      <c r="H3071" s="0" t="str">
        <f aca="false">VLOOKUP($D3071,metadata!$B$2:$S$500,5,0)</f>
        <v>y</v>
      </c>
      <c r="I3071" s="0" t="str">
        <f aca="false">VLOOKUP($D3071,metadata!$B$2:$S$500,6,0)</f>
        <v>a</v>
      </c>
      <c r="J3071" s="0" t="str">
        <f aca="false">VLOOKUP($D3071,metadata!$B$2:$S$500,7,0)</f>
        <v>i</v>
      </c>
      <c r="K3071" s="0" t="n">
        <f aca="false">VLOOKUP($D3071,metadata!$B$2:$S$500,8,0)</f>
        <v>3</v>
      </c>
      <c r="L3071" s="0" t="n">
        <f aca="false">VLOOKUP($D3071,metadata!$B$2:$S$500,9,0)</f>
        <v>6</v>
      </c>
      <c r="M3071" s="0" t="str">
        <f aca="false">VLOOKUP($D3071,metadata!$B$2:$S$500,10,0)</f>
        <v/>
      </c>
      <c r="N3071" s="0" t="str">
        <f aca="false">VLOOKUP($D3071,metadata!$B$2:$S$500,11,0)</f>
        <v>Diatraea grandiosella</v>
      </c>
      <c r="O3071" s="0" t="str">
        <f aca="false">VLOOKUP($D3071,metadata!$B$2:$S$500,12,0)</f>
        <v>lepidoptera</v>
      </c>
      <c r="P3071" s="0" t="str">
        <f aca="false">VLOOKUP($D3071,metadata!$B$2:$S$500,13,0)</f>
        <v>stjohn</v>
      </c>
      <c r="Q3071" s="0" t="n">
        <f aca="false">VLOOKUP($D3071,metadata!$B$2:$S$500,14,0)</f>
        <v>37.6</v>
      </c>
      <c r="R3071" s="0" t="n">
        <f aca="false">VLOOKUP($D3071,metadata!$B$2:$S$500,15,0)</f>
        <v>-98.5</v>
      </c>
      <c r="S3071" s="0" t="str">
        <f aca="false">VLOOKUP($D3071,metadata!$B$2:$S$500,16,0)</f>
        <v/>
      </c>
      <c r="T3071" s="0" t="str">
        <f aca="false">VLOOKUP($D3071,metadata!$B$2:$S$500,17,0)</f>
        <v/>
      </c>
      <c r="U3071" s="0" t="str">
        <f aca="false">VLOOKUP($D3071,metadata!$B$2:$S$500,18,0)</f>
        <v/>
      </c>
      <c r="V3071" s="0" t="n">
        <f aca="false">VLOOKUP($D3071,metadata!$B$2:$Z$500,19,0)</f>
        <v>50</v>
      </c>
      <c r="W3071" s="0" t="str">
        <f aca="false">VLOOKUP($D3071,metadata!$B$2:$Z$500,20,0)</f>
        <v>global average</v>
      </c>
      <c r="X3071" s="0" t="str">
        <f aca="false">VLOOKUP($D3071,metadata!$B$2:$Z$500,21,0)</f>
        <v/>
      </c>
      <c r="Y3071" s="0" t="str">
        <f aca="false">VLOOKUP($D3071,metadata!$B$2:$Z$500,22,0)</f>
        <v>t70</v>
      </c>
      <c r="Z3071" s="0" t="str">
        <f aca="false">VLOOKUP($D3071,metadata!$B$2:$Z$500,23,0)</f>
        <v/>
      </c>
      <c r="AA3071" s="0" t="str">
        <f aca="false">VLOOKUP($D3071,metadata!$B$2:$Z$500,24,0)</f>
        <v>larval</v>
      </c>
      <c r="AB3071" s="0" t="str">
        <f aca="false">VLOOKUP($D3071,metadata!$B$2:$Z$500,25,0)</f>
        <v/>
      </c>
      <c r="AC3071" s="0" t="n">
        <v>14</v>
      </c>
      <c r="AD3071" s="0" t="n">
        <v>100</v>
      </c>
      <c r="AF3071" s="0" t="n">
        <f aca="false">IF(AE3071="",V3071,AE3071)</f>
        <v>50</v>
      </c>
      <c r="AG3071" s="0" t="n">
        <v>14</v>
      </c>
      <c r="AH3071" s="0" t="n">
        <v>1982</v>
      </c>
      <c r="AI3071" s="0" t="s">
        <v>37</v>
      </c>
      <c r="AJ3071" s="0" t="s">
        <v>37</v>
      </c>
    </row>
    <row r="3072" customFormat="false" ht="13.8" hidden="true" customHeight="false" outlineLevel="0" collapsed="false">
      <c r="C3072" s="0" t="n">
        <v>3082</v>
      </c>
      <c r="D3072" s="3" t="str">
        <f aca="false">VLOOKUP(C3072,$A$1:$B$500,2)</f>
        <v>70-stjohn</v>
      </c>
      <c r="E3072" s="0" t="str">
        <f aca="false">VLOOKUP($D3072,metadata!$B$2:$S$500,2,0)</f>
        <v>TAKEDA, M; CHIPPENDALE, GM</v>
      </c>
      <c r="F3072" s="0" t="str">
        <f aca="false">VLOOKUP($D3072,metadata!$B$2:$S$500,3,0)</f>
        <v>PHENOLOGICAL ADAPTATIONS OF A COLONIZING INSECT - THE SOUTHWESTERN CORN-BORER, DIATRAEA-GRANDIOSELLA</v>
      </c>
      <c r="G3072" s="0" t="str">
        <f aca="false">VLOOKUP($D3072,metadata!$B$2:$S$500,4,0)</f>
        <v>10.1007/BF00389019</v>
      </c>
      <c r="H3072" s="0" t="str">
        <f aca="false">VLOOKUP($D3072,metadata!$B$2:$S$500,5,0)</f>
        <v>y</v>
      </c>
      <c r="I3072" s="0" t="str">
        <f aca="false">VLOOKUP($D3072,metadata!$B$2:$S$500,6,0)</f>
        <v>a</v>
      </c>
      <c r="J3072" s="0" t="str">
        <f aca="false">VLOOKUP($D3072,metadata!$B$2:$S$500,7,0)</f>
        <v>i</v>
      </c>
      <c r="K3072" s="0" t="n">
        <f aca="false">VLOOKUP($D3072,metadata!$B$2:$S$500,8,0)</f>
        <v>3</v>
      </c>
      <c r="L3072" s="0" t="n">
        <f aca="false">VLOOKUP($D3072,metadata!$B$2:$S$500,9,0)</f>
        <v>6</v>
      </c>
      <c r="M3072" s="0" t="str">
        <f aca="false">VLOOKUP($D3072,metadata!$B$2:$S$500,10,0)</f>
        <v/>
      </c>
      <c r="N3072" s="0" t="str">
        <f aca="false">VLOOKUP($D3072,metadata!$B$2:$S$500,11,0)</f>
        <v>Diatraea grandiosella</v>
      </c>
      <c r="O3072" s="0" t="str">
        <f aca="false">VLOOKUP($D3072,metadata!$B$2:$S$500,12,0)</f>
        <v>lepidoptera</v>
      </c>
      <c r="P3072" s="0" t="str">
        <f aca="false">VLOOKUP($D3072,metadata!$B$2:$S$500,13,0)</f>
        <v>stjohn</v>
      </c>
      <c r="Q3072" s="0" t="n">
        <f aca="false">VLOOKUP($D3072,metadata!$B$2:$S$500,14,0)</f>
        <v>37.6</v>
      </c>
      <c r="R3072" s="0" t="n">
        <f aca="false">VLOOKUP($D3072,metadata!$B$2:$S$500,15,0)</f>
        <v>-98.5</v>
      </c>
      <c r="S3072" s="0" t="str">
        <f aca="false">VLOOKUP($D3072,metadata!$B$2:$S$500,16,0)</f>
        <v/>
      </c>
      <c r="T3072" s="0" t="str">
        <f aca="false">VLOOKUP($D3072,metadata!$B$2:$S$500,17,0)</f>
        <v/>
      </c>
      <c r="U3072" s="0" t="str">
        <f aca="false">VLOOKUP($D3072,metadata!$B$2:$S$500,18,0)</f>
        <v/>
      </c>
      <c r="V3072" s="0" t="n">
        <f aca="false">VLOOKUP($D3072,metadata!$B$2:$Z$500,19,0)</f>
        <v>50</v>
      </c>
      <c r="W3072" s="0" t="str">
        <f aca="false">VLOOKUP($D3072,metadata!$B$2:$Z$500,20,0)</f>
        <v>global average</v>
      </c>
      <c r="X3072" s="0" t="str">
        <f aca="false">VLOOKUP($D3072,metadata!$B$2:$Z$500,21,0)</f>
        <v/>
      </c>
      <c r="Y3072" s="0" t="str">
        <f aca="false">VLOOKUP($D3072,metadata!$B$2:$Z$500,22,0)</f>
        <v>t70</v>
      </c>
      <c r="Z3072" s="0" t="str">
        <f aca="false">VLOOKUP($D3072,metadata!$B$2:$Z$500,23,0)</f>
        <v/>
      </c>
      <c r="AA3072" s="0" t="str">
        <f aca="false">VLOOKUP($D3072,metadata!$B$2:$Z$500,24,0)</f>
        <v>larval</v>
      </c>
      <c r="AB3072" s="0" t="str">
        <f aca="false">VLOOKUP($D3072,metadata!$B$2:$Z$500,25,0)</f>
        <v/>
      </c>
      <c r="AC3072" s="0" t="n">
        <v>14.5</v>
      </c>
      <c r="AD3072" s="0" t="n">
        <v>100</v>
      </c>
      <c r="AF3072" s="0" t="n">
        <f aca="false">IF(AE3072="",V3072,AE3072)</f>
        <v>50</v>
      </c>
      <c r="AG3072" s="0" t="n">
        <v>14.5</v>
      </c>
      <c r="AH3072" s="0" t="n">
        <v>1982</v>
      </c>
      <c r="AI3072" s="0" t="s">
        <v>37</v>
      </c>
      <c r="AJ3072" s="0" t="s">
        <v>37</v>
      </c>
    </row>
    <row r="3073" customFormat="false" ht="13.8" hidden="true" customHeight="false" outlineLevel="0" collapsed="false">
      <c r="C3073" s="0" t="n">
        <v>3083</v>
      </c>
      <c r="D3073" s="3" t="str">
        <f aca="false">VLOOKUP(C3073,$A$1:$B$500,2)</f>
        <v>70-stjohn</v>
      </c>
      <c r="E3073" s="0" t="str">
        <f aca="false">VLOOKUP($D3073,metadata!$B$2:$S$500,2,0)</f>
        <v>TAKEDA, M; CHIPPENDALE, GM</v>
      </c>
      <c r="F3073" s="0" t="str">
        <f aca="false">VLOOKUP($D3073,metadata!$B$2:$S$500,3,0)</f>
        <v>PHENOLOGICAL ADAPTATIONS OF A COLONIZING INSECT - THE SOUTHWESTERN CORN-BORER, DIATRAEA-GRANDIOSELLA</v>
      </c>
      <c r="G3073" s="0" t="str">
        <f aca="false">VLOOKUP($D3073,metadata!$B$2:$S$500,4,0)</f>
        <v>10.1007/BF00389019</v>
      </c>
      <c r="H3073" s="0" t="str">
        <f aca="false">VLOOKUP($D3073,metadata!$B$2:$S$500,5,0)</f>
        <v>y</v>
      </c>
      <c r="I3073" s="0" t="str">
        <f aca="false">VLOOKUP($D3073,metadata!$B$2:$S$500,6,0)</f>
        <v>a</v>
      </c>
      <c r="J3073" s="0" t="str">
        <f aca="false">VLOOKUP($D3073,metadata!$B$2:$S$500,7,0)</f>
        <v>i</v>
      </c>
      <c r="K3073" s="0" t="n">
        <f aca="false">VLOOKUP($D3073,metadata!$B$2:$S$500,8,0)</f>
        <v>3</v>
      </c>
      <c r="L3073" s="0" t="n">
        <f aca="false">VLOOKUP($D3073,metadata!$B$2:$S$500,9,0)</f>
        <v>6</v>
      </c>
      <c r="M3073" s="0" t="str">
        <f aca="false">VLOOKUP($D3073,metadata!$B$2:$S$500,10,0)</f>
        <v/>
      </c>
      <c r="N3073" s="0" t="str">
        <f aca="false">VLOOKUP($D3073,metadata!$B$2:$S$500,11,0)</f>
        <v>Diatraea grandiosella</v>
      </c>
      <c r="O3073" s="0" t="str">
        <f aca="false">VLOOKUP($D3073,metadata!$B$2:$S$500,12,0)</f>
        <v>lepidoptera</v>
      </c>
      <c r="P3073" s="0" t="str">
        <f aca="false">VLOOKUP($D3073,metadata!$B$2:$S$500,13,0)</f>
        <v>stjohn</v>
      </c>
      <c r="Q3073" s="0" t="n">
        <f aca="false">VLOOKUP($D3073,metadata!$B$2:$S$500,14,0)</f>
        <v>37.6</v>
      </c>
      <c r="R3073" s="0" t="n">
        <f aca="false">VLOOKUP($D3073,metadata!$B$2:$S$500,15,0)</f>
        <v>-98.5</v>
      </c>
      <c r="S3073" s="0" t="str">
        <f aca="false">VLOOKUP($D3073,metadata!$B$2:$S$500,16,0)</f>
        <v/>
      </c>
      <c r="T3073" s="0" t="str">
        <f aca="false">VLOOKUP($D3073,metadata!$B$2:$S$500,17,0)</f>
        <v/>
      </c>
      <c r="U3073" s="0" t="str">
        <f aca="false">VLOOKUP($D3073,metadata!$B$2:$S$500,18,0)</f>
        <v/>
      </c>
      <c r="V3073" s="0" t="n">
        <f aca="false">VLOOKUP($D3073,metadata!$B$2:$Z$500,19,0)</f>
        <v>50</v>
      </c>
      <c r="W3073" s="0" t="str">
        <f aca="false">VLOOKUP($D3073,metadata!$B$2:$Z$500,20,0)</f>
        <v>global average</v>
      </c>
      <c r="X3073" s="0" t="str">
        <f aca="false">VLOOKUP($D3073,metadata!$B$2:$Z$500,21,0)</f>
        <v/>
      </c>
      <c r="Y3073" s="0" t="str">
        <f aca="false">VLOOKUP($D3073,metadata!$B$2:$Z$500,22,0)</f>
        <v>t70</v>
      </c>
      <c r="Z3073" s="0" t="str">
        <f aca="false">VLOOKUP($D3073,metadata!$B$2:$Z$500,23,0)</f>
        <v/>
      </c>
      <c r="AA3073" s="0" t="str">
        <f aca="false">VLOOKUP($D3073,metadata!$B$2:$Z$500,24,0)</f>
        <v>larval</v>
      </c>
      <c r="AB3073" s="0" t="str">
        <f aca="false">VLOOKUP($D3073,metadata!$B$2:$Z$500,25,0)</f>
        <v/>
      </c>
      <c r="AC3073" s="0" t="n">
        <v>15</v>
      </c>
      <c r="AD3073" s="0" t="n">
        <v>96</v>
      </c>
      <c r="AF3073" s="0" t="n">
        <f aca="false">IF(AE3073="",V3073,AE3073)</f>
        <v>50</v>
      </c>
      <c r="AG3073" s="0" t="n">
        <v>15</v>
      </c>
      <c r="AH3073" s="0" t="n">
        <v>1982</v>
      </c>
      <c r="AI3073" s="0" t="s">
        <v>37</v>
      </c>
      <c r="AJ3073" s="0" t="s">
        <v>37</v>
      </c>
    </row>
    <row r="3074" customFormat="false" ht="13.8" hidden="true" customHeight="false" outlineLevel="0" collapsed="false">
      <c r="C3074" s="0" t="n">
        <v>3084</v>
      </c>
      <c r="D3074" s="3" t="str">
        <f aca="false">VLOOKUP(C3074,$A$1:$B$500,2)</f>
        <v>70-stjohn</v>
      </c>
      <c r="E3074" s="0" t="str">
        <f aca="false">VLOOKUP($D3074,metadata!$B$2:$S$500,2,0)</f>
        <v>TAKEDA, M; CHIPPENDALE, GM</v>
      </c>
      <c r="F3074" s="0" t="str">
        <f aca="false">VLOOKUP($D3074,metadata!$B$2:$S$500,3,0)</f>
        <v>PHENOLOGICAL ADAPTATIONS OF A COLONIZING INSECT - THE SOUTHWESTERN CORN-BORER, DIATRAEA-GRANDIOSELLA</v>
      </c>
      <c r="G3074" s="0" t="str">
        <f aca="false">VLOOKUP($D3074,metadata!$B$2:$S$500,4,0)</f>
        <v>10.1007/BF00389019</v>
      </c>
      <c r="H3074" s="0" t="str">
        <f aca="false">VLOOKUP($D3074,metadata!$B$2:$S$500,5,0)</f>
        <v>y</v>
      </c>
      <c r="I3074" s="0" t="str">
        <f aca="false">VLOOKUP($D3074,metadata!$B$2:$S$500,6,0)</f>
        <v>a</v>
      </c>
      <c r="J3074" s="0" t="str">
        <f aca="false">VLOOKUP($D3074,metadata!$B$2:$S$500,7,0)</f>
        <v>i</v>
      </c>
      <c r="K3074" s="0" t="n">
        <f aca="false">VLOOKUP($D3074,metadata!$B$2:$S$500,8,0)</f>
        <v>3</v>
      </c>
      <c r="L3074" s="0" t="n">
        <f aca="false">VLOOKUP($D3074,metadata!$B$2:$S$500,9,0)</f>
        <v>6</v>
      </c>
      <c r="M3074" s="0" t="str">
        <f aca="false">VLOOKUP($D3074,metadata!$B$2:$S$500,10,0)</f>
        <v/>
      </c>
      <c r="N3074" s="0" t="str">
        <f aca="false">VLOOKUP($D3074,metadata!$B$2:$S$500,11,0)</f>
        <v>Diatraea grandiosella</v>
      </c>
      <c r="O3074" s="0" t="str">
        <f aca="false">VLOOKUP($D3074,metadata!$B$2:$S$500,12,0)</f>
        <v>lepidoptera</v>
      </c>
      <c r="P3074" s="0" t="str">
        <f aca="false">VLOOKUP($D3074,metadata!$B$2:$S$500,13,0)</f>
        <v>stjohn</v>
      </c>
      <c r="Q3074" s="0" t="n">
        <f aca="false">VLOOKUP($D3074,metadata!$B$2:$S$500,14,0)</f>
        <v>37.6</v>
      </c>
      <c r="R3074" s="0" t="n">
        <f aca="false">VLOOKUP($D3074,metadata!$B$2:$S$500,15,0)</f>
        <v>-98.5</v>
      </c>
      <c r="S3074" s="0" t="str">
        <f aca="false">VLOOKUP($D3074,metadata!$B$2:$S$500,16,0)</f>
        <v/>
      </c>
      <c r="T3074" s="0" t="str">
        <f aca="false">VLOOKUP($D3074,metadata!$B$2:$S$500,17,0)</f>
        <v/>
      </c>
      <c r="U3074" s="0" t="str">
        <f aca="false">VLOOKUP($D3074,metadata!$B$2:$S$500,18,0)</f>
        <v/>
      </c>
      <c r="V3074" s="0" t="n">
        <f aca="false">VLOOKUP($D3074,metadata!$B$2:$Z$500,19,0)</f>
        <v>50</v>
      </c>
      <c r="W3074" s="0" t="str">
        <f aca="false">VLOOKUP($D3074,metadata!$B$2:$Z$500,20,0)</f>
        <v>global average</v>
      </c>
      <c r="X3074" s="0" t="str">
        <f aca="false">VLOOKUP($D3074,metadata!$B$2:$Z$500,21,0)</f>
        <v/>
      </c>
      <c r="Y3074" s="0" t="str">
        <f aca="false">VLOOKUP($D3074,metadata!$B$2:$Z$500,22,0)</f>
        <v>t70</v>
      </c>
      <c r="Z3074" s="0" t="str">
        <f aca="false">VLOOKUP($D3074,metadata!$B$2:$Z$500,23,0)</f>
        <v/>
      </c>
      <c r="AA3074" s="0" t="str">
        <f aca="false">VLOOKUP($D3074,metadata!$B$2:$Z$500,24,0)</f>
        <v>larval</v>
      </c>
      <c r="AB3074" s="0" t="str">
        <f aca="false">VLOOKUP($D3074,metadata!$B$2:$Z$500,25,0)</f>
        <v/>
      </c>
      <c r="AC3074" s="0" t="n">
        <v>15.5</v>
      </c>
      <c r="AD3074" s="0" t="n">
        <v>32.1</v>
      </c>
      <c r="AF3074" s="0" t="n">
        <f aca="false">IF(AE3074="",V3074,AE3074)</f>
        <v>50</v>
      </c>
      <c r="AG3074" s="0" t="n">
        <v>15.5</v>
      </c>
      <c r="AH3074" s="0" t="n">
        <v>1982</v>
      </c>
      <c r="AI3074" s="0" t="s">
        <v>37</v>
      </c>
      <c r="AJ3074" s="0" t="s">
        <v>37</v>
      </c>
    </row>
    <row r="3075" customFormat="false" ht="13.8" hidden="true" customHeight="false" outlineLevel="0" collapsed="false">
      <c r="C3075" s="0" t="n">
        <v>3085</v>
      </c>
      <c r="D3075" s="3" t="str">
        <f aca="false">VLOOKUP(C3075,$A$1:$B$500,2)</f>
        <v>70-stjohn</v>
      </c>
      <c r="E3075" s="0" t="str">
        <f aca="false">VLOOKUP($D3075,metadata!$B$2:$S$500,2,0)</f>
        <v>TAKEDA, M; CHIPPENDALE, GM</v>
      </c>
      <c r="F3075" s="0" t="str">
        <f aca="false">VLOOKUP($D3075,metadata!$B$2:$S$500,3,0)</f>
        <v>PHENOLOGICAL ADAPTATIONS OF A COLONIZING INSECT - THE SOUTHWESTERN CORN-BORER, DIATRAEA-GRANDIOSELLA</v>
      </c>
      <c r="G3075" s="0" t="str">
        <f aca="false">VLOOKUP($D3075,metadata!$B$2:$S$500,4,0)</f>
        <v>10.1007/BF00389019</v>
      </c>
      <c r="H3075" s="0" t="str">
        <f aca="false">VLOOKUP($D3075,metadata!$B$2:$S$500,5,0)</f>
        <v>y</v>
      </c>
      <c r="I3075" s="0" t="str">
        <f aca="false">VLOOKUP($D3075,metadata!$B$2:$S$500,6,0)</f>
        <v>a</v>
      </c>
      <c r="J3075" s="0" t="str">
        <f aca="false">VLOOKUP($D3075,metadata!$B$2:$S$500,7,0)</f>
        <v>i</v>
      </c>
      <c r="K3075" s="0" t="n">
        <f aca="false">VLOOKUP($D3075,metadata!$B$2:$S$500,8,0)</f>
        <v>3</v>
      </c>
      <c r="L3075" s="0" t="n">
        <f aca="false">VLOOKUP($D3075,metadata!$B$2:$S$500,9,0)</f>
        <v>6</v>
      </c>
      <c r="M3075" s="0" t="str">
        <f aca="false">VLOOKUP($D3075,metadata!$B$2:$S$500,10,0)</f>
        <v/>
      </c>
      <c r="N3075" s="0" t="str">
        <f aca="false">VLOOKUP($D3075,metadata!$B$2:$S$500,11,0)</f>
        <v>Diatraea grandiosella</v>
      </c>
      <c r="O3075" s="0" t="str">
        <f aca="false">VLOOKUP($D3075,metadata!$B$2:$S$500,12,0)</f>
        <v>lepidoptera</v>
      </c>
      <c r="P3075" s="0" t="str">
        <f aca="false">VLOOKUP($D3075,metadata!$B$2:$S$500,13,0)</f>
        <v>stjohn</v>
      </c>
      <c r="Q3075" s="0" t="n">
        <f aca="false">VLOOKUP($D3075,metadata!$B$2:$S$500,14,0)</f>
        <v>37.6</v>
      </c>
      <c r="R3075" s="0" t="n">
        <f aca="false">VLOOKUP($D3075,metadata!$B$2:$S$500,15,0)</f>
        <v>-98.5</v>
      </c>
      <c r="S3075" s="0" t="str">
        <f aca="false">VLOOKUP($D3075,metadata!$B$2:$S$500,16,0)</f>
        <v/>
      </c>
      <c r="T3075" s="0" t="str">
        <f aca="false">VLOOKUP($D3075,metadata!$B$2:$S$500,17,0)</f>
        <v/>
      </c>
      <c r="U3075" s="0" t="str">
        <f aca="false">VLOOKUP($D3075,metadata!$B$2:$S$500,18,0)</f>
        <v/>
      </c>
      <c r="V3075" s="0" t="n">
        <f aca="false">VLOOKUP($D3075,metadata!$B$2:$Z$500,19,0)</f>
        <v>50</v>
      </c>
      <c r="W3075" s="0" t="str">
        <f aca="false">VLOOKUP($D3075,metadata!$B$2:$Z$500,20,0)</f>
        <v>global average</v>
      </c>
      <c r="X3075" s="0" t="str">
        <f aca="false">VLOOKUP($D3075,metadata!$B$2:$Z$500,21,0)</f>
        <v/>
      </c>
      <c r="Y3075" s="0" t="str">
        <f aca="false">VLOOKUP($D3075,metadata!$B$2:$Z$500,22,0)</f>
        <v>t70</v>
      </c>
      <c r="Z3075" s="0" t="str">
        <f aca="false">VLOOKUP($D3075,metadata!$B$2:$Z$500,23,0)</f>
        <v/>
      </c>
      <c r="AA3075" s="0" t="str">
        <f aca="false">VLOOKUP($D3075,metadata!$B$2:$Z$500,24,0)</f>
        <v>larval</v>
      </c>
      <c r="AB3075" s="0" t="str">
        <f aca="false">VLOOKUP($D3075,metadata!$B$2:$Z$500,25,0)</f>
        <v/>
      </c>
      <c r="AC3075" s="0" t="n">
        <v>16</v>
      </c>
      <c r="AD3075" s="0" t="n">
        <v>3.7</v>
      </c>
      <c r="AF3075" s="0" t="n">
        <f aca="false">IF(AE3075="",V3075,AE3075)</f>
        <v>50</v>
      </c>
      <c r="AG3075" s="0" t="n">
        <v>16</v>
      </c>
      <c r="AH3075" s="0" t="n">
        <v>1982</v>
      </c>
      <c r="AI3075" s="0" t="s">
        <v>37</v>
      </c>
      <c r="AJ3075" s="0" t="s">
        <v>37</v>
      </c>
    </row>
    <row r="3076" customFormat="false" ht="13.8" hidden="true" customHeight="false" outlineLevel="0" collapsed="false">
      <c r="C3076" s="0" t="n">
        <v>3086</v>
      </c>
      <c r="D3076" s="3" t="str">
        <f aca="false">VLOOKUP(C3076,$A$1:$B$500,2)</f>
        <v>70-stjohn</v>
      </c>
      <c r="E3076" s="0" t="str">
        <f aca="false">VLOOKUP($D3076,metadata!$B$2:$S$500,2,0)</f>
        <v>TAKEDA, M; CHIPPENDALE, GM</v>
      </c>
      <c r="F3076" s="0" t="str">
        <f aca="false">VLOOKUP($D3076,metadata!$B$2:$S$500,3,0)</f>
        <v>PHENOLOGICAL ADAPTATIONS OF A COLONIZING INSECT - THE SOUTHWESTERN CORN-BORER, DIATRAEA-GRANDIOSELLA</v>
      </c>
      <c r="G3076" s="0" t="str">
        <f aca="false">VLOOKUP($D3076,metadata!$B$2:$S$500,4,0)</f>
        <v>10.1007/BF00389019</v>
      </c>
      <c r="H3076" s="0" t="str">
        <f aca="false">VLOOKUP($D3076,metadata!$B$2:$S$500,5,0)</f>
        <v>y</v>
      </c>
      <c r="I3076" s="0" t="str">
        <f aca="false">VLOOKUP($D3076,metadata!$B$2:$S$500,6,0)</f>
        <v>a</v>
      </c>
      <c r="J3076" s="0" t="str">
        <f aca="false">VLOOKUP($D3076,metadata!$B$2:$S$500,7,0)</f>
        <v>i</v>
      </c>
      <c r="K3076" s="0" t="n">
        <f aca="false">VLOOKUP($D3076,metadata!$B$2:$S$500,8,0)</f>
        <v>3</v>
      </c>
      <c r="L3076" s="0" t="n">
        <f aca="false">VLOOKUP($D3076,metadata!$B$2:$S$500,9,0)</f>
        <v>6</v>
      </c>
      <c r="M3076" s="0" t="str">
        <f aca="false">VLOOKUP($D3076,metadata!$B$2:$S$500,10,0)</f>
        <v/>
      </c>
      <c r="N3076" s="0" t="str">
        <f aca="false">VLOOKUP($D3076,metadata!$B$2:$S$500,11,0)</f>
        <v>Diatraea grandiosella</v>
      </c>
      <c r="O3076" s="0" t="str">
        <f aca="false">VLOOKUP($D3076,metadata!$B$2:$S$500,12,0)</f>
        <v>lepidoptera</v>
      </c>
      <c r="P3076" s="0" t="str">
        <f aca="false">VLOOKUP($D3076,metadata!$B$2:$S$500,13,0)</f>
        <v>stjohn</v>
      </c>
      <c r="Q3076" s="0" t="n">
        <f aca="false">VLOOKUP($D3076,metadata!$B$2:$S$500,14,0)</f>
        <v>37.6</v>
      </c>
      <c r="R3076" s="0" t="n">
        <f aca="false">VLOOKUP($D3076,metadata!$B$2:$S$500,15,0)</f>
        <v>-98.5</v>
      </c>
      <c r="S3076" s="0" t="str">
        <f aca="false">VLOOKUP($D3076,metadata!$B$2:$S$500,16,0)</f>
        <v/>
      </c>
      <c r="T3076" s="0" t="str">
        <f aca="false">VLOOKUP($D3076,metadata!$B$2:$S$500,17,0)</f>
        <v/>
      </c>
      <c r="U3076" s="0" t="str">
        <f aca="false">VLOOKUP($D3076,metadata!$B$2:$S$500,18,0)</f>
        <v/>
      </c>
      <c r="V3076" s="0" t="n">
        <f aca="false">VLOOKUP($D3076,metadata!$B$2:$Z$500,19,0)</f>
        <v>50</v>
      </c>
      <c r="W3076" s="0" t="str">
        <f aca="false">VLOOKUP($D3076,metadata!$B$2:$Z$500,20,0)</f>
        <v>global average</v>
      </c>
      <c r="X3076" s="0" t="str">
        <f aca="false">VLOOKUP($D3076,metadata!$B$2:$Z$500,21,0)</f>
        <v/>
      </c>
      <c r="Y3076" s="0" t="str">
        <f aca="false">VLOOKUP($D3076,metadata!$B$2:$Z$500,22,0)</f>
        <v>t70</v>
      </c>
      <c r="Z3076" s="0" t="str">
        <f aca="false">VLOOKUP($D3076,metadata!$B$2:$Z$500,23,0)</f>
        <v/>
      </c>
      <c r="AA3076" s="0" t="str">
        <f aca="false">VLOOKUP($D3076,metadata!$B$2:$Z$500,24,0)</f>
        <v>larval</v>
      </c>
      <c r="AB3076" s="0" t="str">
        <f aca="false">VLOOKUP($D3076,metadata!$B$2:$Z$500,25,0)</f>
        <v/>
      </c>
      <c r="AC3076" s="0" t="n">
        <v>24</v>
      </c>
      <c r="AD3076" s="0" t="n">
        <v>0</v>
      </c>
      <c r="AF3076" s="0" t="n">
        <f aca="false">IF(AE3076="",V3076,AE3076)</f>
        <v>50</v>
      </c>
      <c r="AG3076" s="0" t="n">
        <v>24</v>
      </c>
      <c r="AH3076" s="0" t="n">
        <v>1982</v>
      </c>
      <c r="AI3076" s="0" t="s">
        <v>37</v>
      </c>
      <c r="AJ3076" s="0" t="s">
        <v>37</v>
      </c>
    </row>
    <row r="3077" customFormat="false" ht="13.8" hidden="true" customHeight="false" outlineLevel="0" collapsed="false">
      <c r="C3077" s="0" t="n">
        <v>3087</v>
      </c>
      <c r="D3077" s="3" t="str">
        <f aca="false">VLOOKUP(C3077,$A$1:$B$500,2)</f>
        <v>71-</v>
      </c>
      <c r="E3077" s="0" t="str">
        <f aca="false">VLOOKUP($D3077,metadata!$B$2:$S$500,2,0)</f>
        <v>Ryan, Valetta, Thivierge, Aardema, Scriber</v>
      </c>
      <c r="F3077" s="0" t="str">
        <f aca="false">VLOOKUP($D3077,metadata!$B$2:$S$500,3,0)</f>
        <v>The role of latitudinal, genetic and temperature variation in the induction of diapause of Papilio glaucus (Lepidoptera: Papilionidae)</v>
      </c>
      <c r="G3077" s="0" t="str">
        <f aca="false">VLOOKUP($D3077,metadata!$B$2:$S$500,4,0)</f>
        <v>10.1111/1744-7917.12423</v>
      </c>
      <c r="H3077" s="0" t="str">
        <f aca="false">VLOOKUP($D3077,metadata!$B$2:$S$500,5,0)</f>
        <v>y-askcoordinates</v>
      </c>
      <c r="I3077" s="0" t="str">
        <f aca="false">VLOOKUP($D3077,metadata!$B$2:$S$500,6,0)</f>
        <v>a</v>
      </c>
      <c r="J3077" s="0" t="str">
        <f aca="false">VLOOKUP($D3077,metadata!$B$2:$S$500,7,0)</f>
        <v>i</v>
      </c>
      <c r="K3077" s="0" t="n">
        <f aca="false">VLOOKUP($D3077,metadata!$B$2:$S$500,8,0)</f>
        <v>3</v>
      </c>
      <c r="L3077" s="0" t="n">
        <f aca="false">VLOOKUP($D3077,metadata!$B$2:$S$500,9,0)</f>
        <v>12</v>
      </c>
      <c r="M3077" s="0" t="str">
        <f aca="false">VLOOKUP($D3077,metadata!$B$2:$S$500,10,0)</f>
        <v/>
      </c>
      <c r="N3077" s="0" t="str">
        <f aca="false">VLOOKUP($D3077,metadata!$B$2:$S$500,11,0)</f>
        <v>Papilio glaucus</v>
      </c>
      <c r="O3077" s="0" t="str">
        <f aca="false">VLOOKUP($D3077,metadata!$B$2:$S$500,12,0)</f>
        <v>lepidoptera</v>
      </c>
      <c r="P3077" s="0" t="str">
        <f aca="false">VLOOKUP($D3077,metadata!$B$2:$S$500,13,0)</f>
        <v/>
      </c>
      <c r="Q3077" s="0" t="str">
        <f aca="false">VLOOKUP($D3077,metadata!$B$2:$S$500,14,0)</f>
        <v/>
      </c>
      <c r="R3077" s="0" t="str">
        <f aca="false">VLOOKUP($D3077,metadata!$B$2:$S$500,15,0)</f>
        <v/>
      </c>
      <c r="S3077" s="0" t="str">
        <f aca="false">VLOOKUP($D3077,metadata!$B$2:$S$500,16,0)</f>
        <v/>
      </c>
      <c r="T3077" s="0" t="str">
        <f aca="false">VLOOKUP($D3077,metadata!$B$2:$S$500,17,0)</f>
        <v/>
      </c>
      <c r="U3077" s="0" t="str">
        <f aca="false">VLOOKUP($D3077,metadata!$B$2:$S$500,18,0)</f>
        <v/>
      </c>
      <c r="V3077" s="0" t="n">
        <f aca="false">VLOOKUP($D3077,metadata!$B$2:$Z$500,19,0)</f>
        <v>10</v>
      </c>
      <c r="W3077" s="0" t="str">
        <f aca="false">VLOOKUP($D3077,metadata!$B$2:$Z$500,20,0)</f>
        <v>accurate</v>
      </c>
      <c r="X3077" s="0" t="str">
        <f aca="false">VLOOKUP($D3077,metadata!$B$2:$Z$500,21,0)</f>
        <v/>
      </c>
      <c r="Y3077" s="0" t="n">
        <f aca="false">VLOOKUP($D3077,metadata!$B$2:$Z$500,22,0)</f>
        <v>71</v>
      </c>
      <c r="Z3077" s="0" t="str">
        <f aca="false">VLOOKUP($D3077,metadata!$B$2:$Z$500,23,0)</f>
        <v/>
      </c>
      <c r="AA3077" s="0" t="str">
        <f aca="false">VLOOKUP($D3077,metadata!$B$2:$Z$500,24,0)</f>
        <v/>
      </c>
      <c r="AB3077" s="0" t="str">
        <f aca="false">VLOOKUP($D3077,metadata!$B$2:$Z$500,25,0)</f>
        <v/>
      </c>
      <c r="AF3077" s="0" t="n">
        <f aca="false">IF(AE3077="",V3077,AE3077)</f>
        <v>10</v>
      </c>
    </row>
    <row r="3078" customFormat="false" ht="13.8" hidden="true" customHeight="false" outlineLevel="0" collapsed="false">
      <c r="C3078" s="0" t="n">
        <v>3088</v>
      </c>
      <c r="D3078" s="3" t="str">
        <f aca="false">VLOOKUP(C3078,$A$1:$B$500,2)</f>
        <v>71-</v>
      </c>
      <c r="E3078" s="0" t="str">
        <f aca="false">VLOOKUP($D3078,metadata!$B$2:$S$500,2,0)</f>
        <v>Ryan, Valetta, Thivierge, Aardema, Scriber</v>
      </c>
      <c r="F3078" s="0" t="str">
        <f aca="false">VLOOKUP($D3078,metadata!$B$2:$S$500,3,0)</f>
        <v>The role of latitudinal, genetic and temperature variation in the induction of diapause of Papilio glaucus (Lepidoptera: Papilionidae)</v>
      </c>
      <c r="G3078" s="0" t="str">
        <f aca="false">VLOOKUP($D3078,metadata!$B$2:$S$500,4,0)</f>
        <v>10.1111/1744-7917.12423</v>
      </c>
      <c r="H3078" s="0" t="str">
        <f aca="false">VLOOKUP($D3078,metadata!$B$2:$S$500,5,0)</f>
        <v>y-askcoordinates</v>
      </c>
      <c r="I3078" s="0" t="str">
        <f aca="false">VLOOKUP($D3078,metadata!$B$2:$S$500,6,0)</f>
        <v>a</v>
      </c>
      <c r="J3078" s="0" t="str">
        <f aca="false">VLOOKUP($D3078,metadata!$B$2:$S$500,7,0)</f>
        <v>i</v>
      </c>
      <c r="K3078" s="0" t="n">
        <f aca="false">VLOOKUP($D3078,metadata!$B$2:$S$500,8,0)</f>
        <v>3</v>
      </c>
      <c r="L3078" s="0" t="n">
        <f aca="false">VLOOKUP($D3078,metadata!$B$2:$S$500,9,0)</f>
        <v>12</v>
      </c>
      <c r="M3078" s="0" t="str">
        <f aca="false">VLOOKUP($D3078,metadata!$B$2:$S$500,10,0)</f>
        <v/>
      </c>
      <c r="N3078" s="0" t="str">
        <f aca="false">VLOOKUP($D3078,metadata!$B$2:$S$500,11,0)</f>
        <v>Papilio glaucus</v>
      </c>
      <c r="O3078" s="0" t="str">
        <f aca="false">VLOOKUP($D3078,metadata!$B$2:$S$500,12,0)</f>
        <v>lepidoptera</v>
      </c>
      <c r="P3078" s="0" t="str">
        <f aca="false">VLOOKUP($D3078,metadata!$B$2:$S$500,13,0)</f>
        <v/>
      </c>
      <c r="Q3078" s="0" t="str">
        <f aca="false">VLOOKUP($D3078,metadata!$B$2:$S$500,14,0)</f>
        <v/>
      </c>
      <c r="R3078" s="0" t="str">
        <f aca="false">VLOOKUP($D3078,metadata!$B$2:$S$500,15,0)</f>
        <v/>
      </c>
      <c r="S3078" s="0" t="str">
        <f aca="false">VLOOKUP($D3078,metadata!$B$2:$S$500,16,0)</f>
        <v/>
      </c>
      <c r="T3078" s="0" t="str">
        <f aca="false">VLOOKUP($D3078,metadata!$B$2:$S$500,17,0)</f>
        <v/>
      </c>
      <c r="U3078" s="0" t="str">
        <f aca="false">VLOOKUP($D3078,metadata!$B$2:$S$500,18,0)</f>
        <v/>
      </c>
      <c r="V3078" s="0" t="n">
        <f aca="false">VLOOKUP($D3078,metadata!$B$2:$Z$500,19,0)</f>
        <v>10</v>
      </c>
      <c r="W3078" s="0" t="str">
        <f aca="false">VLOOKUP($D3078,metadata!$B$2:$Z$500,20,0)</f>
        <v>accurate</v>
      </c>
      <c r="X3078" s="0" t="str">
        <f aca="false">VLOOKUP($D3078,metadata!$B$2:$Z$500,21,0)</f>
        <v/>
      </c>
      <c r="Y3078" s="0" t="n">
        <f aca="false">VLOOKUP($D3078,metadata!$B$2:$Z$500,22,0)</f>
        <v>71</v>
      </c>
      <c r="Z3078" s="0" t="str">
        <f aca="false">VLOOKUP($D3078,metadata!$B$2:$Z$500,23,0)</f>
        <v/>
      </c>
      <c r="AA3078" s="0" t="str">
        <f aca="false">VLOOKUP($D3078,metadata!$B$2:$Z$500,24,0)</f>
        <v/>
      </c>
      <c r="AB3078" s="0" t="str">
        <f aca="false">VLOOKUP($D3078,metadata!$B$2:$Z$500,25,0)</f>
        <v/>
      </c>
      <c r="AF3078" s="0" t="n">
        <f aca="false">IF(AE3078="",V3078,AE3078)</f>
        <v>10</v>
      </c>
    </row>
    <row r="3079" customFormat="false" ht="13.8" hidden="true" customHeight="false" outlineLevel="0" collapsed="false">
      <c r="C3079" s="0" t="n">
        <v>3089</v>
      </c>
      <c r="D3079" s="3" t="str">
        <f aca="false">VLOOKUP(C3079,$A$1:$B$500,2)</f>
        <v>71-</v>
      </c>
      <c r="E3079" s="0" t="str">
        <f aca="false">VLOOKUP($D3079,metadata!$B$2:$S$500,2,0)</f>
        <v>Ryan, Valetta, Thivierge, Aardema, Scriber</v>
      </c>
      <c r="F3079" s="0" t="str">
        <f aca="false">VLOOKUP($D3079,metadata!$B$2:$S$500,3,0)</f>
        <v>The role of latitudinal, genetic and temperature variation in the induction of diapause of Papilio glaucus (Lepidoptera: Papilionidae)</v>
      </c>
      <c r="G3079" s="0" t="str">
        <f aca="false">VLOOKUP($D3079,metadata!$B$2:$S$500,4,0)</f>
        <v>10.1111/1744-7917.12423</v>
      </c>
      <c r="H3079" s="0" t="str">
        <f aca="false">VLOOKUP($D3079,metadata!$B$2:$S$500,5,0)</f>
        <v>y-askcoordinates</v>
      </c>
      <c r="I3079" s="0" t="str">
        <f aca="false">VLOOKUP($D3079,metadata!$B$2:$S$500,6,0)</f>
        <v>a</v>
      </c>
      <c r="J3079" s="0" t="str">
        <f aca="false">VLOOKUP($D3079,metadata!$B$2:$S$500,7,0)</f>
        <v>i</v>
      </c>
      <c r="K3079" s="0" t="n">
        <f aca="false">VLOOKUP($D3079,metadata!$B$2:$S$500,8,0)</f>
        <v>3</v>
      </c>
      <c r="L3079" s="0" t="n">
        <f aca="false">VLOOKUP($D3079,metadata!$B$2:$S$500,9,0)</f>
        <v>12</v>
      </c>
      <c r="M3079" s="0" t="str">
        <f aca="false">VLOOKUP($D3079,metadata!$B$2:$S$500,10,0)</f>
        <v/>
      </c>
      <c r="N3079" s="0" t="str">
        <f aca="false">VLOOKUP($D3079,metadata!$B$2:$S$500,11,0)</f>
        <v>Papilio glaucus</v>
      </c>
      <c r="O3079" s="0" t="str">
        <f aca="false">VLOOKUP($D3079,metadata!$B$2:$S$500,12,0)</f>
        <v>lepidoptera</v>
      </c>
      <c r="P3079" s="0" t="str">
        <f aca="false">VLOOKUP($D3079,metadata!$B$2:$S$500,13,0)</f>
        <v/>
      </c>
      <c r="Q3079" s="0" t="str">
        <f aca="false">VLOOKUP($D3079,metadata!$B$2:$S$500,14,0)</f>
        <v/>
      </c>
      <c r="R3079" s="0" t="str">
        <f aca="false">VLOOKUP($D3079,metadata!$B$2:$S$500,15,0)</f>
        <v/>
      </c>
      <c r="S3079" s="0" t="str">
        <f aca="false">VLOOKUP($D3079,metadata!$B$2:$S$500,16,0)</f>
        <v/>
      </c>
      <c r="T3079" s="0" t="str">
        <f aca="false">VLOOKUP($D3079,metadata!$B$2:$S$500,17,0)</f>
        <v/>
      </c>
      <c r="U3079" s="0" t="str">
        <f aca="false">VLOOKUP($D3079,metadata!$B$2:$S$500,18,0)</f>
        <v/>
      </c>
      <c r="V3079" s="0" t="n">
        <f aca="false">VLOOKUP($D3079,metadata!$B$2:$Z$500,19,0)</f>
        <v>10</v>
      </c>
      <c r="W3079" s="0" t="str">
        <f aca="false">VLOOKUP($D3079,metadata!$B$2:$Z$500,20,0)</f>
        <v>accurate</v>
      </c>
      <c r="X3079" s="0" t="str">
        <f aca="false">VLOOKUP($D3079,metadata!$B$2:$Z$500,21,0)</f>
        <v/>
      </c>
      <c r="Y3079" s="0" t="n">
        <f aca="false">VLOOKUP($D3079,metadata!$B$2:$Z$500,22,0)</f>
        <v>71</v>
      </c>
      <c r="Z3079" s="0" t="str">
        <f aca="false">VLOOKUP($D3079,metadata!$B$2:$Z$500,23,0)</f>
        <v/>
      </c>
      <c r="AA3079" s="0" t="str">
        <f aca="false">VLOOKUP($D3079,metadata!$B$2:$Z$500,24,0)</f>
        <v/>
      </c>
      <c r="AB3079" s="0" t="str">
        <f aca="false">VLOOKUP($D3079,metadata!$B$2:$Z$500,25,0)</f>
        <v/>
      </c>
      <c r="AF3079" s="0" t="n">
        <f aca="false">IF(AE3079="",V3079,AE3079)</f>
        <v>10</v>
      </c>
    </row>
    <row r="3080" customFormat="false" ht="13.8" hidden="true" customHeight="false" outlineLevel="0" collapsed="false">
      <c r="C3080" s="0" t="n">
        <v>3090</v>
      </c>
      <c r="D3080" s="3" t="str">
        <f aca="false">VLOOKUP(C3080,$A$1:$B$500,2)</f>
        <v>71-</v>
      </c>
      <c r="E3080" s="0" t="str">
        <f aca="false">VLOOKUP($D3080,metadata!$B$2:$S$500,2,0)</f>
        <v>Ryan, Valetta, Thivierge, Aardema, Scriber</v>
      </c>
      <c r="F3080" s="0" t="str">
        <f aca="false">VLOOKUP($D3080,metadata!$B$2:$S$500,3,0)</f>
        <v>The role of latitudinal, genetic and temperature variation in the induction of diapause of Papilio glaucus (Lepidoptera: Papilionidae)</v>
      </c>
      <c r="G3080" s="0" t="str">
        <f aca="false">VLOOKUP($D3080,metadata!$B$2:$S$500,4,0)</f>
        <v>10.1111/1744-7917.12423</v>
      </c>
      <c r="H3080" s="0" t="str">
        <f aca="false">VLOOKUP($D3080,metadata!$B$2:$S$500,5,0)</f>
        <v>y-askcoordinates</v>
      </c>
      <c r="I3080" s="0" t="str">
        <f aca="false">VLOOKUP($D3080,metadata!$B$2:$S$500,6,0)</f>
        <v>a</v>
      </c>
      <c r="J3080" s="0" t="str">
        <f aca="false">VLOOKUP($D3080,metadata!$B$2:$S$500,7,0)</f>
        <v>i</v>
      </c>
      <c r="K3080" s="0" t="n">
        <f aca="false">VLOOKUP($D3080,metadata!$B$2:$S$500,8,0)</f>
        <v>3</v>
      </c>
      <c r="L3080" s="0" t="n">
        <f aca="false">VLOOKUP($D3080,metadata!$B$2:$S$500,9,0)</f>
        <v>12</v>
      </c>
      <c r="M3080" s="0" t="str">
        <f aca="false">VLOOKUP($D3080,metadata!$B$2:$S$500,10,0)</f>
        <v/>
      </c>
      <c r="N3080" s="0" t="str">
        <f aca="false">VLOOKUP($D3080,metadata!$B$2:$S$500,11,0)</f>
        <v>Papilio glaucus</v>
      </c>
      <c r="O3080" s="0" t="str">
        <f aca="false">VLOOKUP($D3080,metadata!$B$2:$S$500,12,0)</f>
        <v>lepidoptera</v>
      </c>
      <c r="P3080" s="0" t="str">
        <f aca="false">VLOOKUP($D3080,metadata!$B$2:$S$500,13,0)</f>
        <v/>
      </c>
      <c r="Q3080" s="0" t="str">
        <f aca="false">VLOOKUP($D3080,metadata!$B$2:$S$500,14,0)</f>
        <v/>
      </c>
      <c r="R3080" s="0" t="str">
        <f aca="false">VLOOKUP($D3080,metadata!$B$2:$S$500,15,0)</f>
        <v/>
      </c>
      <c r="S3080" s="0" t="str">
        <f aca="false">VLOOKUP($D3080,metadata!$B$2:$S$500,16,0)</f>
        <v/>
      </c>
      <c r="T3080" s="0" t="str">
        <f aca="false">VLOOKUP($D3080,metadata!$B$2:$S$500,17,0)</f>
        <v/>
      </c>
      <c r="U3080" s="0" t="str">
        <f aca="false">VLOOKUP($D3080,metadata!$B$2:$S$500,18,0)</f>
        <v/>
      </c>
      <c r="V3080" s="0" t="n">
        <f aca="false">VLOOKUP($D3080,metadata!$B$2:$Z$500,19,0)</f>
        <v>10</v>
      </c>
      <c r="W3080" s="0" t="str">
        <f aca="false">VLOOKUP($D3080,metadata!$B$2:$Z$500,20,0)</f>
        <v>accurate</v>
      </c>
      <c r="X3080" s="0" t="str">
        <f aca="false">VLOOKUP($D3080,metadata!$B$2:$Z$500,21,0)</f>
        <v/>
      </c>
      <c r="Y3080" s="0" t="n">
        <f aca="false">VLOOKUP($D3080,metadata!$B$2:$Z$500,22,0)</f>
        <v>71</v>
      </c>
      <c r="Z3080" s="0" t="str">
        <f aca="false">VLOOKUP($D3080,metadata!$B$2:$Z$500,23,0)</f>
        <v/>
      </c>
      <c r="AA3080" s="0" t="str">
        <f aca="false">VLOOKUP($D3080,metadata!$B$2:$Z$500,24,0)</f>
        <v/>
      </c>
      <c r="AB3080" s="0" t="str">
        <f aca="false">VLOOKUP($D3080,metadata!$B$2:$Z$500,25,0)</f>
        <v/>
      </c>
      <c r="AF3080" s="0" t="n">
        <f aca="false">IF(AE3080="",V3080,AE3080)</f>
        <v>10</v>
      </c>
    </row>
    <row r="3081" customFormat="false" ht="13.8" hidden="true" customHeight="false" outlineLevel="0" collapsed="false">
      <c r="C3081" s="0" t="n">
        <v>3091</v>
      </c>
      <c r="D3081" s="3" t="str">
        <f aca="false">VLOOKUP(C3081,$A$1:$B$500,2)</f>
        <v>71-</v>
      </c>
      <c r="E3081" s="0" t="str">
        <f aca="false">VLOOKUP($D3081,metadata!$B$2:$S$500,2,0)</f>
        <v>Ryan, Valetta, Thivierge, Aardema, Scriber</v>
      </c>
      <c r="F3081" s="0" t="str">
        <f aca="false">VLOOKUP($D3081,metadata!$B$2:$S$500,3,0)</f>
        <v>The role of latitudinal, genetic and temperature variation in the induction of diapause of Papilio glaucus (Lepidoptera: Papilionidae)</v>
      </c>
      <c r="G3081" s="0" t="str">
        <f aca="false">VLOOKUP($D3081,metadata!$B$2:$S$500,4,0)</f>
        <v>10.1111/1744-7917.12423</v>
      </c>
      <c r="H3081" s="0" t="str">
        <f aca="false">VLOOKUP($D3081,metadata!$B$2:$S$500,5,0)</f>
        <v>y-askcoordinates</v>
      </c>
      <c r="I3081" s="0" t="str">
        <f aca="false">VLOOKUP($D3081,metadata!$B$2:$S$500,6,0)</f>
        <v>a</v>
      </c>
      <c r="J3081" s="0" t="str">
        <f aca="false">VLOOKUP($D3081,metadata!$B$2:$S$500,7,0)</f>
        <v>i</v>
      </c>
      <c r="K3081" s="0" t="n">
        <f aca="false">VLOOKUP($D3081,metadata!$B$2:$S$500,8,0)</f>
        <v>3</v>
      </c>
      <c r="L3081" s="0" t="n">
        <f aca="false">VLOOKUP($D3081,metadata!$B$2:$S$500,9,0)</f>
        <v>12</v>
      </c>
      <c r="M3081" s="0" t="str">
        <f aca="false">VLOOKUP($D3081,metadata!$B$2:$S$500,10,0)</f>
        <v/>
      </c>
      <c r="N3081" s="0" t="str">
        <f aca="false">VLOOKUP($D3081,metadata!$B$2:$S$500,11,0)</f>
        <v>Papilio glaucus</v>
      </c>
      <c r="O3081" s="0" t="str">
        <f aca="false">VLOOKUP($D3081,metadata!$B$2:$S$500,12,0)</f>
        <v>lepidoptera</v>
      </c>
      <c r="P3081" s="0" t="str">
        <f aca="false">VLOOKUP($D3081,metadata!$B$2:$S$500,13,0)</f>
        <v/>
      </c>
      <c r="Q3081" s="0" t="str">
        <f aca="false">VLOOKUP($D3081,metadata!$B$2:$S$500,14,0)</f>
        <v/>
      </c>
      <c r="R3081" s="0" t="str">
        <f aca="false">VLOOKUP($D3081,metadata!$B$2:$S$500,15,0)</f>
        <v/>
      </c>
      <c r="S3081" s="0" t="str">
        <f aca="false">VLOOKUP($D3081,metadata!$B$2:$S$500,16,0)</f>
        <v/>
      </c>
      <c r="T3081" s="0" t="str">
        <f aca="false">VLOOKUP($D3081,metadata!$B$2:$S$500,17,0)</f>
        <v/>
      </c>
      <c r="U3081" s="0" t="str">
        <f aca="false">VLOOKUP($D3081,metadata!$B$2:$S$500,18,0)</f>
        <v/>
      </c>
      <c r="V3081" s="0" t="n">
        <f aca="false">VLOOKUP($D3081,metadata!$B$2:$Z$500,19,0)</f>
        <v>10</v>
      </c>
      <c r="W3081" s="0" t="str">
        <f aca="false">VLOOKUP($D3081,metadata!$B$2:$Z$500,20,0)</f>
        <v>accurate</v>
      </c>
      <c r="X3081" s="0" t="str">
        <f aca="false">VLOOKUP($D3081,metadata!$B$2:$Z$500,21,0)</f>
        <v/>
      </c>
      <c r="Y3081" s="0" t="n">
        <f aca="false">VLOOKUP($D3081,metadata!$B$2:$Z$500,22,0)</f>
        <v>71</v>
      </c>
      <c r="Z3081" s="0" t="str">
        <f aca="false">VLOOKUP($D3081,metadata!$B$2:$Z$500,23,0)</f>
        <v/>
      </c>
      <c r="AA3081" s="0" t="str">
        <f aca="false">VLOOKUP($D3081,metadata!$B$2:$Z$500,24,0)</f>
        <v/>
      </c>
      <c r="AB3081" s="0" t="str">
        <f aca="false">VLOOKUP($D3081,metadata!$B$2:$Z$500,25,0)</f>
        <v/>
      </c>
      <c r="AF3081" s="0" t="n">
        <f aca="false">IF(AE3081="",V3081,AE3081)</f>
        <v>10</v>
      </c>
    </row>
    <row r="3082" customFormat="false" ht="13.8" hidden="true" customHeight="false" outlineLevel="0" collapsed="false">
      <c r="C3082" s="0" t="n">
        <v>3092</v>
      </c>
      <c r="D3082" s="3" t="str">
        <f aca="false">VLOOKUP(C3082,$A$1:$B$500,2)</f>
        <v>71-</v>
      </c>
      <c r="E3082" s="0" t="str">
        <f aca="false">VLOOKUP($D3082,metadata!$B$2:$S$500,2,0)</f>
        <v>Ryan, Valetta, Thivierge, Aardema, Scriber</v>
      </c>
      <c r="F3082" s="0" t="str">
        <f aca="false">VLOOKUP($D3082,metadata!$B$2:$S$500,3,0)</f>
        <v>The role of latitudinal, genetic and temperature variation in the induction of diapause of Papilio glaucus (Lepidoptera: Papilionidae)</v>
      </c>
      <c r="G3082" s="0" t="str">
        <f aca="false">VLOOKUP($D3082,metadata!$B$2:$S$500,4,0)</f>
        <v>10.1111/1744-7917.12423</v>
      </c>
      <c r="H3082" s="0" t="str">
        <f aca="false">VLOOKUP($D3082,metadata!$B$2:$S$500,5,0)</f>
        <v>y-askcoordinates</v>
      </c>
      <c r="I3082" s="0" t="str">
        <f aca="false">VLOOKUP($D3082,metadata!$B$2:$S$500,6,0)</f>
        <v>a</v>
      </c>
      <c r="J3082" s="0" t="str">
        <f aca="false">VLOOKUP($D3082,metadata!$B$2:$S$500,7,0)</f>
        <v>i</v>
      </c>
      <c r="K3082" s="0" t="n">
        <f aca="false">VLOOKUP($D3082,metadata!$B$2:$S$500,8,0)</f>
        <v>3</v>
      </c>
      <c r="L3082" s="0" t="n">
        <f aca="false">VLOOKUP($D3082,metadata!$B$2:$S$500,9,0)</f>
        <v>12</v>
      </c>
      <c r="M3082" s="0" t="str">
        <f aca="false">VLOOKUP($D3082,metadata!$B$2:$S$500,10,0)</f>
        <v/>
      </c>
      <c r="N3082" s="0" t="str">
        <f aca="false">VLOOKUP($D3082,metadata!$B$2:$S$500,11,0)</f>
        <v>Papilio glaucus</v>
      </c>
      <c r="O3082" s="0" t="str">
        <f aca="false">VLOOKUP($D3082,metadata!$B$2:$S$500,12,0)</f>
        <v>lepidoptera</v>
      </c>
      <c r="P3082" s="0" t="str">
        <f aca="false">VLOOKUP($D3082,metadata!$B$2:$S$500,13,0)</f>
        <v/>
      </c>
      <c r="Q3082" s="0" t="str">
        <f aca="false">VLOOKUP($D3082,metadata!$B$2:$S$500,14,0)</f>
        <v/>
      </c>
      <c r="R3082" s="0" t="str">
        <f aca="false">VLOOKUP($D3082,metadata!$B$2:$S$500,15,0)</f>
        <v/>
      </c>
      <c r="S3082" s="0" t="str">
        <f aca="false">VLOOKUP($D3082,metadata!$B$2:$S$500,16,0)</f>
        <v/>
      </c>
      <c r="T3082" s="0" t="str">
        <f aca="false">VLOOKUP($D3082,metadata!$B$2:$S$500,17,0)</f>
        <v/>
      </c>
      <c r="U3082" s="0" t="str">
        <f aca="false">VLOOKUP($D3082,metadata!$B$2:$S$500,18,0)</f>
        <v/>
      </c>
      <c r="V3082" s="0" t="n">
        <f aca="false">VLOOKUP($D3082,metadata!$B$2:$Z$500,19,0)</f>
        <v>10</v>
      </c>
      <c r="W3082" s="0" t="str">
        <f aca="false">VLOOKUP($D3082,metadata!$B$2:$Z$500,20,0)</f>
        <v>accurate</v>
      </c>
      <c r="X3082" s="0" t="str">
        <f aca="false">VLOOKUP($D3082,metadata!$B$2:$Z$500,21,0)</f>
        <v/>
      </c>
      <c r="Y3082" s="0" t="n">
        <f aca="false">VLOOKUP($D3082,metadata!$B$2:$Z$500,22,0)</f>
        <v>71</v>
      </c>
      <c r="Z3082" s="0" t="str">
        <f aca="false">VLOOKUP($D3082,metadata!$B$2:$Z$500,23,0)</f>
        <v/>
      </c>
      <c r="AA3082" s="0" t="str">
        <f aca="false">VLOOKUP($D3082,metadata!$B$2:$Z$500,24,0)</f>
        <v/>
      </c>
      <c r="AB3082" s="0" t="str">
        <f aca="false">VLOOKUP($D3082,metadata!$B$2:$Z$500,25,0)</f>
        <v/>
      </c>
      <c r="AF3082" s="0" t="n">
        <f aca="false">IF(AE3082="",V3082,AE3082)</f>
        <v>10</v>
      </c>
    </row>
  </sheetData>
  <autoFilter ref="A1:AQ3082">
    <filterColumn colId="11">
      <filters>
        <filter val="3"/>
        <filter val="2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.4"/>
  <cols>
    <col collapsed="false" hidden="false" max="1" min="1" style="0" width="13.2834008097166"/>
    <col collapsed="false" hidden="false" max="2" min="2" style="0" width="10.6032388663968"/>
    <col collapsed="false" hidden="false" max="1025" min="3" style="0" width="8.57085020242915"/>
  </cols>
  <sheetData>
    <row r="1" customFormat="false" ht="14.4" hidden="false" customHeight="false" outlineLevel="0" collapsed="false">
      <c r="A1" s="7" t="s">
        <v>5</v>
      </c>
      <c r="B1" s="8" t="s">
        <v>55</v>
      </c>
    </row>
    <row r="3" customFormat="false" ht="14.4" hidden="false" customHeight="false" outlineLevel="0" collapsed="false">
      <c r="A3" s="9" t="s">
        <v>0</v>
      </c>
      <c r="B3" s="10" t="s">
        <v>56</v>
      </c>
    </row>
    <row r="4" customFormat="false" ht="14.4" hidden="false" customHeight="false" outlineLevel="0" collapsed="false">
      <c r="A4" s="11" t="n">
        <v>1</v>
      </c>
      <c r="B4" s="12" t="n">
        <v>3</v>
      </c>
    </row>
    <row r="5" customFormat="false" ht="14.4" hidden="false" customHeight="false" outlineLevel="0" collapsed="false">
      <c r="A5" s="13" t="n">
        <v>2</v>
      </c>
      <c r="B5" s="14" t="n">
        <v>22</v>
      </c>
    </row>
    <row r="6" customFormat="false" ht="14.4" hidden="false" customHeight="false" outlineLevel="0" collapsed="false">
      <c r="A6" s="13" t="n">
        <v>3</v>
      </c>
      <c r="B6" s="14" t="n">
        <v>7</v>
      </c>
    </row>
    <row r="7" customFormat="false" ht="14.4" hidden="false" customHeight="false" outlineLevel="0" collapsed="false">
      <c r="A7" s="13" t="n">
        <v>4</v>
      </c>
      <c r="B7" s="14" t="n">
        <v>6</v>
      </c>
    </row>
    <row r="8" customFormat="false" ht="14.4" hidden="false" customHeight="false" outlineLevel="0" collapsed="false">
      <c r="A8" s="13" t="n">
        <v>5</v>
      </c>
      <c r="B8" s="14" t="n">
        <v>5</v>
      </c>
    </row>
    <row r="9" customFormat="false" ht="14.4" hidden="false" customHeight="false" outlineLevel="0" collapsed="false">
      <c r="A9" s="13" t="n">
        <v>6</v>
      </c>
      <c r="B9" s="14" t="n">
        <v>10</v>
      </c>
    </row>
    <row r="10" customFormat="false" ht="14.4" hidden="false" customHeight="false" outlineLevel="0" collapsed="false">
      <c r="A10" s="13" t="n">
        <v>7</v>
      </c>
      <c r="B10" s="14" t="n">
        <v>12</v>
      </c>
    </row>
    <row r="11" customFormat="false" ht="14.4" hidden="false" customHeight="false" outlineLevel="0" collapsed="false">
      <c r="A11" s="13" t="n">
        <v>8</v>
      </c>
      <c r="B11" s="14" t="n">
        <v>3</v>
      </c>
    </row>
    <row r="12" customFormat="false" ht="14.4" hidden="false" customHeight="false" outlineLevel="0" collapsed="false">
      <c r="A12" s="13" t="n">
        <v>9</v>
      </c>
      <c r="B12" s="14" t="n">
        <v>7</v>
      </c>
    </row>
    <row r="13" customFormat="false" ht="14.4" hidden="false" customHeight="false" outlineLevel="0" collapsed="false">
      <c r="A13" s="13" t="n">
        <v>10</v>
      </c>
      <c r="B13" s="14" t="n">
        <v>6</v>
      </c>
    </row>
    <row r="14" customFormat="false" ht="14.4" hidden="false" customHeight="false" outlineLevel="0" collapsed="false">
      <c r="A14" s="13" t="n">
        <v>11</v>
      </c>
      <c r="B14" s="14" t="n">
        <v>7</v>
      </c>
    </row>
    <row r="15" customFormat="false" ht="14.4" hidden="false" customHeight="false" outlineLevel="0" collapsed="false">
      <c r="A15" s="13" t="n">
        <v>12</v>
      </c>
      <c r="B15" s="14" t="n">
        <v>1</v>
      </c>
    </row>
    <row r="16" customFormat="false" ht="14.4" hidden="false" customHeight="false" outlineLevel="0" collapsed="false">
      <c r="A16" s="13" t="n">
        <v>13</v>
      </c>
      <c r="B16" s="14" t="n">
        <v>3</v>
      </c>
    </row>
    <row r="17" customFormat="false" ht="14.4" hidden="false" customHeight="false" outlineLevel="0" collapsed="false">
      <c r="A17" s="13" t="n">
        <v>14</v>
      </c>
      <c r="B17" s="14" t="n">
        <v>5</v>
      </c>
    </row>
    <row r="18" customFormat="false" ht="14.4" hidden="false" customHeight="false" outlineLevel="0" collapsed="false">
      <c r="A18" s="13" t="n">
        <v>15</v>
      </c>
      <c r="B18" s="14" t="n">
        <v>3</v>
      </c>
    </row>
    <row r="19" customFormat="false" ht="14.4" hidden="false" customHeight="false" outlineLevel="0" collapsed="false">
      <c r="A19" s="13" t="n">
        <v>16</v>
      </c>
      <c r="B19" s="14" t="n">
        <v>4</v>
      </c>
    </row>
    <row r="20" customFormat="false" ht="14.4" hidden="false" customHeight="false" outlineLevel="0" collapsed="false">
      <c r="A20" s="13" t="n">
        <v>17</v>
      </c>
      <c r="B20" s="14" t="n">
        <v>8</v>
      </c>
    </row>
    <row r="21" customFormat="false" ht="14.4" hidden="false" customHeight="false" outlineLevel="0" collapsed="false">
      <c r="A21" s="13" t="n">
        <v>18</v>
      </c>
      <c r="B21" s="14" t="n">
        <v>5</v>
      </c>
    </row>
    <row r="22" customFormat="false" ht="14.4" hidden="false" customHeight="false" outlineLevel="0" collapsed="false">
      <c r="A22" s="13" t="n">
        <v>19</v>
      </c>
      <c r="B22" s="14" t="n">
        <v>7</v>
      </c>
    </row>
    <row r="23" customFormat="false" ht="14.4" hidden="false" customHeight="false" outlineLevel="0" collapsed="false">
      <c r="A23" s="13" t="n">
        <v>20</v>
      </c>
      <c r="B23" s="14" t="n">
        <v>5</v>
      </c>
    </row>
    <row r="24" customFormat="false" ht="14.4" hidden="false" customHeight="false" outlineLevel="0" collapsed="false">
      <c r="A24" s="13" t="n">
        <v>21</v>
      </c>
      <c r="B24" s="14" t="n">
        <v>8</v>
      </c>
    </row>
    <row r="25" customFormat="false" ht="14.4" hidden="false" customHeight="false" outlineLevel="0" collapsed="false">
      <c r="A25" s="13" t="n">
        <v>22</v>
      </c>
      <c r="B25" s="14" t="n">
        <v>3</v>
      </c>
    </row>
    <row r="26" customFormat="false" ht="14.4" hidden="false" customHeight="false" outlineLevel="0" collapsed="false">
      <c r="A26" s="13" t="n">
        <v>23</v>
      </c>
      <c r="B26" s="14" t="n">
        <v>4</v>
      </c>
    </row>
    <row r="27" customFormat="false" ht="14.4" hidden="false" customHeight="false" outlineLevel="0" collapsed="false">
      <c r="A27" s="13" t="n">
        <v>24</v>
      </c>
      <c r="B27" s="14" t="n">
        <v>18</v>
      </c>
    </row>
    <row r="28" customFormat="false" ht="14.4" hidden="false" customHeight="false" outlineLevel="0" collapsed="false">
      <c r="A28" s="13" t="n">
        <v>25</v>
      </c>
      <c r="B28" s="14" t="n">
        <v>12</v>
      </c>
    </row>
    <row r="29" customFormat="false" ht="14.4" hidden="false" customHeight="false" outlineLevel="0" collapsed="false">
      <c r="A29" s="13" t="n">
        <v>26</v>
      </c>
      <c r="B29" s="14" t="n">
        <v>7</v>
      </c>
    </row>
    <row r="30" customFormat="false" ht="14.4" hidden="false" customHeight="false" outlineLevel="0" collapsed="false">
      <c r="A30" s="13" t="n">
        <v>27</v>
      </c>
      <c r="B30" s="14" t="n">
        <v>6</v>
      </c>
    </row>
    <row r="31" customFormat="false" ht="14.4" hidden="false" customHeight="false" outlineLevel="0" collapsed="false">
      <c r="A31" s="13" t="n">
        <v>28</v>
      </c>
      <c r="B31" s="14" t="n">
        <v>1</v>
      </c>
    </row>
    <row r="32" customFormat="false" ht="14.4" hidden="false" customHeight="false" outlineLevel="0" collapsed="false">
      <c r="A32" s="13" t="n">
        <v>29</v>
      </c>
      <c r="B32" s="14" t="n">
        <v>8</v>
      </c>
    </row>
    <row r="33" customFormat="false" ht="14.4" hidden="false" customHeight="false" outlineLevel="0" collapsed="false">
      <c r="A33" s="13" t="n">
        <v>30</v>
      </c>
      <c r="B33" s="14" t="n">
        <v>3</v>
      </c>
    </row>
    <row r="34" customFormat="false" ht="14.4" hidden="false" customHeight="false" outlineLevel="0" collapsed="false">
      <c r="A34" s="13" t="n">
        <v>31</v>
      </c>
      <c r="B34" s="14" t="n">
        <v>6</v>
      </c>
    </row>
    <row r="35" customFormat="false" ht="14.4" hidden="false" customHeight="false" outlineLevel="0" collapsed="false">
      <c r="A35" s="13" t="n">
        <v>32</v>
      </c>
      <c r="B35" s="14" t="n">
        <v>9</v>
      </c>
    </row>
    <row r="36" customFormat="false" ht="14.4" hidden="false" customHeight="false" outlineLevel="0" collapsed="false">
      <c r="A36" s="13" t="n">
        <v>33</v>
      </c>
      <c r="B36" s="14" t="n">
        <v>5</v>
      </c>
    </row>
    <row r="37" customFormat="false" ht="14.4" hidden="false" customHeight="false" outlineLevel="0" collapsed="false">
      <c r="A37" s="13" t="n">
        <v>34</v>
      </c>
      <c r="B37" s="14" t="n">
        <v>5</v>
      </c>
    </row>
    <row r="38" customFormat="false" ht="14.4" hidden="false" customHeight="false" outlineLevel="0" collapsed="false">
      <c r="A38" s="13" t="n">
        <v>35</v>
      </c>
      <c r="B38" s="14" t="n">
        <v>8</v>
      </c>
    </row>
    <row r="39" customFormat="false" ht="14.4" hidden="false" customHeight="false" outlineLevel="0" collapsed="false">
      <c r="A39" s="13" t="n">
        <v>36</v>
      </c>
      <c r="B39" s="14" t="n">
        <v>4</v>
      </c>
    </row>
    <row r="40" customFormat="false" ht="14.4" hidden="false" customHeight="false" outlineLevel="0" collapsed="false">
      <c r="A40" s="13" t="n">
        <v>37</v>
      </c>
      <c r="B40" s="14" t="n">
        <v>7</v>
      </c>
    </row>
    <row r="41" customFormat="false" ht="14.4" hidden="false" customHeight="false" outlineLevel="0" collapsed="false">
      <c r="A41" s="13" t="n">
        <v>38</v>
      </c>
      <c r="B41" s="14" t="n">
        <v>6</v>
      </c>
    </row>
    <row r="42" customFormat="false" ht="14.4" hidden="false" customHeight="false" outlineLevel="0" collapsed="false">
      <c r="A42" s="13" t="n">
        <v>39</v>
      </c>
      <c r="B42" s="14" t="n">
        <v>1</v>
      </c>
    </row>
    <row r="43" customFormat="false" ht="14.4" hidden="false" customHeight="false" outlineLevel="0" collapsed="false">
      <c r="A43" s="13" t="n">
        <v>40</v>
      </c>
      <c r="B43" s="14" t="n">
        <v>3</v>
      </c>
    </row>
    <row r="44" customFormat="false" ht="14.4" hidden="false" customHeight="false" outlineLevel="0" collapsed="false">
      <c r="A44" s="13" t="n">
        <v>41</v>
      </c>
      <c r="B44" s="14" t="n">
        <v>4</v>
      </c>
    </row>
    <row r="45" customFormat="false" ht="14.4" hidden="false" customHeight="false" outlineLevel="0" collapsed="false">
      <c r="A45" s="13" t="n">
        <v>42</v>
      </c>
      <c r="B45" s="14" t="n">
        <v>14</v>
      </c>
    </row>
    <row r="46" customFormat="false" ht="14.4" hidden="false" customHeight="false" outlineLevel="0" collapsed="false">
      <c r="A46" s="13" t="n">
        <v>43</v>
      </c>
      <c r="B46" s="14" t="n">
        <v>3</v>
      </c>
    </row>
    <row r="47" customFormat="false" ht="14.4" hidden="false" customHeight="false" outlineLevel="0" collapsed="false">
      <c r="A47" s="13" t="n">
        <v>44</v>
      </c>
      <c r="B47" s="14" t="n">
        <v>4</v>
      </c>
    </row>
    <row r="48" customFormat="false" ht="14.4" hidden="false" customHeight="false" outlineLevel="0" collapsed="false">
      <c r="A48" s="13" t="n">
        <v>45</v>
      </c>
      <c r="B48" s="14" t="n">
        <v>5</v>
      </c>
    </row>
    <row r="49" customFormat="false" ht="14.4" hidden="false" customHeight="false" outlineLevel="0" collapsed="false">
      <c r="A49" s="13" t="n">
        <v>46</v>
      </c>
      <c r="B49" s="14" t="n">
        <v>11</v>
      </c>
    </row>
    <row r="50" customFormat="false" ht="14.4" hidden="false" customHeight="false" outlineLevel="0" collapsed="false">
      <c r="A50" s="13" t="n">
        <v>47</v>
      </c>
      <c r="B50" s="14" t="n">
        <v>4</v>
      </c>
    </row>
    <row r="51" customFormat="false" ht="14.4" hidden="false" customHeight="false" outlineLevel="0" collapsed="false">
      <c r="A51" s="13" t="n">
        <v>48</v>
      </c>
      <c r="B51" s="14" t="n">
        <v>7</v>
      </c>
    </row>
    <row r="52" customFormat="false" ht="14.4" hidden="false" customHeight="false" outlineLevel="0" collapsed="false">
      <c r="A52" s="13" t="n">
        <v>49</v>
      </c>
      <c r="B52" s="14" t="n">
        <v>5</v>
      </c>
    </row>
    <row r="53" customFormat="false" ht="14.4" hidden="false" customHeight="false" outlineLevel="0" collapsed="false">
      <c r="A53" s="13" t="n">
        <v>50</v>
      </c>
      <c r="B53" s="14" t="n">
        <v>4</v>
      </c>
    </row>
    <row r="54" customFormat="false" ht="14.4" hidden="false" customHeight="false" outlineLevel="0" collapsed="false">
      <c r="A54" s="13" t="n">
        <v>51</v>
      </c>
      <c r="B54" s="14" t="n">
        <v>32</v>
      </c>
    </row>
    <row r="55" customFormat="false" ht="14.4" hidden="false" customHeight="false" outlineLevel="0" collapsed="false">
      <c r="A55" s="13" t="n">
        <v>52</v>
      </c>
      <c r="B55" s="14" t="n">
        <v>7</v>
      </c>
    </row>
    <row r="56" customFormat="false" ht="14.4" hidden="false" customHeight="false" outlineLevel="0" collapsed="false">
      <c r="A56" s="13" t="n">
        <v>53</v>
      </c>
      <c r="B56" s="14" t="n">
        <v>24</v>
      </c>
    </row>
    <row r="57" customFormat="false" ht="14.4" hidden="false" customHeight="false" outlineLevel="0" collapsed="false">
      <c r="A57" s="13" t="n">
        <v>54</v>
      </c>
      <c r="B57" s="14" t="n">
        <v>5</v>
      </c>
    </row>
    <row r="58" customFormat="false" ht="14.4" hidden="false" customHeight="false" outlineLevel="0" collapsed="false">
      <c r="A58" s="13" t="n">
        <v>55</v>
      </c>
      <c r="B58" s="14" t="n">
        <v>21</v>
      </c>
    </row>
    <row r="59" customFormat="false" ht="14.4" hidden="false" customHeight="false" outlineLevel="0" collapsed="false">
      <c r="A59" s="13" t="n">
        <v>56</v>
      </c>
      <c r="B59" s="14" t="n">
        <v>10</v>
      </c>
    </row>
    <row r="60" customFormat="false" ht="14.4" hidden="false" customHeight="false" outlineLevel="0" collapsed="false">
      <c r="A60" s="13" t="n">
        <v>57</v>
      </c>
      <c r="B60" s="14" t="n">
        <v>6</v>
      </c>
    </row>
    <row r="61" customFormat="false" ht="14.4" hidden="false" customHeight="false" outlineLevel="0" collapsed="false">
      <c r="A61" s="13" t="n">
        <v>58</v>
      </c>
      <c r="B61" s="14" t="n">
        <v>1</v>
      </c>
    </row>
    <row r="62" customFormat="false" ht="14.4" hidden="false" customHeight="false" outlineLevel="0" collapsed="false">
      <c r="A62" s="13" t="n">
        <v>59</v>
      </c>
      <c r="B62" s="14" t="n">
        <v>1</v>
      </c>
    </row>
    <row r="63" customFormat="false" ht="14.4" hidden="false" customHeight="false" outlineLevel="0" collapsed="false">
      <c r="A63" s="13" t="n">
        <v>60</v>
      </c>
      <c r="B63" s="14" t="n">
        <v>3</v>
      </c>
    </row>
    <row r="64" customFormat="false" ht="14.4" hidden="false" customHeight="false" outlineLevel="0" collapsed="false">
      <c r="A64" s="13" t="n">
        <v>61</v>
      </c>
      <c r="B64" s="14" t="n">
        <v>13</v>
      </c>
    </row>
    <row r="65" customFormat="false" ht="14.4" hidden="false" customHeight="false" outlineLevel="0" collapsed="false">
      <c r="A65" s="13" t="n">
        <v>62</v>
      </c>
      <c r="B65" s="14" t="n">
        <v>1</v>
      </c>
    </row>
    <row r="66" customFormat="false" ht="14.4" hidden="false" customHeight="false" outlineLevel="0" collapsed="false">
      <c r="A66" s="13" t="s">
        <v>57</v>
      </c>
      <c r="B66" s="15" t="n">
        <v>12</v>
      </c>
    </row>
    <row r="67" customFormat="false" ht="14.4" hidden="false" customHeight="false" outlineLevel="0" collapsed="false">
      <c r="A67" s="16" t="s">
        <v>58</v>
      </c>
      <c r="B67" s="17" t="n"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2018-03-14T08:10:21Z</dcterms:created>
  <dc:creator>Jens</dc:creator>
  <dc:description/>
  <dc:language>en-US</dc:language>
  <cp:lastModifiedBy/>
  <dcterms:modified xsi:type="dcterms:W3CDTF">2018-04-26T14:19:55Z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